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Дмитрий\Documents\Visual Studio 2015\Projects\Loader\TestData\"/>
    </mc:Choice>
  </mc:AlternateContent>
  <bookViews>
    <workbookView xWindow="0" yWindow="0" windowWidth="18024" windowHeight="4896" tabRatio="579" activeTab="4"/>
  </bookViews>
  <sheets>
    <sheet name="Классификация клиентов" sheetId="1" r:id="rId1"/>
    <sheet name="Классификация КС" sheetId="2" r:id="rId2"/>
    <sheet name="SVOD" sheetId="4" r:id="rId3"/>
    <sheet name="115-Ф" sheetId="13" r:id="rId4"/>
    <sheet name="ПрофСуж" sheetId="10" r:id="rId5"/>
    <sheet name="Лист3" sheetId="3" state="hidden" r:id="rId6"/>
    <sheet name="подразделения" sheetId="11" r:id="rId7"/>
    <sheet name="исключения" sheetId="12" r:id="rId8"/>
    <sheet name="Запросы" sheetId="6" r:id="rId9"/>
    <sheet name="Запр_ПрофСужд" sheetId="9" state="hidden" r:id="rId10"/>
    <sheet name="доп. запросы" sheetId="7" r:id="rId11"/>
  </sheets>
  <definedNames>
    <definedName name="_xlnm._FilterDatabase" localSheetId="3" hidden="1">'115-Ф'!$A$4:$R$4</definedName>
    <definedName name="_xlnm._FilterDatabase" localSheetId="0" hidden="1">'Классификация клиентов'!$A$6:$AE$721</definedName>
    <definedName name="_xlnm._FilterDatabase" localSheetId="1" hidden="1">'Классификация КС'!$A$6:$AG$2285</definedName>
    <definedName name="_xlnm._FilterDatabase" localSheetId="5" hidden="1">Лист3!$A$3:$Y$2527</definedName>
    <definedName name="_xlnm._FilterDatabase" localSheetId="6" hidden="1">подразделения!$A$3:$C$1836</definedName>
    <definedName name="_xlnm._FilterDatabase" localSheetId="4" hidden="1">ПрофСуж!$A$8:$AB$54</definedName>
    <definedName name="aid_exc">исключения!$A$2:$B$50</definedName>
    <definedName name="DtActPer">'Классификация клиентов'!$C$3</definedName>
    <definedName name="DtAn">'Классификация клиентов'!$C$1</definedName>
    <definedName name="DtAn2">'Классификация клиентов'!$C$3</definedName>
    <definedName name="DtOst">'Классификация клиентов'!$C$2</definedName>
    <definedName name="q_ACC">Запросы!$A$67</definedName>
    <definedName name="q_ACC_NewAID">Запросы!$A$70</definedName>
    <definedName name="q_ACC_OB">Запросы!$A$73</definedName>
    <definedName name="q_AID" localSheetId="9">Запр_ПрофСужд!$A$17</definedName>
    <definedName name="q_AID">Запросы!$A$27</definedName>
    <definedName name="q_AID_1P" localSheetId="9">Запр_ПрофСужд!$A$20</definedName>
    <definedName name="q_AID_1P">Запросы!$A$30</definedName>
    <definedName name="q_AID_313" localSheetId="9">Запр_ПрофСужд!$A$38</definedName>
    <definedName name="q_AID_313">Запросы!$A$48</definedName>
    <definedName name="q_AID_314" localSheetId="9">Запр_ПрофСужд!$A$35</definedName>
    <definedName name="q_AID_314">Запросы!$A$45</definedName>
    <definedName name="q_AID_393_1" localSheetId="9">Запр_ПрофСужд!$A$41</definedName>
    <definedName name="q_AID_393_1">Запросы!$A$51</definedName>
    <definedName name="q_AID_393_2" localSheetId="9">Запр_ПрофСужд!$A$44</definedName>
    <definedName name="q_AID_393_2">Запросы!$A$54</definedName>
    <definedName name="q_AID_Analog" localSheetId="9">Запр_ПрофСужд!$A$47</definedName>
    <definedName name="q_AID_Analog">Запросы!$A$60</definedName>
    <definedName name="q_AID_CQ_IND">Запросы!$A$57</definedName>
    <definedName name="q_AID_Det">Запросы!$A$63</definedName>
    <definedName name="q_AID_Pros" localSheetId="9">Запр_ПрофСужд!$A$23</definedName>
    <definedName name="q_AID_Pros">Запросы!$A$33</definedName>
    <definedName name="q_AID_PRVS" localSheetId="9">Запр_ПрофСужд!$A$29</definedName>
    <definedName name="q_AID_PRVS">Запросы!$A$39</definedName>
    <definedName name="q_AID_PRVS3L" localSheetId="9">Запр_ПрофСужд!$A$32</definedName>
    <definedName name="q_AID_PRVS3L">Запросы!$A$42</definedName>
    <definedName name="q_AID_Restr" localSheetId="9">Запр_ПрофСужд!$A$26</definedName>
    <definedName name="q_AID_Restr">Запросы!$A$36</definedName>
    <definedName name="q_CID" localSheetId="9">Запр_ПрофСужд!$A$2</definedName>
    <definedName name="q_CID">Запросы!$A$2</definedName>
    <definedName name="q_CID_393" localSheetId="9">Запр_ПрофСужд!$A$11</definedName>
    <definedName name="q_CID_393">Запросы!$A$20</definedName>
    <definedName name="q_CID_Conditions">Запросы!$A$14</definedName>
    <definedName name="q_CID_CQ" localSheetId="9">Запр_ПрофСужд!$A$14</definedName>
    <definedName name="q_CID_CQ">Запросы!$A$23</definedName>
    <definedName name="q_CID_Decision">Запросы!$A$17</definedName>
    <definedName name="q_CID_DTFS_wo_LETTER">Запросы!$D$5</definedName>
    <definedName name="q_CID_FS" localSheetId="9">Запр_ПрофСужд!$A$5</definedName>
    <definedName name="q_CID_FS">Запросы!$A$5</definedName>
    <definedName name="q_CID_FS_Exc">Запросы!$A$8</definedName>
    <definedName name="q_CID_Norm" localSheetId="9">Запр_ПрофСужд!$A$8</definedName>
    <definedName name="q_CID_Norm">Запросы!$A$11</definedName>
    <definedName name="q115_ACC">Запросы!$A$77</definedName>
    <definedName name="q115_COD">Запросы!$A$80</definedName>
    <definedName name="q115_OB">Запросы!$A$86</definedName>
    <definedName name="q115_TP">Запросы!$A$83</definedName>
    <definedName name="Report">'Классификация клиентов'!$F$1</definedName>
    <definedName name="wsPrevList">"Лист10"</definedName>
    <definedName name="_xlnm.Print_Titles" localSheetId="4">ПрофСуж!$6:$7</definedName>
    <definedName name="обл_Клиент">OFFSET('Классификация клиентов'!$A$6,1,0,1000,23)</definedName>
    <definedName name="обл_КС">OFFSET('Классификация КС'!$B$6,1,0,3000,32)</definedName>
    <definedName name="обл_Подр">OFFSET(подразделения!$A$3,1,0,2500,4)</definedName>
    <definedName name="обл_Сорт">ПрофСуж!$M$5:$O$5</definedName>
    <definedName name="_xlnm.Print_Area" localSheetId="4">ПрофСуж!#REF!</definedName>
  </definedNames>
  <calcPr calcId="145621" calcMode="manual" calcCompleted="0" calcOnSave="0"/>
  <pivotCaches>
    <pivotCache cacheId="1" r:id="rId12"/>
  </pivotCaches>
</workbook>
</file>

<file path=xl/calcChain.xml><?xml version="1.0" encoding="utf-8"?>
<calcChain xmlns="http://schemas.openxmlformats.org/spreadsheetml/2006/main">
  <c r="AA9" i="10" l="1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54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AG7" i="2"/>
  <c r="AG8" i="2"/>
  <c r="AG9" i="2"/>
  <c r="AG10" i="2"/>
  <c r="AG11" i="2"/>
  <c r="AG12" i="2"/>
  <c r="AG13" i="2"/>
  <c r="AG14" i="2"/>
  <c r="AG15" i="2"/>
  <c r="Z24" i="10" s="1"/>
  <c r="X24" i="10" s="1"/>
  <c r="AG16" i="2"/>
  <c r="AG17" i="2"/>
  <c r="AG18" i="2"/>
  <c r="AG19" i="2"/>
  <c r="AG20" i="2"/>
  <c r="AG21" i="2"/>
  <c r="AG22" i="2"/>
  <c r="AG23" i="2"/>
  <c r="AG24" i="2"/>
  <c r="Z13" i="10" s="1"/>
  <c r="X13" i="10" s="1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Z22" i="10" s="1"/>
  <c r="X22" i="10" s="1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Z25" i="10" s="1"/>
  <c r="X25" i="10" s="1"/>
  <c r="AG239" i="2"/>
  <c r="Z26" i="10" s="1"/>
  <c r="X26" i="10" s="1"/>
  <c r="AG240" i="2"/>
  <c r="Z27" i="10" s="1"/>
  <c r="X27" i="10" s="1"/>
  <c r="AG241" i="2"/>
  <c r="Z28" i="10" s="1"/>
  <c r="X28" i="10" s="1"/>
  <c r="AG242" i="2"/>
  <c r="Z29" i="10" s="1"/>
  <c r="X29" i="10" s="1"/>
  <c r="AG243" i="2"/>
  <c r="Z30" i="10" s="1"/>
  <c r="X30" i="10" s="1"/>
  <c r="AG244" i="2"/>
  <c r="Z31" i="10" s="1"/>
  <c r="X31" i="10" s="1"/>
  <c r="AG245" i="2"/>
  <c r="Z32" i="10" s="1"/>
  <c r="X32" i="10" s="1"/>
  <c r="AG246" i="2"/>
  <c r="Z33" i="10" s="1"/>
  <c r="X33" i="10" s="1"/>
  <c r="AG247" i="2"/>
  <c r="Z34" i="10" s="1"/>
  <c r="X34" i="10" s="1"/>
  <c r="AG248" i="2"/>
  <c r="Z35" i="10" s="1"/>
  <c r="X35" i="10" s="1"/>
  <c r="AG249" i="2"/>
  <c r="Z36" i="10" s="1"/>
  <c r="X36" i="10" s="1"/>
  <c r="AG250" i="2"/>
  <c r="Z37" i="10" s="1"/>
  <c r="X37" i="10" s="1"/>
  <c r="AG251" i="2"/>
  <c r="Z38" i="10" s="1"/>
  <c r="X38" i="10" s="1"/>
  <c r="AG252" i="2"/>
  <c r="Z39" i="10" s="1"/>
  <c r="X39" i="10" s="1"/>
  <c r="AG253" i="2"/>
  <c r="Z40" i="10" s="1"/>
  <c r="X40" i="10" s="1"/>
  <c r="AG254" i="2"/>
  <c r="Z41" i="10" s="1"/>
  <c r="X41" i="10" s="1"/>
  <c r="AG255" i="2"/>
  <c r="Z42" i="10" s="1"/>
  <c r="X42" i="10" s="1"/>
  <c r="AG256" i="2"/>
  <c r="Z43" i="10" s="1"/>
  <c r="X43" i="10" s="1"/>
  <c r="AG257" i="2"/>
  <c r="Z44" i="10" s="1"/>
  <c r="X44" i="10" s="1"/>
  <c r="AG258" i="2"/>
  <c r="Z45" i="10" s="1"/>
  <c r="X45" i="10" s="1"/>
  <c r="AG259" i="2"/>
  <c r="Z46" i="10" s="1"/>
  <c r="X46" i="10" s="1"/>
  <c r="AG260" i="2"/>
  <c r="Z47" i="10" s="1"/>
  <c r="X47" i="10" s="1"/>
  <c r="AG261" i="2"/>
  <c r="Z48" i="10" s="1"/>
  <c r="X48" i="10" s="1"/>
  <c r="AG262" i="2"/>
  <c r="Z49" i="10" s="1"/>
  <c r="X49" i="10" s="1"/>
  <c r="AG263" i="2"/>
  <c r="Z50" i="10" s="1"/>
  <c r="X50" i="10" s="1"/>
  <c r="AG264" i="2"/>
  <c r="Z51" i="10" s="1"/>
  <c r="X51" i="10" s="1"/>
  <c r="AG265" i="2"/>
  <c r="Z52" i="10" s="1"/>
  <c r="X52" i="10" s="1"/>
  <c r="AG266" i="2"/>
  <c r="Z53" i="10" s="1"/>
  <c r="X53" i="10" s="1"/>
  <c r="AG267" i="2"/>
  <c r="Z54" i="10" s="1"/>
  <c r="X54" i="10" s="1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G299" i="2"/>
  <c r="AG300" i="2"/>
  <c r="AG301" i="2"/>
  <c r="AG302" i="2"/>
  <c r="AG303" i="2"/>
  <c r="AG304" i="2"/>
  <c r="AG305" i="2"/>
  <c r="AG306" i="2"/>
  <c r="AG307" i="2"/>
  <c r="AG308" i="2"/>
  <c r="AG309" i="2"/>
  <c r="AG310" i="2"/>
  <c r="AG311" i="2"/>
  <c r="AG312" i="2"/>
  <c r="AG313" i="2"/>
  <c r="AG314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7" i="2"/>
  <c r="AG328" i="2"/>
  <c r="AG329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2" i="2"/>
  <c r="AG343" i="2"/>
  <c r="AG344" i="2"/>
  <c r="AG345" i="2"/>
  <c r="AG346" i="2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G383" i="2"/>
  <c r="AG384" i="2"/>
  <c r="AG385" i="2"/>
  <c r="AG386" i="2"/>
  <c r="AG387" i="2"/>
  <c r="AG388" i="2"/>
  <c r="AG389" i="2"/>
  <c r="AG390" i="2"/>
  <c r="AG391" i="2"/>
  <c r="AG392" i="2"/>
  <c r="AG393" i="2"/>
  <c r="AG394" i="2"/>
  <c r="AG395" i="2"/>
  <c r="AG396" i="2"/>
  <c r="AG397" i="2"/>
  <c r="AG398" i="2"/>
  <c r="AG399" i="2"/>
  <c r="AG400" i="2"/>
  <c r="AG401" i="2"/>
  <c r="AG402" i="2"/>
  <c r="AG403" i="2"/>
  <c r="AG404" i="2"/>
  <c r="AG405" i="2"/>
  <c r="AG406" i="2"/>
  <c r="AG407" i="2"/>
  <c r="AG408" i="2"/>
  <c r="AG409" i="2"/>
  <c r="AG410" i="2"/>
  <c r="AG411" i="2"/>
  <c r="AG412" i="2"/>
  <c r="AG413" i="2"/>
  <c r="AG414" i="2"/>
  <c r="AG415" i="2"/>
  <c r="AG416" i="2"/>
  <c r="AG417" i="2"/>
  <c r="AG418" i="2"/>
  <c r="AG419" i="2"/>
  <c r="AG420" i="2"/>
  <c r="AG421" i="2"/>
  <c r="AG422" i="2"/>
  <c r="AG423" i="2"/>
  <c r="AG424" i="2"/>
  <c r="AG425" i="2"/>
  <c r="AG426" i="2"/>
  <c r="AG427" i="2"/>
  <c r="AG428" i="2"/>
  <c r="AG429" i="2"/>
  <c r="AG430" i="2"/>
  <c r="AG431" i="2"/>
  <c r="AG432" i="2"/>
  <c r="AG433" i="2"/>
  <c r="AG434" i="2"/>
  <c r="AG435" i="2"/>
  <c r="AG436" i="2"/>
  <c r="AG437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97" i="2"/>
  <c r="AG498" i="2"/>
  <c r="AG499" i="2"/>
  <c r="AG500" i="2"/>
  <c r="AG501" i="2"/>
  <c r="AG502" i="2"/>
  <c r="AG503" i="2"/>
  <c r="AG504" i="2"/>
  <c r="AG505" i="2"/>
  <c r="AG506" i="2"/>
  <c r="AG507" i="2"/>
  <c r="AG508" i="2"/>
  <c r="AG509" i="2"/>
  <c r="AG510" i="2"/>
  <c r="AG511" i="2"/>
  <c r="AG512" i="2"/>
  <c r="AG513" i="2"/>
  <c r="AG514" i="2"/>
  <c r="AG515" i="2"/>
  <c r="AG516" i="2"/>
  <c r="AG517" i="2"/>
  <c r="AG518" i="2"/>
  <c r="AG519" i="2"/>
  <c r="AG520" i="2"/>
  <c r="AG521" i="2"/>
  <c r="AG522" i="2"/>
  <c r="AG523" i="2"/>
  <c r="AG524" i="2"/>
  <c r="AG525" i="2"/>
  <c r="AG526" i="2"/>
  <c r="AG527" i="2"/>
  <c r="AG528" i="2"/>
  <c r="AG529" i="2"/>
  <c r="AG530" i="2"/>
  <c r="AG531" i="2"/>
  <c r="AG532" i="2"/>
  <c r="AG533" i="2"/>
  <c r="AG534" i="2"/>
  <c r="AG535" i="2"/>
  <c r="AG536" i="2"/>
  <c r="AG537" i="2"/>
  <c r="AG538" i="2"/>
  <c r="AG539" i="2"/>
  <c r="AG540" i="2"/>
  <c r="AG541" i="2"/>
  <c r="AG542" i="2"/>
  <c r="AG543" i="2"/>
  <c r="AG544" i="2"/>
  <c r="AG545" i="2"/>
  <c r="AG546" i="2"/>
  <c r="AG547" i="2"/>
  <c r="AG548" i="2"/>
  <c r="AG549" i="2"/>
  <c r="AG550" i="2"/>
  <c r="AG551" i="2"/>
  <c r="AG552" i="2"/>
  <c r="AG553" i="2"/>
  <c r="AG554" i="2"/>
  <c r="AG555" i="2"/>
  <c r="AG556" i="2"/>
  <c r="AG557" i="2"/>
  <c r="AG558" i="2"/>
  <c r="AG559" i="2"/>
  <c r="AG560" i="2"/>
  <c r="AG561" i="2"/>
  <c r="AG562" i="2"/>
  <c r="AG563" i="2"/>
  <c r="AG564" i="2"/>
  <c r="AG565" i="2"/>
  <c r="AG566" i="2"/>
  <c r="AG567" i="2"/>
  <c r="AG568" i="2"/>
  <c r="AG569" i="2"/>
  <c r="AG570" i="2"/>
  <c r="AG571" i="2"/>
  <c r="AG572" i="2"/>
  <c r="AG573" i="2"/>
  <c r="AG574" i="2"/>
  <c r="AG575" i="2"/>
  <c r="AG576" i="2"/>
  <c r="AG577" i="2"/>
  <c r="AG578" i="2"/>
  <c r="AG579" i="2"/>
  <c r="AG580" i="2"/>
  <c r="AG581" i="2"/>
  <c r="AG582" i="2"/>
  <c r="AG583" i="2"/>
  <c r="AG584" i="2"/>
  <c r="AG585" i="2"/>
  <c r="AG586" i="2"/>
  <c r="AG587" i="2"/>
  <c r="AG588" i="2"/>
  <c r="AG589" i="2"/>
  <c r="AG590" i="2"/>
  <c r="AG591" i="2"/>
  <c r="AG592" i="2"/>
  <c r="AG593" i="2"/>
  <c r="AG594" i="2"/>
  <c r="AG595" i="2"/>
  <c r="AG596" i="2"/>
  <c r="AG597" i="2"/>
  <c r="AG598" i="2"/>
  <c r="AG599" i="2"/>
  <c r="AG600" i="2"/>
  <c r="AG601" i="2"/>
  <c r="AG602" i="2"/>
  <c r="AG603" i="2"/>
  <c r="AG604" i="2"/>
  <c r="AG605" i="2"/>
  <c r="AG606" i="2"/>
  <c r="AG607" i="2"/>
  <c r="AG608" i="2"/>
  <c r="AG609" i="2"/>
  <c r="AG610" i="2"/>
  <c r="AG611" i="2"/>
  <c r="AG612" i="2"/>
  <c r="AG613" i="2"/>
  <c r="AG614" i="2"/>
  <c r="AG615" i="2"/>
  <c r="AG616" i="2"/>
  <c r="AG617" i="2"/>
  <c r="AG618" i="2"/>
  <c r="AG619" i="2"/>
  <c r="AG620" i="2"/>
  <c r="AG621" i="2"/>
  <c r="AG622" i="2"/>
  <c r="AG623" i="2"/>
  <c r="AG624" i="2"/>
  <c r="AG625" i="2"/>
  <c r="AG626" i="2"/>
  <c r="AG627" i="2"/>
  <c r="AG628" i="2"/>
  <c r="AG629" i="2"/>
  <c r="AG630" i="2"/>
  <c r="AG631" i="2"/>
  <c r="AG632" i="2"/>
  <c r="AG633" i="2"/>
  <c r="AG634" i="2"/>
  <c r="AG635" i="2"/>
  <c r="AG636" i="2"/>
  <c r="AG637" i="2"/>
  <c r="AG638" i="2"/>
  <c r="AG639" i="2"/>
  <c r="AG640" i="2"/>
  <c r="AG641" i="2"/>
  <c r="AG642" i="2"/>
  <c r="AG643" i="2"/>
  <c r="AG644" i="2"/>
  <c r="AG645" i="2"/>
  <c r="AG646" i="2"/>
  <c r="AG647" i="2"/>
  <c r="AG648" i="2"/>
  <c r="AG649" i="2"/>
  <c r="AG650" i="2"/>
  <c r="AG651" i="2"/>
  <c r="AG652" i="2"/>
  <c r="AG653" i="2"/>
  <c r="AG654" i="2"/>
  <c r="AG655" i="2"/>
  <c r="AG656" i="2"/>
  <c r="AG657" i="2"/>
  <c r="AG658" i="2"/>
  <c r="AG659" i="2"/>
  <c r="AG660" i="2"/>
  <c r="AG661" i="2"/>
  <c r="AG662" i="2"/>
  <c r="AG663" i="2"/>
  <c r="AG664" i="2"/>
  <c r="AG665" i="2"/>
  <c r="AG666" i="2"/>
  <c r="AG667" i="2"/>
  <c r="AG668" i="2"/>
  <c r="AG669" i="2"/>
  <c r="AG670" i="2"/>
  <c r="Z16" i="10" s="1"/>
  <c r="X16" i="10" s="1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Z17" i="10" s="1"/>
  <c r="X17" i="10" s="1"/>
  <c r="AG706" i="2"/>
  <c r="AG707" i="2"/>
  <c r="Z20" i="10" s="1"/>
  <c r="X20" i="10" s="1"/>
  <c r="AG708" i="2"/>
  <c r="Z21" i="10" s="1"/>
  <c r="X21" i="10" s="1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Z23" i="10" s="1"/>
  <c r="X23" i="10" s="1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Z9" i="10" s="1"/>
  <c r="X9" i="10" s="1"/>
  <c r="AG1516" i="2"/>
  <c r="Z10" i="10" s="1"/>
  <c r="X10" i="10" s="1"/>
  <c r="AG1517" i="2"/>
  <c r="Z11" i="10" s="1"/>
  <c r="X11" i="10" s="1"/>
  <c r="AG1518" i="2"/>
  <c r="Z12" i="10" s="1"/>
  <c r="X12" i="10" s="1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D1004" i="2"/>
  <c r="AD1005" i="2"/>
  <c r="AD1006" i="2"/>
  <c r="AD1007" i="2"/>
  <c r="AD1008" i="2"/>
  <c r="AD1009" i="2"/>
  <c r="AD1010" i="2"/>
  <c r="AD1011" i="2"/>
  <c r="AD1012" i="2"/>
  <c r="AD1013" i="2"/>
  <c r="AD1014" i="2"/>
  <c r="AD1015" i="2"/>
  <c r="AD1016" i="2"/>
  <c r="AD1017" i="2"/>
  <c r="AD1018" i="2"/>
  <c r="AD1019" i="2"/>
  <c r="AD1020" i="2"/>
  <c r="AD1021" i="2"/>
  <c r="AD1022" i="2"/>
  <c r="AD1023" i="2"/>
  <c r="AD1024" i="2"/>
  <c r="AD1025" i="2"/>
  <c r="AD1026" i="2"/>
  <c r="AD1027" i="2"/>
  <c r="AD1028" i="2"/>
  <c r="AD1029" i="2"/>
  <c r="AD1030" i="2"/>
  <c r="AD1031" i="2"/>
  <c r="AD1032" i="2"/>
  <c r="AD1033" i="2"/>
  <c r="AD1034" i="2"/>
  <c r="AD1035" i="2"/>
  <c r="AD1036" i="2"/>
  <c r="AD1037" i="2"/>
  <c r="AD1038" i="2"/>
  <c r="AD1039" i="2"/>
  <c r="AD1040" i="2"/>
  <c r="AD1041" i="2"/>
  <c r="AD1042" i="2"/>
  <c r="AD1043" i="2"/>
  <c r="AD1044" i="2"/>
  <c r="AD1045" i="2"/>
  <c r="AD1046" i="2"/>
  <c r="AD1047" i="2"/>
  <c r="AD1048" i="2"/>
  <c r="AD1049" i="2"/>
  <c r="AD1050" i="2"/>
  <c r="AD1051" i="2"/>
  <c r="AD1052" i="2"/>
  <c r="AD1053" i="2"/>
  <c r="AD1054" i="2"/>
  <c r="AD1055" i="2"/>
  <c r="AD1056" i="2"/>
  <c r="AD1057" i="2"/>
  <c r="AD1058" i="2"/>
  <c r="AD1059" i="2"/>
  <c r="AD1060" i="2"/>
  <c r="AD1061" i="2"/>
  <c r="AD1062" i="2"/>
  <c r="AD1063" i="2"/>
  <c r="AD1064" i="2"/>
  <c r="AD1065" i="2"/>
  <c r="AD1066" i="2"/>
  <c r="AD1067" i="2"/>
  <c r="AD1068" i="2"/>
  <c r="AD1069" i="2"/>
  <c r="AD1070" i="2"/>
  <c r="AD1071" i="2"/>
  <c r="AD1072" i="2"/>
  <c r="AD1073" i="2"/>
  <c r="AD1074" i="2"/>
  <c r="AD1075" i="2"/>
  <c r="AD1076" i="2"/>
  <c r="AD1077" i="2"/>
  <c r="AD1078" i="2"/>
  <c r="AD1079" i="2"/>
  <c r="AD1080" i="2"/>
  <c r="AD1081" i="2"/>
  <c r="AD1082" i="2"/>
  <c r="AD1083" i="2"/>
  <c r="AD1084" i="2"/>
  <c r="AD1085" i="2"/>
  <c r="AD1086" i="2"/>
  <c r="AD1087" i="2"/>
  <c r="AD1088" i="2"/>
  <c r="AD1089" i="2"/>
  <c r="AD1090" i="2"/>
  <c r="AD1091" i="2"/>
  <c r="AD1092" i="2"/>
  <c r="AD1093" i="2"/>
  <c r="AD1094" i="2"/>
  <c r="AD1095" i="2"/>
  <c r="AD1096" i="2"/>
  <c r="AD1097" i="2"/>
  <c r="AD1098" i="2"/>
  <c r="AD1099" i="2"/>
  <c r="AD1100" i="2"/>
  <c r="AD1101" i="2"/>
  <c r="AD1102" i="2"/>
  <c r="AD1103" i="2"/>
  <c r="AD1104" i="2"/>
  <c r="AD1105" i="2"/>
  <c r="AD1106" i="2"/>
  <c r="AD1107" i="2"/>
  <c r="AD1108" i="2"/>
  <c r="AD1109" i="2"/>
  <c r="AD1110" i="2"/>
  <c r="AD1111" i="2"/>
  <c r="AD1112" i="2"/>
  <c r="AD1113" i="2"/>
  <c r="AD1114" i="2"/>
  <c r="AD1115" i="2"/>
  <c r="AD1116" i="2"/>
  <c r="AD1117" i="2"/>
  <c r="AD1118" i="2"/>
  <c r="AD1119" i="2"/>
  <c r="AD1120" i="2"/>
  <c r="AD1121" i="2"/>
  <c r="AD1122" i="2"/>
  <c r="AD1123" i="2"/>
  <c r="AD1124" i="2"/>
  <c r="AD1125" i="2"/>
  <c r="AD1126" i="2"/>
  <c r="AD1127" i="2"/>
  <c r="AD1128" i="2"/>
  <c r="AD1129" i="2"/>
  <c r="AD1130" i="2"/>
  <c r="AD1131" i="2"/>
  <c r="AD1132" i="2"/>
  <c r="AD1133" i="2"/>
  <c r="AD1134" i="2"/>
  <c r="AD1135" i="2"/>
  <c r="AD1136" i="2"/>
  <c r="AD1137" i="2"/>
  <c r="AD1138" i="2"/>
  <c r="AD1139" i="2"/>
  <c r="AD1140" i="2"/>
  <c r="AD1141" i="2"/>
  <c r="AD1142" i="2"/>
  <c r="AD1143" i="2"/>
  <c r="AD1144" i="2"/>
  <c r="AD1145" i="2"/>
  <c r="AD1146" i="2"/>
  <c r="AD1147" i="2"/>
  <c r="AD1148" i="2"/>
  <c r="AD1149" i="2"/>
  <c r="AD1150" i="2"/>
  <c r="AD1151" i="2"/>
  <c r="AD1152" i="2"/>
  <c r="AD1153" i="2"/>
  <c r="AD1154" i="2"/>
  <c r="AD1155" i="2"/>
  <c r="AD1156" i="2"/>
  <c r="AD1157" i="2"/>
  <c r="AD1158" i="2"/>
  <c r="AD1159" i="2"/>
  <c r="AD1160" i="2"/>
  <c r="AD1161" i="2"/>
  <c r="AD1162" i="2"/>
  <c r="AD1163" i="2"/>
  <c r="AD1164" i="2"/>
  <c r="AD1165" i="2"/>
  <c r="AD1166" i="2"/>
  <c r="AD1167" i="2"/>
  <c r="AD1168" i="2"/>
  <c r="AD1169" i="2"/>
  <c r="AD1170" i="2"/>
  <c r="AD1171" i="2"/>
  <c r="AD1172" i="2"/>
  <c r="AD1173" i="2"/>
  <c r="AD1174" i="2"/>
  <c r="AD1175" i="2"/>
  <c r="AD1176" i="2"/>
  <c r="AD1177" i="2"/>
  <c r="AD1178" i="2"/>
  <c r="AD1179" i="2"/>
  <c r="AD1180" i="2"/>
  <c r="AD1181" i="2"/>
  <c r="AD1182" i="2"/>
  <c r="AD1183" i="2"/>
  <c r="AD1184" i="2"/>
  <c r="AD1185" i="2"/>
  <c r="AD1186" i="2"/>
  <c r="AD1187" i="2"/>
  <c r="AD1188" i="2"/>
  <c r="AD1189" i="2"/>
  <c r="AD1190" i="2"/>
  <c r="AD1191" i="2"/>
  <c r="AD1192" i="2"/>
  <c r="AD1193" i="2"/>
  <c r="AD1194" i="2"/>
  <c r="AD1195" i="2"/>
  <c r="AD1196" i="2"/>
  <c r="AD1197" i="2"/>
  <c r="AD1198" i="2"/>
  <c r="AD1199" i="2"/>
  <c r="AD1200" i="2"/>
  <c r="AD1201" i="2"/>
  <c r="AD1202" i="2"/>
  <c r="AD1203" i="2"/>
  <c r="AD1204" i="2"/>
  <c r="AD1205" i="2"/>
  <c r="AD1206" i="2"/>
  <c r="AD1207" i="2"/>
  <c r="AD1208" i="2"/>
  <c r="AD1209" i="2"/>
  <c r="AD1210" i="2"/>
  <c r="AD1211" i="2"/>
  <c r="AD1212" i="2"/>
  <c r="AD1213" i="2"/>
  <c r="AD1214" i="2"/>
  <c r="AD1215" i="2"/>
  <c r="AD1216" i="2"/>
  <c r="AD1217" i="2"/>
  <c r="AD1218" i="2"/>
  <c r="AD1219" i="2"/>
  <c r="AD1220" i="2"/>
  <c r="AD1221" i="2"/>
  <c r="AD1222" i="2"/>
  <c r="AD1223" i="2"/>
  <c r="AD1224" i="2"/>
  <c r="AD1225" i="2"/>
  <c r="AD1226" i="2"/>
  <c r="AD1227" i="2"/>
  <c r="AD1228" i="2"/>
  <c r="AD1229" i="2"/>
  <c r="AD1230" i="2"/>
  <c r="AD1231" i="2"/>
  <c r="AD1232" i="2"/>
  <c r="AD1233" i="2"/>
  <c r="AD1234" i="2"/>
  <c r="AD1235" i="2"/>
  <c r="AD1236" i="2"/>
  <c r="AD1237" i="2"/>
  <c r="AD1238" i="2"/>
  <c r="AD1239" i="2"/>
  <c r="AD1240" i="2"/>
  <c r="AD1241" i="2"/>
  <c r="AD1242" i="2"/>
  <c r="AD1243" i="2"/>
  <c r="AD1244" i="2"/>
  <c r="AD1245" i="2"/>
  <c r="AD1246" i="2"/>
  <c r="AD1247" i="2"/>
  <c r="AD1248" i="2"/>
  <c r="AD1249" i="2"/>
  <c r="AD1250" i="2"/>
  <c r="AD1251" i="2"/>
  <c r="AD1252" i="2"/>
  <c r="AD1253" i="2"/>
  <c r="AD1254" i="2"/>
  <c r="AD1255" i="2"/>
  <c r="AD1256" i="2"/>
  <c r="AD1257" i="2"/>
  <c r="AD1258" i="2"/>
  <c r="AD1259" i="2"/>
  <c r="AD1260" i="2"/>
  <c r="AD1261" i="2"/>
  <c r="AD1262" i="2"/>
  <c r="AD1263" i="2"/>
  <c r="AD1264" i="2"/>
  <c r="AD1265" i="2"/>
  <c r="AD1266" i="2"/>
  <c r="AD1267" i="2"/>
  <c r="AD1268" i="2"/>
  <c r="AD1269" i="2"/>
  <c r="AD1270" i="2"/>
  <c r="AD1271" i="2"/>
  <c r="AD1272" i="2"/>
  <c r="AD1273" i="2"/>
  <c r="AD1274" i="2"/>
  <c r="AD1275" i="2"/>
  <c r="AD1276" i="2"/>
  <c r="AD1277" i="2"/>
  <c r="AD1278" i="2"/>
  <c r="AD1279" i="2"/>
  <c r="AD1280" i="2"/>
  <c r="AD1281" i="2"/>
  <c r="AD1282" i="2"/>
  <c r="AD1283" i="2"/>
  <c r="AD1284" i="2"/>
  <c r="AD1285" i="2"/>
  <c r="AD1286" i="2"/>
  <c r="AD1287" i="2"/>
  <c r="AD1288" i="2"/>
  <c r="AD1289" i="2"/>
  <c r="AD1290" i="2"/>
  <c r="AD1291" i="2"/>
  <c r="AD1292" i="2"/>
  <c r="AD1293" i="2"/>
  <c r="AD1294" i="2"/>
  <c r="AD1295" i="2"/>
  <c r="AD1296" i="2"/>
  <c r="AD1297" i="2"/>
  <c r="AD1298" i="2"/>
  <c r="AD1299" i="2"/>
  <c r="AD1300" i="2"/>
  <c r="AD1301" i="2"/>
  <c r="AD1302" i="2"/>
  <c r="AD1303" i="2"/>
  <c r="AD1304" i="2"/>
  <c r="AD1305" i="2"/>
  <c r="AD1306" i="2"/>
  <c r="AD1307" i="2"/>
  <c r="AD1308" i="2"/>
  <c r="AD1309" i="2"/>
  <c r="AD1310" i="2"/>
  <c r="AD1311" i="2"/>
  <c r="AD1312" i="2"/>
  <c r="AD1313" i="2"/>
  <c r="AD1314" i="2"/>
  <c r="AD1315" i="2"/>
  <c r="AD1316" i="2"/>
  <c r="AD1317" i="2"/>
  <c r="AD1318" i="2"/>
  <c r="AD1319" i="2"/>
  <c r="AD1320" i="2"/>
  <c r="AD1321" i="2"/>
  <c r="AD1322" i="2"/>
  <c r="AD1323" i="2"/>
  <c r="AD1324" i="2"/>
  <c r="AD1325" i="2"/>
  <c r="AD1326" i="2"/>
  <c r="AD1327" i="2"/>
  <c r="AD1328" i="2"/>
  <c r="AD1329" i="2"/>
  <c r="AD1330" i="2"/>
  <c r="AD1331" i="2"/>
  <c r="AD1332" i="2"/>
  <c r="AD1333" i="2"/>
  <c r="AD1334" i="2"/>
  <c r="AD1335" i="2"/>
  <c r="AD1336" i="2"/>
  <c r="AD1337" i="2"/>
  <c r="AD1338" i="2"/>
  <c r="AD1339" i="2"/>
  <c r="AD1340" i="2"/>
  <c r="AD1341" i="2"/>
  <c r="AD1342" i="2"/>
  <c r="AD1343" i="2"/>
  <c r="AD1344" i="2"/>
  <c r="AD1345" i="2"/>
  <c r="AD1346" i="2"/>
  <c r="AD1347" i="2"/>
  <c r="AD1348" i="2"/>
  <c r="AD1349" i="2"/>
  <c r="AD1350" i="2"/>
  <c r="AD1351" i="2"/>
  <c r="AD1352" i="2"/>
  <c r="AD1353" i="2"/>
  <c r="AD1354" i="2"/>
  <c r="AD1355" i="2"/>
  <c r="AD1356" i="2"/>
  <c r="AD1357" i="2"/>
  <c r="AD1358" i="2"/>
  <c r="AD1359" i="2"/>
  <c r="AD1360" i="2"/>
  <c r="AD1361" i="2"/>
  <c r="AD1362" i="2"/>
  <c r="AD1363" i="2"/>
  <c r="AD1364" i="2"/>
  <c r="AD1365" i="2"/>
  <c r="AD1366" i="2"/>
  <c r="AD1367" i="2"/>
  <c r="AD1368" i="2"/>
  <c r="AD1369" i="2"/>
  <c r="AD1370" i="2"/>
  <c r="AD1371" i="2"/>
  <c r="AD1372" i="2"/>
  <c r="AD1373" i="2"/>
  <c r="AD1374" i="2"/>
  <c r="AD1375" i="2"/>
  <c r="AD1376" i="2"/>
  <c r="AD1377" i="2"/>
  <c r="AD1378" i="2"/>
  <c r="AD1379" i="2"/>
  <c r="AD1380" i="2"/>
  <c r="AD1381" i="2"/>
  <c r="AD1382" i="2"/>
  <c r="AD1383" i="2"/>
  <c r="AD1384" i="2"/>
  <c r="AD1385" i="2"/>
  <c r="AD1386" i="2"/>
  <c r="AD1387" i="2"/>
  <c r="AD1388" i="2"/>
  <c r="AD1389" i="2"/>
  <c r="AD1390" i="2"/>
  <c r="AD1391" i="2"/>
  <c r="AD1392" i="2"/>
  <c r="AD1393" i="2"/>
  <c r="AD1394" i="2"/>
  <c r="AD1395" i="2"/>
  <c r="AD1396" i="2"/>
  <c r="AD1397" i="2"/>
  <c r="AD1398" i="2"/>
  <c r="AD1399" i="2"/>
  <c r="AD1400" i="2"/>
  <c r="AD1401" i="2"/>
  <c r="AD1402" i="2"/>
  <c r="AD1403" i="2"/>
  <c r="AD1404" i="2"/>
  <c r="AD1405" i="2"/>
  <c r="AD1406" i="2"/>
  <c r="AD1407" i="2"/>
  <c r="AD1408" i="2"/>
  <c r="AD1409" i="2"/>
  <c r="AD1410" i="2"/>
  <c r="AD1411" i="2"/>
  <c r="AD1412" i="2"/>
  <c r="AD1413" i="2"/>
  <c r="AD1414" i="2"/>
  <c r="AD1415" i="2"/>
  <c r="AD1416" i="2"/>
  <c r="AD1417" i="2"/>
  <c r="AD1418" i="2"/>
  <c r="AD1419" i="2"/>
  <c r="AD1420" i="2"/>
  <c r="AD1421" i="2"/>
  <c r="AD1422" i="2"/>
  <c r="AD1423" i="2"/>
  <c r="AD1424" i="2"/>
  <c r="AD1425" i="2"/>
  <c r="AD1426" i="2"/>
  <c r="AD1427" i="2"/>
  <c r="AD1428" i="2"/>
  <c r="AD1429" i="2"/>
  <c r="AD1430" i="2"/>
  <c r="AD1431" i="2"/>
  <c r="AD1432" i="2"/>
  <c r="AD1433" i="2"/>
  <c r="AD1434" i="2"/>
  <c r="AD1435" i="2"/>
  <c r="AD1436" i="2"/>
  <c r="AD1437" i="2"/>
  <c r="AD1438" i="2"/>
  <c r="AD1439" i="2"/>
  <c r="AD1440" i="2"/>
  <c r="AD1441" i="2"/>
  <c r="AD1442" i="2"/>
  <c r="AD1443" i="2"/>
  <c r="AD1444" i="2"/>
  <c r="AD1445" i="2"/>
  <c r="AD1446" i="2"/>
  <c r="AD1447" i="2"/>
  <c r="AD1448" i="2"/>
  <c r="AD1449" i="2"/>
  <c r="AD1450" i="2"/>
  <c r="AD1451" i="2"/>
  <c r="AD1452" i="2"/>
  <c r="AD1453" i="2"/>
  <c r="AD1454" i="2"/>
  <c r="AD1455" i="2"/>
  <c r="AD1456" i="2"/>
  <c r="AD1457" i="2"/>
  <c r="AD1458" i="2"/>
  <c r="AD1459" i="2"/>
  <c r="AD1460" i="2"/>
  <c r="AD1461" i="2"/>
  <c r="AD1462" i="2"/>
  <c r="AD1463" i="2"/>
  <c r="AD1464" i="2"/>
  <c r="AD1465" i="2"/>
  <c r="AD1466" i="2"/>
  <c r="AD1467" i="2"/>
  <c r="AD1468" i="2"/>
  <c r="AD1469" i="2"/>
  <c r="AD1470" i="2"/>
  <c r="AD1471" i="2"/>
  <c r="AD1472" i="2"/>
  <c r="AD1473" i="2"/>
  <c r="AD1474" i="2"/>
  <c r="AD1475" i="2"/>
  <c r="AD1476" i="2"/>
  <c r="AD1477" i="2"/>
  <c r="AD1478" i="2"/>
  <c r="AD1479" i="2"/>
  <c r="AD1480" i="2"/>
  <c r="AD1481" i="2"/>
  <c r="AD1482" i="2"/>
  <c r="AD1483" i="2"/>
  <c r="AD1484" i="2"/>
  <c r="AD1485" i="2"/>
  <c r="AD1486" i="2"/>
  <c r="AD1487" i="2"/>
  <c r="AD1488" i="2"/>
  <c r="AD1489" i="2"/>
  <c r="AD1490" i="2"/>
  <c r="AD1491" i="2"/>
  <c r="AD1492" i="2"/>
  <c r="AD1493" i="2"/>
  <c r="AD1494" i="2"/>
  <c r="AD1495" i="2"/>
  <c r="AD1496" i="2"/>
  <c r="AD1497" i="2"/>
  <c r="AD1498" i="2"/>
  <c r="AD1499" i="2"/>
  <c r="AD1500" i="2"/>
  <c r="AD1501" i="2"/>
  <c r="AD1502" i="2"/>
  <c r="AD1503" i="2"/>
  <c r="AD1504" i="2"/>
  <c r="AD1505" i="2"/>
  <c r="AD1506" i="2"/>
  <c r="AD1507" i="2"/>
  <c r="AD1508" i="2"/>
  <c r="AD1509" i="2"/>
  <c r="AD1510" i="2"/>
  <c r="AD1511" i="2"/>
  <c r="AD1512" i="2"/>
  <c r="AD1513" i="2"/>
  <c r="AD1514" i="2"/>
  <c r="AD1515" i="2"/>
  <c r="AD1516" i="2"/>
  <c r="AD1517" i="2"/>
  <c r="AD1518" i="2"/>
  <c r="AD1519" i="2"/>
  <c r="AD1520" i="2"/>
  <c r="AD1521" i="2"/>
  <c r="AD1522" i="2"/>
  <c r="AD1523" i="2"/>
  <c r="AD1524" i="2"/>
  <c r="AD1525" i="2"/>
  <c r="AD1526" i="2"/>
  <c r="AD1527" i="2"/>
  <c r="AD1528" i="2"/>
  <c r="AD1529" i="2"/>
  <c r="AD1530" i="2"/>
  <c r="AD1531" i="2"/>
  <c r="AD1532" i="2"/>
  <c r="AD1533" i="2"/>
  <c r="AD1534" i="2"/>
  <c r="AD1535" i="2"/>
  <c r="AD1536" i="2"/>
  <c r="AD1537" i="2"/>
  <c r="AD1538" i="2"/>
  <c r="AD1539" i="2"/>
  <c r="AD1540" i="2"/>
  <c r="AD1541" i="2"/>
  <c r="AD1542" i="2"/>
  <c r="AD1543" i="2"/>
  <c r="AD1544" i="2"/>
  <c r="AD1545" i="2"/>
  <c r="AD1546" i="2"/>
  <c r="AD1547" i="2"/>
  <c r="AD1548" i="2"/>
  <c r="AD1549" i="2"/>
  <c r="AD1550" i="2"/>
  <c r="AD1551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K12" i="2"/>
  <c r="K13" i="2"/>
  <c r="K16" i="2"/>
  <c r="K18" i="2"/>
  <c r="K19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5" i="2"/>
  <c r="K87" i="2"/>
  <c r="K89" i="2"/>
  <c r="K90" i="2"/>
  <c r="K91" i="2"/>
  <c r="K92" i="2"/>
  <c r="K93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F22" i="10" s="1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9" i="2"/>
  <c r="K210" i="2"/>
  <c r="K211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F25" i="10" s="1"/>
  <c r="K239" i="2"/>
  <c r="F26" i="10" s="1"/>
  <c r="K240" i="2"/>
  <c r="F27" i="10" s="1"/>
  <c r="K241" i="2"/>
  <c r="F28" i="10" s="1"/>
  <c r="K242" i="2"/>
  <c r="F29" i="10" s="1"/>
  <c r="K243" i="2"/>
  <c r="F30" i="10" s="1"/>
  <c r="K244" i="2"/>
  <c r="F31" i="10" s="1"/>
  <c r="K245" i="2"/>
  <c r="F32" i="10" s="1"/>
  <c r="K246" i="2"/>
  <c r="F33" i="10" s="1"/>
  <c r="K247" i="2"/>
  <c r="F34" i="10" s="1"/>
  <c r="K248" i="2"/>
  <c r="F35" i="10" s="1"/>
  <c r="K249" i="2"/>
  <c r="F36" i="10" s="1"/>
  <c r="K250" i="2"/>
  <c r="F37" i="10" s="1"/>
  <c r="K251" i="2"/>
  <c r="F38" i="10" s="1"/>
  <c r="K252" i="2"/>
  <c r="F39" i="10" s="1"/>
  <c r="K253" i="2"/>
  <c r="F40" i="10" s="1"/>
  <c r="K254" i="2"/>
  <c r="F41" i="10" s="1"/>
  <c r="K255" i="2"/>
  <c r="F42" i="10" s="1"/>
  <c r="K256" i="2"/>
  <c r="F43" i="10" s="1"/>
  <c r="K257" i="2"/>
  <c r="F44" i="10" s="1"/>
  <c r="K258" i="2"/>
  <c r="F45" i="10" s="1"/>
  <c r="K259" i="2"/>
  <c r="F46" i="10" s="1"/>
  <c r="K260" i="2"/>
  <c r="F47" i="10" s="1"/>
  <c r="K261" i="2"/>
  <c r="F48" i="10" s="1"/>
  <c r="K262" i="2"/>
  <c r="F49" i="10" s="1"/>
  <c r="K263" i="2"/>
  <c r="F50" i="10" s="1"/>
  <c r="K264" i="2"/>
  <c r="F51" i="10" s="1"/>
  <c r="K265" i="2"/>
  <c r="F52" i="10" s="1"/>
  <c r="K266" i="2"/>
  <c r="F53" i="10" s="1"/>
  <c r="K267" i="2"/>
  <c r="F54" i="10" s="1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8" i="2"/>
  <c r="K449" i="2"/>
  <c r="K450" i="2"/>
  <c r="K451" i="2"/>
  <c r="K452" i="2"/>
  <c r="K453" i="2"/>
  <c r="K454" i="2"/>
  <c r="K455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5" i="2"/>
  <c r="K506" i="2"/>
  <c r="K507" i="2"/>
  <c r="K508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2" i="2"/>
  <c r="K653" i="2"/>
  <c r="K654" i="2"/>
  <c r="K655" i="2"/>
  <c r="K656" i="2"/>
  <c r="K657" i="2"/>
  <c r="K658" i="2"/>
  <c r="K659" i="2"/>
  <c r="K660" i="2"/>
  <c r="K661" i="2"/>
  <c r="K662" i="2"/>
  <c r="K665" i="2"/>
  <c r="K666" i="2"/>
  <c r="K667" i="2"/>
  <c r="K668" i="2"/>
  <c r="K669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F17" i="10" s="1"/>
  <c r="K706" i="2"/>
  <c r="K707" i="2"/>
  <c r="F20" i="10" s="1"/>
  <c r="K709" i="2"/>
  <c r="K710" i="2"/>
  <c r="K711" i="2"/>
  <c r="K712" i="2"/>
  <c r="K713" i="2"/>
  <c r="K714" i="2"/>
  <c r="K715" i="2"/>
  <c r="K716" i="2"/>
  <c r="K717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3" i="2"/>
  <c r="K1064" i="2"/>
  <c r="K1065" i="2"/>
  <c r="K1066" i="2"/>
  <c r="K1067" i="2"/>
  <c r="K1068" i="2"/>
  <c r="K1069" i="2"/>
  <c r="K1070" i="2"/>
  <c r="K1071" i="2"/>
  <c r="K1072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50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F23" i="10" s="1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60" i="2"/>
  <c r="K1361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9" i="2"/>
  <c r="K1500" i="2"/>
  <c r="K1501" i="2"/>
  <c r="K1502" i="2"/>
  <c r="K1503" i="2"/>
  <c r="K1504" i="2"/>
  <c r="K1505" i="2"/>
  <c r="K1506" i="2"/>
  <c r="K1507" i="2"/>
  <c r="K1508" i="2"/>
  <c r="K1509" i="2"/>
  <c r="K1512" i="2"/>
  <c r="K1513" i="2"/>
  <c r="K1514" i="2"/>
  <c r="K1515" i="2"/>
  <c r="F9" i="10" s="1"/>
  <c r="K1516" i="2"/>
  <c r="F10" i="10" s="1"/>
  <c r="K1517" i="2"/>
  <c r="F11" i="10" s="1"/>
  <c r="K1518" i="2"/>
  <c r="F12" i="10" s="1"/>
  <c r="K1519" i="2"/>
  <c r="K1520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9" i="2"/>
  <c r="K1550" i="2"/>
  <c r="K1551" i="2"/>
  <c r="J7" i="2"/>
  <c r="K7" i="2" s="1"/>
  <c r="J8" i="2"/>
  <c r="K8" i="2" s="1"/>
  <c r="J9" i="2"/>
  <c r="J10" i="2"/>
  <c r="J11" i="2"/>
  <c r="K11" i="2" s="1"/>
  <c r="J12" i="2"/>
  <c r="N12" i="2" s="1"/>
  <c r="O12" i="2" s="1"/>
  <c r="P12" i="2" s="1"/>
  <c r="J13" i="2"/>
  <c r="N13" i="2" s="1"/>
  <c r="O13" i="2" s="1"/>
  <c r="P13" i="2" s="1"/>
  <c r="J14" i="2"/>
  <c r="J15" i="2"/>
  <c r="J16" i="2"/>
  <c r="N16" i="2" s="1"/>
  <c r="O16" i="2" s="1"/>
  <c r="P16" i="2" s="1"/>
  <c r="J17" i="2"/>
  <c r="J18" i="2"/>
  <c r="N18" i="2" s="1"/>
  <c r="O18" i="2" s="1"/>
  <c r="P18" i="2" s="1"/>
  <c r="J19" i="2"/>
  <c r="N19" i="2" s="1"/>
  <c r="O19" i="2" s="1"/>
  <c r="P19" i="2" s="1"/>
  <c r="J20" i="2"/>
  <c r="J21" i="2"/>
  <c r="J22" i="2"/>
  <c r="J23" i="2"/>
  <c r="K23" i="2" s="1"/>
  <c r="J24" i="2"/>
  <c r="J25" i="2"/>
  <c r="N25" i="2" s="1"/>
  <c r="O25" i="2" s="1"/>
  <c r="P25" i="2" s="1"/>
  <c r="J26" i="2"/>
  <c r="N26" i="2" s="1"/>
  <c r="O26" i="2" s="1"/>
  <c r="P26" i="2" s="1"/>
  <c r="J27" i="2"/>
  <c r="N27" i="2" s="1"/>
  <c r="O27" i="2" s="1"/>
  <c r="P27" i="2" s="1"/>
  <c r="J28" i="2"/>
  <c r="N28" i="2" s="1"/>
  <c r="O28" i="2" s="1"/>
  <c r="P28" i="2" s="1"/>
  <c r="J29" i="2"/>
  <c r="N29" i="2" s="1"/>
  <c r="O29" i="2" s="1"/>
  <c r="P29" i="2" s="1"/>
  <c r="J30" i="2"/>
  <c r="N30" i="2" s="1"/>
  <c r="O30" i="2" s="1"/>
  <c r="P30" i="2" s="1"/>
  <c r="J31" i="2"/>
  <c r="N31" i="2" s="1"/>
  <c r="O31" i="2" s="1"/>
  <c r="P31" i="2" s="1"/>
  <c r="J32" i="2"/>
  <c r="N32" i="2" s="1"/>
  <c r="O32" i="2" s="1"/>
  <c r="P32" i="2" s="1"/>
  <c r="J33" i="2"/>
  <c r="N33" i="2" s="1"/>
  <c r="O33" i="2" s="1"/>
  <c r="P33" i="2" s="1"/>
  <c r="J34" i="2"/>
  <c r="N34" i="2" s="1"/>
  <c r="O34" i="2" s="1"/>
  <c r="P34" i="2" s="1"/>
  <c r="J35" i="2"/>
  <c r="N35" i="2" s="1"/>
  <c r="O35" i="2" s="1"/>
  <c r="P35" i="2" s="1"/>
  <c r="J36" i="2"/>
  <c r="N36" i="2" s="1"/>
  <c r="O36" i="2" s="1"/>
  <c r="P36" i="2" s="1"/>
  <c r="J37" i="2"/>
  <c r="N37" i="2" s="1"/>
  <c r="O37" i="2" s="1"/>
  <c r="P37" i="2" s="1"/>
  <c r="J38" i="2"/>
  <c r="N38" i="2" s="1"/>
  <c r="O38" i="2" s="1"/>
  <c r="P38" i="2" s="1"/>
  <c r="J39" i="2"/>
  <c r="N39" i="2" s="1"/>
  <c r="J40" i="2"/>
  <c r="N40" i="2" s="1"/>
  <c r="O40" i="2" s="1"/>
  <c r="P40" i="2" s="1"/>
  <c r="J41" i="2"/>
  <c r="N41" i="2" s="1"/>
  <c r="O41" i="2" s="1"/>
  <c r="P41" i="2" s="1"/>
  <c r="J42" i="2"/>
  <c r="N42" i="2" s="1"/>
  <c r="O42" i="2" s="1"/>
  <c r="P42" i="2" s="1"/>
  <c r="J43" i="2"/>
  <c r="N43" i="2" s="1"/>
  <c r="O43" i="2" s="1"/>
  <c r="P43" i="2" s="1"/>
  <c r="J44" i="2"/>
  <c r="N44" i="2" s="1"/>
  <c r="O44" i="2" s="1"/>
  <c r="P44" i="2" s="1"/>
  <c r="J45" i="2"/>
  <c r="N45" i="2" s="1"/>
  <c r="O45" i="2" s="1"/>
  <c r="P45" i="2" s="1"/>
  <c r="J46" i="2"/>
  <c r="N46" i="2" s="1"/>
  <c r="O46" i="2" s="1"/>
  <c r="P46" i="2" s="1"/>
  <c r="J47" i="2"/>
  <c r="N47" i="2" s="1"/>
  <c r="O47" i="2" s="1"/>
  <c r="P47" i="2" s="1"/>
  <c r="J48" i="2"/>
  <c r="N48" i="2" s="1"/>
  <c r="O48" i="2" s="1"/>
  <c r="P48" i="2" s="1"/>
  <c r="J49" i="2"/>
  <c r="N49" i="2" s="1"/>
  <c r="O49" i="2" s="1"/>
  <c r="P49" i="2" s="1"/>
  <c r="J50" i="2"/>
  <c r="N50" i="2" s="1"/>
  <c r="O50" i="2" s="1"/>
  <c r="P50" i="2" s="1"/>
  <c r="J51" i="2"/>
  <c r="N51" i="2" s="1"/>
  <c r="O51" i="2" s="1"/>
  <c r="P51" i="2" s="1"/>
  <c r="J52" i="2"/>
  <c r="N52" i="2" s="1"/>
  <c r="O52" i="2" s="1"/>
  <c r="P52" i="2" s="1"/>
  <c r="J53" i="2"/>
  <c r="N53" i="2" s="1"/>
  <c r="O53" i="2" s="1"/>
  <c r="P53" i="2" s="1"/>
  <c r="J54" i="2"/>
  <c r="N54" i="2" s="1"/>
  <c r="O54" i="2" s="1"/>
  <c r="P54" i="2" s="1"/>
  <c r="J55" i="2"/>
  <c r="N55" i="2" s="1"/>
  <c r="O55" i="2" s="1"/>
  <c r="P55" i="2" s="1"/>
  <c r="J56" i="2"/>
  <c r="N56" i="2" s="1"/>
  <c r="O56" i="2" s="1"/>
  <c r="P56" i="2" s="1"/>
  <c r="J57" i="2"/>
  <c r="N57" i="2" s="1"/>
  <c r="O57" i="2" s="1"/>
  <c r="P57" i="2" s="1"/>
  <c r="J58" i="2"/>
  <c r="N58" i="2" s="1"/>
  <c r="O58" i="2" s="1"/>
  <c r="P58" i="2" s="1"/>
  <c r="J59" i="2"/>
  <c r="N59" i="2" s="1"/>
  <c r="O59" i="2" s="1"/>
  <c r="P59" i="2" s="1"/>
  <c r="J60" i="2"/>
  <c r="N60" i="2" s="1"/>
  <c r="O60" i="2" s="1"/>
  <c r="P60" i="2" s="1"/>
  <c r="J61" i="2"/>
  <c r="N61" i="2" s="1"/>
  <c r="O61" i="2" s="1"/>
  <c r="P61" i="2" s="1"/>
  <c r="J62" i="2"/>
  <c r="N62" i="2" s="1"/>
  <c r="O62" i="2" s="1"/>
  <c r="P62" i="2" s="1"/>
  <c r="J63" i="2"/>
  <c r="N63" i="2" s="1"/>
  <c r="O63" i="2" s="1"/>
  <c r="P63" i="2" s="1"/>
  <c r="J64" i="2"/>
  <c r="N64" i="2" s="1"/>
  <c r="O64" i="2" s="1"/>
  <c r="P64" i="2" s="1"/>
  <c r="J65" i="2"/>
  <c r="N65" i="2" s="1"/>
  <c r="O65" i="2" s="1"/>
  <c r="P65" i="2" s="1"/>
  <c r="J66" i="2"/>
  <c r="N66" i="2" s="1"/>
  <c r="O66" i="2" s="1"/>
  <c r="P66" i="2" s="1"/>
  <c r="J67" i="2"/>
  <c r="N67" i="2" s="1"/>
  <c r="O67" i="2" s="1"/>
  <c r="P67" i="2" s="1"/>
  <c r="J68" i="2"/>
  <c r="N68" i="2" s="1"/>
  <c r="O68" i="2" s="1"/>
  <c r="P68" i="2" s="1"/>
  <c r="J69" i="2"/>
  <c r="N69" i="2" s="1"/>
  <c r="O69" i="2" s="1"/>
  <c r="P69" i="2" s="1"/>
  <c r="J70" i="2"/>
  <c r="N70" i="2" s="1"/>
  <c r="O70" i="2" s="1"/>
  <c r="P70" i="2" s="1"/>
  <c r="J71" i="2"/>
  <c r="N71" i="2" s="1"/>
  <c r="O71" i="2" s="1"/>
  <c r="P71" i="2" s="1"/>
  <c r="J72" i="2"/>
  <c r="N72" i="2" s="1"/>
  <c r="O72" i="2" s="1"/>
  <c r="P72" i="2" s="1"/>
  <c r="J73" i="2"/>
  <c r="N73" i="2" s="1"/>
  <c r="O73" i="2" s="1"/>
  <c r="P73" i="2" s="1"/>
  <c r="J74" i="2"/>
  <c r="N74" i="2" s="1"/>
  <c r="O74" i="2" s="1"/>
  <c r="P74" i="2" s="1"/>
  <c r="J75" i="2"/>
  <c r="N75" i="2" s="1"/>
  <c r="O75" i="2" s="1"/>
  <c r="P75" i="2" s="1"/>
  <c r="J76" i="2"/>
  <c r="N76" i="2" s="1"/>
  <c r="O76" i="2" s="1"/>
  <c r="P76" i="2" s="1"/>
  <c r="J77" i="2"/>
  <c r="N77" i="2" s="1"/>
  <c r="O77" i="2" s="1"/>
  <c r="P77" i="2" s="1"/>
  <c r="J78" i="2"/>
  <c r="N78" i="2" s="1"/>
  <c r="O78" i="2" s="1"/>
  <c r="P78" i="2" s="1"/>
  <c r="J79" i="2"/>
  <c r="N79" i="2" s="1"/>
  <c r="O79" i="2" s="1"/>
  <c r="P79" i="2" s="1"/>
  <c r="J80" i="2"/>
  <c r="N80" i="2" s="1"/>
  <c r="O80" i="2" s="1"/>
  <c r="P80" i="2" s="1"/>
  <c r="J81" i="2"/>
  <c r="N81" i="2" s="1"/>
  <c r="O81" i="2" s="1"/>
  <c r="P81" i="2" s="1"/>
  <c r="J82" i="2"/>
  <c r="N82" i="2" s="1"/>
  <c r="O82" i="2" s="1"/>
  <c r="P82" i="2" s="1"/>
  <c r="J83" i="2"/>
  <c r="N83" i="2" s="1"/>
  <c r="O83" i="2" s="1"/>
  <c r="P83" i="2" s="1"/>
  <c r="J84" i="2"/>
  <c r="J85" i="2"/>
  <c r="N85" i="2" s="1"/>
  <c r="O85" i="2" s="1"/>
  <c r="P85" i="2" s="1"/>
  <c r="J86" i="2"/>
  <c r="J87" i="2"/>
  <c r="N87" i="2" s="1"/>
  <c r="O87" i="2" s="1"/>
  <c r="P87" i="2" s="1"/>
  <c r="J88" i="2"/>
  <c r="J89" i="2"/>
  <c r="N89" i="2" s="1"/>
  <c r="O89" i="2" s="1"/>
  <c r="P89" i="2" s="1"/>
  <c r="J90" i="2"/>
  <c r="N90" i="2" s="1"/>
  <c r="O90" i="2" s="1"/>
  <c r="P90" i="2" s="1"/>
  <c r="J91" i="2"/>
  <c r="N91" i="2" s="1"/>
  <c r="O91" i="2" s="1"/>
  <c r="P91" i="2" s="1"/>
  <c r="J92" i="2"/>
  <c r="N92" i="2" s="1"/>
  <c r="O92" i="2" s="1"/>
  <c r="P92" i="2" s="1"/>
  <c r="J93" i="2"/>
  <c r="N93" i="2" s="1"/>
  <c r="O93" i="2" s="1"/>
  <c r="P93" i="2" s="1"/>
  <c r="J94" i="2"/>
  <c r="J95" i="2"/>
  <c r="N95" i="2" s="1"/>
  <c r="O95" i="2" s="1"/>
  <c r="P95" i="2" s="1"/>
  <c r="J96" i="2"/>
  <c r="N96" i="2" s="1"/>
  <c r="O96" i="2" s="1"/>
  <c r="P96" i="2" s="1"/>
  <c r="J97" i="2"/>
  <c r="N97" i="2" s="1"/>
  <c r="O97" i="2" s="1"/>
  <c r="P97" i="2" s="1"/>
  <c r="J98" i="2"/>
  <c r="N98" i="2" s="1"/>
  <c r="O98" i="2" s="1"/>
  <c r="P98" i="2" s="1"/>
  <c r="J99" i="2"/>
  <c r="N99" i="2" s="1"/>
  <c r="O99" i="2" s="1"/>
  <c r="P99" i="2" s="1"/>
  <c r="J100" i="2"/>
  <c r="N100" i="2" s="1"/>
  <c r="O100" i="2" s="1"/>
  <c r="P100" i="2" s="1"/>
  <c r="J101" i="2"/>
  <c r="N101" i="2" s="1"/>
  <c r="O101" i="2" s="1"/>
  <c r="P101" i="2" s="1"/>
  <c r="J102" i="2"/>
  <c r="N102" i="2" s="1"/>
  <c r="O102" i="2" s="1"/>
  <c r="P102" i="2" s="1"/>
  <c r="J103" i="2"/>
  <c r="N103" i="2" s="1"/>
  <c r="O103" i="2" s="1"/>
  <c r="P103" i="2" s="1"/>
  <c r="J104" i="2"/>
  <c r="N104" i="2" s="1"/>
  <c r="O104" i="2" s="1"/>
  <c r="P104" i="2" s="1"/>
  <c r="J105" i="2"/>
  <c r="N105" i="2" s="1"/>
  <c r="O105" i="2" s="1"/>
  <c r="P105" i="2" s="1"/>
  <c r="J106" i="2"/>
  <c r="N106" i="2" s="1"/>
  <c r="O106" i="2" s="1"/>
  <c r="P106" i="2" s="1"/>
  <c r="J107" i="2"/>
  <c r="N107" i="2" s="1"/>
  <c r="O107" i="2" s="1"/>
  <c r="P107" i="2" s="1"/>
  <c r="J108" i="2"/>
  <c r="N108" i="2" s="1"/>
  <c r="O108" i="2" s="1"/>
  <c r="P108" i="2" s="1"/>
  <c r="J109" i="2"/>
  <c r="J110" i="2"/>
  <c r="J111" i="2"/>
  <c r="K111" i="2" s="1"/>
  <c r="J112" i="2"/>
  <c r="J113" i="2"/>
  <c r="N113" i="2" s="1"/>
  <c r="O113" i="2" s="1"/>
  <c r="P113" i="2" s="1"/>
  <c r="J114" i="2"/>
  <c r="N114" i="2" s="1"/>
  <c r="O114" i="2" s="1"/>
  <c r="P114" i="2" s="1"/>
  <c r="J115" i="2"/>
  <c r="N115" i="2" s="1"/>
  <c r="O115" i="2" s="1"/>
  <c r="P115" i="2" s="1"/>
  <c r="J116" i="2"/>
  <c r="N116" i="2" s="1"/>
  <c r="O116" i="2" s="1"/>
  <c r="P116" i="2" s="1"/>
  <c r="J117" i="2"/>
  <c r="N117" i="2" s="1"/>
  <c r="O117" i="2" s="1"/>
  <c r="P117" i="2" s="1"/>
  <c r="J118" i="2"/>
  <c r="N118" i="2" s="1"/>
  <c r="O118" i="2" s="1"/>
  <c r="P118" i="2" s="1"/>
  <c r="J119" i="2"/>
  <c r="N119" i="2" s="1"/>
  <c r="O119" i="2" s="1"/>
  <c r="P119" i="2" s="1"/>
  <c r="J120" i="2"/>
  <c r="N120" i="2" s="1"/>
  <c r="O120" i="2" s="1"/>
  <c r="P120" i="2" s="1"/>
  <c r="J121" i="2"/>
  <c r="N121" i="2" s="1"/>
  <c r="O121" i="2" s="1"/>
  <c r="P121" i="2" s="1"/>
  <c r="J122" i="2"/>
  <c r="N122" i="2" s="1"/>
  <c r="O122" i="2" s="1"/>
  <c r="P122" i="2" s="1"/>
  <c r="J123" i="2"/>
  <c r="N123" i="2" s="1"/>
  <c r="O123" i="2" s="1"/>
  <c r="P123" i="2" s="1"/>
  <c r="J124" i="2"/>
  <c r="N124" i="2" s="1"/>
  <c r="O124" i="2" s="1"/>
  <c r="P124" i="2" s="1"/>
  <c r="J125" i="2"/>
  <c r="N125" i="2" s="1"/>
  <c r="O125" i="2" s="1"/>
  <c r="P125" i="2" s="1"/>
  <c r="J126" i="2"/>
  <c r="N126" i="2" s="1"/>
  <c r="O126" i="2" s="1"/>
  <c r="P126" i="2" s="1"/>
  <c r="J127" i="2"/>
  <c r="N127" i="2" s="1"/>
  <c r="O127" i="2" s="1"/>
  <c r="P127" i="2" s="1"/>
  <c r="J128" i="2"/>
  <c r="N128" i="2" s="1"/>
  <c r="O128" i="2" s="1"/>
  <c r="P128" i="2" s="1"/>
  <c r="J129" i="2"/>
  <c r="J130" i="2"/>
  <c r="J131" i="2"/>
  <c r="N131" i="2" s="1"/>
  <c r="O131" i="2" s="1"/>
  <c r="P131" i="2" s="1"/>
  <c r="J132" i="2"/>
  <c r="N132" i="2" s="1"/>
  <c r="O132" i="2" s="1"/>
  <c r="P132" i="2" s="1"/>
  <c r="J133" i="2"/>
  <c r="N133" i="2" s="1"/>
  <c r="O133" i="2" s="1"/>
  <c r="P133" i="2" s="1"/>
  <c r="J134" i="2"/>
  <c r="N134" i="2" s="1"/>
  <c r="O134" i="2" s="1"/>
  <c r="P134" i="2" s="1"/>
  <c r="J135" i="2"/>
  <c r="N135" i="2" s="1"/>
  <c r="O135" i="2" s="1"/>
  <c r="P135" i="2" s="1"/>
  <c r="J136" i="2"/>
  <c r="N136" i="2" s="1"/>
  <c r="O136" i="2" s="1"/>
  <c r="P136" i="2" s="1"/>
  <c r="J137" i="2"/>
  <c r="N137" i="2" s="1"/>
  <c r="O137" i="2" s="1"/>
  <c r="P137" i="2" s="1"/>
  <c r="J138" i="2"/>
  <c r="N138" i="2" s="1"/>
  <c r="O138" i="2" s="1"/>
  <c r="P138" i="2" s="1"/>
  <c r="J139" i="2"/>
  <c r="N139" i="2" s="1"/>
  <c r="O139" i="2" s="1"/>
  <c r="P139" i="2" s="1"/>
  <c r="J140" i="2"/>
  <c r="N140" i="2" s="1"/>
  <c r="O140" i="2" s="1"/>
  <c r="P140" i="2" s="1"/>
  <c r="J141" i="2"/>
  <c r="N141" i="2" s="1"/>
  <c r="O141" i="2" s="1"/>
  <c r="P141" i="2" s="1"/>
  <c r="J142" i="2"/>
  <c r="N142" i="2" s="1"/>
  <c r="O142" i="2" s="1"/>
  <c r="P142" i="2" s="1"/>
  <c r="J143" i="2"/>
  <c r="K143" i="2" s="1"/>
  <c r="J144" i="2"/>
  <c r="N144" i="2" s="1"/>
  <c r="O144" i="2" s="1"/>
  <c r="P144" i="2" s="1"/>
  <c r="J145" i="2"/>
  <c r="N145" i="2" s="1"/>
  <c r="O145" i="2" s="1"/>
  <c r="P145" i="2" s="1"/>
  <c r="J146" i="2"/>
  <c r="N146" i="2" s="1"/>
  <c r="O146" i="2" s="1"/>
  <c r="P146" i="2" s="1"/>
  <c r="J147" i="2"/>
  <c r="N147" i="2" s="1"/>
  <c r="O147" i="2" s="1"/>
  <c r="P147" i="2" s="1"/>
  <c r="J148" i="2"/>
  <c r="N148" i="2" s="1"/>
  <c r="O148" i="2" s="1"/>
  <c r="P148" i="2" s="1"/>
  <c r="J149" i="2"/>
  <c r="N149" i="2" s="1"/>
  <c r="O149" i="2" s="1"/>
  <c r="P149" i="2" s="1"/>
  <c r="J150" i="2"/>
  <c r="N150" i="2" s="1"/>
  <c r="O150" i="2" s="1"/>
  <c r="P150" i="2" s="1"/>
  <c r="J151" i="2"/>
  <c r="N151" i="2" s="1"/>
  <c r="O151" i="2" s="1"/>
  <c r="P151" i="2" s="1"/>
  <c r="J152" i="2"/>
  <c r="N152" i="2" s="1"/>
  <c r="O152" i="2" s="1"/>
  <c r="P152" i="2" s="1"/>
  <c r="J153" i="2"/>
  <c r="N153" i="2" s="1"/>
  <c r="O153" i="2" s="1"/>
  <c r="P153" i="2" s="1"/>
  <c r="J154" i="2"/>
  <c r="N154" i="2" s="1"/>
  <c r="O154" i="2" s="1"/>
  <c r="P154" i="2" s="1"/>
  <c r="J155" i="2"/>
  <c r="N155" i="2" s="1"/>
  <c r="O155" i="2" s="1"/>
  <c r="P155" i="2" s="1"/>
  <c r="J156" i="2"/>
  <c r="N156" i="2" s="1"/>
  <c r="O156" i="2" s="1"/>
  <c r="P156" i="2" s="1"/>
  <c r="J157" i="2"/>
  <c r="N157" i="2" s="1"/>
  <c r="O157" i="2" s="1"/>
  <c r="P157" i="2" s="1"/>
  <c r="J158" i="2"/>
  <c r="N158" i="2" s="1"/>
  <c r="O158" i="2" s="1"/>
  <c r="P158" i="2" s="1"/>
  <c r="J159" i="2"/>
  <c r="N159" i="2" s="1"/>
  <c r="O159" i="2" s="1"/>
  <c r="P159" i="2" s="1"/>
  <c r="J160" i="2"/>
  <c r="N160" i="2" s="1"/>
  <c r="O160" i="2" s="1"/>
  <c r="P160" i="2" s="1"/>
  <c r="J161" i="2"/>
  <c r="N161" i="2" s="1"/>
  <c r="O161" i="2" s="1"/>
  <c r="P161" i="2" s="1"/>
  <c r="J162" i="2"/>
  <c r="N162" i="2" s="1"/>
  <c r="O162" i="2" s="1"/>
  <c r="P162" i="2" s="1"/>
  <c r="J163" i="2"/>
  <c r="N163" i="2" s="1"/>
  <c r="O163" i="2" s="1"/>
  <c r="P163" i="2" s="1"/>
  <c r="J164" i="2"/>
  <c r="N164" i="2" s="1"/>
  <c r="O164" i="2" s="1"/>
  <c r="P164" i="2" s="1"/>
  <c r="J165" i="2"/>
  <c r="N165" i="2" s="1"/>
  <c r="O165" i="2" s="1"/>
  <c r="P165" i="2" s="1"/>
  <c r="J166" i="2"/>
  <c r="N166" i="2" s="1"/>
  <c r="O166" i="2" s="1"/>
  <c r="P166" i="2" s="1"/>
  <c r="J167" i="2"/>
  <c r="N167" i="2" s="1"/>
  <c r="O167" i="2" s="1"/>
  <c r="P167" i="2" s="1"/>
  <c r="J168" i="2"/>
  <c r="N168" i="2" s="1"/>
  <c r="O168" i="2" s="1"/>
  <c r="P168" i="2" s="1"/>
  <c r="J169" i="2"/>
  <c r="N169" i="2" s="1"/>
  <c r="O169" i="2" s="1"/>
  <c r="P169" i="2" s="1"/>
  <c r="J170" i="2"/>
  <c r="N170" i="2" s="1"/>
  <c r="O170" i="2" s="1"/>
  <c r="P170" i="2" s="1"/>
  <c r="J171" i="2"/>
  <c r="N171" i="2" s="1"/>
  <c r="O171" i="2" s="1"/>
  <c r="P171" i="2" s="1"/>
  <c r="J172" i="2"/>
  <c r="N172" i="2" s="1"/>
  <c r="O172" i="2" s="1"/>
  <c r="P172" i="2" s="1"/>
  <c r="J173" i="2"/>
  <c r="N173" i="2" s="1"/>
  <c r="O173" i="2" s="1"/>
  <c r="P173" i="2" s="1"/>
  <c r="J174" i="2"/>
  <c r="N174" i="2" s="1"/>
  <c r="O174" i="2" s="1"/>
  <c r="P174" i="2" s="1"/>
  <c r="J175" i="2"/>
  <c r="N175" i="2" s="1"/>
  <c r="O175" i="2" s="1"/>
  <c r="P175" i="2" s="1"/>
  <c r="J176" i="2"/>
  <c r="N176" i="2" s="1"/>
  <c r="O176" i="2" s="1"/>
  <c r="P176" i="2" s="1"/>
  <c r="J177" i="2"/>
  <c r="N177" i="2" s="1"/>
  <c r="O177" i="2" s="1"/>
  <c r="P177" i="2" s="1"/>
  <c r="J178" i="2"/>
  <c r="N178" i="2" s="1"/>
  <c r="O178" i="2" s="1"/>
  <c r="P178" i="2" s="1"/>
  <c r="J179" i="2"/>
  <c r="N179" i="2" s="1"/>
  <c r="O179" i="2" s="1"/>
  <c r="P179" i="2" s="1"/>
  <c r="J180" i="2"/>
  <c r="N180" i="2" s="1"/>
  <c r="O180" i="2" s="1"/>
  <c r="P180" i="2" s="1"/>
  <c r="J181" i="2"/>
  <c r="N181" i="2" s="1"/>
  <c r="O181" i="2" s="1"/>
  <c r="P181" i="2" s="1"/>
  <c r="J182" i="2"/>
  <c r="N182" i="2" s="1"/>
  <c r="O182" i="2" s="1"/>
  <c r="P182" i="2" s="1"/>
  <c r="J183" i="2"/>
  <c r="N183" i="2" s="1"/>
  <c r="O183" i="2" s="1"/>
  <c r="P183" i="2" s="1"/>
  <c r="J184" i="2"/>
  <c r="J185" i="2"/>
  <c r="J186" i="2"/>
  <c r="N186" i="2" s="1"/>
  <c r="O186" i="2" s="1"/>
  <c r="P186" i="2" s="1"/>
  <c r="J187" i="2"/>
  <c r="N187" i="2" s="1"/>
  <c r="O187" i="2" s="1"/>
  <c r="P187" i="2" s="1"/>
  <c r="J188" i="2"/>
  <c r="N188" i="2" s="1"/>
  <c r="O188" i="2" s="1"/>
  <c r="P188" i="2" s="1"/>
  <c r="J189" i="2"/>
  <c r="N189" i="2" s="1"/>
  <c r="O189" i="2" s="1"/>
  <c r="P189" i="2" s="1"/>
  <c r="J190" i="2"/>
  <c r="N190" i="2" s="1"/>
  <c r="O190" i="2" s="1"/>
  <c r="P190" i="2" s="1"/>
  <c r="J191" i="2"/>
  <c r="N191" i="2" s="1"/>
  <c r="O191" i="2" s="1"/>
  <c r="P191" i="2" s="1"/>
  <c r="J192" i="2"/>
  <c r="N192" i="2" s="1"/>
  <c r="O192" i="2" s="1"/>
  <c r="P192" i="2" s="1"/>
  <c r="J193" i="2"/>
  <c r="N193" i="2" s="1"/>
  <c r="O193" i="2" s="1"/>
  <c r="P193" i="2" s="1"/>
  <c r="J194" i="2"/>
  <c r="N194" i="2" s="1"/>
  <c r="O194" i="2" s="1"/>
  <c r="P194" i="2" s="1"/>
  <c r="J195" i="2"/>
  <c r="N195" i="2" s="1"/>
  <c r="O195" i="2" s="1"/>
  <c r="P195" i="2" s="1"/>
  <c r="J196" i="2"/>
  <c r="N196" i="2" s="1"/>
  <c r="O196" i="2" s="1"/>
  <c r="P196" i="2" s="1"/>
  <c r="J197" i="2"/>
  <c r="N197" i="2" s="1"/>
  <c r="O197" i="2" s="1"/>
  <c r="P197" i="2" s="1"/>
  <c r="J198" i="2"/>
  <c r="N198" i="2" s="1"/>
  <c r="O198" i="2" s="1"/>
  <c r="P198" i="2" s="1"/>
  <c r="J199" i="2"/>
  <c r="N199" i="2" s="1"/>
  <c r="O199" i="2" s="1"/>
  <c r="P199" i="2" s="1"/>
  <c r="J200" i="2"/>
  <c r="N200" i="2" s="1"/>
  <c r="O200" i="2" s="1"/>
  <c r="P200" i="2" s="1"/>
  <c r="J201" i="2"/>
  <c r="N201" i="2" s="1"/>
  <c r="O201" i="2" s="1"/>
  <c r="P201" i="2" s="1"/>
  <c r="J202" i="2"/>
  <c r="N202" i="2" s="1"/>
  <c r="O202" i="2" s="1"/>
  <c r="P202" i="2" s="1"/>
  <c r="J203" i="2"/>
  <c r="N203" i="2" s="1"/>
  <c r="O203" i="2" s="1"/>
  <c r="P203" i="2" s="1"/>
  <c r="J204" i="2"/>
  <c r="N204" i="2" s="1"/>
  <c r="O204" i="2" s="1"/>
  <c r="P204" i="2" s="1"/>
  <c r="J205" i="2"/>
  <c r="N205" i="2" s="1"/>
  <c r="O205" i="2" s="1"/>
  <c r="P205" i="2" s="1"/>
  <c r="J206" i="2"/>
  <c r="N206" i="2" s="1"/>
  <c r="O206" i="2" s="1"/>
  <c r="P206" i="2" s="1"/>
  <c r="J207" i="2"/>
  <c r="N207" i="2" s="1"/>
  <c r="O207" i="2" s="1"/>
  <c r="P207" i="2" s="1"/>
  <c r="J208" i="2"/>
  <c r="J209" i="2"/>
  <c r="N209" i="2" s="1"/>
  <c r="O209" i="2" s="1"/>
  <c r="P209" i="2" s="1"/>
  <c r="J210" i="2"/>
  <c r="N210" i="2" s="1"/>
  <c r="O210" i="2" s="1"/>
  <c r="P210" i="2" s="1"/>
  <c r="J211" i="2"/>
  <c r="N211" i="2" s="1"/>
  <c r="O211" i="2" s="1"/>
  <c r="P211" i="2" s="1"/>
  <c r="J212" i="2"/>
  <c r="J213" i="2"/>
  <c r="N213" i="2" s="1"/>
  <c r="O213" i="2" s="1"/>
  <c r="P213" i="2" s="1"/>
  <c r="J214" i="2"/>
  <c r="N214" i="2" s="1"/>
  <c r="O214" i="2" s="1"/>
  <c r="P214" i="2" s="1"/>
  <c r="J215" i="2"/>
  <c r="N215" i="2" s="1"/>
  <c r="O215" i="2" s="1"/>
  <c r="P215" i="2" s="1"/>
  <c r="J216" i="2"/>
  <c r="N216" i="2" s="1"/>
  <c r="O216" i="2" s="1"/>
  <c r="P216" i="2" s="1"/>
  <c r="J217" i="2"/>
  <c r="N217" i="2" s="1"/>
  <c r="O217" i="2" s="1"/>
  <c r="P217" i="2" s="1"/>
  <c r="J218" i="2"/>
  <c r="N218" i="2" s="1"/>
  <c r="O218" i="2" s="1"/>
  <c r="P218" i="2" s="1"/>
  <c r="J219" i="2"/>
  <c r="N219" i="2" s="1"/>
  <c r="O219" i="2" s="1"/>
  <c r="P219" i="2" s="1"/>
  <c r="J220" i="2"/>
  <c r="N220" i="2" s="1"/>
  <c r="O220" i="2" s="1"/>
  <c r="P220" i="2" s="1"/>
  <c r="J221" i="2"/>
  <c r="N221" i="2" s="1"/>
  <c r="O221" i="2" s="1"/>
  <c r="P221" i="2" s="1"/>
  <c r="J222" i="2"/>
  <c r="N222" i="2" s="1"/>
  <c r="O222" i="2" s="1"/>
  <c r="P222" i="2" s="1"/>
  <c r="J223" i="2"/>
  <c r="N223" i="2" s="1"/>
  <c r="O223" i="2" s="1"/>
  <c r="P223" i="2" s="1"/>
  <c r="J224" i="2"/>
  <c r="N224" i="2" s="1"/>
  <c r="O224" i="2" s="1"/>
  <c r="P224" i="2" s="1"/>
  <c r="J225" i="2"/>
  <c r="N225" i="2" s="1"/>
  <c r="O225" i="2" s="1"/>
  <c r="P225" i="2" s="1"/>
  <c r="J226" i="2"/>
  <c r="N226" i="2" s="1"/>
  <c r="O226" i="2" s="1"/>
  <c r="P226" i="2" s="1"/>
  <c r="J227" i="2"/>
  <c r="N227" i="2" s="1"/>
  <c r="O227" i="2" s="1"/>
  <c r="P227" i="2" s="1"/>
  <c r="J228" i="2"/>
  <c r="N228" i="2" s="1"/>
  <c r="O228" i="2" s="1"/>
  <c r="P228" i="2" s="1"/>
  <c r="J229" i="2"/>
  <c r="N229" i="2" s="1"/>
  <c r="O229" i="2" s="1"/>
  <c r="P229" i="2" s="1"/>
  <c r="J230" i="2"/>
  <c r="N230" i="2" s="1"/>
  <c r="O230" i="2" s="1"/>
  <c r="P230" i="2" s="1"/>
  <c r="J231" i="2"/>
  <c r="N231" i="2" s="1"/>
  <c r="O231" i="2" s="1"/>
  <c r="P231" i="2" s="1"/>
  <c r="J232" i="2"/>
  <c r="N232" i="2" s="1"/>
  <c r="O232" i="2" s="1"/>
  <c r="P232" i="2" s="1"/>
  <c r="J233" i="2"/>
  <c r="N233" i="2" s="1"/>
  <c r="O233" i="2" s="1"/>
  <c r="P233" i="2" s="1"/>
  <c r="J234" i="2"/>
  <c r="N234" i="2" s="1"/>
  <c r="O234" i="2" s="1"/>
  <c r="P234" i="2" s="1"/>
  <c r="J235" i="2"/>
  <c r="N235" i="2" s="1"/>
  <c r="O235" i="2" s="1"/>
  <c r="P235" i="2" s="1"/>
  <c r="J236" i="2"/>
  <c r="N236" i="2" s="1"/>
  <c r="O236" i="2" s="1"/>
  <c r="P236" i="2" s="1"/>
  <c r="J237" i="2"/>
  <c r="N237" i="2" s="1"/>
  <c r="O237" i="2" s="1"/>
  <c r="P237" i="2" s="1"/>
  <c r="J238" i="2"/>
  <c r="N238" i="2" s="1"/>
  <c r="O238" i="2" s="1"/>
  <c r="P238" i="2" s="1"/>
  <c r="J239" i="2"/>
  <c r="N239" i="2" s="1"/>
  <c r="O239" i="2" s="1"/>
  <c r="P239" i="2" s="1"/>
  <c r="J240" i="2"/>
  <c r="N240" i="2" s="1"/>
  <c r="O240" i="2" s="1"/>
  <c r="P240" i="2" s="1"/>
  <c r="J241" i="2"/>
  <c r="N241" i="2" s="1"/>
  <c r="O241" i="2" s="1"/>
  <c r="P241" i="2" s="1"/>
  <c r="J242" i="2"/>
  <c r="N242" i="2" s="1"/>
  <c r="O242" i="2" s="1"/>
  <c r="P242" i="2" s="1"/>
  <c r="J243" i="2"/>
  <c r="N243" i="2" s="1"/>
  <c r="O243" i="2" s="1"/>
  <c r="P243" i="2" s="1"/>
  <c r="J244" i="2"/>
  <c r="N244" i="2" s="1"/>
  <c r="O244" i="2" s="1"/>
  <c r="P244" i="2" s="1"/>
  <c r="J245" i="2"/>
  <c r="N245" i="2" s="1"/>
  <c r="O245" i="2" s="1"/>
  <c r="P245" i="2" s="1"/>
  <c r="J246" i="2"/>
  <c r="N246" i="2" s="1"/>
  <c r="O246" i="2" s="1"/>
  <c r="P246" i="2" s="1"/>
  <c r="J247" i="2"/>
  <c r="N247" i="2" s="1"/>
  <c r="O247" i="2" s="1"/>
  <c r="P247" i="2" s="1"/>
  <c r="J248" i="2"/>
  <c r="N248" i="2" s="1"/>
  <c r="O248" i="2" s="1"/>
  <c r="P248" i="2" s="1"/>
  <c r="J249" i="2"/>
  <c r="N249" i="2" s="1"/>
  <c r="O249" i="2" s="1"/>
  <c r="P249" i="2" s="1"/>
  <c r="J250" i="2"/>
  <c r="N250" i="2" s="1"/>
  <c r="O250" i="2" s="1"/>
  <c r="P250" i="2" s="1"/>
  <c r="J251" i="2"/>
  <c r="N251" i="2" s="1"/>
  <c r="O251" i="2" s="1"/>
  <c r="P251" i="2" s="1"/>
  <c r="J252" i="2"/>
  <c r="N252" i="2" s="1"/>
  <c r="O252" i="2" s="1"/>
  <c r="P252" i="2" s="1"/>
  <c r="J253" i="2"/>
  <c r="N253" i="2" s="1"/>
  <c r="O253" i="2" s="1"/>
  <c r="P253" i="2" s="1"/>
  <c r="J254" i="2"/>
  <c r="N254" i="2" s="1"/>
  <c r="O254" i="2" s="1"/>
  <c r="P254" i="2" s="1"/>
  <c r="J255" i="2"/>
  <c r="N255" i="2" s="1"/>
  <c r="O255" i="2" s="1"/>
  <c r="P255" i="2" s="1"/>
  <c r="J256" i="2"/>
  <c r="N256" i="2" s="1"/>
  <c r="O256" i="2" s="1"/>
  <c r="P256" i="2" s="1"/>
  <c r="J257" i="2"/>
  <c r="N257" i="2" s="1"/>
  <c r="O257" i="2" s="1"/>
  <c r="P257" i="2" s="1"/>
  <c r="J258" i="2"/>
  <c r="N258" i="2" s="1"/>
  <c r="O258" i="2" s="1"/>
  <c r="P258" i="2" s="1"/>
  <c r="J259" i="2"/>
  <c r="N259" i="2" s="1"/>
  <c r="O259" i="2" s="1"/>
  <c r="P259" i="2" s="1"/>
  <c r="J260" i="2"/>
  <c r="N260" i="2" s="1"/>
  <c r="O260" i="2" s="1"/>
  <c r="P260" i="2" s="1"/>
  <c r="J261" i="2"/>
  <c r="N261" i="2" s="1"/>
  <c r="O261" i="2" s="1"/>
  <c r="P261" i="2" s="1"/>
  <c r="J262" i="2"/>
  <c r="N262" i="2" s="1"/>
  <c r="O262" i="2" s="1"/>
  <c r="P262" i="2" s="1"/>
  <c r="J263" i="2"/>
  <c r="N263" i="2" s="1"/>
  <c r="O263" i="2" s="1"/>
  <c r="P263" i="2" s="1"/>
  <c r="J264" i="2"/>
  <c r="N264" i="2" s="1"/>
  <c r="O264" i="2" s="1"/>
  <c r="P264" i="2" s="1"/>
  <c r="J265" i="2"/>
  <c r="N265" i="2" s="1"/>
  <c r="O265" i="2" s="1"/>
  <c r="P265" i="2" s="1"/>
  <c r="J266" i="2"/>
  <c r="N266" i="2" s="1"/>
  <c r="O266" i="2" s="1"/>
  <c r="P266" i="2" s="1"/>
  <c r="J267" i="2"/>
  <c r="N267" i="2" s="1"/>
  <c r="O267" i="2" s="1"/>
  <c r="P267" i="2" s="1"/>
  <c r="J268" i="2"/>
  <c r="N268" i="2" s="1"/>
  <c r="O268" i="2" s="1"/>
  <c r="P268" i="2" s="1"/>
  <c r="J269" i="2"/>
  <c r="N269" i="2" s="1"/>
  <c r="O269" i="2" s="1"/>
  <c r="P269" i="2" s="1"/>
  <c r="J270" i="2"/>
  <c r="N270" i="2" s="1"/>
  <c r="O270" i="2" s="1"/>
  <c r="P270" i="2" s="1"/>
  <c r="J271" i="2"/>
  <c r="N271" i="2" s="1"/>
  <c r="O271" i="2" s="1"/>
  <c r="P271" i="2" s="1"/>
  <c r="J272" i="2"/>
  <c r="N272" i="2" s="1"/>
  <c r="O272" i="2" s="1"/>
  <c r="P272" i="2" s="1"/>
  <c r="J273" i="2"/>
  <c r="N273" i="2" s="1"/>
  <c r="O273" i="2" s="1"/>
  <c r="P273" i="2" s="1"/>
  <c r="J274" i="2"/>
  <c r="N274" i="2" s="1"/>
  <c r="O274" i="2" s="1"/>
  <c r="P274" i="2" s="1"/>
  <c r="J275" i="2"/>
  <c r="N275" i="2" s="1"/>
  <c r="O275" i="2" s="1"/>
  <c r="P275" i="2" s="1"/>
  <c r="J276" i="2"/>
  <c r="N276" i="2" s="1"/>
  <c r="O276" i="2" s="1"/>
  <c r="P276" i="2" s="1"/>
  <c r="J277" i="2"/>
  <c r="N277" i="2" s="1"/>
  <c r="O277" i="2" s="1"/>
  <c r="P277" i="2" s="1"/>
  <c r="J278" i="2"/>
  <c r="N278" i="2" s="1"/>
  <c r="O278" i="2" s="1"/>
  <c r="P278" i="2" s="1"/>
  <c r="J279" i="2"/>
  <c r="N279" i="2" s="1"/>
  <c r="O279" i="2" s="1"/>
  <c r="P279" i="2" s="1"/>
  <c r="J280" i="2"/>
  <c r="N280" i="2" s="1"/>
  <c r="O280" i="2" s="1"/>
  <c r="P280" i="2" s="1"/>
  <c r="J281" i="2"/>
  <c r="N281" i="2" s="1"/>
  <c r="O281" i="2" s="1"/>
  <c r="P281" i="2" s="1"/>
  <c r="J282" i="2"/>
  <c r="N282" i="2" s="1"/>
  <c r="O282" i="2" s="1"/>
  <c r="P282" i="2" s="1"/>
  <c r="J283" i="2"/>
  <c r="N283" i="2" s="1"/>
  <c r="O283" i="2" s="1"/>
  <c r="P283" i="2" s="1"/>
  <c r="J284" i="2"/>
  <c r="N284" i="2" s="1"/>
  <c r="O284" i="2" s="1"/>
  <c r="P284" i="2" s="1"/>
  <c r="J285" i="2"/>
  <c r="N285" i="2" s="1"/>
  <c r="O285" i="2" s="1"/>
  <c r="P285" i="2" s="1"/>
  <c r="J286" i="2"/>
  <c r="N286" i="2" s="1"/>
  <c r="O286" i="2" s="1"/>
  <c r="P286" i="2" s="1"/>
  <c r="J287" i="2"/>
  <c r="N287" i="2" s="1"/>
  <c r="O287" i="2" s="1"/>
  <c r="P287" i="2" s="1"/>
  <c r="J288" i="2"/>
  <c r="N288" i="2" s="1"/>
  <c r="O288" i="2" s="1"/>
  <c r="P288" i="2" s="1"/>
  <c r="J289" i="2"/>
  <c r="N289" i="2" s="1"/>
  <c r="O289" i="2" s="1"/>
  <c r="P289" i="2" s="1"/>
  <c r="J290" i="2"/>
  <c r="N290" i="2" s="1"/>
  <c r="O290" i="2" s="1"/>
  <c r="P290" i="2" s="1"/>
  <c r="J291" i="2"/>
  <c r="N291" i="2" s="1"/>
  <c r="O291" i="2" s="1"/>
  <c r="P291" i="2" s="1"/>
  <c r="J292" i="2"/>
  <c r="N292" i="2" s="1"/>
  <c r="O292" i="2" s="1"/>
  <c r="P292" i="2" s="1"/>
  <c r="J293" i="2"/>
  <c r="N293" i="2" s="1"/>
  <c r="O293" i="2" s="1"/>
  <c r="P293" i="2" s="1"/>
  <c r="J294" i="2"/>
  <c r="N294" i="2" s="1"/>
  <c r="O294" i="2" s="1"/>
  <c r="P294" i="2" s="1"/>
  <c r="J295" i="2"/>
  <c r="N295" i="2" s="1"/>
  <c r="O295" i="2" s="1"/>
  <c r="P295" i="2" s="1"/>
  <c r="J296" i="2"/>
  <c r="N296" i="2" s="1"/>
  <c r="O296" i="2" s="1"/>
  <c r="P296" i="2" s="1"/>
  <c r="J297" i="2"/>
  <c r="N297" i="2" s="1"/>
  <c r="O297" i="2" s="1"/>
  <c r="P297" i="2" s="1"/>
  <c r="J298" i="2"/>
  <c r="N298" i="2" s="1"/>
  <c r="O298" i="2" s="1"/>
  <c r="P298" i="2" s="1"/>
  <c r="J299" i="2"/>
  <c r="N299" i="2" s="1"/>
  <c r="O299" i="2" s="1"/>
  <c r="P299" i="2" s="1"/>
  <c r="J300" i="2"/>
  <c r="N300" i="2" s="1"/>
  <c r="O300" i="2" s="1"/>
  <c r="P300" i="2" s="1"/>
  <c r="J301" i="2"/>
  <c r="N301" i="2" s="1"/>
  <c r="O301" i="2" s="1"/>
  <c r="P301" i="2" s="1"/>
  <c r="J302" i="2"/>
  <c r="N302" i="2" s="1"/>
  <c r="O302" i="2" s="1"/>
  <c r="P302" i="2" s="1"/>
  <c r="J303" i="2"/>
  <c r="N303" i="2" s="1"/>
  <c r="O303" i="2" s="1"/>
  <c r="P303" i="2" s="1"/>
  <c r="J304" i="2"/>
  <c r="N304" i="2" s="1"/>
  <c r="O304" i="2" s="1"/>
  <c r="P304" i="2" s="1"/>
  <c r="J305" i="2"/>
  <c r="N305" i="2" s="1"/>
  <c r="O305" i="2" s="1"/>
  <c r="P305" i="2" s="1"/>
  <c r="J306" i="2"/>
  <c r="N306" i="2" s="1"/>
  <c r="O306" i="2" s="1"/>
  <c r="P306" i="2" s="1"/>
  <c r="J307" i="2"/>
  <c r="N307" i="2" s="1"/>
  <c r="O307" i="2" s="1"/>
  <c r="P307" i="2" s="1"/>
  <c r="J308" i="2"/>
  <c r="N308" i="2" s="1"/>
  <c r="O308" i="2" s="1"/>
  <c r="P308" i="2" s="1"/>
  <c r="J309" i="2"/>
  <c r="N309" i="2" s="1"/>
  <c r="O309" i="2" s="1"/>
  <c r="P309" i="2" s="1"/>
  <c r="J310" i="2"/>
  <c r="N310" i="2" s="1"/>
  <c r="O310" i="2" s="1"/>
  <c r="P310" i="2" s="1"/>
  <c r="J311" i="2"/>
  <c r="N311" i="2" s="1"/>
  <c r="O311" i="2" s="1"/>
  <c r="P311" i="2" s="1"/>
  <c r="J312" i="2"/>
  <c r="N312" i="2" s="1"/>
  <c r="O312" i="2" s="1"/>
  <c r="P312" i="2" s="1"/>
  <c r="J313" i="2"/>
  <c r="N313" i="2" s="1"/>
  <c r="O313" i="2" s="1"/>
  <c r="P313" i="2" s="1"/>
  <c r="J314" i="2"/>
  <c r="N314" i="2" s="1"/>
  <c r="O314" i="2" s="1"/>
  <c r="P314" i="2" s="1"/>
  <c r="J315" i="2"/>
  <c r="K315" i="2" s="1"/>
  <c r="J316" i="2"/>
  <c r="N316" i="2" s="1"/>
  <c r="O316" i="2" s="1"/>
  <c r="P316" i="2" s="1"/>
  <c r="J317" i="2"/>
  <c r="N317" i="2" s="1"/>
  <c r="O317" i="2" s="1"/>
  <c r="P317" i="2" s="1"/>
  <c r="J318" i="2"/>
  <c r="N318" i="2" s="1"/>
  <c r="O318" i="2" s="1"/>
  <c r="P318" i="2" s="1"/>
  <c r="J319" i="2"/>
  <c r="N319" i="2" s="1"/>
  <c r="O319" i="2" s="1"/>
  <c r="P319" i="2" s="1"/>
  <c r="J320" i="2"/>
  <c r="N320" i="2" s="1"/>
  <c r="O320" i="2" s="1"/>
  <c r="P320" i="2" s="1"/>
  <c r="J321" i="2"/>
  <c r="N321" i="2" s="1"/>
  <c r="O321" i="2" s="1"/>
  <c r="P321" i="2" s="1"/>
  <c r="J322" i="2"/>
  <c r="N322" i="2" s="1"/>
  <c r="O322" i="2" s="1"/>
  <c r="P322" i="2" s="1"/>
  <c r="J323" i="2"/>
  <c r="N323" i="2" s="1"/>
  <c r="O323" i="2" s="1"/>
  <c r="P323" i="2" s="1"/>
  <c r="J324" i="2"/>
  <c r="N324" i="2" s="1"/>
  <c r="O324" i="2" s="1"/>
  <c r="P324" i="2" s="1"/>
  <c r="J325" i="2"/>
  <c r="N325" i="2" s="1"/>
  <c r="O325" i="2" s="1"/>
  <c r="P325" i="2" s="1"/>
  <c r="J326" i="2"/>
  <c r="N326" i="2" s="1"/>
  <c r="O326" i="2" s="1"/>
  <c r="P326" i="2" s="1"/>
  <c r="J327" i="2"/>
  <c r="N327" i="2" s="1"/>
  <c r="O327" i="2" s="1"/>
  <c r="P327" i="2" s="1"/>
  <c r="J328" i="2"/>
  <c r="N328" i="2" s="1"/>
  <c r="O328" i="2" s="1"/>
  <c r="P328" i="2" s="1"/>
  <c r="J329" i="2"/>
  <c r="N329" i="2" s="1"/>
  <c r="O329" i="2" s="1"/>
  <c r="P329" i="2" s="1"/>
  <c r="J330" i="2"/>
  <c r="N330" i="2" s="1"/>
  <c r="O330" i="2" s="1"/>
  <c r="P330" i="2" s="1"/>
  <c r="J331" i="2"/>
  <c r="N331" i="2" s="1"/>
  <c r="O331" i="2" s="1"/>
  <c r="P331" i="2" s="1"/>
  <c r="J332" i="2"/>
  <c r="N332" i="2" s="1"/>
  <c r="O332" i="2" s="1"/>
  <c r="P332" i="2" s="1"/>
  <c r="J333" i="2"/>
  <c r="N333" i="2" s="1"/>
  <c r="O333" i="2" s="1"/>
  <c r="P333" i="2" s="1"/>
  <c r="J334" i="2"/>
  <c r="N334" i="2" s="1"/>
  <c r="O334" i="2" s="1"/>
  <c r="P334" i="2" s="1"/>
  <c r="J335" i="2"/>
  <c r="N335" i="2" s="1"/>
  <c r="O335" i="2" s="1"/>
  <c r="P335" i="2" s="1"/>
  <c r="J336" i="2"/>
  <c r="N336" i="2" s="1"/>
  <c r="O336" i="2" s="1"/>
  <c r="P336" i="2" s="1"/>
  <c r="J337" i="2"/>
  <c r="N337" i="2" s="1"/>
  <c r="O337" i="2" s="1"/>
  <c r="P337" i="2" s="1"/>
  <c r="J338" i="2"/>
  <c r="N338" i="2" s="1"/>
  <c r="O338" i="2" s="1"/>
  <c r="P338" i="2" s="1"/>
  <c r="J339" i="2"/>
  <c r="N339" i="2" s="1"/>
  <c r="O339" i="2" s="1"/>
  <c r="P339" i="2" s="1"/>
  <c r="J340" i="2"/>
  <c r="N340" i="2" s="1"/>
  <c r="O340" i="2" s="1"/>
  <c r="P340" i="2" s="1"/>
  <c r="J341" i="2"/>
  <c r="N341" i="2" s="1"/>
  <c r="O341" i="2" s="1"/>
  <c r="P341" i="2" s="1"/>
  <c r="J342" i="2"/>
  <c r="N342" i="2" s="1"/>
  <c r="O342" i="2" s="1"/>
  <c r="P342" i="2" s="1"/>
  <c r="J343" i="2"/>
  <c r="N343" i="2" s="1"/>
  <c r="O343" i="2" s="1"/>
  <c r="P343" i="2" s="1"/>
  <c r="J344" i="2"/>
  <c r="N344" i="2" s="1"/>
  <c r="O344" i="2" s="1"/>
  <c r="P344" i="2" s="1"/>
  <c r="J345" i="2"/>
  <c r="N345" i="2" s="1"/>
  <c r="O345" i="2" s="1"/>
  <c r="P345" i="2" s="1"/>
  <c r="J346" i="2"/>
  <c r="N346" i="2" s="1"/>
  <c r="O346" i="2" s="1"/>
  <c r="P346" i="2" s="1"/>
  <c r="J347" i="2"/>
  <c r="N347" i="2" s="1"/>
  <c r="O347" i="2" s="1"/>
  <c r="P347" i="2" s="1"/>
  <c r="J348" i="2"/>
  <c r="N348" i="2" s="1"/>
  <c r="O348" i="2" s="1"/>
  <c r="P348" i="2" s="1"/>
  <c r="J349" i="2"/>
  <c r="N349" i="2" s="1"/>
  <c r="O349" i="2" s="1"/>
  <c r="P349" i="2" s="1"/>
  <c r="J350" i="2"/>
  <c r="N350" i="2" s="1"/>
  <c r="O350" i="2" s="1"/>
  <c r="P350" i="2" s="1"/>
  <c r="J351" i="2"/>
  <c r="N351" i="2" s="1"/>
  <c r="O351" i="2" s="1"/>
  <c r="P351" i="2" s="1"/>
  <c r="J352" i="2"/>
  <c r="N352" i="2" s="1"/>
  <c r="O352" i="2" s="1"/>
  <c r="P352" i="2" s="1"/>
  <c r="J353" i="2"/>
  <c r="N353" i="2" s="1"/>
  <c r="O353" i="2" s="1"/>
  <c r="P353" i="2" s="1"/>
  <c r="J354" i="2"/>
  <c r="N354" i="2" s="1"/>
  <c r="O354" i="2" s="1"/>
  <c r="P354" i="2" s="1"/>
  <c r="J355" i="2"/>
  <c r="N355" i="2" s="1"/>
  <c r="O355" i="2" s="1"/>
  <c r="P355" i="2" s="1"/>
  <c r="J356" i="2"/>
  <c r="N356" i="2" s="1"/>
  <c r="O356" i="2" s="1"/>
  <c r="P356" i="2" s="1"/>
  <c r="J357" i="2"/>
  <c r="N357" i="2" s="1"/>
  <c r="O357" i="2" s="1"/>
  <c r="P357" i="2" s="1"/>
  <c r="J358" i="2"/>
  <c r="N358" i="2" s="1"/>
  <c r="O358" i="2" s="1"/>
  <c r="P358" i="2" s="1"/>
  <c r="J359" i="2"/>
  <c r="N359" i="2" s="1"/>
  <c r="O359" i="2" s="1"/>
  <c r="P359" i="2" s="1"/>
  <c r="J360" i="2"/>
  <c r="J361" i="2"/>
  <c r="N361" i="2" s="1"/>
  <c r="O361" i="2" s="1"/>
  <c r="P361" i="2" s="1"/>
  <c r="J362" i="2"/>
  <c r="N362" i="2" s="1"/>
  <c r="O362" i="2" s="1"/>
  <c r="P362" i="2" s="1"/>
  <c r="J363" i="2"/>
  <c r="N363" i="2" s="1"/>
  <c r="O363" i="2" s="1"/>
  <c r="P363" i="2" s="1"/>
  <c r="J364" i="2"/>
  <c r="N364" i="2" s="1"/>
  <c r="O364" i="2" s="1"/>
  <c r="P364" i="2" s="1"/>
  <c r="J365" i="2"/>
  <c r="N365" i="2" s="1"/>
  <c r="O365" i="2" s="1"/>
  <c r="P365" i="2" s="1"/>
  <c r="J366" i="2"/>
  <c r="N366" i="2" s="1"/>
  <c r="O366" i="2" s="1"/>
  <c r="P366" i="2" s="1"/>
  <c r="J367" i="2"/>
  <c r="N367" i="2" s="1"/>
  <c r="O367" i="2" s="1"/>
  <c r="P367" i="2" s="1"/>
  <c r="J368" i="2"/>
  <c r="N368" i="2" s="1"/>
  <c r="O368" i="2" s="1"/>
  <c r="P368" i="2" s="1"/>
  <c r="J369" i="2"/>
  <c r="N369" i="2" s="1"/>
  <c r="O369" i="2" s="1"/>
  <c r="P369" i="2" s="1"/>
  <c r="J370" i="2"/>
  <c r="N370" i="2" s="1"/>
  <c r="O370" i="2" s="1"/>
  <c r="P370" i="2" s="1"/>
  <c r="J371" i="2"/>
  <c r="N371" i="2" s="1"/>
  <c r="O371" i="2" s="1"/>
  <c r="P371" i="2" s="1"/>
  <c r="J372" i="2"/>
  <c r="N372" i="2" s="1"/>
  <c r="O372" i="2" s="1"/>
  <c r="P372" i="2" s="1"/>
  <c r="J373" i="2"/>
  <c r="N373" i="2" s="1"/>
  <c r="O373" i="2" s="1"/>
  <c r="P373" i="2" s="1"/>
  <c r="J374" i="2"/>
  <c r="N374" i="2" s="1"/>
  <c r="O374" i="2" s="1"/>
  <c r="P374" i="2" s="1"/>
  <c r="J375" i="2"/>
  <c r="N375" i="2" s="1"/>
  <c r="O375" i="2" s="1"/>
  <c r="P375" i="2" s="1"/>
  <c r="J376" i="2"/>
  <c r="N376" i="2" s="1"/>
  <c r="O376" i="2" s="1"/>
  <c r="P376" i="2" s="1"/>
  <c r="J377" i="2"/>
  <c r="N377" i="2" s="1"/>
  <c r="O377" i="2" s="1"/>
  <c r="P377" i="2" s="1"/>
  <c r="J378" i="2"/>
  <c r="N378" i="2" s="1"/>
  <c r="O378" i="2" s="1"/>
  <c r="P378" i="2" s="1"/>
  <c r="J379" i="2"/>
  <c r="N379" i="2" s="1"/>
  <c r="O379" i="2" s="1"/>
  <c r="P379" i="2" s="1"/>
  <c r="J380" i="2"/>
  <c r="N380" i="2" s="1"/>
  <c r="O380" i="2" s="1"/>
  <c r="P380" i="2" s="1"/>
  <c r="J381" i="2"/>
  <c r="N381" i="2" s="1"/>
  <c r="O381" i="2" s="1"/>
  <c r="P381" i="2" s="1"/>
  <c r="J382" i="2"/>
  <c r="N382" i="2" s="1"/>
  <c r="O382" i="2" s="1"/>
  <c r="P382" i="2" s="1"/>
  <c r="J383" i="2"/>
  <c r="N383" i="2" s="1"/>
  <c r="O383" i="2" s="1"/>
  <c r="P383" i="2" s="1"/>
  <c r="J384" i="2"/>
  <c r="N384" i="2" s="1"/>
  <c r="O384" i="2" s="1"/>
  <c r="P384" i="2" s="1"/>
  <c r="J385" i="2"/>
  <c r="N385" i="2" s="1"/>
  <c r="O385" i="2" s="1"/>
  <c r="P385" i="2" s="1"/>
  <c r="J386" i="2"/>
  <c r="N386" i="2" s="1"/>
  <c r="O386" i="2" s="1"/>
  <c r="P386" i="2" s="1"/>
  <c r="J387" i="2"/>
  <c r="N387" i="2" s="1"/>
  <c r="O387" i="2" s="1"/>
  <c r="P387" i="2" s="1"/>
  <c r="J388" i="2"/>
  <c r="N388" i="2" s="1"/>
  <c r="O388" i="2" s="1"/>
  <c r="P388" i="2" s="1"/>
  <c r="J389" i="2"/>
  <c r="N389" i="2" s="1"/>
  <c r="O389" i="2" s="1"/>
  <c r="P389" i="2" s="1"/>
  <c r="J390" i="2"/>
  <c r="N390" i="2" s="1"/>
  <c r="O390" i="2" s="1"/>
  <c r="P390" i="2" s="1"/>
  <c r="J391" i="2"/>
  <c r="N391" i="2" s="1"/>
  <c r="O391" i="2" s="1"/>
  <c r="P391" i="2" s="1"/>
  <c r="J392" i="2"/>
  <c r="N392" i="2" s="1"/>
  <c r="O392" i="2" s="1"/>
  <c r="P392" i="2" s="1"/>
  <c r="J393" i="2"/>
  <c r="N393" i="2" s="1"/>
  <c r="O393" i="2" s="1"/>
  <c r="P393" i="2" s="1"/>
  <c r="J394" i="2"/>
  <c r="N394" i="2" s="1"/>
  <c r="O394" i="2" s="1"/>
  <c r="P394" i="2" s="1"/>
  <c r="J395" i="2"/>
  <c r="N395" i="2" s="1"/>
  <c r="O395" i="2" s="1"/>
  <c r="P395" i="2" s="1"/>
  <c r="J396" i="2"/>
  <c r="N396" i="2" s="1"/>
  <c r="O396" i="2" s="1"/>
  <c r="P396" i="2" s="1"/>
  <c r="J397" i="2"/>
  <c r="N397" i="2" s="1"/>
  <c r="O397" i="2" s="1"/>
  <c r="P397" i="2" s="1"/>
  <c r="J398" i="2"/>
  <c r="N398" i="2" s="1"/>
  <c r="O398" i="2" s="1"/>
  <c r="P398" i="2" s="1"/>
  <c r="J399" i="2"/>
  <c r="N399" i="2" s="1"/>
  <c r="O399" i="2" s="1"/>
  <c r="P399" i="2" s="1"/>
  <c r="J400" i="2"/>
  <c r="N400" i="2" s="1"/>
  <c r="O400" i="2" s="1"/>
  <c r="P400" i="2" s="1"/>
  <c r="J401" i="2"/>
  <c r="N401" i="2" s="1"/>
  <c r="O401" i="2" s="1"/>
  <c r="P401" i="2" s="1"/>
  <c r="J402" i="2"/>
  <c r="N402" i="2" s="1"/>
  <c r="O402" i="2" s="1"/>
  <c r="P402" i="2" s="1"/>
  <c r="J403" i="2"/>
  <c r="N403" i="2" s="1"/>
  <c r="O403" i="2" s="1"/>
  <c r="P403" i="2" s="1"/>
  <c r="J404" i="2"/>
  <c r="N404" i="2" s="1"/>
  <c r="O404" i="2" s="1"/>
  <c r="P404" i="2" s="1"/>
  <c r="J405" i="2"/>
  <c r="N405" i="2" s="1"/>
  <c r="O405" i="2" s="1"/>
  <c r="P405" i="2" s="1"/>
  <c r="J406" i="2"/>
  <c r="N406" i="2" s="1"/>
  <c r="O406" i="2" s="1"/>
  <c r="P406" i="2" s="1"/>
  <c r="J407" i="2"/>
  <c r="N407" i="2" s="1"/>
  <c r="O407" i="2" s="1"/>
  <c r="P407" i="2" s="1"/>
  <c r="J408" i="2"/>
  <c r="J409" i="2"/>
  <c r="J410" i="2"/>
  <c r="N410" i="2" s="1"/>
  <c r="O410" i="2" s="1"/>
  <c r="P410" i="2" s="1"/>
  <c r="J411" i="2"/>
  <c r="N411" i="2" s="1"/>
  <c r="O411" i="2" s="1"/>
  <c r="P411" i="2" s="1"/>
  <c r="J412" i="2"/>
  <c r="N412" i="2" s="1"/>
  <c r="O412" i="2" s="1"/>
  <c r="P412" i="2" s="1"/>
  <c r="J413" i="2"/>
  <c r="N413" i="2" s="1"/>
  <c r="O413" i="2" s="1"/>
  <c r="P413" i="2" s="1"/>
  <c r="J414" i="2"/>
  <c r="N414" i="2" s="1"/>
  <c r="O414" i="2" s="1"/>
  <c r="P414" i="2" s="1"/>
  <c r="J415" i="2"/>
  <c r="N415" i="2" s="1"/>
  <c r="O415" i="2" s="1"/>
  <c r="P415" i="2" s="1"/>
  <c r="J416" i="2"/>
  <c r="N416" i="2" s="1"/>
  <c r="O416" i="2" s="1"/>
  <c r="P416" i="2" s="1"/>
  <c r="J417" i="2"/>
  <c r="N417" i="2" s="1"/>
  <c r="O417" i="2" s="1"/>
  <c r="P417" i="2" s="1"/>
  <c r="J418" i="2"/>
  <c r="N418" i="2" s="1"/>
  <c r="O418" i="2" s="1"/>
  <c r="P418" i="2" s="1"/>
  <c r="J419" i="2"/>
  <c r="N419" i="2" s="1"/>
  <c r="O419" i="2" s="1"/>
  <c r="P419" i="2" s="1"/>
  <c r="J420" i="2"/>
  <c r="N420" i="2" s="1"/>
  <c r="O420" i="2" s="1"/>
  <c r="P420" i="2" s="1"/>
  <c r="J421" i="2"/>
  <c r="N421" i="2" s="1"/>
  <c r="O421" i="2" s="1"/>
  <c r="P421" i="2" s="1"/>
  <c r="J422" i="2"/>
  <c r="N422" i="2" s="1"/>
  <c r="O422" i="2" s="1"/>
  <c r="P422" i="2" s="1"/>
  <c r="J423" i="2"/>
  <c r="N423" i="2" s="1"/>
  <c r="O423" i="2" s="1"/>
  <c r="P423" i="2" s="1"/>
  <c r="J424" i="2"/>
  <c r="N424" i="2" s="1"/>
  <c r="O424" i="2" s="1"/>
  <c r="P424" i="2" s="1"/>
  <c r="J425" i="2"/>
  <c r="N425" i="2" s="1"/>
  <c r="O425" i="2" s="1"/>
  <c r="P425" i="2" s="1"/>
  <c r="J426" i="2"/>
  <c r="N426" i="2" s="1"/>
  <c r="O426" i="2" s="1"/>
  <c r="P426" i="2" s="1"/>
  <c r="J427" i="2"/>
  <c r="N427" i="2" s="1"/>
  <c r="O427" i="2" s="1"/>
  <c r="P427" i="2" s="1"/>
  <c r="J428" i="2"/>
  <c r="N428" i="2" s="1"/>
  <c r="O428" i="2" s="1"/>
  <c r="P428" i="2" s="1"/>
  <c r="J429" i="2"/>
  <c r="N429" i="2" s="1"/>
  <c r="O429" i="2" s="1"/>
  <c r="P429" i="2" s="1"/>
  <c r="J430" i="2"/>
  <c r="N430" i="2" s="1"/>
  <c r="O430" i="2" s="1"/>
  <c r="P430" i="2" s="1"/>
  <c r="J431" i="2"/>
  <c r="N431" i="2" s="1"/>
  <c r="O431" i="2" s="1"/>
  <c r="P431" i="2" s="1"/>
  <c r="J432" i="2"/>
  <c r="N432" i="2" s="1"/>
  <c r="O432" i="2" s="1"/>
  <c r="P432" i="2" s="1"/>
  <c r="J433" i="2"/>
  <c r="N433" i="2" s="1"/>
  <c r="O433" i="2" s="1"/>
  <c r="P433" i="2" s="1"/>
  <c r="J434" i="2"/>
  <c r="N434" i="2" s="1"/>
  <c r="O434" i="2" s="1"/>
  <c r="P434" i="2" s="1"/>
  <c r="J435" i="2"/>
  <c r="N435" i="2" s="1"/>
  <c r="O435" i="2" s="1"/>
  <c r="P435" i="2" s="1"/>
  <c r="J436" i="2"/>
  <c r="N436" i="2" s="1"/>
  <c r="O436" i="2" s="1"/>
  <c r="P436" i="2" s="1"/>
  <c r="J437" i="2"/>
  <c r="N437" i="2" s="1"/>
  <c r="O437" i="2" s="1"/>
  <c r="P437" i="2" s="1"/>
  <c r="J438" i="2"/>
  <c r="N438" i="2" s="1"/>
  <c r="O438" i="2" s="1"/>
  <c r="P438" i="2" s="1"/>
  <c r="J439" i="2"/>
  <c r="N439" i="2" s="1"/>
  <c r="O439" i="2" s="1"/>
  <c r="P439" i="2" s="1"/>
  <c r="J440" i="2"/>
  <c r="N440" i="2" s="1"/>
  <c r="O440" i="2" s="1"/>
  <c r="P440" i="2" s="1"/>
  <c r="J441" i="2"/>
  <c r="N441" i="2" s="1"/>
  <c r="O441" i="2" s="1"/>
  <c r="P441" i="2" s="1"/>
  <c r="J442" i="2"/>
  <c r="N442" i="2" s="1"/>
  <c r="O442" i="2" s="1"/>
  <c r="P442" i="2" s="1"/>
  <c r="J443" i="2"/>
  <c r="N443" i="2" s="1"/>
  <c r="O443" i="2" s="1"/>
  <c r="P443" i="2" s="1"/>
  <c r="J444" i="2"/>
  <c r="N444" i="2" s="1"/>
  <c r="O444" i="2" s="1"/>
  <c r="P444" i="2" s="1"/>
  <c r="J445" i="2"/>
  <c r="N445" i="2" s="1"/>
  <c r="O445" i="2" s="1"/>
  <c r="P445" i="2" s="1"/>
  <c r="J446" i="2"/>
  <c r="N446" i="2" s="1"/>
  <c r="O446" i="2" s="1"/>
  <c r="P446" i="2" s="1"/>
  <c r="J447" i="2"/>
  <c r="K447" i="2" s="1"/>
  <c r="J448" i="2"/>
  <c r="N448" i="2" s="1"/>
  <c r="O448" i="2" s="1"/>
  <c r="P448" i="2" s="1"/>
  <c r="J449" i="2"/>
  <c r="N449" i="2" s="1"/>
  <c r="O449" i="2" s="1"/>
  <c r="P449" i="2" s="1"/>
  <c r="J450" i="2"/>
  <c r="N450" i="2" s="1"/>
  <c r="O450" i="2" s="1"/>
  <c r="P450" i="2" s="1"/>
  <c r="J451" i="2"/>
  <c r="N451" i="2" s="1"/>
  <c r="O451" i="2" s="1"/>
  <c r="P451" i="2" s="1"/>
  <c r="J452" i="2"/>
  <c r="N452" i="2" s="1"/>
  <c r="O452" i="2" s="1"/>
  <c r="P452" i="2" s="1"/>
  <c r="J453" i="2"/>
  <c r="N453" i="2" s="1"/>
  <c r="O453" i="2" s="1"/>
  <c r="P453" i="2" s="1"/>
  <c r="J454" i="2"/>
  <c r="N454" i="2" s="1"/>
  <c r="O454" i="2" s="1"/>
  <c r="P454" i="2" s="1"/>
  <c r="J455" i="2"/>
  <c r="N455" i="2" s="1"/>
  <c r="O455" i="2" s="1"/>
  <c r="P455" i="2" s="1"/>
  <c r="J456" i="2"/>
  <c r="J457" i="2"/>
  <c r="N457" i="2" s="1"/>
  <c r="O457" i="2" s="1"/>
  <c r="P457" i="2" s="1"/>
  <c r="J458" i="2"/>
  <c r="N458" i="2" s="1"/>
  <c r="O458" i="2" s="1"/>
  <c r="P458" i="2" s="1"/>
  <c r="J459" i="2"/>
  <c r="N459" i="2" s="1"/>
  <c r="O459" i="2" s="1"/>
  <c r="P459" i="2" s="1"/>
  <c r="J460" i="2"/>
  <c r="N460" i="2" s="1"/>
  <c r="O460" i="2" s="1"/>
  <c r="P460" i="2" s="1"/>
  <c r="J461" i="2"/>
  <c r="N461" i="2" s="1"/>
  <c r="O461" i="2" s="1"/>
  <c r="P461" i="2" s="1"/>
  <c r="J462" i="2"/>
  <c r="N462" i="2" s="1"/>
  <c r="O462" i="2" s="1"/>
  <c r="P462" i="2" s="1"/>
  <c r="J463" i="2"/>
  <c r="N463" i="2" s="1"/>
  <c r="O463" i="2" s="1"/>
  <c r="P463" i="2" s="1"/>
  <c r="J464" i="2"/>
  <c r="N464" i="2" s="1"/>
  <c r="O464" i="2" s="1"/>
  <c r="P464" i="2" s="1"/>
  <c r="J465" i="2"/>
  <c r="N465" i="2" s="1"/>
  <c r="O465" i="2" s="1"/>
  <c r="P465" i="2" s="1"/>
  <c r="J466" i="2"/>
  <c r="N466" i="2" s="1"/>
  <c r="O466" i="2" s="1"/>
  <c r="P466" i="2" s="1"/>
  <c r="J467" i="2"/>
  <c r="N467" i="2" s="1"/>
  <c r="O467" i="2" s="1"/>
  <c r="P467" i="2" s="1"/>
  <c r="J468" i="2"/>
  <c r="N468" i="2" s="1"/>
  <c r="O468" i="2" s="1"/>
  <c r="P468" i="2" s="1"/>
  <c r="J469" i="2"/>
  <c r="N469" i="2" s="1"/>
  <c r="O469" i="2" s="1"/>
  <c r="P469" i="2" s="1"/>
  <c r="J470" i="2"/>
  <c r="N470" i="2" s="1"/>
  <c r="O470" i="2" s="1"/>
  <c r="P470" i="2" s="1"/>
  <c r="J471" i="2"/>
  <c r="N471" i="2" s="1"/>
  <c r="O471" i="2" s="1"/>
  <c r="P471" i="2" s="1"/>
  <c r="J472" i="2"/>
  <c r="N472" i="2" s="1"/>
  <c r="O472" i="2" s="1"/>
  <c r="P472" i="2" s="1"/>
  <c r="J473" i="2"/>
  <c r="N473" i="2" s="1"/>
  <c r="O473" i="2" s="1"/>
  <c r="P473" i="2" s="1"/>
  <c r="J474" i="2"/>
  <c r="N474" i="2" s="1"/>
  <c r="O474" i="2" s="1"/>
  <c r="P474" i="2" s="1"/>
  <c r="J475" i="2"/>
  <c r="N475" i="2" s="1"/>
  <c r="O475" i="2" s="1"/>
  <c r="P475" i="2" s="1"/>
  <c r="J476" i="2"/>
  <c r="N476" i="2" s="1"/>
  <c r="O476" i="2" s="1"/>
  <c r="P476" i="2" s="1"/>
  <c r="J477" i="2"/>
  <c r="N477" i="2" s="1"/>
  <c r="O477" i="2" s="1"/>
  <c r="P477" i="2" s="1"/>
  <c r="J478" i="2"/>
  <c r="N478" i="2" s="1"/>
  <c r="O478" i="2" s="1"/>
  <c r="P478" i="2" s="1"/>
  <c r="J479" i="2"/>
  <c r="N479" i="2" s="1"/>
  <c r="O479" i="2" s="1"/>
  <c r="P479" i="2" s="1"/>
  <c r="J480" i="2"/>
  <c r="N480" i="2" s="1"/>
  <c r="O480" i="2" s="1"/>
  <c r="P480" i="2" s="1"/>
  <c r="J481" i="2"/>
  <c r="N481" i="2" s="1"/>
  <c r="O481" i="2" s="1"/>
  <c r="P481" i="2" s="1"/>
  <c r="J482" i="2"/>
  <c r="N482" i="2" s="1"/>
  <c r="O482" i="2" s="1"/>
  <c r="P482" i="2" s="1"/>
  <c r="J483" i="2"/>
  <c r="N483" i="2" s="1"/>
  <c r="O483" i="2" s="1"/>
  <c r="P483" i="2" s="1"/>
  <c r="J484" i="2"/>
  <c r="N484" i="2" s="1"/>
  <c r="O484" i="2" s="1"/>
  <c r="P484" i="2" s="1"/>
  <c r="J485" i="2"/>
  <c r="N485" i="2" s="1"/>
  <c r="O485" i="2" s="1"/>
  <c r="P485" i="2" s="1"/>
  <c r="J486" i="2"/>
  <c r="N486" i="2" s="1"/>
  <c r="O486" i="2" s="1"/>
  <c r="P486" i="2" s="1"/>
  <c r="J487" i="2"/>
  <c r="N487" i="2" s="1"/>
  <c r="O487" i="2" s="1"/>
  <c r="P487" i="2" s="1"/>
  <c r="J488" i="2"/>
  <c r="N488" i="2" s="1"/>
  <c r="O488" i="2" s="1"/>
  <c r="P488" i="2" s="1"/>
  <c r="J489" i="2"/>
  <c r="N489" i="2" s="1"/>
  <c r="O489" i="2" s="1"/>
  <c r="P489" i="2" s="1"/>
  <c r="J490" i="2"/>
  <c r="N490" i="2" s="1"/>
  <c r="O490" i="2" s="1"/>
  <c r="P490" i="2" s="1"/>
  <c r="J491" i="2"/>
  <c r="N491" i="2" s="1"/>
  <c r="O491" i="2" s="1"/>
  <c r="P491" i="2" s="1"/>
  <c r="J492" i="2"/>
  <c r="N492" i="2" s="1"/>
  <c r="O492" i="2" s="1"/>
  <c r="P492" i="2" s="1"/>
  <c r="J493" i="2"/>
  <c r="N493" i="2" s="1"/>
  <c r="O493" i="2" s="1"/>
  <c r="P493" i="2" s="1"/>
  <c r="J494" i="2"/>
  <c r="N494" i="2" s="1"/>
  <c r="O494" i="2" s="1"/>
  <c r="P494" i="2" s="1"/>
  <c r="J495" i="2"/>
  <c r="N495" i="2" s="1"/>
  <c r="O495" i="2" s="1"/>
  <c r="P495" i="2" s="1"/>
  <c r="J496" i="2"/>
  <c r="N496" i="2" s="1"/>
  <c r="O496" i="2" s="1"/>
  <c r="P496" i="2" s="1"/>
  <c r="J497" i="2"/>
  <c r="N497" i="2" s="1"/>
  <c r="O497" i="2" s="1"/>
  <c r="P497" i="2" s="1"/>
  <c r="J498" i="2"/>
  <c r="N498" i="2" s="1"/>
  <c r="O498" i="2" s="1"/>
  <c r="P498" i="2" s="1"/>
  <c r="J499" i="2"/>
  <c r="N499" i="2" s="1"/>
  <c r="O499" i="2" s="1"/>
  <c r="P499" i="2" s="1"/>
  <c r="J500" i="2"/>
  <c r="N500" i="2" s="1"/>
  <c r="O500" i="2" s="1"/>
  <c r="P500" i="2" s="1"/>
  <c r="J501" i="2"/>
  <c r="N501" i="2" s="1"/>
  <c r="O501" i="2" s="1"/>
  <c r="P501" i="2" s="1"/>
  <c r="J502" i="2"/>
  <c r="N502" i="2" s="1"/>
  <c r="O502" i="2" s="1"/>
  <c r="P502" i="2" s="1"/>
  <c r="J503" i="2"/>
  <c r="N503" i="2" s="1"/>
  <c r="O503" i="2" s="1"/>
  <c r="P503" i="2" s="1"/>
  <c r="J504" i="2"/>
  <c r="J505" i="2"/>
  <c r="N505" i="2" s="1"/>
  <c r="O505" i="2" s="1"/>
  <c r="P505" i="2" s="1"/>
  <c r="J506" i="2"/>
  <c r="N506" i="2" s="1"/>
  <c r="J507" i="2"/>
  <c r="N507" i="2" s="1"/>
  <c r="O507" i="2" s="1"/>
  <c r="P507" i="2" s="1"/>
  <c r="J508" i="2"/>
  <c r="N508" i="2" s="1"/>
  <c r="O508" i="2" s="1"/>
  <c r="P508" i="2" s="1"/>
  <c r="J509" i="2"/>
  <c r="J510" i="2"/>
  <c r="J511" i="2"/>
  <c r="N511" i="2" s="1"/>
  <c r="O511" i="2" s="1"/>
  <c r="P511" i="2" s="1"/>
  <c r="J512" i="2"/>
  <c r="N512" i="2" s="1"/>
  <c r="O512" i="2" s="1"/>
  <c r="P512" i="2" s="1"/>
  <c r="J513" i="2"/>
  <c r="N513" i="2" s="1"/>
  <c r="O513" i="2" s="1"/>
  <c r="P513" i="2" s="1"/>
  <c r="J514" i="2"/>
  <c r="N514" i="2" s="1"/>
  <c r="O514" i="2" s="1"/>
  <c r="P514" i="2" s="1"/>
  <c r="J515" i="2"/>
  <c r="N515" i="2" s="1"/>
  <c r="O515" i="2" s="1"/>
  <c r="P515" i="2" s="1"/>
  <c r="J516" i="2"/>
  <c r="N516" i="2" s="1"/>
  <c r="O516" i="2" s="1"/>
  <c r="P516" i="2" s="1"/>
  <c r="J517" i="2"/>
  <c r="N517" i="2" s="1"/>
  <c r="O517" i="2" s="1"/>
  <c r="P517" i="2" s="1"/>
  <c r="J518" i="2"/>
  <c r="N518" i="2" s="1"/>
  <c r="O518" i="2" s="1"/>
  <c r="P518" i="2" s="1"/>
  <c r="J519" i="2"/>
  <c r="N519" i="2" s="1"/>
  <c r="O519" i="2" s="1"/>
  <c r="P519" i="2" s="1"/>
  <c r="J520" i="2"/>
  <c r="N520" i="2" s="1"/>
  <c r="O520" i="2" s="1"/>
  <c r="P520" i="2" s="1"/>
  <c r="J521" i="2"/>
  <c r="N521" i="2" s="1"/>
  <c r="O521" i="2" s="1"/>
  <c r="P521" i="2" s="1"/>
  <c r="J522" i="2"/>
  <c r="N522" i="2" s="1"/>
  <c r="O522" i="2" s="1"/>
  <c r="P522" i="2" s="1"/>
  <c r="J523" i="2"/>
  <c r="N523" i="2" s="1"/>
  <c r="O523" i="2" s="1"/>
  <c r="P523" i="2" s="1"/>
  <c r="J524" i="2"/>
  <c r="N524" i="2" s="1"/>
  <c r="O524" i="2" s="1"/>
  <c r="P524" i="2" s="1"/>
  <c r="J525" i="2"/>
  <c r="N525" i="2" s="1"/>
  <c r="O525" i="2" s="1"/>
  <c r="P525" i="2" s="1"/>
  <c r="J526" i="2"/>
  <c r="N526" i="2" s="1"/>
  <c r="O526" i="2" s="1"/>
  <c r="P526" i="2" s="1"/>
  <c r="J527" i="2"/>
  <c r="N527" i="2" s="1"/>
  <c r="O527" i="2" s="1"/>
  <c r="P527" i="2" s="1"/>
  <c r="J528" i="2"/>
  <c r="N528" i="2" s="1"/>
  <c r="O528" i="2" s="1"/>
  <c r="P528" i="2" s="1"/>
  <c r="J529" i="2"/>
  <c r="N529" i="2" s="1"/>
  <c r="O529" i="2" s="1"/>
  <c r="P529" i="2" s="1"/>
  <c r="J530" i="2"/>
  <c r="J531" i="2"/>
  <c r="N531" i="2" s="1"/>
  <c r="O531" i="2" s="1"/>
  <c r="P531" i="2" s="1"/>
  <c r="J532" i="2"/>
  <c r="N532" i="2" s="1"/>
  <c r="O532" i="2" s="1"/>
  <c r="P532" i="2" s="1"/>
  <c r="J533" i="2"/>
  <c r="N533" i="2" s="1"/>
  <c r="O533" i="2" s="1"/>
  <c r="P533" i="2" s="1"/>
  <c r="J534" i="2"/>
  <c r="N534" i="2" s="1"/>
  <c r="O534" i="2" s="1"/>
  <c r="P534" i="2" s="1"/>
  <c r="J535" i="2"/>
  <c r="N535" i="2" s="1"/>
  <c r="O535" i="2" s="1"/>
  <c r="P535" i="2" s="1"/>
  <c r="J536" i="2"/>
  <c r="N536" i="2" s="1"/>
  <c r="J537" i="2"/>
  <c r="N537" i="2" s="1"/>
  <c r="O537" i="2" s="1"/>
  <c r="P537" i="2" s="1"/>
  <c r="J538" i="2"/>
  <c r="N538" i="2" s="1"/>
  <c r="O538" i="2" s="1"/>
  <c r="P538" i="2" s="1"/>
  <c r="J539" i="2"/>
  <c r="N539" i="2" s="1"/>
  <c r="O539" i="2" s="1"/>
  <c r="P539" i="2" s="1"/>
  <c r="J540" i="2"/>
  <c r="N540" i="2" s="1"/>
  <c r="O540" i="2" s="1"/>
  <c r="P540" i="2" s="1"/>
  <c r="J541" i="2"/>
  <c r="N541" i="2" s="1"/>
  <c r="O541" i="2" s="1"/>
  <c r="P541" i="2" s="1"/>
  <c r="J542" i="2"/>
  <c r="N542" i="2" s="1"/>
  <c r="O542" i="2" s="1"/>
  <c r="P542" i="2" s="1"/>
  <c r="J543" i="2"/>
  <c r="N543" i="2" s="1"/>
  <c r="O543" i="2" s="1"/>
  <c r="P543" i="2" s="1"/>
  <c r="J544" i="2"/>
  <c r="N544" i="2" s="1"/>
  <c r="O544" i="2" s="1"/>
  <c r="P544" i="2" s="1"/>
  <c r="J545" i="2"/>
  <c r="N545" i="2" s="1"/>
  <c r="O545" i="2" s="1"/>
  <c r="P545" i="2" s="1"/>
  <c r="J546" i="2"/>
  <c r="N546" i="2" s="1"/>
  <c r="O546" i="2" s="1"/>
  <c r="P546" i="2" s="1"/>
  <c r="J547" i="2"/>
  <c r="N547" i="2" s="1"/>
  <c r="O547" i="2" s="1"/>
  <c r="P547" i="2" s="1"/>
  <c r="J548" i="2"/>
  <c r="N548" i="2" s="1"/>
  <c r="O548" i="2" s="1"/>
  <c r="P548" i="2" s="1"/>
  <c r="J549" i="2"/>
  <c r="J550" i="2"/>
  <c r="N550" i="2" s="1"/>
  <c r="O550" i="2" s="1"/>
  <c r="P550" i="2" s="1"/>
  <c r="J551" i="2"/>
  <c r="N551" i="2" s="1"/>
  <c r="O551" i="2" s="1"/>
  <c r="P551" i="2" s="1"/>
  <c r="J552" i="2"/>
  <c r="N552" i="2" s="1"/>
  <c r="O552" i="2" s="1"/>
  <c r="P552" i="2" s="1"/>
  <c r="J553" i="2"/>
  <c r="N553" i="2" s="1"/>
  <c r="O553" i="2" s="1"/>
  <c r="P553" i="2" s="1"/>
  <c r="J554" i="2"/>
  <c r="N554" i="2" s="1"/>
  <c r="O554" i="2" s="1"/>
  <c r="P554" i="2" s="1"/>
  <c r="J555" i="2"/>
  <c r="N555" i="2" s="1"/>
  <c r="O555" i="2" s="1"/>
  <c r="P555" i="2" s="1"/>
  <c r="J556" i="2"/>
  <c r="N556" i="2" s="1"/>
  <c r="O556" i="2" s="1"/>
  <c r="P556" i="2" s="1"/>
  <c r="J557" i="2"/>
  <c r="N557" i="2" s="1"/>
  <c r="O557" i="2" s="1"/>
  <c r="P557" i="2" s="1"/>
  <c r="J558" i="2"/>
  <c r="N558" i="2" s="1"/>
  <c r="O558" i="2" s="1"/>
  <c r="P558" i="2" s="1"/>
  <c r="J559" i="2"/>
  <c r="N559" i="2" s="1"/>
  <c r="O559" i="2" s="1"/>
  <c r="P559" i="2" s="1"/>
  <c r="J560" i="2"/>
  <c r="N560" i="2" s="1"/>
  <c r="O560" i="2" s="1"/>
  <c r="P560" i="2" s="1"/>
  <c r="J561" i="2"/>
  <c r="N561" i="2" s="1"/>
  <c r="O561" i="2" s="1"/>
  <c r="P561" i="2" s="1"/>
  <c r="J562" i="2"/>
  <c r="N562" i="2" s="1"/>
  <c r="O562" i="2" s="1"/>
  <c r="P562" i="2" s="1"/>
  <c r="J563" i="2"/>
  <c r="N563" i="2" s="1"/>
  <c r="O563" i="2" s="1"/>
  <c r="P563" i="2" s="1"/>
  <c r="J564" i="2"/>
  <c r="J565" i="2"/>
  <c r="N565" i="2" s="1"/>
  <c r="O565" i="2" s="1"/>
  <c r="P565" i="2" s="1"/>
  <c r="J566" i="2"/>
  <c r="N566" i="2" s="1"/>
  <c r="O566" i="2" s="1"/>
  <c r="P566" i="2" s="1"/>
  <c r="J567" i="2"/>
  <c r="N567" i="2" s="1"/>
  <c r="O567" i="2" s="1"/>
  <c r="P567" i="2" s="1"/>
  <c r="J568" i="2"/>
  <c r="N568" i="2" s="1"/>
  <c r="O568" i="2" s="1"/>
  <c r="P568" i="2" s="1"/>
  <c r="J569" i="2"/>
  <c r="N569" i="2" s="1"/>
  <c r="O569" i="2" s="1"/>
  <c r="P569" i="2" s="1"/>
  <c r="J570" i="2"/>
  <c r="N570" i="2" s="1"/>
  <c r="O570" i="2" s="1"/>
  <c r="P570" i="2" s="1"/>
  <c r="J571" i="2"/>
  <c r="N571" i="2" s="1"/>
  <c r="O571" i="2" s="1"/>
  <c r="P571" i="2" s="1"/>
  <c r="J572" i="2"/>
  <c r="N572" i="2" s="1"/>
  <c r="O572" i="2" s="1"/>
  <c r="P572" i="2" s="1"/>
  <c r="J573" i="2"/>
  <c r="N573" i="2" s="1"/>
  <c r="O573" i="2" s="1"/>
  <c r="P573" i="2" s="1"/>
  <c r="J574" i="2"/>
  <c r="N574" i="2" s="1"/>
  <c r="O574" i="2" s="1"/>
  <c r="P574" i="2" s="1"/>
  <c r="J575" i="2"/>
  <c r="N575" i="2" s="1"/>
  <c r="O575" i="2" s="1"/>
  <c r="P575" i="2" s="1"/>
  <c r="J576" i="2"/>
  <c r="N576" i="2" s="1"/>
  <c r="O576" i="2" s="1"/>
  <c r="P576" i="2" s="1"/>
  <c r="J577" i="2"/>
  <c r="N577" i="2" s="1"/>
  <c r="O577" i="2" s="1"/>
  <c r="P577" i="2" s="1"/>
  <c r="J578" i="2"/>
  <c r="N578" i="2" s="1"/>
  <c r="O578" i="2" s="1"/>
  <c r="P578" i="2" s="1"/>
  <c r="J579" i="2"/>
  <c r="N579" i="2" s="1"/>
  <c r="O579" i="2" s="1"/>
  <c r="P579" i="2" s="1"/>
  <c r="J580" i="2"/>
  <c r="N580" i="2" s="1"/>
  <c r="O580" i="2" s="1"/>
  <c r="P580" i="2" s="1"/>
  <c r="J581" i="2"/>
  <c r="N581" i="2" s="1"/>
  <c r="O581" i="2" s="1"/>
  <c r="P581" i="2" s="1"/>
  <c r="J582" i="2"/>
  <c r="N582" i="2" s="1"/>
  <c r="O582" i="2" s="1"/>
  <c r="P582" i="2" s="1"/>
  <c r="J583" i="2"/>
  <c r="N583" i="2" s="1"/>
  <c r="O583" i="2" s="1"/>
  <c r="P583" i="2" s="1"/>
  <c r="J584" i="2"/>
  <c r="N584" i="2" s="1"/>
  <c r="O584" i="2" s="1"/>
  <c r="P584" i="2" s="1"/>
  <c r="J585" i="2"/>
  <c r="N585" i="2" s="1"/>
  <c r="O585" i="2" s="1"/>
  <c r="P585" i="2" s="1"/>
  <c r="J586" i="2"/>
  <c r="N586" i="2" s="1"/>
  <c r="O586" i="2" s="1"/>
  <c r="P586" i="2" s="1"/>
  <c r="J587" i="2"/>
  <c r="N587" i="2" s="1"/>
  <c r="O587" i="2" s="1"/>
  <c r="P587" i="2" s="1"/>
  <c r="J588" i="2"/>
  <c r="N588" i="2" s="1"/>
  <c r="O588" i="2" s="1"/>
  <c r="P588" i="2" s="1"/>
  <c r="J589" i="2"/>
  <c r="N589" i="2" s="1"/>
  <c r="O589" i="2" s="1"/>
  <c r="P589" i="2" s="1"/>
  <c r="J590" i="2"/>
  <c r="N590" i="2" s="1"/>
  <c r="O590" i="2" s="1"/>
  <c r="P590" i="2" s="1"/>
  <c r="J591" i="2"/>
  <c r="N591" i="2" s="1"/>
  <c r="O591" i="2" s="1"/>
  <c r="P591" i="2" s="1"/>
  <c r="J592" i="2"/>
  <c r="N592" i="2" s="1"/>
  <c r="O592" i="2" s="1"/>
  <c r="P592" i="2" s="1"/>
  <c r="J593" i="2"/>
  <c r="N593" i="2" s="1"/>
  <c r="O593" i="2" s="1"/>
  <c r="P593" i="2" s="1"/>
  <c r="J594" i="2"/>
  <c r="N594" i="2" s="1"/>
  <c r="O594" i="2" s="1"/>
  <c r="P594" i="2" s="1"/>
  <c r="J595" i="2"/>
  <c r="N595" i="2" s="1"/>
  <c r="O595" i="2" s="1"/>
  <c r="P595" i="2" s="1"/>
  <c r="J596" i="2"/>
  <c r="N596" i="2" s="1"/>
  <c r="O596" i="2" s="1"/>
  <c r="P596" i="2" s="1"/>
  <c r="J597" i="2"/>
  <c r="N597" i="2" s="1"/>
  <c r="O597" i="2" s="1"/>
  <c r="P597" i="2" s="1"/>
  <c r="J598" i="2"/>
  <c r="N598" i="2" s="1"/>
  <c r="O598" i="2" s="1"/>
  <c r="P598" i="2" s="1"/>
  <c r="J599" i="2"/>
  <c r="N599" i="2" s="1"/>
  <c r="O599" i="2" s="1"/>
  <c r="P599" i="2" s="1"/>
  <c r="J600" i="2"/>
  <c r="N600" i="2" s="1"/>
  <c r="O600" i="2" s="1"/>
  <c r="P600" i="2" s="1"/>
  <c r="J601" i="2"/>
  <c r="N601" i="2" s="1"/>
  <c r="O601" i="2" s="1"/>
  <c r="P601" i="2" s="1"/>
  <c r="J602" i="2"/>
  <c r="N602" i="2" s="1"/>
  <c r="O602" i="2" s="1"/>
  <c r="P602" i="2" s="1"/>
  <c r="J603" i="2"/>
  <c r="N603" i="2" s="1"/>
  <c r="O603" i="2" s="1"/>
  <c r="P603" i="2" s="1"/>
  <c r="J604" i="2"/>
  <c r="N604" i="2" s="1"/>
  <c r="O604" i="2" s="1"/>
  <c r="P604" i="2" s="1"/>
  <c r="J605" i="2"/>
  <c r="N605" i="2" s="1"/>
  <c r="O605" i="2" s="1"/>
  <c r="P605" i="2" s="1"/>
  <c r="J606" i="2"/>
  <c r="N606" i="2" s="1"/>
  <c r="O606" i="2" s="1"/>
  <c r="P606" i="2" s="1"/>
  <c r="J607" i="2"/>
  <c r="N607" i="2" s="1"/>
  <c r="O607" i="2" s="1"/>
  <c r="P607" i="2" s="1"/>
  <c r="J608" i="2"/>
  <c r="N608" i="2" s="1"/>
  <c r="O608" i="2" s="1"/>
  <c r="P608" i="2" s="1"/>
  <c r="J609" i="2"/>
  <c r="N609" i="2" s="1"/>
  <c r="O609" i="2" s="1"/>
  <c r="P609" i="2" s="1"/>
  <c r="J610" i="2"/>
  <c r="N610" i="2" s="1"/>
  <c r="O610" i="2" s="1"/>
  <c r="P610" i="2" s="1"/>
  <c r="J611" i="2"/>
  <c r="N611" i="2" s="1"/>
  <c r="O611" i="2" s="1"/>
  <c r="P611" i="2" s="1"/>
  <c r="J612" i="2"/>
  <c r="N612" i="2" s="1"/>
  <c r="O612" i="2" s="1"/>
  <c r="P612" i="2" s="1"/>
  <c r="J613" i="2"/>
  <c r="N613" i="2" s="1"/>
  <c r="O613" i="2" s="1"/>
  <c r="P613" i="2" s="1"/>
  <c r="J614" i="2"/>
  <c r="N614" i="2" s="1"/>
  <c r="O614" i="2" s="1"/>
  <c r="P614" i="2" s="1"/>
  <c r="J615" i="2"/>
  <c r="N615" i="2" s="1"/>
  <c r="O615" i="2" s="1"/>
  <c r="P615" i="2" s="1"/>
  <c r="J616" i="2"/>
  <c r="N616" i="2" s="1"/>
  <c r="O616" i="2" s="1"/>
  <c r="P616" i="2" s="1"/>
  <c r="J617" i="2"/>
  <c r="N617" i="2" s="1"/>
  <c r="O617" i="2" s="1"/>
  <c r="P617" i="2" s="1"/>
  <c r="J618" i="2"/>
  <c r="N618" i="2" s="1"/>
  <c r="O618" i="2" s="1"/>
  <c r="P618" i="2" s="1"/>
  <c r="J619" i="2"/>
  <c r="N619" i="2" s="1"/>
  <c r="O619" i="2" s="1"/>
  <c r="P619" i="2" s="1"/>
  <c r="J620" i="2"/>
  <c r="N620" i="2" s="1"/>
  <c r="O620" i="2" s="1"/>
  <c r="P620" i="2" s="1"/>
  <c r="J621" i="2"/>
  <c r="N621" i="2" s="1"/>
  <c r="O621" i="2" s="1"/>
  <c r="P621" i="2" s="1"/>
  <c r="J622" i="2"/>
  <c r="N622" i="2" s="1"/>
  <c r="O622" i="2" s="1"/>
  <c r="P622" i="2" s="1"/>
  <c r="J623" i="2"/>
  <c r="N623" i="2" s="1"/>
  <c r="O623" i="2" s="1"/>
  <c r="P623" i="2" s="1"/>
  <c r="J624" i="2"/>
  <c r="N624" i="2" s="1"/>
  <c r="O624" i="2" s="1"/>
  <c r="P624" i="2" s="1"/>
  <c r="J625" i="2"/>
  <c r="N625" i="2" s="1"/>
  <c r="O625" i="2" s="1"/>
  <c r="P625" i="2" s="1"/>
  <c r="J626" i="2"/>
  <c r="N626" i="2" s="1"/>
  <c r="O626" i="2" s="1"/>
  <c r="P626" i="2" s="1"/>
  <c r="J627" i="2"/>
  <c r="N627" i="2" s="1"/>
  <c r="O627" i="2" s="1"/>
  <c r="P627" i="2" s="1"/>
  <c r="J628" i="2"/>
  <c r="N628" i="2" s="1"/>
  <c r="O628" i="2" s="1"/>
  <c r="P628" i="2" s="1"/>
  <c r="J629" i="2"/>
  <c r="N629" i="2" s="1"/>
  <c r="O629" i="2" s="1"/>
  <c r="P629" i="2" s="1"/>
  <c r="J630" i="2"/>
  <c r="N630" i="2" s="1"/>
  <c r="O630" i="2" s="1"/>
  <c r="P630" i="2" s="1"/>
  <c r="J631" i="2"/>
  <c r="N631" i="2" s="1"/>
  <c r="O631" i="2" s="1"/>
  <c r="P631" i="2" s="1"/>
  <c r="J632" i="2"/>
  <c r="N632" i="2" s="1"/>
  <c r="O632" i="2" s="1"/>
  <c r="P632" i="2" s="1"/>
  <c r="J633" i="2"/>
  <c r="N633" i="2" s="1"/>
  <c r="O633" i="2" s="1"/>
  <c r="P633" i="2" s="1"/>
  <c r="J634" i="2"/>
  <c r="N634" i="2" s="1"/>
  <c r="O634" i="2" s="1"/>
  <c r="P634" i="2" s="1"/>
  <c r="J635" i="2"/>
  <c r="N635" i="2" s="1"/>
  <c r="O635" i="2" s="1"/>
  <c r="P635" i="2" s="1"/>
  <c r="J636" i="2"/>
  <c r="N636" i="2" s="1"/>
  <c r="O636" i="2" s="1"/>
  <c r="P636" i="2" s="1"/>
  <c r="J637" i="2"/>
  <c r="N637" i="2" s="1"/>
  <c r="O637" i="2" s="1"/>
  <c r="P637" i="2" s="1"/>
  <c r="J638" i="2"/>
  <c r="N638" i="2" s="1"/>
  <c r="O638" i="2" s="1"/>
  <c r="P638" i="2" s="1"/>
  <c r="J639" i="2"/>
  <c r="N639" i="2" s="1"/>
  <c r="O639" i="2" s="1"/>
  <c r="P639" i="2" s="1"/>
  <c r="J640" i="2"/>
  <c r="N640" i="2" s="1"/>
  <c r="O640" i="2" s="1"/>
  <c r="P640" i="2" s="1"/>
  <c r="J641" i="2"/>
  <c r="N641" i="2" s="1"/>
  <c r="O641" i="2" s="1"/>
  <c r="P641" i="2" s="1"/>
  <c r="J642" i="2"/>
  <c r="N642" i="2" s="1"/>
  <c r="O642" i="2" s="1"/>
  <c r="P642" i="2" s="1"/>
  <c r="J643" i="2"/>
  <c r="N643" i="2" s="1"/>
  <c r="O643" i="2" s="1"/>
  <c r="P643" i="2" s="1"/>
  <c r="J644" i="2"/>
  <c r="N644" i="2" s="1"/>
  <c r="O644" i="2" s="1"/>
  <c r="P644" i="2" s="1"/>
  <c r="J645" i="2"/>
  <c r="N645" i="2" s="1"/>
  <c r="O645" i="2" s="1"/>
  <c r="P645" i="2" s="1"/>
  <c r="J646" i="2"/>
  <c r="N646" i="2" s="1"/>
  <c r="O646" i="2" s="1"/>
  <c r="P646" i="2" s="1"/>
  <c r="J647" i="2"/>
  <c r="N647" i="2" s="1"/>
  <c r="O647" i="2" s="1"/>
  <c r="P647" i="2" s="1"/>
  <c r="J648" i="2"/>
  <c r="N648" i="2" s="1"/>
  <c r="O648" i="2" s="1"/>
  <c r="P648" i="2" s="1"/>
  <c r="J649" i="2"/>
  <c r="N649" i="2" s="1"/>
  <c r="O649" i="2" s="1"/>
  <c r="P649" i="2" s="1"/>
  <c r="J650" i="2"/>
  <c r="N650" i="2" s="1"/>
  <c r="O650" i="2" s="1"/>
  <c r="P650" i="2" s="1"/>
  <c r="J651" i="2"/>
  <c r="K651" i="2" s="1"/>
  <c r="J652" i="2"/>
  <c r="N652" i="2" s="1"/>
  <c r="O652" i="2" s="1"/>
  <c r="P652" i="2" s="1"/>
  <c r="J653" i="2"/>
  <c r="N653" i="2" s="1"/>
  <c r="O653" i="2" s="1"/>
  <c r="P653" i="2" s="1"/>
  <c r="J654" i="2"/>
  <c r="N654" i="2" s="1"/>
  <c r="O654" i="2" s="1"/>
  <c r="P654" i="2" s="1"/>
  <c r="J655" i="2"/>
  <c r="N655" i="2" s="1"/>
  <c r="O655" i="2" s="1"/>
  <c r="P655" i="2" s="1"/>
  <c r="J656" i="2"/>
  <c r="N656" i="2" s="1"/>
  <c r="O656" i="2" s="1"/>
  <c r="P656" i="2" s="1"/>
  <c r="J657" i="2"/>
  <c r="N657" i="2" s="1"/>
  <c r="O657" i="2" s="1"/>
  <c r="P657" i="2" s="1"/>
  <c r="J658" i="2"/>
  <c r="N658" i="2" s="1"/>
  <c r="O658" i="2" s="1"/>
  <c r="P658" i="2" s="1"/>
  <c r="J659" i="2"/>
  <c r="N659" i="2" s="1"/>
  <c r="O659" i="2" s="1"/>
  <c r="P659" i="2" s="1"/>
  <c r="J660" i="2"/>
  <c r="N660" i="2" s="1"/>
  <c r="O660" i="2" s="1"/>
  <c r="P660" i="2" s="1"/>
  <c r="J661" i="2"/>
  <c r="N661" i="2" s="1"/>
  <c r="O661" i="2" s="1"/>
  <c r="P661" i="2" s="1"/>
  <c r="J662" i="2"/>
  <c r="N662" i="2" s="1"/>
  <c r="O662" i="2" s="1"/>
  <c r="P662" i="2" s="1"/>
  <c r="J663" i="2"/>
  <c r="K663" i="2" s="1"/>
  <c r="J664" i="2"/>
  <c r="J665" i="2"/>
  <c r="N665" i="2" s="1"/>
  <c r="O665" i="2" s="1"/>
  <c r="P665" i="2" s="1"/>
  <c r="J666" i="2"/>
  <c r="N666" i="2" s="1"/>
  <c r="O666" i="2" s="1"/>
  <c r="P666" i="2" s="1"/>
  <c r="J667" i="2"/>
  <c r="N667" i="2" s="1"/>
  <c r="O667" i="2" s="1"/>
  <c r="P667" i="2" s="1"/>
  <c r="J668" i="2"/>
  <c r="N668" i="2" s="1"/>
  <c r="O668" i="2" s="1"/>
  <c r="P668" i="2" s="1"/>
  <c r="J669" i="2"/>
  <c r="N669" i="2" s="1"/>
  <c r="O669" i="2" s="1"/>
  <c r="P669" i="2" s="1"/>
  <c r="J670" i="2"/>
  <c r="J671" i="2"/>
  <c r="N671" i="2" s="1"/>
  <c r="O671" i="2" s="1"/>
  <c r="P671" i="2" s="1"/>
  <c r="J672" i="2"/>
  <c r="N672" i="2" s="1"/>
  <c r="O672" i="2" s="1"/>
  <c r="P672" i="2" s="1"/>
  <c r="J673" i="2"/>
  <c r="N673" i="2" s="1"/>
  <c r="O673" i="2" s="1"/>
  <c r="P673" i="2" s="1"/>
  <c r="J674" i="2"/>
  <c r="N674" i="2" s="1"/>
  <c r="O674" i="2" s="1"/>
  <c r="P674" i="2" s="1"/>
  <c r="J675" i="2"/>
  <c r="N675" i="2" s="1"/>
  <c r="O675" i="2" s="1"/>
  <c r="P675" i="2" s="1"/>
  <c r="J676" i="2"/>
  <c r="N676" i="2" s="1"/>
  <c r="O676" i="2" s="1"/>
  <c r="P676" i="2" s="1"/>
  <c r="J677" i="2"/>
  <c r="N677" i="2" s="1"/>
  <c r="O677" i="2" s="1"/>
  <c r="P677" i="2" s="1"/>
  <c r="J678" i="2"/>
  <c r="N678" i="2" s="1"/>
  <c r="O678" i="2" s="1"/>
  <c r="P678" i="2" s="1"/>
  <c r="J679" i="2"/>
  <c r="N679" i="2" s="1"/>
  <c r="O679" i="2" s="1"/>
  <c r="P679" i="2" s="1"/>
  <c r="J680" i="2"/>
  <c r="N680" i="2" s="1"/>
  <c r="O680" i="2" s="1"/>
  <c r="P680" i="2" s="1"/>
  <c r="J681" i="2"/>
  <c r="N681" i="2" s="1"/>
  <c r="O681" i="2" s="1"/>
  <c r="P681" i="2" s="1"/>
  <c r="J682" i="2"/>
  <c r="N682" i="2" s="1"/>
  <c r="O682" i="2" s="1"/>
  <c r="P682" i="2" s="1"/>
  <c r="J683" i="2"/>
  <c r="K683" i="2" s="1"/>
  <c r="J684" i="2"/>
  <c r="N684" i="2" s="1"/>
  <c r="O684" i="2" s="1"/>
  <c r="P684" i="2" s="1"/>
  <c r="J685" i="2"/>
  <c r="N685" i="2" s="1"/>
  <c r="O685" i="2" s="1"/>
  <c r="P685" i="2" s="1"/>
  <c r="J686" i="2"/>
  <c r="N686" i="2" s="1"/>
  <c r="O686" i="2" s="1"/>
  <c r="P686" i="2" s="1"/>
  <c r="J687" i="2"/>
  <c r="N687" i="2" s="1"/>
  <c r="O687" i="2" s="1"/>
  <c r="P687" i="2" s="1"/>
  <c r="J688" i="2"/>
  <c r="N688" i="2" s="1"/>
  <c r="O688" i="2" s="1"/>
  <c r="P688" i="2" s="1"/>
  <c r="J689" i="2"/>
  <c r="N689" i="2" s="1"/>
  <c r="O689" i="2" s="1"/>
  <c r="P689" i="2" s="1"/>
  <c r="J690" i="2"/>
  <c r="N690" i="2" s="1"/>
  <c r="O690" i="2" s="1"/>
  <c r="P690" i="2" s="1"/>
  <c r="J691" i="2"/>
  <c r="N691" i="2" s="1"/>
  <c r="O691" i="2" s="1"/>
  <c r="P691" i="2" s="1"/>
  <c r="J692" i="2"/>
  <c r="N692" i="2" s="1"/>
  <c r="O692" i="2" s="1"/>
  <c r="P692" i="2" s="1"/>
  <c r="J693" i="2"/>
  <c r="N693" i="2" s="1"/>
  <c r="O693" i="2" s="1"/>
  <c r="P693" i="2" s="1"/>
  <c r="J694" i="2"/>
  <c r="N694" i="2" s="1"/>
  <c r="O694" i="2" s="1"/>
  <c r="P694" i="2" s="1"/>
  <c r="J695" i="2"/>
  <c r="N695" i="2" s="1"/>
  <c r="O695" i="2" s="1"/>
  <c r="P695" i="2" s="1"/>
  <c r="J696" i="2"/>
  <c r="N696" i="2" s="1"/>
  <c r="O696" i="2" s="1"/>
  <c r="P696" i="2" s="1"/>
  <c r="J697" i="2"/>
  <c r="N697" i="2" s="1"/>
  <c r="O697" i="2" s="1"/>
  <c r="P697" i="2" s="1"/>
  <c r="J698" i="2"/>
  <c r="N698" i="2" s="1"/>
  <c r="O698" i="2" s="1"/>
  <c r="P698" i="2" s="1"/>
  <c r="J699" i="2"/>
  <c r="N699" i="2" s="1"/>
  <c r="O699" i="2" s="1"/>
  <c r="P699" i="2" s="1"/>
  <c r="J700" i="2"/>
  <c r="N700" i="2" s="1"/>
  <c r="O700" i="2" s="1"/>
  <c r="P700" i="2" s="1"/>
  <c r="J701" i="2"/>
  <c r="N701" i="2" s="1"/>
  <c r="O701" i="2" s="1"/>
  <c r="P701" i="2" s="1"/>
  <c r="J702" i="2"/>
  <c r="N702" i="2" s="1"/>
  <c r="O702" i="2" s="1"/>
  <c r="P702" i="2" s="1"/>
  <c r="J703" i="2"/>
  <c r="N703" i="2" s="1"/>
  <c r="O703" i="2" s="1"/>
  <c r="P703" i="2" s="1"/>
  <c r="J704" i="2"/>
  <c r="N704" i="2" s="1"/>
  <c r="O704" i="2" s="1"/>
  <c r="P704" i="2" s="1"/>
  <c r="J705" i="2"/>
  <c r="N705" i="2" s="1"/>
  <c r="O705" i="2" s="1"/>
  <c r="P705" i="2" s="1"/>
  <c r="J706" i="2"/>
  <c r="N706" i="2" s="1"/>
  <c r="O706" i="2" s="1"/>
  <c r="P706" i="2" s="1"/>
  <c r="J707" i="2"/>
  <c r="N707" i="2" s="1"/>
  <c r="O707" i="2" s="1"/>
  <c r="P707" i="2" s="1"/>
  <c r="J708" i="2"/>
  <c r="J709" i="2"/>
  <c r="N709" i="2" s="1"/>
  <c r="O709" i="2" s="1"/>
  <c r="P709" i="2" s="1"/>
  <c r="J710" i="2"/>
  <c r="N710" i="2" s="1"/>
  <c r="O710" i="2" s="1"/>
  <c r="P710" i="2" s="1"/>
  <c r="J711" i="2"/>
  <c r="N711" i="2" s="1"/>
  <c r="O711" i="2" s="1"/>
  <c r="P711" i="2" s="1"/>
  <c r="J712" i="2"/>
  <c r="N712" i="2" s="1"/>
  <c r="O712" i="2" s="1"/>
  <c r="P712" i="2" s="1"/>
  <c r="J713" i="2"/>
  <c r="N713" i="2" s="1"/>
  <c r="O713" i="2" s="1"/>
  <c r="P713" i="2" s="1"/>
  <c r="J714" i="2"/>
  <c r="N714" i="2" s="1"/>
  <c r="O714" i="2" s="1"/>
  <c r="P714" i="2" s="1"/>
  <c r="J715" i="2"/>
  <c r="N715" i="2" s="1"/>
  <c r="O715" i="2" s="1"/>
  <c r="P715" i="2" s="1"/>
  <c r="J716" i="2"/>
  <c r="N716" i="2" s="1"/>
  <c r="O716" i="2" s="1"/>
  <c r="P716" i="2" s="1"/>
  <c r="J717" i="2"/>
  <c r="N717" i="2" s="1"/>
  <c r="O717" i="2" s="1"/>
  <c r="P717" i="2" s="1"/>
  <c r="J718" i="2"/>
  <c r="J719" i="2"/>
  <c r="N719" i="2" s="1"/>
  <c r="O719" i="2" s="1"/>
  <c r="P719" i="2" s="1"/>
  <c r="J720" i="2"/>
  <c r="N720" i="2" s="1"/>
  <c r="O720" i="2" s="1"/>
  <c r="P720" i="2" s="1"/>
  <c r="J721" i="2"/>
  <c r="N721" i="2" s="1"/>
  <c r="O721" i="2" s="1"/>
  <c r="P721" i="2" s="1"/>
  <c r="J722" i="2"/>
  <c r="N722" i="2" s="1"/>
  <c r="O722" i="2" s="1"/>
  <c r="P722" i="2" s="1"/>
  <c r="J723" i="2"/>
  <c r="N723" i="2" s="1"/>
  <c r="O723" i="2" s="1"/>
  <c r="P723" i="2" s="1"/>
  <c r="J724" i="2"/>
  <c r="N724" i="2" s="1"/>
  <c r="O724" i="2" s="1"/>
  <c r="P724" i="2" s="1"/>
  <c r="J725" i="2"/>
  <c r="N725" i="2" s="1"/>
  <c r="O725" i="2" s="1"/>
  <c r="P725" i="2" s="1"/>
  <c r="J726" i="2"/>
  <c r="N726" i="2" s="1"/>
  <c r="O726" i="2" s="1"/>
  <c r="P726" i="2" s="1"/>
  <c r="J727" i="2"/>
  <c r="N727" i="2" s="1"/>
  <c r="O727" i="2" s="1"/>
  <c r="P727" i="2" s="1"/>
  <c r="J728" i="2"/>
  <c r="N728" i="2" s="1"/>
  <c r="O728" i="2" s="1"/>
  <c r="P728" i="2" s="1"/>
  <c r="J729" i="2"/>
  <c r="N729" i="2" s="1"/>
  <c r="O729" i="2" s="1"/>
  <c r="P729" i="2" s="1"/>
  <c r="J730" i="2"/>
  <c r="N730" i="2" s="1"/>
  <c r="O730" i="2" s="1"/>
  <c r="P730" i="2" s="1"/>
  <c r="J731" i="2"/>
  <c r="N731" i="2" s="1"/>
  <c r="O731" i="2" s="1"/>
  <c r="P731" i="2" s="1"/>
  <c r="J732" i="2"/>
  <c r="N732" i="2" s="1"/>
  <c r="O732" i="2" s="1"/>
  <c r="P732" i="2" s="1"/>
  <c r="J733" i="2"/>
  <c r="N733" i="2" s="1"/>
  <c r="O733" i="2" s="1"/>
  <c r="P733" i="2" s="1"/>
  <c r="J734" i="2"/>
  <c r="N734" i="2" s="1"/>
  <c r="O734" i="2" s="1"/>
  <c r="P734" i="2" s="1"/>
  <c r="J735" i="2"/>
  <c r="N735" i="2" s="1"/>
  <c r="O735" i="2" s="1"/>
  <c r="P735" i="2" s="1"/>
  <c r="J736" i="2"/>
  <c r="N736" i="2" s="1"/>
  <c r="O736" i="2" s="1"/>
  <c r="P736" i="2" s="1"/>
  <c r="J737" i="2"/>
  <c r="N737" i="2" s="1"/>
  <c r="O737" i="2" s="1"/>
  <c r="P737" i="2" s="1"/>
  <c r="J738" i="2"/>
  <c r="N738" i="2" s="1"/>
  <c r="O738" i="2" s="1"/>
  <c r="P738" i="2" s="1"/>
  <c r="J739" i="2"/>
  <c r="N739" i="2" s="1"/>
  <c r="O739" i="2" s="1"/>
  <c r="P739" i="2" s="1"/>
  <c r="J740" i="2"/>
  <c r="N740" i="2" s="1"/>
  <c r="O740" i="2" s="1"/>
  <c r="P740" i="2" s="1"/>
  <c r="J741" i="2"/>
  <c r="N741" i="2" s="1"/>
  <c r="O741" i="2" s="1"/>
  <c r="P741" i="2" s="1"/>
  <c r="J742" i="2"/>
  <c r="N742" i="2" s="1"/>
  <c r="O742" i="2" s="1"/>
  <c r="P742" i="2" s="1"/>
  <c r="J743" i="2"/>
  <c r="N743" i="2" s="1"/>
  <c r="O743" i="2" s="1"/>
  <c r="P743" i="2" s="1"/>
  <c r="J744" i="2"/>
  <c r="N744" i="2" s="1"/>
  <c r="O744" i="2" s="1"/>
  <c r="P744" i="2" s="1"/>
  <c r="J745" i="2"/>
  <c r="N745" i="2" s="1"/>
  <c r="O745" i="2" s="1"/>
  <c r="P745" i="2" s="1"/>
  <c r="J746" i="2"/>
  <c r="N746" i="2" s="1"/>
  <c r="O746" i="2" s="1"/>
  <c r="P746" i="2" s="1"/>
  <c r="J747" i="2"/>
  <c r="N747" i="2" s="1"/>
  <c r="O747" i="2" s="1"/>
  <c r="P747" i="2" s="1"/>
  <c r="J748" i="2"/>
  <c r="N748" i="2" s="1"/>
  <c r="O748" i="2" s="1"/>
  <c r="P748" i="2" s="1"/>
  <c r="J749" i="2"/>
  <c r="N749" i="2" s="1"/>
  <c r="O749" i="2" s="1"/>
  <c r="P749" i="2" s="1"/>
  <c r="J750" i="2"/>
  <c r="N750" i="2" s="1"/>
  <c r="O750" i="2" s="1"/>
  <c r="P750" i="2" s="1"/>
  <c r="J751" i="2"/>
  <c r="N751" i="2" s="1"/>
  <c r="O751" i="2" s="1"/>
  <c r="P751" i="2" s="1"/>
  <c r="J752" i="2"/>
  <c r="N752" i="2" s="1"/>
  <c r="O752" i="2" s="1"/>
  <c r="P752" i="2" s="1"/>
  <c r="J753" i="2"/>
  <c r="N753" i="2" s="1"/>
  <c r="O753" i="2" s="1"/>
  <c r="P753" i="2" s="1"/>
  <c r="J754" i="2"/>
  <c r="N754" i="2" s="1"/>
  <c r="O754" i="2" s="1"/>
  <c r="P754" i="2" s="1"/>
  <c r="J755" i="2"/>
  <c r="N755" i="2" s="1"/>
  <c r="O755" i="2" s="1"/>
  <c r="P755" i="2" s="1"/>
  <c r="J756" i="2"/>
  <c r="N756" i="2" s="1"/>
  <c r="O756" i="2" s="1"/>
  <c r="P756" i="2" s="1"/>
  <c r="J757" i="2"/>
  <c r="N757" i="2" s="1"/>
  <c r="O757" i="2" s="1"/>
  <c r="P757" i="2" s="1"/>
  <c r="J758" i="2"/>
  <c r="N758" i="2" s="1"/>
  <c r="O758" i="2" s="1"/>
  <c r="P758" i="2" s="1"/>
  <c r="J759" i="2"/>
  <c r="N759" i="2" s="1"/>
  <c r="O759" i="2" s="1"/>
  <c r="P759" i="2" s="1"/>
  <c r="J760" i="2"/>
  <c r="N760" i="2" s="1"/>
  <c r="O760" i="2" s="1"/>
  <c r="P760" i="2" s="1"/>
  <c r="J761" i="2"/>
  <c r="N761" i="2" s="1"/>
  <c r="O761" i="2" s="1"/>
  <c r="P761" i="2" s="1"/>
  <c r="J762" i="2"/>
  <c r="N762" i="2" s="1"/>
  <c r="O762" i="2" s="1"/>
  <c r="P762" i="2" s="1"/>
  <c r="J763" i="2"/>
  <c r="N763" i="2" s="1"/>
  <c r="O763" i="2" s="1"/>
  <c r="P763" i="2" s="1"/>
  <c r="J764" i="2"/>
  <c r="N764" i="2" s="1"/>
  <c r="O764" i="2" s="1"/>
  <c r="P764" i="2" s="1"/>
  <c r="J765" i="2"/>
  <c r="N765" i="2" s="1"/>
  <c r="O765" i="2" s="1"/>
  <c r="P765" i="2" s="1"/>
  <c r="J766" i="2"/>
  <c r="N766" i="2" s="1"/>
  <c r="O766" i="2" s="1"/>
  <c r="P766" i="2" s="1"/>
  <c r="J767" i="2"/>
  <c r="N767" i="2" s="1"/>
  <c r="O767" i="2" s="1"/>
  <c r="P767" i="2" s="1"/>
  <c r="J768" i="2"/>
  <c r="N768" i="2" s="1"/>
  <c r="O768" i="2" s="1"/>
  <c r="P768" i="2" s="1"/>
  <c r="J769" i="2"/>
  <c r="N769" i="2" s="1"/>
  <c r="O769" i="2" s="1"/>
  <c r="P769" i="2" s="1"/>
  <c r="J770" i="2"/>
  <c r="N770" i="2" s="1"/>
  <c r="O770" i="2" s="1"/>
  <c r="P770" i="2" s="1"/>
  <c r="J771" i="2"/>
  <c r="N771" i="2" s="1"/>
  <c r="O771" i="2" s="1"/>
  <c r="P771" i="2" s="1"/>
  <c r="J772" i="2"/>
  <c r="N772" i="2" s="1"/>
  <c r="O772" i="2" s="1"/>
  <c r="P772" i="2" s="1"/>
  <c r="J773" i="2"/>
  <c r="N773" i="2" s="1"/>
  <c r="O773" i="2" s="1"/>
  <c r="P773" i="2" s="1"/>
  <c r="J774" i="2"/>
  <c r="N774" i="2" s="1"/>
  <c r="O774" i="2" s="1"/>
  <c r="P774" i="2" s="1"/>
  <c r="J775" i="2"/>
  <c r="N775" i="2" s="1"/>
  <c r="O775" i="2" s="1"/>
  <c r="P775" i="2" s="1"/>
  <c r="J776" i="2"/>
  <c r="N776" i="2" s="1"/>
  <c r="O776" i="2" s="1"/>
  <c r="P776" i="2" s="1"/>
  <c r="J777" i="2"/>
  <c r="N777" i="2" s="1"/>
  <c r="O777" i="2" s="1"/>
  <c r="P777" i="2" s="1"/>
  <c r="J778" i="2"/>
  <c r="N778" i="2" s="1"/>
  <c r="O778" i="2" s="1"/>
  <c r="P778" i="2" s="1"/>
  <c r="J779" i="2"/>
  <c r="N779" i="2" s="1"/>
  <c r="O779" i="2" s="1"/>
  <c r="P779" i="2" s="1"/>
  <c r="J780" i="2"/>
  <c r="N780" i="2" s="1"/>
  <c r="O780" i="2" s="1"/>
  <c r="P780" i="2" s="1"/>
  <c r="J781" i="2"/>
  <c r="N781" i="2" s="1"/>
  <c r="O781" i="2" s="1"/>
  <c r="P781" i="2" s="1"/>
  <c r="J782" i="2"/>
  <c r="N782" i="2" s="1"/>
  <c r="O782" i="2" s="1"/>
  <c r="P782" i="2" s="1"/>
  <c r="J783" i="2"/>
  <c r="K783" i="2" s="1"/>
  <c r="J784" i="2"/>
  <c r="N784" i="2" s="1"/>
  <c r="O784" i="2" s="1"/>
  <c r="P784" i="2" s="1"/>
  <c r="J785" i="2"/>
  <c r="N785" i="2" s="1"/>
  <c r="O785" i="2" s="1"/>
  <c r="P785" i="2" s="1"/>
  <c r="J786" i="2"/>
  <c r="N786" i="2" s="1"/>
  <c r="O786" i="2" s="1"/>
  <c r="P786" i="2" s="1"/>
  <c r="J787" i="2"/>
  <c r="N787" i="2" s="1"/>
  <c r="O787" i="2" s="1"/>
  <c r="P787" i="2" s="1"/>
  <c r="J788" i="2"/>
  <c r="N788" i="2" s="1"/>
  <c r="O788" i="2" s="1"/>
  <c r="P788" i="2" s="1"/>
  <c r="J789" i="2"/>
  <c r="N789" i="2" s="1"/>
  <c r="O789" i="2" s="1"/>
  <c r="P789" i="2" s="1"/>
  <c r="J790" i="2"/>
  <c r="N790" i="2" s="1"/>
  <c r="O790" i="2" s="1"/>
  <c r="P790" i="2" s="1"/>
  <c r="J791" i="2"/>
  <c r="N791" i="2" s="1"/>
  <c r="O791" i="2" s="1"/>
  <c r="P791" i="2" s="1"/>
  <c r="J792" i="2"/>
  <c r="N792" i="2" s="1"/>
  <c r="O792" i="2" s="1"/>
  <c r="P792" i="2" s="1"/>
  <c r="J793" i="2"/>
  <c r="N793" i="2" s="1"/>
  <c r="O793" i="2" s="1"/>
  <c r="P793" i="2" s="1"/>
  <c r="J794" i="2"/>
  <c r="N794" i="2" s="1"/>
  <c r="O794" i="2" s="1"/>
  <c r="P794" i="2" s="1"/>
  <c r="J795" i="2"/>
  <c r="N795" i="2" s="1"/>
  <c r="O795" i="2" s="1"/>
  <c r="P795" i="2" s="1"/>
  <c r="J796" i="2"/>
  <c r="N796" i="2" s="1"/>
  <c r="O796" i="2" s="1"/>
  <c r="P796" i="2" s="1"/>
  <c r="J797" i="2"/>
  <c r="N797" i="2" s="1"/>
  <c r="O797" i="2" s="1"/>
  <c r="P797" i="2" s="1"/>
  <c r="J798" i="2"/>
  <c r="N798" i="2" s="1"/>
  <c r="O798" i="2" s="1"/>
  <c r="P798" i="2" s="1"/>
  <c r="J799" i="2"/>
  <c r="N799" i="2" s="1"/>
  <c r="O799" i="2" s="1"/>
  <c r="P799" i="2" s="1"/>
  <c r="J800" i="2"/>
  <c r="N800" i="2" s="1"/>
  <c r="O800" i="2" s="1"/>
  <c r="P800" i="2" s="1"/>
  <c r="J801" i="2"/>
  <c r="N801" i="2" s="1"/>
  <c r="O801" i="2" s="1"/>
  <c r="P801" i="2" s="1"/>
  <c r="J802" i="2"/>
  <c r="N802" i="2" s="1"/>
  <c r="O802" i="2" s="1"/>
  <c r="P802" i="2" s="1"/>
  <c r="J803" i="2"/>
  <c r="N803" i="2" s="1"/>
  <c r="O803" i="2" s="1"/>
  <c r="P803" i="2" s="1"/>
  <c r="J804" i="2"/>
  <c r="N804" i="2" s="1"/>
  <c r="O804" i="2" s="1"/>
  <c r="P804" i="2" s="1"/>
  <c r="J805" i="2"/>
  <c r="N805" i="2" s="1"/>
  <c r="O805" i="2" s="1"/>
  <c r="P805" i="2" s="1"/>
  <c r="J806" i="2"/>
  <c r="N806" i="2" s="1"/>
  <c r="O806" i="2" s="1"/>
  <c r="P806" i="2" s="1"/>
  <c r="J807" i="2"/>
  <c r="N807" i="2" s="1"/>
  <c r="O807" i="2" s="1"/>
  <c r="P807" i="2" s="1"/>
  <c r="J808" i="2"/>
  <c r="N808" i="2" s="1"/>
  <c r="O808" i="2" s="1"/>
  <c r="P808" i="2" s="1"/>
  <c r="J809" i="2"/>
  <c r="N809" i="2" s="1"/>
  <c r="O809" i="2" s="1"/>
  <c r="P809" i="2" s="1"/>
  <c r="J810" i="2"/>
  <c r="N810" i="2" s="1"/>
  <c r="O810" i="2" s="1"/>
  <c r="P810" i="2" s="1"/>
  <c r="J811" i="2"/>
  <c r="N811" i="2" s="1"/>
  <c r="O811" i="2" s="1"/>
  <c r="P811" i="2" s="1"/>
  <c r="J812" i="2"/>
  <c r="N812" i="2" s="1"/>
  <c r="O812" i="2" s="1"/>
  <c r="P812" i="2" s="1"/>
  <c r="J813" i="2"/>
  <c r="N813" i="2" s="1"/>
  <c r="O813" i="2" s="1"/>
  <c r="P813" i="2" s="1"/>
  <c r="J814" i="2"/>
  <c r="N814" i="2" s="1"/>
  <c r="O814" i="2" s="1"/>
  <c r="P814" i="2" s="1"/>
  <c r="J815" i="2"/>
  <c r="N815" i="2" s="1"/>
  <c r="O815" i="2" s="1"/>
  <c r="P815" i="2" s="1"/>
  <c r="J816" i="2"/>
  <c r="N816" i="2" s="1"/>
  <c r="O816" i="2" s="1"/>
  <c r="P816" i="2" s="1"/>
  <c r="J817" i="2"/>
  <c r="N817" i="2" s="1"/>
  <c r="O817" i="2" s="1"/>
  <c r="P817" i="2" s="1"/>
  <c r="J818" i="2"/>
  <c r="N818" i="2" s="1"/>
  <c r="O818" i="2" s="1"/>
  <c r="P818" i="2" s="1"/>
  <c r="J819" i="2"/>
  <c r="N819" i="2" s="1"/>
  <c r="O819" i="2" s="1"/>
  <c r="P819" i="2" s="1"/>
  <c r="J820" i="2"/>
  <c r="N820" i="2" s="1"/>
  <c r="O820" i="2" s="1"/>
  <c r="P820" i="2" s="1"/>
  <c r="J821" i="2"/>
  <c r="N821" i="2" s="1"/>
  <c r="O821" i="2" s="1"/>
  <c r="P821" i="2" s="1"/>
  <c r="J822" i="2"/>
  <c r="N822" i="2" s="1"/>
  <c r="O822" i="2" s="1"/>
  <c r="P822" i="2" s="1"/>
  <c r="J823" i="2"/>
  <c r="N823" i="2" s="1"/>
  <c r="O823" i="2" s="1"/>
  <c r="P823" i="2" s="1"/>
  <c r="J824" i="2"/>
  <c r="N824" i="2" s="1"/>
  <c r="O824" i="2" s="1"/>
  <c r="P824" i="2" s="1"/>
  <c r="J825" i="2"/>
  <c r="N825" i="2" s="1"/>
  <c r="O825" i="2" s="1"/>
  <c r="P825" i="2" s="1"/>
  <c r="J826" i="2"/>
  <c r="N826" i="2" s="1"/>
  <c r="O826" i="2" s="1"/>
  <c r="P826" i="2" s="1"/>
  <c r="J827" i="2"/>
  <c r="N827" i="2" s="1"/>
  <c r="O827" i="2" s="1"/>
  <c r="P827" i="2" s="1"/>
  <c r="J828" i="2"/>
  <c r="N828" i="2" s="1"/>
  <c r="O828" i="2" s="1"/>
  <c r="P828" i="2" s="1"/>
  <c r="J829" i="2"/>
  <c r="N829" i="2" s="1"/>
  <c r="O829" i="2" s="1"/>
  <c r="P829" i="2" s="1"/>
  <c r="J830" i="2"/>
  <c r="N830" i="2" s="1"/>
  <c r="O830" i="2" s="1"/>
  <c r="P830" i="2" s="1"/>
  <c r="J831" i="2"/>
  <c r="N831" i="2" s="1"/>
  <c r="O831" i="2" s="1"/>
  <c r="P831" i="2" s="1"/>
  <c r="J832" i="2"/>
  <c r="N832" i="2" s="1"/>
  <c r="O832" i="2" s="1"/>
  <c r="P832" i="2" s="1"/>
  <c r="J833" i="2"/>
  <c r="N833" i="2" s="1"/>
  <c r="O833" i="2" s="1"/>
  <c r="P833" i="2" s="1"/>
  <c r="J834" i="2"/>
  <c r="N834" i="2" s="1"/>
  <c r="O834" i="2" s="1"/>
  <c r="P834" i="2" s="1"/>
  <c r="J835" i="2"/>
  <c r="N835" i="2" s="1"/>
  <c r="O835" i="2" s="1"/>
  <c r="P835" i="2" s="1"/>
  <c r="J836" i="2"/>
  <c r="N836" i="2" s="1"/>
  <c r="O836" i="2" s="1"/>
  <c r="P836" i="2" s="1"/>
  <c r="J837" i="2"/>
  <c r="N837" i="2" s="1"/>
  <c r="O837" i="2" s="1"/>
  <c r="P837" i="2" s="1"/>
  <c r="J838" i="2"/>
  <c r="N838" i="2" s="1"/>
  <c r="O838" i="2" s="1"/>
  <c r="P838" i="2" s="1"/>
  <c r="J839" i="2"/>
  <c r="N839" i="2" s="1"/>
  <c r="O839" i="2" s="1"/>
  <c r="P839" i="2" s="1"/>
  <c r="J840" i="2"/>
  <c r="N840" i="2" s="1"/>
  <c r="O840" i="2" s="1"/>
  <c r="P840" i="2" s="1"/>
  <c r="J841" i="2"/>
  <c r="N841" i="2" s="1"/>
  <c r="O841" i="2" s="1"/>
  <c r="P841" i="2" s="1"/>
  <c r="J842" i="2"/>
  <c r="N842" i="2" s="1"/>
  <c r="O842" i="2" s="1"/>
  <c r="P842" i="2" s="1"/>
  <c r="J843" i="2"/>
  <c r="N843" i="2" s="1"/>
  <c r="O843" i="2" s="1"/>
  <c r="P843" i="2" s="1"/>
  <c r="J844" i="2"/>
  <c r="N844" i="2" s="1"/>
  <c r="O844" i="2" s="1"/>
  <c r="P844" i="2" s="1"/>
  <c r="J845" i="2"/>
  <c r="N845" i="2" s="1"/>
  <c r="O845" i="2" s="1"/>
  <c r="P845" i="2" s="1"/>
  <c r="J846" i="2"/>
  <c r="N846" i="2" s="1"/>
  <c r="O846" i="2" s="1"/>
  <c r="P846" i="2" s="1"/>
  <c r="J847" i="2"/>
  <c r="N847" i="2" s="1"/>
  <c r="O847" i="2" s="1"/>
  <c r="P847" i="2" s="1"/>
  <c r="J848" i="2"/>
  <c r="N848" i="2" s="1"/>
  <c r="O848" i="2" s="1"/>
  <c r="P848" i="2" s="1"/>
  <c r="J849" i="2"/>
  <c r="N849" i="2" s="1"/>
  <c r="O849" i="2" s="1"/>
  <c r="P849" i="2" s="1"/>
  <c r="J850" i="2"/>
  <c r="N850" i="2" s="1"/>
  <c r="O850" i="2" s="1"/>
  <c r="P850" i="2" s="1"/>
  <c r="J851" i="2"/>
  <c r="N851" i="2" s="1"/>
  <c r="O851" i="2" s="1"/>
  <c r="P851" i="2" s="1"/>
  <c r="J852" i="2"/>
  <c r="N852" i="2" s="1"/>
  <c r="O852" i="2" s="1"/>
  <c r="P852" i="2" s="1"/>
  <c r="J853" i="2"/>
  <c r="N853" i="2" s="1"/>
  <c r="O853" i="2" s="1"/>
  <c r="P853" i="2" s="1"/>
  <c r="J854" i="2"/>
  <c r="N854" i="2" s="1"/>
  <c r="O854" i="2" s="1"/>
  <c r="P854" i="2" s="1"/>
  <c r="J855" i="2"/>
  <c r="N855" i="2" s="1"/>
  <c r="O855" i="2" s="1"/>
  <c r="P855" i="2" s="1"/>
  <c r="J856" i="2"/>
  <c r="N856" i="2" s="1"/>
  <c r="O856" i="2" s="1"/>
  <c r="P856" i="2" s="1"/>
  <c r="J857" i="2"/>
  <c r="N857" i="2" s="1"/>
  <c r="O857" i="2" s="1"/>
  <c r="P857" i="2" s="1"/>
  <c r="J858" i="2"/>
  <c r="N858" i="2" s="1"/>
  <c r="O858" i="2" s="1"/>
  <c r="P858" i="2" s="1"/>
  <c r="J859" i="2"/>
  <c r="N859" i="2" s="1"/>
  <c r="O859" i="2" s="1"/>
  <c r="P859" i="2" s="1"/>
  <c r="J860" i="2"/>
  <c r="N860" i="2" s="1"/>
  <c r="O860" i="2" s="1"/>
  <c r="P860" i="2" s="1"/>
  <c r="J861" i="2"/>
  <c r="N861" i="2" s="1"/>
  <c r="O861" i="2" s="1"/>
  <c r="P861" i="2" s="1"/>
  <c r="J862" i="2"/>
  <c r="N862" i="2" s="1"/>
  <c r="O862" i="2" s="1"/>
  <c r="P862" i="2" s="1"/>
  <c r="J863" i="2"/>
  <c r="N863" i="2" s="1"/>
  <c r="O863" i="2" s="1"/>
  <c r="P863" i="2" s="1"/>
  <c r="J864" i="2"/>
  <c r="N864" i="2" s="1"/>
  <c r="O864" i="2" s="1"/>
  <c r="P864" i="2" s="1"/>
  <c r="J865" i="2"/>
  <c r="N865" i="2" s="1"/>
  <c r="O865" i="2" s="1"/>
  <c r="P865" i="2" s="1"/>
  <c r="J866" i="2"/>
  <c r="N866" i="2" s="1"/>
  <c r="O866" i="2" s="1"/>
  <c r="P866" i="2" s="1"/>
  <c r="J867" i="2"/>
  <c r="N867" i="2" s="1"/>
  <c r="O867" i="2" s="1"/>
  <c r="P867" i="2" s="1"/>
  <c r="J868" i="2"/>
  <c r="N868" i="2" s="1"/>
  <c r="O868" i="2" s="1"/>
  <c r="P868" i="2" s="1"/>
  <c r="J869" i="2"/>
  <c r="N869" i="2" s="1"/>
  <c r="O869" i="2" s="1"/>
  <c r="P869" i="2" s="1"/>
  <c r="J870" i="2"/>
  <c r="N870" i="2" s="1"/>
  <c r="O870" i="2" s="1"/>
  <c r="P870" i="2" s="1"/>
  <c r="J871" i="2"/>
  <c r="N871" i="2" s="1"/>
  <c r="O871" i="2" s="1"/>
  <c r="P871" i="2" s="1"/>
  <c r="J872" i="2"/>
  <c r="N872" i="2" s="1"/>
  <c r="O872" i="2" s="1"/>
  <c r="P872" i="2" s="1"/>
  <c r="J873" i="2"/>
  <c r="N873" i="2" s="1"/>
  <c r="O873" i="2" s="1"/>
  <c r="P873" i="2" s="1"/>
  <c r="J874" i="2"/>
  <c r="N874" i="2" s="1"/>
  <c r="O874" i="2" s="1"/>
  <c r="P874" i="2" s="1"/>
  <c r="J875" i="2"/>
  <c r="N875" i="2" s="1"/>
  <c r="O875" i="2" s="1"/>
  <c r="P875" i="2" s="1"/>
  <c r="J876" i="2"/>
  <c r="N876" i="2" s="1"/>
  <c r="O876" i="2" s="1"/>
  <c r="P876" i="2" s="1"/>
  <c r="J877" i="2"/>
  <c r="N877" i="2" s="1"/>
  <c r="O877" i="2" s="1"/>
  <c r="P877" i="2" s="1"/>
  <c r="J878" i="2"/>
  <c r="N878" i="2" s="1"/>
  <c r="O878" i="2" s="1"/>
  <c r="P878" i="2" s="1"/>
  <c r="J879" i="2"/>
  <c r="N879" i="2" s="1"/>
  <c r="O879" i="2" s="1"/>
  <c r="P879" i="2" s="1"/>
  <c r="J880" i="2"/>
  <c r="N880" i="2" s="1"/>
  <c r="O880" i="2" s="1"/>
  <c r="P880" i="2" s="1"/>
  <c r="J881" i="2"/>
  <c r="N881" i="2" s="1"/>
  <c r="O881" i="2" s="1"/>
  <c r="P881" i="2" s="1"/>
  <c r="J882" i="2"/>
  <c r="N882" i="2" s="1"/>
  <c r="O882" i="2" s="1"/>
  <c r="P882" i="2" s="1"/>
  <c r="J883" i="2"/>
  <c r="N883" i="2" s="1"/>
  <c r="O883" i="2" s="1"/>
  <c r="P883" i="2" s="1"/>
  <c r="J884" i="2"/>
  <c r="N884" i="2" s="1"/>
  <c r="O884" i="2" s="1"/>
  <c r="P884" i="2" s="1"/>
  <c r="J885" i="2"/>
  <c r="N885" i="2" s="1"/>
  <c r="O885" i="2" s="1"/>
  <c r="P885" i="2" s="1"/>
  <c r="J886" i="2"/>
  <c r="N886" i="2" s="1"/>
  <c r="O886" i="2" s="1"/>
  <c r="P886" i="2" s="1"/>
  <c r="J887" i="2"/>
  <c r="N887" i="2" s="1"/>
  <c r="O887" i="2" s="1"/>
  <c r="P887" i="2" s="1"/>
  <c r="J888" i="2"/>
  <c r="N888" i="2" s="1"/>
  <c r="O888" i="2" s="1"/>
  <c r="P888" i="2" s="1"/>
  <c r="J889" i="2"/>
  <c r="N889" i="2" s="1"/>
  <c r="O889" i="2" s="1"/>
  <c r="P889" i="2" s="1"/>
  <c r="J890" i="2"/>
  <c r="N890" i="2" s="1"/>
  <c r="O890" i="2" s="1"/>
  <c r="P890" i="2" s="1"/>
  <c r="J891" i="2"/>
  <c r="N891" i="2" s="1"/>
  <c r="O891" i="2" s="1"/>
  <c r="P891" i="2" s="1"/>
  <c r="J892" i="2"/>
  <c r="N892" i="2" s="1"/>
  <c r="O892" i="2" s="1"/>
  <c r="P892" i="2" s="1"/>
  <c r="J893" i="2"/>
  <c r="N893" i="2" s="1"/>
  <c r="O893" i="2" s="1"/>
  <c r="P893" i="2" s="1"/>
  <c r="J894" i="2"/>
  <c r="N894" i="2" s="1"/>
  <c r="O894" i="2" s="1"/>
  <c r="P894" i="2" s="1"/>
  <c r="J895" i="2"/>
  <c r="N895" i="2" s="1"/>
  <c r="O895" i="2" s="1"/>
  <c r="P895" i="2" s="1"/>
  <c r="J896" i="2"/>
  <c r="N896" i="2" s="1"/>
  <c r="O896" i="2" s="1"/>
  <c r="P896" i="2" s="1"/>
  <c r="J897" i="2"/>
  <c r="J898" i="2"/>
  <c r="N898" i="2" s="1"/>
  <c r="O898" i="2" s="1"/>
  <c r="P898" i="2" s="1"/>
  <c r="J899" i="2"/>
  <c r="N899" i="2" s="1"/>
  <c r="O899" i="2" s="1"/>
  <c r="P899" i="2" s="1"/>
  <c r="J900" i="2"/>
  <c r="N900" i="2" s="1"/>
  <c r="O900" i="2" s="1"/>
  <c r="P900" i="2" s="1"/>
  <c r="J901" i="2"/>
  <c r="N901" i="2" s="1"/>
  <c r="O901" i="2" s="1"/>
  <c r="P901" i="2" s="1"/>
  <c r="J902" i="2"/>
  <c r="N902" i="2" s="1"/>
  <c r="O902" i="2" s="1"/>
  <c r="P902" i="2" s="1"/>
  <c r="J903" i="2"/>
  <c r="N903" i="2" s="1"/>
  <c r="O903" i="2" s="1"/>
  <c r="P903" i="2" s="1"/>
  <c r="J904" i="2"/>
  <c r="N904" i="2" s="1"/>
  <c r="O904" i="2" s="1"/>
  <c r="P904" i="2" s="1"/>
  <c r="J905" i="2"/>
  <c r="N905" i="2" s="1"/>
  <c r="O905" i="2" s="1"/>
  <c r="P905" i="2" s="1"/>
  <c r="J906" i="2"/>
  <c r="N906" i="2" s="1"/>
  <c r="O906" i="2" s="1"/>
  <c r="P906" i="2" s="1"/>
  <c r="J907" i="2"/>
  <c r="N907" i="2" s="1"/>
  <c r="O907" i="2" s="1"/>
  <c r="P907" i="2" s="1"/>
  <c r="J908" i="2"/>
  <c r="N908" i="2" s="1"/>
  <c r="O908" i="2" s="1"/>
  <c r="P908" i="2" s="1"/>
  <c r="J909" i="2"/>
  <c r="N909" i="2" s="1"/>
  <c r="O909" i="2" s="1"/>
  <c r="P909" i="2" s="1"/>
  <c r="J910" i="2"/>
  <c r="N910" i="2" s="1"/>
  <c r="O910" i="2" s="1"/>
  <c r="P910" i="2" s="1"/>
  <c r="J911" i="2"/>
  <c r="N911" i="2" s="1"/>
  <c r="O911" i="2" s="1"/>
  <c r="P911" i="2" s="1"/>
  <c r="J912" i="2"/>
  <c r="N912" i="2" s="1"/>
  <c r="O912" i="2" s="1"/>
  <c r="P912" i="2" s="1"/>
  <c r="J913" i="2"/>
  <c r="N913" i="2" s="1"/>
  <c r="O913" i="2" s="1"/>
  <c r="P913" i="2" s="1"/>
  <c r="J914" i="2"/>
  <c r="N914" i="2" s="1"/>
  <c r="O914" i="2" s="1"/>
  <c r="P914" i="2" s="1"/>
  <c r="J915" i="2"/>
  <c r="N915" i="2" s="1"/>
  <c r="O915" i="2" s="1"/>
  <c r="P915" i="2" s="1"/>
  <c r="J916" i="2"/>
  <c r="N916" i="2" s="1"/>
  <c r="O916" i="2" s="1"/>
  <c r="P916" i="2" s="1"/>
  <c r="J917" i="2"/>
  <c r="N917" i="2" s="1"/>
  <c r="O917" i="2" s="1"/>
  <c r="P917" i="2" s="1"/>
  <c r="J918" i="2"/>
  <c r="N918" i="2" s="1"/>
  <c r="O918" i="2" s="1"/>
  <c r="P918" i="2" s="1"/>
  <c r="J919" i="2"/>
  <c r="N919" i="2" s="1"/>
  <c r="O919" i="2" s="1"/>
  <c r="P919" i="2" s="1"/>
  <c r="J920" i="2"/>
  <c r="N920" i="2" s="1"/>
  <c r="O920" i="2" s="1"/>
  <c r="P920" i="2" s="1"/>
  <c r="J921" i="2"/>
  <c r="N921" i="2" s="1"/>
  <c r="O921" i="2" s="1"/>
  <c r="P921" i="2" s="1"/>
  <c r="J922" i="2"/>
  <c r="N922" i="2" s="1"/>
  <c r="O922" i="2" s="1"/>
  <c r="P922" i="2" s="1"/>
  <c r="J923" i="2"/>
  <c r="N923" i="2" s="1"/>
  <c r="O923" i="2" s="1"/>
  <c r="P923" i="2" s="1"/>
  <c r="J924" i="2"/>
  <c r="N924" i="2" s="1"/>
  <c r="O924" i="2" s="1"/>
  <c r="P924" i="2" s="1"/>
  <c r="J925" i="2"/>
  <c r="N925" i="2" s="1"/>
  <c r="O925" i="2" s="1"/>
  <c r="P925" i="2" s="1"/>
  <c r="J926" i="2"/>
  <c r="N926" i="2" s="1"/>
  <c r="O926" i="2" s="1"/>
  <c r="P926" i="2" s="1"/>
  <c r="J927" i="2"/>
  <c r="N927" i="2" s="1"/>
  <c r="O927" i="2" s="1"/>
  <c r="P927" i="2" s="1"/>
  <c r="J928" i="2"/>
  <c r="N928" i="2" s="1"/>
  <c r="O928" i="2" s="1"/>
  <c r="P928" i="2" s="1"/>
  <c r="J929" i="2"/>
  <c r="N929" i="2" s="1"/>
  <c r="O929" i="2" s="1"/>
  <c r="P929" i="2" s="1"/>
  <c r="J930" i="2"/>
  <c r="N930" i="2" s="1"/>
  <c r="O930" i="2" s="1"/>
  <c r="P930" i="2" s="1"/>
  <c r="J931" i="2"/>
  <c r="N931" i="2" s="1"/>
  <c r="O931" i="2" s="1"/>
  <c r="P931" i="2" s="1"/>
  <c r="J932" i="2"/>
  <c r="N932" i="2" s="1"/>
  <c r="O932" i="2" s="1"/>
  <c r="P932" i="2" s="1"/>
  <c r="J933" i="2"/>
  <c r="N933" i="2" s="1"/>
  <c r="O933" i="2" s="1"/>
  <c r="P933" i="2" s="1"/>
  <c r="J934" i="2"/>
  <c r="N934" i="2" s="1"/>
  <c r="O934" i="2" s="1"/>
  <c r="P934" i="2" s="1"/>
  <c r="J935" i="2"/>
  <c r="N935" i="2" s="1"/>
  <c r="O935" i="2" s="1"/>
  <c r="P935" i="2" s="1"/>
  <c r="J936" i="2"/>
  <c r="N936" i="2" s="1"/>
  <c r="O936" i="2" s="1"/>
  <c r="P936" i="2" s="1"/>
  <c r="J937" i="2"/>
  <c r="N937" i="2" s="1"/>
  <c r="O937" i="2" s="1"/>
  <c r="P937" i="2" s="1"/>
  <c r="J938" i="2"/>
  <c r="N938" i="2" s="1"/>
  <c r="O938" i="2" s="1"/>
  <c r="P938" i="2" s="1"/>
  <c r="J939" i="2"/>
  <c r="N939" i="2" s="1"/>
  <c r="O939" i="2" s="1"/>
  <c r="P939" i="2" s="1"/>
  <c r="J940" i="2"/>
  <c r="N940" i="2" s="1"/>
  <c r="O940" i="2" s="1"/>
  <c r="P940" i="2" s="1"/>
  <c r="J941" i="2"/>
  <c r="N941" i="2" s="1"/>
  <c r="O941" i="2" s="1"/>
  <c r="P941" i="2" s="1"/>
  <c r="J942" i="2"/>
  <c r="N942" i="2" s="1"/>
  <c r="O942" i="2" s="1"/>
  <c r="P942" i="2" s="1"/>
  <c r="J943" i="2"/>
  <c r="N943" i="2" s="1"/>
  <c r="O943" i="2" s="1"/>
  <c r="P943" i="2" s="1"/>
  <c r="J944" i="2"/>
  <c r="J945" i="2"/>
  <c r="N945" i="2" s="1"/>
  <c r="O945" i="2" s="1"/>
  <c r="P945" i="2" s="1"/>
  <c r="J946" i="2"/>
  <c r="N946" i="2" s="1"/>
  <c r="O946" i="2" s="1"/>
  <c r="P946" i="2" s="1"/>
  <c r="J947" i="2"/>
  <c r="N947" i="2" s="1"/>
  <c r="O947" i="2" s="1"/>
  <c r="P947" i="2" s="1"/>
  <c r="J948" i="2"/>
  <c r="N948" i="2" s="1"/>
  <c r="O948" i="2" s="1"/>
  <c r="P948" i="2" s="1"/>
  <c r="J949" i="2"/>
  <c r="N949" i="2" s="1"/>
  <c r="O949" i="2" s="1"/>
  <c r="P949" i="2" s="1"/>
  <c r="J950" i="2"/>
  <c r="N950" i="2" s="1"/>
  <c r="O950" i="2" s="1"/>
  <c r="P950" i="2" s="1"/>
  <c r="J951" i="2"/>
  <c r="N951" i="2" s="1"/>
  <c r="O951" i="2" s="1"/>
  <c r="P951" i="2" s="1"/>
  <c r="J952" i="2"/>
  <c r="N952" i="2" s="1"/>
  <c r="O952" i="2" s="1"/>
  <c r="P952" i="2" s="1"/>
  <c r="J953" i="2"/>
  <c r="N953" i="2" s="1"/>
  <c r="O953" i="2" s="1"/>
  <c r="P953" i="2" s="1"/>
  <c r="J954" i="2"/>
  <c r="N954" i="2" s="1"/>
  <c r="O954" i="2" s="1"/>
  <c r="P954" i="2" s="1"/>
  <c r="J955" i="2"/>
  <c r="N955" i="2" s="1"/>
  <c r="O955" i="2" s="1"/>
  <c r="P955" i="2" s="1"/>
  <c r="J956" i="2"/>
  <c r="N956" i="2" s="1"/>
  <c r="O956" i="2" s="1"/>
  <c r="P956" i="2" s="1"/>
  <c r="J957" i="2"/>
  <c r="N957" i="2" s="1"/>
  <c r="O957" i="2" s="1"/>
  <c r="P957" i="2" s="1"/>
  <c r="J958" i="2"/>
  <c r="N958" i="2" s="1"/>
  <c r="O958" i="2" s="1"/>
  <c r="P958" i="2" s="1"/>
  <c r="J959" i="2"/>
  <c r="N959" i="2" s="1"/>
  <c r="O959" i="2" s="1"/>
  <c r="P959" i="2" s="1"/>
  <c r="J960" i="2"/>
  <c r="N960" i="2" s="1"/>
  <c r="O960" i="2" s="1"/>
  <c r="P960" i="2" s="1"/>
  <c r="J961" i="2"/>
  <c r="N961" i="2" s="1"/>
  <c r="O961" i="2" s="1"/>
  <c r="P961" i="2" s="1"/>
  <c r="J962" i="2"/>
  <c r="N962" i="2" s="1"/>
  <c r="O962" i="2" s="1"/>
  <c r="P962" i="2" s="1"/>
  <c r="J963" i="2"/>
  <c r="N963" i="2" s="1"/>
  <c r="O963" i="2" s="1"/>
  <c r="P963" i="2" s="1"/>
  <c r="J964" i="2"/>
  <c r="N964" i="2" s="1"/>
  <c r="O964" i="2" s="1"/>
  <c r="P964" i="2" s="1"/>
  <c r="J965" i="2"/>
  <c r="N965" i="2" s="1"/>
  <c r="O965" i="2" s="1"/>
  <c r="P965" i="2" s="1"/>
  <c r="J966" i="2"/>
  <c r="N966" i="2" s="1"/>
  <c r="O966" i="2" s="1"/>
  <c r="P966" i="2" s="1"/>
  <c r="J967" i="2"/>
  <c r="K967" i="2" s="1"/>
  <c r="J968" i="2"/>
  <c r="N968" i="2" s="1"/>
  <c r="O968" i="2" s="1"/>
  <c r="P968" i="2" s="1"/>
  <c r="J969" i="2"/>
  <c r="N969" i="2" s="1"/>
  <c r="O969" i="2" s="1"/>
  <c r="P969" i="2" s="1"/>
  <c r="J970" i="2"/>
  <c r="N970" i="2" s="1"/>
  <c r="O970" i="2" s="1"/>
  <c r="P970" i="2" s="1"/>
  <c r="J971" i="2"/>
  <c r="N971" i="2" s="1"/>
  <c r="O971" i="2" s="1"/>
  <c r="P971" i="2" s="1"/>
  <c r="J972" i="2"/>
  <c r="N972" i="2" s="1"/>
  <c r="O972" i="2" s="1"/>
  <c r="P972" i="2" s="1"/>
  <c r="J973" i="2"/>
  <c r="N973" i="2" s="1"/>
  <c r="O973" i="2" s="1"/>
  <c r="P973" i="2" s="1"/>
  <c r="J974" i="2"/>
  <c r="N974" i="2" s="1"/>
  <c r="O974" i="2" s="1"/>
  <c r="P974" i="2" s="1"/>
  <c r="J975" i="2"/>
  <c r="N975" i="2" s="1"/>
  <c r="O975" i="2" s="1"/>
  <c r="P975" i="2" s="1"/>
  <c r="J976" i="2"/>
  <c r="N976" i="2" s="1"/>
  <c r="O976" i="2" s="1"/>
  <c r="P976" i="2" s="1"/>
  <c r="J977" i="2"/>
  <c r="N977" i="2" s="1"/>
  <c r="O977" i="2" s="1"/>
  <c r="P977" i="2" s="1"/>
  <c r="J978" i="2"/>
  <c r="N978" i="2" s="1"/>
  <c r="O978" i="2" s="1"/>
  <c r="P978" i="2" s="1"/>
  <c r="J979" i="2"/>
  <c r="N979" i="2" s="1"/>
  <c r="O979" i="2" s="1"/>
  <c r="P979" i="2" s="1"/>
  <c r="J980" i="2"/>
  <c r="N980" i="2" s="1"/>
  <c r="O980" i="2" s="1"/>
  <c r="P980" i="2" s="1"/>
  <c r="J981" i="2"/>
  <c r="N981" i="2" s="1"/>
  <c r="O981" i="2" s="1"/>
  <c r="P981" i="2" s="1"/>
  <c r="J982" i="2"/>
  <c r="N982" i="2" s="1"/>
  <c r="O982" i="2" s="1"/>
  <c r="P982" i="2" s="1"/>
  <c r="J983" i="2"/>
  <c r="N983" i="2" s="1"/>
  <c r="O983" i="2" s="1"/>
  <c r="P983" i="2" s="1"/>
  <c r="J984" i="2"/>
  <c r="N984" i="2" s="1"/>
  <c r="O984" i="2" s="1"/>
  <c r="P984" i="2" s="1"/>
  <c r="J985" i="2"/>
  <c r="N985" i="2" s="1"/>
  <c r="O985" i="2" s="1"/>
  <c r="P985" i="2" s="1"/>
  <c r="J986" i="2"/>
  <c r="N986" i="2" s="1"/>
  <c r="O986" i="2" s="1"/>
  <c r="P986" i="2" s="1"/>
  <c r="J987" i="2"/>
  <c r="N987" i="2" s="1"/>
  <c r="O987" i="2" s="1"/>
  <c r="P987" i="2" s="1"/>
  <c r="J988" i="2"/>
  <c r="N988" i="2" s="1"/>
  <c r="O988" i="2" s="1"/>
  <c r="P988" i="2" s="1"/>
  <c r="J989" i="2"/>
  <c r="N989" i="2" s="1"/>
  <c r="O989" i="2" s="1"/>
  <c r="P989" i="2" s="1"/>
  <c r="J990" i="2"/>
  <c r="N990" i="2" s="1"/>
  <c r="O990" i="2" s="1"/>
  <c r="P990" i="2" s="1"/>
  <c r="J991" i="2"/>
  <c r="N991" i="2" s="1"/>
  <c r="O991" i="2" s="1"/>
  <c r="P991" i="2" s="1"/>
  <c r="J992" i="2"/>
  <c r="N992" i="2" s="1"/>
  <c r="O992" i="2" s="1"/>
  <c r="P992" i="2" s="1"/>
  <c r="J993" i="2"/>
  <c r="N993" i="2" s="1"/>
  <c r="O993" i="2" s="1"/>
  <c r="P993" i="2" s="1"/>
  <c r="J994" i="2"/>
  <c r="N994" i="2" s="1"/>
  <c r="O994" i="2" s="1"/>
  <c r="P994" i="2" s="1"/>
  <c r="J995" i="2"/>
  <c r="N995" i="2" s="1"/>
  <c r="O995" i="2" s="1"/>
  <c r="P995" i="2" s="1"/>
  <c r="J996" i="2"/>
  <c r="N996" i="2" s="1"/>
  <c r="O996" i="2" s="1"/>
  <c r="P996" i="2" s="1"/>
  <c r="J997" i="2"/>
  <c r="N997" i="2" s="1"/>
  <c r="O997" i="2" s="1"/>
  <c r="P997" i="2" s="1"/>
  <c r="J998" i="2"/>
  <c r="N998" i="2" s="1"/>
  <c r="O998" i="2" s="1"/>
  <c r="P998" i="2" s="1"/>
  <c r="J999" i="2"/>
  <c r="N999" i="2" s="1"/>
  <c r="O999" i="2" s="1"/>
  <c r="P999" i="2" s="1"/>
  <c r="J1000" i="2"/>
  <c r="N1000" i="2" s="1"/>
  <c r="O1000" i="2" s="1"/>
  <c r="P1000" i="2" s="1"/>
  <c r="J1001" i="2"/>
  <c r="N1001" i="2" s="1"/>
  <c r="O1001" i="2" s="1"/>
  <c r="P1001" i="2" s="1"/>
  <c r="J1002" i="2"/>
  <c r="N1002" i="2" s="1"/>
  <c r="O1002" i="2" s="1"/>
  <c r="P1002" i="2" s="1"/>
  <c r="J1003" i="2"/>
  <c r="N1003" i="2" s="1"/>
  <c r="O1003" i="2" s="1"/>
  <c r="P1003" i="2" s="1"/>
  <c r="J1004" i="2"/>
  <c r="N1004" i="2" s="1"/>
  <c r="O1004" i="2" s="1"/>
  <c r="P1004" i="2" s="1"/>
  <c r="J1005" i="2"/>
  <c r="N1005" i="2" s="1"/>
  <c r="O1005" i="2" s="1"/>
  <c r="P1005" i="2" s="1"/>
  <c r="J1006" i="2"/>
  <c r="N1006" i="2" s="1"/>
  <c r="O1006" i="2" s="1"/>
  <c r="P1006" i="2" s="1"/>
  <c r="J1007" i="2"/>
  <c r="N1007" i="2" s="1"/>
  <c r="O1007" i="2" s="1"/>
  <c r="P1007" i="2" s="1"/>
  <c r="J1008" i="2"/>
  <c r="N1008" i="2" s="1"/>
  <c r="O1008" i="2" s="1"/>
  <c r="P1008" i="2" s="1"/>
  <c r="J1009" i="2"/>
  <c r="N1009" i="2" s="1"/>
  <c r="O1009" i="2" s="1"/>
  <c r="P1009" i="2" s="1"/>
  <c r="J1010" i="2"/>
  <c r="N1010" i="2" s="1"/>
  <c r="O1010" i="2" s="1"/>
  <c r="P1010" i="2" s="1"/>
  <c r="J1011" i="2"/>
  <c r="N1011" i="2" s="1"/>
  <c r="O1011" i="2" s="1"/>
  <c r="P1011" i="2" s="1"/>
  <c r="J1012" i="2"/>
  <c r="N1012" i="2" s="1"/>
  <c r="O1012" i="2" s="1"/>
  <c r="P1012" i="2" s="1"/>
  <c r="J1013" i="2"/>
  <c r="N1013" i="2" s="1"/>
  <c r="O1013" i="2" s="1"/>
  <c r="P1013" i="2" s="1"/>
  <c r="J1014" i="2"/>
  <c r="N1014" i="2" s="1"/>
  <c r="O1014" i="2" s="1"/>
  <c r="P1014" i="2" s="1"/>
  <c r="J1015" i="2"/>
  <c r="N1015" i="2" s="1"/>
  <c r="O1015" i="2" s="1"/>
  <c r="P1015" i="2" s="1"/>
  <c r="J1016" i="2"/>
  <c r="N1016" i="2" s="1"/>
  <c r="O1016" i="2" s="1"/>
  <c r="P1016" i="2" s="1"/>
  <c r="J1017" i="2"/>
  <c r="N1017" i="2" s="1"/>
  <c r="O1017" i="2" s="1"/>
  <c r="P1017" i="2" s="1"/>
  <c r="J1018" i="2"/>
  <c r="N1018" i="2" s="1"/>
  <c r="O1018" i="2" s="1"/>
  <c r="P1018" i="2" s="1"/>
  <c r="J1019" i="2"/>
  <c r="N1019" i="2" s="1"/>
  <c r="O1019" i="2" s="1"/>
  <c r="P1019" i="2" s="1"/>
  <c r="J1020" i="2"/>
  <c r="N1020" i="2" s="1"/>
  <c r="O1020" i="2" s="1"/>
  <c r="P1020" i="2" s="1"/>
  <c r="J1021" i="2"/>
  <c r="N1021" i="2" s="1"/>
  <c r="O1021" i="2" s="1"/>
  <c r="P1021" i="2" s="1"/>
  <c r="J1022" i="2"/>
  <c r="N1022" i="2" s="1"/>
  <c r="O1022" i="2" s="1"/>
  <c r="P1022" i="2" s="1"/>
  <c r="J1023" i="2"/>
  <c r="N1023" i="2" s="1"/>
  <c r="O1023" i="2" s="1"/>
  <c r="P1023" i="2" s="1"/>
  <c r="J1024" i="2"/>
  <c r="N1024" i="2" s="1"/>
  <c r="O1024" i="2" s="1"/>
  <c r="P1024" i="2" s="1"/>
  <c r="J1025" i="2"/>
  <c r="N1025" i="2" s="1"/>
  <c r="O1025" i="2" s="1"/>
  <c r="P1025" i="2" s="1"/>
  <c r="J1026" i="2"/>
  <c r="N1026" i="2" s="1"/>
  <c r="O1026" i="2" s="1"/>
  <c r="P1026" i="2" s="1"/>
  <c r="J1027" i="2"/>
  <c r="N1027" i="2" s="1"/>
  <c r="O1027" i="2" s="1"/>
  <c r="P1027" i="2" s="1"/>
  <c r="J1028" i="2"/>
  <c r="N1028" i="2" s="1"/>
  <c r="O1028" i="2" s="1"/>
  <c r="P1028" i="2" s="1"/>
  <c r="J1029" i="2"/>
  <c r="N1029" i="2" s="1"/>
  <c r="O1029" i="2" s="1"/>
  <c r="P1029" i="2" s="1"/>
  <c r="J1030" i="2"/>
  <c r="N1030" i="2" s="1"/>
  <c r="O1030" i="2" s="1"/>
  <c r="P1030" i="2" s="1"/>
  <c r="J1031" i="2"/>
  <c r="N1031" i="2" s="1"/>
  <c r="O1031" i="2" s="1"/>
  <c r="P1031" i="2" s="1"/>
  <c r="J1032" i="2"/>
  <c r="N1032" i="2" s="1"/>
  <c r="O1032" i="2" s="1"/>
  <c r="P1032" i="2" s="1"/>
  <c r="J1033" i="2"/>
  <c r="N1033" i="2" s="1"/>
  <c r="O1033" i="2" s="1"/>
  <c r="P1033" i="2" s="1"/>
  <c r="J1034" i="2"/>
  <c r="N1034" i="2" s="1"/>
  <c r="O1034" i="2" s="1"/>
  <c r="P1034" i="2" s="1"/>
  <c r="J1035" i="2"/>
  <c r="N1035" i="2" s="1"/>
  <c r="O1035" i="2" s="1"/>
  <c r="P1035" i="2" s="1"/>
  <c r="J1036" i="2"/>
  <c r="N1036" i="2" s="1"/>
  <c r="O1036" i="2" s="1"/>
  <c r="P1036" i="2" s="1"/>
  <c r="J1037" i="2"/>
  <c r="N1037" i="2" s="1"/>
  <c r="O1037" i="2" s="1"/>
  <c r="P1037" i="2" s="1"/>
  <c r="J1038" i="2"/>
  <c r="N1038" i="2" s="1"/>
  <c r="O1038" i="2" s="1"/>
  <c r="P1038" i="2" s="1"/>
  <c r="J1039" i="2"/>
  <c r="N1039" i="2" s="1"/>
  <c r="O1039" i="2" s="1"/>
  <c r="P1039" i="2" s="1"/>
  <c r="J1040" i="2"/>
  <c r="N1040" i="2" s="1"/>
  <c r="O1040" i="2" s="1"/>
  <c r="P1040" i="2" s="1"/>
  <c r="J1041" i="2"/>
  <c r="N1041" i="2" s="1"/>
  <c r="O1041" i="2" s="1"/>
  <c r="P1041" i="2" s="1"/>
  <c r="J1042" i="2"/>
  <c r="N1042" i="2" s="1"/>
  <c r="O1042" i="2" s="1"/>
  <c r="P1042" i="2" s="1"/>
  <c r="J1043" i="2"/>
  <c r="N1043" i="2" s="1"/>
  <c r="O1043" i="2" s="1"/>
  <c r="P1043" i="2" s="1"/>
  <c r="J1044" i="2"/>
  <c r="N1044" i="2" s="1"/>
  <c r="O1044" i="2" s="1"/>
  <c r="P1044" i="2" s="1"/>
  <c r="J1045" i="2"/>
  <c r="N1045" i="2" s="1"/>
  <c r="O1045" i="2" s="1"/>
  <c r="P1045" i="2" s="1"/>
  <c r="J1046" i="2"/>
  <c r="N1046" i="2" s="1"/>
  <c r="O1046" i="2" s="1"/>
  <c r="P1046" i="2" s="1"/>
  <c r="J1047" i="2"/>
  <c r="N1047" i="2" s="1"/>
  <c r="O1047" i="2" s="1"/>
  <c r="P1047" i="2" s="1"/>
  <c r="J1048" i="2"/>
  <c r="N1048" i="2" s="1"/>
  <c r="O1048" i="2" s="1"/>
  <c r="P1048" i="2" s="1"/>
  <c r="J1049" i="2"/>
  <c r="N1049" i="2" s="1"/>
  <c r="O1049" i="2" s="1"/>
  <c r="P1049" i="2" s="1"/>
  <c r="J1050" i="2"/>
  <c r="N1050" i="2" s="1"/>
  <c r="O1050" i="2" s="1"/>
  <c r="P1050" i="2" s="1"/>
  <c r="J1051" i="2"/>
  <c r="N1051" i="2" s="1"/>
  <c r="O1051" i="2" s="1"/>
  <c r="P1051" i="2" s="1"/>
  <c r="J1052" i="2"/>
  <c r="N1052" i="2" s="1"/>
  <c r="O1052" i="2" s="1"/>
  <c r="P1052" i="2" s="1"/>
  <c r="J1053" i="2"/>
  <c r="N1053" i="2" s="1"/>
  <c r="O1053" i="2" s="1"/>
  <c r="P1053" i="2" s="1"/>
  <c r="J1054" i="2"/>
  <c r="N1054" i="2" s="1"/>
  <c r="O1054" i="2" s="1"/>
  <c r="P1054" i="2" s="1"/>
  <c r="J1055" i="2"/>
  <c r="N1055" i="2" s="1"/>
  <c r="O1055" i="2" s="1"/>
  <c r="P1055" i="2" s="1"/>
  <c r="J1056" i="2"/>
  <c r="N1056" i="2" s="1"/>
  <c r="O1056" i="2" s="1"/>
  <c r="P1056" i="2" s="1"/>
  <c r="J1057" i="2"/>
  <c r="N1057" i="2" s="1"/>
  <c r="O1057" i="2" s="1"/>
  <c r="P1057" i="2" s="1"/>
  <c r="J1058" i="2"/>
  <c r="N1058" i="2" s="1"/>
  <c r="O1058" i="2" s="1"/>
  <c r="P1058" i="2" s="1"/>
  <c r="J1059" i="2"/>
  <c r="N1059" i="2" s="1"/>
  <c r="O1059" i="2" s="1"/>
  <c r="P1059" i="2" s="1"/>
  <c r="J1060" i="2"/>
  <c r="N1060" i="2" s="1"/>
  <c r="O1060" i="2" s="1"/>
  <c r="P1060" i="2" s="1"/>
  <c r="J1061" i="2"/>
  <c r="N1061" i="2" s="1"/>
  <c r="O1061" i="2" s="1"/>
  <c r="P1061" i="2" s="1"/>
  <c r="J1062" i="2"/>
  <c r="J1063" i="2"/>
  <c r="N1063" i="2" s="1"/>
  <c r="O1063" i="2" s="1"/>
  <c r="P1063" i="2" s="1"/>
  <c r="J1064" i="2"/>
  <c r="N1064" i="2" s="1"/>
  <c r="O1064" i="2" s="1"/>
  <c r="P1064" i="2" s="1"/>
  <c r="J1065" i="2"/>
  <c r="N1065" i="2" s="1"/>
  <c r="O1065" i="2" s="1"/>
  <c r="P1065" i="2" s="1"/>
  <c r="J1066" i="2"/>
  <c r="N1066" i="2" s="1"/>
  <c r="O1066" i="2" s="1"/>
  <c r="P1066" i="2" s="1"/>
  <c r="J1067" i="2"/>
  <c r="N1067" i="2" s="1"/>
  <c r="O1067" i="2" s="1"/>
  <c r="P1067" i="2" s="1"/>
  <c r="J1068" i="2"/>
  <c r="N1068" i="2" s="1"/>
  <c r="O1068" i="2" s="1"/>
  <c r="P1068" i="2" s="1"/>
  <c r="J1069" i="2"/>
  <c r="N1069" i="2" s="1"/>
  <c r="O1069" i="2" s="1"/>
  <c r="P1069" i="2" s="1"/>
  <c r="J1070" i="2"/>
  <c r="N1070" i="2" s="1"/>
  <c r="O1070" i="2" s="1"/>
  <c r="P1070" i="2" s="1"/>
  <c r="J1071" i="2"/>
  <c r="N1071" i="2" s="1"/>
  <c r="O1071" i="2" s="1"/>
  <c r="P1071" i="2" s="1"/>
  <c r="J1072" i="2"/>
  <c r="N1072" i="2" s="1"/>
  <c r="O1072" i="2" s="1"/>
  <c r="P1072" i="2" s="1"/>
  <c r="J1073" i="2"/>
  <c r="K1073" i="2" s="1"/>
  <c r="J1074" i="2"/>
  <c r="K1074" i="2" s="1"/>
  <c r="J1075" i="2"/>
  <c r="K1075" i="2" s="1"/>
  <c r="J1076" i="2"/>
  <c r="N1076" i="2" s="1"/>
  <c r="O1076" i="2" s="1"/>
  <c r="P1076" i="2" s="1"/>
  <c r="J1077" i="2"/>
  <c r="N1077" i="2" s="1"/>
  <c r="O1077" i="2" s="1"/>
  <c r="P1077" i="2" s="1"/>
  <c r="J1078" i="2"/>
  <c r="N1078" i="2" s="1"/>
  <c r="O1078" i="2" s="1"/>
  <c r="P1078" i="2" s="1"/>
  <c r="J1079" i="2"/>
  <c r="N1079" i="2" s="1"/>
  <c r="O1079" i="2" s="1"/>
  <c r="P1079" i="2" s="1"/>
  <c r="J1080" i="2"/>
  <c r="N1080" i="2" s="1"/>
  <c r="O1080" i="2" s="1"/>
  <c r="P1080" i="2" s="1"/>
  <c r="J1081" i="2"/>
  <c r="N1081" i="2" s="1"/>
  <c r="O1081" i="2" s="1"/>
  <c r="P1081" i="2" s="1"/>
  <c r="J1082" i="2"/>
  <c r="N1082" i="2" s="1"/>
  <c r="O1082" i="2" s="1"/>
  <c r="P1082" i="2" s="1"/>
  <c r="J1083" i="2"/>
  <c r="N1083" i="2" s="1"/>
  <c r="O1083" i="2" s="1"/>
  <c r="P1083" i="2" s="1"/>
  <c r="J1084" i="2"/>
  <c r="N1084" i="2" s="1"/>
  <c r="O1084" i="2" s="1"/>
  <c r="P1084" i="2" s="1"/>
  <c r="J1085" i="2"/>
  <c r="N1085" i="2" s="1"/>
  <c r="O1085" i="2" s="1"/>
  <c r="P1085" i="2" s="1"/>
  <c r="J1086" i="2"/>
  <c r="N1086" i="2" s="1"/>
  <c r="O1086" i="2" s="1"/>
  <c r="P1086" i="2" s="1"/>
  <c r="J1087" i="2"/>
  <c r="N1087" i="2" s="1"/>
  <c r="O1087" i="2" s="1"/>
  <c r="P1087" i="2" s="1"/>
  <c r="J1088" i="2"/>
  <c r="N1088" i="2" s="1"/>
  <c r="O1088" i="2" s="1"/>
  <c r="P1088" i="2" s="1"/>
  <c r="J1089" i="2"/>
  <c r="N1089" i="2" s="1"/>
  <c r="O1089" i="2" s="1"/>
  <c r="P1089" i="2" s="1"/>
  <c r="J1090" i="2"/>
  <c r="N1090" i="2" s="1"/>
  <c r="O1090" i="2" s="1"/>
  <c r="P1090" i="2" s="1"/>
  <c r="J1091" i="2"/>
  <c r="N1091" i="2" s="1"/>
  <c r="O1091" i="2" s="1"/>
  <c r="P1091" i="2" s="1"/>
  <c r="J1092" i="2"/>
  <c r="N1092" i="2" s="1"/>
  <c r="O1092" i="2" s="1"/>
  <c r="P1092" i="2" s="1"/>
  <c r="J1093" i="2"/>
  <c r="N1093" i="2" s="1"/>
  <c r="O1093" i="2" s="1"/>
  <c r="P1093" i="2" s="1"/>
  <c r="J1094" i="2"/>
  <c r="N1094" i="2" s="1"/>
  <c r="O1094" i="2" s="1"/>
  <c r="P1094" i="2" s="1"/>
  <c r="J1095" i="2"/>
  <c r="N1095" i="2" s="1"/>
  <c r="O1095" i="2" s="1"/>
  <c r="P1095" i="2" s="1"/>
  <c r="J1096" i="2"/>
  <c r="N1096" i="2" s="1"/>
  <c r="O1096" i="2" s="1"/>
  <c r="P1096" i="2" s="1"/>
  <c r="J1097" i="2"/>
  <c r="N1097" i="2" s="1"/>
  <c r="O1097" i="2" s="1"/>
  <c r="P1097" i="2" s="1"/>
  <c r="J1098" i="2"/>
  <c r="N1098" i="2" s="1"/>
  <c r="O1098" i="2" s="1"/>
  <c r="P1098" i="2" s="1"/>
  <c r="J1099" i="2"/>
  <c r="N1099" i="2" s="1"/>
  <c r="O1099" i="2" s="1"/>
  <c r="P1099" i="2" s="1"/>
  <c r="J1100" i="2"/>
  <c r="N1100" i="2" s="1"/>
  <c r="O1100" i="2" s="1"/>
  <c r="P1100" i="2" s="1"/>
  <c r="J1101" i="2"/>
  <c r="N1101" i="2" s="1"/>
  <c r="O1101" i="2" s="1"/>
  <c r="P1101" i="2" s="1"/>
  <c r="J1102" i="2"/>
  <c r="N1102" i="2" s="1"/>
  <c r="O1102" i="2" s="1"/>
  <c r="P1102" i="2" s="1"/>
  <c r="J1103" i="2"/>
  <c r="N1103" i="2" s="1"/>
  <c r="O1103" i="2" s="1"/>
  <c r="P1103" i="2" s="1"/>
  <c r="J1104" i="2"/>
  <c r="N1104" i="2" s="1"/>
  <c r="O1104" i="2" s="1"/>
  <c r="P1104" i="2" s="1"/>
  <c r="J1105" i="2"/>
  <c r="N1105" i="2" s="1"/>
  <c r="O1105" i="2" s="1"/>
  <c r="P1105" i="2" s="1"/>
  <c r="J1106" i="2"/>
  <c r="N1106" i="2" s="1"/>
  <c r="O1106" i="2" s="1"/>
  <c r="P1106" i="2" s="1"/>
  <c r="J1107" i="2"/>
  <c r="N1107" i="2" s="1"/>
  <c r="O1107" i="2" s="1"/>
  <c r="P1107" i="2" s="1"/>
  <c r="J1108" i="2"/>
  <c r="N1108" i="2" s="1"/>
  <c r="O1108" i="2" s="1"/>
  <c r="P1108" i="2" s="1"/>
  <c r="J1109" i="2"/>
  <c r="N1109" i="2" s="1"/>
  <c r="O1109" i="2" s="1"/>
  <c r="P1109" i="2" s="1"/>
  <c r="J1110" i="2"/>
  <c r="N1110" i="2" s="1"/>
  <c r="O1110" i="2" s="1"/>
  <c r="P1110" i="2" s="1"/>
  <c r="J1111" i="2"/>
  <c r="N1111" i="2" s="1"/>
  <c r="O1111" i="2" s="1"/>
  <c r="P1111" i="2" s="1"/>
  <c r="J1112" i="2"/>
  <c r="N1112" i="2" s="1"/>
  <c r="O1112" i="2" s="1"/>
  <c r="P1112" i="2" s="1"/>
  <c r="J1113" i="2"/>
  <c r="N1113" i="2" s="1"/>
  <c r="O1113" i="2" s="1"/>
  <c r="P1113" i="2" s="1"/>
  <c r="J1114" i="2"/>
  <c r="N1114" i="2" s="1"/>
  <c r="O1114" i="2" s="1"/>
  <c r="P1114" i="2" s="1"/>
  <c r="J1115" i="2"/>
  <c r="N1115" i="2" s="1"/>
  <c r="O1115" i="2" s="1"/>
  <c r="P1115" i="2" s="1"/>
  <c r="J1116" i="2"/>
  <c r="N1116" i="2" s="1"/>
  <c r="O1116" i="2" s="1"/>
  <c r="P1116" i="2" s="1"/>
  <c r="J1117" i="2"/>
  <c r="N1117" i="2" s="1"/>
  <c r="O1117" i="2" s="1"/>
  <c r="P1117" i="2" s="1"/>
  <c r="J1118" i="2"/>
  <c r="N1118" i="2" s="1"/>
  <c r="O1118" i="2" s="1"/>
  <c r="P1118" i="2" s="1"/>
  <c r="J1119" i="2"/>
  <c r="N1119" i="2" s="1"/>
  <c r="O1119" i="2" s="1"/>
  <c r="P1119" i="2" s="1"/>
  <c r="J1120" i="2"/>
  <c r="N1120" i="2" s="1"/>
  <c r="O1120" i="2" s="1"/>
  <c r="P1120" i="2" s="1"/>
  <c r="J1121" i="2"/>
  <c r="N1121" i="2" s="1"/>
  <c r="O1121" i="2" s="1"/>
  <c r="P1121" i="2" s="1"/>
  <c r="J1122" i="2"/>
  <c r="N1122" i="2" s="1"/>
  <c r="O1122" i="2" s="1"/>
  <c r="P1122" i="2" s="1"/>
  <c r="J1123" i="2"/>
  <c r="N1123" i="2" s="1"/>
  <c r="O1123" i="2" s="1"/>
  <c r="P1123" i="2" s="1"/>
  <c r="J1124" i="2"/>
  <c r="K1124" i="2" s="1"/>
  <c r="J1125" i="2"/>
  <c r="N1125" i="2" s="1"/>
  <c r="O1125" i="2" s="1"/>
  <c r="P1125" i="2" s="1"/>
  <c r="J1126" i="2"/>
  <c r="N1126" i="2" s="1"/>
  <c r="O1126" i="2" s="1"/>
  <c r="P1126" i="2" s="1"/>
  <c r="J1127" i="2"/>
  <c r="N1127" i="2" s="1"/>
  <c r="O1127" i="2" s="1"/>
  <c r="P1127" i="2" s="1"/>
  <c r="J1128" i="2"/>
  <c r="N1128" i="2" s="1"/>
  <c r="O1128" i="2" s="1"/>
  <c r="P1128" i="2" s="1"/>
  <c r="J1129" i="2"/>
  <c r="N1129" i="2" s="1"/>
  <c r="O1129" i="2" s="1"/>
  <c r="P1129" i="2" s="1"/>
  <c r="J1130" i="2"/>
  <c r="N1130" i="2" s="1"/>
  <c r="O1130" i="2" s="1"/>
  <c r="P1130" i="2" s="1"/>
  <c r="J1131" i="2"/>
  <c r="N1131" i="2" s="1"/>
  <c r="O1131" i="2" s="1"/>
  <c r="P1131" i="2" s="1"/>
  <c r="J1132" i="2"/>
  <c r="N1132" i="2" s="1"/>
  <c r="O1132" i="2" s="1"/>
  <c r="P1132" i="2" s="1"/>
  <c r="J1133" i="2"/>
  <c r="N1133" i="2" s="1"/>
  <c r="O1133" i="2" s="1"/>
  <c r="P1133" i="2" s="1"/>
  <c r="J1134" i="2"/>
  <c r="N1134" i="2" s="1"/>
  <c r="O1134" i="2" s="1"/>
  <c r="P1134" i="2" s="1"/>
  <c r="J1135" i="2"/>
  <c r="N1135" i="2" s="1"/>
  <c r="O1135" i="2" s="1"/>
  <c r="P1135" i="2" s="1"/>
  <c r="J1136" i="2"/>
  <c r="N1136" i="2" s="1"/>
  <c r="O1136" i="2" s="1"/>
  <c r="P1136" i="2" s="1"/>
  <c r="J1137" i="2"/>
  <c r="N1137" i="2" s="1"/>
  <c r="O1137" i="2" s="1"/>
  <c r="P1137" i="2" s="1"/>
  <c r="J1138" i="2"/>
  <c r="N1138" i="2" s="1"/>
  <c r="O1138" i="2" s="1"/>
  <c r="P1138" i="2" s="1"/>
  <c r="J1139" i="2"/>
  <c r="N1139" i="2" s="1"/>
  <c r="O1139" i="2" s="1"/>
  <c r="P1139" i="2" s="1"/>
  <c r="J1140" i="2"/>
  <c r="N1140" i="2" s="1"/>
  <c r="O1140" i="2" s="1"/>
  <c r="P1140" i="2" s="1"/>
  <c r="J1141" i="2"/>
  <c r="N1141" i="2" s="1"/>
  <c r="O1141" i="2" s="1"/>
  <c r="P1141" i="2" s="1"/>
  <c r="J1142" i="2"/>
  <c r="N1142" i="2" s="1"/>
  <c r="O1142" i="2" s="1"/>
  <c r="P1142" i="2" s="1"/>
  <c r="J1143" i="2"/>
  <c r="N1143" i="2" s="1"/>
  <c r="O1143" i="2" s="1"/>
  <c r="P1143" i="2" s="1"/>
  <c r="J1144" i="2"/>
  <c r="N1144" i="2" s="1"/>
  <c r="O1144" i="2" s="1"/>
  <c r="P1144" i="2" s="1"/>
  <c r="J1145" i="2"/>
  <c r="N1145" i="2" s="1"/>
  <c r="O1145" i="2" s="1"/>
  <c r="P1145" i="2" s="1"/>
  <c r="J1146" i="2"/>
  <c r="N1146" i="2" s="1"/>
  <c r="O1146" i="2" s="1"/>
  <c r="P1146" i="2" s="1"/>
  <c r="J1147" i="2"/>
  <c r="N1147" i="2" s="1"/>
  <c r="O1147" i="2" s="1"/>
  <c r="P1147" i="2" s="1"/>
  <c r="J1148" i="2"/>
  <c r="N1148" i="2" s="1"/>
  <c r="O1148" i="2" s="1"/>
  <c r="P1148" i="2" s="1"/>
  <c r="J1149" i="2"/>
  <c r="N1149" i="2" s="1"/>
  <c r="O1149" i="2" s="1"/>
  <c r="P1149" i="2" s="1"/>
  <c r="J1150" i="2"/>
  <c r="N1150" i="2" s="1"/>
  <c r="O1150" i="2" s="1"/>
  <c r="P1150" i="2" s="1"/>
  <c r="J1151" i="2"/>
  <c r="N1151" i="2" s="1"/>
  <c r="O1151" i="2" s="1"/>
  <c r="P1151" i="2" s="1"/>
  <c r="J1152" i="2"/>
  <c r="N1152" i="2" s="1"/>
  <c r="O1152" i="2" s="1"/>
  <c r="P1152" i="2" s="1"/>
  <c r="J1153" i="2"/>
  <c r="N1153" i="2" s="1"/>
  <c r="O1153" i="2" s="1"/>
  <c r="P1153" i="2" s="1"/>
  <c r="J1154" i="2"/>
  <c r="N1154" i="2" s="1"/>
  <c r="O1154" i="2" s="1"/>
  <c r="P1154" i="2" s="1"/>
  <c r="J1155" i="2"/>
  <c r="N1155" i="2" s="1"/>
  <c r="O1155" i="2" s="1"/>
  <c r="P1155" i="2" s="1"/>
  <c r="J1156" i="2"/>
  <c r="N1156" i="2" s="1"/>
  <c r="O1156" i="2" s="1"/>
  <c r="P1156" i="2" s="1"/>
  <c r="J1157" i="2"/>
  <c r="N1157" i="2" s="1"/>
  <c r="O1157" i="2" s="1"/>
  <c r="P1157" i="2" s="1"/>
  <c r="J1158" i="2"/>
  <c r="N1158" i="2" s="1"/>
  <c r="O1158" i="2" s="1"/>
  <c r="P1158" i="2" s="1"/>
  <c r="J1159" i="2"/>
  <c r="N1159" i="2" s="1"/>
  <c r="O1159" i="2" s="1"/>
  <c r="P1159" i="2" s="1"/>
  <c r="J1160" i="2"/>
  <c r="N1160" i="2" s="1"/>
  <c r="O1160" i="2" s="1"/>
  <c r="P1160" i="2" s="1"/>
  <c r="J1161" i="2"/>
  <c r="N1161" i="2" s="1"/>
  <c r="O1161" i="2" s="1"/>
  <c r="P1161" i="2" s="1"/>
  <c r="J1162" i="2"/>
  <c r="N1162" i="2" s="1"/>
  <c r="O1162" i="2" s="1"/>
  <c r="P1162" i="2" s="1"/>
  <c r="J1163" i="2"/>
  <c r="N1163" i="2" s="1"/>
  <c r="O1163" i="2" s="1"/>
  <c r="P1163" i="2" s="1"/>
  <c r="J1164" i="2"/>
  <c r="N1164" i="2" s="1"/>
  <c r="O1164" i="2" s="1"/>
  <c r="P1164" i="2" s="1"/>
  <c r="J1165" i="2"/>
  <c r="N1165" i="2" s="1"/>
  <c r="O1165" i="2" s="1"/>
  <c r="P1165" i="2" s="1"/>
  <c r="J1166" i="2"/>
  <c r="N1166" i="2" s="1"/>
  <c r="O1166" i="2" s="1"/>
  <c r="P1166" i="2" s="1"/>
  <c r="J1167" i="2"/>
  <c r="N1167" i="2" s="1"/>
  <c r="O1167" i="2" s="1"/>
  <c r="P1167" i="2" s="1"/>
  <c r="J1168" i="2"/>
  <c r="N1168" i="2" s="1"/>
  <c r="O1168" i="2" s="1"/>
  <c r="P1168" i="2" s="1"/>
  <c r="J1169" i="2"/>
  <c r="N1169" i="2" s="1"/>
  <c r="O1169" i="2" s="1"/>
  <c r="P1169" i="2" s="1"/>
  <c r="J1170" i="2"/>
  <c r="N1170" i="2" s="1"/>
  <c r="O1170" i="2" s="1"/>
  <c r="P1170" i="2" s="1"/>
  <c r="J1171" i="2"/>
  <c r="N1171" i="2" s="1"/>
  <c r="O1171" i="2" s="1"/>
  <c r="P1171" i="2" s="1"/>
  <c r="J1172" i="2"/>
  <c r="N1172" i="2" s="1"/>
  <c r="O1172" i="2" s="1"/>
  <c r="P1172" i="2" s="1"/>
  <c r="J1173" i="2"/>
  <c r="N1173" i="2" s="1"/>
  <c r="O1173" i="2" s="1"/>
  <c r="P1173" i="2" s="1"/>
  <c r="J1174" i="2"/>
  <c r="N1174" i="2" s="1"/>
  <c r="O1174" i="2" s="1"/>
  <c r="P1174" i="2" s="1"/>
  <c r="J1175" i="2"/>
  <c r="N1175" i="2" s="1"/>
  <c r="O1175" i="2" s="1"/>
  <c r="P1175" i="2" s="1"/>
  <c r="J1176" i="2"/>
  <c r="N1176" i="2" s="1"/>
  <c r="O1176" i="2" s="1"/>
  <c r="P1176" i="2" s="1"/>
  <c r="J1177" i="2"/>
  <c r="N1177" i="2" s="1"/>
  <c r="O1177" i="2" s="1"/>
  <c r="P1177" i="2" s="1"/>
  <c r="J1178" i="2"/>
  <c r="N1178" i="2" s="1"/>
  <c r="O1178" i="2" s="1"/>
  <c r="P1178" i="2" s="1"/>
  <c r="J1179" i="2"/>
  <c r="N1179" i="2" s="1"/>
  <c r="O1179" i="2" s="1"/>
  <c r="P1179" i="2" s="1"/>
  <c r="J1180" i="2"/>
  <c r="N1180" i="2" s="1"/>
  <c r="O1180" i="2" s="1"/>
  <c r="P1180" i="2" s="1"/>
  <c r="J1181" i="2"/>
  <c r="N1181" i="2" s="1"/>
  <c r="O1181" i="2" s="1"/>
  <c r="P1181" i="2" s="1"/>
  <c r="J1182" i="2"/>
  <c r="N1182" i="2" s="1"/>
  <c r="O1182" i="2" s="1"/>
  <c r="P1182" i="2" s="1"/>
  <c r="J1183" i="2"/>
  <c r="N1183" i="2" s="1"/>
  <c r="O1183" i="2" s="1"/>
  <c r="P1183" i="2" s="1"/>
  <c r="J1184" i="2"/>
  <c r="N1184" i="2" s="1"/>
  <c r="O1184" i="2" s="1"/>
  <c r="P1184" i="2" s="1"/>
  <c r="J1185" i="2"/>
  <c r="N1185" i="2" s="1"/>
  <c r="O1185" i="2" s="1"/>
  <c r="P1185" i="2" s="1"/>
  <c r="J1186" i="2"/>
  <c r="N1186" i="2" s="1"/>
  <c r="O1186" i="2" s="1"/>
  <c r="P1186" i="2" s="1"/>
  <c r="J1187" i="2"/>
  <c r="N1187" i="2" s="1"/>
  <c r="O1187" i="2" s="1"/>
  <c r="P1187" i="2" s="1"/>
  <c r="J1188" i="2"/>
  <c r="N1188" i="2" s="1"/>
  <c r="O1188" i="2" s="1"/>
  <c r="P1188" i="2" s="1"/>
  <c r="J1189" i="2"/>
  <c r="N1189" i="2" s="1"/>
  <c r="O1189" i="2" s="1"/>
  <c r="P1189" i="2" s="1"/>
  <c r="J1190" i="2"/>
  <c r="N1190" i="2" s="1"/>
  <c r="O1190" i="2" s="1"/>
  <c r="P1190" i="2" s="1"/>
  <c r="J1191" i="2"/>
  <c r="N1191" i="2" s="1"/>
  <c r="O1191" i="2" s="1"/>
  <c r="P1191" i="2" s="1"/>
  <c r="J1192" i="2"/>
  <c r="N1192" i="2" s="1"/>
  <c r="O1192" i="2" s="1"/>
  <c r="P1192" i="2" s="1"/>
  <c r="J1193" i="2"/>
  <c r="N1193" i="2" s="1"/>
  <c r="O1193" i="2" s="1"/>
  <c r="P1193" i="2" s="1"/>
  <c r="J1194" i="2"/>
  <c r="N1194" i="2" s="1"/>
  <c r="O1194" i="2" s="1"/>
  <c r="P1194" i="2" s="1"/>
  <c r="J1195" i="2"/>
  <c r="N1195" i="2" s="1"/>
  <c r="O1195" i="2" s="1"/>
  <c r="P1195" i="2" s="1"/>
  <c r="J1196" i="2"/>
  <c r="N1196" i="2" s="1"/>
  <c r="O1196" i="2" s="1"/>
  <c r="P1196" i="2" s="1"/>
  <c r="J1197" i="2"/>
  <c r="N1197" i="2" s="1"/>
  <c r="O1197" i="2" s="1"/>
  <c r="P1197" i="2" s="1"/>
  <c r="J1198" i="2"/>
  <c r="N1198" i="2" s="1"/>
  <c r="O1198" i="2" s="1"/>
  <c r="P1198" i="2" s="1"/>
  <c r="J1199" i="2"/>
  <c r="N1199" i="2" s="1"/>
  <c r="O1199" i="2" s="1"/>
  <c r="P1199" i="2" s="1"/>
  <c r="J1200" i="2"/>
  <c r="N1200" i="2" s="1"/>
  <c r="O1200" i="2" s="1"/>
  <c r="P1200" i="2" s="1"/>
  <c r="J1201" i="2"/>
  <c r="N1201" i="2" s="1"/>
  <c r="O1201" i="2" s="1"/>
  <c r="P1201" i="2" s="1"/>
  <c r="J1202" i="2"/>
  <c r="N1202" i="2" s="1"/>
  <c r="O1202" i="2" s="1"/>
  <c r="P1202" i="2" s="1"/>
  <c r="J1203" i="2"/>
  <c r="N1203" i="2" s="1"/>
  <c r="O1203" i="2" s="1"/>
  <c r="P1203" i="2" s="1"/>
  <c r="J1204" i="2"/>
  <c r="N1204" i="2" s="1"/>
  <c r="O1204" i="2" s="1"/>
  <c r="P1204" i="2" s="1"/>
  <c r="J1205" i="2"/>
  <c r="N1205" i="2" s="1"/>
  <c r="O1205" i="2" s="1"/>
  <c r="P1205" i="2" s="1"/>
  <c r="J1206" i="2"/>
  <c r="N1206" i="2" s="1"/>
  <c r="O1206" i="2" s="1"/>
  <c r="P1206" i="2" s="1"/>
  <c r="J1207" i="2"/>
  <c r="N1207" i="2" s="1"/>
  <c r="O1207" i="2" s="1"/>
  <c r="P1207" i="2" s="1"/>
  <c r="J1208" i="2"/>
  <c r="N1208" i="2" s="1"/>
  <c r="O1208" i="2" s="1"/>
  <c r="P1208" i="2" s="1"/>
  <c r="J1209" i="2"/>
  <c r="N1209" i="2" s="1"/>
  <c r="O1209" i="2" s="1"/>
  <c r="P1209" i="2" s="1"/>
  <c r="J1210" i="2"/>
  <c r="N1210" i="2" s="1"/>
  <c r="O1210" i="2" s="1"/>
  <c r="P1210" i="2" s="1"/>
  <c r="J1211" i="2"/>
  <c r="N1211" i="2" s="1"/>
  <c r="O1211" i="2" s="1"/>
  <c r="P1211" i="2" s="1"/>
  <c r="J1212" i="2"/>
  <c r="N1212" i="2" s="1"/>
  <c r="O1212" i="2" s="1"/>
  <c r="P1212" i="2" s="1"/>
  <c r="J1213" i="2"/>
  <c r="N1213" i="2" s="1"/>
  <c r="O1213" i="2" s="1"/>
  <c r="P1213" i="2" s="1"/>
  <c r="J1214" i="2"/>
  <c r="N1214" i="2" s="1"/>
  <c r="O1214" i="2" s="1"/>
  <c r="P1214" i="2" s="1"/>
  <c r="J1215" i="2"/>
  <c r="N1215" i="2" s="1"/>
  <c r="O1215" i="2" s="1"/>
  <c r="P1215" i="2" s="1"/>
  <c r="J1216" i="2"/>
  <c r="K1216" i="2" s="1"/>
  <c r="J1217" i="2"/>
  <c r="N1217" i="2" s="1"/>
  <c r="O1217" i="2" s="1"/>
  <c r="P1217" i="2" s="1"/>
  <c r="J1218" i="2"/>
  <c r="N1218" i="2" s="1"/>
  <c r="O1218" i="2" s="1"/>
  <c r="P1218" i="2" s="1"/>
  <c r="J1219" i="2"/>
  <c r="N1219" i="2" s="1"/>
  <c r="O1219" i="2" s="1"/>
  <c r="P1219" i="2" s="1"/>
  <c r="J1220" i="2"/>
  <c r="N1220" i="2" s="1"/>
  <c r="O1220" i="2" s="1"/>
  <c r="P1220" i="2" s="1"/>
  <c r="J1221" i="2"/>
  <c r="N1221" i="2" s="1"/>
  <c r="O1221" i="2" s="1"/>
  <c r="P1221" i="2" s="1"/>
  <c r="J1222" i="2"/>
  <c r="N1222" i="2" s="1"/>
  <c r="O1222" i="2" s="1"/>
  <c r="P1222" i="2" s="1"/>
  <c r="J1223" i="2"/>
  <c r="N1223" i="2" s="1"/>
  <c r="O1223" i="2" s="1"/>
  <c r="P1223" i="2" s="1"/>
  <c r="J1224" i="2"/>
  <c r="N1224" i="2" s="1"/>
  <c r="O1224" i="2" s="1"/>
  <c r="P1224" i="2" s="1"/>
  <c r="J1225" i="2"/>
  <c r="N1225" i="2" s="1"/>
  <c r="O1225" i="2" s="1"/>
  <c r="P1225" i="2" s="1"/>
  <c r="J1226" i="2"/>
  <c r="N1226" i="2" s="1"/>
  <c r="O1226" i="2" s="1"/>
  <c r="P1226" i="2" s="1"/>
  <c r="J1227" i="2"/>
  <c r="N1227" i="2" s="1"/>
  <c r="O1227" i="2" s="1"/>
  <c r="P1227" i="2" s="1"/>
  <c r="J1228" i="2"/>
  <c r="N1228" i="2" s="1"/>
  <c r="O1228" i="2" s="1"/>
  <c r="P1228" i="2" s="1"/>
  <c r="J1229" i="2"/>
  <c r="N1229" i="2" s="1"/>
  <c r="O1229" i="2" s="1"/>
  <c r="P1229" i="2" s="1"/>
  <c r="J1230" i="2"/>
  <c r="N1230" i="2" s="1"/>
  <c r="O1230" i="2" s="1"/>
  <c r="P1230" i="2" s="1"/>
  <c r="J1231" i="2"/>
  <c r="N1231" i="2" s="1"/>
  <c r="O1231" i="2" s="1"/>
  <c r="P1231" i="2" s="1"/>
  <c r="J1232" i="2"/>
  <c r="N1232" i="2" s="1"/>
  <c r="O1232" i="2" s="1"/>
  <c r="P1232" i="2" s="1"/>
  <c r="J1233" i="2"/>
  <c r="N1233" i="2" s="1"/>
  <c r="O1233" i="2" s="1"/>
  <c r="P1233" i="2" s="1"/>
  <c r="J1234" i="2"/>
  <c r="N1234" i="2" s="1"/>
  <c r="O1234" i="2" s="1"/>
  <c r="P1234" i="2" s="1"/>
  <c r="J1235" i="2"/>
  <c r="N1235" i="2" s="1"/>
  <c r="O1235" i="2" s="1"/>
  <c r="P1235" i="2" s="1"/>
  <c r="J1236" i="2"/>
  <c r="N1236" i="2" s="1"/>
  <c r="O1236" i="2" s="1"/>
  <c r="P1236" i="2" s="1"/>
  <c r="J1237" i="2"/>
  <c r="N1237" i="2" s="1"/>
  <c r="O1237" i="2" s="1"/>
  <c r="P1237" i="2" s="1"/>
  <c r="J1238" i="2"/>
  <c r="N1238" i="2" s="1"/>
  <c r="O1238" i="2" s="1"/>
  <c r="P1238" i="2" s="1"/>
  <c r="J1239" i="2"/>
  <c r="N1239" i="2" s="1"/>
  <c r="O1239" i="2" s="1"/>
  <c r="P1239" i="2" s="1"/>
  <c r="J1240" i="2"/>
  <c r="N1240" i="2" s="1"/>
  <c r="O1240" i="2" s="1"/>
  <c r="P1240" i="2" s="1"/>
  <c r="J1241" i="2"/>
  <c r="N1241" i="2" s="1"/>
  <c r="O1241" i="2" s="1"/>
  <c r="P1241" i="2" s="1"/>
  <c r="J1242" i="2"/>
  <c r="N1242" i="2" s="1"/>
  <c r="O1242" i="2" s="1"/>
  <c r="P1242" i="2" s="1"/>
  <c r="J1243" i="2"/>
  <c r="N1243" i="2" s="1"/>
  <c r="O1243" i="2" s="1"/>
  <c r="P1243" i="2" s="1"/>
  <c r="J1244" i="2"/>
  <c r="N1244" i="2" s="1"/>
  <c r="O1244" i="2" s="1"/>
  <c r="P1244" i="2" s="1"/>
  <c r="J1245" i="2"/>
  <c r="N1245" i="2" s="1"/>
  <c r="O1245" i="2" s="1"/>
  <c r="P1245" i="2" s="1"/>
  <c r="J1246" i="2"/>
  <c r="N1246" i="2" s="1"/>
  <c r="O1246" i="2" s="1"/>
  <c r="P1246" i="2" s="1"/>
  <c r="J1247" i="2"/>
  <c r="N1247" i="2" s="1"/>
  <c r="O1247" i="2" s="1"/>
  <c r="P1247" i="2" s="1"/>
  <c r="J1248" i="2"/>
  <c r="K1248" i="2" s="1"/>
  <c r="J1249" i="2"/>
  <c r="K1249" i="2" s="1"/>
  <c r="J1250" i="2"/>
  <c r="N1250" i="2" s="1"/>
  <c r="O1250" i="2" s="1"/>
  <c r="P1250" i="2" s="1"/>
  <c r="J1251" i="2"/>
  <c r="K1251" i="2" s="1"/>
  <c r="J1252" i="2"/>
  <c r="K1252" i="2" s="1"/>
  <c r="J1253" i="2"/>
  <c r="K1253" i="2" s="1"/>
  <c r="J1254" i="2"/>
  <c r="K1254" i="2" s="1"/>
  <c r="J1255" i="2"/>
  <c r="K1255" i="2" s="1"/>
  <c r="J1256" i="2"/>
  <c r="J1257" i="2"/>
  <c r="J1258" i="2"/>
  <c r="J1259" i="2"/>
  <c r="K1259" i="2" s="1"/>
  <c r="J1260" i="2"/>
  <c r="K1260" i="2" s="1"/>
  <c r="J1261" i="2"/>
  <c r="J1262" i="2"/>
  <c r="J1263" i="2"/>
  <c r="K1263" i="2" s="1"/>
  <c r="J1264" i="2"/>
  <c r="K1264" i="2" s="1"/>
  <c r="J1265" i="2"/>
  <c r="K1265" i="2" s="1"/>
  <c r="J1266" i="2"/>
  <c r="J1267" i="2"/>
  <c r="K1267" i="2" s="1"/>
  <c r="J1268" i="2"/>
  <c r="N1268" i="2" s="1"/>
  <c r="O1268" i="2" s="1"/>
  <c r="P1268" i="2" s="1"/>
  <c r="J1269" i="2"/>
  <c r="N1269" i="2" s="1"/>
  <c r="O1269" i="2" s="1"/>
  <c r="P1269" i="2" s="1"/>
  <c r="J1270" i="2"/>
  <c r="N1270" i="2" s="1"/>
  <c r="O1270" i="2" s="1"/>
  <c r="P1270" i="2" s="1"/>
  <c r="J1271" i="2"/>
  <c r="N1271" i="2" s="1"/>
  <c r="O1271" i="2" s="1"/>
  <c r="P1271" i="2" s="1"/>
  <c r="J1272" i="2"/>
  <c r="N1272" i="2" s="1"/>
  <c r="O1272" i="2" s="1"/>
  <c r="P1272" i="2" s="1"/>
  <c r="J1273" i="2"/>
  <c r="N1273" i="2" s="1"/>
  <c r="O1273" i="2" s="1"/>
  <c r="P1273" i="2" s="1"/>
  <c r="J1274" i="2"/>
  <c r="N1274" i="2" s="1"/>
  <c r="O1274" i="2" s="1"/>
  <c r="P1274" i="2" s="1"/>
  <c r="J1275" i="2"/>
  <c r="N1275" i="2" s="1"/>
  <c r="O1275" i="2" s="1"/>
  <c r="P1275" i="2" s="1"/>
  <c r="J1276" i="2"/>
  <c r="N1276" i="2" s="1"/>
  <c r="O1276" i="2" s="1"/>
  <c r="P1276" i="2" s="1"/>
  <c r="J1277" i="2"/>
  <c r="N1277" i="2" s="1"/>
  <c r="O1277" i="2" s="1"/>
  <c r="P1277" i="2" s="1"/>
  <c r="J1278" i="2"/>
  <c r="N1278" i="2" s="1"/>
  <c r="O1278" i="2" s="1"/>
  <c r="P1278" i="2" s="1"/>
  <c r="J1279" i="2"/>
  <c r="N1279" i="2" s="1"/>
  <c r="O1279" i="2" s="1"/>
  <c r="P1279" i="2" s="1"/>
  <c r="J1280" i="2"/>
  <c r="N1280" i="2" s="1"/>
  <c r="O1280" i="2" s="1"/>
  <c r="P1280" i="2" s="1"/>
  <c r="J1281" i="2"/>
  <c r="N1281" i="2" s="1"/>
  <c r="O1281" i="2" s="1"/>
  <c r="P1281" i="2" s="1"/>
  <c r="J1282" i="2"/>
  <c r="N1282" i="2" s="1"/>
  <c r="O1282" i="2" s="1"/>
  <c r="P1282" i="2" s="1"/>
  <c r="J1283" i="2"/>
  <c r="N1283" i="2" s="1"/>
  <c r="O1283" i="2" s="1"/>
  <c r="P1283" i="2" s="1"/>
  <c r="J1284" i="2"/>
  <c r="N1284" i="2" s="1"/>
  <c r="O1284" i="2" s="1"/>
  <c r="P1284" i="2" s="1"/>
  <c r="J1285" i="2"/>
  <c r="N1285" i="2" s="1"/>
  <c r="O1285" i="2" s="1"/>
  <c r="P1285" i="2" s="1"/>
  <c r="J1286" i="2"/>
  <c r="N1286" i="2" s="1"/>
  <c r="O1286" i="2" s="1"/>
  <c r="P1286" i="2" s="1"/>
  <c r="J1287" i="2"/>
  <c r="N1287" i="2" s="1"/>
  <c r="O1287" i="2" s="1"/>
  <c r="P1287" i="2" s="1"/>
  <c r="J1288" i="2"/>
  <c r="N1288" i="2" s="1"/>
  <c r="O1288" i="2" s="1"/>
  <c r="P1288" i="2" s="1"/>
  <c r="J1289" i="2"/>
  <c r="N1289" i="2" s="1"/>
  <c r="O1289" i="2" s="1"/>
  <c r="P1289" i="2" s="1"/>
  <c r="J1290" i="2"/>
  <c r="N1290" i="2" s="1"/>
  <c r="O1290" i="2" s="1"/>
  <c r="P1290" i="2" s="1"/>
  <c r="J1291" i="2"/>
  <c r="N1291" i="2" s="1"/>
  <c r="O1291" i="2" s="1"/>
  <c r="P1291" i="2" s="1"/>
  <c r="J1292" i="2"/>
  <c r="N1292" i="2" s="1"/>
  <c r="O1292" i="2" s="1"/>
  <c r="P1292" i="2" s="1"/>
  <c r="J1293" i="2"/>
  <c r="N1293" i="2" s="1"/>
  <c r="O1293" i="2" s="1"/>
  <c r="P1293" i="2" s="1"/>
  <c r="J1294" i="2"/>
  <c r="J1295" i="2"/>
  <c r="N1295" i="2" s="1"/>
  <c r="O1295" i="2" s="1"/>
  <c r="P1295" i="2" s="1"/>
  <c r="J1296" i="2"/>
  <c r="N1296" i="2" s="1"/>
  <c r="O1296" i="2" s="1"/>
  <c r="P1296" i="2" s="1"/>
  <c r="J1297" i="2"/>
  <c r="N1297" i="2" s="1"/>
  <c r="O1297" i="2" s="1"/>
  <c r="P1297" i="2" s="1"/>
  <c r="J1298" i="2"/>
  <c r="N1298" i="2" s="1"/>
  <c r="O1298" i="2" s="1"/>
  <c r="P1298" i="2" s="1"/>
  <c r="J1299" i="2"/>
  <c r="N1299" i="2" s="1"/>
  <c r="O1299" i="2" s="1"/>
  <c r="P1299" i="2" s="1"/>
  <c r="J1300" i="2"/>
  <c r="N1300" i="2" s="1"/>
  <c r="O1300" i="2" s="1"/>
  <c r="P1300" i="2" s="1"/>
  <c r="J1301" i="2"/>
  <c r="N1301" i="2" s="1"/>
  <c r="O1301" i="2" s="1"/>
  <c r="P1301" i="2" s="1"/>
  <c r="J1302" i="2"/>
  <c r="N1302" i="2" s="1"/>
  <c r="O1302" i="2" s="1"/>
  <c r="P1302" i="2" s="1"/>
  <c r="J1303" i="2"/>
  <c r="N1303" i="2" s="1"/>
  <c r="O1303" i="2" s="1"/>
  <c r="P1303" i="2" s="1"/>
  <c r="J1304" i="2"/>
  <c r="N1304" i="2" s="1"/>
  <c r="O1304" i="2" s="1"/>
  <c r="P1304" i="2" s="1"/>
  <c r="J1305" i="2"/>
  <c r="N1305" i="2" s="1"/>
  <c r="O1305" i="2" s="1"/>
  <c r="P1305" i="2" s="1"/>
  <c r="J1306" i="2"/>
  <c r="N1306" i="2" s="1"/>
  <c r="O1306" i="2" s="1"/>
  <c r="P1306" i="2" s="1"/>
  <c r="J1307" i="2"/>
  <c r="N1307" i="2" s="1"/>
  <c r="O1307" i="2" s="1"/>
  <c r="P1307" i="2" s="1"/>
  <c r="J1308" i="2"/>
  <c r="N1308" i="2" s="1"/>
  <c r="O1308" i="2" s="1"/>
  <c r="P1308" i="2" s="1"/>
  <c r="J1309" i="2"/>
  <c r="N1309" i="2" s="1"/>
  <c r="O1309" i="2" s="1"/>
  <c r="P1309" i="2" s="1"/>
  <c r="J1310" i="2"/>
  <c r="N1310" i="2" s="1"/>
  <c r="O1310" i="2" s="1"/>
  <c r="P1310" i="2" s="1"/>
  <c r="J1311" i="2"/>
  <c r="N1311" i="2" s="1"/>
  <c r="O1311" i="2" s="1"/>
  <c r="P1311" i="2" s="1"/>
  <c r="J1312" i="2"/>
  <c r="N1312" i="2" s="1"/>
  <c r="O1312" i="2" s="1"/>
  <c r="P1312" i="2" s="1"/>
  <c r="J1313" i="2"/>
  <c r="N1313" i="2" s="1"/>
  <c r="O1313" i="2" s="1"/>
  <c r="P1313" i="2" s="1"/>
  <c r="J1314" i="2"/>
  <c r="N1314" i="2" s="1"/>
  <c r="O1314" i="2" s="1"/>
  <c r="P1314" i="2" s="1"/>
  <c r="J1315" i="2"/>
  <c r="N1315" i="2" s="1"/>
  <c r="O1315" i="2" s="1"/>
  <c r="P1315" i="2" s="1"/>
  <c r="J1316" i="2"/>
  <c r="N1316" i="2" s="1"/>
  <c r="O1316" i="2" s="1"/>
  <c r="P1316" i="2" s="1"/>
  <c r="J1317" i="2"/>
  <c r="N1317" i="2" s="1"/>
  <c r="O1317" i="2" s="1"/>
  <c r="P1317" i="2" s="1"/>
  <c r="J1318" i="2"/>
  <c r="N1318" i="2" s="1"/>
  <c r="O1318" i="2" s="1"/>
  <c r="P1318" i="2" s="1"/>
  <c r="J1319" i="2"/>
  <c r="N1319" i="2" s="1"/>
  <c r="O1319" i="2" s="1"/>
  <c r="P1319" i="2" s="1"/>
  <c r="J1320" i="2"/>
  <c r="N1320" i="2" s="1"/>
  <c r="O1320" i="2" s="1"/>
  <c r="P1320" i="2" s="1"/>
  <c r="J1321" i="2"/>
  <c r="N1321" i="2" s="1"/>
  <c r="O1321" i="2" s="1"/>
  <c r="P1321" i="2" s="1"/>
  <c r="J1322" i="2"/>
  <c r="N1322" i="2" s="1"/>
  <c r="O1322" i="2" s="1"/>
  <c r="P1322" i="2" s="1"/>
  <c r="J1323" i="2"/>
  <c r="N1323" i="2" s="1"/>
  <c r="O1323" i="2" s="1"/>
  <c r="P1323" i="2" s="1"/>
  <c r="J1324" i="2"/>
  <c r="N1324" i="2" s="1"/>
  <c r="O1324" i="2" s="1"/>
  <c r="P1324" i="2" s="1"/>
  <c r="J1325" i="2"/>
  <c r="N1325" i="2" s="1"/>
  <c r="O1325" i="2" s="1"/>
  <c r="P1325" i="2" s="1"/>
  <c r="J1326" i="2"/>
  <c r="N1326" i="2" s="1"/>
  <c r="O1326" i="2" s="1"/>
  <c r="P1326" i="2" s="1"/>
  <c r="J1327" i="2"/>
  <c r="N1327" i="2" s="1"/>
  <c r="O1327" i="2" s="1"/>
  <c r="P1327" i="2" s="1"/>
  <c r="J1328" i="2"/>
  <c r="N1328" i="2" s="1"/>
  <c r="O1328" i="2" s="1"/>
  <c r="P1328" i="2" s="1"/>
  <c r="J1329" i="2"/>
  <c r="N1329" i="2" s="1"/>
  <c r="O1329" i="2" s="1"/>
  <c r="P1329" i="2" s="1"/>
  <c r="J1330" i="2"/>
  <c r="N1330" i="2" s="1"/>
  <c r="O1330" i="2" s="1"/>
  <c r="P1330" i="2" s="1"/>
  <c r="J1331" i="2"/>
  <c r="N1331" i="2" s="1"/>
  <c r="O1331" i="2" s="1"/>
  <c r="P1331" i="2" s="1"/>
  <c r="J1332" i="2"/>
  <c r="N1332" i="2" s="1"/>
  <c r="O1332" i="2" s="1"/>
  <c r="P1332" i="2" s="1"/>
  <c r="J1333" i="2"/>
  <c r="N1333" i="2" s="1"/>
  <c r="O1333" i="2" s="1"/>
  <c r="P1333" i="2" s="1"/>
  <c r="J1334" i="2"/>
  <c r="N1334" i="2" s="1"/>
  <c r="O1334" i="2" s="1"/>
  <c r="P1334" i="2" s="1"/>
  <c r="J1335" i="2"/>
  <c r="N1335" i="2" s="1"/>
  <c r="O1335" i="2" s="1"/>
  <c r="P1335" i="2" s="1"/>
  <c r="J1336" i="2"/>
  <c r="N1336" i="2" s="1"/>
  <c r="O1336" i="2" s="1"/>
  <c r="P1336" i="2" s="1"/>
  <c r="J1337" i="2"/>
  <c r="N1337" i="2" s="1"/>
  <c r="O1337" i="2" s="1"/>
  <c r="P1337" i="2" s="1"/>
  <c r="J1338" i="2"/>
  <c r="N1338" i="2" s="1"/>
  <c r="O1338" i="2" s="1"/>
  <c r="P1338" i="2" s="1"/>
  <c r="J1339" i="2"/>
  <c r="N1339" i="2" s="1"/>
  <c r="O1339" i="2" s="1"/>
  <c r="P1339" i="2" s="1"/>
  <c r="J1340" i="2"/>
  <c r="N1340" i="2" s="1"/>
  <c r="O1340" i="2" s="1"/>
  <c r="P1340" i="2" s="1"/>
  <c r="J1341" i="2"/>
  <c r="N1341" i="2" s="1"/>
  <c r="O1341" i="2" s="1"/>
  <c r="P1341" i="2" s="1"/>
  <c r="J1342" i="2"/>
  <c r="N1342" i="2" s="1"/>
  <c r="O1342" i="2" s="1"/>
  <c r="P1342" i="2" s="1"/>
  <c r="J1343" i="2"/>
  <c r="N1343" i="2" s="1"/>
  <c r="O1343" i="2" s="1"/>
  <c r="P1343" i="2" s="1"/>
  <c r="J1344" i="2"/>
  <c r="N1344" i="2" s="1"/>
  <c r="O1344" i="2" s="1"/>
  <c r="P1344" i="2" s="1"/>
  <c r="J1345" i="2"/>
  <c r="N1345" i="2" s="1"/>
  <c r="O1345" i="2" s="1"/>
  <c r="P1345" i="2" s="1"/>
  <c r="J1346" i="2"/>
  <c r="N1346" i="2" s="1"/>
  <c r="O1346" i="2" s="1"/>
  <c r="P1346" i="2" s="1"/>
  <c r="J1347" i="2"/>
  <c r="N1347" i="2" s="1"/>
  <c r="O1347" i="2" s="1"/>
  <c r="P1347" i="2" s="1"/>
  <c r="J1348" i="2"/>
  <c r="N1348" i="2" s="1"/>
  <c r="O1348" i="2" s="1"/>
  <c r="P1348" i="2" s="1"/>
  <c r="J1349" i="2"/>
  <c r="N1349" i="2" s="1"/>
  <c r="O1349" i="2" s="1"/>
  <c r="P1349" i="2" s="1"/>
  <c r="J1350" i="2"/>
  <c r="N1350" i="2" s="1"/>
  <c r="O1350" i="2" s="1"/>
  <c r="P1350" i="2" s="1"/>
  <c r="J1351" i="2"/>
  <c r="N1351" i="2" s="1"/>
  <c r="O1351" i="2" s="1"/>
  <c r="P1351" i="2" s="1"/>
  <c r="J1352" i="2"/>
  <c r="N1352" i="2" s="1"/>
  <c r="O1352" i="2" s="1"/>
  <c r="P1352" i="2" s="1"/>
  <c r="J1353" i="2"/>
  <c r="N1353" i="2" s="1"/>
  <c r="O1353" i="2" s="1"/>
  <c r="P1353" i="2" s="1"/>
  <c r="J1354" i="2"/>
  <c r="N1354" i="2" s="1"/>
  <c r="O1354" i="2" s="1"/>
  <c r="P1354" i="2" s="1"/>
  <c r="J1355" i="2"/>
  <c r="N1355" i="2" s="1"/>
  <c r="O1355" i="2" s="1"/>
  <c r="P1355" i="2" s="1"/>
  <c r="J1356" i="2"/>
  <c r="N1356" i="2" s="1"/>
  <c r="O1356" i="2" s="1"/>
  <c r="P1356" i="2" s="1"/>
  <c r="J1357" i="2"/>
  <c r="N1357" i="2" s="1"/>
  <c r="O1357" i="2" s="1"/>
  <c r="P1357" i="2" s="1"/>
  <c r="J1358" i="2"/>
  <c r="N1358" i="2" s="1"/>
  <c r="O1358" i="2" s="1"/>
  <c r="P1358" i="2" s="1"/>
  <c r="J1359" i="2"/>
  <c r="K1359" i="2" s="1"/>
  <c r="J1360" i="2"/>
  <c r="N1360" i="2" s="1"/>
  <c r="O1360" i="2" s="1"/>
  <c r="P1360" i="2" s="1"/>
  <c r="J1361" i="2"/>
  <c r="N1361" i="2" s="1"/>
  <c r="O1361" i="2" s="1"/>
  <c r="P1361" i="2" s="1"/>
  <c r="J1362" i="2"/>
  <c r="J1363" i="2"/>
  <c r="N1363" i="2" s="1"/>
  <c r="O1363" i="2" s="1"/>
  <c r="P1363" i="2" s="1"/>
  <c r="J1364" i="2"/>
  <c r="N1364" i="2" s="1"/>
  <c r="O1364" i="2" s="1"/>
  <c r="P1364" i="2" s="1"/>
  <c r="J1365" i="2"/>
  <c r="N1365" i="2" s="1"/>
  <c r="O1365" i="2" s="1"/>
  <c r="P1365" i="2" s="1"/>
  <c r="J1366" i="2"/>
  <c r="N1366" i="2" s="1"/>
  <c r="O1366" i="2" s="1"/>
  <c r="P1366" i="2" s="1"/>
  <c r="J1367" i="2"/>
  <c r="N1367" i="2" s="1"/>
  <c r="O1367" i="2" s="1"/>
  <c r="P1367" i="2" s="1"/>
  <c r="J1368" i="2"/>
  <c r="N1368" i="2" s="1"/>
  <c r="O1368" i="2" s="1"/>
  <c r="P1368" i="2" s="1"/>
  <c r="J1369" i="2"/>
  <c r="N1369" i="2" s="1"/>
  <c r="O1369" i="2" s="1"/>
  <c r="P1369" i="2" s="1"/>
  <c r="J1370" i="2"/>
  <c r="N1370" i="2" s="1"/>
  <c r="O1370" i="2" s="1"/>
  <c r="P1370" i="2" s="1"/>
  <c r="J1371" i="2"/>
  <c r="N1371" i="2" s="1"/>
  <c r="O1371" i="2" s="1"/>
  <c r="P1371" i="2" s="1"/>
  <c r="J1372" i="2"/>
  <c r="N1372" i="2" s="1"/>
  <c r="O1372" i="2" s="1"/>
  <c r="P1372" i="2" s="1"/>
  <c r="J1373" i="2"/>
  <c r="N1373" i="2" s="1"/>
  <c r="O1373" i="2" s="1"/>
  <c r="P1373" i="2" s="1"/>
  <c r="J1374" i="2"/>
  <c r="N1374" i="2" s="1"/>
  <c r="O1374" i="2" s="1"/>
  <c r="P1374" i="2" s="1"/>
  <c r="J1375" i="2"/>
  <c r="N1375" i="2" s="1"/>
  <c r="O1375" i="2" s="1"/>
  <c r="P1375" i="2" s="1"/>
  <c r="J1376" i="2"/>
  <c r="N1376" i="2" s="1"/>
  <c r="O1376" i="2" s="1"/>
  <c r="P1376" i="2" s="1"/>
  <c r="J1377" i="2"/>
  <c r="N1377" i="2" s="1"/>
  <c r="O1377" i="2" s="1"/>
  <c r="P1377" i="2" s="1"/>
  <c r="J1378" i="2"/>
  <c r="N1378" i="2" s="1"/>
  <c r="O1378" i="2" s="1"/>
  <c r="P1378" i="2" s="1"/>
  <c r="J1379" i="2"/>
  <c r="N1379" i="2" s="1"/>
  <c r="O1379" i="2" s="1"/>
  <c r="P1379" i="2" s="1"/>
  <c r="J1380" i="2"/>
  <c r="N1380" i="2" s="1"/>
  <c r="O1380" i="2" s="1"/>
  <c r="P1380" i="2" s="1"/>
  <c r="J1381" i="2"/>
  <c r="N1381" i="2" s="1"/>
  <c r="O1381" i="2" s="1"/>
  <c r="P1381" i="2" s="1"/>
  <c r="J1382" i="2"/>
  <c r="N1382" i="2" s="1"/>
  <c r="O1382" i="2" s="1"/>
  <c r="P1382" i="2" s="1"/>
  <c r="J1383" i="2"/>
  <c r="N1383" i="2" s="1"/>
  <c r="O1383" i="2" s="1"/>
  <c r="P1383" i="2" s="1"/>
  <c r="J1384" i="2"/>
  <c r="N1384" i="2" s="1"/>
  <c r="O1384" i="2" s="1"/>
  <c r="P1384" i="2" s="1"/>
  <c r="J1385" i="2"/>
  <c r="N1385" i="2" s="1"/>
  <c r="O1385" i="2" s="1"/>
  <c r="P1385" i="2" s="1"/>
  <c r="J1386" i="2"/>
  <c r="N1386" i="2" s="1"/>
  <c r="O1386" i="2" s="1"/>
  <c r="P1386" i="2" s="1"/>
  <c r="J1387" i="2"/>
  <c r="N1387" i="2" s="1"/>
  <c r="O1387" i="2" s="1"/>
  <c r="P1387" i="2" s="1"/>
  <c r="J1388" i="2"/>
  <c r="N1388" i="2" s="1"/>
  <c r="O1388" i="2" s="1"/>
  <c r="P1388" i="2" s="1"/>
  <c r="J1389" i="2"/>
  <c r="N1389" i="2" s="1"/>
  <c r="O1389" i="2" s="1"/>
  <c r="P1389" i="2" s="1"/>
  <c r="J1390" i="2"/>
  <c r="N1390" i="2" s="1"/>
  <c r="O1390" i="2" s="1"/>
  <c r="P1390" i="2" s="1"/>
  <c r="J1391" i="2"/>
  <c r="N1391" i="2" s="1"/>
  <c r="O1391" i="2" s="1"/>
  <c r="P1391" i="2" s="1"/>
  <c r="J1392" i="2"/>
  <c r="N1392" i="2" s="1"/>
  <c r="O1392" i="2" s="1"/>
  <c r="P1392" i="2" s="1"/>
  <c r="J1393" i="2"/>
  <c r="N1393" i="2" s="1"/>
  <c r="O1393" i="2" s="1"/>
  <c r="P1393" i="2" s="1"/>
  <c r="J1394" i="2"/>
  <c r="N1394" i="2" s="1"/>
  <c r="O1394" i="2" s="1"/>
  <c r="P1394" i="2" s="1"/>
  <c r="J1395" i="2"/>
  <c r="N1395" i="2" s="1"/>
  <c r="O1395" i="2" s="1"/>
  <c r="P1395" i="2" s="1"/>
  <c r="J1396" i="2"/>
  <c r="N1396" i="2" s="1"/>
  <c r="O1396" i="2" s="1"/>
  <c r="P1396" i="2" s="1"/>
  <c r="J1397" i="2"/>
  <c r="N1397" i="2" s="1"/>
  <c r="O1397" i="2" s="1"/>
  <c r="P1397" i="2" s="1"/>
  <c r="J1398" i="2"/>
  <c r="N1398" i="2" s="1"/>
  <c r="O1398" i="2" s="1"/>
  <c r="P1398" i="2" s="1"/>
  <c r="J1399" i="2"/>
  <c r="N1399" i="2" s="1"/>
  <c r="O1399" i="2" s="1"/>
  <c r="P1399" i="2" s="1"/>
  <c r="J1400" i="2"/>
  <c r="N1400" i="2" s="1"/>
  <c r="O1400" i="2" s="1"/>
  <c r="P1400" i="2" s="1"/>
  <c r="J1401" i="2"/>
  <c r="N1401" i="2" s="1"/>
  <c r="O1401" i="2" s="1"/>
  <c r="P1401" i="2" s="1"/>
  <c r="J1402" i="2"/>
  <c r="N1402" i="2" s="1"/>
  <c r="O1402" i="2" s="1"/>
  <c r="P1402" i="2" s="1"/>
  <c r="J1403" i="2"/>
  <c r="N1403" i="2" s="1"/>
  <c r="O1403" i="2" s="1"/>
  <c r="P1403" i="2" s="1"/>
  <c r="J1404" i="2"/>
  <c r="N1404" i="2" s="1"/>
  <c r="O1404" i="2" s="1"/>
  <c r="P1404" i="2" s="1"/>
  <c r="J1405" i="2"/>
  <c r="N1405" i="2" s="1"/>
  <c r="O1405" i="2" s="1"/>
  <c r="P1405" i="2" s="1"/>
  <c r="J1406" i="2"/>
  <c r="N1406" i="2" s="1"/>
  <c r="O1406" i="2" s="1"/>
  <c r="P1406" i="2" s="1"/>
  <c r="J1407" i="2"/>
  <c r="N1407" i="2" s="1"/>
  <c r="O1407" i="2" s="1"/>
  <c r="P1407" i="2" s="1"/>
  <c r="J1408" i="2"/>
  <c r="N1408" i="2" s="1"/>
  <c r="O1408" i="2" s="1"/>
  <c r="P1408" i="2" s="1"/>
  <c r="J1409" i="2"/>
  <c r="N1409" i="2" s="1"/>
  <c r="O1409" i="2" s="1"/>
  <c r="P1409" i="2" s="1"/>
  <c r="J1410" i="2"/>
  <c r="N1410" i="2" s="1"/>
  <c r="O1410" i="2" s="1"/>
  <c r="P1410" i="2" s="1"/>
  <c r="J1411" i="2"/>
  <c r="N1411" i="2" s="1"/>
  <c r="O1411" i="2" s="1"/>
  <c r="P1411" i="2" s="1"/>
  <c r="J1412" i="2"/>
  <c r="N1412" i="2" s="1"/>
  <c r="O1412" i="2" s="1"/>
  <c r="P1412" i="2" s="1"/>
  <c r="J1413" i="2"/>
  <c r="N1413" i="2" s="1"/>
  <c r="O1413" i="2" s="1"/>
  <c r="P1413" i="2" s="1"/>
  <c r="J1414" i="2"/>
  <c r="N1414" i="2" s="1"/>
  <c r="O1414" i="2" s="1"/>
  <c r="P1414" i="2" s="1"/>
  <c r="J1415" i="2"/>
  <c r="N1415" i="2" s="1"/>
  <c r="O1415" i="2" s="1"/>
  <c r="P1415" i="2" s="1"/>
  <c r="J1416" i="2"/>
  <c r="N1416" i="2" s="1"/>
  <c r="O1416" i="2" s="1"/>
  <c r="P1416" i="2" s="1"/>
  <c r="J1417" i="2"/>
  <c r="N1417" i="2" s="1"/>
  <c r="O1417" i="2" s="1"/>
  <c r="P1417" i="2" s="1"/>
  <c r="J1418" i="2"/>
  <c r="N1418" i="2" s="1"/>
  <c r="O1418" i="2" s="1"/>
  <c r="P1418" i="2" s="1"/>
  <c r="J1419" i="2"/>
  <c r="N1419" i="2" s="1"/>
  <c r="O1419" i="2" s="1"/>
  <c r="P1419" i="2" s="1"/>
  <c r="J1420" i="2"/>
  <c r="N1420" i="2" s="1"/>
  <c r="O1420" i="2" s="1"/>
  <c r="P1420" i="2" s="1"/>
  <c r="J1421" i="2"/>
  <c r="N1421" i="2" s="1"/>
  <c r="O1421" i="2" s="1"/>
  <c r="P1421" i="2" s="1"/>
  <c r="J1422" i="2"/>
  <c r="N1422" i="2" s="1"/>
  <c r="O1422" i="2" s="1"/>
  <c r="P1422" i="2" s="1"/>
  <c r="J1423" i="2"/>
  <c r="N1423" i="2" s="1"/>
  <c r="O1423" i="2" s="1"/>
  <c r="P1423" i="2" s="1"/>
  <c r="J1424" i="2"/>
  <c r="N1424" i="2" s="1"/>
  <c r="O1424" i="2" s="1"/>
  <c r="P1424" i="2" s="1"/>
  <c r="J1425" i="2"/>
  <c r="N1425" i="2" s="1"/>
  <c r="O1425" i="2" s="1"/>
  <c r="P1425" i="2" s="1"/>
  <c r="J1426" i="2"/>
  <c r="N1426" i="2" s="1"/>
  <c r="O1426" i="2" s="1"/>
  <c r="P1426" i="2" s="1"/>
  <c r="J1427" i="2"/>
  <c r="N1427" i="2" s="1"/>
  <c r="O1427" i="2" s="1"/>
  <c r="P1427" i="2" s="1"/>
  <c r="J1428" i="2"/>
  <c r="N1428" i="2" s="1"/>
  <c r="O1428" i="2" s="1"/>
  <c r="P1428" i="2" s="1"/>
  <c r="J1429" i="2"/>
  <c r="N1429" i="2" s="1"/>
  <c r="O1429" i="2" s="1"/>
  <c r="P1429" i="2" s="1"/>
  <c r="J1430" i="2"/>
  <c r="N1430" i="2" s="1"/>
  <c r="O1430" i="2" s="1"/>
  <c r="P1430" i="2" s="1"/>
  <c r="J1431" i="2"/>
  <c r="N1431" i="2" s="1"/>
  <c r="O1431" i="2" s="1"/>
  <c r="P1431" i="2" s="1"/>
  <c r="J1432" i="2"/>
  <c r="N1432" i="2" s="1"/>
  <c r="O1432" i="2" s="1"/>
  <c r="P1432" i="2" s="1"/>
  <c r="J1433" i="2"/>
  <c r="N1433" i="2" s="1"/>
  <c r="O1433" i="2" s="1"/>
  <c r="P1433" i="2" s="1"/>
  <c r="J1434" i="2"/>
  <c r="N1434" i="2" s="1"/>
  <c r="O1434" i="2" s="1"/>
  <c r="P1434" i="2" s="1"/>
  <c r="J1435" i="2"/>
  <c r="N1435" i="2" s="1"/>
  <c r="O1435" i="2" s="1"/>
  <c r="P1435" i="2" s="1"/>
  <c r="J1436" i="2"/>
  <c r="N1436" i="2" s="1"/>
  <c r="O1436" i="2" s="1"/>
  <c r="P1436" i="2" s="1"/>
  <c r="J1437" i="2"/>
  <c r="N1437" i="2" s="1"/>
  <c r="O1437" i="2" s="1"/>
  <c r="P1437" i="2" s="1"/>
  <c r="J1438" i="2"/>
  <c r="N1438" i="2" s="1"/>
  <c r="O1438" i="2" s="1"/>
  <c r="P1438" i="2" s="1"/>
  <c r="J1439" i="2"/>
  <c r="N1439" i="2" s="1"/>
  <c r="O1439" i="2" s="1"/>
  <c r="P1439" i="2" s="1"/>
  <c r="J1440" i="2"/>
  <c r="N1440" i="2" s="1"/>
  <c r="O1440" i="2" s="1"/>
  <c r="P1440" i="2" s="1"/>
  <c r="J1441" i="2"/>
  <c r="N1441" i="2" s="1"/>
  <c r="O1441" i="2" s="1"/>
  <c r="P1441" i="2" s="1"/>
  <c r="J1442" i="2"/>
  <c r="N1442" i="2" s="1"/>
  <c r="O1442" i="2" s="1"/>
  <c r="P1442" i="2" s="1"/>
  <c r="J1443" i="2"/>
  <c r="N1443" i="2" s="1"/>
  <c r="O1443" i="2" s="1"/>
  <c r="P1443" i="2" s="1"/>
  <c r="J1444" i="2"/>
  <c r="N1444" i="2" s="1"/>
  <c r="O1444" i="2" s="1"/>
  <c r="P1444" i="2" s="1"/>
  <c r="J1445" i="2"/>
  <c r="N1445" i="2" s="1"/>
  <c r="O1445" i="2" s="1"/>
  <c r="P1445" i="2" s="1"/>
  <c r="J1446" i="2"/>
  <c r="N1446" i="2" s="1"/>
  <c r="O1446" i="2" s="1"/>
  <c r="P1446" i="2" s="1"/>
  <c r="J1447" i="2"/>
  <c r="N1447" i="2" s="1"/>
  <c r="O1447" i="2" s="1"/>
  <c r="P1447" i="2" s="1"/>
  <c r="J1448" i="2"/>
  <c r="N1448" i="2" s="1"/>
  <c r="O1448" i="2" s="1"/>
  <c r="P1448" i="2" s="1"/>
  <c r="J1449" i="2"/>
  <c r="N1449" i="2" s="1"/>
  <c r="O1449" i="2" s="1"/>
  <c r="P1449" i="2" s="1"/>
  <c r="J1450" i="2"/>
  <c r="N1450" i="2" s="1"/>
  <c r="O1450" i="2" s="1"/>
  <c r="P1450" i="2" s="1"/>
  <c r="J1451" i="2"/>
  <c r="N1451" i="2" s="1"/>
  <c r="O1451" i="2" s="1"/>
  <c r="P1451" i="2" s="1"/>
  <c r="J1452" i="2"/>
  <c r="N1452" i="2" s="1"/>
  <c r="O1452" i="2" s="1"/>
  <c r="P1452" i="2" s="1"/>
  <c r="J1453" i="2"/>
  <c r="N1453" i="2" s="1"/>
  <c r="O1453" i="2" s="1"/>
  <c r="P1453" i="2" s="1"/>
  <c r="J1454" i="2"/>
  <c r="N1454" i="2" s="1"/>
  <c r="O1454" i="2" s="1"/>
  <c r="P1454" i="2" s="1"/>
  <c r="J1455" i="2"/>
  <c r="N1455" i="2" s="1"/>
  <c r="O1455" i="2" s="1"/>
  <c r="P1455" i="2" s="1"/>
  <c r="J1456" i="2"/>
  <c r="N1456" i="2" s="1"/>
  <c r="O1456" i="2" s="1"/>
  <c r="P1456" i="2" s="1"/>
  <c r="J1457" i="2"/>
  <c r="N1457" i="2" s="1"/>
  <c r="O1457" i="2" s="1"/>
  <c r="P1457" i="2" s="1"/>
  <c r="J1458" i="2"/>
  <c r="N1458" i="2" s="1"/>
  <c r="O1458" i="2" s="1"/>
  <c r="P1458" i="2" s="1"/>
  <c r="J1459" i="2"/>
  <c r="N1459" i="2" s="1"/>
  <c r="O1459" i="2" s="1"/>
  <c r="P1459" i="2" s="1"/>
  <c r="J1460" i="2"/>
  <c r="N1460" i="2" s="1"/>
  <c r="O1460" i="2" s="1"/>
  <c r="P1460" i="2" s="1"/>
  <c r="J1461" i="2"/>
  <c r="N1461" i="2" s="1"/>
  <c r="O1461" i="2" s="1"/>
  <c r="P1461" i="2" s="1"/>
  <c r="J1462" i="2"/>
  <c r="N1462" i="2" s="1"/>
  <c r="O1462" i="2" s="1"/>
  <c r="P1462" i="2" s="1"/>
  <c r="J1463" i="2"/>
  <c r="N1463" i="2" s="1"/>
  <c r="O1463" i="2" s="1"/>
  <c r="P1463" i="2" s="1"/>
  <c r="J1464" i="2"/>
  <c r="N1464" i="2" s="1"/>
  <c r="O1464" i="2" s="1"/>
  <c r="P1464" i="2" s="1"/>
  <c r="J1465" i="2"/>
  <c r="N1465" i="2" s="1"/>
  <c r="O1465" i="2" s="1"/>
  <c r="P1465" i="2" s="1"/>
  <c r="J1466" i="2"/>
  <c r="N1466" i="2" s="1"/>
  <c r="O1466" i="2" s="1"/>
  <c r="P1466" i="2" s="1"/>
  <c r="J1467" i="2"/>
  <c r="N1467" i="2" s="1"/>
  <c r="O1467" i="2" s="1"/>
  <c r="P1467" i="2" s="1"/>
  <c r="J1468" i="2"/>
  <c r="N1468" i="2" s="1"/>
  <c r="O1468" i="2" s="1"/>
  <c r="P1468" i="2" s="1"/>
  <c r="J1469" i="2"/>
  <c r="N1469" i="2" s="1"/>
  <c r="O1469" i="2" s="1"/>
  <c r="P1469" i="2" s="1"/>
  <c r="J1470" i="2"/>
  <c r="N1470" i="2" s="1"/>
  <c r="O1470" i="2" s="1"/>
  <c r="P1470" i="2" s="1"/>
  <c r="J1471" i="2"/>
  <c r="N1471" i="2" s="1"/>
  <c r="O1471" i="2" s="1"/>
  <c r="P1471" i="2" s="1"/>
  <c r="J1472" i="2"/>
  <c r="N1472" i="2" s="1"/>
  <c r="O1472" i="2" s="1"/>
  <c r="P1472" i="2" s="1"/>
  <c r="J1473" i="2"/>
  <c r="N1473" i="2" s="1"/>
  <c r="O1473" i="2" s="1"/>
  <c r="P1473" i="2" s="1"/>
  <c r="J1474" i="2"/>
  <c r="N1474" i="2" s="1"/>
  <c r="O1474" i="2" s="1"/>
  <c r="P1474" i="2" s="1"/>
  <c r="J1475" i="2"/>
  <c r="N1475" i="2" s="1"/>
  <c r="O1475" i="2" s="1"/>
  <c r="P1475" i="2" s="1"/>
  <c r="J1476" i="2"/>
  <c r="N1476" i="2" s="1"/>
  <c r="O1476" i="2" s="1"/>
  <c r="P1476" i="2" s="1"/>
  <c r="J1477" i="2"/>
  <c r="N1477" i="2" s="1"/>
  <c r="O1477" i="2" s="1"/>
  <c r="P1477" i="2" s="1"/>
  <c r="J1478" i="2"/>
  <c r="N1478" i="2" s="1"/>
  <c r="O1478" i="2" s="1"/>
  <c r="P1478" i="2" s="1"/>
  <c r="J1479" i="2"/>
  <c r="N1479" i="2" s="1"/>
  <c r="O1479" i="2" s="1"/>
  <c r="P1479" i="2" s="1"/>
  <c r="J1480" i="2"/>
  <c r="N1480" i="2" s="1"/>
  <c r="O1480" i="2" s="1"/>
  <c r="P1480" i="2" s="1"/>
  <c r="J1481" i="2"/>
  <c r="N1481" i="2" s="1"/>
  <c r="O1481" i="2" s="1"/>
  <c r="P1481" i="2" s="1"/>
  <c r="J1482" i="2"/>
  <c r="N1482" i="2" s="1"/>
  <c r="O1482" i="2" s="1"/>
  <c r="P1482" i="2" s="1"/>
  <c r="J1483" i="2"/>
  <c r="N1483" i="2" s="1"/>
  <c r="O1483" i="2" s="1"/>
  <c r="P1483" i="2" s="1"/>
  <c r="J1484" i="2"/>
  <c r="N1484" i="2" s="1"/>
  <c r="O1484" i="2" s="1"/>
  <c r="P1484" i="2" s="1"/>
  <c r="J1485" i="2"/>
  <c r="N1485" i="2" s="1"/>
  <c r="O1485" i="2" s="1"/>
  <c r="P1485" i="2" s="1"/>
  <c r="J1486" i="2"/>
  <c r="N1486" i="2" s="1"/>
  <c r="O1486" i="2" s="1"/>
  <c r="P1486" i="2" s="1"/>
  <c r="J1487" i="2"/>
  <c r="N1487" i="2" s="1"/>
  <c r="O1487" i="2" s="1"/>
  <c r="P1487" i="2" s="1"/>
  <c r="J1488" i="2"/>
  <c r="N1488" i="2" s="1"/>
  <c r="O1488" i="2" s="1"/>
  <c r="P1488" i="2" s="1"/>
  <c r="J1489" i="2"/>
  <c r="N1489" i="2" s="1"/>
  <c r="O1489" i="2" s="1"/>
  <c r="P1489" i="2" s="1"/>
  <c r="J1490" i="2"/>
  <c r="N1490" i="2" s="1"/>
  <c r="O1490" i="2" s="1"/>
  <c r="P1490" i="2" s="1"/>
  <c r="J1491" i="2"/>
  <c r="N1491" i="2" s="1"/>
  <c r="O1491" i="2" s="1"/>
  <c r="P1491" i="2" s="1"/>
  <c r="J1492" i="2"/>
  <c r="N1492" i="2" s="1"/>
  <c r="O1492" i="2" s="1"/>
  <c r="P1492" i="2" s="1"/>
  <c r="J1493" i="2"/>
  <c r="N1493" i="2" s="1"/>
  <c r="O1493" i="2" s="1"/>
  <c r="P1493" i="2" s="1"/>
  <c r="J1494" i="2"/>
  <c r="N1494" i="2" s="1"/>
  <c r="O1494" i="2" s="1"/>
  <c r="P1494" i="2" s="1"/>
  <c r="J1495" i="2"/>
  <c r="N1495" i="2" s="1"/>
  <c r="O1495" i="2" s="1"/>
  <c r="P1495" i="2" s="1"/>
  <c r="J1496" i="2"/>
  <c r="N1496" i="2" s="1"/>
  <c r="O1496" i="2" s="1"/>
  <c r="P1496" i="2" s="1"/>
  <c r="J1497" i="2"/>
  <c r="N1497" i="2" s="1"/>
  <c r="O1497" i="2" s="1"/>
  <c r="P1497" i="2" s="1"/>
  <c r="J1498" i="2"/>
  <c r="J1499" i="2"/>
  <c r="N1499" i="2" s="1"/>
  <c r="O1499" i="2" s="1"/>
  <c r="P1499" i="2" s="1"/>
  <c r="J1500" i="2"/>
  <c r="N1500" i="2" s="1"/>
  <c r="O1500" i="2" s="1"/>
  <c r="P1500" i="2" s="1"/>
  <c r="J1501" i="2"/>
  <c r="N1501" i="2" s="1"/>
  <c r="O1501" i="2" s="1"/>
  <c r="P1501" i="2" s="1"/>
  <c r="J1502" i="2"/>
  <c r="N1502" i="2" s="1"/>
  <c r="O1502" i="2" s="1"/>
  <c r="P1502" i="2" s="1"/>
  <c r="J1503" i="2"/>
  <c r="N1503" i="2" s="1"/>
  <c r="O1503" i="2" s="1"/>
  <c r="P1503" i="2" s="1"/>
  <c r="J1504" i="2"/>
  <c r="N1504" i="2" s="1"/>
  <c r="O1504" i="2" s="1"/>
  <c r="P1504" i="2" s="1"/>
  <c r="J1505" i="2"/>
  <c r="N1505" i="2" s="1"/>
  <c r="O1505" i="2" s="1"/>
  <c r="P1505" i="2" s="1"/>
  <c r="J1506" i="2"/>
  <c r="N1506" i="2" s="1"/>
  <c r="O1506" i="2" s="1"/>
  <c r="P1506" i="2" s="1"/>
  <c r="J1507" i="2"/>
  <c r="N1507" i="2" s="1"/>
  <c r="O1507" i="2" s="1"/>
  <c r="P1507" i="2" s="1"/>
  <c r="J1508" i="2"/>
  <c r="N1508" i="2" s="1"/>
  <c r="O1508" i="2" s="1"/>
  <c r="P1508" i="2" s="1"/>
  <c r="J1509" i="2"/>
  <c r="N1509" i="2" s="1"/>
  <c r="O1509" i="2" s="1"/>
  <c r="P1509" i="2" s="1"/>
  <c r="J1510" i="2"/>
  <c r="K1510" i="2" s="1"/>
  <c r="J1511" i="2"/>
  <c r="J1512" i="2"/>
  <c r="N1512" i="2" s="1"/>
  <c r="O1512" i="2" s="1"/>
  <c r="P1512" i="2" s="1"/>
  <c r="J1513" i="2"/>
  <c r="N1513" i="2" s="1"/>
  <c r="O1513" i="2" s="1"/>
  <c r="P1513" i="2" s="1"/>
  <c r="J1514" i="2"/>
  <c r="N1514" i="2" s="1"/>
  <c r="O1514" i="2" s="1"/>
  <c r="P1514" i="2" s="1"/>
  <c r="J1515" i="2"/>
  <c r="N1515" i="2" s="1"/>
  <c r="O1515" i="2" s="1"/>
  <c r="P1515" i="2" s="1"/>
  <c r="J1516" i="2"/>
  <c r="N1516" i="2" s="1"/>
  <c r="O1516" i="2" s="1"/>
  <c r="P1516" i="2" s="1"/>
  <c r="J1517" i="2"/>
  <c r="N1517" i="2" s="1"/>
  <c r="O1517" i="2" s="1"/>
  <c r="P1517" i="2" s="1"/>
  <c r="J1518" i="2"/>
  <c r="N1518" i="2" s="1"/>
  <c r="O1518" i="2" s="1"/>
  <c r="P1518" i="2" s="1"/>
  <c r="J1519" i="2"/>
  <c r="N1519" i="2" s="1"/>
  <c r="O1519" i="2" s="1"/>
  <c r="P1519" i="2" s="1"/>
  <c r="J1520" i="2"/>
  <c r="N1520" i="2" s="1"/>
  <c r="O1520" i="2" s="1"/>
  <c r="P1520" i="2" s="1"/>
  <c r="J1521" i="2"/>
  <c r="K1521" i="2" s="1"/>
  <c r="J1522" i="2"/>
  <c r="N1522" i="2" s="1"/>
  <c r="O1522" i="2" s="1"/>
  <c r="P1522" i="2" s="1"/>
  <c r="J1523" i="2"/>
  <c r="N1523" i="2" s="1"/>
  <c r="O1523" i="2" s="1"/>
  <c r="P1523" i="2" s="1"/>
  <c r="J1524" i="2"/>
  <c r="N1524" i="2" s="1"/>
  <c r="O1524" i="2" s="1"/>
  <c r="P1524" i="2" s="1"/>
  <c r="J1525" i="2"/>
  <c r="N1525" i="2" s="1"/>
  <c r="O1525" i="2" s="1"/>
  <c r="P1525" i="2" s="1"/>
  <c r="J1526" i="2"/>
  <c r="N1526" i="2" s="1"/>
  <c r="O1526" i="2" s="1"/>
  <c r="P1526" i="2" s="1"/>
  <c r="J1527" i="2"/>
  <c r="N1527" i="2" s="1"/>
  <c r="O1527" i="2" s="1"/>
  <c r="P1527" i="2" s="1"/>
  <c r="J1528" i="2"/>
  <c r="N1528" i="2" s="1"/>
  <c r="O1528" i="2" s="1"/>
  <c r="P1528" i="2" s="1"/>
  <c r="J1529" i="2"/>
  <c r="N1529" i="2" s="1"/>
  <c r="O1529" i="2" s="1"/>
  <c r="P1529" i="2" s="1"/>
  <c r="J1530" i="2"/>
  <c r="N1530" i="2" s="1"/>
  <c r="O1530" i="2" s="1"/>
  <c r="P1530" i="2" s="1"/>
  <c r="J1531" i="2"/>
  <c r="N1531" i="2" s="1"/>
  <c r="O1531" i="2" s="1"/>
  <c r="P1531" i="2" s="1"/>
  <c r="J1532" i="2"/>
  <c r="N1532" i="2" s="1"/>
  <c r="O1532" i="2" s="1"/>
  <c r="P1532" i="2" s="1"/>
  <c r="J1533" i="2"/>
  <c r="N1533" i="2" s="1"/>
  <c r="O1533" i="2" s="1"/>
  <c r="P1533" i="2" s="1"/>
  <c r="J1534" i="2"/>
  <c r="N1534" i="2" s="1"/>
  <c r="O1534" i="2" s="1"/>
  <c r="P1534" i="2" s="1"/>
  <c r="J1535" i="2"/>
  <c r="N1535" i="2" s="1"/>
  <c r="O1535" i="2" s="1"/>
  <c r="P1535" i="2" s="1"/>
  <c r="J1536" i="2"/>
  <c r="N1536" i="2" s="1"/>
  <c r="O1536" i="2" s="1"/>
  <c r="P1536" i="2" s="1"/>
  <c r="J1537" i="2"/>
  <c r="N1537" i="2" s="1"/>
  <c r="O1537" i="2" s="1"/>
  <c r="P1537" i="2" s="1"/>
  <c r="J1538" i="2"/>
  <c r="N1538" i="2" s="1"/>
  <c r="O1538" i="2" s="1"/>
  <c r="P1538" i="2" s="1"/>
  <c r="J1539" i="2"/>
  <c r="N1539" i="2" s="1"/>
  <c r="O1539" i="2" s="1"/>
  <c r="P1539" i="2" s="1"/>
  <c r="J1540" i="2"/>
  <c r="N1540" i="2" s="1"/>
  <c r="O1540" i="2" s="1"/>
  <c r="P1540" i="2" s="1"/>
  <c r="J1541" i="2"/>
  <c r="N1541" i="2" s="1"/>
  <c r="O1541" i="2" s="1"/>
  <c r="P1541" i="2" s="1"/>
  <c r="J1542" i="2"/>
  <c r="N1542" i="2" s="1"/>
  <c r="O1542" i="2" s="1"/>
  <c r="P1542" i="2" s="1"/>
  <c r="J1543" i="2"/>
  <c r="N1543" i="2" s="1"/>
  <c r="O1543" i="2" s="1"/>
  <c r="P1543" i="2" s="1"/>
  <c r="J1544" i="2"/>
  <c r="N1544" i="2" s="1"/>
  <c r="O1544" i="2" s="1"/>
  <c r="P1544" i="2" s="1"/>
  <c r="J1545" i="2"/>
  <c r="N1545" i="2" s="1"/>
  <c r="O1545" i="2" s="1"/>
  <c r="P1545" i="2" s="1"/>
  <c r="J1546" i="2"/>
  <c r="N1546" i="2" s="1"/>
  <c r="O1546" i="2" s="1"/>
  <c r="P1546" i="2" s="1"/>
  <c r="J1547" i="2"/>
  <c r="N1547" i="2" s="1"/>
  <c r="O1547" i="2" s="1"/>
  <c r="P1547" i="2" s="1"/>
  <c r="J1548" i="2"/>
  <c r="K1548" i="2" s="1"/>
  <c r="J1549" i="2"/>
  <c r="N1549" i="2" s="1"/>
  <c r="O1549" i="2" s="1"/>
  <c r="P1549" i="2" s="1"/>
  <c r="J1550" i="2"/>
  <c r="N1550" i="2" s="1"/>
  <c r="O1550" i="2" s="1"/>
  <c r="P1550" i="2" s="1"/>
  <c r="J1551" i="2"/>
  <c r="N1551" i="2" s="1"/>
  <c r="O1551" i="2" s="1"/>
  <c r="P1551" i="2" s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5" i="1"/>
  <c r="S66" i="1"/>
  <c r="S67" i="1"/>
  <c r="S68" i="1"/>
  <c r="S69" i="1"/>
  <c r="S70" i="1"/>
  <c r="S71" i="1"/>
  <c r="S72" i="1"/>
  <c r="S73" i="1"/>
  <c r="S74" i="1"/>
  <c r="S76" i="1"/>
  <c r="S77" i="1"/>
  <c r="S78" i="1"/>
  <c r="S79" i="1"/>
  <c r="S81" i="1"/>
  <c r="S82" i="1"/>
  <c r="S83" i="1"/>
  <c r="S84" i="1"/>
  <c r="S85" i="1"/>
  <c r="S86" i="1"/>
  <c r="S87" i="1"/>
  <c r="S88" i="1"/>
  <c r="S89" i="1"/>
  <c r="S91" i="1"/>
  <c r="S92" i="1"/>
  <c r="S93" i="1"/>
  <c r="S94" i="1"/>
  <c r="S95" i="1"/>
  <c r="S96" i="1"/>
  <c r="S97" i="1"/>
  <c r="S98" i="1"/>
  <c r="S99" i="1"/>
  <c r="S100" i="1"/>
  <c r="S101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1" i="1"/>
  <c r="S332" i="1"/>
  <c r="S333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8" i="1"/>
  <c r="S389" i="1"/>
  <c r="S390" i="1"/>
  <c r="S391" i="1"/>
  <c r="S393" i="1"/>
  <c r="S394" i="1"/>
  <c r="S395" i="1"/>
  <c r="S396" i="1"/>
  <c r="S397" i="1"/>
  <c r="S398" i="1"/>
  <c r="S399" i="1"/>
  <c r="S400" i="1"/>
  <c r="S401" i="1"/>
  <c r="S402" i="1"/>
  <c r="S403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9" i="1"/>
  <c r="S510" i="1"/>
  <c r="S511" i="1"/>
  <c r="S512" i="1"/>
  <c r="S513" i="1"/>
  <c r="S514" i="1"/>
  <c r="S515" i="1"/>
  <c r="S516" i="1"/>
  <c r="S517" i="1"/>
  <c r="S518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3" i="1"/>
  <c r="S554" i="1"/>
  <c r="S555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600" i="1"/>
  <c r="S604" i="1"/>
  <c r="S605" i="1"/>
  <c r="S606" i="1"/>
  <c r="S607" i="1"/>
  <c r="S608" i="1"/>
  <c r="S610" i="1"/>
  <c r="S613" i="1"/>
  <c r="S614" i="1"/>
  <c r="S615" i="1"/>
  <c r="S616" i="1"/>
  <c r="S617" i="1"/>
  <c r="S618" i="1"/>
  <c r="S619" i="1"/>
  <c r="S620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5" i="1"/>
  <c r="S636" i="1"/>
  <c r="S638" i="1"/>
  <c r="S639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I7" i="1"/>
  <c r="K7" i="1" s="1"/>
  <c r="L7" i="1" s="1"/>
  <c r="N7" i="1" s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F71" i="1"/>
  <c r="E7" i="1"/>
  <c r="F7" i="1" s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P506" i="2" l="1"/>
  <c r="K22" i="2"/>
  <c r="K14" i="2"/>
  <c r="N14" i="2" s="1"/>
  <c r="O14" i="2" s="1"/>
  <c r="P14" i="2" s="1"/>
  <c r="K10" i="2"/>
  <c r="K1511" i="2"/>
  <c r="N1548" i="2"/>
  <c r="O1548" i="2" s="1"/>
  <c r="P1548" i="2" s="1"/>
  <c r="N1521" i="2"/>
  <c r="O1521" i="2" s="1"/>
  <c r="P1521" i="2" s="1"/>
  <c r="N1510" i="2"/>
  <c r="O1510" i="2" s="1"/>
  <c r="P1510" i="2" s="1"/>
  <c r="N1265" i="2"/>
  <c r="O1265" i="2" s="1"/>
  <c r="P1265" i="2" s="1"/>
  <c r="N1260" i="2"/>
  <c r="O1260" i="2" s="1"/>
  <c r="P1260" i="2" s="1"/>
  <c r="N1254" i="2"/>
  <c r="O1254" i="2" s="1"/>
  <c r="P1254" i="2" s="1"/>
  <c r="N1249" i="2"/>
  <c r="O1249" i="2" s="1"/>
  <c r="P1249" i="2" s="1"/>
  <c r="N1074" i="2"/>
  <c r="O1074" i="2" s="1"/>
  <c r="P1074" i="2" s="1"/>
  <c r="K1498" i="2"/>
  <c r="K1362" i="2"/>
  <c r="K1294" i="2"/>
  <c r="K1266" i="2"/>
  <c r="K1262" i="2"/>
  <c r="K1258" i="2"/>
  <c r="K1062" i="2"/>
  <c r="K718" i="2"/>
  <c r="K670" i="2"/>
  <c r="K530" i="2"/>
  <c r="K510" i="2"/>
  <c r="K130" i="2"/>
  <c r="K110" i="2"/>
  <c r="K94" i="2"/>
  <c r="K86" i="2"/>
  <c r="K21" i="2"/>
  <c r="K17" i="2"/>
  <c r="N1264" i="2"/>
  <c r="O1264" i="2" s="1"/>
  <c r="P1264" i="2" s="1"/>
  <c r="N1253" i="2"/>
  <c r="O1253" i="2" s="1"/>
  <c r="P1253" i="2" s="1"/>
  <c r="N1248" i="2"/>
  <c r="O1248" i="2" s="1"/>
  <c r="P1248" i="2" s="1"/>
  <c r="N1216" i="2"/>
  <c r="O1216" i="2" s="1"/>
  <c r="P1216" i="2" s="1"/>
  <c r="N1073" i="2"/>
  <c r="O1073" i="2" s="1"/>
  <c r="P1073" i="2" s="1"/>
  <c r="P536" i="2"/>
  <c r="N8" i="2"/>
  <c r="O8" i="2" s="1"/>
  <c r="P8" i="2" s="1"/>
  <c r="K1261" i="2"/>
  <c r="K1257" i="2"/>
  <c r="K897" i="2"/>
  <c r="K549" i="2"/>
  <c r="K509" i="2"/>
  <c r="K409" i="2"/>
  <c r="K185" i="2"/>
  <c r="K129" i="2"/>
  <c r="K109" i="2"/>
  <c r="K20" i="2"/>
  <c r="N1252" i="2"/>
  <c r="O1252" i="2" s="1"/>
  <c r="P1252" i="2" s="1"/>
  <c r="N1124" i="2"/>
  <c r="O1124" i="2" s="1"/>
  <c r="P1124" i="2" s="1"/>
  <c r="N1359" i="2"/>
  <c r="O1359" i="2" s="1"/>
  <c r="P1359" i="2" s="1"/>
  <c r="N1267" i="2"/>
  <c r="O1267" i="2" s="1"/>
  <c r="P1267" i="2" s="1"/>
  <c r="N1263" i="2"/>
  <c r="O1263" i="2" s="1"/>
  <c r="P1263" i="2" s="1"/>
  <c r="N1259" i="2"/>
  <c r="O1259" i="2" s="1"/>
  <c r="P1259" i="2" s="1"/>
  <c r="N1255" i="2"/>
  <c r="O1255" i="2" s="1"/>
  <c r="P1255" i="2" s="1"/>
  <c r="N1251" i="2"/>
  <c r="O1251" i="2" s="1"/>
  <c r="P1251" i="2" s="1"/>
  <c r="N1075" i="2"/>
  <c r="O1075" i="2" s="1"/>
  <c r="P1075" i="2" s="1"/>
  <c r="N967" i="2"/>
  <c r="O967" i="2" s="1"/>
  <c r="P967" i="2" s="1"/>
  <c r="N783" i="2"/>
  <c r="O783" i="2" s="1"/>
  <c r="P783" i="2" s="1"/>
  <c r="N683" i="2"/>
  <c r="O683" i="2" s="1"/>
  <c r="P683" i="2" s="1"/>
  <c r="N663" i="2"/>
  <c r="O663" i="2" s="1"/>
  <c r="P663" i="2" s="1"/>
  <c r="N651" i="2"/>
  <c r="O651" i="2" s="1"/>
  <c r="P651" i="2" s="1"/>
  <c r="N447" i="2"/>
  <c r="O447" i="2" s="1"/>
  <c r="P447" i="2" s="1"/>
  <c r="N315" i="2"/>
  <c r="O315" i="2" s="1"/>
  <c r="P315" i="2" s="1"/>
  <c r="N143" i="2"/>
  <c r="O143" i="2" s="1"/>
  <c r="P143" i="2" s="1"/>
  <c r="N111" i="2"/>
  <c r="O111" i="2" s="1"/>
  <c r="P111" i="2" s="1"/>
  <c r="P39" i="2"/>
  <c r="O39" i="2"/>
  <c r="N23" i="2"/>
  <c r="O23" i="2" s="1"/>
  <c r="P23" i="2" s="1"/>
  <c r="N11" i="2"/>
  <c r="O11" i="2" s="1"/>
  <c r="P11" i="2" s="1"/>
  <c r="N7" i="2"/>
  <c r="O7" i="2" s="1"/>
  <c r="P7" i="2" s="1"/>
  <c r="K1256" i="2"/>
  <c r="K944" i="2"/>
  <c r="K708" i="2"/>
  <c r="K664" i="2"/>
  <c r="K564" i="2"/>
  <c r="K504" i="2"/>
  <c r="K456" i="2"/>
  <c r="K408" i="2"/>
  <c r="K360" i="2"/>
  <c r="K212" i="2"/>
  <c r="K208" i="2"/>
  <c r="K184" i="2"/>
  <c r="K112" i="2"/>
  <c r="K88" i="2"/>
  <c r="K84" i="2"/>
  <c r="K24" i="2"/>
  <c r="K15" i="2"/>
  <c r="K9" i="2"/>
  <c r="S80" i="1"/>
  <c r="L80" i="1" s="1"/>
  <c r="N80" i="1" s="1"/>
  <c r="F80" i="1"/>
  <c r="F601" i="1"/>
  <c r="F585" i="1"/>
  <c r="F569" i="1"/>
  <c r="S102" i="1"/>
  <c r="L102" i="1" s="1"/>
  <c r="N102" i="1" s="1"/>
  <c r="F102" i="1"/>
  <c r="K102" i="1"/>
  <c r="K601" i="1"/>
  <c r="K585" i="1"/>
  <c r="K569" i="1"/>
  <c r="K71" i="1"/>
  <c r="L71" i="1" s="1"/>
  <c r="N71" i="1" s="1"/>
  <c r="K80" i="1"/>
  <c r="S6" i="1"/>
  <c r="N15" i="2" l="1"/>
  <c r="O15" i="2" s="1"/>
  <c r="P15" i="2" s="1"/>
  <c r="F24" i="10"/>
  <c r="N112" i="2"/>
  <c r="O112" i="2" s="1"/>
  <c r="P112" i="2" s="1"/>
  <c r="N360" i="2"/>
  <c r="O360" i="2" s="1"/>
  <c r="P360" i="2" s="1"/>
  <c r="N564" i="2"/>
  <c r="O564" i="2" s="1"/>
  <c r="P564" i="2" s="1"/>
  <c r="N1256" i="2"/>
  <c r="O1256" i="2" s="1"/>
  <c r="P1256" i="2" s="1"/>
  <c r="N20" i="2"/>
  <c r="O20" i="2" s="1"/>
  <c r="P20" i="2" s="1"/>
  <c r="N409" i="2"/>
  <c r="O409" i="2" s="1"/>
  <c r="P409" i="2" s="1"/>
  <c r="N1257" i="2"/>
  <c r="O1257" i="2" s="1"/>
  <c r="P1257" i="2" s="1"/>
  <c r="N94" i="2"/>
  <c r="O94" i="2" s="1"/>
  <c r="P94" i="2" s="1"/>
  <c r="N530" i="2"/>
  <c r="O530" i="2" s="1"/>
  <c r="P530" i="2" s="1"/>
  <c r="N1258" i="2"/>
  <c r="O1258" i="2" s="1"/>
  <c r="P1258" i="2" s="1"/>
  <c r="N1362" i="2"/>
  <c r="O1362" i="2" s="1"/>
  <c r="P1362" i="2" s="1"/>
  <c r="N24" i="2"/>
  <c r="O24" i="2" s="1"/>
  <c r="P24" i="2" s="1"/>
  <c r="F13" i="10"/>
  <c r="N184" i="2"/>
  <c r="O184" i="2" s="1"/>
  <c r="P184" i="2" s="1"/>
  <c r="N408" i="2"/>
  <c r="O408" i="2" s="1"/>
  <c r="P408" i="2" s="1"/>
  <c r="N664" i="2"/>
  <c r="O664" i="2" s="1"/>
  <c r="P664" i="2" s="1"/>
  <c r="N109" i="2"/>
  <c r="O109" i="2" s="1"/>
  <c r="P109" i="2" s="1"/>
  <c r="N509" i="2"/>
  <c r="O509" i="2" s="1"/>
  <c r="P509" i="2" s="1"/>
  <c r="N1261" i="2"/>
  <c r="O1261" i="2" s="1"/>
  <c r="P1261" i="2" s="1"/>
  <c r="N17" i="2"/>
  <c r="O17" i="2" s="1"/>
  <c r="P17" i="2" s="1"/>
  <c r="N110" i="2"/>
  <c r="O110" i="2" s="1"/>
  <c r="P110" i="2" s="1"/>
  <c r="N670" i="2"/>
  <c r="O670" i="2" s="1"/>
  <c r="P670" i="2" s="1"/>
  <c r="F16" i="10"/>
  <c r="N1262" i="2"/>
  <c r="O1262" i="2" s="1"/>
  <c r="P1262" i="2" s="1"/>
  <c r="N1498" i="2"/>
  <c r="O1498" i="2" s="1"/>
  <c r="P1498" i="2" s="1"/>
  <c r="N84" i="2"/>
  <c r="O84" i="2" s="1"/>
  <c r="P84" i="2" s="1"/>
  <c r="N208" i="2"/>
  <c r="O208" i="2" s="1"/>
  <c r="P208" i="2" s="1"/>
  <c r="N456" i="2"/>
  <c r="O456" i="2" s="1"/>
  <c r="P456" i="2" s="1"/>
  <c r="N708" i="2"/>
  <c r="O708" i="2" s="1"/>
  <c r="P708" i="2" s="1"/>
  <c r="F21" i="10"/>
  <c r="N129" i="2"/>
  <c r="O129" i="2" s="1"/>
  <c r="P129" i="2" s="1"/>
  <c r="N549" i="2"/>
  <c r="O549" i="2" s="1"/>
  <c r="P549" i="2" s="1"/>
  <c r="N21" i="2"/>
  <c r="O21" i="2" s="1"/>
  <c r="P21" i="2" s="1"/>
  <c r="N130" i="2"/>
  <c r="O130" i="2" s="1"/>
  <c r="P130" i="2" s="1"/>
  <c r="N718" i="2"/>
  <c r="O718" i="2" s="1"/>
  <c r="P718" i="2" s="1"/>
  <c r="N1266" i="2"/>
  <c r="O1266" i="2" s="1"/>
  <c r="P1266" i="2" s="1"/>
  <c r="N1511" i="2"/>
  <c r="O1511" i="2" s="1"/>
  <c r="P1511" i="2" s="1"/>
  <c r="N22" i="2"/>
  <c r="O22" i="2" s="1"/>
  <c r="P22" i="2" s="1"/>
  <c r="N9" i="2"/>
  <c r="O9" i="2" s="1"/>
  <c r="P9" i="2" s="1"/>
  <c r="N88" i="2"/>
  <c r="O88" i="2" s="1"/>
  <c r="P88" i="2" s="1"/>
  <c r="N212" i="2"/>
  <c r="O212" i="2" s="1"/>
  <c r="P212" i="2" s="1"/>
  <c r="N504" i="2"/>
  <c r="O504" i="2" s="1"/>
  <c r="P504" i="2" s="1"/>
  <c r="N944" i="2"/>
  <c r="O944" i="2" s="1"/>
  <c r="P944" i="2" s="1"/>
  <c r="N185" i="2"/>
  <c r="O185" i="2" s="1"/>
  <c r="P185" i="2" s="1"/>
  <c r="N897" i="2"/>
  <c r="O897" i="2" s="1"/>
  <c r="P897" i="2" s="1"/>
  <c r="N86" i="2"/>
  <c r="O86" i="2" s="1"/>
  <c r="P86" i="2" s="1"/>
  <c r="N510" i="2"/>
  <c r="O510" i="2" s="1"/>
  <c r="P510" i="2" s="1"/>
  <c r="N1062" i="2"/>
  <c r="O1062" i="2" s="1"/>
  <c r="P1062" i="2" s="1"/>
  <c r="N1294" i="2"/>
  <c r="O1294" i="2" s="1"/>
  <c r="P1294" i="2" s="1"/>
  <c r="N10" i="2"/>
  <c r="O10" i="2" s="1"/>
  <c r="P10" i="2" s="1"/>
  <c r="F717" i="1"/>
  <c r="K717" i="1" s="1"/>
  <c r="L717" i="1" s="1"/>
  <c r="N717" i="1" s="1"/>
  <c r="F713" i="1"/>
  <c r="K713" i="1" s="1"/>
  <c r="L713" i="1" s="1"/>
  <c r="N713" i="1" s="1"/>
  <c r="F709" i="1"/>
  <c r="K709" i="1" s="1"/>
  <c r="L709" i="1" s="1"/>
  <c r="N709" i="1" s="1"/>
  <c r="F705" i="1"/>
  <c r="K705" i="1" s="1"/>
  <c r="L705" i="1" s="1"/>
  <c r="N705" i="1" s="1"/>
  <c r="F701" i="1"/>
  <c r="K701" i="1" s="1"/>
  <c r="L701" i="1" s="1"/>
  <c r="N701" i="1" s="1"/>
  <c r="F697" i="1"/>
  <c r="K697" i="1" s="1"/>
  <c r="L697" i="1" s="1"/>
  <c r="N697" i="1" s="1"/>
  <c r="F693" i="1"/>
  <c r="K693" i="1" s="1"/>
  <c r="L693" i="1" s="1"/>
  <c r="N693" i="1" s="1"/>
  <c r="F689" i="1"/>
  <c r="K689" i="1" s="1"/>
  <c r="L689" i="1" s="1"/>
  <c r="N689" i="1" s="1"/>
  <c r="F685" i="1"/>
  <c r="K685" i="1" s="1"/>
  <c r="L685" i="1" s="1"/>
  <c r="N685" i="1" s="1"/>
  <c r="F681" i="1"/>
  <c r="K681" i="1" s="1"/>
  <c r="L681" i="1" s="1"/>
  <c r="N681" i="1" s="1"/>
  <c r="F677" i="1"/>
  <c r="K677" i="1" s="1"/>
  <c r="L677" i="1" s="1"/>
  <c r="N677" i="1" s="1"/>
  <c r="F673" i="1"/>
  <c r="K673" i="1" s="1"/>
  <c r="L673" i="1" s="1"/>
  <c r="N673" i="1" s="1"/>
  <c r="F669" i="1"/>
  <c r="K669" i="1" s="1"/>
  <c r="L669" i="1" s="1"/>
  <c r="N669" i="1" s="1"/>
  <c r="F665" i="1"/>
  <c r="K665" i="1" s="1"/>
  <c r="L665" i="1" s="1"/>
  <c r="N665" i="1" s="1"/>
  <c r="F661" i="1"/>
  <c r="K661" i="1" s="1"/>
  <c r="L661" i="1" s="1"/>
  <c r="N661" i="1" s="1"/>
  <c r="F657" i="1"/>
  <c r="K657" i="1" s="1"/>
  <c r="L657" i="1" s="1"/>
  <c r="N657" i="1" s="1"/>
  <c r="F653" i="1"/>
  <c r="K653" i="1" s="1"/>
  <c r="L653" i="1" s="1"/>
  <c r="N653" i="1" s="1"/>
  <c r="F649" i="1"/>
  <c r="K649" i="1" s="1"/>
  <c r="L649" i="1" s="1"/>
  <c r="N649" i="1" s="1"/>
  <c r="F645" i="1"/>
  <c r="K645" i="1" s="1"/>
  <c r="L645" i="1" s="1"/>
  <c r="N645" i="1" s="1"/>
  <c r="F641" i="1"/>
  <c r="K641" i="1" s="1"/>
  <c r="L641" i="1" s="1"/>
  <c r="N641" i="1" s="1"/>
  <c r="F637" i="1"/>
  <c r="K637" i="1" s="1"/>
  <c r="S637" i="1" s="1"/>
  <c r="L637" i="1" s="1"/>
  <c r="N637" i="1" s="1"/>
  <c r="F633" i="1"/>
  <c r="K633" i="1" s="1"/>
  <c r="L633" i="1" s="1"/>
  <c r="N633" i="1" s="1"/>
  <c r="F629" i="1"/>
  <c r="K629" i="1" s="1"/>
  <c r="L629" i="1" s="1"/>
  <c r="N629" i="1" s="1"/>
  <c r="F625" i="1"/>
  <c r="K625" i="1" s="1"/>
  <c r="L625" i="1" s="1"/>
  <c r="N625" i="1" s="1"/>
  <c r="F621" i="1"/>
  <c r="K621" i="1" s="1"/>
  <c r="S621" i="1" s="1"/>
  <c r="L621" i="1" s="1"/>
  <c r="N621" i="1" s="1"/>
  <c r="F617" i="1"/>
  <c r="K617" i="1" s="1"/>
  <c r="L617" i="1" s="1"/>
  <c r="N617" i="1" s="1"/>
  <c r="F613" i="1"/>
  <c r="K613" i="1" s="1"/>
  <c r="L613" i="1" s="1"/>
  <c r="N613" i="1" s="1"/>
  <c r="F609" i="1"/>
  <c r="K609" i="1" s="1"/>
  <c r="S609" i="1" s="1"/>
  <c r="L609" i="1" s="1"/>
  <c r="N609" i="1" s="1"/>
  <c r="F605" i="1"/>
  <c r="K605" i="1" s="1"/>
  <c r="L605" i="1" s="1"/>
  <c r="N605" i="1" s="1"/>
  <c r="S601" i="1"/>
  <c r="L601" i="1" s="1"/>
  <c r="N601" i="1" s="1"/>
  <c r="F597" i="1"/>
  <c r="K597" i="1" s="1"/>
  <c r="L597" i="1" s="1"/>
  <c r="N597" i="1" s="1"/>
  <c r="F593" i="1"/>
  <c r="K593" i="1" s="1"/>
  <c r="L593" i="1" s="1"/>
  <c r="N593" i="1" s="1"/>
  <c r="F589" i="1"/>
  <c r="K589" i="1" s="1"/>
  <c r="L589" i="1" s="1"/>
  <c r="N589" i="1" s="1"/>
  <c r="S585" i="1"/>
  <c r="L585" i="1" s="1"/>
  <c r="N585" i="1" s="1"/>
  <c r="F581" i="1"/>
  <c r="K581" i="1" s="1"/>
  <c r="L581" i="1" s="1"/>
  <c r="N581" i="1" s="1"/>
  <c r="F577" i="1"/>
  <c r="K577" i="1" s="1"/>
  <c r="L577" i="1" s="1"/>
  <c r="N577" i="1" s="1"/>
  <c r="F573" i="1"/>
  <c r="K573" i="1" s="1"/>
  <c r="L573" i="1" s="1"/>
  <c r="N573" i="1" s="1"/>
  <c r="S569" i="1"/>
  <c r="L569" i="1" s="1"/>
  <c r="N569" i="1" s="1"/>
  <c r="F565" i="1"/>
  <c r="K565" i="1" s="1"/>
  <c r="L565" i="1" s="1"/>
  <c r="N565" i="1" s="1"/>
  <c r="F561" i="1"/>
  <c r="K561" i="1" s="1"/>
  <c r="L561" i="1" s="1"/>
  <c r="N561" i="1" s="1"/>
  <c r="F557" i="1"/>
  <c r="K557" i="1" s="1"/>
  <c r="L557" i="1" s="1"/>
  <c r="N557" i="1" s="1"/>
  <c r="F553" i="1"/>
  <c r="K553" i="1" s="1"/>
  <c r="L553" i="1" s="1"/>
  <c r="N553" i="1" s="1"/>
  <c r="F549" i="1"/>
  <c r="K549" i="1" s="1"/>
  <c r="L549" i="1" s="1"/>
  <c r="N549" i="1" s="1"/>
  <c r="F545" i="1"/>
  <c r="K545" i="1" s="1"/>
  <c r="L545" i="1" s="1"/>
  <c r="N545" i="1" s="1"/>
  <c r="F541" i="1"/>
  <c r="K541" i="1" s="1"/>
  <c r="L541" i="1" s="1"/>
  <c r="N541" i="1" s="1"/>
  <c r="F537" i="1"/>
  <c r="K537" i="1" s="1"/>
  <c r="L537" i="1" s="1"/>
  <c r="N537" i="1" s="1"/>
  <c r="F533" i="1"/>
  <c r="K533" i="1" s="1"/>
  <c r="L533" i="1" s="1"/>
  <c r="N533" i="1" s="1"/>
  <c r="F529" i="1"/>
  <c r="K529" i="1" s="1"/>
  <c r="L529" i="1" s="1"/>
  <c r="N529" i="1" s="1"/>
  <c r="F525" i="1"/>
  <c r="K525" i="1" s="1"/>
  <c r="L525" i="1" s="1"/>
  <c r="N525" i="1" s="1"/>
  <c r="F521" i="1"/>
  <c r="K521" i="1" s="1"/>
  <c r="L521" i="1" s="1"/>
  <c r="N521" i="1" s="1"/>
  <c r="F517" i="1"/>
  <c r="K517" i="1" s="1"/>
  <c r="L517" i="1" s="1"/>
  <c r="N517" i="1" s="1"/>
  <c r="F513" i="1"/>
  <c r="K513" i="1" s="1"/>
  <c r="L513" i="1" s="1"/>
  <c r="N513" i="1" s="1"/>
  <c r="F509" i="1"/>
  <c r="K509" i="1" s="1"/>
  <c r="L509" i="1" s="1"/>
  <c r="N509" i="1" s="1"/>
  <c r="F505" i="1"/>
  <c r="K505" i="1" s="1"/>
  <c r="L505" i="1" s="1"/>
  <c r="N505" i="1" s="1"/>
  <c r="F501" i="1"/>
  <c r="K501" i="1" s="1"/>
  <c r="L501" i="1" s="1"/>
  <c r="N501" i="1" s="1"/>
  <c r="F497" i="1"/>
  <c r="K497" i="1" s="1"/>
  <c r="L497" i="1" s="1"/>
  <c r="N497" i="1" s="1"/>
  <c r="F493" i="1"/>
  <c r="K493" i="1" s="1"/>
  <c r="L493" i="1" s="1"/>
  <c r="N493" i="1" s="1"/>
  <c r="F489" i="1"/>
  <c r="K489" i="1" s="1"/>
  <c r="L489" i="1" s="1"/>
  <c r="N489" i="1" s="1"/>
  <c r="F485" i="1"/>
  <c r="K485" i="1" s="1"/>
  <c r="L485" i="1" s="1"/>
  <c r="N485" i="1" s="1"/>
  <c r="F481" i="1"/>
  <c r="K481" i="1" s="1"/>
  <c r="L481" i="1" s="1"/>
  <c r="N481" i="1" s="1"/>
  <c r="F477" i="1"/>
  <c r="K477" i="1" s="1"/>
  <c r="L477" i="1" s="1"/>
  <c r="N477" i="1" s="1"/>
  <c r="F473" i="1"/>
  <c r="K473" i="1" s="1"/>
  <c r="L473" i="1" s="1"/>
  <c r="N473" i="1" s="1"/>
  <c r="F469" i="1"/>
  <c r="K469" i="1" s="1"/>
  <c r="L469" i="1" s="1"/>
  <c r="N469" i="1" s="1"/>
  <c r="F465" i="1"/>
  <c r="K465" i="1" s="1"/>
  <c r="L465" i="1" s="1"/>
  <c r="N465" i="1" s="1"/>
  <c r="F461" i="1"/>
  <c r="K461" i="1" s="1"/>
  <c r="L461" i="1" s="1"/>
  <c r="N461" i="1" s="1"/>
  <c r="F457" i="1"/>
  <c r="K457" i="1" s="1"/>
  <c r="L457" i="1" s="1"/>
  <c r="N457" i="1" s="1"/>
  <c r="F453" i="1"/>
  <c r="K453" i="1" s="1"/>
  <c r="L453" i="1" s="1"/>
  <c r="N453" i="1" s="1"/>
  <c r="F449" i="1"/>
  <c r="K449" i="1" s="1"/>
  <c r="L449" i="1" s="1"/>
  <c r="N449" i="1" s="1"/>
  <c r="F445" i="1"/>
  <c r="K445" i="1" s="1"/>
  <c r="L445" i="1" s="1"/>
  <c r="N445" i="1" s="1"/>
  <c r="F441" i="1"/>
  <c r="K441" i="1" s="1"/>
  <c r="L441" i="1" s="1"/>
  <c r="N441" i="1" s="1"/>
  <c r="F437" i="1"/>
  <c r="K437" i="1" s="1"/>
  <c r="L437" i="1" s="1"/>
  <c r="N437" i="1" s="1"/>
  <c r="F433" i="1"/>
  <c r="K433" i="1" s="1"/>
  <c r="L433" i="1" s="1"/>
  <c r="N433" i="1" s="1"/>
  <c r="F429" i="1"/>
  <c r="K429" i="1" s="1"/>
  <c r="L429" i="1" s="1"/>
  <c r="N429" i="1" s="1"/>
  <c r="F425" i="1"/>
  <c r="K425" i="1" s="1"/>
  <c r="L425" i="1" s="1"/>
  <c r="N425" i="1" s="1"/>
  <c r="F421" i="1"/>
  <c r="K421" i="1" s="1"/>
  <c r="L421" i="1" s="1"/>
  <c r="N421" i="1" s="1"/>
  <c r="F417" i="1"/>
  <c r="K417" i="1" s="1"/>
  <c r="L417" i="1" s="1"/>
  <c r="N417" i="1" s="1"/>
  <c r="F413" i="1"/>
  <c r="K413" i="1" s="1"/>
  <c r="L413" i="1" s="1"/>
  <c r="N413" i="1" s="1"/>
  <c r="F409" i="1"/>
  <c r="K409" i="1" s="1"/>
  <c r="L409" i="1" s="1"/>
  <c r="N409" i="1" s="1"/>
  <c r="F405" i="1"/>
  <c r="K405" i="1" s="1"/>
  <c r="L405" i="1" s="1"/>
  <c r="N405" i="1" s="1"/>
  <c r="F401" i="1"/>
  <c r="K401" i="1" s="1"/>
  <c r="L401" i="1" s="1"/>
  <c r="N401" i="1" s="1"/>
  <c r="F397" i="1"/>
  <c r="K397" i="1" s="1"/>
  <c r="L397" i="1" s="1"/>
  <c r="N397" i="1" s="1"/>
  <c r="F393" i="1"/>
  <c r="K393" i="1" s="1"/>
  <c r="L393" i="1" s="1"/>
  <c r="N393" i="1" s="1"/>
  <c r="F389" i="1"/>
  <c r="K389" i="1" s="1"/>
  <c r="L389" i="1" s="1"/>
  <c r="N389" i="1" s="1"/>
  <c r="F385" i="1"/>
  <c r="K385" i="1" s="1"/>
  <c r="L385" i="1" s="1"/>
  <c r="N385" i="1" s="1"/>
  <c r="F381" i="1"/>
  <c r="K381" i="1" s="1"/>
  <c r="L381" i="1" s="1"/>
  <c r="N381" i="1" s="1"/>
  <c r="F377" i="1"/>
  <c r="K377" i="1" s="1"/>
  <c r="L377" i="1" s="1"/>
  <c r="N377" i="1" s="1"/>
  <c r="F373" i="1"/>
  <c r="K373" i="1" s="1"/>
  <c r="L373" i="1" s="1"/>
  <c r="N373" i="1" s="1"/>
  <c r="F369" i="1"/>
  <c r="K369" i="1" s="1"/>
  <c r="L369" i="1" s="1"/>
  <c r="N369" i="1" s="1"/>
  <c r="F365" i="1"/>
  <c r="K365" i="1" s="1"/>
  <c r="L365" i="1" s="1"/>
  <c r="N365" i="1" s="1"/>
  <c r="F361" i="1"/>
  <c r="K361" i="1" s="1"/>
  <c r="L361" i="1" s="1"/>
  <c r="N361" i="1" s="1"/>
  <c r="F357" i="1"/>
  <c r="K357" i="1" s="1"/>
  <c r="L357" i="1" s="1"/>
  <c r="N357" i="1" s="1"/>
  <c r="F353" i="1"/>
  <c r="K353" i="1" s="1"/>
  <c r="L353" i="1" s="1"/>
  <c r="N353" i="1" s="1"/>
  <c r="F349" i="1"/>
  <c r="K349" i="1" s="1"/>
  <c r="L349" i="1" s="1"/>
  <c r="N349" i="1" s="1"/>
  <c r="F345" i="1"/>
  <c r="K345" i="1" s="1"/>
  <c r="L345" i="1" s="1"/>
  <c r="N345" i="1" s="1"/>
  <c r="F341" i="1"/>
  <c r="K341" i="1" s="1"/>
  <c r="L341" i="1" s="1"/>
  <c r="N341" i="1" s="1"/>
  <c r="F337" i="1"/>
  <c r="K337" i="1" s="1"/>
  <c r="L337" i="1" s="1"/>
  <c r="N337" i="1" s="1"/>
  <c r="F333" i="1"/>
  <c r="K333" i="1" s="1"/>
  <c r="L333" i="1" s="1"/>
  <c r="N333" i="1" s="1"/>
  <c r="F329" i="1"/>
  <c r="K329" i="1" s="1"/>
  <c r="L329" i="1" s="1"/>
  <c r="N329" i="1" s="1"/>
  <c r="F325" i="1"/>
  <c r="K325" i="1" s="1"/>
  <c r="L325" i="1" s="1"/>
  <c r="N325" i="1" s="1"/>
  <c r="F321" i="1"/>
  <c r="K321" i="1" s="1"/>
  <c r="L321" i="1" s="1"/>
  <c r="N321" i="1" s="1"/>
  <c r="F317" i="1"/>
  <c r="K317" i="1" s="1"/>
  <c r="L317" i="1" s="1"/>
  <c r="N317" i="1" s="1"/>
  <c r="F313" i="1"/>
  <c r="K313" i="1" s="1"/>
  <c r="L313" i="1" s="1"/>
  <c r="N313" i="1" s="1"/>
  <c r="F309" i="1"/>
  <c r="K309" i="1" s="1"/>
  <c r="L309" i="1" s="1"/>
  <c r="N309" i="1" s="1"/>
  <c r="F305" i="1"/>
  <c r="K305" i="1" s="1"/>
  <c r="L305" i="1" s="1"/>
  <c r="N305" i="1" s="1"/>
  <c r="F301" i="1"/>
  <c r="K301" i="1" s="1"/>
  <c r="L301" i="1" s="1"/>
  <c r="N301" i="1" s="1"/>
  <c r="F297" i="1"/>
  <c r="K297" i="1" s="1"/>
  <c r="L297" i="1" s="1"/>
  <c r="N297" i="1" s="1"/>
  <c r="F293" i="1"/>
  <c r="K293" i="1" s="1"/>
  <c r="L293" i="1" s="1"/>
  <c r="N293" i="1" s="1"/>
  <c r="F289" i="1"/>
  <c r="K289" i="1" s="1"/>
  <c r="L289" i="1" s="1"/>
  <c r="N289" i="1" s="1"/>
  <c r="F285" i="1"/>
  <c r="K285" i="1" s="1"/>
  <c r="L285" i="1" s="1"/>
  <c r="N285" i="1" s="1"/>
  <c r="F281" i="1"/>
  <c r="K281" i="1" s="1"/>
  <c r="L281" i="1" s="1"/>
  <c r="N281" i="1" s="1"/>
  <c r="F277" i="1"/>
  <c r="K277" i="1" s="1"/>
  <c r="L277" i="1" s="1"/>
  <c r="N277" i="1" s="1"/>
  <c r="F273" i="1"/>
  <c r="K273" i="1" s="1"/>
  <c r="L273" i="1" s="1"/>
  <c r="N273" i="1" s="1"/>
  <c r="F269" i="1"/>
  <c r="K269" i="1" s="1"/>
  <c r="L269" i="1" s="1"/>
  <c r="N269" i="1" s="1"/>
  <c r="F265" i="1"/>
  <c r="K265" i="1" s="1"/>
  <c r="L265" i="1" s="1"/>
  <c r="N265" i="1" s="1"/>
  <c r="F261" i="1"/>
  <c r="K261" i="1" s="1"/>
  <c r="L261" i="1" s="1"/>
  <c r="N261" i="1" s="1"/>
  <c r="F257" i="1"/>
  <c r="K257" i="1" s="1"/>
  <c r="L257" i="1" s="1"/>
  <c r="N257" i="1" s="1"/>
  <c r="F253" i="1"/>
  <c r="K253" i="1" s="1"/>
  <c r="L253" i="1" s="1"/>
  <c r="N253" i="1" s="1"/>
  <c r="F249" i="1"/>
  <c r="K249" i="1" s="1"/>
  <c r="L249" i="1" s="1"/>
  <c r="N249" i="1" s="1"/>
  <c r="F245" i="1"/>
  <c r="K245" i="1" s="1"/>
  <c r="L245" i="1" s="1"/>
  <c r="N245" i="1" s="1"/>
  <c r="F241" i="1"/>
  <c r="K241" i="1" s="1"/>
  <c r="L241" i="1" s="1"/>
  <c r="N241" i="1" s="1"/>
  <c r="F237" i="1"/>
  <c r="K237" i="1" s="1"/>
  <c r="L237" i="1" s="1"/>
  <c r="N237" i="1" s="1"/>
  <c r="F233" i="1"/>
  <c r="K233" i="1" s="1"/>
  <c r="L233" i="1" s="1"/>
  <c r="N233" i="1" s="1"/>
  <c r="F229" i="1"/>
  <c r="K229" i="1" s="1"/>
  <c r="L229" i="1" s="1"/>
  <c r="N229" i="1" s="1"/>
  <c r="F225" i="1"/>
  <c r="K225" i="1" s="1"/>
  <c r="L225" i="1" s="1"/>
  <c r="N225" i="1" s="1"/>
  <c r="F221" i="1"/>
  <c r="K221" i="1" s="1"/>
  <c r="L221" i="1" s="1"/>
  <c r="N221" i="1" s="1"/>
  <c r="F217" i="1"/>
  <c r="K217" i="1" s="1"/>
  <c r="L217" i="1" s="1"/>
  <c r="N217" i="1" s="1"/>
  <c r="F213" i="1"/>
  <c r="K213" i="1" s="1"/>
  <c r="L213" i="1" s="1"/>
  <c r="N213" i="1" s="1"/>
  <c r="T20" i="10"/>
  <c r="E20" i="10" s="1"/>
  <c r="T18" i="10"/>
  <c r="E18" i="10" s="1"/>
  <c r="T19" i="10"/>
  <c r="E19" i="10" s="1"/>
  <c r="T21" i="10"/>
  <c r="E21" i="10" s="1"/>
  <c r="T17" i="10"/>
  <c r="E17" i="10" s="1"/>
  <c r="F209" i="1"/>
  <c r="K209" i="1" s="1"/>
  <c r="L209" i="1" s="1"/>
  <c r="N209" i="1" s="1"/>
  <c r="F205" i="1"/>
  <c r="K205" i="1" s="1"/>
  <c r="L205" i="1" s="1"/>
  <c r="N205" i="1" s="1"/>
  <c r="F201" i="1"/>
  <c r="K201" i="1" s="1"/>
  <c r="L201" i="1" s="1"/>
  <c r="N201" i="1" s="1"/>
  <c r="F197" i="1"/>
  <c r="K197" i="1" s="1"/>
  <c r="L197" i="1" s="1"/>
  <c r="N197" i="1" s="1"/>
  <c r="F193" i="1"/>
  <c r="K193" i="1" s="1"/>
  <c r="L193" i="1" s="1"/>
  <c r="N193" i="1" s="1"/>
  <c r="T16" i="10"/>
  <c r="E16" i="10" s="1"/>
  <c r="F189" i="1"/>
  <c r="K189" i="1" s="1"/>
  <c r="L189" i="1" s="1"/>
  <c r="N189" i="1" s="1"/>
  <c r="F185" i="1"/>
  <c r="K185" i="1" s="1"/>
  <c r="L185" i="1" s="1"/>
  <c r="N185" i="1" s="1"/>
  <c r="F181" i="1"/>
  <c r="K181" i="1" s="1"/>
  <c r="L181" i="1" s="1"/>
  <c r="N181" i="1" s="1"/>
  <c r="F177" i="1"/>
  <c r="K177" i="1" s="1"/>
  <c r="L177" i="1" s="1"/>
  <c r="N177" i="1" s="1"/>
  <c r="F173" i="1"/>
  <c r="K173" i="1" s="1"/>
  <c r="L173" i="1" s="1"/>
  <c r="N173" i="1" s="1"/>
  <c r="F169" i="1"/>
  <c r="K169" i="1" s="1"/>
  <c r="L169" i="1" s="1"/>
  <c r="N169" i="1" s="1"/>
  <c r="F165" i="1"/>
  <c r="K165" i="1" s="1"/>
  <c r="L165" i="1" s="1"/>
  <c r="N165" i="1" s="1"/>
  <c r="F161" i="1"/>
  <c r="K161" i="1" s="1"/>
  <c r="L161" i="1" s="1"/>
  <c r="N161" i="1" s="1"/>
  <c r="F157" i="1"/>
  <c r="K157" i="1" s="1"/>
  <c r="L157" i="1" s="1"/>
  <c r="N157" i="1" s="1"/>
  <c r="F153" i="1"/>
  <c r="K153" i="1" s="1"/>
  <c r="L153" i="1" s="1"/>
  <c r="N153" i="1" s="1"/>
  <c r="F149" i="1"/>
  <c r="K149" i="1" s="1"/>
  <c r="L149" i="1" s="1"/>
  <c r="N149" i="1" s="1"/>
  <c r="F145" i="1"/>
  <c r="K145" i="1" s="1"/>
  <c r="L145" i="1" s="1"/>
  <c r="N145" i="1" s="1"/>
  <c r="F141" i="1"/>
  <c r="K141" i="1" s="1"/>
  <c r="L141" i="1" s="1"/>
  <c r="N141" i="1" s="1"/>
  <c r="F137" i="1"/>
  <c r="K137" i="1" s="1"/>
  <c r="L137" i="1" s="1"/>
  <c r="N137" i="1" s="1"/>
  <c r="F133" i="1"/>
  <c r="K133" i="1" s="1"/>
  <c r="L133" i="1" s="1"/>
  <c r="N133" i="1" s="1"/>
  <c r="F129" i="1"/>
  <c r="K129" i="1" s="1"/>
  <c r="L129" i="1" s="1"/>
  <c r="N129" i="1" s="1"/>
  <c r="F125" i="1"/>
  <c r="K125" i="1" s="1"/>
  <c r="L125" i="1" s="1"/>
  <c r="N125" i="1" s="1"/>
  <c r="F121" i="1"/>
  <c r="K121" i="1" s="1"/>
  <c r="L121" i="1" s="1"/>
  <c r="N121" i="1" s="1"/>
  <c r="F117" i="1"/>
  <c r="K117" i="1" s="1"/>
  <c r="L117" i="1" s="1"/>
  <c r="N117" i="1" s="1"/>
  <c r="F113" i="1"/>
  <c r="K113" i="1" s="1"/>
  <c r="L113" i="1" s="1"/>
  <c r="N113" i="1" s="1"/>
  <c r="F109" i="1"/>
  <c r="K109" i="1" s="1"/>
  <c r="L109" i="1" s="1"/>
  <c r="N109" i="1" s="1"/>
  <c r="F105" i="1"/>
  <c r="K105" i="1" s="1"/>
  <c r="L105" i="1" s="1"/>
  <c r="N105" i="1" s="1"/>
  <c r="F101" i="1"/>
  <c r="K101" i="1" s="1"/>
  <c r="L101" i="1" s="1"/>
  <c r="N101" i="1" s="1"/>
  <c r="F97" i="1"/>
  <c r="K97" i="1" s="1"/>
  <c r="L97" i="1" s="1"/>
  <c r="N97" i="1" s="1"/>
  <c r="F93" i="1"/>
  <c r="K93" i="1" s="1"/>
  <c r="L93" i="1" s="1"/>
  <c r="N93" i="1" s="1"/>
  <c r="F89" i="1"/>
  <c r="K89" i="1" s="1"/>
  <c r="L89" i="1" s="1"/>
  <c r="N89" i="1" s="1"/>
  <c r="F85" i="1"/>
  <c r="K85" i="1" s="1"/>
  <c r="L85" i="1" s="1"/>
  <c r="N85" i="1" s="1"/>
  <c r="F81" i="1"/>
  <c r="K81" i="1" s="1"/>
  <c r="L81" i="1" s="1"/>
  <c r="N81" i="1" s="1"/>
  <c r="F77" i="1"/>
  <c r="K77" i="1" s="1"/>
  <c r="L77" i="1" s="1"/>
  <c r="N77" i="1" s="1"/>
  <c r="F73" i="1"/>
  <c r="K73" i="1" s="1"/>
  <c r="L73" i="1" s="1"/>
  <c r="N73" i="1" s="1"/>
  <c r="F69" i="1"/>
  <c r="K69" i="1" s="1"/>
  <c r="L69" i="1" s="1"/>
  <c r="N69" i="1" s="1"/>
  <c r="F65" i="1"/>
  <c r="K65" i="1" s="1"/>
  <c r="L65" i="1" s="1"/>
  <c r="N65" i="1" s="1"/>
  <c r="F61" i="1"/>
  <c r="K61" i="1" s="1"/>
  <c r="L61" i="1" s="1"/>
  <c r="N61" i="1" s="1"/>
  <c r="F57" i="1"/>
  <c r="K57" i="1" s="1"/>
  <c r="L57" i="1" s="1"/>
  <c r="N57" i="1" s="1"/>
  <c r="T22" i="10"/>
  <c r="E22" i="10" s="1"/>
  <c r="F53" i="1"/>
  <c r="K53" i="1" s="1"/>
  <c r="L53" i="1" s="1"/>
  <c r="N53" i="1" s="1"/>
  <c r="F49" i="1"/>
  <c r="K49" i="1" s="1"/>
  <c r="L49" i="1" s="1"/>
  <c r="N49" i="1" s="1"/>
  <c r="F45" i="1"/>
  <c r="K45" i="1" s="1"/>
  <c r="L45" i="1" s="1"/>
  <c r="N45" i="1" s="1"/>
  <c r="F41" i="1"/>
  <c r="K41" i="1" s="1"/>
  <c r="L41" i="1" s="1"/>
  <c r="N41" i="1" s="1"/>
  <c r="F37" i="1"/>
  <c r="K37" i="1" s="1"/>
  <c r="L37" i="1" s="1"/>
  <c r="N37" i="1" s="1"/>
  <c r="F33" i="1"/>
  <c r="K33" i="1" s="1"/>
  <c r="L33" i="1" s="1"/>
  <c r="N33" i="1" s="1"/>
  <c r="F29" i="1"/>
  <c r="K29" i="1" s="1"/>
  <c r="L29" i="1" s="1"/>
  <c r="N29" i="1" s="1"/>
  <c r="F25" i="1"/>
  <c r="K25" i="1" s="1"/>
  <c r="L25" i="1" s="1"/>
  <c r="N25" i="1" s="1"/>
  <c r="F21" i="1"/>
  <c r="K21" i="1" s="1"/>
  <c r="L21" i="1" s="1"/>
  <c r="N21" i="1" s="1"/>
  <c r="F17" i="1"/>
  <c r="K17" i="1" s="1"/>
  <c r="L17" i="1" s="1"/>
  <c r="N17" i="1" s="1"/>
  <c r="F13" i="1"/>
  <c r="K13" i="1" s="1"/>
  <c r="L13" i="1" s="1"/>
  <c r="N13" i="1" s="1"/>
  <c r="T24" i="10"/>
  <c r="E24" i="10" s="1"/>
  <c r="F9" i="1"/>
  <c r="K9" i="1" s="1"/>
  <c r="L9" i="1" s="1"/>
  <c r="N9" i="1" s="1"/>
  <c r="F39" i="1"/>
  <c r="K39" i="1" s="1"/>
  <c r="L39" i="1" s="1"/>
  <c r="N39" i="1" s="1"/>
  <c r="Z19" i="10"/>
  <c r="X19" i="10" s="1"/>
  <c r="Z18" i="10"/>
  <c r="X18" i="10" s="1"/>
  <c r="F720" i="1"/>
  <c r="K720" i="1" s="1"/>
  <c r="L720" i="1" s="1"/>
  <c r="N720" i="1" s="1"/>
  <c r="F716" i="1"/>
  <c r="K716" i="1" s="1"/>
  <c r="L716" i="1" s="1"/>
  <c r="N716" i="1" s="1"/>
  <c r="F712" i="1"/>
  <c r="K712" i="1" s="1"/>
  <c r="L712" i="1" s="1"/>
  <c r="N712" i="1" s="1"/>
  <c r="F708" i="1"/>
  <c r="K708" i="1" s="1"/>
  <c r="L708" i="1" s="1"/>
  <c r="N708" i="1" s="1"/>
  <c r="F704" i="1"/>
  <c r="K704" i="1" s="1"/>
  <c r="L704" i="1" s="1"/>
  <c r="N704" i="1" s="1"/>
  <c r="F700" i="1"/>
  <c r="K700" i="1" s="1"/>
  <c r="S700" i="1" s="1"/>
  <c r="L700" i="1" s="1"/>
  <c r="N700" i="1" s="1"/>
  <c r="F696" i="1"/>
  <c r="K696" i="1" s="1"/>
  <c r="L696" i="1" s="1"/>
  <c r="N696" i="1" s="1"/>
  <c r="F692" i="1"/>
  <c r="K692" i="1" s="1"/>
  <c r="L692" i="1" s="1"/>
  <c r="N692" i="1" s="1"/>
  <c r="F688" i="1"/>
  <c r="K688" i="1" s="1"/>
  <c r="L688" i="1" s="1"/>
  <c r="N688" i="1" s="1"/>
  <c r="F684" i="1"/>
  <c r="K684" i="1" s="1"/>
  <c r="L684" i="1" s="1"/>
  <c r="N684" i="1" s="1"/>
  <c r="F680" i="1"/>
  <c r="K680" i="1" s="1"/>
  <c r="L680" i="1" s="1"/>
  <c r="N680" i="1" s="1"/>
  <c r="F676" i="1"/>
  <c r="K676" i="1" s="1"/>
  <c r="L676" i="1" s="1"/>
  <c r="N676" i="1" s="1"/>
  <c r="F672" i="1"/>
  <c r="K672" i="1" s="1"/>
  <c r="L672" i="1" s="1"/>
  <c r="N672" i="1" s="1"/>
  <c r="F668" i="1"/>
  <c r="K668" i="1" s="1"/>
  <c r="L668" i="1" s="1"/>
  <c r="N668" i="1" s="1"/>
  <c r="F664" i="1"/>
  <c r="K664" i="1" s="1"/>
  <c r="L664" i="1" s="1"/>
  <c r="N664" i="1" s="1"/>
  <c r="F660" i="1"/>
  <c r="K660" i="1" s="1"/>
  <c r="L660" i="1" s="1"/>
  <c r="N660" i="1" s="1"/>
  <c r="F656" i="1"/>
  <c r="K656" i="1" s="1"/>
  <c r="L656" i="1" s="1"/>
  <c r="N656" i="1" s="1"/>
  <c r="F652" i="1"/>
  <c r="K652" i="1" s="1"/>
  <c r="L652" i="1" s="1"/>
  <c r="N652" i="1" s="1"/>
  <c r="F648" i="1"/>
  <c r="K648" i="1" s="1"/>
  <c r="L648" i="1" s="1"/>
  <c r="N648" i="1" s="1"/>
  <c r="F644" i="1"/>
  <c r="K644" i="1" s="1"/>
  <c r="L644" i="1" s="1"/>
  <c r="N644" i="1" s="1"/>
  <c r="F640" i="1"/>
  <c r="K640" i="1" s="1"/>
  <c r="S640" i="1" s="1"/>
  <c r="L640" i="1" s="1"/>
  <c r="N640" i="1" s="1"/>
  <c r="F636" i="1"/>
  <c r="K636" i="1" s="1"/>
  <c r="L636" i="1" s="1"/>
  <c r="N636" i="1" s="1"/>
  <c r="F632" i="1"/>
  <c r="K632" i="1" s="1"/>
  <c r="L632" i="1" s="1"/>
  <c r="N632" i="1" s="1"/>
  <c r="F628" i="1"/>
  <c r="K628" i="1" s="1"/>
  <c r="L628" i="1" s="1"/>
  <c r="N628" i="1" s="1"/>
  <c r="F624" i="1"/>
  <c r="K624" i="1" s="1"/>
  <c r="L624" i="1" s="1"/>
  <c r="N624" i="1" s="1"/>
  <c r="F620" i="1"/>
  <c r="K620" i="1" s="1"/>
  <c r="L620" i="1" s="1"/>
  <c r="N620" i="1" s="1"/>
  <c r="F616" i="1"/>
  <c r="K616" i="1" s="1"/>
  <c r="L616" i="1" s="1"/>
  <c r="N616" i="1" s="1"/>
  <c r="F612" i="1"/>
  <c r="K612" i="1" s="1"/>
  <c r="S612" i="1" s="1"/>
  <c r="L612" i="1" s="1"/>
  <c r="N612" i="1" s="1"/>
  <c r="F608" i="1"/>
  <c r="K608" i="1" s="1"/>
  <c r="L608" i="1" s="1"/>
  <c r="N608" i="1" s="1"/>
  <c r="F604" i="1"/>
  <c r="K604" i="1" s="1"/>
  <c r="L604" i="1" s="1"/>
  <c r="N604" i="1" s="1"/>
  <c r="F600" i="1"/>
  <c r="K600" i="1" s="1"/>
  <c r="L600" i="1" s="1"/>
  <c r="N600" i="1" s="1"/>
  <c r="F596" i="1"/>
  <c r="K596" i="1" s="1"/>
  <c r="L596" i="1" s="1"/>
  <c r="N596" i="1" s="1"/>
  <c r="F592" i="1"/>
  <c r="K592" i="1" s="1"/>
  <c r="L592" i="1" s="1"/>
  <c r="N592" i="1" s="1"/>
  <c r="F588" i="1"/>
  <c r="K588" i="1" s="1"/>
  <c r="L588" i="1" s="1"/>
  <c r="N588" i="1" s="1"/>
  <c r="F584" i="1"/>
  <c r="K584" i="1" s="1"/>
  <c r="L584" i="1" s="1"/>
  <c r="N584" i="1" s="1"/>
  <c r="F580" i="1"/>
  <c r="K580" i="1" s="1"/>
  <c r="L580" i="1" s="1"/>
  <c r="N580" i="1" s="1"/>
  <c r="F576" i="1"/>
  <c r="K576" i="1" s="1"/>
  <c r="L576" i="1" s="1"/>
  <c r="N576" i="1" s="1"/>
  <c r="F572" i="1"/>
  <c r="K572" i="1" s="1"/>
  <c r="L572" i="1" s="1"/>
  <c r="N572" i="1" s="1"/>
  <c r="F568" i="1"/>
  <c r="K568" i="1" s="1"/>
  <c r="L568" i="1" s="1"/>
  <c r="N568" i="1" s="1"/>
  <c r="F564" i="1"/>
  <c r="K564" i="1" s="1"/>
  <c r="L564" i="1" s="1"/>
  <c r="N564" i="1" s="1"/>
  <c r="F560" i="1"/>
  <c r="K560" i="1" s="1"/>
  <c r="L560" i="1" s="1"/>
  <c r="N560" i="1" s="1"/>
  <c r="F556" i="1"/>
  <c r="K556" i="1" s="1"/>
  <c r="S556" i="1" s="1"/>
  <c r="L556" i="1" s="1"/>
  <c r="N556" i="1" s="1"/>
  <c r="F552" i="1"/>
  <c r="K552" i="1" s="1"/>
  <c r="S552" i="1" s="1"/>
  <c r="L552" i="1" s="1"/>
  <c r="N552" i="1" s="1"/>
  <c r="F548" i="1"/>
  <c r="K548" i="1" s="1"/>
  <c r="L548" i="1" s="1"/>
  <c r="N548" i="1" s="1"/>
  <c r="F544" i="1"/>
  <c r="K544" i="1" s="1"/>
  <c r="L544" i="1" s="1"/>
  <c r="N544" i="1" s="1"/>
  <c r="F540" i="1"/>
  <c r="K540" i="1" s="1"/>
  <c r="L540" i="1" s="1"/>
  <c r="N540" i="1" s="1"/>
  <c r="F536" i="1"/>
  <c r="K536" i="1" s="1"/>
  <c r="L536" i="1" s="1"/>
  <c r="N536" i="1" s="1"/>
  <c r="F532" i="1"/>
  <c r="K532" i="1" s="1"/>
  <c r="L532" i="1" s="1"/>
  <c r="N532" i="1" s="1"/>
  <c r="F528" i="1"/>
  <c r="K528" i="1" s="1"/>
  <c r="L528" i="1" s="1"/>
  <c r="N528" i="1" s="1"/>
  <c r="F524" i="1"/>
  <c r="K524" i="1" s="1"/>
  <c r="L524" i="1" s="1"/>
  <c r="N524" i="1" s="1"/>
  <c r="F520" i="1"/>
  <c r="K520" i="1" s="1"/>
  <c r="L520" i="1" s="1"/>
  <c r="N520" i="1" s="1"/>
  <c r="F516" i="1"/>
  <c r="K516" i="1" s="1"/>
  <c r="L516" i="1" s="1"/>
  <c r="N516" i="1" s="1"/>
  <c r="F512" i="1"/>
  <c r="K512" i="1" s="1"/>
  <c r="L512" i="1" s="1"/>
  <c r="N512" i="1" s="1"/>
  <c r="F508" i="1"/>
  <c r="K508" i="1" s="1"/>
  <c r="S508" i="1" s="1"/>
  <c r="L508" i="1" s="1"/>
  <c r="N508" i="1" s="1"/>
  <c r="F504" i="1"/>
  <c r="K504" i="1" s="1"/>
  <c r="L504" i="1" s="1"/>
  <c r="N504" i="1" s="1"/>
  <c r="F500" i="1"/>
  <c r="K500" i="1" s="1"/>
  <c r="L500" i="1" s="1"/>
  <c r="N500" i="1" s="1"/>
  <c r="F496" i="1"/>
  <c r="K496" i="1" s="1"/>
  <c r="L496" i="1" s="1"/>
  <c r="N496" i="1" s="1"/>
  <c r="F492" i="1"/>
  <c r="K492" i="1" s="1"/>
  <c r="L492" i="1" s="1"/>
  <c r="N492" i="1" s="1"/>
  <c r="F488" i="1"/>
  <c r="K488" i="1" s="1"/>
  <c r="L488" i="1" s="1"/>
  <c r="N488" i="1" s="1"/>
  <c r="F484" i="1"/>
  <c r="K484" i="1" s="1"/>
  <c r="L484" i="1" s="1"/>
  <c r="N484" i="1" s="1"/>
  <c r="F480" i="1"/>
  <c r="K480" i="1" s="1"/>
  <c r="L480" i="1" s="1"/>
  <c r="N480" i="1" s="1"/>
  <c r="F476" i="1"/>
  <c r="K476" i="1" s="1"/>
  <c r="L476" i="1" s="1"/>
  <c r="N476" i="1" s="1"/>
  <c r="F472" i="1"/>
  <c r="K472" i="1" s="1"/>
  <c r="L472" i="1" s="1"/>
  <c r="N472" i="1" s="1"/>
  <c r="F468" i="1"/>
  <c r="K468" i="1" s="1"/>
  <c r="L468" i="1" s="1"/>
  <c r="N468" i="1" s="1"/>
  <c r="F464" i="1"/>
  <c r="K464" i="1" s="1"/>
  <c r="L464" i="1" s="1"/>
  <c r="N464" i="1" s="1"/>
  <c r="F460" i="1"/>
  <c r="K460" i="1" s="1"/>
  <c r="L460" i="1" s="1"/>
  <c r="N460" i="1" s="1"/>
  <c r="F456" i="1"/>
  <c r="K456" i="1" s="1"/>
  <c r="L456" i="1" s="1"/>
  <c r="N456" i="1" s="1"/>
  <c r="F452" i="1"/>
  <c r="K452" i="1" s="1"/>
  <c r="L452" i="1" s="1"/>
  <c r="N452" i="1" s="1"/>
  <c r="F448" i="1"/>
  <c r="K448" i="1" s="1"/>
  <c r="L448" i="1" s="1"/>
  <c r="N448" i="1" s="1"/>
  <c r="F444" i="1"/>
  <c r="K444" i="1" s="1"/>
  <c r="L444" i="1" s="1"/>
  <c r="N444" i="1" s="1"/>
  <c r="F440" i="1"/>
  <c r="K440" i="1" s="1"/>
  <c r="L440" i="1" s="1"/>
  <c r="N440" i="1" s="1"/>
  <c r="F436" i="1"/>
  <c r="K436" i="1" s="1"/>
  <c r="L436" i="1" s="1"/>
  <c r="N436" i="1" s="1"/>
  <c r="F432" i="1"/>
  <c r="K432" i="1" s="1"/>
  <c r="L432" i="1" s="1"/>
  <c r="N432" i="1" s="1"/>
  <c r="F428" i="1"/>
  <c r="K428" i="1" s="1"/>
  <c r="L428" i="1" s="1"/>
  <c r="N428" i="1" s="1"/>
  <c r="F424" i="1"/>
  <c r="K424" i="1" s="1"/>
  <c r="L424" i="1" s="1"/>
  <c r="N424" i="1" s="1"/>
  <c r="F420" i="1"/>
  <c r="K420" i="1" s="1"/>
  <c r="L420" i="1" s="1"/>
  <c r="N420" i="1" s="1"/>
  <c r="F416" i="1"/>
  <c r="K416" i="1" s="1"/>
  <c r="L416" i="1" s="1"/>
  <c r="N416" i="1" s="1"/>
  <c r="F412" i="1"/>
  <c r="K412" i="1" s="1"/>
  <c r="L412" i="1" s="1"/>
  <c r="N412" i="1" s="1"/>
  <c r="F408" i="1"/>
  <c r="K408" i="1" s="1"/>
  <c r="L408" i="1" s="1"/>
  <c r="N408" i="1" s="1"/>
  <c r="F404" i="1"/>
  <c r="K404" i="1" s="1"/>
  <c r="S404" i="1" s="1"/>
  <c r="L404" i="1" s="1"/>
  <c r="N404" i="1" s="1"/>
  <c r="F400" i="1"/>
  <c r="K400" i="1" s="1"/>
  <c r="L400" i="1" s="1"/>
  <c r="N400" i="1" s="1"/>
  <c r="F396" i="1"/>
  <c r="K396" i="1" s="1"/>
  <c r="L396" i="1" s="1"/>
  <c r="N396" i="1" s="1"/>
  <c r="F392" i="1"/>
  <c r="K392" i="1" s="1"/>
  <c r="S392" i="1" s="1"/>
  <c r="L392" i="1" s="1"/>
  <c r="N392" i="1" s="1"/>
  <c r="F388" i="1"/>
  <c r="K388" i="1" s="1"/>
  <c r="L388" i="1" s="1"/>
  <c r="N388" i="1" s="1"/>
  <c r="F384" i="1"/>
  <c r="K384" i="1" s="1"/>
  <c r="L384" i="1" s="1"/>
  <c r="N384" i="1" s="1"/>
  <c r="F380" i="1"/>
  <c r="K380" i="1" s="1"/>
  <c r="L380" i="1" s="1"/>
  <c r="N380" i="1" s="1"/>
  <c r="F376" i="1"/>
  <c r="K376" i="1" s="1"/>
  <c r="L376" i="1" s="1"/>
  <c r="N376" i="1" s="1"/>
  <c r="F372" i="1"/>
  <c r="K372" i="1" s="1"/>
  <c r="L372" i="1" s="1"/>
  <c r="N372" i="1" s="1"/>
  <c r="F368" i="1"/>
  <c r="K368" i="1" s="1"/>
  <c r="L368" i="1" s="1"/>
  <c r="N368" i="1" s="1"/>
  <c r="F364" i="1"/>
  <c r="K364" i="1" s="1"/>
  <c r="L364" i="1" s="1"/>
  <c r="N364" i="1" s="1"/>
  <c r="F360" i="1"/>
  <c r="K360" i="1" s="1"/>
  <c r="L360" i="1" s="1"/>
  <c r="N360" i="1" s="1"/>
  <c r="F356" i="1"/>
  <c r="K356" i="1" s="1"/>
  <c r="L356" i="1" s="1"/>
  <c r="N356" i="1" s="1"/>
  <c r="F352" i="1"/>
  <c r="K352" i="1" s="1"/>
  <c r="L352" i="1" s="1"/>
  <c r="N352" i="1" s="1"/>
  <c r="F348" i="1"/>
  <c r="K348" i="1" s="1"/>
  <c r="L348" i="1" s="1"/>
  <c r="N348" i="1" s="1"/>
  <c r="F344" i="1"/>
  <c r="K344" i="1" s="1"/>
  <c r="L344" i="1" s="1"/>
  <c r="N344" i="1" s="1"/>
  <c r="F340" i="1"/>
  <c r="K340" i="1" s="1"/>
  <c r="L340" i="1" s="1"/>
  <c r="N340" i="1" s="1"/>
  <c r="F336" i="1"/>
  <c r="K336" i="1" s="1"/>
  <c r="L336" i="1" s="1"/>
  <c r="N336" i="1" s="1"/>
  <c r="F332" i="1"/>
  <c r="K332" i="1" s="1"/>
  <c r="L332" i="1" s="1"/>
  <c r="N332" i="1" s="1"/>
  <c r="F328" i="1"/>
  <c r="K328" i="1" s="1"/>
  <c r="L328" i="1" s="1"/>
  <c r="N328" i="1" s="1"/>
  <c r="F324" i="1"/>
  <c r="K324" i="1" s="1"/>
  <c r="L324" i="1" s="1"/>
  <c r="N324" i="1" s="1"/>
  <c r="F320" i="1"/>
  <c r="K320" i="1" s="1"/>
  <c r="L320" i="1" s="1"/>
  <c r="N320" i="1" s="1"/>
  <c r="F316" i="1"/>
  <c r="K316" i="1" s="1"/>
  <c r="L316" i="1" s="1"/>
  <c r="N316" i="1" s="1"/>
  <c r="F312" i="1"/>
  <c r="K312" i="1" s="1"/>
  <c r="L312" i="1" s="1"/>
  <c r="N312" i="1" s="1"/>
  <c r="F308" i="1"/>
  <c r="K308" i="1" s="1"/>
  <c r="S308" i="1" s="1"/>
  <c r="L308" i="1" s="1"/>
  <c r="N308" i="1" s="1"/>
  <c r="F304" i="1"/>
  <c r="K304" i="1" s="1"/>
  <c r="L304" i="1" s="1"/>
  <c r="N304" i="1" s="1"/>
  <c r="F300" i="1"/>
  <c r="K300" i="1" s="1"/>
  <c r="L300" i="1" s="1"/>
  <c r="N300" i="1" s="1"/>
  <c r="F296" i="1"/>
  <c r="K296" i="1" s="1"/>
  <c r="L296" i="1" s="1"/>
  <c r="N296" i="1" s="1"/>
  <c r="F292" i="1"/>
  <c r="K292" i="1" s="1"/>
  <c r="L292" i="1" s="1"/>
  <c r="N292" i="1" s="1"/>
  <c r="F288" i="1"/>
  <c r="K288" i="1" s="1"/>
  <c r="L288" i="1" s="1"/>
  <c r="N288" i="1" s="1"/>
  <c r="F284" i="1"/>
  <c r="K284" i="1" s="1"/>
  <c r="L284" i="1" s="1"/>
  <c r="N284" i="1" s="1"/>
  <c r="F280" i="1"/>
  <c r="K280" i="1" s="1"/>
  <c r="L280" i="1" s="1"/>
  <c r="N280" i="1" s="1"/>
  <c r="F276" i="1"/>
  <c r="K276" i="1" s="1"/>
  <c r="S276" i="1" s="1"/>
  <c r="L276" i="1" s="1"/>
  <c r="N276" i="1" s="1"/>
  <c r="F272" i="1"/>
  <c r="K272" i="1" s="1"/>
  <c r="L272" i="1" s="1"/>
  <c r="N272" i="1" s="1"/>
  <c r="F268" i="1"/>
  <c r="K268" i="1" s="1"/>
  <c r="L268" i="1" s="1"/>
  <c r="N268" i="1" s="1"/>
  <c r="T14" i="10"/>
  <c r="E14" i="10" s="1"/>
  <c r="T15" i="10"/>
  <c r="E15" i="10" s="1"/>
  <c r="F264" i="1"/>
  <c r="K264" i="1" s="1"/>
  <c r="L264" i="1" s="1"/>
  <c r="N264" i="1" s="1"/>
  <c r="F260" i="1"/>
  <c r="K260" i="1" s="1"/>
  <c r="L260" i="1" s="1"/>
  <c r="N260" i="1" s="1"/>
  <c r="F256" i="1"/>
  <c r="K256" i="1" s="1"/>
  <c r="L256" i="1" s="1"/>
  <c r="N256" i="1" s="1"/>
  <c r="F252" i="1"/>
  <c r="K252" i="1" s="1"/>
  <c r="L252" i="1" s="1"/>
  <c r="N252" i="1" s="1"/>
  <c r="F248" i="1"/>
  <c r="K248" i="1" s="1"/>
  <c r="L248" i="1" s="1"/>
  <c r="N248" i="1" s="1"/>
  <c r="F244" i="1"/>
  <c r="K244" i="1" s="1"/>
  <c r="L244" i="1" s="1"/>
  <c r="N244" i="1" s="1"/>
  <c r="F240" i="1"/>
  <c r="K240" i="1" s="1"/>
  <c r="L240" i="1" s="1"/>
  <c r="N240" i="1" s="1"/>
  <c r="F236" i="1"/>
  <c r="K236" i="1" s="1"/>
  <c r="L236" i="1" s="1"/>
  <c r="N236" i="1" s="1"/>
  <c r="F232" i="1"/>
  <c r="K232" i="1" s="1"/>
  <c r="L232" i="1" s="1"/>
  <c r="N232" i="1" s="1"/>
  <c r="F228" i="1"/>
  <c r="K228" i="1" s="1"/>
  <c r="L228" i="1" s="1"/>
  <c r="N228" i="1" s="1"/>
  <c r="F224" i="1"/>
  <c r="K224" i="1" s="1"/>
  <c r="L224" i="1" s="1"/>
  <c r="N224" i="1" s="1"/>
  <c r="F220" i="1"/>
  <c r="K220" i="1" s="1"/>
  <c r="L220" i="1" s="1"/>
  <c r="N220" i="1" s="1"/>
  <c r="F216" i="1"/>
  <c r="K216" i="1" s="1"/>
  <c r="L216" i="1" s="1"/>
  <c r="N216" i="1" s="1"/>
  <c r="F212" i="1"/>
  <c r="K212" i="1" s="1"/>
  <c r="L212" i="1" s="1"/>
  <c r="N212" i="1" s="1"/>
  <c r="F208" i="1"/>
  <c r="K208" i="1" s="1"/>
  <c r="L208" i="1" s="1"/>
  <c r="N208" i="1" s="1"/>
  <c r="F204" i="1"/>
  <c r="K204" i="1" s="1"/>
  <c r="L204" i="1" s="1"/>
  <c r="N204" i="1" s="1"/>
  <c r="F200" i="1"/>
  <c r="K200" i="1" s="1"/>
  <c r="L200" i="1" s="1"/>
  <c r="N200" i="1" s="1"/>
  <c r="F196" i="1"/>
  <c r="K196" i="1" s="1"/>
  <c r="L196" i="1" s="1"/>
  <c r="N196" i="1" s="1"/>
  <c r="F192" i="1"/>
  <c r="K192" i="1" s="1"/>
  <c r="S192" i="1" s="1"/>
  <c r="L192" i="1" s="1"/>
  <c r="N192" i="1" s="1"/>
  <c r="F188" i="1"/>
  <c r="K188" i="1" s="1"/>
  <c r="L188" i="1" s="1"/>
  <c r="N188" i="1" s="1"/>
  <c r="F184" i="1"/>
  <c r="K184" i="1" s="1"/>
  <c r="L184" i="1" s="1"/>
  <c r="N184" i="1" s="1"/>
  <c r="F180" i="1"/>
  <c r="K180" i="1" s="1"/>
  <c r="L180" i="1" s="1"/>
  <c r="N180" i="1" s="1"/>
  <c r="F176" i="1"/>
  <c r="K176" i="1" s="1"/>
  <c r="L176" i="1" s="1"/>
  <c r="N176" i="1" s="1"/>
  <c r="F172" i="1"/>
  <c r="K172" i="1" s="1"/>
  <c r="L172" i="1" s="1"/>
  <c r="N172" i="1" s="1"/>
  <c r="F168" i="1"/>
  <c r="K168" i="1" s="1"/>
  <c r="L168" i="1" s="1"/>
  <c r="N168" i="1" s="1"/>
  <c r="F164" i="1"/>
  <c r="K164" i="1" s="1"/>
  <c r="L164" i="1" s="1"/>
  <c r="N164" i="1" s="1"/>
  <c r="F160" i="1"/>
  <c r="K160" i="1" s="1"/>
  <c r="L160" i="1" s="1"/>
  <c r="N160" i="1" s="1"/>
  <c r="F156" i="1"/>
  <c r="K156" i="1" s="1"/>
  <c r="L156" i="1" s="1"/>
  <c r="N156" i="1" s="1"/>
  <c r="F152" i="1"/>
  <c r="K152" i="1" s="1"/>
  <c r="L152" i="1" s="1"/>
  <c r="N152" i="1" s="1"/>
  <c r="F148" i="1"/>
  <c r="K148" i="1" s="1"/>
  <c r="L148" i="1" s="1"/>
  <c r="N148" i="1" s="1"/>
  <c r="F144" i="1"/>
  <c r="K144" i="1" s="1"/>
  <c r="L144" i="1" s="1"/>
  <c r="N144" i="1" s="1"/>
  <c r="F140" i="1"/>
  <c r="K140" i="1" s="1"/>
  <c r="S140" i="1" s="1"/>
  <c r="L140" i="1" s="1"/>
  <c r="N140" i="1" s="1"/>
  <c r="F136" i="1"/>
  <c r="K136" i="1" s="1"/>
  <c r="L136" i="1" s="1"/>
  <c r="N136" i="1" s="1"/>
  <c r="F132" i="1"/>
  <c r="K132" i="1" s="1"/>
  <c r="L132" i="1" s="1"/>
  <c r="N132" i="1" s="1"/>
  <c r="F128" i="1"/>
  <c r="K128" i="1" s="1"/>
  <c r="L128" i="1" s="1"/>
  <c r="N128" i="1" s="1"/>
  <c r="F124" i="1"/>
  <c r="K124" i="1" s="1"/>
  <c r="L124" i="1" s="1"/>
  <c r="N124" i="1" s="1"/>
  <c r="F120" i="1"/>
  <c r="K120" i="1" s="1"/>
  <c r="L120" i="1" s="1"/>
  <c r="N120" i="1" s="1"/>
  <c r="F116" i="1"/>
  <c r="K116" i="1" s="1"/>
  <c r="L116" i="1" s="1"/>
  <c r="N116" i="1" s="1"/>
  <c r="F112" i="1"/>
  <c r="K112" i="1" s="1"/>
  <c r="L112" i="1" s="1"/>
  <c r="N112" i="1" s="1"/>
  <c r="F108" i="1"/>
  <c r="K108" i="1" s="1"/>
  <c r="L108" i="1" s="1"/>
  <c r="N108" i="1" s="1"/>
  <c r="F104" i="1"/>
  <c r="K104" i="1" s="1"/>
  <c r="L104" i="1" s="1"/>
  <c r="N104" i="1" s="1"/>
  <c r="F100" i="1"/>
  <c r="K100" i="1" s="1"/>
  <c r="L100" i="1" s="1"/>
  <c r="N100" i="1" s="1"/>
  <c r="F96" i="1"/>
  <c r="K96" i="1" s="1"/>
  <c r="L96" i="1" s="1"/>
  <c r="N96" i="1" s="1"/>
  <c r="F92" i="1"/>
  <c r="K92" i="1" s="1"/>
  <c r="L92" i="1" s="1"/>
  <c r="N92" i="1" s="1"/>
  <c r="F88" i="1"/>
  <c r="K88" i="1" s="1"/>
  <c r="L88" i="1" s="1"/>
  <c r="N88" i="1" s="1"/>
  <c r="F84" i="1"/>
  <c r="K84" i="1" s="1"/>
  <c r="L84" i="1" s="1"/>
  <c r="N84" i="1" s="1"/>
  <c r="T28" i="10"/>
  <c r="E28" i="10" s="1"/>
  <c r="T32" i="10"/>
  <c r="E32" i="10" s="1"/>
  <c r="T36" i="10"/>
  <c r="E36" i="10" s="1"/>
  <c r="T40" i="10"/>
  <c r="E40" i="10" s="1"/>
  <c r="T44" i="10"/>
  <c r="E44" i="10" s="1"/>
  <c r="T48" i="10"/>
  <c r="E48" i="10" s="1"/>
  <c r="T52" i="10"/>
  <c r="E52" i="10" s="1"/>
  <c r="T29" i="10"/>
  <c r="E29" i="10" s="1"/>
  <c r="T34" i="10"/>
  <c r="E34" i="10" s="1"/>
  <c r="T39" i="10"/>
  <c r="E39" i="10" s="1"/>
  <c r="T45" i="10"/>
  <c r="E45" i="10" s="1"/>
  <c r="T50" i="10"/>
  <c r="E50" i="10" s="1"/>
  <c r="T25" i="10"/>
  <c r="E25" i="10" s="1"/>
  <c r="T30" i="10"/>
  <c r="E30" i="10" s="1"/>
  <c r="T35" i="10"/>
  <c r="E35" i="10" s="1"/>
  <c r="T41" i="10"/>
  <c r="E41" i="10" s="1"/>
  <c r="T46" i="10"/>
  <c r="E46" i="10" s="1"/>
  <c r="T51" i="10"/>
  <c r="E51" i="10" s="1"/>
  <c r="T26" i="10"/>
  <c r="E26" i="10" s="1"/>
  <c r="T31" i="10"/>
  <c r="E31" i="10" s="1"/>
  <c r="T37" i="10"/>
  <c r="E37" i="10" s="1"/>
  <c r="T42" i="10"/>
  <c r="E42" i="10" s="1"/>
  <c r="T47" i="10"/>
  <c r="E47" i="10" s="1"/>
  <c r="T53" i="10"/>
  <c r="E53" i="10" s="1"/>
  <c r="T27" i="10"/>
  <c r="E27" i="10" s="1"/>
  <c r="T33" i="10"/>
  <c r="E33" i="10" s="1"/>
  <c r="T38" i="10"/>
  <c r="E38" i="10" s="1"/>
  <c r="T43" i="10"/>
  <c r="E43" i="10" s="1"/>
  <c r="T49" i="10"/>
  <c r="E49" i="10" s="1"/>
  <c r="T54" i="10"/>
  <c r="E54" i="10" s="1"/>
  <c r="F76" i="1"/>
  <c r="K76" i="1" s="1"/>
  <c r="L76" i="1" s="1"/>
  <c r="N76" i="1" s="1"/>
  <c r="F72" i="1"/>
  <c r="K72" i="1" s="1"/>
  <c r="L72" i="1" s="1"/>
  <c r="N72" i="1" s="1"/>
  <c r="F68" i="1"/>
  <c r="K68" i="1" s="1"/>
  <c r="L68" i="1" s="1"/>
  <c r="N68" i="1" s="1"/>
  <c r="F64" i="1"/>
  <c r="K64" i="1" s="1"/>
  <c r="S64" i="1" s="1"/>
  <c r="L64" i="1" s="1"/>
  <c r="N64" i="1" s="1"/>
  <c r="F60" i="1"/>
  <c r="K60" i="1" s="1"/>
  <c r="L60" i="1" s="1"/>
  <c r="N60" i="1" s="1"/>
  <c r="F56" i="1"/>
  <c r="K56" i="1" s="1"/>
  <c r="L56" i="1" s="1"/>
  <c r="N56" i="1" s="1"/>
  <c r="F52" i="1"/>
  <c r="K52" i="1" s="1"/>
  <c r="L52" i="1" s="1"/>
  <c r="N52" i="1" s="1"/>
  <c r="F48" i="1"/>
  <c r="K48" i="1" s="1"/>
  <c r="L48" i="1" s="1"/>
  <c r="N48" i="1" s="1"/>
  <c r="F44" i="1"/>
  <c r="K44" i="1" s="1"/>
  <c r="L44" i="1" s="1"/>
  <c r="N44" i="1" s="1"/>
  <c r="F40" i="1"/>
  <c r="K40" i="1" s="1"/>
  <c r="L40" i="1" s="1"/>
  <c r="N40" i="1" s="1"/>
  <c r="F36" i="1"/>
  <c r="K36" i="1" s="1"/>
  <c r="L36" i="1" s="1"/>
  <c r="N36" i="1" s="1"/>
  <c r="F32" i="1"/>
  <c r="K32" i="1" s="1"/>
  <c r="L32" i="1" s="1"/>
  <c r="N32" i="1" s="1"/>
  <c r="F28" i="1"/>
  <c r="K28" i="1" s="1"/>
  <c r="L28" i="1" s="1"/>
  <c r="N28" i="1" s="1"/>
  <c r="F24" i="1"/>
  <c r="K24" i="1" s="1"/>
  <c r="L24" i="1" s="1"/>
  <c r="N24" i="1" s="1"/>
  <c r="F20" i="1"/>
  <c r="K20" i="1" s="1"/>
  <c r="L20" i="1" s="1"/>
  <c r="N20" i="1" s="1"/>
  <c r="F16" i="1"/>
  <c r="K16" i="1" s="1"/>
  <c r="L16" i="1" s="1"/>
  <c r="N16" i="1" s="1"/>
  <c r="F12" i="1"/>
  <c r="K12" i="1" s="1"/>
  <c r="L12" i="1" s="1"/>
  <c r="N12" i="1" s="1"/>
  <c r="F8" i="1"/>
  <c r="K8" i="1" s="1"/>
  <c r="L8" i="1" s="1"/>
  <c r="N8" i="1" s="1"/>
  <c r="F719" i="1"/>
  <c r="K719" i="1" s="1"/>
  <c r="L719" i="1" s="1"/>
  <c r="N719" i="1" s="1"/>
  <c r="F715" i="1"/>
  <c r="K715" i="1" s="1"/>
  <c r="L715" i="1" s="1"/>
  <c r="N715" i="1" s="1"/>
  <c r="F711" i="1"/>
  <c r="K711" i="1" s="1"/>
  <c r="L711" i="1" s="1"/>
  <c r="N711" i="1" s="1"/>
  <c r="F707" i="1"/>
  <c r="K707" i="1" s="1"/>
  <c r="L707" i="1" s="1"/>
  <c r="N707" i="1" s="1"/>
  <c r="F703" i="1"/>
  <c r="K703" i="1" s="1"/>
  <c r="L703" i="1" s="1"/>
  <c r="N703" i="1" s="1"/>
  <c r="F699" i="1"/>
  <c r="K699" i="1" s="1"/>
  <c r="L699" i="1" s="1"/>
  <c r="N699" i="1" s="1"/>
  <c r="F695" i="1"/>
  <c r="K695" i="1" s="1"/>
  <c r="L695" i="1" s="1"/>
  <c r="N695" i="1" s="1"/>
  <c r="F691" i="1"/>
  <c r="K691" i="1" s="1"/>
  <c r="L691" i="1" s="1"/>
  <c r="N691" i="1" s="1"/>
  <c r="F687" i="1"/>
  <c r="K687" i="1" s="1"/>
  <c r="L687" i="1" s="1"/>
  <c r="N687" i="1" s="1"/>
  <c r="F683" i="1"/>
  <c r="K683" i="1" s="1"/>
  <c r="L683" i="1" s="1"/>
  <c r="N683" i="1" s="1"/>
  <c r="F679" i="1"/>
  <c r="K679" i="1" s="1"/>
  <c r="L679" i="1" s="1"/>
  <c r="N679" i="1" s="1"/>
  <c r="F675" i="1"/>
  <c r="K675" i="1" s="1"/>
  <c r="L675" i="1" s="1"/>
  <c r="N675" i="1" s="1"/>
  <c r="F671" i="1"/>
  <c r="K671" i="1" s="1"/>
  <c r="L671" i="1" s="1"/>
  <c r="N671" i="1" s="1"/>
  <c r="F667" i="1"/>
  <c r="K667" i="1" s="1"/>
  <c r="L667" i="1" s="1"/>
  <c r="N667" i="1" s="1"/>
  <c r="F663" i="1"/>
  <c r="K663" i="1" s="1"/>
  <c r="L663" i="1" s="1"/>
  <c r="N663" i="1" s="1"/>
  <c r="F659" i="1"/>
  <c r="K659" i="1" s="1"/>
  <c r="L659" i="1" s="1"/>
  <c r="N659" i="1" s="1"/>
  <c r="F655" i="1"/>
  <c r="K655" i="1" s="1"/>
  <c r="L655" i="1" s="1"/>
  <c r="N655" i="1" s="1"/>
  <c r="F651" i="1"/>
  <c r="K651" i="1" s="1"/>
  <c r="L651" i="1" s="1"/>
  <c r="N651" i="1" s="1"/>
  <c r="F647" i="1"/>
  <c r="K647" i="1" s="1"/>
  <c r="L647" i="1" s="1"/>
  <c r="N647" i="1" s="1"/>
  <c r="F643" i="1"/>
  <c r="K643" i="1" s="1"/>
  <c r="L643" i="1" s="1"/>
  <c r="N643" i="1" s="1"/>
  <c r="F639" i="1"/>
  <c r="K639" i="1" s="1"/>
  <c r="L639" i="1" s="1"/>
  <c r="N639" i="1" s="1"/>
  <c r="F635" i="1"/>
  <c r="K635" i="1" s="1"/>
  <c r="L635" i="1" s="1"/>
  <c r="N635" i="1" s="1"/>
  <c r="F631" i="1"/>
  <c r="K631" i="1" s="1"/>
  <c r="L631" i="1" s="1"/>
  <c r="N631" i="1" s="1"/>
  <c r="F627" i="1"/>
  <c r="K627" i="1" s="1"/>
  <c r="L627" i="1" s="1"/>
  <c r="N627" i="1" s="1"/>
  <c r="F623" i="1"/>
  <c r="K623" i="1" s="1"/>
  <c r="L623" i="1" s="1"/>
  <c r="N623" i="1" s="1"/>
  <c r="F619" i="1"/>
  <c r="K619" i="1" s="1"/>
  <c r="L619" i="1" s="1"/>
  <c r="N619" i="1" s="1"/>
  <c r="F615" i="1"/>
  <c r="K615" i="1" s="1"/>
  <c r="L615" i="1" s="1"/>
  <c r="N615" i="1" s="1"/>
  <c r="F611" i="1"/>
  <c r="K611" i="1" s="1"/>
  <c r="S611" i="1" s="1"/>
  <c r="L611" i="1" s="1"/>
  <c r="N611" i="1" s="1"/>
  <c r="F607" i="1"/>
  <c r="K607" i="1" s="1"/>
  <c r="L607" i="1" s="1"/>
  <c r="N607" i="1" s="1"/>
  <c r="F603" i="1"/>
  <c r="K603" i="1" s="1"/>
  <c r="S603" i="1" s="1"/>
  <c r="L603" i="1" s="1"/>
  <c r="N603" i="1" s="1"/>
  <c r="F599" i="1"/>
  <c r="K599" i="1" s="1"/>
  <c r="S599" i="1" s="1"/>
  <c r="L599" i="1" s="1"/>
  <c r="N599" i="1" s="1"/>
  <c r="F595" i="1"/>
  <c r="K595" i="1" s="1"/>
  <c r="L595" i="1" s="1"/>
  <c r="N595" i="1" s="1"/>
  <c r="F591" i="1"/>
  <c r="K591" i="1" s="1"/>
  <c r="L591" i="1" s="1"/>
  <c r="N591" i="1" s="1"/>
  <c r="F587" i="1"/>
  <c r="K587" i="1" s="1"/>
  <c r="L587" i="1" s="1"/>
  <c r="N587" i="1" s="1"/>
  <c r="F583" i="1"/>
  <c r="K583" i="1" s="1"/>
  <c r="L583" i="1" s="1"/>
  <c r="N583" i="1" s="1"/>
  <c r="F579" i="1"/>
  <c r="K579" i="1" s="1"/>
  <c r="L579" i="1" s="1"/>
  <c r="N579" i="1" s="1"/>
  <c r="F575" i="1"/>
  <c r="K575" i="1" s="1"/>
  <c r="L575" i="1" s="1"/>
  <c r="N575" i="1" s="1"/>
  <c r="F571" i="1"/>
  <c r="K571" i="1" s="1"/>
  <c r="L571" i="1" s="1"/>
  <c r="N571" i="1" s="1"/>
  <c r="F567" i="1"/>
  <c r="K567" i="1" s="1"/>
  <c r="L567" i="1" s="1"/>
  <c r="N567" i="1" s="1"/>
  <c r="F563" i="1"/>
  <c r="K563" i="1" s="1"/>
  <c r="L563" i="1" s="1"/>
  <c r="N563" i="1" s="1"/>
  <c r="F559" i="1"/>
  <c r="K559" i="1" s="1"/>
  <c r="L559" i="1" s="1"/>
  <c r="N559" i="1" s="1"/>
  <c r="F555" i="1"/>
  <c r="K555" i="1" s="1"/>
  <c r="L555" i="1" s="1"/>
  <c r="N555" i="1" s="1"/>
  <c r="F551" i="1"/>
  <c r="K551" i="1" s="1"/>
  <c r="L551" i="1" s="1"/>
  <c r="N551" i="1" s="1"/>
  <c r="F547" i="1"/>
  <c r="K547" i="1" s="1"/>
  <c r="L547" i="1" s="1"/>
  <c r="N547" i="1" s="1"/>
  <c r="F543" i="1"/>
  <c r="K543" i="1" s="1"/>
  <c r="L543" i="1" s="1"/>
  <c r="N543" i="1" s="1"/>
  <c r="F539" i="1"/>
  <c r="K539" i="1" s="1"/>
  <c r="L539" i="1" s="1"/>
  <c r="N539" i="1" s="1"/>
  <c r="F535" i="1"/>
  <c r="K535" i="1" s="1"/>
  <c r="L535" i="1" s="1"/>
  <c r="N535" i="1" s="1"/>
  <c r="F531" i="1"/>
  <c r="K531" i="1" s="1"/>
  <c r="L531" i="1" s="1"/>
  <c r="N531" i="1" s="1"/>
  <c r="F527" i="1"/>
  <c r="K527" i="1" s="1"/>
  <c r="L527" i="1" s="1"/>
  <c r="N527" i="1" s="1"/>
  <c r="F523" i="1"/>
  <c r="K523" i="1" s="1"/>
  <c r="L523" i="1" s="1"/>
  <c r="N523" i="1" s="1"/>
  <c r="F519" i="1"/>
  <c r="K519" i="1" s="1"/>
  <c r="S519" i="1" s="1"/>
  <c r="L519" i="1" s="1"/>
  <c r="N519" i="1" s="1"/>
  <c r="F515" i="1"/>
  <c r="K515" i="1" s="1"/>
  <c r="L515" i="1" s="1"/>
  <c r="N515" i="1" s="1"/>
  <c r="F511" i="1"/>
  <c r="K511" i="1" s="1"/>
  <c r="L511" i="1" s="1"/>
  <c r="N511" i="1" s="1"/>
  <c r="F507" i="1"/>
  <c r="K507" i="1" s="1"/>
  <c r="S507" i="1" s="1"/>
  <c r="L507" i="1" s="1"/>
  <c r="N507" i="1" s="1"/>
  <c r="F503" i="1"/>
  <c r="K503" i="1" s="1"/>
  <c r="L503" i="1" s="1"/>
  <c r="N503" i="1" s="1"/>
  <c r="F499" i="1"/>
  <c r="K499" i="1" s="1"/>
  <c r="L499" i="1" s="1"/>
  <c r="N499" i="1" s="1"/>
  <c r="F495" i="1"/>
  <c r="K495" i="1" s="1"/>
  <c r="L495" i="1" s="1"/>
  <c r="N495" i="1" s="1"/>
  <c r="F491" i="1"/>
  <c r="K491" i="1" s="1"/>
  <c r="L491" i="1" s="1"/>
  <c r="N491" i="1" s="1"/>
  <c r="F487" i="1"/>
  <c r="K487" i="1" s="1"/>
  <c r="L487" i="1" s="1"/>
  <c r="N487" i="1" s="1"/>
  <c r="F483" i="1"/>
  <c r="K483" i="1" s="1"/>
  <c r="L483" i="1" s="1"/>
  <c r="N483" i="1" s="1"/>
  <c r="F479" i="1"/>
  <c r="K479" i="1" s="1"/>
  <c r="L479" i="1" s="1"/>
  <c r="N479" i="1" s="1"/>
  <c r="F475" i="1"/>
  <c r="K475" i="1" s="1"/>
  <c r="L475" i="1" s="1"/>
  <c r="N475" i="1" s="1"/>
  <c r="F471" i="1"/>
  <c r="K471" i="1" s="1"/>
  <c r="L471" i="1" s="1"/>
  <c r="N471" i="1" s="1"/>
  <c r="F467" i="1"/>
  <c r="K467" i="1" s="1"/>
  <c r="L467" i="1" s="1"/>
  <c r="N467" i="1" s="1"/>
  <c r="F463" i="1"/>
  <c r="K463" i="1" s="1"/>
  <c r="L463" i="1" s="1"/>
  <c r="N463" i="1" s="1"/>
  <c r="F459" i="1"/>
  <c r="K459" i="1" s="1"/>
  <c r="L459" i="1" s="1"/>
  <c r="N459" i="1" s="1"/>
  <c r="F455" i="1"/>
  <c r="K455" i="1" s="1"/>
  <c r="L455" i="1" s="1"/>
  <c r="N455" i="1" s="1"/>
  <c r="F451" i="1"/>
  <c r="K451" i="1" s="1"/>
  <c r="L451" i="1" s="1"/>
  <c r="N451" i="1" s="1"/>
  <c r="F447" i="1"/>
  <c r="K447" i="1" s="1"/>
  <c r="L447" i="1" s="1"/>
  <c r="N447" i="1" s="1"/>
  <c r="F443" i="1"/>
  <c r="K443" i="1" s="1"/>
  <c r="L443" i="1" s="1"/>
  <c r="N443" i="1" s="1"/>
  <c r="F439" i="1"/>
  <c r="K439" i="1" s="1"/>
  <c r="L439" i="1" s="1"/>
  <c r="N439" i="1" s="1"/>
  <c r="F435" i="1"/>
  <c r="K435" i="1" s="1"/>
  <c r="L435" i="1" s="1"/>
  <c r="N435" i="1" s="1"/>
  <c r="F431" i="1"/>
  <c r="K431" i="1" s="1"/>
  <c r="L431" i="1" s="1"/>
  <c r="N431" i="1" s="1"/>
  <c r="F427" i="1"/>
  <c r="K427" i="1" s="1"/>
  <c r="L427" i="1" s="1"/>
  <c r="N427" i="1" s="1"/>
  <c r="F423" i="1"/>
  <c r="K423" i="1" s="1"/>
  <c r="L423" i="1" s="1"/>
  <c r="N423" i="1" s="1"/>
  <c r="F419" i="1"/>
  <c r="K419" i="1" s="1"/>
  <c r="L419" i="1" s="1"/>
  <c r="N419" i="1" s="1"/>
  <c r="F415" i="1"/>
  <c r="K415" i="1" s="1"/>
  <c r="L415" i="1" s="1"/>
  <c r="N415" i="1" s="1"/>
  <c r="F411" i="1"/>
  <c r="K411" i="1" s="1"/>
  <c r="L411" i="1" s="1"/>
  <c r="N411" i="1" s="1"/>
  <c r="F407" i="1"/>
  <c r="K407" i="1" s="1"/>
  <c r="L407" i="1" s="1"/>
  <c r="N407" i="1" s="1"/>
  <c r="F403" i="1"/>
  <c r="K403" i="1" s="1"/>
  <c r="L403" i="1" s="1"/>
  <c r="N403" i="1" s="1"/>
  <c r="F399" i="1"/>
  <c r="K399" i="1" s="1"/>
  <c r="L399" i="1" s="1"/>
  <c r="N399" i="1" s="1"/>
  <c r="F395" i="1"/>
  <c r="K395" i="1" s="1"/>
  <c r="L395" i="1" s="1"/>
  <c r="N395" i="1" s="1"/>
  <c r="F391" i="1"/>
  <c r="K391" i="1" s="1"/>
  <c r="L391" i="1" s="1"/>
  <c r="N391" i="1" s="1"/>
  <c r="F387" i="1"/>
  <c r="K387" i="1" s="1"/>
  <c r="S387" i="1" s="1"/>
  <c r="L387" i="1" s="1"/>
  <c r="N387" i="1" s="1"/>
  <c r="F383" i="1"/>
  <c r="K383" i="1" s="1"/>
  <c r="L383" i="1" s="1"/>
  <c r="N383" i="1" s="1"/>
  <c r="F379" i="1"/>
  <c r="K379" i="1" s="1"/>
  <c r="L379" i="1" s="1"/>
  <c r="N379" i="1" s="1"/>
  <c r="F375" i="1"/>
  <c r="K375" i="1" s="1"/>
  <c r="L375" i="1" s="1"/>
  <c r="N375" i="1" s="1"/>
  <c r="F371" i="1"/>
  <c r="K371" i="1" s="1"/>
  <c r="L371" i="1" s="1"/>
  <c r="N371" i="1" s="1"/>
  <c r="F367" i="1"/>
  <c r="K367" i="1" s="1"/>
  <c r="L367" i="1" s="1"/>
  <c r="N367" i="1" s="1"/>
  <c r="F363" i="1"/>
  <c r="K363" i="1" s="1"/>
  <c r="L363" i="1" s="1"/>
  <c r="N363" i="1" s="1"/>
  <c r="F359" i="1"/>
  <c r="K359" i="1" s="1"/>
  <c r="L359" i="1" s="1"/>
  <c r="N359" i="1" s="1"/>
  <c r="F355" i="1"/>
  <c r="K355" i="1" s="1"/>
  <c r="L355" i="1" s="1"/>
  <c r="N355" i="1" s="1"/>
  <c r="F351" i="1"/>
  <c r="K351" i="1" s="1"/>
  <c r="L351" i="1" s="1"/>
  <c r="N351" i="1" s="1"/>
  <c r="F347" i="1"/>
  <c r="K347" i="1" s="1"/>
  <c r="L347" i="1" s="1"/>
  <c r="N347" i="1" s="1"/>
  <c r="F343" i="1"/>
  <c r="K343" i="1" s="1"/>
  <c r="L343" i="1" s="1"/>
  <c r="N343" i="1" s="1"/>
  <c r="F339" i="1"/>
  <c r="K339" i="1" s="1"/>
  <c r="L339" i="1" s="1"/>
  <c r="N339" i="1" s="1"/>
  <c r="F335" i="1"/>
  <c r="K335" i="1" s="1"/>
  <c r="L335" i="1" s="1"/>
  <c r="N335" i="1" s="1"/>
  <c r="F331" i="1"/>
  <c r="K331" i="1" s="1"/>
  <c r="L331" i="1" s="1"/>
  <c r="N331" i="1" s="1"/>
  <c r="F327" i="1"/>
  <c r="K327" i="1" s="1"/>
  <c r="L327" i="1" s="1"/>
  <c r="N327" i="1" s="1"/>
  <c r="F323" i="1"/>
  <c r="K323" i="1" s="1"/>
  <c r="L323" i="1" s="1"/>
  <c r="N323" i="1" s="1"/>
  <c r="F319" i="1"/>
  <c r="K319" i="1" s="1"/>
  <c r="L319" i="1" s="1"/>
  <c r="N319" i="1" s="1"/>
  <c r="F315" i="1"/>
  <c r="K315" i="1" s="1"/>
  <c r="L315" i="1" s="1"/>
  <c r="N315" i="1" s="1"/>
  <c r="F311" i="1"/>
  <c r="K311" i="1" s="1"/>
  <c r="L311" i="1" s="1"/>
  <c r="N311" i="1" s="1"/>
  <c r="F307" i="1"/>
  <c r="K307" i="1" s="1"/>
  <c r="L307" i="1" s="1"/>
  <c r="N307" i="1" s="1"/>
  <c r="F303" i="1"/>
  <c r="K303" i="1" s="1"/>
  <c r="L303" i="1" s="1"/>
  <c r="N303" i="1" s="1"/>
  <c r="F299" i="1"/>
  <c r="K299" i="1" s="1"/>
  <c r="L299" i="1" s="1"/>
  <c r="N299" i="1" s="1"/>
  <c r="F295" i="1"/>
  <c r="K295" i="1" s="1"/>
  <c r="L295" i="1" s="1"/>
  <c r="N295" i="1" s="1"/>
  <c r="F291" i="1"/>
  <c r="K291" i="1" s="1"/>
  <c r="L291" i="1" s="1"/>
  <c r="N291" i="1" s="1"/>
  <c r="F287" i="1"/>
  <c r="K287" i="1" s="1"/>
  <c r="L287" i="1" s="1"/>
  <c r="N287" i="1" s="1"/>
  <c r="F283" i="1"/>
  <c r="K283" i="1" s="1"/>
  <c r="L283" i="1" s="1"/>
  <c r="N283" i="1" s="1"/>
  <c r="F279" i="1"/>
  <c r="K279" i="1" s="1"/>
  <c r="L279" i="1" s="1"/>
  <c r="N279" i="1" s="1"/>
  <c r="F275" i="1"/>
  <c r="K275" i="1" s="1"/>
  <c r="L275" i="1" s="1"/>
  <c r="N275" i="1" s="1"/>
  <c r="F271" i="1"/>
  <c r="K271" i="1" s="1"/>
  <c r="L271" i="1" s="1"/>
  <c r="N271" i="1" s="1"/>
  <c r="F267" i="1"/>
  <c r="K267" i="1" s="1"/>
  <c r="L267" i="1" s="1"/>
  <c r="N267" i="1" s="1"/>
  <c r="F263" i="1"/>
  <c r="K263" i="1" s="1"/>
  <c r="L263" i="1" s="1"/>
  <c r="N263" i="1" s="1"/>
  <c r="F259" i="1"/>
  <c r="K259" i="1" s="1"/>
  <c r="L259" i="1" s="1"/>
  <c r="N259" i="1" s="1"/>
  <c r="F255" i="1"/>
  <c r="K255" i="1" s="1"/>
  <c r="L255" i="1" s="1"/>
  <c r="N255" i="1" s="1"/>
  <c r="F251" i="1"/>
  <c r="K251" i="1" s="1"/>
  <c r="L251" i="1" s="1"/>
  <c r="N251" i="1" s="1"/>
  <c r="F247" i="1"/>
  <c r="K247" i="1" s="1"/>
  <c r="L247" i="1" s="1"/>
  <c r="N247" i="1" s="1"/>
  <c r="F243" i="1"/>
  <c r="K243" i="1" s="1"/>
  <c r="L243" i="1" s="1"/>
  <c r="N243" i="1" s="1"/>
  <c r="F239" i="1"/>
  <c r="K239" i="1" s="1"/>
  <c r="L239" i="1" s="1"/>
  <c r="N239" i="1" s="1"/>
  <c r="F235" i="1"/>
  <c r="K235" i="1" s="1"/>
  <c r="L235" i="1" s="1"/>
  <c r="N235" i="1" s="1"/>
  <c r="F231" i="1"/>
  <c r="K231" i="1" s="1"/>
  <c r="L231" i="1" s="1"/>
  <c r="N231" i="1" s="1"/>
  <c r="F227" i="1"/>
  <c r="K227" i="1" s="1"/>
  <c r="L227" i="1" s="1"/>
  <c r="N227" i="1" s="1"/>
  <c r="F223" i="1"/>
  <c r="K223" i="1" s="1"/>
  <c r="L223" i="1" s="1"/>
  <c r="N223" i="1" s="1"/>
  <c r="F219" i="1"/>
  <c r="K219" i="1" s="1"/>
  <c r="L219" i="1" s="1"/>
  <c r="N219" i="1" s="1"/>
  <c r="F215" i="1"/>
  <c r="K215" i="1" s="1"/>
  <c r="L215" i="1" s="1"/>
  <c r="N215" i="1" s="1"/>
  <c r="F211" i="1"/>
  <c r="K211" i="1" s="1"/>
  <c r="L211" i="1" s="1"/>
  <c r="N211" i="1" s="1"/>
  <c r="F207" i="1"/>
  <c r="K207" i="1" s="1"/>
  <c r="L207" i="1" s="1"/>
  <c r="N207" i="1" s="1"/>
  <c r="F203" i="1"/>
  <c r="K203" i="1" s="1"/>
  <c r="L203" i="1" s="1"/>
  <c r="N203" i="1" s="1"/>
  <c r="F199" i="1"/>
  <c r="K199" i="1" s="1"/>
  <c r="L199" i="1" s="1"/>
  <c r="N199" i="1" s="1"/>
  <c r="F195" i="1"/>
  <c r="K195" i="1" s="1"/>
  <c r="L195" i="1" s="1"/>
  <c r="N195" i="1" s="1"/>
  <c r="F191" i="1"/>
  <c r="K191" i="1" s="1"/>
  <c r="S191" i="1" s="1"/>
  <c r="L191" i="1" s="1"/>
  <c r="N191" i="1" s="1"/>
  <c r="F187" i="1"/>
  <c r="K187" i="1" s="1"/>
  <c r="L187" i="1" s="1"/>
  <c r="N187" i="1" s="1"/>
  <c r="F183" i="1"/>
  <c r="K183" i="1" s="1"/>
  <c r="L183" i="1" s="1"/>
  <c r="N183" i="1" s="1"/>
  <c r="F179" i="1"/>
  <c r="K179" i="1" s="1"/>
  <c r="L179" i="1" s="1"/>
  <c r="N179" i="1" s="1"/>
  <c r="F175" i="1"/>
  <c r="K175" i="1" s="1"/>
  <c r="S175" i="1" s="1"/>
  <c r="L175" i="1" s="1"/>
  <c r="N175" i="1" s="1"/>
  <c r="F171" i="1"/>
  <c r="K171" i="1" s="1"/>
  <c r="L171" i="1" s="1"/>
  <c r="N171" i="1" s="1"/>
  <c r="F167" i="1"/>
  <c r="K167" i="1" s="1"/>
  <c r="L167" i="1" s="1"/>
  <c r="N167" i="1" s="1"/>
  <c r="F163" i="1"/>
  <c r="K163" i="1" s="1"/>
  <c r="L163" i="1" s="1"/>
  <c r="N163" i="1" s="1"/>
  <c r="F159" i="1"/>
  <c r="K159" i="1" s="1"/>
  <c r="L159" i="1" s="1"/>
  <c r="N159" i="1" s="1"/>
  <c r="F155" i="1"/>
  <c r="K155" i="1" s="1"/>
  <c r="L155" i="1" s="1"/>
  <c r="N155" i="1" s="1"/>
  <c r="F151" i="1"/>
  <c r="K151" i="1" s="1"/>
  <c r="L151" i="1" s="1"/>
  <c r="N151" i="1" s="1"/>
  <c r="F147" i="1"/>
  <c r="K147" i="1" s="1"/>
  <c r="L147" i="1" s="1"/>
  <c r="N147" i="1" s="1"/>
  <c r="F143" i="1"/>
  <c r="K143" i="1" s="1"/>
  <c r="L143" i="1" s="1"/>
  <c r="N143" i="1" s="1"/>
  <c r="F139" i="1"/>
  <c r="K139" i="1" s="1"/>
  <c r="L139" i="1" s="1"/>
  <c r="N139" i="1" s="1"/>
  <c r="F135" i="1"/>
  <c r="K135" i="1" s="1"/>
  <c r="L135" i="1" s="1"/>
  <c r="N135" i="1" s="1"/>
  <c r="F131" i="1"/>
  <c r="K131" i="1" s="1"/>
  <c r="L131" i="1" s="1"/>
  <c r="N131" i="1" s="1"/>
  <c r="F127" i="1"/>
  <c r="K127" i="1" s="1"/>
  <c r="L127" i="1" s="1"/>
  <c r="N127" i="1" s="1"/>
  <c r="F123" i="1"/>
  <c r="K123" i="1" s="1"/>
  <c r="L123" i="1" s="1"/>
  <c r="N123" i="1" s="1"/>
  <c r="F119" i="1"/>
  <c r="K119" i="1" s="1"/>
  <c r="L119" i="1" s="1"/>
  <c r="N119" i="1" s="1"/>
  <c r="F115" i="1"/>
  <c r="K115" i="1" s="1"/>
  <c r="L115" i="1" s="1"/>
  <c r="N115" i="1" s="1"/>
  <c r="F111" i="1"/>
  <c r="K111" i="1" s="1"/>
  <c r="L111" i="1" s="1"/>
  <c r="N111" i="1" s="1"/>
  <c r="F107" i="1"/>
  <c r="K107" i="1" s="1"/>
  <c r="L107" i="1" s="1"/>
  <c r="N107" i="1" s="1"/>
  <c r="F103" i="1"/>
  <c r="K103" i="1" s="1"/>
  <c r="L103" i="1" s="1"/>
  <c r="N103" i="1" s="1"/>
  <c r="F99" i="1"/>
  <c r="K99" i="1" s="1"/>
  <c r="L99" i="1" s="1"/>
  <c r="N99" i="1" s="1"/>
  <c r="F95" i="1"/>
  <c r="K95" i="1" s="1"/>
  <c r="L95" i="1" s="1"/>
  <c r="N95" i="1" s="1"/>
  <c r="F91" i="1"/>
  <c r="K91" i="1" s="1"/>
  <c r="L91" i="1" s="1"/>
  <c r="N91" i="1" s="1"/>
  <c r="F87" i="1"/>
  <c r="K87" i="1" s="1"/>
  <c r="L87" i="1" s="1"/>
  <c r="N87" i="1" s="1"/>
  <c r="F83" i="1"/>
  <c r="K83" i="1" s="1"/>
  <c r="L83" i="1" s="1"/>
  <c r="N83" i="1" s="1"/>
  <c r="F79" i="1"/>
  <c r="K79" i="1" s="1"/>
  <c r="L79" i="1" s="1"/>
  <c r="N79" i="1" s="1"/>
  <c r="F75" i="1"/>
  <c r="K75" i="1" s="1"/>
  <c r="S75" i="1" s="1"/>
  <c r="L75" i="1" s="1"/>
  <c r="N75" i="1" s="1"/>
  <c r="F67" i="1"/>
  <c r="K67" i="1" s="1"/>
  <c r="L67" i="1" s="1"/>
  <c r="N67" i="1" s="1"/>
  <c r="F63" i="1"/>
  <c r="K63" i="1" s="1"/>
  <c r="L63" i="1" s="1"/>
  <c r="N63" i="1" s="1"/>
  <c r="F59" i="1"/>
  <c r="K59" i="1" s="1"/>
  <c r="L59" i="1" s="1"/>
  <c r="N59" i="1" s="1"/>
  <c r="F55" i="1"/>
  <c r="K55" i="1" s="1"/>
  <c r="L55" i="1" s="1"/>
  <c r="N55" i="1" s="1"/>
  <c r="F51" i="1"/>
  <c r="K51" i="1" s="1"/>
  <c r="L51" i="1" s="1"/>
  <c r="N51" i="1" s="1"/>
  <c r="F47" i="1"/>
  <c r="K47" i="1" s="1"/>
  <c r="L47" i="1" s="1"/>
  <c r="N47" i="1" s="1"/>
  <c r="F43" i="1"/>
  <c r="K43" i="1" s="1"/>
  <c r="L43" i="1" s="1"/>
  <c r="N43" i="1" s="1"/>
  <c r="F35" i="1"/>
  <c r="K35" i="1" s="1"/>
  <c r="L35" i="1" s="1"/>
  <c r="N35" i="1" s="1"/>
  <c r="F31" i="1"/>
  <c r="K31" i="1" s="1"/>
  <c r="L31" i="1" s="1"/>
  <c r="N31" i="1" s="1"/>
  <c r="F27" i="1"/>
  <c r="K27" i="1" s="1"/>
  <c r="L27" i="1" s="1"/>
  <c r="N27" i="1" s="1"/>
  <c r="F23" i="1"/>
  <c r="K23" i="1" s="1"/>
  <c r="L23" i="1" s="1"/>
  <c r="N23" i="1" s="1"/>
  <c r="F19" i="1"/>
  <c r="K19" i="1" s="1"/>
  <c r="L19" i="1" s="1"/>
  <c r="N19" i="1" s="1"/>
  <c r="T13" i="10"/>
  <c r="E13" i="10" s="1"/>
  <c r="F15" i="1"/>
  <c r="K15" i="1" s="1"/>
  <c r="L15" i="1" s="1"/>
  <c r="N15" i="1" s="1"/>
  <c r="F11" i="1"/>
  <c r="K11" i="1" s="1"/>
  <c r="L11" i="1" s="1"/>
  <c r="N11" i="1" s="1"/>
  <c r="F19" i="10"/>
  <c r="F18" i="10"/>
  <c r="Z15" i="10"/>
  <c r="X15" i="10" s="1"/>
  <c r="Z14" i="10"/>
  <c r="X14" i="10" s="1"/>
  <c r="F718" i="1"/>
  <c r="K718" i="1" s="1"/>
  <c r="L718" i="1" s="1"/>
  <c r="N718" i="1" s="1"/>
  <c r="F714" i="1"/>
  <c r="K714" i="1" s="1"/>
  <c r="L714" i="1" s="1"/>
  <c r="N714" i="1" s="1"/>
  <c r="F710" i="1"/>
  <c r="K710" i="1" s="1"/>
  <c r="L710" i="1" s="1"/>
  <c r="N710" i="1" s="1"/>
  <c r="F706" i="1"/>
  <c r="K706" i="1" s="1"/>
  <c r="L706" i="1" s="1"/>
  <c r="N706" i="1" s="1"/>
  <c r="F702" i="1"/>
  <c r="K702" i="1" s="1"/>
  <c r="L702" i="1" s="1"/>
  <c r="N702" i="1" s="1"/>
  <c r="F698" i="1"/>
  <c r="K698" i="1" s="1"/>
  <c r="L698" i="1" s="1"/>
  <c r="N698" i="1" s="1"/>
  <c r="F694" i="1"/>
  <c r="K694" i="1" s="1"/>
  <c r="L694" i="1" s="1"/>
  <c r="N694" i="1" s="1"/>
  <c r="T12" i="10"/>
  <c r="E12" i="10" s="1"/>
  <c r="T9" i="10"/>
  <c r="E9" i="10" s="1"/>
  <c r="T10" i="10"/>
  <c r="E10" i="10" s="1"/>
  <c r="T11" i="10"/>
  <c r="E11" i="10" s="1"/>
  <c r="F690" i="1"/>
  <c r="K690" i="1" s="1"/>
  <c r="L690" i="1" s="1"/>
  <c r="N690" i="1" s="1"/>
  <c r="F686" i="1"/>
  <c r="K686" i="1" s="1"/>
  <c r="L686" i="1" s="1"/>
  <c r="N686" i="1" s="1"/>
  <c r="F682" i="1"/>
  <c r="K682" i="1" s="1"/>
  <c r="L682" i="1" s="1"/>
  <c r="N682" i="1" s="1"/>
  <c r="F678" i="1"/>
  <c r="K678" i="1" s="1"/>
  <c r="L678" i="1" s="1"/>
  <c r="N678" i="1" s="1"/>
  <c r="F674" i="1"/>
  <c r="K674" i="1" s="1"/>
  <c r="L674" i="1" s="1"/>
  <c r="N674" i="1" s="1"/>
  <c r="F670" i="1"/>
  <c r="K670" i="1" s="1"/>
  <c r="L670" i="1" s="1"/>
  <c r="N670" i="1" s="1"/>
  <c r="F666" i="1"/>
  <c r="K666" i="1" s="1"/>
  <c r="L666" i="1" s="1"/>
  <c r="N666" i="1" s="1"/>
  <c r="F662" i="1"/>
  <c r="K662" i="1" s="1"/>
  <c r="L662" i="1" s="1"/>
  <c r="N662" i="1" s="1"/>
  <c r="F658" i="1"/>
  <c r="K658" i="1" s="1"/>
  <c r="L658" i="1" s="1"/>
  <c r="N658" i="1" s="1"/>
  <c r="F654" i="1"/>
  <c r="K654" i="1" s="1"/>
  <c r="L654" i="1" s="1"/>
  <c r="N654" i="1" s="1"/>
  <c r="F650" i="1"/>
  <c r="K650" i="1" s="1"/>
  <c r="L650" i="1" s="1"/>
  <c r="N650" i="1" s="1"/>
  <c r="F646" i="1"/>
  <c r="K646" i="1" s="1"/>
  <c r="L646" i="1" s="1"/>
  <c r="N646" i="1" s="1"/>
  <c r="F642" i="1"/>
  <c r="K642" i="1" s="1"/>
  <c r="L642" i="1" s="1"/>
  <c r="N642" i="1" s="1"/>
  <c r="F638" i="1"/>
  <c r="K638" i="1" s="1"/>
  <c r="L638" i="1" s="1"/>
  <c r="N638" i="1" s="1"/>
  <c r="F634" i="1"/>
  <c r="K634" i="1" s="1"/>
  <c r="S634" i="1" s="1"/>
  <c r="L634" i="1" s="1"/>
  <c r="N634" i="1" s="1"/>
  <c r="F630" i="1"/>
  <c r="K630" i="1" s="1"/>
  <c r="L630" i="1" s="1"/>
  <c r="N630" i="1" s="1"/>
  <c r="F626" i="1"/>
  <c r="K626" i="1" s="1"/>
  <c r="L626" i="1" s="1"/>
  <c r="N626" i="1" s="1"/>
  <c r="F622" i="1"/>
  <c r="K622" i="1" s="1"/>
  <c r="L622" i="1" s="1"/>
  <c r="N622" i="1" s="1"/>
  <c r="F618" i="1"/>
  <c r="K618" i="1" s="1"/>
  <c r="L618" i="1" s="1"/>
  <c r="N618" i="1" s="1"/>
  <c r="F614" i="1"/>
  <c r="K614" i="1" s="1"/>
  <c r="L614" i="1" s="1"/>
  <c r="N614" i="1" s="1"/>
  <c r="F610" i="1"/>
  <c r="K610" i="1" s="1"/>
  <c r="L610" i="1" s="1"/>
  <c r="N610" i="1" s="1"/>
  <c r="F606" i="1"/>
  <c r="K606" i="1" s="1"/>
  <c r="L606" i="1" s="1"/>
  <c r="N606" i="1" s="1"/>
  <c r="F602" i="1"/>
  <c r="K602" i="1" s="1"/>
  <c r="S602" i="1" s="1"/>
  <c r="L602" i="1" s="1"/>
  <c r="N602" i="1" s="1"/>
  <c r="F598" i="1"/>
  <c r="K598" i="1" s="1"/>
  <c r="L598" i="1" s="1"/>
  <c r="N598" i="1" s="1"/>
  <c r="F594" i="1"/>
  <c r="K594" i="1" s="1"/>
  <c r="L594" i="1" s="1"/>
  <c r="N594" i="1" s="1"/>
  <c r="F590" i="1"/>
  <c r="K590" i="1" s="1"/>
  <c r="L590" i="1" s="1"/>
  <c r="N590" i="1" s="1"/>
  <c r="F586" i="1"/>
  <c r="K586" i="1" s="1"/>
  <c r="L586" i="1" s="1"/>
  <c r="N586" i="1" s="1"/>
  <c r="F582" i="1"/>
  <c r="K582" i="1" s="1"/>
  <c r="L582" i="1" s="1"/>
  <c r="N582" i="1" s="1"/>
  <c r="F578" i="1"/>
  <c r="K578" i="1" s="1"/>
  <c r="L578" i="1" s="1"/>
  <c r="N578" i="1" s="1"/>
  <c r="F574" i="1"/>
  <c r="K574" i="1" s="1"/>
  <c r="L574" i="1" s="1"/>
  <c r="N574" i="1" s="1"/>
  <c r="F570" i="1"/>
  <c r="K570" i="1" s="1"/>
  <c r="S570" i="1" s="1"/>
  <c r="L570" i="1" s="1"/>
  <c r="N570" i="1" s="1"/>
  <c r="F566" i="1"/>
  <c r="K566" i="1" s="1"/>
  <c r="L566" i="1" s="1"/>
  <c r="N566" i="1" s="1"/>
  <c r="F562" i="1"/>
  <c r="K562" i="1" s="1"/>
  <c r="L562" i="1" s="1"/>
  <c r="N562" i="1" s="1"/>
  <c r="F558" i="1"/>
  <c r="K558" i="1" s="1"/>
  <c r="L558" i="1" s="1"/>
  <c r="N558" i="1" s="1"/>
  <c r="F554" i="1"/>
  <c r="K554" i="1" s="1"/>
  <c r="L554" i="1" s="1"/>
  <c r="N554" i="1" s="1"/>
  <c r="F550" i="1"/>
  <c r="K550" i="1" s="1"/>
  <c r="L550" i="1" s="1"/>
  <c r="N550" i="1" s="1"/>
  <c r="F546" i="1"/>
  <c r="K546" i="1" s="1"/>
  <c r="L546" i="1" s="1"/>
  <c r="N546" i="1" s="1"/>
  <c r="F542" i="1"/>
  <c r="K542" i="1" s="1"/>
  <c r="L542" i="1" s="1"/>
  <c r="N542" i="1" s="1"/>
  <c r="T23" i="10"/>
  <c r="E23" i="10" s="1"/>
  <c r="F538" i="1"/>
  <c r="K538" i="1" s="1"/>
  <c r="L538" i="1" s="1"/>
  <c r="N538" i="1" s="1"/>
  <c r="F534" i="1"/>
  <c r="K534" i="1" s="1"/>
  <c r="L534" i="1" s="1"/>
  <c r="N534" i="1" s="1"/>
  <c r="F530" i="1"/>
  <c r="K530" i="1" s="1"/>
  <c r="L530" i="1" s="1"/>
  <c r="N530" i="1" s="1"/>
  <c r="F526" i="1"/>
  <c r="K526" i="1" s="1"/>
  <c r="L526" i="1" s="1"/>
  <c r="N526" i="1" s="1"/>
  <c r="F522" i="1"/>
  <c r="K522" i="1" s="1"/>
  <c r="L522" i="1" s="1"/>
  <c r="N522" i="1" s="1"/>
  <c r="F518" i="1"/>
  <c r="K518" i="1" s="1"/>
  <c r="L518" i="1" s="1"/>
  <c r="N518" i="1" s="1"/>
  <c r="F514" i="1"/>
  <c r="K514" i="1" s="1"/>
  <c r="L514" i="1" s="1"/>
  <c r="N514" i="1" s="1"/>
  <c r="F510" i="1"/>
  <c r="K510" i="1" s="1"/>
  <c r="L510" i="1" s="1"/>
  <c r="N510" i="1" s="1"/>
  <c r="F506" i="1"/>
  <c r="K506" i="1" s="1"/>
  <c r="S506" i="1" s="1"/>
  <c r="L506" i="1" s="1"/>
  <c r="N506" i="1" s="1"/>
  <c r="F502" i="1"/>
  <c r="K502" i="1" s="1"/>
  <c r="L502" i="1" s="1"/>
  <c r="N502" i="1" s="1"/>
  <c r="F498" i="1"/>
  <c r="K498" i="1" s="1"/>
  <c r="L498" i="1" s="1"/>
  <c r="N498" i="1" s="1"/>
  <c r="F494" i="1"/>
  <c r="K494" i="1" s="1"/>
  <c r="L494" i="1" s="1"/>
  <c r="N494" i="1" s="1"/>
  <c r="F490" i="1"/>
  <c r="K490" i="1" s="1"/>
  <c r="L490" i="1" s="1"/>
  <c r="N490" i="1" s="1"/>
  <c r="F486" i="1"/>
  <c r="K486" i="1" s="1"/>
  <c r="L486" i="1" s="1"/>
  <c r="N486" i="1" s="1"/>
  <c r="F482" i="1"/>
  <c r="K482" i="1" s="1"/>
  <c r="L482" i="1" s="1"/>
  <c r="N482" i="1" s="1"/>
  <c r="F478" i="1"/>
  <c r="K478" i="1" s="1"/>
  <c r="L478" i="1" s="1"/>
  <c r="N478" i="1" s="1"/>
  <c r="F474" i="1"/>
  <c r="K474" i="1" s="1"/>
  <c r="L474" i="1" s="1"/>
  <c r="N474" i="1" s="1"/>
  <c r="F470" i="1"/>
  <c r="K470" i="1" s="1"/>
  <c r="L470" i="1" s="1"/>
  <c r="N470" i="1" s="1"/>
  <c r="F466" i="1"/>
  <c r="K466" i="1" s="1"/>
  <c r="L466" i="1" s="1"/>
  <c r="N466" i="1" s="1"/>
  <c r="F462" i="1"/>
  <c r="K462" i="1" s="1"/>
  <c r="L462" i="1" s="1"/>
  <c r="N462" i="1" s="1"/>
  <c r="F458" i="1"/>
  <c r="K458" i="1" s="1"/>
  <c r="L458" i="1" s="1"/>
  <c r="N458" i="1" s="1"/>
  <c r="F454" i="1"/>
  <c r="K454" i="1" s="1"/>
  <c r="L454" i="1" s="1"/>
  <c r="N454" i="1" s="1"/>
  <c r="F450" i="1"/>
  <c r="K450" i="1" s="1"/>
  <c r="L450" i="1" s="1"/>
  <c r="N450" i="1" s="1"/>
  <c r="F446" i="1"/>
  <c r="K446" i="1" s="1"/>
  <c r="L446" i="1" s="1"/>
  <c r="N446" i="1" s="1"/>
  <c r="F442" i="1"/>
  <c r="K442" i="1" s="1"/>
  <c r="L442" i="1" s="1"/>
  <c r="N442" i="1" s="1"/>
  <c r="F438" i="1"/>
  <c r="K438" i="1" s="1"/>
  <c r="L438" i="1" s="1"/>
  <c r="N438" i="1" s="1"/>
  <c r="F434" i="1"/>
  <c r="K434" i="1" s="1"/>
  <c r="L434" i="1" s="1"/>
  <c r="N434" i="1" s="1"/>
  <c r="F430" i="1"/>
  <c r="K430" i="1" s="1"/>
  <c r="L430" i="1" s="1"/>
  <c r="N430" i="1" s="1"/>
  <c r="F426" i="1"/>
  <c r="K426" i="1" s="1"/>
  <c r="L426" i="1" s="1"/>
  <c r="N426" i="1" s="1"/>
  <c r="F422" i="1"/>
  <c r="K422" i="1" s="1"/>
  <c r="L422" i="1" s="1"/>
  <c r="N422" i="1" s="1"/>
  <c r="F418" i="1"/>
  <c r="K418" i="1" s="1"/>
  <c r="L418" i="1" s="1"/>
  <c r="N418" i="1" s="1"/>
  <c r="F414" i="1"/>
  <c r="K414" i="1" s="1"/>
  <c r="L414" i="1" s="1"/>
  <c r="N414" i="1" s="1"/>
  <c r="F410" i="1"/>
  <c r="K410" i="1" s="1"/>
  <c r="L410" i="1" s="1"/>
  <c r="N410" i="1" s="1"/>
  <c r="F406" i="1"/>
  <c r="K406" i="1" s="1"/>
  <c r="L406" i="1" s="1"/>
  <c r="N406" i="1" s="1"/>
  <c r="F402" i="1"/>
  <c r="K402" i="1" s="1"/>
  <c r="L402" i="1" s="1"/>
  <c r="N402" i="1" s="1"/>
  <c r="F398" i="1"/>
  <c r="K398" i="1" s="1"/>
  <c r="L398" i="1" s="1"/>
  <c r="N398" i="1" s="1"/>
  <c r="F394" i="1"/>
  <c r="K394" i="1" s="1"/>
  <c r="L394" i="1" s="1"/>
  <c r="N394" i="1" s="1"/>
  <c r="F390" i="1"/>
  <c r="K390" i="1" s="1"/>
  <c r="L390" i="1" s="1"/>
  <c r="N390" i="1" s="1"/>
  <c r="F386" i="1"/>
  <c r="K386" i="1" s="1"/>
  <c r="L386" i="1" s="1"/>
  <c r="N386" i="1" s="1"/>
  <c r="F382" i="1"/>
  <c r="K382" i="1" s="1"/>
  <c r="L382" i="1" s="1"/>
  <c r="N382" i="1" s="1"/>
  <c r="F378" i="1"/>
  <c r="K378" i="1" s="1"/>
  <c r="L378" i="1" s="1"/>
  <c r="N378" i="1" s="1"/>
  <c r="F374" i="1"/>
  <c r="K374" i="1" s="1"/>
  <c r="L374" i="1" s="1"/>
  <c r="N374" i="1" s="1"/>
  <c r="F370" i="1"/>
  <c r="K370" i="1" s="1"/>
  <c r="L370" i="1" s="1"/>
  <c r="N370" i="1" s="1"/>
  <c r="F366" i="1"/>
  <c r="K366" i="1" s="1"/>
  <c r="L366" i="1" s="1"/>
  <c r="N366" i="1" s="1"/>
  <c r="F362" i="1"/>
  <c r="K362" i="1" s="1"/>
  <c r="L362" i="1" s="1"/>
  <c r="N362" i="1" s="1"/>
  <c r="F358" i="1"/>
  <c r="K358" i="1" s="1"/>
  <c r="L358" i="1" s="1"/>
  <c r="N358" i="1" s="1"/>
  <c r="F354" i="1"/>
  <c r="K354" i="1" s="1"/>
  <c r="L354" i="1" s="1"/>
  <c r="N354" i="1" s="1"/>
  <c r="F350" i="1"/>
  <c r="K350" i="1" s="1"/>
  <c r="L350" i="1" s="1"/>
  <c r="N350" i="1" s="1"/>
  <c r="F346" i="1"/>
  <c r="K346" i="1" s="1"/>
  <c r="L346" i="1" s="1"/>
  <c r="N346" i="1" s="1"/>
  <c r="F342" i="1"/>
  <c r="K342" i="1" s="1"/>
  <c r="L342" i="1" s="1"/>
  <c r="N342" i="1" s="1"/>
  <c r="F338" i="1"/>
  <c r="K338" i="1" s="1"/>
  <c r="L338" i="1" s="1"/>
  <c r="N338" i="1" s="1"/>
  <c r="F334" i="1"/>
  <c r="K334" i="1" s="1"/>
  <c r="S334" i="1" s="1"/>
  <c r="L334" i="1" s="1"/>
  <c r="N334" i="1" s="1"/>
  <c r="F330" i="1"/>
  <c r="K330" i="1" s="1"/>
  <c r="S330" i="1" s="1"/>
  <c r="L330" i="1" s="1"/>
  <c r="N330" i="1" s="1"/>
  <c r="F326" i="1"/>
  <c r="K326" i="1" s="1"/>
  <c r="L326" i="1" s="1"/>
  <c r="N326" i="1" s="1"/>
  <c r="F322" i="1"/>
  <c r="K322" i="1" s="1"/>
  <c r="L322" i="1" s="1"/>
  <c r="N322" i="1" s="1"/>
  <c r="F318" i="1"/>
  <c r="K318" i="1" s="1"/>
  <c r="L318" i="1" s="1"/>
  <c r="N318" i="1" s="1"/>
  <c r="F314" i="1"/>
  <c r="K314" i="1" s="1"/>
  <c r="L314" i="1" s="1"/>
  <c r="N314" i="1" s="1"/>
  <c r="F310" i="1"/>
  <c r="K310" i="1" s="1"/>
  <c r="L310" i="1" s="1"/>
  <c r="N310" i="1" s="1"/>
  <c r="F306" i="1"/>
  <c r="K306" i="1" s="1"/>
  <c r="L306" i="1" s="1"/>
  <c r="N306" i="1" s="1"/>
  <c r="F302" i="1"/>
  <c r="K302" i="1" s="1"/>
  <c r="L302" i="1" s="1"/>
  <c r="N302" i="1" s="1"/>
  <c r="F298" i="1"/>
  <c r="K298" i="1" s="1"/>
  <c r="L298" i="1" s="1"/>
  <c r="N298" i="1" s="1"/>
  <c r="F294" i="1"/>
  <c r="K294" i="1" s="1"/>
  <c r="L294" i="1" s="1"/>
  <c r="N294" i="1" s="1"/>
  <c r="F290" i="1"/>
  <c r="K290" i="1" s="1"/>
  <c r="L290" i="1" s="1"/>
  <c r="N290" i="1" s="1"/>
  <c r="F286" i="1"/>
  <c r="K286" i="1" s="1"/>
  <c r="L286" i="1" s="1"/>
  <c r="N286" i="1" s="1"/>
  <c r="F282" i="1"/>
  <c r="K282" i="1" s="1"/>
  <c r="L282" i="1" s="1"/>
  <c r="N282" i="1" s="1"/>
  <c r="F278" i="1"/>
  <c r="K278" i="1" s="1"/>
  <c r="L278" i="1" s="1"/>
  <c r="N278" i="1" s="1"/>
  <c r="F274" i="1"/>
  <c r="K274" i="1" s="1"/>
  <c r="L274" i="1" s="1"/>
  <c r="N274" i="1" s="1"/>
  <c r="F270" i="1"/>
  <c r="K270" i="1" s="1"/>
  <c r="L270" i="1" s="1"/>
  <c r="N270" i="1" s="1"/>
  <c r="F266" i="1"/>
  <c r="K266" i="1" s="1"/>
  <c r="L266" i="1" s="1"/>
  <c r="N266" i="1" s="1"/>
  <c r="F262" i="1"/>
  <c r="K262" i="1" s="1"/>
  <c r="L262" i="1" s="1"/>
  <c r="N262" i="1" s="1"/>
  <c r="F258" i="1"/>
  <c r="K258" i="1" s="1"/>
  <c r="L258" i="1" s="1"/>
  <c r="N258" i="1" s="1"/>
  <c r="F254" i="1"/>
  <c r="K254" i="1" s="1"/>
  <c r="L254" i="1" s="1"/>
  <c r="N254" i="1" s="1"/>
  <c r="F250" i="1"/>
  <c r="K250" i="1" s="1"/>
  <c r="S250" i="1" s="1"/>
  <c r="L250" i="1" s="1"/>
  <c r="N250" i="1" s="1"/>
  <c r="F246" i="1"/>
  <c r="K246" i="1" s="1"/>
  <c r="L246" i="1" s="1"/>
  <c r="N246" i="1" s="1"/>
  <c r="F242" i="1"/>
  <c r="K242" i="1" s="1"/>
  <c r="L242" i="1" s="1"/>
  <c r="N242" i="1" s="1"/>
  <c r="F238" i="1"/>
  <c r="K238" i="1" s="1"/>
  <c r="L238" i="1" s="1"/>
  <c r="N238" i="1" s="1"/>
  <c r="F234" i="1"/>
  <c r="K234" i="1" s="1"/>
  <c r="L234" i="1" s="1"/>
  <c r="N234" i="1" s="1"/>
  <c r="F230" i="1"/>
  <c r="K230" i="1" s="1"/>
  <c r="L230" i="1" s="1"/>
  <c r="N230" i="1" s="1"/>
  <c r="F226" i="1"/>
  <c r="K226" i="1" s="1"/>
  <c r="L226" i="1" s="1"/>
  <c r="N226" i="1" s="1"/>
  <c r="F222" i="1"/>
  <c r="K222" i="1" s="1"/>
  <c r="L222" i="1" s="1"/>
  <c r="N222" i="1" s="1"/>
  <c r="F218" i="1"/>
  <c r="K218" i="1" s="1"/>
  <c r="L218" i="1" s="1"/>
  <c r="N218" i="1" s="1"/>
  <c r="F214" i="1"/>
  <c r="K214" i="1" s="1"/>
  <c r="L214" i="1" s="1"/>
  <c r="N214" i="1" s="1"/>
  <c r="F210" i="1"/>
  <c r="K210" i="1" s="1"/>
  <c r="L210" i="1" s="1"/>
  <c r="N210" i="1" s="1"/>
  <c r="F206" i="1"/>
  <c r="K206" i="1" s="1"/>
  <c r="L206" i="1" s="1"/>
  <c r="N206" i="1" s="1"/>
  <c r="F202" i="1"/>
  <c r="K202" i="1" s="1"/>
  <c r="L202" i="1" s="1"/>
  <c r="N202" i="1" s="1"/>
  <c r="F198" i="1"/>
  <c r="K198" i="1" s="1"/>
  <c r="L198" i="1" s="1"/>
  <c r="N198" i="1" s="1"/>
  <c r="F194" i="1"/>
  <c r="K194" i="1" s="1"/>
  <c r="L194" i="1" s="1"/>
  <c r="N194" i="1" s="1"/>
  <c r="F190" i="1"/>
  <c r="K190" i="1" s="1"/>
  <c r="L190" i="1" s="1"/>
  <c r="N190" i="1" s="1"/>
  <c r="F186" i="1"/>
  <c r="K186" i="1" s="1"/>
  <c r="L186" i="1" s="1"/>
  <c r="N186" i="1" s="1"/>
  <c r="F182" i="1"/>
  <c r="K182" i="1" s="1"/>
  <c r="L182" i="1" s="1"/>
  <c r="N182" i="1" s="1"/>
  <c r="F178" i="1"/>
  <c r="K178" i="1" s="1"/>
  <c r="L178" i="1" s="1"/>
  <c r="N178" i="1" s="1"/>
  <c r="F174" i="1"/>
  <c r="K174" i="1" s="1"/>
  <c r="L174" i="1" s="1"/>
  <c r="N174" i="1" s="1"/>
  <c r="F170" i="1"/>
  <c r="K170" i="1" s="1"/>
  <c r="L170" i="1" s="1"/>
  <c r="N170" i="1" s="1"/>
  <c r="F166" i="1"/>
  <c r="K166" i="1" s="1"/>
  <c r="L166" i="1" s="1"/>
  <c r="N166" i="1" s="1"/>
  <c r="F162" i="1"/>
  <c r="K162" i="1" s="1"/>
  <c r="L162" i="1" s="1"/>
  <c r="N162" i="1" s="1"/>
  <c r="F158" i="1"/>
  <c r="K158" i="1" s="1"/>
  <c r="L158" i="1" s="1"/>
  <c r="N158" i="1" s="1"/>
  <c r="F154" i="1"/>
  <c r="K154" i="1" s="1"/>
  <c r="L154" i="1" s="1"/>
  <c r="N154" i="1" s="1"/>
  <c r="F150" i="1"/>
  <c r="K150" i="1" s="1"/>
  <c r="L150" i="1" s="1"/>
  <c r="N150" i="1" s="1"/>
  <c r="F146" i="1"/>
  <c r="K146" i="1" s="1"/>
  <c r="L146" i="1" s="1"/>
  <c r="N146" i="1" s="1"/>
  <c r="F142" i="1"/>
  <c r="K142" i="1" s="1"/>
  <c r="L142" i="1" s="1"/>
  <c r="N142" i="1" s="1"/>
  <c r="F138" i="1"/>
  <c r="K138" i="1" s="1"/>
  <c r="L138" i="1" s="1"/>
  <c r="N138" i="1" s="1"/>
  <c r="F134" i="1"/>
  <c r="K134" i="1" s="1"/>
  <c r="L134" i="1" s="1"/>
  <c r="N134" i="1" s="1"/>
  <c r="F130" i="1"/>
  <c r="K130" i="1" s="1"/>
  <c r="L130" i="1" s="1"/>
  <c r="N130" i="1" s="1"/>
  <c r="F126" i="1"/>
  <c r="K126" i="1" s="1"/>
  <c r="L126" i="1" s="1"/>
  <c r="N126" i="1" s="1"/>
  <c r="F122" i="1"/>
  <c r="K122" i="1" s="1"/>
  <c r="L122" i="1" s="1"/>
  <c r="N122" i="1" s="1"/>
  <c r="F118" i="1"/>
  <c r="K118" i="1" s="1"/>
  <c r="L118" i="1" s="1"/>
  <c r="N118" i="1" s="1"/>
  <c r="F114" i="1"/>
  <c r="K114" i="1" s="1"/>
  <c r="L114" i="1" s="1"/>
  <c r="N114" i="1" s="1"/>
  <c r="F110" i="1"/>
  <c r="K110" i="1" s="1"/>
  <c r="L110" i="1" s="1"/>
  <c r="N110" i="1" s="1"/>
  <c r="F106" i="1"/>
  <c r="K106" i="1" s="1"/>
  <c r="L106" i="1" s="1"/>
  <c r="N106" i="1" s="1"/>
  <c r="F98" i="1"/>
  <c r="K98" i="1" s="1"/>
  <c r="L98" i="1" s="1"/>
  <c r="N98" i="1" s="1"/>
  <c r="F94" i="1"/>
  <c r="K94" i="1" s="1"/>
  <c r="L94" i="1" s="1"/>
  <c r="N94" i="1" s="1"/>
  <c r="F90" i="1"/>
  <c r="K90" i="1" s="1"/>
  <c r="S90" i="1" s="1"/>
  <c r="L90" i="1" s="1"/>
  <c r="N90" i="1" s="1"/>
  <c r="F86" i="1"/>
  <c r="K86" i="1" s="1"/>
  <c r="L86" i="1" s="1"/>
  <c r="N86" i="1" s="1"/>
  <c r="F82" i="1"/>
  <c r="K82" i="1" s="1"/>
  <c r="L82" i="1" s="1"/>
  <c r="N82" i="1" s="1"/>
  <c r="F78" i="1"/>
  <c r="K78" i="1" s="1"/>
  <c r="L78" i="1" s="1"/>
  <c r="N78" i="1" s="1"/>
  <c r="F74" i="1"/>
  <c r="K74" i="1" s="1"/>
  <c r="L74" i="1" s="1"/>
  <c r="N74" i="1" s="1"/>
  <c r="F70" i="1"/>
  <c r="K70" i="1" s="1"/>
  <c r="L70" i="1" s="1"/>
  <c r="N70" i="1" s="1"/>
  <c r="F66" i="1"/>
  <c r="K66" i="1" s="1"/>
  <c r="L66" i="1" s="1"/>
  <c r="N66" i="1" s="1"/>
  <c r="F62" i="1"/>
  <c r="K62" i="1" s="1"/>
  <c r="L62" i="1" s="1"/>
  <c r="N62" i="1" s="1"/>
  <c r="F58" i="1"/>
  <c r="K58" i="1" s="1"/>
  <c r="L58" i="1" s="1"/>
  <c r="N58" i="1" s="1"/>
  <c r="F54" i="1"/>
  <c r="K54" i="1" s="1"/>
  <c r="L54" i="1" s="1"/>
  <c r="N54" i="1" s="1"/>
  <c r="F50" i="1"/>
  <c r="K50" i="1" s="1"/>
  <c r="L50" i="1" s="1"/>
  <c r="N50" i="1" s="1"/>
  <c r="F46" i="1"/>
  <c r="K46" i="1" s="1"/>
  <c r="L46" i="1" s="1"/>
  <c r="N46" i="1" s="1"/>
  <c r="F42" i="1"/>
  <c r="K42" i="1" s="1"/>
  <c r="L42" i="1" s="1"/>
  <c r="N42" i="1" s="1"/>
  <c r="F38" i="1"/>
  <c r="K38" i="1" s="1"/>
  <c r="L38" i="1" s="1"/>
  <c r="N38" i="1" s="1"/>
  <c r="F34" i="1"/>
  <c r="K34" i="1" s="1"/>
  <c r="L34" i="1" s="1"/>
  <c r="N34" i="1" s="1"/>
  <c r="F30" i="1"/>
  <c r="K30" i="1" s="1"/>
  <c r="L30" i="1" s="1"/>
  <c r="N30" i="1" s="1"/>
  <c r="F26" i="1"/>
  <c r="K26" i="1" s="1"/>
  <c r="L26" i="1" s="1"/>
  <c r="N26" i="1" s="1"/>
  <c r="F22" i="1"/>
  <c r="K22" i="1" s="1"/>
  <c r="L22" i="1" s="1"/>
  <c r="N22" i="1" s="1"/>
  <c r="F18" i="1"/>
  <c r="K18" i="1" s="1"/>
  <c r="L18" i="1" s="1"/>
  <c r="N18" i="1" s="1"/>
  <c r="F14" i="1"/>
  <c r="K14" i="1" s="1"/>
  <c r="L14" i="1" s="1"/>
  <c r="N14" i="1" s="1"/>
  <c r="F10" i="1"/>
  <c r="K10" i="1" s="1"/>
  <c r="L10" i="1" s="1"/>
  <c r="N10" i="1" s="1"/>
  <c r="F15" i="10"/>
  <c r="F14" i="10"/>
  <c r="P8" i="10"/>
  <c r="W13" i="10"/>
  <c r="W46" i="10"/>
  <c r="W35" i="10"/>
  <c r="W48" i="10"/>
  <c r="W33" i="10"/>
  <c r="W21" i="10"/>
  <c r="W54" i="10"/>
  <c r="W43" i="10"/>
  <c r="W25" i="10"/>
  <c r="W47" i="10"/>
  <c r="W29" i="10"/>
  <c r="W51" i="10"/>
  <c r="W49" i="10"/>
  <c r="W18" i="10"/>
  <c r="W20" i="10"/>
  <c r="W37" i="10"/>
  <c r="W41" i="10"/>
  <c r="W10" i="10"/>
  <c r="W45" i="10"/>
  <c r="W14" i="10"/>
  <c r="W16" i="10"/>
  <c r="W34" i="10"/>
  <c r="W23" i="10"/>
  <c r="W36" i="10"/>
  <c r="W53" i="10"/>
  <c r="W22" i="10"/>
  <c r="W11" i="10"/>
  <c r="W24" i="10"/>
  <c r="W26" i="10"/>
  <c r="W15" i="10"/>
  <c r="W30" i="10"/>
  <c r="W19" i="10"/>
  <c r="W32" i="10"/>
  <c r="W17" i="10"/>
  <c r="W50" i="10"/>
  <c r="W39" i="10"/>
  <c r="W52" i="10"/>
  <c r="W38" i="10"/>
  <c r="W27" i="10"/>
  <c r="W40" i="10"/>
  <c r="W9" i="10"/>
  <c r="W42" i="10"/>
  <c r="W31" i="10"/>
  <c r="W44" i="10"/>
  <c r="W28" i="10"/>
  <c r="L27" i="10"/>
  <c r="L44" i="10"/>
  <c r="L21" i="10"/>
  <c r="L43" i="10"/>
  <c r="L37" i="10"/>
  <c r="W12" i="10"/>
  <c r="L12" i="10" s="1"/>
  <c r="L11" i="10"/>
  <c r="L28" i="10"/>
  <c r="L48" i="10"/>
  <c r="L31" i="10"/>
  <c r="L53" i="10"/>
  <c r="L26" i="10"/>
  <c r="L47" i="10"/>
  <c r="L16" i="10"/>
  <c r="L32" i="10"/>
  <c r="L36" i="10"/>
  <c r="L45" i="10"/>
  <c r="L52" i="10"/>
  <c r="L35" i="10"/>
  <c r="L13" i="10"/>
  <c r="L38" i="10"/>
  <c r="L51" i="10"/>
  <c r="L20" i="10"/>
  <c r="L29" i="10"/>
  <c r="L46" i="10"/>
  <c r="L54" i="10"/>
  <c r="L40" i="10"/>
  <c r="L33" i="10"/>
  <c r="L41" i="10"/>
  <c r="L34" i="10"/>
  <c r="L49" i="10"/>
  <c r="L50" i="10"/>
  <c r="L23" i="10"/>
  <c r="L39" i="10"/>
  <c r="L24" i="10"/>
  <c r="L17" i="10"/>
  <c r="L9" i="10"/>
  <c r="L42" i="10"/>
  <c r="L10" i="10"/>
  <c r="L30" i="10"/>
  <c r="L25" i="10"/>
  <c r="L22" i="10"/>
  <c r="L18" i="10"/>
  <c r="L19" i="10"/>
  <c r="L15" i="10"/>
  <c r="L14" i="10"/>
  <c r="E6" i="1" l="1"/>
  <c r="V8" i="10" l="1"/>
  <c r="W8" i="10"/>
  <c r="L4" i="1" l="1"/>
  <c r="L6" i="1"/>
  <c r="N6" i="1" s="1"/>
  <c r="T6" i="1" l="1"/>
  <c r="AA6" i="1"/>
  <c r="AA8" i="10" l="1"/>
  <c r="S8" i="10" s="1"/>
  <c r="Z8" i="10"/>
  <c r="X8" i="10" s="1"/>
  <c r="Y8" i="10"/>
  <c r="U8" i="10"/>
  <c r="T8" i="10"/>
  <c r="O8" i="10"/>
  <c r="F8" i="10"/>
  <c r="L8" i="10"/>
  <c r="E8" i="10" l="1"/>
  <c r="P2" i="13"/>
  <c r="O2" i="13"/>
  <c r="N2" i="13"/>
  <c r="M2" i="13"/>
  <c r="A5" i="10" l="1"/>
  <c r="J3" i="2" l="1"/>
  <c r="N1" i="1" l="1"/>
  <c r="K6" i="2" l="1"/>
  <c r="G2" i="13" l="1"/>
  <c r="L2" i="13" l="1"/>
  <c r="F6" i="1" l="1"/>
  <c r="J6" i="2"/>
  <c r="N6" i="2" s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B7" i="10"/>
  <c r="C7" i="10" s="1"/>
  <c r="D7" i="10" s="1"/>
  <c r="E7" i="10" s="1"/>
  <c r="F7" i="10" s="1"/>
  <c r="G7" i="10" s="1"/>
  <c r="H7" i="10" s="1"/>
  <c r="I7" i="10" s="1"/>
  <c r="J7" i="10" s="1"/>
  <c r="K7" i="10" s="1"/>
  <c r="L7" i="10" s="1"/>
  <c r="M7" i="10" s="1"/>
  <c r="N7" i="10" s="1"/>
  <c r="O7" i="10" s="1"/>
  <c r="P7" i="10" s="1"/>
  <c r="Q7" i="10" s="1"/>
  <c r="R7" i="10" s="1"/>
  <c r="S7" i="10" s="1"/>
  <c r="T7" i="10" s="1"/>
  <c r="U7" i="10" s="1"/>
  <c r="V7" i="10" s="1"/>
  <c r="W7" i="10" s="1"/>
  <c r="X7" i="10" s="1"/>
  <c r="Y7" i="10" s="1"/>
  <c r="Z7" i="10" s="1"/>
  <c r="AA7" i="10" s="1"/>
  <c r="AB7" i="10" s="1"/>
  <c r="C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Q6" i="2"/>
  <c r="AD6" i="2"/>
  <c r="AG6" i="2"/>
  <c r="W1" i="1"/>
  <c r="A4" i="1"/>
  <c r="B4" i="1"/>
  <c r="C4" i="1"/>
  <c r="D4" i="1"/>
  <c r="E4" i="1"/>
  <c r="F4" i="1"/>
  <c r="G4" i="1"/>
  <c r="H4" i="1"/>
  <c r="I4" i="1"/>
  <c r="J4" i="1"/>
  <c r="K4" i="1"/>
  <c r="M4" i="1"/>
  <c r="N4" i="1"/>
  <c r="O4" i="1"/>
  <c r="P4" i="1"/>
  <c r="Q4" i="1"/>
  <c r="R4" i="1"/>
  <c r="S4" i="1"/>
  <c r="T4" i="1"/>
  <c r="U4" i="1"/>
  <c r="V4" i="1"/>
  <c r="W4" i="1"/>
  <c r="X4" i="1"/>
  <c r="Z4" i="1"/>
  <c r="AA4" i="1"/>
  <c r="AB4" i="1"/>
  <c r="AC4" i="1"/>
  <c r="AD4" i="1"/>
  <c r="AE4" i="1"/>
  <c r="I6" i="1"/>
  <c r="K6" i="1" s="1"/>
  <c r="Q6" i="1"/>
  <c r="R6" i="1"/>
  <c r="O6" i="2" l="1"/>
  <c r="P6" i="2" s="1"/>
  <c r="U1" i="1" l="1"/>
</calcChain>
</file>

<file path=xl/comments1.xml><?xml version="1.0" encoding="utf-8"?>
<comments xmlns="http://schemas.openxmlformats.org/spreadsheetml/2006/main">
  <authors>
    <author>Вячеслав Вацик</author>
  </authors>
  <commentList>
    <comment ref="I1" authorId="0" shapeId="0">
      <text>
        <r>
          <rPr>
            <b/>
            <sz val="8"/>
            <color indexed="81"/>
            <rFont val="Tahoma"/>
            <family val="2"/>
            <charset val="204"/>
          </rPr>
          <t>Вячеслав Вацик:</t>
        </r>
        <r>
          <rPr>
            <sz val="8"/>
            <color indexed="81"/>
            <rFont val="Tahoma"/>
            <family val="2"/>
            <charset val="204"/>
          </rPr>
          <t xml:space="preserve">
чтобы вручную потом не искать, что-куда отправлять, лучше заранее список отсортировать в нужном порядке!!! 
КОЛЛЕГИ! берегите бумагу!</t>
        </r>
      </text>
    </comment>
  </commentList>
</comments>
</file>

<file path=xl/comments2.xml><?xml version="1.0" encoding="utf-8"?>
<comments xmlns="http://schemas.openxmlformats.org/spreadsheetml/2006/main">
  <authors>
    <author>Вацик Вячеслав Анатольевич</author>
  </authors>
  <commentList>
    <comment ref="D8" authorId="0" shapeId="0">
      <text>
        <r>
          <rPr>
            <b/>
            <sz val="9"/>
            <color indexed="81"/>
            <rFont val="Tahoma"/>
            <family val="2"/>
            <charset val="204"/>
          </rPr>
          <t>Вацик Вячеслав Анатольевич:</t>
        </r>
        <r>
          <rPr>
            <sz val="9"/>
            <color indexed="81"/>
            <rFont val="Tahoma"/>
            <family val="2"/>
            <charset val="204"/>
          </rPr>
          <t xml:space="preserve">
вспомогательный отчет к базе данных с расшифровкой стран</t>
        </r>
      </text>
    </comment>
  </commentList>
</comments>
</file>

<file path=xl/sharedStrings.xml><?xml version="1.0" encoding="utf-8"?>
<sst xmlns="http://schemas.openxmlformats.org/spreadsheetml/2006/main" count="30289" uniqueCount="8483">
  <si>
    <t>47802810155550000096</t>
  </si>
  <si>
    <t>47802810155550000135</t>
  </si>
  <si>
    <t>47802810255550000129</t>
  </si>
  <si>
    <t>47802810255550000132</t>
  </si>
  <si>
    <t>47801810655550000021</t>
  </si>
  <si>
    <t>Перечень наименований к/с, даты заключения к/с, текстового описания всех ФКР и принятых решений</t>
  </si>
  <si>
    <t>from (</t>
  </si>
  <si>
    <t xml:space="preserve">select ifnull(ruob_dt,'2050-01-01') &lt; now() isRUOB, </t>
  </si>
  <si>
    <t>45208810455550000279</t>
  </si>
  <si>
    <t>select ind, count(distinct isUOB) * max(isUOB) ch 
from (select ind, (GREATEST(ifnull(ruob_dt_act,'2000-01-01'), ifnull(ruob_dt,'2050-01-01')) &gt; @dtAn) isUOB from fcr join aList using(aid) 
where fcr_gid = 1 and ifnull(ds_dt,'2000-01-01') &lt;= @dtAn and ifnull(dt_act,'2000-01-01') &lt;= @dtAn and ifnull(dt_end, '2050-01-01') &gt; @dtAn )t group by 1;</t>
  </si>
  <si>
    <t>45107810755550000012</t>
  </si>
  <si>
    <t>47802810955550000212</t>
  </si>
  <si>
    <t>32109840600210000310</t>
  </si>
  <si>
    <t>32109840900210000311</t>
  </si>
  <si>
    <t>32109840200210000312</t>
  </si>
  <si>
    <t>32109840500210000313</t>
  </si>
  <si>
    <t>32109840600210000307</t>
  </si>
  <si>
    <t>32109840900210000308</t>
  </si>
  <si>
    <t>Издательство АСТ, ООО</t>
  </si>
  <si>
    <t>32109840200210000354</t>
  </si>
  <si>
    <t>32109840500210000355</t>
  </si>
  <si>
    <t>32109840800210000356</t>
  </si>
  <si>
    <t>32109840100210000357</t>
  </si>
  <si>
    <t>Bellgate Construction Ltd</t>
  </si>
  <si>
    <t>47801810555550000024</t>
  </si>
  <si>
    <t>32109840800210000262</t>
  </si>
  <si>
    <t>uob_id, ruob_num, ruob_dt, convert((select abr from refuob where idUOB=uob_id) using 'utf8') UOB</t>
  </si>
  <si>
    <t>Киностудия Ленфильм, ОАО</t>
  </si>
  <si>
    <t>45208810455550000389</t>
  </si>
  <si>
    <t>список ссуд, не учитываемых в классификации клиента</t>
  </si>
  <si>
    <t>0,18,20,28,29</t>
  </si>
  <si>
    <t>0,21,22</t>
  </si>
  <si>
    <t>0,26</t>
  </si>
  <si>
    <t>0,27</t>
  </si>
  <si>
    <t>0,19</t>
  </si>
  <si>
    <t>0,5,7,32</t>
  </si>
  <si>
    <t>2758</t>
  </si>
  <si>
    <t>32309810900210000015</t>
  </si>
  <si>
    <t>select ind, 1 from aList join agreements on aid = agr_id where analogLoan=1;</t>
  </si>
  <si>
    <t>acc</t>
  </si>
  <si>
    <t>ВТБ Факторинг, ООО</t>
  </si>
  <si>
    <t>Величина РБР не равна остатку по счету</t>
  </si>
  <si>
    <t>47802810855550000192</t>
  </si>
  <si>
    <t>Шахтоуправление Садкинское, ООО</t>
  </si>
  <si>
    <t>Дом Одежды, ООО</t>
  </si>
  <si>
    <t>47802810755550000124</t>
  </si>
  <si>
    <t>47802810755550000137</t>
  </si>
  <si>
    <t>&lt;&gt;</t>
  </si>
  <si>
    <t>Наименование заемщика</t>
  </si>
  <si>
    <t xml:space="preserve">Выгрузка 1-го платежа по списку кред. соглашений </t>
  </si>
  <si>
    <t>Наименование
заемщика</t>
  </si>
  <si>
    <t>Оценка
финанс.
состояния</t>
  </si>
  <si>
    <t>CID</t>
  </si>
  <si>
    <t>AID</t>
  </si>
  <si>
    <t>Подразделение</t>
  </si>
  <si>
    <t>Задолженность
по основному
долгу, в руб.</t>
  </si>
  <si>
    <t>Воробьевы горы, ООО</t>
  </si>
  <si>
    <t>Экономические программы, ООО</t>
  </si>
  <si>
    <t>МегаСтрой, ООО</t>
  </si>
  <si>
    <t>Тепломагистраль, ЗАО</t>
  </si>
  <si>
    <t>Завод Автоприбор, ОАО</t>
  </si>
  <si>
    <t>РКК от 15.11.2013 №96: улучшение категории качества ссудной задолженности на 1 категорию</t>
  </si>
  <si>
    <t>не учитывать при классификации клиента</t>
  </si>
  <si>
    <t>CQ_CID</t>
  </si>
  <si>
    <t>Минимум CQ_CID</t>
  </si>
  <si>
    <t>Максимум CQ_CID</t>
  </si>
  <si>
    <t>47802810455550000107</t>
  </si>
  <si>
    <t>Перечень к/с с решениями 3.9.3 о повышении на ступень категории качества (по клиентам)</t>
  </si>
  <si>
    <t>45208810555550000360</t>
  </si>
  <si>
    <t>32109840800210000327</t>
  </si>
  <si>
    <t>32109840100210000328</t>
  </si>
  <si>
    <t>есть ФКР?</t>
  </si>
  <si>
    <t>Перечень клиентов с решениями 3.9.3 о повышении на ступень категории качества</t>
  </si>
  <si>
    <t>0,24</t>
  </si>
  <si>
    <t>Выгрузка информации о погашении ранее выданных ссуд 3-их лиц</t>
  </si>
  <si>
    <t>ГУП Мосавтотранс</t>
  </si>
  <si>
    <t>Гермес-Финанс, ООО</t>
  </si>
  <si>
    <t>32109840100210000263</t>
  </si>
  <si>
    <t>32109840400210000264</t>
  </si>
  <si>
    <t>32109840700210000265</t>
  </si>
  <si>
    <t>32109840000210000266</t>
  </si>
  <si>
    <t>32109840600210000268</t>
  </si>
  <si>
    <t>Столичный ювелирный завод, ООО</t>
  </si>
  <si>
    <t>ФинансБизнесГрупп, ООО</t>
  </si>
  <si>
    <t>Воленса, ООО</t>
  </si>
  <si>
    <t>Люкс Трейд, ООО</t>
  </si>
  <si>
    <t>Краун Инвестментс, ООО</t>
  </si>
  <si>
    <t>ХАТБЕР-М, ООО</t>
  </si>
  <si>
    <t>ТД Гулливер и Ко, ЗАО</t>
  </si>
  <si>
    <t>ХАВЕН, ООО</t>
  </si>
  <si>
    <t>isFCR</t>
  </si>
  <si>
    <t>Выгрузка информации об использовании ссуды на цели 3.13 и др. стоп-факторы</t>
  </si>
  <si>
    <t>0,12,13</t>
  </si>
  <si>
    <t>32109840400210000280</t>
  </si>
  <si>
    <t>32309810300210000013</t>
  </si>
  <si>
    <t>45208810855550000358</t>
  </si>
  <si>
    <t>RCB Bank Ltd(Cyprus), Limassol</t>
  </si>
  <si>
    <t>Перечень категорий качества на дату отчета</t>
  </si>
  <si>
    <t>Перечень клиентов с ссудной задолженностью ЗА заданную дату (параметры: дата остатков, дата отчета)</t>
  </si>
  <si>
    <t>32109840200210000286</t>
  </si>
  <si>
    <t>32109840500210000287</t>
  </si>
  <si>
    <t>32109840100210000289</t>
  </si>
  <si>
    <t>32109840000210000334</t>
  </si>
  <si>
    <t>32109840300210000335</t>
  </si>
  <si>
    <t>Единая Европа-Инвест, ООО</t>
  </si>
  <si>
    <t>45208810150050000090</t>
  </si>
  <si>
    <t>45208810955550000368</t>
  </si>
  <si>
    <t>32109840900210000094</t>
  </si>
  <si>
    <t>Дата формирования отчета</t>
  </si>
  <si>
    <t>Отчетная дата</t>
  </si>
  <si>
    <t>Величина
расчетной
базы, в руб.</t>
  </si>
  <si>
    <t>Признак субсчета сводного счета</t>
  </si>
  <si>
    <t>Код
контрагента</t>
  </si>
  <si>
    <t>Тип
заемщика</t>
  </si>
  <si>
    <t>Тип фин.
инструмента</t>
  </si>
  <si>
    <t>Категория качества</t>
  </si>
  <si>
    <t>Норма резерв.,
в %</t>
  </si>
  <si>
    <t>45208810055550000174</t>
  </si>
  <si>
    <t>45208810755550000131</t>
  </si>
  <si>
    <t>45208810255550000165</t>
  </si>
  <si>
    <t>45208810655550000147</t>
  </si>
  <si>
    <t>45208810955550000135</t>
  </si>
  <si>
    <t>45208810255550000136</t>
  </si>
  <si>
    <t>45208810255550000152</t>
  </si>
  <si>
    <t>group by isRUOB, Descript</t>
  </si>
  <si>
    <t>)t2;</t>
  </si>
  <si>
    <t>A
B</t>
  </si>
  <si>
    <t>из MySQL</t>
  </si>
  <si>
    <t>приведенный</t>
  </si>
  <si>
    <t>47801840655550000004</t>
  </si>
  <si>
    <t>47802810255550000080</t>
  </si>
  <si>
    <t>47802810855550000079</t>
  </si>
  <si>
    <t>45208810455550000130</t>
  </si>
  <si>
    <t>ЭЛИДА Групп, ООО</t>
  </si>
  <si>
    <t>Aviaimport S.A.</t>
  </si>
  <si>
    <t>Русхимсеть, ЗАО</t>
  </si>
  <si>
    <t>select ifnull(ds_dt, @dtMin) ds_dt, ifnull(dt_act, @dtMin) dt_act, fcr_gid gid,</t>
  </si>
  <si>
    <t>32109978600210000004</t>
  </si>
  <si>
    <t>45208810650050000095</t>
  </si>
  <si>
    <t>32109840800210000259</t>
  </si>
  <si>
    <t>32109840700210000375</t>
  </si>
  <si>
    <t>32109840000210000376</t>
  </si>
  <si>
    <t>32309978900210000009</t>
  </si>
  <si>
    <t>ИнКа, ООО</t>
  </si>
  <si>
    <t>Межрегиональный ТранзитТелеком, ОАО</t>
  </si>
  <si>
    <t>БетЭлТранс, ОАО</t>
  </si>
  <si>
    <t>СТОУН-ХХI, ООО</t>
  </si>
  <si>
    <t>45208840855550000124</t>
  </si>
  <si>
    <t>Волей Гранд, ООО</t>
  </si>
  <si>
    <t>Проконсим, ЗАО</t>
  </si>
  <si>
    <t>Лубянка-Девелопмент, ОАО</t>
  </si>
  <si>
    <t>РКК от 28.06.2013 №48: классификация в 5 категорию качества</t>
  </si>
  <si>
    <t>45208810955550000326</t>
  </si>
  <si>
    <t>45208810255550000372</t>
  </si>
  <si>
    <t>32009810600210000013</t>
  </si>
  <si>
    <t>32109840200210000383</t>
  </si>
  <si>
    <t>45208840755550000185</t>
  </si>
  <si>
    <t>45208810155550000391</t>
  </si>
  <si>
    <t>32009810900210000014</t>
  </si>
  <si>
    <t>Фин. состояние по перечню клиентов</t>
  </si>
  <si>
    <t>Вологодский центр птицеводства, ООО</t>
  </si>
  <si>
    <t>32109840600210000352</t>
  </si>
  <si>
    <t>Аэроферст, ЗАО</t>
  </si>
  <si>
    <t>45208810955550000203</t>
  </si>
  <si>
    <t>(пусто)</t>
  </si>
  <si>
    <t>CQmin</t>
  </si>
  <si>
    <t>CQmax</t>
  </si>
  <si>
    <t>47802810055550000109</t>
  </si>
  <si>
    <t>47802810055550000112</t>
  </si>
  <si>
    <t>32109840400210000303</t>
  </si>
  <si>
    <t>Киномир-21век, ООО</t>
  </si>
  <si>
    <t>47802810855550000118</t>
  </si>
  <si>
    <t>32309810500210000020</t>
  </si>
  <si>
    <t>45208810855550000280</t>
  </si>
  <si>
    <t>Просрочки</t>
  </si>
  <si>
    <t>select reg_acc, round(max(ost_r)/1000000) ost
from acc join baltypes using (Bal_num) join data using(accid) 
where bal1 = left(@acc,3) and Bal_num &gt;= left(@acc,5) and ClntID = @cid
 and date_ost &gt; SUBDATE(@dtOst, 360) and ActID = 1
 and accid not in (select accid from data where date_ost = @dtOst)
group by 1 order by ost desc;</t>
  </si>
  <si>
    <t>Поиск ссуд, аналогичных данной</t>
  </si>
  <si>
    <t>сумма ЭРБ</t>
  </si>
  <si>
    <t>0</t>
  </si>
  <si>
    <t>Поиск счетов "до востребования"</t>
  </si>
  <si>
    <t>Проф-инвест, ООО</t>
  </si>
  <si>
    <t>45208810155550000294</t>
  </si>
  <si>
    <t>set @cid := 5313, @acc := '32109', @dtOst := '2013-11-27';</t>
  </si>
  <si>
    <t>select left(reg_acc,5), round(max(ost_r)/1000000) ost</t>
  </si>
  <si>
    <t xml:space="preserve">from acc join baltypes using (Bal_num) join data using(accid) </t>
  </si>
  <si>
    <t>where bal1 = left(@acc,3) and Bal_num &gt;= left(@acc,5) and ClntID = @cid</t>
  </si>
  <si>
    <t xml:space="preserve"> and date_ost &gt; SUBDATE(@dtOst, 360) and ActID = 1</t>
  </si>
  <si>
    <t xml:space="preserve"> and accid not in (select accid from data where date_ost = @dtOst)</t>
  </si>
  <si>
    <t>group by 1 order by ost desc;</t>
  </si>
  <si>
    <t>select left(reg_acc,5), round(max(ost_r)/1000000) ost, loanper</t>
  </si>
  <si>
    <t>Более правильный поиск</t>
  </si>
  <si>
    <t>Желдорреммаш, ОАО</t>
  </si>
  <si>
    <t>45208810250050000084</t>
  </si>
  <si>
    <t>47801810355550000020</t>
  </si>
  <si>
    <t>47801810250050000010</t>
  </si>
  <si>
    <t>47802810550050000120</t>
  </si>
  <si>
    <t>47802810850050000118</t>
  </si>
  <si>
    <t>Гостиница Золотое кольцо УД Президента РФ, ФГУП</t>
  </si>
  <si>
    <t>Norm_UOB</t>
  </si>
  <si>
    <t>CQ_AID</t>
  </si>
  <si>
    <t>ОД - хорошее: 1 платеж был, просрочек нет, реструктуризация по решению УОБ</t>
  </si>
  <si>
    <t>прочие факторы: нет</t>
  </si>
  <si>
    <t>решение об улучшении на 1 категорию качества</t>
  </si>
  <si>
    <t>дата остатков</t>
  </si>
  <si>
    <t>CQ_Base</t>
  </si>
  <si>
    <t>Переклас?</t>
  </si>
  <si>
    <t>Дата анализа</t>
  </si>
  <si>
    <t>dtFPay</t>
  </si>
  <si>
    <t>dtMod</t>
  </si>
  <si>
    <t>32309810400210000010</t>
  </si>
  <si>
    <t>45208810255550000343</t>
  </si>
  <si>
    <t>ИСР Транс, ООО</t>
  </si>
  <si>
    <t>Джилекс, ООО</t>
  </si>
  <si>
    <t>32109840900210000366</t>
  </si>
  <si>
    <t>32109840600210000297</t>
  </si>
  <si>
    <t>32109840900210000298</t>
  </si>
  <si>
    <t>Вологодская птицефабрика, ЗАО</t>
  </si>
  <si>
    <t>ДО-05</t>
  </si>
  <si>
    <t>ДО-16</t>
  </si>
  <si>
    <t>ДО-03</t>
  </si>
  <si>
    <t>ДО-31</t>
  </si>
  <si>
    <t>45208810455550000127</t>
  </si>
  <si>
    <t>45208810455550000347</t>
  </si>
  <si>
    <t>Порядок сортировки</t>
  </si>
  <si>
    <t>47408810400210324200</t>
  </si>
  <si>
    <t>45208810655550000215</t>
  </si>
  <si>
    <t xml:space="preserve">select ind, (dtFPay &lt;= @dtOst) FPay, dtFPay, dtMod, department from agr_inf_pdr i join aList using (aid)
where dtMod = (select max(dtMod) from agr_inf_pdr where dtMod&lt;= @dtAn and aid = i.aid)  </t>
  </si>
  <si>
    <t>Выгрузка информации по просрочкам</t>
  </si>
  <si>
    <t>АО Банк ВТБ Казахстан</t>
  </si>
  <si>
    <t>Инвестдом, ООО</t>
  </si>
  <si>
    <t>Пансионат  Камелия, ЗАО</t>
  </si>
  <si>
    <t>34</t>
  </si>
  <si>
    <t>РП от 08.06.2010 №38: улучшение категории качества ссудной задолженности на 1 категорию</t>
  </si>
  <si>
    <t>Выгрузка информации об использовании ссуды на цели 3.14</t>
  </si>
  <si>
    <t>0,25</t>
  </si>
  <si>
    <t>SSD</t>
  </si>
  <si>
    <t>1,15</t>
  </si>
  <si>
    <t>Сумма обеспечения
2 кат. качества, 
в руб.</t>
  </si>
  <si>
    <t>45208810255550000217</t>
  </si>
  <si>
    <t>УОРПС</t>
  </si>
  <si>
    <t>45208810355550000117</t>
  </si>
  <si>
    <t>45208810055550000116</t>
  </si>
  <si>
    <t>Обновление информации о наличии аналогичных ссуд</t>
  </si>
  <si>
    <t>Перечень к/с, в обслуживание долга по которым принимается информация о наличии аналогичных</t>
  </si>
  <si>
    <t>45208810555550000328</t>
  </si>
  <si>
    <t>Формирование 115 формы</t>
  </si>
  <si>
    <t>1,2,3,4,7,8,13,14,11,28</t>
  </si>
  <si>
    <t>45108810055550000009</t>
  </si>
  <si>
    <t>45108810755550000011</t>
  </si>
  <si>
    <t>Международный аэропорт Шереметьево, ОАО</t>
  </si>
  <si>
    <t>0,9,10</t>
  </si>
  <si>
    <t>45208810855550000277</t>
  </si>
  <si>
    <t>ИСК ЭНБИЭМ, ЗАО</t>
  </si>
  <si>
    <t>1729/СДБО</t>
  </si>
  <si>
    <t>БЕРГ Холдинг, ООО</t>
  </si>
  <si>
    <t>Bank VTB Belgrad (Bank of Moscow jsc, Belgrade</t>
  </si>
  <si>
    <t>Птицефабрика Ермаково, ОАО</t>
  </si>
  <si>
    <t>АООО АЗОВС</t>
  </si>
  <si>
    <t>32109840700210000359</t>
  </si>
  <si>
    <t>32109840100210000292</t>
  </si>
  <si>
    <t>Выгрузка кред. соглашений по списку клиентов</t>
  </si>
  <si>
    <t>Улучшаемые</t>
  </si>
  <si>
    <t>Профсуждения</t>
  </si>
  <si>
    <t>UOB Decision</t>
  </si>
  <si>
    <t>0,10,21</t>
  </si>
  <si>
    <t>45606840355550000006</t>
  </si>
  <si>
    <t>ЭПОС, ОАО</t>
  </si>
  <si>
    <t>32309810700210000011</t>
  </si>
  <si>
    <t>45812810250050000221</t>
  </si>
  <si>
    <t>45812810550050000222</t>
  </si>
  <si>
    <t>45812810950050000220</t>
  </si>
  <si>
    <t>32308810300210000027</t>
  </si>
  <si>
    <t>Илим Тимбер Индастри, ООО</t>
  </si>
  <si>
    <t>Бизнес-центр Салют, ООО</t>
  </si>
  <si>
    <t>Фирма Рамис ЛТД, ООО</t>
  </si>
  <si>
    <t>Сочистройтранс, ЗАО</t>
  </si>
  <si>
    <t>47801810950050000022</t>
  </si>
  <si>
    <t>47801810250050000023</t>
  </si>
  <si>
    <t>47801810550050000024</t>
  </si>
  <si>
    <t>47801810850050000025</t>
  </si>
  <si>
    <t>Каркаде, ООО</t>
  </si>
  <si>
    <t>Энергопромсбыт, ООО</t>
  </si>
  <si>
    <t>Южная строительная коммуникационная компания, ООО</t>
  </si>
  <si>
    <t>Торговый Дом КАМЕЯ Со, ООО</t>
  </si>
  <si>
    <t>32109840100210000360</t>
  </si>
  <si>
    <t>32109840400210000361</t>
  </si>
  <si>
    <t>32109840700210000362</t>
  </si>
  <si>
    <t>32109840000210000363</t>
  </si>
  <si>
    <t>ВТБ Инфраструктурные инвестиции, ООО</t>
  </si>
  <si>
    <t>Западный мост, ЗАО</t>
  </si>
  <si>
    <t>set @cid := 3584, @acc := '45106810755550000026', @dtOst := '2011-12-14';</t>
  </si>
  <si>
    <t>from fcr where aid = @aid order by fcr_gid, ds_num, ds_dt</t>
  </si>
  <si>
    <t>)t</t>
  </si>
  <si>
    <t>select ind, d.fcr_detLst from (fcr join aList using(aid)) join fcr_descript d on fcr_ch1 = tid where d.gid in (2,3) and d.f115 = 0 and ifnull(dt_act,'2000-01-01') &lt;= @dtAn and ifnull(dt_end, '2050-01-01') &gt; @dtAn group by 1;</t>
  </si>
  <si>
    <t>ДО-06</t>
  </si>
  <si>
    <t>ДО-ЦФУ</t>
  </si>
  <si>
    <t>УСКЗДО</t>
  </si>
  <si>
    <t>ДО-04</t>
  </si>
  <si>
    <t>УПБ</t>
  </si>
  <si>
    <t>УОКБО</t>
  </si>
  <si>
    <t>УОДиР</t>
  </si>
  <si>
    <t>УКС</t>
  </si>
  <si>
    <t>ДО-13</t>
  </si>
  <si>
    <t>ДО-39</t>
  </si>
  <si>
    <t>УКРБ</t>
  </si>
  <si>
    <t>ДО-41</t>
  </si>
  <si>
    <t>УДБиВК</t>
  </si>
  <si>
    <t>УДБ</t>
  </si>
  <si>
    <t>FinSt</t>
  </si>
  <si>
    <t>OD</t>
  </si>
  <si>
    <t xml:space="preserve"> </t>
  </si>
  <si>
    <t>aid</t>
  </si>
  <si>
    <t>Dt1Pay</t>
  </si>
  <si>
    <t>1Pay</t>
  </si>
  <si>
    <t>DtOpen</t>
  </si>
  <si>
    <t>DtClose</t>
  </si>
  <si>
    <t>Перечень к/с с решениями 3.9.* об индивидуальной классификации ссуды (по к/с)</t>
  </si>
  <si>
    <t>0,15,32</t>
  </si>
  <si>
    <t>select ind, cq, CONCAT_WS(': ', reason, reason_desc) from cq_exc e join aList using(aid) where aid&lt;&gt;0 and cq&lt;&gt;0 and bdate &lt;= @dtAn and @dtAn &lt; ifnull(edate, '2050-01-01')</t>
  </si>
  <si>
    <t>ФКР</t>
  </si>
  <si>
    <t xml:space="preserve">Неулучшаемые </t>
  </si>
  <si>
    <t>relCond</t>
  </si>
  <si>
    <t>DtDoc</t>
  </si>
  <si>
    <t>Общий итог</t>
  </si>
  <si>
    <t>Данные</t>
  </si>
  <si>
    <t>3.9.3.</t>
  </si>
  <si>
    <t>correct</t>
  </si>
  <si>
    <t>Перечень к/с с решениями 3.9.3 о повышении на ступень категории качества (по к/с)</t>
  </si>
  <si>
    <t xml:space="preserve">if(gid=1, 'реструктуризация', concat( if(gid=2,'цели: ',''), fcr1) ) Descript, </t>
  </si>
  <si>
    <t xml:space="preserve">if(isnull(uob_id), 'РУОБ отсутствует', concat('Р', UOB, ' №', ruob_num, ' от ', ruob_dt) ) ruob </t>
  </si>
  <si>
    <t>45208810055550000255</t>
  </si>
  <si>
    <t>47801840155550000009</t>
  </si>
  <si>
    <t>47802810855550000121</t>
  </si>
  <si>
    <t>32109840600210000242</t>
  </si>
  <si>
    <t>Белеран, ООО</t>
  </si>
  <si>
    <t>Гранситистрой, ЗАО</t>
  </si>
  <si>
    <t>Пеноплэкс Финанс, ООО</t>
  </si>
  <si>
    <t>45812810350050000341</t>
  </si>
  <si>
    <t>45812810450050000348</t>
  </si>
  <si>
    <t>DTEK Holdings Limited</t>
  </si>
  <si>
    <t>45208810050050000080</t>
  </si>
  <si>
    <t>32109840000210000350</t>
  </si>
  <si>
    <t>32109840300210000351</t>
  </si>
  <si>
    <t>45812810650050000342</t>
  </si>
  <si>
    <t>45812810350050000299</t>
  </si>
  <si>
    <t>АРИАЛ, ЗАО</t>
  </si>
  <si>
    <t>Фуд энд Беверидж, ООО</t>
  </si>
  <si>
    <t>where ds_dt &lt; @dt and dt_act &lt; @dt</t>
  </si>
  <si>
    <t>)t2</t>
  </si>
  <si>
    <t>45208810555550000098</t>
  </si>
  <si>
    <t>45208810455550000101</t>
  </si>
  <si>
    <t>45208810155550000113</t>
  </si>
  <si>
    <t>47802810855550000134</t>
  </si>
  <si>
    <t>УСКЗДО (ДО)</t>
  </si>
  <si>
    <t>45208810850050000086</t>
  </si>
  <si>
    <t>45208810550050000085</t>
  </si>
  <si>
    <t>32109840300210000270</t>
  </si>
  <si>
    <t>32109840600210000271</t>
  </si>
  <si>
    <t>32109840900210000272</t>
  </si>
  <si>
    <t>32109840200210000273</t>
  </si>
  <si>
    <t>32109840800210000275</t>
  </si>
  <si>
    <t>32109840700210000278</t>
  </si>
  <si>
    <t>45208810555550000357</t>
  </si>
  <si>
    <t>Наименование
лицевого счета</t>
  </si>
  <si>
    <t>Номер
лицевого счета</t>
  </si>
  <si>
    <t>Категория
качества
ссуды</t>
  </si>
  <si>
    <t>Доля
отчислений
в резерв, %</t>
  </si>
  <si>
    <t>Прочие факторы</t>
  </si>
  <si>
    <t>select ind, acc_agr_num, acc_agr_dt, f_AID_FCRtext(aid, @dtAn) from aList join agreements on aid = agr_id</t>
  </si>
  <si>
    <t>45208810950050000083</t>
  </si>
  <si>
    <t>nDays</t>
  </si>
  <si>
    <t>TypeAid</t>
  </si>
  <si>
    <t>Источник информации</t>
  </si>
  <si>
    <t>reg_acc</t>
  </si>
  <si>
    <t>счет</t>
  </si>
  <si>
    <t>остаток</t>
  </si>
  <si>
    <t>sumOst</t>
  </si>
  <si>
    <t>51507810900210000005</t>
  </si>
  <si>
    <t>45208810555550000166</t>
  </si>
  <si>
    <t>47802810955550000131</t>
  </si>
  <si>
    <t>подразделение</t>
  </si>
  <si>
    <t>47802810950050000128</t>
  </si>
  <si>
    <t>45812810850050000223</t>
  </si>
  <si>
    <t>45812810250050000302</t>
  </si>
  <si>
    <t>45812810750050000297</t>
  </si>
  <si>
    <t>32109840000210000347</t>
  </si>
  <si>
    <t>32109840300210000348</t>
  </si>
  <si>
    <t>&amp;pdr / &amp;cid</t>
  </si>
  <si>
    <t>32109840200210000215</t>
  </si>
  <si>
    <t>ODPros</t>
  </si>
  <si>
    <t>DtLastPr</t>
  </si>
  <si>
    <t>32309840000210000008</t>
  </si>
  <si>
    <t>0,12</t>
  </si>
  <si>
    <t>45208810555550000085</t>
  </si>
  <si>
    <t>32109840700210000294</t>
  </si>
  <si>
    <t>32109840000210000295</t>
  </si>
  <si>
    <t>Выгрузка информации о погашении ранее выданных ссуд</t>
  </si>
  <si>
    <t>Арсенал, ООО</t>
  </si>
  <si>
    <t>ТД Минск, ЗАО</t>
  </si>
  <si>
    <t>45208810755550000322</t>
  </si>
  <si>
    <t>45208810355550000382</t>
  </si>
  <si>
    <t>32109840200210000341</t>
  </si>
  <si>
    <t>32109840500210000342</t>
  </si>
  <si>
    <t>32109840800210000343</t>
  </si>
  <si>
    <t>32109840400210000345</t>
  </si>
  <si>
    <t>47802810455550000136</t>
  </si>
  <si>
    <t>32109840300210000319</t>
  </si>
  <si>
    <t>32109840700210000320</t>
  </si>
  <si>
    <t>32109840000210000321</t>
  </si>
  <si>
    <t>32109840300210000322</t>
  </si>
  <si>
    <t>Rest</t>
  </si>
  <si>
    <t>PayPrevAID</t>
  </si>
  <si>
    <t>f-Stops2</t>
  </si>
  <si>
    <t>cid</t>
  </si>
  <si>
    <t>FS</t>
  </si>
  <si>
    <t>Классификация</t>
  </si>
  <si>
    <t>Общая информация</t>
  </si>
  <si>
    <t>Первый платеж</t>
  </si>
  <si>
    <t>45208810955550000216</t>
  </si>
  <si>
    <t>45208810150050000087</t>
  </si>
  <si>
    <t>Фин. состояние (служебные поля)</t>
  </si>
  <si>
    <t>32109840900210000214</t>
  </si>
  <si>
    <t>45208810155550000346</t>
  </si>
  <si>
    <t>32309810800210000021</t>
  </si>
  <si>
    <t>45208810755550000351</t>
  </si>
  <si>
    <t>ФСК МостГеоЦентр, ООО</t>
  </si>
  <si>
    <t>Территориальная генерирующая компания №2, ОАО</t>
  </si>
  <si>
    <t>South American Aircraft Leasing S.A.</t>
  </si>
  <si>
    <t>45208810155550000362</t>
  </si>
  <si>
    <t>47802810755550000108</t>
  </si>
  <si>
    <t>47802810755550000111</t>
  </si>
  <si>
    <t>Мосэнерго, ОАО</t>
  </si>
  <si>
    <t>45208810655550000383</t>
  </si>
  <si>
    <t>Номер лицевого
счета по учету
резерва</t>
  </si>
  <si>
    <t>32109840200210000367</t>
  </si>
  <si>
    <t>32109840500210000368</t>
  </si>
  <si>
    <t>32109840800210000369</t>
  </si>
  <si>
    <t>Бургер Рус, ООО</t>
  </si>
  <si>
    <t>КАРО Фильм Менеджмент, ООО</t>
  </si>
  <si>
    <t>45208840255550000180</t>
  </si>
  <si>
    <t>45208810455550000392</t>
  </si>
  <si>
    <t>45208840055550000186</t>
  </si>
  <si>
    <t>32009810300210000009</t>
  </si>
  <si>
    <t xml:space="preserve">convert((select fcr_detLst from fcr_descript where tid = fcr_ch1) using 'utf8') fcr1,   </t>
  </si>
  <si>
    <t>Моснитки, ООО</t>
  </si>
  <si>
    <t>45208810155550000388</t>
  </si>
  <si>
    <t>45208810855550000387</t>
  </si>
  <si>
    <t>45606840455550000016</t>
  </si>
  <si>
    <t>32109840000210000169</t>
  </si>
  <si>
    <t>47408810900210035439</t>
  </si>
  <si>
    <t>45208810150050000016</t>
  </si>
  <si>
    <t>32109840800210000385</t>
  </si>
  <si>
    <t>Сумма обеспечения
1 кат. качества, 
в руб.</t>
  </si>
  <si>
    <t>0,2,3,4,14</t>
  </si>
  <si>
    <t>1,2,3,4</t>
  </si>
  <si>
    <t>45208810855550000154</t>
  </si>
  <si>
    <t>45208810555550000153</t>
  </si>
  <si>
    <t>45208810055550000158</t>
  </si>
  <si>
    <t>Торгово-производственная компания Яшма, ОАО</t>
  </si>
  <si>
    <t>Фратти НВ,ООО</t>
  </si>
  <si>
    <t>VTB Bank Belorus (Slavneftebank), Minsk</t>
  </si>
  <si>
    <t>УК Динамо, ЗАО</t>
  </si>
  <si>
    <t>ДС-Монолит, ООО</t>
  </si>
  <si>
    <t>Самараоргсинтез, ООО</t>
  </si>
  <si>
    <t>32109840400210000332</t>
  </si>
  <si>
    <t>32109840700210000333</t>
  </si>
  <si>
    <t/>
  </si>
  <si>
    <t>45208810555550000218</t>
  </si>
  <si>
    <t>45812810950050000301</t>
  </si>
  <si>
    <t>45812810550050000303</t>
  </si>
  <si>
    <t>47802810355550000126</t>
  </si>
  <si>
    <t>47802810355550000139</t>
  </si>
  <si>
    <t>select reg_acc, max(date_ost) from acc a join data d using(accid) 
where Bal_num in (select Bal_num from baltypes where Bal_num &gt; 40000 and loanPer = 'до востребования')
 and ( reg_acc not in (select reg_acc from acc_erb where erb_type = 2 or erb=0) 
  and if(reg_acc like '5%',mid(reg_acc,14,1)=0,1) ) and date_ost &gt; '2011-12-01'
group by 1;</t>
  </si>
  <si>
    <t>32009810500210000003</t>
  </si>
  <si>
    <t>32109840700210000168</t>
  </si>
  <si>
    <t>Галерея-АЛЕКС, ООО</t>
  </si>
  <si>
    <t>45208810955550000290</t>
  </si>
  <si>
    <t>32009810000210000008</t>
  </si>
  <si>
    <t>Реструктуризации</t>
  </si>
  <si>
    <t>NameAID</t>
  </si>
  <si>
    <t>Dt</t>
  </si>
  <si>
    <t>idSource</t>
  </si>
  <si>
    <t>47802810555550000133</t>
  </si>
  <si>
    <t>45208810355550000285</t>
  </si>
  <si>
    <t>Качество
обслуж.
долга</t>
  </si>
  <si>
    <t>32109840200210000244</t>
  </si>
  <si>
    <t>32309978100210000003</t>
  </si>
  <si>
    <t>32309978800210000002</t>
  </si>
  <si>
    <t>45208810350050000081</t>
  </si>
  <si>
    <t>32109840600210000284</t>
  </si>
  <si>
    <t>32309810000210000009</t>
  </si>
  <si>
    <t>select group_concat(descFull separator ';\n') from (select isRUOB, concat(Descript, ' (', group_concat(ruob), ')') descFull from (select ifnull(ruob_dt,'2050-01-01') &lt; now() isRUOB, if(gid=1, 'реструктуризация', concat( if(gid=2,'цели: ',''), fcr1) ) Descript, if(isnull(uob_id), 'РУОБ отсутствует', concat('Р', UOB, ' №', ruob_num, ' от ', ruob_dt) ) ruob from (select ifnull(ds_dt, @dtMin) ds_dt, ifnull(dt_act, @dtMin) dt_act, fcr_gid gid, convert((select fcr_detLst from fcr_descript where tid = fcr_ch1) using 'utf8') fcr1, uob_id, ruob_num, ruob_dt, convert((select abr from refuob where idUOB=uob_id) using 'utf8') UOB from fcr where aid = @aid order by fcr_gid, ds_num, ds_dt)t where ds_dt &lt; @dt and dt_act &lt; @dt)t2 group by isRUOB, Descript )t2;</t>
  </si>
  <si>
    <t>ПровСужд_2</t>
  </si>
  <si>
    <t>счет резерва</t>
  </si>
  <si>
    <t>Выгрузка обеспечения по счетам</t>
  </si>
  <si>
    <t>32109840400210000170</t>
  </si>
  <si>
    <t>32109840600210000174</t>
  </si>
  <si>
    <t>Введите исполнителей</t>
  </si>
  <si>
    <t>32309756700210000010</t>
  </si>
  <si>
    <t>Банк ВТБ 24, ЗАО</t>
  </si>
  <si>
    <t>ВГТРК, ФГУП</t>
  </si>
  <si>
    <t xml:space="preserve">каждый клиент отдельно (для досье) - </t>
  </si>
  <si>
    <t>Русская лоза, ЗАО</t>
  </si>
  <si>
    <t>select ind, e.relative, ifnull(relCond,0) relCond from cq_exc e join aList using(aid) where aid&lt;&gt;0 and cflag = 0 and e.relative&lt;&gt;0 and bdate &lt;= @dtAn and @dtAn &lt; ifnull(edate, '2050-01-01')</t>
  </si>
  <si>
    <t>аналог. ссуды с хор. ОД</t>
  </si>
  <si>
    <t>cntQuater</t>
  </si>
  <si>
    <t>CQ_tbl</t>
  </si>
  <si>
    <t>Цели</t>
  </si>
  <si>
    <t>CQ_FS</t>
  </si>
  <si>
    <t>CQ_UOB</t>
  </si>
  <si>
    <t>дата актуальной отчетности</t>
  </si>
  <si>
    <t>45208810850050000099</t>
  </si>
  <si>
    <t>45208810150050000100</t>
  </si>
  <si>
    <t>45208810450050000101</t>
  </si>
  <si>
    <t>Белая Дача Трейдинг, ЗАО</t>
  </si>
  <si>
    <t>Бразерс и Компания, ООО</t>
  </si>
  <si>
    <t>Максима Сервис ПРО, ООО</t>
  </si>
  <si>
    <t>Аэро Фудс, ООО</t>
  </si>
  <si>
    <t>Выгрузка информации по реструктуризациям</t>
  </si>
  <si>
    <t>0,23</t>
  </si>
  <si>
    <t>32109840900210000379</t>
  </si>
  <si>
    <t>32109840600210000381</t>
  </si>
  <si>
    <t>32109840800210000314</t>
  </si>
  <si>
    <t>32109840100210000315</t>
  </si>
  <si>
    <t>32109840400210000316</t>
  </si>
  <si>
    <t>32109840700210000317</t>
  </si>
  <si>
    <t>Формирование проф. суждений</t>
  </si>
  <si>
    <t>Загрузка информации по кредитным соглашениям</t>
  </si>
  <si>
    <t>Выгрузка всех ссудных счетов на отчетную дату</t>
  </si>
  <si>
    <t>Эста Сервис, ООО</t>
  </si>
  <si>
    <t>Донстрой СК, ЗАО</t>
  </si>
  <si>
    <t>45812810650050000258</t>
  </si>
  <si>
    <t>45812810750050000284</t>
  </si>
  <si>
    <t>Выгрузка кода, типа контрагента, типа фин. операции</t>
  </si>
  <si>
    <t>0,5,6,7</t>
  </si>
  <si>
    <t>Величина резерва
с учетом
обеспечения,
в руб.</t>
  </si>
  <si>
    <t>Дата
остатков</t>
  </si>
  <si>
    <t>ВАЖНО!!! далее -&gt;&gt;&gt; СОРТИРОВКА!</t>
  </si>
  <si>
    <t>47802810055550000125</t>
  </si>
  <si>
    <t>45208810355550000188</t>
  </si>
  <si>
    <t>select group_concat(descFull separator ';\n') from (</t>
  </si>
  <si>
    <t>select isRUOB, concat(Descript, ' (', group_concat(ruob), ')') descFull</t>
  </si>
  <si>
    <t>32109840200210000299</t>
  </si>
  <si>
    <t>Белая Дача Алабуга, ООО</t>
  </si>
  <si>
    <t>45208810350050000104</t>
  </si>
  <si>
    <t>45208810050050000103</t>
  </si>
  <si>
    <t>Дон-Строй Инвест, ЗАО</t>
  </si>
  <si>
    <t>Управляющая компания Главкино, ЗАО</t>
  </si>
  <si>
    <t>Что печатать</t>
  </si>
  <si>
    <t>правый нижний колонтитул</t>
  </si>
  <si>
    <t>РП от 28.06.2011 №30: улучшение категории качества ссудной задолженности на 1 категорию</t>
  </si>
  <si>
    <t>Единая Сеть Питания, ООО</t>
  </si>
  <si>
    <t>47801810855550000025</t>
  </si>
  <si>
    <t>47801810155550000026</t>
  </si>
  <si>
    <t>45812810850050000236</t>
  </si>
  <si>
    <t>select ind, ob1, ob2 from aList join (select reg_acc, if(pr1&lt;&gt;0, -1, ob1) ob1, if(pr2&lt;&gt;0, -1, ob2) ob2 from (select * from obespechenie where Blok_Id = @bid and date_ost&lt;=@dtOst order by date_ost desc)t group by 1) o using(reg_acc)</t>
  </si>
  <si>
    <t>45208810555550000137</t>
  </si>
  <si>
    <t>45208810955550000151</t>
  </si>
  <si>
    <t>Плохие цели (3.13)</t>
  </si>
  <si>
    <t>f-Stops</t>
  </si>
  <si>
    <t>tid</t>
  </si>
  <si>
    <t>cnt</t>
  </si>
  <si>
    <t>depart</t>
  </si>
  <si>
    <t>УРПЗ</t>
  </si>
  <si>
    <t>УКЗО</t>
  </si>
  <si>
    <t>Гранд Ривер, ООО</t>
  </si>
  <si>
    <t>47801810150050000013</t>
  </si>
  <si>
    <t>45208810855550000219</t>
  </si>
  <si>
    <t>45208810155550000207</t>
  </si>
  <si>
    <t>45208810650050000082</t>
  </si>
  <si>
    <t>47801840855550000008</t>
  </si>
  <si>
    <t>47801840555550000007</t>
  </si>
  <si>
    <t>47801840255550000006</t>
  </si>
  <si>
    <t>Дата последней просрочки</t>
  </si>
  <si>
    <t>agr_id</t>
  </si>
  <si>
    <t>eDate</t>
  </si>
  <si>
    <t>uob</t>
  </si>
  <si>
    <t>ПРПС</t>
  </si>
  <si>
    <t>ПРПС3Л</t>
  </si>
  <si>
    <t>Плохие цели (3.14)</t>
  </si>
  <si>
    <t>32109840300210000364</t>
  </si>
  <si>
    <t>32109840600210000365</t>
  </si>
  <si>
    <t>Полонский Сергей Юрьевич</t>
  </si>
  <si>
    <t>45815840150060000003</t>
  </si>
  <si>
    <t>LD N 502812111 с 0000015274.C 28/12/2011 по 19/12/2018</t>
  </si>
  <si>
    <t>LD N 501806132 с 0000015274.C 19/06/2013 по 21/07/2023</t>
  </si>
  <si>
    <t>LD N 502212081 с 0000015274.C 23/12/2008 по 19/12/2018</t>
  </si>
  <si>
    <t>32015810455550012007</t>
  </si>
  <si>
    <t>LD N 501812133 с 0000015274.</t>
  </si>
  <si>
    <t>LD N 503012131 с 0000034940.</t>
  </si>
  <si>
    <t>LD N 702509081 с 0000012971.C 25/09/2008 по 26/09/2013</t>
  </si>
  <si>
    <t>32115810855550003435</t>
  </si>
  <si>
    <t>LD N 79235453 с 0000323564.C 30/04/2013 по 27/04/2018</t>
  </si>
  <si>
    <t>LD N 79245845 с 0000323564.C 17/07/2013 по 16/07/2018</t>
  </si>
  <si>
    <t>LD N 79249805 с 0000323564.C 13/08/2013 по 09/02/2017</t>
  </si>
  <si>
    <t>LD N 79252603 с 0000323564.C 30/08/2013 по 29/08/2017</t>
  </si>
  <si>
    <t>LD N 79255375 с 0000323564.C 19/09/2013 по 19/09/2017</t>
  </si>
  <si>
    <t>LD N 79255798 с 0000323564.C 23/09/2013 по 17/03/2017</t>
  </si>
  <si>
    <t>LD N 79257980 с 0000323564.C 07/10/2013 по 06/04/2018</t>
  </si>
  <si>
    <t>LD N 79262764 с 0000323564.C 12/11/2013 по 12/05/2017</t>
  </si>
  <si>
    <t>LD N 79234659 с 0000323564.C 24/04/2013 по 24/04/2017</t>
  </si>
  <si>
    <t>LD N 79244057 с 0000323564.C 05/07/2013 по 05/07/2017</t>
  </si>
  <si>
    <t>LD N 79245436 с 0000323564.C 15/07/2013 по 14/07/2017</t>
  </si>
  <si>
    <t>LD N 79249071 с 0000323564.C 07/08/2013 по 07/08/2017</t>
  </si>
  <si>
    <t>LD N 79251652 с 0000323564.C 26/08/2013 по 17/02/2017</t>
  </si>
  <si>
    <t>LD N 79256973 с 0000323564.C 30/09/2013 по 27/09/2018</t>
  </si>
  <si>
    <t>LD N 79258036 с 0000323564.C 07/10/2013 по 05/10/2018</t>
  </si>
  <si>
    <t>LD N 702706121 с 0000222677.C 27/06/2012 по 27/06/2018</t>
  </si>
  <si>
    <t>32115810200210000776</t>
  </si>
  <si>
    <t>LD N 701912121 с 0000323564.C 19/12/2012 по 19/12/2018</t>
  </si>
  <si>
    <t>LD N 79236481 с 0000323564.C 14/05/2013 по 10/11/2017</t>
  </si>
  <si>
    <t>LD N 79243674 с 0000323564.C 03/07/2013 по 03/07/2017</t>
  </si>
  <si>
    <t>LD N 79246958 с 0000323564.C 24/07/2013 по 24/07/2017</t>
  </si>
  <si>
    <t>LD N 79248833 с 0000323564.C 06/08/2013 по 02/02/2018</t>
  </si>
  <si>
    <t>LD N 79253514 с 0000323564.C 06/09/2013 по 05/09/2017</t>
  </si>
  <si>
    <t>LD N 79256971 с 0000323564.C 30/09/2013 по 29/09/2017</t>
  </si>
  <si>
    <t>LD N 79259531 с 0000323564.C 18/10/2013 по 17/04/2018</t>
  </si>
  <si>
    <t>LD N 79267319 с 0000323564.</t>
  </si>
  <si>
    <t>LD N 79235884 с 0000323564.C 07/05/2013 по 26/04/2018</t>
  </si>
  <si>
    <t>LD N 79249806 с 0000323564.C 13/08/2013 по 11/08/2017</t>
  </si>
  <si>
    <t>LD N 79249808 с 0000323564.C 13/08/2013 по 10/08/2018</t>
  </si>
  <si>
    <t>LD N 79252602 с 0000323564.C 30/08/2013 по 27/02/2017</t>
  </si>
  <si>
    <t>LD N 79255376 с 0000323564.C 19/09/2013 по 18/09/2018</t>
  </si>
  <si>
    <t>LD N 79255799 с 0000323564.C 23/09/2013 по 20/09/2017</t>
  </si>
  <si>
    <t>LD N 79259348 с 0000323564.C 17/10/2013 по 09/10/2018</t>
  </si>
  <si>
    <t>LD N 701012081 с 0000323564.C 10/12/2008 по 10/12/2018</t>
  </si>
  <si>
    <t>LD N 79234661 с 0000323564.C 24/04/2013 по 23/04/2018</t>
  </si>
  <si>
    <t>LD N 79240111 с 0000323564.C 07/06/2013 по 07/02/2017</t>
  </si>
  <si>
    <t>LD N 79247997 с 0000323564.C 31/07/2013 по 31/07/2017</t>
  </si>
  <si>
    <t>LD N 79249073 с 0000323564.C 07/08/2013 по 05/02/2018</t>
  </si>
  <si>
    <t>LD N 79252606 с 0000323564.C 30/08/2013 по 02/08/2018</t>
  </si>
  <si>
    <t>LD N 79254831 с 0000323564.C 17/09/2013 по 15/09/2017</t>
  </si>
  <si>
    <t>LD N 79257975 с 0000323564.C 07/10/2013 по 06/04/2017</t>
  </si>
  <si>
    <t>LD N 79244058 с 0000323564.C 05/07/2013 по 11/01/2018</t>
  </si>
  <si>
    <t>LD N 79248835 с 0000323564.C 06/08/2013 по 03/08/2018</t>
  </si>
  <si>
    <t>LD N 79253515 с 0000323564.C 06/09/2013 по 04/09/2018</t>
  </si>
  <si>
    <t>LD N 79256970 с 0000323564.C 30/09/2013 по 30/03/2017</t>
  </si>
  <si>
    <t>LD N 79259530 с 0000323564.C 18/10/2013 по 17/10/2017</t>
  </si>
  <si>
    <t>LD N 703108091 с 0000323564.C 31/08/2009 по 31/08/2018</t>
  </si>
  <si>
    <t>LD N 701112121 с 0000222677.C 11/12/2012 по 11/12/2019</t>
  </si>
  <si>
    <t>32115810000210000785</t>
  </si>
  <si>
    <t>LD N 79235882 с 0000323564.C 07/05/2013 по 13/11/2017</t>
  </si>
  <si>
    <t>LD N 79235907 с 0000323564.C 07/05/2013 по 15/05/2017</t>
  </si>
  <si>
    <t>LD N 702406131 с 0000222677.C 24/06/2013 по 24/06/2020</t>
  </si>
  <si>
    <t>32115810600210000787</t>
  </si>
  <si>
    <t>LD N 79246646 с 0000323564.C 23/07/2013 по 21/07/2017</t>
  </si>
  <si>
    <t>LD N 79248475 с 0000323564.C 02/08/2013 по 01/08/2017</t>
  </si>
  <si>
    <t>LD N 79248824 с 0000323564.C 06/08/2013 по 03/02/2017</t>
  </si>
  <si>
    <t>LD N 79256447 с 0000323564.C 26/09/2013 по 26/09/2017</t>
  </si>
  <si>
    <t>LD N 79259347 с 0000323564.C 17/10/2013 по 10/10/2017</t>
  </si>
  <si>
    <t>LD N 79265461 с 0000323564.</t>
  </si>
  <si>
    <t>LD N 703103081 с 0000320241.C 31/03/2008 по 31/03/2017</t>
  </si>
  <si>
    <t>32115810655550002173</t>
  </si>
  <si>
    <t>LD N 79235452 с 0000323564.C 30/04/2013 по 27/04/2017</t>
  </si>
  <si>
    <t>LD N 79236687 с 0000323564.C 16/05/2013 по 15/05/2017</t>
  </si>
  <si>
    <t>LD N 79245844 с 0000323564.C 17/07/2013 по 17/07/2017</t>
  </si>
  <si>
    <t>LD N 79249074 с 0000323564.C 07/08/2013 по 06/08/2018</t>
  </si>
  <si>
    <t>LD N 79249807 с 0000323564.C 13/08/2013 по 09/02/2018</t>
  </si>
  <si>
    <t>LD N 79252604 с 0000323564.C 30/08/2013 по 27/02/2018</t>
  </si>
  <si>
    <t>LD N 79257748 с 0000323564.C 04/10/2013 по 03/10/2017</t>
  </si>
  <si>
    <t>LD N 79257976 с 0000323564.C 07/10/2013 по 06/10/2017</t>
  </si>
  <si>
    <t>LD N 79262766 с 0000323564.C 12/11/2013 по 14/05/2018</t>
  </si>
  <si>
    <t>LD N 79233747 с 0000323564.C 17/04/2013 по 12/04/2018</t>
  </si>
  <si>
    <t>LD N 79233866 с 0000323564.C 18/04/2013 по 17/04/2017</t>
  </si>
  <si>
    <t>LD N 79236472 с 0000323564.C 14/05/2013 по 26/04/2018</t>
  </si>
  <si>
    <t>LD N 79249067 с 0000323564.C 07/08/2013 по 03/02/2017</t>
  </si>
  <si>
    <t>LD N 79251654 с 0000323564.C 26/08/2013 по 14/08/2017</t>
  </si>
  <si>
    <t>LD N 79253673 с 0000323564.C 09/09/2013 по 11/09/2017</t>
  </si>
  <si>
    <t>LD N 79256972 с 0000323564.C 30/09/2013 по 30/03/2018</t>
  </si>
  <si>
    <t>LD N 79259529 с 0000323564.C 18/10/2013 по 17/04/2017</t>
  </si>
  <si>
    <t>LD N 79268637 с 0000323564.</t>
  </si>
  <si>
    <t>LD N 702610052 с 0000245615.C 26/10/2005 по 26/10/2011</t>
  </si>
  <si>
    <t>32115810155550000248</t>
  </si>
  <si>
    <t>LD N 700506121 с RCB Bank Ltd., Limassol.C 06/06/2012 по 05/06/2019</t>
  </si>
  <si>
    <t>LD N 79236471 с 0000323564.C 14/05/2013 по 15/05/2017</t>
  </si>
  <si>
    <t>LD N 79246647 с 0000323564.C 23/07/2013 по 19/01/2018</t>
  </si>
  <si>
    <t>LD N 79248477 с 0000323564.C 02/08/2013 по 30/01/2018</t>
  </si>
  <si>
    <t>LD N 79248829 с 0000323564.C 06/08/2013 по 04/08/2017</t>
  </si>
  <si>
    <t>LD N 79259533 с 0000323564.C 18/10/2013 по 17/10/2018</t>
  </si>
  <si>
    <t>LD N 79265460 с 0000323564.</t>
  </si>
  <si>
    <t>LD N 702112072 с 0000014657.C 21/12/2007 по 21/12/2017</t>
  </si>
  <si>
    <t>32115810755550001566</t>
  </si>
  <si>
    <t>LD N 502506131 Договор участия в кредите (LPA) (заемщик ЗАО "Европлан").  с 0000012971.C 07/10/2013 по 07/10/2016 Транш G</t>
  </si>
  <si>
    <t>32311810300210000001</t>
  </si>
  <si>
    <t>сд.501210122. LPA (кон.заемщик - Wardbase) с VTB Capital PLC (0000012971).C 12/10/2012 по 09/10/2017</t>
  </si>
  <si>
    <t>32311810200210000020</t>
  </si>
  <si>
    <t>LD N 502512122 Договор участия в кредите (LPA) - (заемщик - Магистраль Северной Столицы ООО). с 0000012971.C 19/04/2013 по 22/12/2024</t>
  </si>
  <si>
    <t>32311810300210000014</t>
  </si>
  <si>
    <t>сд.501710121. LPA (кон.заемщик - Трансфин-М) с VTB Capital PLC (0000012971).C 18/10/2012 по 17/10/2017</t>
  </si>
  <si>
    <t>LD N 500909131 Договор участия в кредите (LPA) (заемщик DTEK INVESTMENTS LIMITED).  с 0000012971.C 10/09/2013 по 07/08/2018</t>
  </si>
  <si>
    <t>сд. 502112121 Договор участия в кредите (LPA) - (заемщик - ООО МСС).  с RCB Bank Ltd., Limassol.C 24/12/2012 по 20/12/2042</t>
  </si>
  <si>
    <t>32311810700210000012</t>
  </si>
  <si>
    <t>LD N 500110134 Договор участия в кредите (LPA) - (заемщик ОАО "Трансфин-М") с 0000012971.C 02/10/2013 по 01/10/2018</t>
  </si>
  <si>
    <t>LD N 501507131 Договор участия в кредите (LPA) (заемщик Alrara Ltd, Cyprus).  с 0000012971.C 16/07/2013 по 21/12/2042</t>
  </si>
  <si>
    <t>32311810800210000019</t>
  </si>
  <si>
    <t>32311810600210000002</t>
  </si>
  <si>
    <t>32311810900210000003</t>
  </si>
  <si>
    <t>2702/СДБО Общество с ограниченной ответственностью ВТБ Факторинг</t>
  </si>
  <si>
    <t>45105810455550000026</t>
  </si>
  <si>
    <t>45115810050050000144</t>
  </si>
  <si>
    <t>3083 Общество с ограниченной ответственностью "ФинансБизнесГрупп"</t>
  </si>
  <si>
    <t>45115810650050000188</t>
  </si>
  <si>
    <t>00600/МР Общество с ограниченной ответственностью "Бразерс и Компания"</t>
  </si>
  <si>
    <t>00604/МР Общество с ограниченной ответственностью "Аэро Фудс"</t>
  </si>
  <si>
    <t>2911 Общество с ограниченной ответственностью "Пересвет-Реал Эстейт"</t>
  </si>
  <si>
    <t>00602/МР Общество с ограниченной ответственностью "Максима Сервис ПРО"</t>
  </si>
  <si>
    <t>00347/МР Общество с ограниченной ответственностью "ИнКа"</t>
  </si>
  <si>
    <t>00601/МР Общество с ограниченной ответственностью "Максима Сервис ПРО"</t>
  </si>
  <si>
    <t>3147 Общество с ограниченной ответственностью "ВОЛЕНСА"</t>
  </si>
  <si>
    <t>3128 Общество с ограниченной ответственностью "КРАУН ИНВЕСТМЕНТС"</t>
  </si>
  <si>
    <t>3186 Общество с ограниченной ответственностью "ВТБ Инфраструктурные инвестиции"</t>
  </si>
  <si>
    <t>3148 Общество с ограниченной ответственностью "ВОЛЕНСА"</t>
  </si>
  <si>
    <t>00390/МР Открытое акционерное общество  "Эпос"</t>
  </si>
  <si>
    <t>00606/МР Закрытое акционерное общество "Белая Дача Трейдинг"</t>
  </si>
  <si>
    <t>ОАО "Галс-Девелопмент"/1894</t>
  </si>
  <si>
    <t>45215810855550003429</t>
  </si>
  <si>
    <t>2016 Общество с ограниченной ответственностью  "Эста-Сервис"</t>
  </si>
  <si>
    <t>45215810150050000012</t>
  </si>
  <si>
    <t>2278 Общество с ограниченной ответственностью "Воробьевы горы"</t>
  </si>
  <si>
    <t>45215810050050000248</t>
  </si>
  <si>
    <t>КС-600000/2009/00162 ООО "ПЕНОПЛЭКС Финанс"</t>
  </si>
  <si>
    <t>45215810950050000830</t>
  </si>
  <si>
    <t>2744 Общество с ограниченной ответственностью "Пересвет-Реал Эстейт"</t>
  </si>
  <si>
    <t>00180/МР Общество с ограниченной ответственностью "Проф-инвест"</t>
  </si>
  <si>
    <t>45215810650050001362</t>
  </si>
  <si>
    <t>00437/МР Открытое акционерное общество  "Эпос"</t>
  </si>
  <si>
    <t>00512/МР Общество с ограниченной ответственностью "Единая Европа - Инвест"</t>
  </si>
  <si>
    <t>45215810350050001879</t>
  </si>
  <si>
    <t>00607/МР Закрытое акционерное общество "Белая Дача Трейдинг"</t>
  </si>
  <si>
    <t>2181 Общество с ограниченной ответственностью "Воробьевы горы"</t>
  </si>
  <si>
    <t>45215810755550003370</t>
  </si>
  <si>
    <t>2307 Открытое акционерное общество "Галс-Девелопмент"</t>
  </si>
  <si>
    <t>45215810250050000527</t>
  </si>
  <si>
    <t>3062 Открытое акционерное общество "Атомный энергопромышленный комплекс"</t>
  </si>
  <si>
    <t>3276 Закрытое акционерное общество "Дон-Строй Инвест"</t>
  </si>
  <si>
    <t>45215810550050001776</t>
  </si>
  <si>
    <t>1959 Общество с ограниченной ответственностью "Московская шелкокрутильная фабрика "Моснитки"</t>
  </si>
  <si>
    <t>45215810750050002025</t>
  </si>
  <si>
    <t>б/ н Открытое акционерное общество междугородной и международной электрической связи "Ростелеком"</t>
  </si>
  <si>
    <t>00436/МР Открытое акционерное общество  "Эпос"</t>
  </si>
  <si>
    <t>00599/МР Закрытое акционерное общество "АРИАЛ"</t>
  </si>
  <si>
    <t>1737 Общество с ограниченной ответственностью  "Эста-Сервис"</t>
  </si>
  <si>
    <t>45215810555550003567</t>
  </si>
  <si>
    <t>1750 Общество с ограниченной ответственностью  "Эста-Сервис"</t>
  </si>
  <si>
    <t>45215810250050000006</t>
  </si>
  <si>
    <t>1682 Общество с ограниченной ответственностью  "Эста-Сервис"</t>
  </si>
  <si>
    <t>45215810550050000159</t>
  </si>
  <si>
    <t>2584 Закрытое акционерное общество "Асоль"</t>
  </si>
  <si>
    <t>45215810950050000571</t>
  </si>
  <si>
    <t>2331 Закрытое акционерное общество "Инвестиционно-строительная компания "ЭНБИЭМ"</t>
  </si>
  <si>
    <t>00339/МР Общество с ограниченной ответственностью "Проф-инвест"</t>
  </si>
  <si>
    <t>00608/МР Общество с ограниченной ответственностью "Белая Дача Алабуга"</t>
  </si>
  <si>
    <t>45215810750050002070</t>
  </si>
  <si>
    <t>ОАО "Галс-Девелопмент"/1831</t>
  </si>
  <si>
    <t>45215810155550003433</t>
  </si>
  <si>
    <t>2316 Открытое акционерное общество "Галс-Девелопмент"</t>
  </si>
  <si>
    <t>45215810250050000336</t>
  </si>
  <si>
    <t>2802 Открытое акционерное общество "Галс-Девелопмент"</t>
  </si>
  <si>
    <t>45215810550050001048</t>
  </si>
  <si>
    <t>3391 Открытое акционерное общество "Торгово - производственная компания ЯШМА"</t>
  </si>
  <si>
    <t>45215810550050001983</t>
  </si>
  <si>
    <t>00605/МР Общество с ограниченной ответственностью "Бразерс и Компания"</t>
  </si>
  <si>
    <t>1881 Общество с ограниченной ответственностью "Воробьевы горы"</t>
  </si>
  <si>
    <t>45215810355550002548</t>
  </si>
  <si>
    <t>2185 / ООО "Белеран"</t>
  </si>
  <si>
    <t>45215810655550003548</t>
  </si>
  <si>
    <t>1786/ООО  "МегаСтрой"</t>
  </si>
  <si>
    <t>45215810655550003551</t>
  </si>
  <si>
    <t>2751 Общество с ограниченной ответственностью "ХАВЕН"</t>
  </si>
  <si>
    <t>45215810150050000928</t>
  </si>
  <si>
    <t>3126 Открытое акционерное общество "Киностудия "Ленфильм"</t>
  </si>
  <si>
    <t>00438/МР Общество с ограниченной ответственностью "КИНОМИР - 21 ВЕК"</t>
  </si>
  <si>
    <t>Общество с ограниченной ответственностью "Воробьевы горы" 1653</t>
  </si>
  <si>
    <t>45215810055550001658</t>
  </si>
  <si>
    <t>1842 ООО "Воробьевы горы"</t>
  </si>
  <si>
    <t>45215810955550002359</t>
  </si>
  <si>
    <t>1765 Общество с ограниченной ответственностью  "Эста-Сервис"</t>
  </si>
  <si>
    <t>45215810855550003568</t>
  </si>
  <si>
    <t>1958 Общество с ограниченной ответственностью  "Эста-Сервис"</t>
  </si>
  <si>
    <t>45215810550050000007</t>
  </si>
  <si>
    <t>2362 ООО "ДС-Монолит"</t>
  </si>
  <si>
    <t>45215810150050000180</t>
  </si>
  <si>
    <t>2583 ЗАО "Дон-Строй Инвест"</t>
  </si>
  <si>
    <t>45215810250050000572</t>
  </si>
  <si>
    <t>2684 Открытое акционерное общество "Галс-Девелопмент"</t>
  </si>
  <si>
    <t>45215810750050001314</t>
  </si>
  <si>
    <t>3168 Открытое акционерное общество "Галс-Девелопмент"</t>
  </si>
  <si>
    <t>45215810650050001715</t>
  </si>
  <si>
    <t>ЗАО"Управляющая компания "Динамо"/2855</t>
  </si>
  <si>
    <t>45215810050050001755</t>
  </si>
  <si>
    <t>00348/МР Общество с ограниченной ответственностью "Проф-инвест"</t>
  </si>
  <si>
    <t>00527/МР Общество с ограниченной ответственностью «Галерея-АЛЕКС»</t>
  </si>
  <si>
    <t>1685 Общество с ограниченной ответственностью  "Эста-Сервис"</t>
  </si>
  <si>
    <t>45215810655550003593</t>
  </si>
  <si>
    <t>2568 Общество с ограниченной ответственностью "Волей Гранд"</t>
  </si>
  <si>
    <t>3213/1 Открытое акционерное общество "Торгово - производственная компания ЯШМА"</t>
  </si>
  <si>
    <t>3329 Мосэнерго</t>
  </si>
  <si>
    <t>45215810950050001994</t>
  </si>
  <si>
    <t>1649 Общество с ограниченной ответственностью  "Эста-Сервис"</t>
  </si>
  <si>
    <t>45215810255550003553</t>
  </si>
  <si>
    <t>2522 Открытое акционерное общество "Галс-Девелопмент"</t>
  </si>
  <si>
    <t>45215810750050001246</t>
  </si>
  <si>
    <t>К2600/12-0545ЛВ/Д000 Открытое акционерное общество "БетЭлТранс"</t>
  </si>
  <si>
    <t>00374/МР Общество с ограниченной ответственностью "Дом Одежды"</t>
  </si>
  <si>
    <t>45215810550050001789</t>
  </si>
  <si>
    <t>45215810250050002062</t>
  </si>
  <si>
    <t>1927 Общество с ограниченной ответственностью  "Эста-Сервис"</t>
  </si>
  <si>
    <t>45215810850050000008</t>
  </si>
  <si>
    <t>2058 Открытое акционерное общество "Галс-Девелопмент"</t>
  </si>
  <si>
    <t>45215810450050000576</t>
  </si>
  <si>
    <t>2576 Закрытое акционерное общество "Управляющая компания "ГЛАВКИНО"</t>
  </si>
  <si>
    <t>45215810950050000924</t>
  </si>
  <si>
    <t>2766 Закрытое акционерное общество "Управляющая компания "ГЛАВКИНО"</t>
  </si>
  <si>
    <t>45215810450050000929</t>
  </si>
  <si>
    <t>2245 Общество с ограниченной ответственностью "Московская шелкокрутильная фабрика "Моснитки"</t>
  </si>
  <si>
    <t>45215810450050002024</t>
  </si>
  <si>
    <t>00435/МР Открытое акционерное общество  "Эпос"</t>
  </si>
  <si>
    <t>1719 Общество с ограниченной ответственностью  "Эста-Сервис"</t>
  </si>
  <si>
    <t>45215810255550003566</t>
  </si>
  <si>
    <t>1841 Общество с ограниченной ответственностью  "Эста-Сервис"</t>
  </si>
  <si>
    <t>45215810950050000005</t>
  </si>
  <si>
    <t>45215810850050000516</t>
  </si>
  <si>
    <t>2582 ЗАО "СК Донстрой"</t>
  </si>
  <si>
    <t>45215810650050000570</t>
  </si>
  <si>
    <t>45215810550050001077</t>
  </si>
  <si>
    <t>2419 Общество с ограниченной ответственностью "Пересвет-Реал Эстейт"</t>
  </si>
  <si>
    <t>2917 Общество с ограниченной ответственностью "ХАВЕН"</t>
  </si>
  <si>
    <t>45215810050050001276</t>
  </si>
  <si>
    <t>К2600/08-0187ЛО/Д000 Закрытое акционерное общество "ЗАПАДНЫЙ МОСТ"</t>
  </si>
  <si>
    <t>3350 Общество с ограниченной ответственностью "Фуд энд Беверидж"</t>
  </si>
  <si>
    <t>45215810950050002045</t>
  </si>
  <si>
    <t>1597 ОАО "Международный аэропорт Шереметьево"</t>
  </si>
  <si>
    <t>45215810055550001988</t>
  </si>
  <si>
    <t>3361 Ассоциация общероссийских общественных организаций "АССОЦИАЦИЯ ЗИМНИХ ОЛИМПИЙСКИХ ВИДОВ СПОРТА"</t>
  </si>
  <si>
    <t>АО "АВИАИМПОРТ"   б/н от 22.12.06</t>
  </si>
  <si>
    <t>45615810155550000036</t>
  </si>
  <si>
    <t>б /н. South American Aircraft Leasing S.A.</t>
  </si>
  <si>
    <t>КС-714000/2010/00051 Общество с ограниченной ответственностью "Южная строительная коммуникационная компания"</t>
  </si>
  <si>
    <t>45818810950050000745</t>
  </si>
  <si>
    <t>КС-717107/2009/00079 Открытое акционерное общество "Завод "Автоприбор"</t>
  </si>
  <si>
    <t>45818810350050000837</t>
  </si>
  <si>
    <t>КС-717107/2009/00032 Открытое акционерное общество "Завод "Автоприбор"</t>
  </si>
  <si>
    <t>45818810450050000834</t>
  </si>
  <si>
    <t>41/09 ОАО "Птицефабрика "Ермаково"</t>
  </si>
  <si>
    <t>45818810850050000913</t>
  </si>
  <si>
    <t>42/09 ЗАО "Вологодская птицефабрика"</t>
  </si>
  <si>
    <t>45818810350050000921</t>
  </si>
  <si>
    <t>КС-714000/2010/00062 Общество с ограниченной ответственностью "Южная строительная коммуникационная компания"</t>
  </si>
  <si>
    <t>45818810250050000746</t>
  </si>
  <si>
    <t>КС-717107/2010/00017 Открытое акционерное общество "Завод "Автоприбор"</t>
  </si>
  <si>
    <t>45818810650050000838</t>
  </si>
  <si>
    <t>2005-72 ЗАО "Тепломагистраль"</t>
  </si>
  <si>
    <t>45818810750050000783</t>
  </si>
  <si>
    <t>09/11 ООО "Вологодский центр птицеводства"</t>
  </si>
  <si>
    <t>45818810150050000914</t>
  </si>
  <si>
    <t>2005-54 ЗАО "Тепломагистраль"</t>
  </si>
  <si>
    <t>45818810050050000810</t>
  </si>
  <si>
    <t>КС-717107/2008/00212 Открытое акционерное общество "Завод "Автоприбор"</t>
  </si>
  <si>
    <t>45818810850050000832</t>
  </si>
  <si>
    <t>КС-717107/2011/00024 Открытое акционерное общество "Завод "Автоприбор"</t>
  </si>
  <si>
    <t>2005-33 ЗАО "Тепломагистраль"</t>
  </si>
  <si>
    <t>45818810650050000760</t>
  </si>
  <si>
    <t>КС-714000/2010/00041 Общество с ограниченной ответственностью "Южная строительная коммуникационная компания"</t>
  </si>
  <si>
    <t>45818810650050000744</t>
  </si>
  <si>
    <t>КС-717107/2009/00076 Открытое акционерное общество "Завод "Автоприбор"</t>
  </si>
  <si>
    <t>45818810050050000836</t>
  </si>
  <si>
    <t>Сумма,  не взысканная по гар. №1808/3409-Е (задолженность по карте AmEx Полонского С.Ю.)</t>
  </si>
  <si>
    <t>45818810650050000948</t>
  </si>
  <si>
    <t>Расчеты с ЗАО "СИБУР Холдинг"</t>
  </si>
  <si>
    <t>Расчеты по операциям c ценными бумагами c Инвестдом</t>
  </si>
  <si>
    <t>47425810800210008633</t>
  </si>
  <si>
    <t>К2600/11-0235ЛВ/Д000 ООО "Гранд Ривер"</t>
  </si>
  <si>
    <t>47804810050050000301</t>
  </si>
  <si>
    <t>К2600/11-0345ЛВ/Д000 Общество с ограниченной ответственностью "ЕДИНАЯ СЕТЬ ПИТАНИЯ"</t>
  </si>
  <si>
    <t>47804810050050000330</t>
  </si>
  <si>
    <t>К2600/10-0624ЛВ/Д000 Закрытое акционерное общество "Русская лоза"</t>
  </si>
  <si>
    <t>47804810850050000239</t>
  </si>
  <si>
    <t>К8700/12-0026ЛЗ/Д000 ЗАО "Сочистройтранс"</t>
  </si>
  <si>
    <t>47804810550050000319</t>
  </si>
  <si>
    <t>47804810150050000230</t>
  </si>
  <si>
    <t>К8700/12-0041ЛЗ/Д000 ЗАО "Сочистройтранс"</t>
  </si>
  <si>
    <t>47804810250050000321</t>
  </si>
  <si>
    <t>3003 БЕЛЛГЕЙТ КОНСТРАКШНС ЛИМИТЕД</t>
  </si>
  <si>
    <t>47804810350050000344</t>
  </si>
  <si>
    <t>К2600/10-0512ЛВ/Д000 Общество с ограниченной ответственностью "Финансово-Строительная компания "МостГеоЦентр"</t>
  </si>
  <si>
    <t>47804810350050000263</t>
  </si>
  <si>
    <t>К8700/13-0001ЛЗ/Д000 ЗАО "Сочистройтранс"</t>
  </si>
  <si>
    <t>47804810850050000323</t>
  </si>
  <si>
    <t>К2600/08-0404ЛО/Д000 Общество с ограниченной ответственностью "ЕДИНАЯ СЕТЬ ПИТАНИЯ"</t>
  </si>
  <si>
    <t>47804810350050000331</t>
  </si>
  <si>
    <t>К8700/11-0034ЛЗ/Д000 ЗАО "Сочистройтранс"</t>
  </si>
  <si>
    <t>47804810450050000325</t>
  </si>
  <si>
    <t>3003  БЕЛЛГЕЙТ КОНСТРАКШНС ЛИМИТЕД</t>
  </si>
  <si>
    <t>47804810650050000345</t>
  </si>
  <si>
    <t>К2600/12-0533ЛВ/Д000 Закрытое акционерное общество Торговый дом "МИНСК"</t>
  </si>
  <si>
    <t>К2600/12-0133ЛВ/Д000 Общество с ограниченной ответственностью "АРСЕНАЛ"</t>
  </si>
  <si>
    <t>К260008-0187ЛОД000 Закрытое акционерное общество "ЗАПАДНЫЙ МОСТ"</t>
  </si>
  <si>
    <t>К2600/12-0611ЛВ/Д000 Общество с ограниченной ответственностью "Бизнес-центр "Салют"</t>
  </si>
  <si>
    <t>А2600/10-1584АВ/Д000 Закрытое акционерное общество "Русская лоза"</t>
  </si>
  <si>
    <t>47804810550050000241</t>
  </si>
  <si>
    <t>К2600/10-0654ЛВ/Д000 Закрытое акционерное общество "Русская лоза"</t>
  </si>
  <si>
    <t>47804810250050000240</t>
  </si>
  <si>
    <t>К2600/12-0356ЛВ/Д000 ООО "ИСР Транс"</t>
  </si>
  <si>
    <t>47804810350050000234</t>
  </si>
  <si>
    <t>К2600/07-0170ЛЗ/Д000 Государственное унитарное предприятие города Москвы "Мосавтотранс"</t>
  </si>
  <si>
    <t>47804810450050000312</t>
  </si>
  <si>
    <t>Б / Н  DTEK HOLDINGS LIMITED</t>
  </si>
  <si>
    <t>Векселя ООО «Самараоргсинтез» со сроком погашения свыше 3-х лет</t>
  </si>
  <si>
    <t>51510810300210000032</t>
  </si>
  <si>
    <t>-</t>
  </si>
  <si>
    <t>КО</t>
  </si>
  <si>
    <t>Драг. металлы и камни (депозиты)</t>
  </si>
  <si>
    <t>Межбанковские кредиты</t>
  </si>
  <si>
    <t>z0000015274</t>
  </si>
  <si>
    <t>z0000034940</t>
  </si>
  <si>
    <t>z0000329587</t>
  </si>
  <si>
    <t>z0000320241</t>
  </si>
  <si>
    <t>z0000011961</t>
  </si>
  <si>
    <t>z0000014657</t>
  </si>
  <si>
    <t>z0000251014</t>
  </si>
  <si>
    <t>z0000015180</t>
  </si>
  <si>
    <t>z0000245615</t>
  </si>
  <si>
    <t>z0000222677</t>
  </si>
  <si>
    <t>z0000012971</t>
  </si>
  <si>
    <t>z0000032487</t>
  </si>
  <si>
    <t>z0000011984</t>
  </si>
  <si>
    <t>ЮЛ</t>
  </si>
  <si>
    <t>Кредиты юридическим лицам</t>
  </si>
  <si>
    <t>z0000003277</t>
  </si>
  <si>
    <t>z0000002377</t>
  </si>
  <si>
    <t>z0000058297</t>
  </si>
  <si>
    <t>z0000328377</t>
  </si>
  <si>
    <t>z0000326219</t>
  </si>
  <si>
    <t>z0000336375</t>
  </si>
  <si>
    <t>z0000336584</t>
  </si>
  <si>
    <t>z0000335305</t>
  </si>
  <si>
    <t>z0000002521</t>
  </si>
  <si>
    <t>z0000329165</t>
  </si>
  <si>
    <t>z0000088514</t>
  </si>
  <si>
    <t>z0000002160</t>
  </si>
  <si>
    <t>z0000336024</t>
  </si>
  <si>
    <t>z0000332271</t>
  </si>
  <si>
    <t>z0000333734</t>
  </si>
  <si>
    <t>z0000332548</t>
  </si>
  <si>
    <t>z0000323782</t>
  </si>
  <si>
    <t>z0000337584</t>
  </si>
  <si>
    <t>z0000337425</t>
  </si>
  <si>
    <t>z0000323956</t>
  </si>
  <si>
    <t>z0000335665</t>
  </si>
  <si>
    <t>z0000335411</t>
  </si>
  <si>
    <t>z0000318916</t>
  </si>
  <si>
    <t>z0000336416</t>
  </si>
  <si>
    <t>z0000248165</t>
  </si>
  <si>
    <t>z0000331863</t>
  </si>
  <si>
    <t>z0000318933</t>
  </si>
  <si>
    <t>z0000322961</t>
  </si>
  <si>
    <t>z0000336333</t>
  </si>
  <si>
    <t>z0000324560</t>
  </si>
  <si>
    <t>z0000336821</t>
  </si>
  <si>
    <t>z0000335837</t>
  </si>
  <si>
    <t>z0000201338</t>
  </si>
  <si>
    <t>z0000324565</t>
  </si>
  <si>
    <t>z0000336074</t>
  </si>
  <si>
    <t>z0000336534</t>
  </si>
  <si>
    <t>z0000336422</t>
  </si>
  <si>
    <t>z0000332847</t>
  </si>
  <si>
    <t>z0000234362</t>
  </si>
  <si>
    <t>z0000337243</t>
  </si>
  <si>
    <t>z0000061006</t>
  </si>
  <si>
    <t>z0000329304</t>
  </si>
  <si>
    <t>z0000326541</t>
  </si>
  <si>
    <t>z0000337859</t>
  </si>
  <si>
    <t>z0000337250</t>
  </si>
  <si>
    <t>z0000228337</t>
  </si>
  <si>
    <t>z0000335331</t>
  </si>
  <si>
    <t>z0000337855</t>
  </si>
  <si>
    <t>z0000201129</t>
  </si>
  <si>
    <t>z0000322347</t>
  </si>
  <si>
    <t>z0000337853</t>
  </si>
  <si>
    <t>z0000334431</t>
  </si>
  <si>
    <t>z0000334383</t>
  </si>
  <si>
    <t>z0000199137</t>
  </si>
  <si>
    <t>z0000336436</t>
  </si>
  <si>
    <t>z0000336796</t>
  </si>
  <si>
    <t>z0000289213</t>
  </si>
  <si>
    <t>z0000337421</t>
  </si>
  <si>
    <t>z0000336229</t>
  </si>
  <si>
    <t>z0000335970</t>
  </si>
  <si>
    <t>z0000335111</t>
  </si>
  <si>
    <t>z0000336551</t>
  </si>
  <si>
    <t>z0000337893</t>
  </si>
  <si>
    <t>z0000281037</t>
  </si>
  <si>
    <t>z0000283922</t>
  </si>
  <si>
    <t>z0000330903</t>
  </si>
  <si>
    <t>z0000334676</t>
  </si>
  <si>
    <t>z0000334813</t>
  </si>
  <si>
    <t>z0000336896</t>
  </si>
  <si>
    <t>z0000329671</t>
  </si>
  <si>
    <t>z0000336426</t>
  </si>
  <si>
    <t>z0000289203</t>
  </si>
  <si>
    <t>z0000325123</t>
  </si>
  <si>
    <t>z0000088684</t>
  </si>
  <si>
    <t>z0000321614</t>
  </si>
  <si>
    <t>z0000325167</t>
  </si>
  <si>
    <t>z0000337892</t>
  </si>
  <si>
    <t>z0000335472</t>
  </si>
  <si>
    <t>z0000336909</t>
  </si>
  <si>
    <t>z0000324630</t>
  </si>
  <si>
    <t>z0000322838</t>
  </si>
  <si>
    <t>z0000333128</t>
  </si>
  <si>
    <t>z0000337037</t>
  </si>
  <si>
    <t>z0000336550</t>
  </si>
  <si>
    <t>z0000329625</t>
  </si>
  <si>
    <t>z0000254777</t>
  </si>
  <si>
    <t>z0000333095</t>
  </si>
  <si>
    <t>z0000331534</t>
  </si>
  <si>
    <t>z0000063294</t>
  </si>
  <si>
    <t>z0000337856</t>
  </si>
  <si>
    <t>z0000326136</t>
  </si>
  <si>
    <t>z0000337729</t>
  </si>
  <si>
    <t>z0000330513</t>
  </si>
  <si>
    <t>z0000280993</t>
  </si>
  <si>
    <t>z0000334306</t>
  </si>
  <si>
    <t>z0000336331</t>
  </si>
  <si>
    <t>z0000336592</t>
  </si>
  <si>
    <t>z0000336932</t>
  </si>
  <si>
    <t>z0000200723</t>
  </si>
  <si>
    <t>z0000337555</t>
  </si>
  <si>
    <t>ФЛ</t>
  </si>
  <si>
    <t>Кредиты физическим лицам</t>
  </si>
  <si>
    <t>z0000324717</t>
  </si>
  <si>
    <t>z0000316504</t>
  </si>
  <si>
    <t>z0000337572</t>
  </si>
  <si>
    <t>z0000335750</t>
  </si>
  <si>
    <t>z0000335745</t>
  </si>
  <si>
    <t>z0000335844</t>
  </si>
  <si>
    <t>z0000337509</t>
  </si>
  <si>
    <t>z0000337515</t>
  </si>
  <si>
    <t>z0000337510</t>
  </si>
  <si>
    <t>z0</t>
  </si>
  <si>
    <t>Расчеты по отдельным операциям</t>
  </si>
  <si>
    <t>z0000325386</t>
  </si>
  <si>
    <t>z0000333902</t>
  </si>
  <si>
    <t>Суммы, не взысканные по аккредитивам</t>
  </si>
  <si>
    <t>z0000337453</t>
  </si>
  <si>
    <t>z0000337657</t>
  </si>
  <si>
    <t>z0000315893</t>
  </si>
  <si>
    <t>z0000337637</t>
  </si>
  <si>
    <t>z0000335677</t>
  </si>
  <si>
    <t>z0000336901</t>
  </si>
  <si>
    <t>z0000249208</t>
  </si>
  <si>
    <t>z0000336785</t>
  </si>
  <si>
    <t>z0000336574</t>
  </si>
  <si>
    <t>z0000336717</t>
  </si>
  <si>
    <t>z0000336638</t>
  </si>
  <si>
    <t>z0000336432</t>
  </si>
  <si>
    <t>z0000329794</t>
  </si>
  <si>
    <t>z0000257508</t>
  </si>
  <si>
    <t>z0000330204</t>
  </si>
  <si>
    <t>z0000336560</t>
  </si>
  <si>
    <t>z0000337106</t>
  </si>
  <si>
    <t>z0000337285</t>
  </si>
  <si>
    <t>Векселя</t>
  </si>
  <si>
    <t>z0000330220</t>
  </si>
  <si>
    <t>Просрочка</t>
  </si>
  <si>
    <t>Росинтер Ресторанс, ООО</t>
  </si>
  <si>
    <t>32108840400210000650</t>
  </si>
  <si>
    <t>32109840300210000403</t>
  </si>
  <si>
    <t>32109840600210000404</t>
  </si>
  <si>
    <t>32109840900210000405</t>
  </si>
  <si>
    <t>32109840200210000406</t>
  </si>
  <si>
    <t>32109840500210000407</t>
  </si>
  <si>
    <t>32109840800210000408</t>
  </si>
  <si>
    <t>32109840100210000409</t>
  </si>
  <si>
    <t>32109840500210000410</t>
  </si>
  <si>
    <t>32108840000210000652</t>
  </si>
  <si>
    <t>32108840200210000656</t>
  </si>
  <si>
    <t>32109840100210000412</t>
  </si>
  <si>
    <t>32109840400210000413</t>
  </si>
  <si>
    <t>32109840700210000414</t>
  </si>
  <si>
    <t>32109840000210000415</t>
  </si>
  <si>
    <t>32109840300210000416</t>
  </si>
  <si>
    <t>update agreements set analogLoan=1 where agr_id in (...)</t>
  </si>
  <si>
    <t>47307840700210000007</t>
  </si>
  <si>
    <t>Континент Фудс, ООО</t>
  </si>
  <si>
    <t>Мега Фуд, ООО</t>
  </si>
  <si>
    <t>45208810250050000107</t>
  </si>
  <si>
    <t>45208810550050000108</t>
  </si>
  <si>
    <t>45208810850050000109</t>
  </si>
  <si>
    <t>45208810950050000106</t>
  </si>
  <si>
    <t>45606810955550000009</t>
  </si>
  <si>
    <t>LD N 79275793 с 0000323564.</t>
  </si>
  <si>
    <t>Deal N:79275812 с VTB Bank (Azerbaijan) Open Joint-Stock Company, BAKU</t>
  </si>
  <si>
    <t>LD N 79275729 с 0000245615.</t>
  </si>
  <si>
    <t>LD N 79275802 с 0000323564.</t>
  </si>
  <si>
    <t>LD N 79275732 с 0000245615.</t>
  </si>
  <si>
    <t>LD N 79275794 с 0000323564.</t>
  </si>
  <si>
    <t>LD N 79275734 с 0000245615.</t>
  </si>
  <si>
    <t>LD N 79275738 с 0000245615.</t>
  </si>
  <si>
    <t>LD N 79275805 с 0000323564.</t>
  </si>
  <si>
    <t>LD N 79275804 с 0000323564.</t>
  </si>
  <si>
    <t>LD N 79275740 с 0000245615.</t>
  </si>
  <si>
    <t>LD N 79275739 с 0000245615.</t>
  </si>
  <si>
    <t>LD N 79275737 с 0000245615.</t>
  </si>
  <si>
    <t>LD N 79275803 с 0000323564.</t>
  </si>
  <si>
    <t>LD N 79275730 с 0000245615.</t>
  </si>
  <si>
    <t>LD N 79275733 с 0000245615.</t>
  </si>
  <si>
    <t>00648/МР Общество с ограниченной ответственностью "Бразерс и Компания"</t>
  </si>
  <si>
    <t>00635/МР Общество с ограниченной ответственностью "Бразерс и Компания"</t>
  </si>
  <si>
    <t>00634/МР Общество с ограниченной ответственностью "Бразерс и Компания"</t>
  </si>
  <si>
    <t>00645/МР Общество с ограниченной ответственностью "Бразерс и Компания"</t>
  </si>
  <si>
    <t>00646/МР Общество с ограниченной ответственностью "Бразерс и Компания"</t>
  </si>
  <si>
    <t>00637/МР Общество с ограниченной ответственностью "Континент Фудс"</t>
  </si>
  <si>
    <t>45215810650050002141</t>
  </si>
  <si>
    <t>00639/МР Общество с ограниченной ответственностью "Мега Фуд"</t>
  </si>
  <si>
    <t>00640/МР Общество с ограниченной ответственностью "Аэро Фудс"</t>
  </si>
  <si>
    <t>45615810350050000056</t>
  </si>
  <si>
    <t>45815810400030000001</t>
  </si>
  <si>
    <t>П/зад-ть по ов-там по счетам б/к граждан</t>
  </si>
  <si>
    <t>45818810355550000536</t>
  </si>
  <si>
    <t>сд. 701402141 NORTHERN LIGHTS, . 600 000 000.00 USD С 19/02/2014 по 19/02/2021</t>
  </si>
  <si>
    <t>47308810900210000014</t>
  </si>
  <si>
    <t>z0000337977</t>
  </si>
  <si>
    <t>z0000337862</t>
  </si>
  <si>
    <t>z0000337849</t>
  </si>
  <si>
    <t>z0000331932</t>
  </si>
  <si>
    <t>Бикор БМП, ООО</t>
  </si>
  <si>
    <t>Издательство Эксмо, ООО</t>
  </si>
  <si>
    <t>РРТ Северо-Запад, ООО</t>
  </si>
  <si>
    <t>45207810855550000469</t>
  </si>
  <si>
    <t>РРТ-Выборгское, ООО</t>
  </si>
  <si>
    <t>32108840900210000668</t>
  </si>
  <si>
    <t>32109840600210000417</t>
  </si>
  <si>
    <t>45812810255550000894</t>
  </si>
  <si>
    <t>45208810055550000404</t>
  </si>
  <si>
    <t>РРТ-Озерки, ООО</t>
  </si>
  <si>
    <t>45812810855550000896</t>
  </si>
  <si>
    <t>Сибирская Вагоноремонтная компания, ООО</t>
  </si>
  <si>
    <t>47801810755550000028</t>
  </si>
  <si>
    <t>45812810655550000892</t>
  </si>
  <si>
    <t>45812810555550000895</t>
  </si>
  <si>
    <t>45812810355550000888</t>
  </si>
  <si>
    <t>45812810355550000891</t>
  </si>
  <si>
    <t>45812810155550000897</t>
  </si>
  <si>
    <t>45812810455550000898</t>
  </si>
  <si>
    <t>45812810755550000899</t>
  </si>
  <si>
    <t>45812810055550000900</t>
  </si>
  <si>
    <t>45812810655550000889</t>
  </si>
  <si>
    <t>45812810955550000893</t>
  </si>
  <si>
    <t>Интеллект Дриллинг Сервисиз, ООО</t>
  </si>
  <si>
    <t>32108840900210000671</t>
  </si>
  <si>
    <t>32109840900210000418</t>
  </si>
  <si>
    <t>32109840200210000419</t>
  </si>
  <si>
    <t>45208810250050000110</t>
  </si>
  <si>
    <t>45108810255550000016</t>
  </si>
  <si>
    <t>Якутуголь, ХК, ОАО</t>
  </si>
  <si>
    <t>ЗАО Техут</t>
  </si>
  <si>
    <t>РУСАЛ Братский Алюминиевый Завод, ОАО</t>
  </si>
  <si>
    <t>Южный Кузбасс, ОАО</t>
  </si>
  <si>
    <t>Магистраль северной столицы, ООО</t>
  </si>
  <si>
    <t>Alrara Ltd</t>
  </si>
  <si>
    <t>Wardbase Trading Limited</t>
  </si>
  <si>
    <t>Arisaema Limited</t>
  </si>
  <si>
    <t>DTEK Investments Limited</t>
  </si>
  <si>
    <t>Министерство финансов Анголы</t>
  </si>
  <si>
    <t>Холдинг транспортные компоненты, ООО</t>
  </si>
  <si>
    <t>Ligbig S.a.r.I</t>
  </si>
  <si>
    <t>Inerco Trade S.A. Nyon</t>
  </si>
  <si>
    <t>РКК от 27.02.2010 №10: улучшение категории качества ссудной задолженности на 1 категорию (применяется только при 3 и 4 категориях)</t>
  </si>
  <si>
    <t>Metinvest B.V.</t>
  </si>
  <si>
    <t>47802840155550000024</t>
  </si>
  <si>
    <t>LD N 79279765 с 0000323564.</t>
  </si>
  <si>
    <t>LD N 79280810 с 0000323564.</t>
  </si>
  <si>
    <t>LD N 79280811 с 0000323564.</t>
  </si>
  <si>
    <t>LD N 79279766 с 0000323564.</t>
  </si>
  <si>
    <t>LD N 79280812 с 0000323564.</t>
  </si>
  <si>
    <t>LD N 701403146 Договор участия в кредите (LPA)(заемщик Inerco Trade S.A.) от 14.03.14 с 0000014657.</t>
  </si>
  <si>
    <t>LD N 701403147 Договор участия в кредите (LPA)(заемщик Inerco Trade S.A.) от 14.03.14 с 0000011984.</t>
  </si>
  <si>
    <t>32309840100210000173</t>
  </si>
  <si>
    <t>32309840800210000172</t>
  </si>
  <si>
    <t>ООО "ФинансБизнесГрупп"/3082</t>
  </si>
  <si>
    <t>00681/МР Общество с ограниченной ответственностью "ЭКОНОМИЧЕСКИЕ ПРОГРАММЫ" (Фирма ЭкоПрог - EcoProg Ltd.)</t>
  </si>
  <si>
    <t>3468 Открытое акционерное общество "Нефтяная компания "Роснефть"</t>
  </si>
  <si>
    <t>3460 Закрытое акционерное общество "Дон-Строй Инвест"</t>
  </si>
  <si>
    <t>45215810750050002193</t>
  </si>
  <si>
    <t>92/11 ООО "РРТ "Северо-Запад"</t>
  </si>
  <si>
    <t>45818810150050000972</t>
  </si>
  <si>
    <t>45818810150050000969</t>
  </si>
  <si>
    <t>ООО "РРТ Северо-Запад"/47/12</t>
  </si>
  <si>
    <t>45818810350050000963</t>
  </si>
  <si>
    <t>45818810450050000960</t>
  </si>
  <si>
    <t>45818810050050000962</t>
  </si>
  <si>
    <t>45818810550050000970</t>
  </si>
  <si>
    <t>16/12 ООО "РРТ-Озерки"</t>
  </si>
  <si>
    <t>45818810250050000966</t>
  </si>
  <si>
    <t>80/11 ООО "РРТ "Северо-Запад"</t>
  </si>
  <si>
    <t>45818810750050000961</t>
  </si>
  <si>
    <t>ООО "РРТ Северо-Запад"/84/12</t>
  </si>
  <si>
    <t>45818810650050000964</t>
  </si>
  <si>
    <t>63/11 ООО "РРТ "Северо-Запад"</t>
  </si>
  <si>
    <t>45818810850050000971</t>
  </si>
  <si>
    <t>17/12 ООО "РРТ-Озерки"</t>
  </si>
  <si>
    <t>45818810550050000967</t>
  </si>
  <si>
    <t>ООО "РРТ Северо-Запад"/8/12</t>
  </si>
  <si>
    <t>45818810950050000965</t>
  </si>
  <si>
    <t>К2600/11-0102ЛО/Д000 ООО "Сибирская Вагоноремонтная Компания"</t>
  </si>
  <si>
    <t>47804810050050000356</t>
  </si>
  <si>
    <t>METINVEST BV</t>
  </si>
  <si>
    <t>z0000336581</t>
  </si>
  <si>
    <t>z0000338145</t>
  </si>
  <si>
    <t>z0000338326</t>
  </si>
  <si>
    <t>z0000338308</t>
  </si>
  <si>
    <t>z0000338369</t>
  </si>
  <si>
    <t>z0000338367</t>
  </si>
  <si>
    <t>z0000331463</t>
  </si>
  <si>
    <t>Обратное РЕПО</t>
  </si>
  <si>
    <t>GALWAY HOLDINGS LIMITED</t>
  </si>
  <si>
    <t>32108840500210000673</t>
  </si>
  <si>
    <t>32109840900210000421</t>
  </si>
  <si>
    <t>47802810755550000218</t>
  </si>
  <si>
    <t>32109840200210000422</t>
  </si>
  <si>
    <t>32109840500210000423</t>
  </si>
  <si>
    <t>GFI Investments Limited, Cyprus</t>
  </si>
  <si>
    <t>32308756700210000008</t>
  </si>
  <si>
    <t>45208810550050000111</t>
  </si>
  <si>
    <t>32109810000210000005</t>
  </si>
  <si>
    <t>РП от 22.04.2014 №17: признать деятельность заемщика реальной</t>
  </si>
  <si>
    <t>32109840800210000424</t>
  </si>
  <si>
    <t>Daumier Investments Limited</t>
  </si>
  <si>
    <t>45606840755550000017</t>
  </si>
  <si>
    <t>47802840055550000027</t>
  </si>
  <si>
    <t>ВНЕШЭКОНОМБАНК, МОСКВА</t>
  </si>
  <si>
    <t>Molzoco Commercial Ltd</t>
  </si>
  <si>
    <t>32009840000210000007</t>
  </si>
  <si>
    <t>45606840055550000018</t>
  </si>
  <si>
    <t>LD N 703004141 с 0000004745.</t>
  </si>
  <si>
    <t>LD N 79281703 с 0000323564.</t>
  </si>
  <si>
    <t>LD N 59283706 с 0000320241.</t>
  </si>
  <si>
    <t>LD N 79282636 с 0000323564.</t>
  </si>
  <si>
    <t>LD N 79283389 с 0000323564.</t>
  </si>
  <si>
    <t>LD N 79284020 с 0000323564.</t>
  </si>
  <si>
    <t>LD N 79281704 с 0000323564.</t>
  </si>
  <si>
    <t>LD N 702204141 Договор участия в кредите (LPA)(заемщик GFI Investment, Кипр).  с 0000012971.</t>
  </si>
  <si>
    <t>45106810055550000072</t>
  </si>
  <si>
    <t>00700/МР Общество с ограниченной ответственностью "Континент Фудс"</t>
  </si>
  <si>
    <t>45206810055550000419</t>
  </si>
  <si>
    <t>45215810250050002237</t>
  </si>
  <si>
    <t>3382 Закрытое акционерное общество "Инвестиционно-строительная компания "ЭНБИЭМ"</t>
  </si>
  <si>
    <t>3449 Galway Holdings Limited</t>
  </si>
  <si>
    <t>б / н. Molzoco Commercial Limited</t>
  </si>
  <si>
    <t>б/н. Daumier Investments Limited</t>
  </si>
  <si>
    <t>45615810250050000062</t>
  </si>
  <si>
    <t>LA-42-050111-DBI Закрытое акционерное общество "Дон-Строй Инвест"</t>
  </si>
  <si>
    <t>47804810650050000361</t>
  </si>
  <si>
    <t>47804810250050000363</t>
  </si>
  <si>
    <t>LA-321-120314-LGB Ligbig S.a.r.l.</t>
  </si>
  <si>
    <t>z0000004745</t>
  </si>
  <si>
    <t>z0000338446</t>
  </si>
  <si>
    <t>z0000338378</t>
  </si>
  <si>
    <t>z0000338601</t>
  </si>
  <si>
    <t>z0000338589</t>
  </si>
  <si>
    <t>z0000338386</t>
  </si>
  <si>
    <t>32109840700210000430</t>
  </si>
  <si>
    <t>45208810255550000411</t>
  </si>
  <si>
    <t>32108840700210000693</t>
  </si>
  <si>
    <t>Бэлти-Гранд, ООО</t>
  </si>
  <si>
    <t>45207810750050000365</t>
  </si>
  <si>
    <t>32108840900210000697</t>
  </si>
  <si>
    <t>32109840000210000431</t>
  </si>
  <si>
    <t>32109840300210000432</t>
  </si>
  <si>
    <t>32109840600210000433</t>
  </si>
  <si>
    <t>32109840900210000434</t>
  </si>
  <si>
    <t>32108840200210000698</t>
  </si>
  <si>
    <t>32108840100210000701</t>
  </si>
  <si>
    <t>32109840800210000437</t>
  </si>
  <si>
    <t>45208810850050000112</t>
  </si>
  <si>
    <t>45208810150050000113</t>
  </si>
  <si>
    <t>Железнодорожный Сервисный Альянс, ЗАО</t>
  </si>
  <si>
    <t>Транспортная ремонтная компания, ООО</t>
  </si>
  <si>
    <t>45208810750050000115</t>
  </si>
  <si>
    <t>45208810450050000114</t>
  </si>
  <si>
    <t>Раздолье-Трейд, ООО</t>
  </si>
  <si>
    <t>Издательско-полиграфический комплекс Парето-Принт</t>
  </si>
  <si>
    <t>45208810350050000117</t>
  </si>
  <si>
    <t>32108840600210000706</t>
  </si>
  <si>
    <t>32109840700210000443</t>
  </si>
  <si>
    <t>Юр.лицо по сводным счетам 2 к.к.</t>
  </si>
  <si>
    <t>РП от 27.05.2014 №23: признать деятельность заемщика реальной</t>
  </si>
  <si>
    <t>45207810950050000369</t>
  </si>
  <si>
    <t>LD N 79286019 с 0000320241.</t>
  </si>
  <si>
    <t>LD N 79285406 с 0000320241.</t>
  </si>
  <si>
    <t>LD N 79286837 с 0000320241.</t>
  </si>
  <si>
    <t>LD N 79285083 с 0000320241.</t>
  </si>
  <si>
    <t>LD N 79285336 с 0000323564.</t>
  </si>
  <si>
    <t>LD N 79285326 с 0000323564.</t>
  </si>
  <si>
    <t>LD N 79285327 с 0000323564.</t>
  </si>
  <si>
    <t>LD N 79285329 с 0000323564.</t>
  </si>
  <si>
    <t>LD N 79284588 с 0000323564.</t>
  </si>
  <si>
    <t>LD N 79286861 с 0000323564.</t>
  </si>
  <si>
    <t>LD N 79285837 с 0000323564.</t>
  </si>
  <si>
    <t>LD N 79285328 с 0000323564.</t>
  </si>
  <si>
    <t>00690/МР Общество с ограниченной ответственностью "ЭКОНОМИЧЕСКИЕ ПРОГРАММЫ" (Фирма ЭкоПрог - EcoProg Ltd.)</t>
  </si>
  <si>
    <t>00697/МР Общество с ограниченной ответственностью "БЭЛТИ-ГРАНД"</t>
  </si>
  <si>
    <t>00712/МР Общество с ограниченной ответственностью "Издательство "Эксмо"</t>
  </si>
  <si>
    <t>00618/МР Закрытое акционерное общество "Белая Дача Трейдинг"</t>
  </si>
  <si>
    <t>00716/МР Общество с ограниченной ответственностью "Издательско-полиграфический комплекс Парето-Принт"</t>
  </si>
  <si>
    <t>45215810150050002285</t>
  </si>
  <si>
    <t>00710/МР Общество с ограниченной ответственностью "Транспортная ремонтная компания"</t>
  </si>
  <si>
    <t>00709/МР Закрытое акционерное общество "Железнодорожный Сервисный Альянс"</t>
  </si>
  <si>
    <t>45215810050050002275</t>
  </si>
  <si>
    <t>00721/МР Открытое акционерное общество  "Эпос"</t>
  </si>
  <si>
    <t>45215810150050001888</t>
  </si>
  <si>
    <t>47804810150050000366</t>
  </si>
  <si>
    <t>47804810450050000367</t>
  </si>
  <si>
    <t>z0000332676</t>
  </si>
  <si>
    <t>z0000338429</t>
  </si>
  <si>
    <t>z0000336152</t>
  </si>
  <si>
    <t>z0000338544</t>
  </si>
  <si>
    <t>z0000337002</t>
  </si>
  <si>
    <t>z0000337108</t>
  </si>
  <si>
    <t>32108840200210000708</t>
  </si>
  <si>
    <t>32109840000210000444</t>
  </si>
  <si>
    <t>32109840300210000445</t>
  </si>
  <si>
    <t>32109840600210000446</t>
  </si>
  <si>
    <t>32109840900210000447</t>
  </si>
  <si>
    <t>РКК от 20.12.2013 №111: признать деятельность заемщика реальной</t>
  </si>
  <si>
    <t>РУЛ от 21.03.2014 №480/418000: признать деятельность заемщика реальной</t>
  </si>
  <si>
    <t>32108840500210000712</t>
  </si>
  <si>
    <t>32108840000210000720</t>
  </si>
  <si>
    <t>32109840200210000448</t>
  </si>
  <si>
    <t>РКК от 20.03.2014 №21: признать деятельность заемщика реальной</t>
  </si>
  <si>
    <t>32109840500210000449</t>
  </si>
  <si>
    <t>32109840900210000450</t>
  </si>
  <si>
    <t>32109810300210000006</t>
  </si>
  <si>
    <t>45208810350050000120</t>
  </si>
  <si>
    <t>32309810200210000032</t>
  </si>
  <si>
    <t>select ind, round(cq,1) from aList join (select * from (select idrec cid, cq from arccq a where DtCQ &lt;= @dtAn order by DtCQ desc ) t group by 1)tt using(cid)</t>
  </si>
  <si>
    <t>44209810255550000013</t>
  </si>
  <si>
    <t>44209810755550000018</t>
  </si>
  <si>
    <t>45208810650050000121</t>
  </si>
  <si>
    <t>Министерство Финансов Московской области</t>
  </si>
  <si>
    <t>45208810950050000122</t>
  </si>
  <si>
    <t>45107810855550000022</t>
  </si>
  <si>
    <t>45208810250050000123</t>
  </si>
  <si>
    <t>Wardsley Comnet Limited</t>
  </si>
  <si>
    <t>Аэропорт Храброво, ЗАО</t>
  </si>
  <si>
    <t>РКК от 18.04.2014 №31: признать деятельность заемщика реальной</t>
  </si>
  <si>
    <t>32108840200210000737</t>
  </si>
  <si>
    <t>45606840355550000019</t>
  </si>
  <si>
    <t>45208810850050000125</t>
  </si>
  <si>
    <t>Теплый дом, ООО</t>
  </si>
  <si>
    <t>45208810150050000126</t>
  </si>
  <si>
    <t>РП от 24.06.2014 №27: признать деятельность заемщика реальной</t>
  </si>
  <si>
    <t>LD N 79287932 с 0000320241.</t>
  </si>
  <si>
    <t>LD N 79287208 с 0000323564.</t>
  </si>
  <si>
    <t>LD N 79289607 с 0000320241.</t>
  </si>
  <si>
    <t>LD N 79287430 с 0000320241.</t>
  </si>
  <si>
    <t>LD N 59288502 с 0000320241.</t>
  </si>
  <si>
    <t>LD N 79287212 с 0000323564.</t>
  </si>
  <si>
    <t>LD N 79287693 с 0000323564.</t>
  </si>
  <si>
    <t>LD N 79287209 с 0000323564.</t>
  </si>
  <si>
    <t>LD N 79288465 с 0000323564.</t>
  </si>
  <si>
    <t>LD N 79287210 с 0000323564.</t>
  </si>
  <si>
    <t>LD N 79287211 с 0000323564.</t>
  </si>
  <si>
    <t>LD N 79288464 с 0000323564.</t>
  </si>
  <si>
    <t>LD N 502605143 Договор участия в кредите (LPA) - (заемщик - ОАО ГК "ТНС Энерго").  с 0000011961.</t>
  </si>
  <si>
    <t>3410/Министерство финансов Московской области</t>
  </si>
  <si>
    <t>3411/Министерство финансов Московской области</t>
  </si>
  <si>
    <t>3499 Закрытое акционерное общество «Трансхолдлизинг»</t>
  </si>
  <si>
    <t>45115810550050000220</t>
  </si>
  <si>
    <t>00774/МР Общество с ограниченной ответственностью "Тёплый дом"</t>
  </si>
  <si>
    <t>00751/МР Общество с ограниченной ответственностью "Бразерс и Компания"</t>
  </si>
  <si>
    <t>00752/МР Общество с ограниченной ответственностью "Бразерс и Компания"</t>
  </si>
  <si>
    <t>00760/МР Общество с ограниченной ответственностью "Бразерс и Компания"</t>
  </si>
  <si>
    <t>00761/МР Общество с ограниченной ответственностью "Бразерс и Компания"</t>
  </si>
  <si>
    <t>45615810550050000063</t>
  </si>
  <si>
    <t>3459 ВАРДСЛЕЙ КОМНЕТ ЛИМИТЕД</t>
  </si>
  <si>
    <t>45615810450050000066</t>
  </si>
  <si>
    <t>z0000338861</t>
  </si>
  <si>
    <t>z0000317863</t>
  </si>
  <si>
    <t>z0000338799</t>
  </si>
  <si>
    <t>z0000338879</t>
  </si>
  <si>
    <t>z0000338537</t>
  </si>
  <si>
    <t>Проф. суждение о классификации: оценка ФС отсутствует, задолженность кратковременная</t>
  </si>
  <si>
    <t>Метровагонмаш, ОАО</t>
  </si>
  <si>
    <t>СП АРКАИМ, ООО</t>
  </si>
  <si>
    <t>Индастриал Платформ Групп Клима, ООО</t>
  </si>
  <si>
    <t>Трансстрой-Сахалин, ЗАО</t>
  </si>
  <si>
    <t>РКК от 04.06.2014 №43: признать деятельность заемщика реальной</t>
  </si>
  <si>
    <t>45207810255550000483</t>
  </si>
  <si>
    <t>32109840300210000461</t>
  </si>
  <si>
    <t>32109840600210000462</t>
  </si>
  <si>
    <t>32109840900210000463</t>
  </si>
  <si>
    <t>45208810750050000128</t>
  </si>
  <si>
    <t>45208810450050000127</t>
  </si>
  <si>
    <t>Крайн Трейдинг Лтд, ЗАО</t>
  </si>
  <si>
    <t>45208810050050000132</t>
  </si>
  <si>
    <t>Искра-Парк, ООО</t>
  </si>
  <si>
    <t>32108840000210000746</t>
  </si>
  <si>
    <t>45208810455550000415</t>
  </si>
  <si>
    <t>Монитор-Тайм, ООО</t>
  </si>
  <si>
    <t>45208840355550000187</t>
  </si>
  <si>
    <t>НПО Южный Урал, ООО</t>
  </si>
  <si>
    <t>45812810550050000400</t>
  </si>
  <si>
    <t>Фирма МАРС-М, ООО</t>
  </si>
  <si>
    <t xml:space="preserve">from acc join baltypes b using (Bal_num) join data using(accid) </t>
  </si>
  <si>
    <t>where b.bal1 = left(@acc,3) and ClntID = @cid</t>
  </si>
  <si>
    <t>НИИАС, ОАО</t>
  </si>
  <si>
    <t>Ковакс, ООО</t>
  </si>
  <si>
    <t>45208810655550000419</t>
  </si>
  <si>
    <t>45206810750050000638</t>
  </si>
  <si>
    <t>LD N 79290699 с 0000320241.</t>
  </si>
  <si>
    <t>LD N 79290328 с 0000323564.</t>
  </si>
  <si>
    <t>LD N 79290326 с 0000323564.</t>
  </si>
  <si>
    <t>LD N 79290325 с 0000323564.</t>
  </si>
  <si>
    <t>45215810550050002364</t>
  </si>
  <si>
    <t>3500 Открытое акционерное общество  "Метровагонмаш"</t>
  </si>
  <si>
    <t>00782/МР Закрытое акционерное общество "КРАЙН ТРЕЙДИНГ ЛТД"</t>
  </si>
  <si>
    <t>00753/МР Общество с ограниченной ответственностью "Индастриал Платформ Групп Клима"</t>
  </si>
  <si>
    <t>45215810050050002327</t>
  </si>
  <si>
    <t>3518 Общество с ограниченной ответственностью "Искра-Парк"</t>
  </si>
  <si>
    <t>45215810150050002340</t>
  </si>
  <si>
    <t>3513 Общество с ограниченной ответственностью "КОВАКС"</t>
  </si>
  <si>
    <t>00740/МР Общество с ограниченной ответственностью "КИНОМИР - 21 ВЕК"</t>
  </si>
  <si>
    <t>3485 Общество с ограниченной отвественностью "Монитор-Тайм"</t>
  </si>
  <si>
    <t>45812810050050000395</t>
  </si>
  <si>
    <t>45818810350050000992</t>
  </si>
  <si>
    <t>26/13 ООО "Выборгское"</t>
  </si>
  <si>
    <t>45812810350050000396</t>
  </si>
  <si>
    <t>45818810650050000993</t>
  </si>
  <si>
    <t>134/10 ООО "Выборгское"</t>
  </si>
  <si>
    <t>ООО "Выборгское"/174/11</t>
  </si>
  <si>
    <t>27/13 ООО "Выборгское"</t>
  </si>
  <si>
    <t>КС-749000/2010/00016 Общество с ограниченной ответственностью "Научно-производственное объединение "Южный Урал"</t>
  </si>
  <si>
    <t>45818810850050000997</t>
  </si>
  <si>
    <t>45812810750050000394</t>
  </si>
  <si>
    <t>КС-702000/2012/00068 ЗАО "ТРАНССТРОЙ-САХАЛИН"</t>
  </si>
  <si>
    <t>45818810350050000989</t>
  </si>
  <si>
    <t>z0000336081</t>
  </si>
  <si>
    <t>z0000002097</t>
  </si>
  <si>
    <t>z0000338885</t>
  </si>
  <si>
    <t>z0000336649</t>
  </si>
  <si>
    <t>z0000329533</t>
  </si>
  <si>
    <t>z0000338718</t>
  </si>
  <si>
    <t>z0000338919</t>
  </si>
  <si>
    <t>z0000336819</t>
  </si>
  <si>
    <t>z0000336064</t>
  </si>
  <si>
    <t>z0000338639</t>
  </si>
  <si>
    <t>z0000332650</t>
  </si>
  <si>
    <t>z0000338955</t>
  </si>
  <si>
    <t>z0000338868</t>
  </si>
  <si>
    <t>45207810855550000485</t>
  </si>
  <si>
    <t>ТК Карамель Трейдинг, ООО</t>
  </si>
  <si>
    <t>45108810555550000020</t>
  </si>
  <si>
    <t>45208810350050000133</t>
  </si>
  <si>
    <t>Русская Лизинговая Компания (РЛК), ЗАО</t>
  </si>
  <si>
    <t>Роминокс, ООО</t>
  </si>
  <si>
    <t>45207810450050000377</t>
  </si>
  <si>
    <t>НИАРМЕДИК ПЛЮС, ООО</t>
  </si>
  <si>
    <t>45812810350050000406</t>
  </si>
  <si>
    <t>45207810155550000486</t>
  </si>
  <si>
    <t>32109810900210000008</t>
  </si>
  <si>
    <t>45208810250050000136</t>
  </si>
  <si>
    <t>LD N 502908141 с 0000329587.</t>
  </si>
  <si>
    <t>32311810800210000064</t>
  </si>
  <si>
    <t>32311810300210000072</t>
  </si>
  <si>
    <t>32311810600210000073</t>
  </si>
  <si>
    <t>32311810000210000068</t>
  </si>
  <si>
    <t>32311810300210000069</t>
  </si>
  <si>
    <t>00783/МР Закрытое акционерное общество "Русская Лизинговая Компания"</t>
  </si>
  <si>
    <t>00763/МР Общество с ограниченной ответственностью "ДЖИЛЕКС"</t>
  </si>
  <si>
    <t>3550 Открытое акционерное общество  "Метровагонмаш"</t>
  </si>
  <si>
    <t>00839/МР Общество с ограниченной ответственностью "НИАРМЕДИК ПЛЮС"</t>
  </si>
  <si>
    <t>00805/МР Общество с ограниченной ответственостью "Издательство АСТ"</t>
  </si>
  <si>
    <t>КС-702000/2009/00012 ООО СП "Аркаим"</t>
  </si>
  <si>
    <t>45818810250050001004</t>
  </si>
  <si>
    <t>z0000231695</t>
  </si>
  <si>
    <t>z0000338365</t>
  </si>
  <si>
    <t>z0000333999</t>
  </si>
  <si>
    <t>z0000331638</t>
  </si>
  <si>
    <t>z0000335007</t>
  </si>
  <si>
    <t>45208810550050000137</t>
  </si>
  <si>
    <t>32109810200210000012</t>
  </si>
  <si>
    <t>45208810850050000138</t>
  </si>
  <si>
    <t>45208810655550000422</t>
  </si>
  <si>
    <t>45208810955550000423</t>
  </si>
  <si>
    <t>45208810150050000139</t>
  </si>
  <si>
    <t>32009810500210000016</t>
  </si>
  <si>
    <t>20321</t>
  </si>
  <si>
    <t>32015</t>
  </si>
  <si>
    <t>LD N 502909142 с 0000015274.</t>
  </si>
  <si>
    <t>32115</t>
  </si>
  <si>
    <t>LD N 500509141 с 0000320241.</t>
  </si>
  <si>
    <t>32211</t>
  </si>
  <si>
    <t>32311</t>
  </si>
  <si>
    <t>32311810200210000075</t>
  </si>
  <si>
    <t>44215</t>
  </si>
  <si>
    <t>44615</t>
  </si>
  <si>
    <t>45115</t>
  </si>
  <si>
    <t>45215</t>
  </si>
  <si>
    <t>00790/МР Общество с ограниченной ответственностью "Тёплый дом"</t>
  </si>
  <si>
    <t>00840/МР Общество с ограниченной ответственностью «НИАРМЕДИК ФАРМА»</t>
  </si>
  <si>
    <t>45215810550050002403</t>
  </si>
  <si>
    <t>3554 Общество с ограниченной ответственностью  "МД Проект 2010"</t>
  </si>
  <si>
    <t>00842/МР Общество с ограниченной ответственностью «НИАРМЕДИК ФАРМА»</t>
  </si>
  <si>
    <t>45215810450050002406</t>
  </si>
  <si>
    <t>3572 Ассоциация общероссийских общественных организаций "АССОЦИАЦИЯ ЗИМНИХ ОЛИМПИЙСКИХ ВИДОВ СПОРТА"</t>
  </si>
  <si>
    <t>45615</t>
  </si>
  <si>
    <t>КС-749000/2011/00016 ООО "КРОНЕМЕТ РУС"</t>
  </si>
  <si>
    <t>КС-749000/2010/00017 ООО "КРОНЕМЕТ РУС"</t>
  </si>
  <si>
    <t>45814810250050000012</t>
  </si>
  <si>
    <t>45818810450050001011</t>
  </si>
  <si>
    <t>45814810550050000013</t>
  </si>
  <si>
    <t>45818810750050001012</t>
  </si>
  <si>
    <t>47008</t>
  </si>
  <si>
    <t>47425</t>
  </si>
  <si>
    <t>47804</t>
  </si>
  <si>
    <t>z0000335984</t>
  </si>
  <si>
    <t>z0000339014</t>
  </si>
  <si>
    <t>z0000339003</t>
  </si>
  <si>
    <t>z0000339113</t>
  </si>
  <si>
    <t>z0000339214</t>
  </si>
  <si>
    <t>z0000339167</t>
  </si>
  <si>
    <t>Московская Фабрика Мебели, ООО</t>
  </si>
  <si>
    <t>Ателье Мебели, ООО</t>
  </si>
  <si>
    <t>Ниармедик Фарма, ООО</t>
  </si>
  <si>
    <t>МД Проект 2010, ООО</t>
  </si>
  <si>
    <t>ИП Коваль Сергей Анатольевич</t>
  </si>
  <si>
    <t>Ю-Эс-Пи, ООО</t>
  </si>
  <si>
    <t>Бина Кемикал, ООО</t>
  </si>
  <si>
    <t>45208810155550000427</t>
  </si>
  <si>
    <t>45208810550050000140</t>
  </si>
  <si>
    <t>45208810850050000141</t>
  </si>
  <si>
    <t>Розан Файнэнс, ЗАО</t>
  </si>
  <si>
    <t>Лакмин, ООО</t>
  </si>
  <si>
    <t>32109810800210000014</t>
  </si>
  <si>
    <t>45207810950050000385</t>
  </si>
  <si>
    <t>Шоколадный дом, ООО</t>
  </si>
  <si>
    <t>45208810450050000143</t>
  </si>
  <si>
    <t>32108840100210000756</t>
  </si>
  <si>
    <t>32109840700210000469</t>
  </si>
  <si>
    <t>32109840100210000470</t>
  </si>
  <si>
    <t>32109840400210000471</t>
  </si>
  <si>
    <t>32109840000210000473</t>
  </si>
  <si>
    <t>32109840600210000475</t>
  </si>
  <si>
    <t>32109840900210000476</t>
  </si>
  <si>
    <t>32109840200210000477</t>
  </si>
  <si>
    <t>32109840500210000478</t>
  </si>
  <si>
    <t>47802840655550000032</t>
  </si>
  <si>
    <t>45107810350050000030</t>
  </si>
  <si>
    <t>47802840955550000033</t>
  </si>
  <si>
    <t>32108840700210000761</t>
  </si>
  <si>
    <t>32108840000210000762</t>
  </si>
  <si>
    <t>32109840800210000479</t>
  </si>
  <si>
    <t>32109840200210000480</t>
  </si>
  <si>
    <t>32109840500210000481</t>
  </si>
  <si>
    <t>32109840800210000482</t>
  </si>
  <si>
    <t>32109840100210000483</t>
  </si>
  <si>
    <t>45208810050050000145</t>
  </si>
  <si>
    <t>Выборгская целлюлоза, ОАО</t>
  </si>
  <si>
    <t>БК Центр, ООО</t>
  </si>
  <si>
    <t>45208810955550000313</t>
  </si>
  <si>
    <t>45208810055550000378</t>
  </si>
  <si>
    <t>45207810555550000387</t>
  </si>
  <si>
    <t>32309840800210000185</t>
  </si>
  <si>
    <t>45208810755550000429</t>
  </si>
  <si>
    <t>Донецкий металлургический завод</t>
  </si>
  <si>
    <t>LD N 702310146 с 0000245615.</t>
  </si>
  <si>
    <t>LD N 7015101417 с 0000323564.</t>
  </si>
  <si>
    <t>LD N 702310145 с 0000245615.</t>
  </si>
  <si>
    <t>LD N 501310141 с 0000245615.</t>
  </si>
  <si>
    <t>LD N 7015101413 с 0000323564.</t>
  </si>
  <si>
    <t>LD N 701510147 с 0000323564.</t>
  </si>
  <si>
    <t>LD N 702310147 с 0000245615.</t>
  </si>
  <si>
    <t>LD N 7015101419 с 0000323564.</t>
  </si>
  <si>
    <t>LD N 7023101410 с 0000245615.</t>
  </si>
  <si>
    <t>LD N 701510146 с 0000323564.</t>
  </si>
  <si>
    <t>LD N 7015101418 с 0000323564.</t>
  </si>
  <si>
    <t>LD N 7023101411 с 0000245615.</t>
  </si>
  <si>
    <t>LD N 7015101411 с 0000323564.</t>
  </si>
  <si>
    <t>LD N 701510145 с 0000323564.</t>
  </si>
  <si>
    <t>LD N 702310148 с 0000245615.</t>
  </si>
  <si>
    <t>LD N 702310149 с 0000245615.</t>
  </si>
  <si>
    <t>LD N 7015101410 с 0000323564.</t>
  </si>
  <si>
    <t>LD N 703010143 Договор участия в кредите (LPA)(заемщик "Донецксталь" ) от 30.10.14 с 0000014657.</t>
  </si>
  <si>
    <t>32311810400210000082</t>
  </si>
  <si>
    <t>00860/МР Общество с ограниченной ответственностью "СТОУН-XXI"</t>
  </si>
  <si>
    <t>00829/МР Закрытое Акционерное общество "РОЗАН ФАЙНЭНС"</t>
  </si>
  <si>
    <t>00821/МР Общество с ограниченной ответственностью "Индастриал Платформ Групп Клима"</t>
  </si>
  <si>
    <t>45215810850050002501</t>
  </si>
  <si>
    <t>00877/МР Общество с ограниченной ответственностью "Лакмин"</t>
  </si>
  <si>
    <t>3565 Общество с ограниченной ответственностью "БУРГЕР РУС"</t>
  </si>
  <si>
    <t>45215810950050002443</t>
  </si>
  <si>
    <t>00814/МР Общество с ограниченной ответственностью "Шоколадный Дом"</t>
  </si>
  <si>
    <t>3482 Открытое акционерное общество "Территориальная генерирующая компания №2"</t>
  </si>
  <si>
    <t>00820/МР Общество с ограниченной ответственностью "Индастриал Платформ Групп Клима"</t>
  </si>
  <si>
    <t>45215810550050002445</t>
  </si>
  <si>
    <t>00878/МР Общество с ограниченной ответственностью "Лакмин"</t>
  </si>
  <si>
    <t>00822/МР Общество с ограниченной ответственностью "Индастриал Платформ Групп Клима"</t>
  </si>
  <si>
    <t>45215810850050002446</t>
  </si>
  <si>
    <t>45812978950050000007</t>
  </si>
  <si>
    <t>КС-670100/2010/00013 Открытое Акционерное Общество "Выборгская целлюлоза"</t>
  </si>
  <si>
    <t>45818810150050001023</t>
  </si>
  <si>
    <t>.б./н АРИЗЕМА ЛТД</t>
  </si>
  <si>
    <t>z0000015183</t>
  </si>
  <si>
    <t>z0000339192</t>
  </si>
  <si>
    <t>z0000229034</t>
  </si>
  <si>
    <t>z0000339306</t>
  </si>
  <si>
    <t>z0000338983</t>
  </si>
  <si>
    <t>z0000339416</t>
  </si>
  <si>
    <t>z0000333498</t>
  </si>
  <si>
    <t>z0000324639</t>
  </si>
  <si>
    <t>z0000336272</t>
  </si>
  <si>
    <t>47802840155550000037</t>
  </si>
  <si>
    <t>32108810300210000078</t>
  </si>
  <si>
    <t>Hines Pokrovsky 1 Limited</t>
  </si>
  <si>
    <t>Pokrovsky Holding LLC</t>
  </si>
  <si>
    <t>РКК от 03.09.2014 №73: признать деятельность заемщика реальной</t>
  </si>
  <si>
    <t>45207810850050000388</t>
  </si>
  <si>
    <t>45606840055550000021</t>
  </si>
  <si>
    <t>45606840755550000020</t>
  </si>
  <si>
    <t>Bank VTB Azerbaijan (АФ-Банк, ОАО (Баку)</t>
  </si>
  <si>
    <t>Волгомост, ПАО</t>
  </si>
  <si>
    <t>32108810600210000079</t>
  </si>
  <si>
    <t>32108810300210000081</t>
  </si>
  <si>
    <t>32108840100210000769</t>
  </si>
  <si>
    <t>32108840800210000771</t>
  </si>
  <si>
    <t>32109840300210000487</t>
  </si>
  <si>
    <t>32109840600210000488</t>
  </si>
  <si>
    <t>32109840900210000489</t>
  </si>
  <si>
    <t>32109840300210000490</t>
  </si>
  <si>
    <t>45208810350050000146</t>
  </si>
  <si>
    <t>45208810055550000433</t>
  </si>
  <si>
    <t>32108840100210000772</t>
  </si>
  <si>
    <t>32108840400210000773</t>
  </si>
  <si>
    <t>32109840600210000491</t>
  </si>
  <si>
    <t>32109840200210000493</t>
  </si>
  <si>
    <t>32109840500210000494</t>
  </si>
  <si>
    <t>Alfa Bank Belarus, Minsk</t>
  </si>
  <si>
    <t>АВТ-Дорстрой, ООО</t>
  </si>
  <si>
    <t>32109810400210000016</t>
  </si>
  <si>
    <t>32108810600210000082</t>
  </si>
  <si>
    <t>45812810255550000920</t>
  </si>
  <si>
    <t>345</t>
  </si>
  <si>
    <t>LD N 500611141 с 0000320241.</t>
  </si>
  <si>
    <t>LD N 502011144 с 0000320241.</t>
  </si>
  <si>
    <t>LD N 501111142 с 0000320241.</t>
  </si>
  <si>
    <t>LD N 502711144 с 0000320241.</t>
  </si>
  <si>
    <t>LD N 7017111416 с 0000323564.</t>
  </si>
  <si>
    <t>LD N 702511144 с 0000323564.</t>
  </si>
  <si>
    <t>LD N 702511145 с 0000323564.</t>
  </si>
  <si>
    <t>LD N 7017111417 с 0000323564.</t>
  </si>
  <si>
    <t>CrLine  N 501911144 Transh 1 с 0000322554.</t>
  </si>
  <si>
    <t>32115810900210000872</t>
  </si>
  <si>
    <t>32109810700210000017</t>
  </si>
  <si>
    <t>CrLine  N 501911144 Transh 2 с 0000322554.</t>
  </si>
  <si>
    <t>32115810200210000873</t>
  </si>
  <si>
    <t>LD N 702511143 с 0000323564.</t>
  </si>
  <si>
    <t>LD N 701711148 с 0000323564.</t>
  </si>
  <si>
    <t>LD N 701711149 с 0000323564.</t>
  </si>
  <si>
    <t>LD N 702511148 с 0000323564.</t>
  </si>
  <si>
    <t>LD N 7017111414 с 0000323564.</t>
  </si>
  <si>
    <t>LD N 702511141 с 0000323564.</t>
  </si>
  <si>
    <t>LD N 7017111415 с 0000323564.</t>
  </si>
  <si>
    <t>45115810150050000222</t>
  </si>
  <si>
    <t>00892/МР Общество с ограниченной ответственностью "Торговый Дом "КАМЕЯ Со"</t>
  </si>
  <si>
    <t>00890/МР Закрытое акционерное общество "Аэроферст"</t>
  </si>
  <si>
    <t>00936/МР Общество с ограниченной ответственностью "Столичный ювелирный завод"</t>
  </si>
  <si>
    <t>00858/МР Общество с ограниченной ответственностью "Бразерс и Компания"</t>
  </si>
  <si>
    <t>00870/МР Общество с ограниченной ответственностью "БЭЛТИ-ГРАНД"</t>
  </si>
  <si>
    <t>ООО "Гермес-Финанс"/2993</t>
  </si>
  <si>
    <t>45215810450050002545</t>
  </si>
  <si>
    <t>45215810950050002320</t>
  </si>
  <si>
    <t>45215810150050002434</t>
  </si>
  <si>
    <t>. б/н Hines Pokrovsky 1 Limited</t>
  </si>
  <si>
    <t>.б/н Pokrovsky Holdings LLC</t>
  </si>
  <si>
    <t>45818810950050001032</t>
  </si>
  <si>
    <t>47802810655550000224</t>
  </si>
  <si>
    <t>К2600/10-0709ЛВ/Д000. Открытое акционерное общество "Угольная компания "Южный Кузбасс"</t>
  </si>
  <si>
    <t>47804810150050000382</t>
  </si>
  <si>
    <t>б/н / Министерство Финансов Республики Ангола</t>
  </si>
  <si>
    <t>z0000322554</t>
  </si>
  <si>
    <t>z0000339210</t>
  </si>
  <si>
    <t>z0000339235</t>
  </si>
  <si>
    <t>z0000339539</t>
  </si>
  <si>
    <t>z0000326477</t>
  </si>
  <si>
    <t>z0000208256</t>
  </si>
  <si>
    <t>z0000339366</t>
  </si>
  <si>
    <t>z0000339365</t>
  </si>
  <si>
    <t>z0000335434</t>
  </si>
  <si>
    <t>z0000337208</t>
  </si>
  <si>
    <t>Медицинский центр АВИЦЕННА, ЗАО</t>
  </si>
  <si>
    <t>45208810855550000439</t>
  </si>
  <si>
    <t>РКК от 28.11.2014 №101: классификация во 2 категорию (норма 2%)</t>
  </si>
  <si>
    <t>РКК от 28.11.2014 №101: улучшение категории качества ссудной задолженности на 1 категорию</t>
  </si>
  <si>
    <t>45208810650050000147</t>
  </si>
  <si>
    <t>32108810200210000084</t>
  </si>
  <si>
    <t>Магистраль двух столиц, ООО</t>
  </si>
  <si>
    <t>45208810255550000440</t>
  </si>
  <si>
    <t>РКК от 20.08.2014 №68: признать деятельность заемщика реальной</t>
  </si>
  <si>
    <t>32108810500210000085</t>
  </si>
  <si>
    <t>45208840655550000188</t>
  </si>
  <si>
    <t>45208840955550000189</t>
  </si>
  <si>
    <t>32108840200210000782</t>
  </si>
  <si>
    <t>32108840500210000783</t>
  </si>
  <si>
    <t>32109840100210000496</t>
  </si>
  <si>
    <t>Фирма Лига, ООО</t>
  </si>
  <si>
    <t>46607810000210000001</t>
  </si>
  <si>
    <t>Эктив Телеком, ЗАО</t>
  </si>
  <si>
    <t>32109840000210000499</t>
  </si>
  <si>
    <t>32109840300210000500</t>
  </si>
  <si>
    <t>32109840600210000501</t>
  </si>
  <si>
    <t>32109840900210000502</t>
  </si>
  <si>
    <t>45208810455550000444</t>
  </si>
  <si>
    <t>45208810755550000445</t>
  </si>
  <si>
    <t>45206810550050000676</t>
  </si>
  <si>
    <t>45208810950050000148</t>
  </si>
  <si>
    <t>Раменский комбинат хлебопродуктов имени В.Я. Печенова, ОАО</t>
  </si>
  <si>
    <t>45207810050050000395</t>
  </si>
  <si>
    <t>РКК от 25.12.2014 №116: улучшение категории качества ссудной задолженности на 1 категорию</t>
  </si>
  <si>
    <t>32109810300210000019</t>
  </si>
  <si>
    <t>45816978000040000002</t>
  </si>
  <si>
    <t>45812810455550000924</t>
  </si>
  <si>
    <t>Petropavlovsk Plc</t>
  </si>
  <si>
    <t>Ohura Investments Ltd</t>
  </si>
  <si>
    <t>47802840955550000046</t>
  </si>
  <si>
    <t>47802840255550000047</t>
  </si>
  <si>
    <t>47802840355550000044</t>
  </si>
  <si>
    <t>47802840655550000045</t>
  </si>
  <si>
    <t>LD N 500312143 с 0000320241.</t>
  </si>
  <si>
    <t>LD N 500812145 с 0000320241.</t>
  </si>
  <si>
    <t>LD N 501012148 с 0000323564.</t>
  </si>
  <si>
    <t>LD N 501012149 с 0000323564.</t>
  </si>
  <si>
    <t>LD N 502912141 с 0000323564.</t>
  </si>
  <si>
    <t>LD N 701512142 с 0000323564.</t>
  </si>
  <si>
    <t>LD N 5010121410 с 0000323564.</t>
  </si>
  <si>
    <t>LD N 701512143 с 0000323564.</t>
  </si>
  <si>
    <t>LD N 701512144 с 0000323564.</t>
  </si>
  <si>
    <t>LD N 701512145 с 0000323564.</t>
  </si>
  <si>
    <t>3627/СДБО Общество с ограниченной ответственностью "ФинансБизнесГрупп"</t>
  </si>
  <si>
    <t>45104810355550000033</t>
  </si>
  <si>
    <t>3081 ООО "ФинансБизнесГрупп"</t>
  </si>
  <si>
    <t>00925/МР Общество с ограниченной ответственностью "Торговый Дом "КАМЕЯ Со"</t>
  </si>
  <si>
    <t>00918/МР Общество с ограниченной ответственностью фирма "Лига"</t>
  </si>
  <si>
    <t>00955/МР Открытое акционерное общество «Раменский комбинат хлебопродуктов имени В.Я. Печенова»</t>
  </si>
  <si>
    <t>45215810650050002594</t>
  </si>
  <si>
    <t>45215810450050002163</t>
  </si>
  <si>
    <t>3608 Общество с ограниченной ответственностью «Магистраль двух столиц»</t>
  </si>
  <si>
    <t>45215810650050002565</t>
  </si>
  <si>
    <t>3613 Общество с ограниченной ответственностью "ЮэСэМ Металлоинвест"</t>
  </si>
  <si>
    <t>3555 ЗАО  МЕДИЦИНСКИЙ ЦЕНТР "АВИЦЕННА"</t>
  </si>
  <si>
    <t>00956/МР Общество с ограниченной ответственностью "Московская Фабрика Мебели"</t>
  </si>
  <si>
    <t>45818810650050001044</t>
  </si>
  <si>
    <t>Просроченная задолженность по овердрафтам по счетам банковских карт юридических лиц-нерезидентов</t>
  </si>
  <si>
    <t>45818810950050001045</t>
  </si>
  <si>
    <t>Средства, предоставленные Федеральному космическому агентству</t>
  </si>
  <si>
    <t>46608810600210000002</t>
  </si>
  <si>
    <t>б/н, ОАО "Южный Кузбасс"</t>
  </si>
  <si>
    <t>б/н , Petropavlovsk PLC, Великобритания</t>
  </si>
  <si>
    <t>б/,н Ohura investments Limited</t>
  </si>
  <si>
    <t>б/ н. ОАО ХК "Якутуголь"</t>
  </si>
  <si>
    <t>z0000326029</t>
  </si>
  <si>
    <t>z0000339442</t>
  </si>
  <si>
    <t>z0000339618</t>
  </si>
  <si>
    <t>z0000339367</t>
  </si>
  <si>
    <t>z0000337330</t>
  </si>
  <si>
    <t>z0000328216</t>
  </si>
  <si>
    <t>z0000339579</t>
  </si>
  <si>
    <t>z0000248394</t>
  </si>
  <si>
    <t>z0000334477</t>
  </si>
  <si>
    <t>z0000339766</t>
  </si>
  <si>
    <t>z0000317500</t>
  </si>
  <si>
    <t>45105810155550000025</t>
  </si>
  <si>
    <t>45208810655550000448</t>
  </si>
  <si>
    <t>Прочие факторы (в том числе, наличие признаков отсутствия реальной деятельности)</t>
  </si>
  <si>
    <t>45208840355550000190</t>
  </si>
  <si>
    <t>45815810900190000001</t>
  </si>
  <si>
    <t>Физ.лицо 5 к.к.</t>
  </si>
  <si>
    <t>3498 Общество с ограниченной ответственностью "Т2 РТК Холдинг"</t>
  </si>
  <si>
    <t>45215810550050002607</t>
  </si>
  <si>
    <t>П/зад-ть по ов-там ФЛ/рез.по сч. б/к пл.систем Visa и MCI</t>
  </si>
  <si>
    <t>45818810000210000011</t>
  </si>
  <si>
    <t>z0000326090</t>
  </si>
  <si>
    <t>z0000337135</t>
  </si>
  <si>
    <t>z0000322719</t>
  </si>
  <si>
    <t>Искл</t>
  </si>
  <si>
    <t>0,7,8</t>
  </si>
  <si>
    <t>0,20</t>
  </si>
  <si>
    <t>select ind, cq, rate from cq_exc e join aList using(cid) where cflag = 1 and cq &gt; 0 and bdate &lt;= @dtAn and @dtAn &lt; ifnull(edate, '2050-01-01') group by 1</t>
  </si>
  <si>
    <t>select ind, group_concat( if(reason like 'пункт%', reason_desc, CONCAT(reason,': ', reason_desc) )  separator ', ') from cq_exc e join aList using(cid) where cflag = 1 and cq &lt;&gt; 0 and bdate &lt;= @dtAn and @dtAn &lt; ifnull(edate, '2050-01-01') group by 1</t>
  </si>
  <si>
    <t>Нормы резервирования и кат. качества по перечню клиентов</t>
  </si>
  <si>
    <t>Принятые УОБ по перечню клиентов (кроме 3.9.3)</t>
  </si>
  <si>
    <t>РКК от 28.01.2015 №6: признать деятельность заемщика реальной</t>
  </si>
  <si>
    <t>select ind, DtDoc from aList a join 
 (select * from 
  (select idrec, DtDoc from commcompb 
  where repkind &lt;&gt; 3 and DtEval &lt;= @dtAn and EditState&lt;&gt;1 
  order by DtDoc desc, DtEval desc)t
 group by 1)tt on idrec = cid;</t>
  </si>
  <si>
    <t>0,3</t>
  </si>
  <si>
    <t>actFS</t>
  </si>
  <si>
    <t>actOD</t>
  </si>
  <si>
    <t>actCQ</t>
  </si>
  <si>
    <t>Услови, при которых применяются решения (КК, ОФС, ОД)</t>
  </si>
  <si>
    <t>cntDecision</t>
  </si>
  <si>
    <t>0,27,28,29,30</t>
  </si>
  <si>
    <t>контроль решений по клиенту</t>
  </si>
  <si>
    <t>Эдисонэнерго, ООО</t>
  </si>
  <si>
    <t>45208810255550000453</t>
  </si>
  <si>
    <t>ТрансФин-М, ПАО</t>
  </si>
  <si>
    <t>Metriliano Investments Limited</t>
  </si>
  <si>
    <t>47408810500210035457</t>
  </si>
  <si>
    <t>Терна Полимер, ЗАО</t>
  </si>
  <si>
    <t>47801810055550000029</t>
  </si>
  <si>
    <t>47801810455550000030</t>
  </si>
  <si>
    <t>реструктуризация (РП №43 от 2014-09-16)</t>
  </si>
  <si>
    <t>700506121</t>
  </si>
  <si>
    <t>502212081</t>
  </si>
  <si>
    <t>реструктуризация (РП №53 от 2010-08-10, РП №43 от 2014-09-16)</t>
  </si>
  <si>
    <t>502812111</t>
  </si>
  <si>
    <t>3058</t>
  </si>
  <si>
    <t>реструктуризация (РП №58 от 2014-11-19);
цели: предоставление/погашение займов 3 лицам (РП №44 от 2012-10-09)</t>
  </si>
  <si>
    <t>3096</t>
  </si>
  <si>
    <t>IGR11/MSHD/6765</t>
  </si>
  <si>
    <t>1808/2990-e</t>
  </si>
  <si>
    <t>1808/2992-e</t>
  </si>
  <si>
    <t>1808/2988-e</t>
  </si>
  <si>
    <t>IGR07/MSHD/4241</t>
  </si>
  <si>
    <t>1808/2989-Е</t>
  </si>
  <si>
    <t>3244</t>
  </si>
  <si>
    <t>727</t>
  </si>
  <si>
    <t>К2600/13-0026КС/Д000</t>
  </si>
  <si>
    <t>К2600/12-0536КС/Д000</t>
  </si>
  <si>
    <t>К2600/11-0245КС/Д000</t>
  </si>
  <si>
    <t>К2600/13-0025КС/Д000</t>
  </si>
  <si>
    <t>К2600/12-0251ЛВ/Д000</t>
  </si>
  <si>
    <t>К2600/11-0505ЛВ/Д000</t>
  </si>
  <si>
    <t>К2600/11-0825ЛВ/Д000</t>
  </si>
  <si>
    <t>К2600/11-0450ЛВ/Д000</t>
  </si>
  <si>
    <t>К2600/12-0507КС/Д000</t>
  </si>
  <si>
    <t>К2600/11-0125ЛВ/Д000</t>
  </si>
  <si>
    <t>К2600/12-0290КС/Д000</t>
  </si>
  <si>
    <t>К2600/12-0149ЛВ/Д000</t>
  </si>
  <si>
    <t>К2600/11-0268ЛВ/Д000</t>
  </si>
  <si>
    <t>К2600/11-0362ЛВ/Д000</t>
  </si>
  <si>
    <t>К2600/11-0198ЛВ/Д000</t>
  </si>
  <si>
    <t>К2600/12-0434ЛВ/Д000</t>
  </si>
  <si>
    <t>К2600/11-0115ЛВ/Д000</t>
  </si>
  <si>
    <t>К2600/11-0180ЛВ/Д000</t>
  </si>
  <si>
    <t>К2600/12-0150КС/Д000</t>
  </si>
  <si>
    <t>К2600/11-0824КС/Д000</t>
  </si>
  <si>
    <t>3329</t>
  </si>
  <si>
    <t>цели: вложения в уставные капиталы 3 лиц (РП №27 от 2013-06-25)</t>
  </si>
  <si>
    <t>3163</t>
  </si>
  <si>
    <t>реструктуризация (РП №43 от 2014-09-16);
цели: предоставление/погашение займов 3 лицам (РП №38 от 2012-08-21)</t>
  </si>
  <si>
    <t>б/ н</t>
  </si>
  <si>
    <t>реструктуризация (РУОБ отсутствует)</t>
  </si>
  <si>
    <t>8/12</t>
  </si>
  <si>
    <t>1597</t>
  </si>
  <si>
    <t>701612139 - участ. Якутуголь</t>
  </si>
  <si>
    <t>цели: предоставление/погашение займов 3 лицам (РППП №3554/418000 от 2013-12-09)</t>
  </si>
  <si>
    <t>КС-757000/2008/00021</t>
  </si>
  <si>
    <t>реструктуризация (РУОБ отсутствует);
реструктуризация (РП №78 от 2009-11-26, РП №63 от 2010-09-28, РП №17 от 2011-04-05, РП №14 от 2012-03-27, РП №16 от 2013-04-04)</t>
  </si>
  <si>
    <t>цесс_2010-09-06 (б/ н.)</t>
  </si>
  <si>
    <t>2640</t>
  </si>
  <si>
    <t>реструктуризация (РУОБ отсутствует);
реструктуризация (РП №46 от 2011-10-04, РП №16 от 2013-04-04);
цели: предоставление/погашение займов 3 лицам (РП №83 от 2010-12-14, РП №46 от 2011-10-04, РП №16 от 2013-04-04, РП №17 от 2014-04-22)</t>
  </si>
  <si>
    <t>702812052</t>
  </si>
  <si>
    <t>702812053</t>
  </si>
  <si>
    <t>702812056</t>
  </si>
  <si>
    <t>3468</t>
  </si>
  <si>
    <t>реструктуризация (РП №79 от 2014-12-29);
цели: предоставление/погашение займов 3 лицам (РП №2 от 2013-01-22)</t>
  </si>
  <si>
    <t>702706121</t>
  </si>
  <si>
    <t>701112121</t>
  </si>
  <si>
    <t>702406131</t>
  </si>
  <si>
    <t>1649</t>
  </si>
  <si>
    <t>1682</t>
  </si>
  <si>
    <t>реструктуризация (РП №50 от 2009-08-13, РП №33 от 2012-07-24)</t>
  </si>
  <si>
    <t>1685</t>
  </si>
  <si>
    <t>1719</t>
  </si>
  <si>
    <t>1737</t>
  </si>
  <si>
    <t>1750</t>
  </si>
  <si>
    <t>1765</t>
  </si>
  <si>
    <t>1841</t>
  </si>
  <si>
    <t>1927</t>
  </si>
  <si>
    <t>1958</t>
  </si>
  <si>
    <t>2016</t>
  </si>
  <si>
    <t>2582</t>
  </si>
  <si>
    <t>реструктуризация (РП №33 от 2012-07-24);
цели: предоставление/погашение займов 3 лицам (РП №30 от 2010-05-12)</t>
  </si>
  <si>
    <t>3387</t>
  </si>
  <si>
    <t>3585</t>
  </si>
  <si>
    <t>1653</t>
  </si>
  <si>
    <t>1842</t>
  </si>
  <si>
    <t>1881</t>
  </si>
  <si>
    <t>2181</t>
  </si>
  <si>
    <t>2278</t>
  </si>
  <si>
    <t>Б/Н</t>
  </si>
  <si>
    <t>б/н</t>
  </si>
  <si>
    <t>К2600/10-0624ЛВ/Д000</t>
  </si>
  <si>
    <t>А2600/10-1584АВ/Д000</t>
  </si>
  <si>
    <t>К2600/10-0654ЛВ/Д000</t>
  </si>
  <si>
    <t>2584</t>
  </si>
  <si>
    <t>3500</t>
  </si>
  <si>
    <t>3550</t>
  </si>
  <si>
    <t>1/СДБО</t>
  </si>
  <si>
    <t>3488</t>
  </si>
  <si>
    <t>цели: предоставление/погашение займов 3 лицам (РКК №53 от 2014-07-03)</t>
  </si>
  <si>
    <t>703103081</t>
  </si>
  <si>
    <t>3021</t>
  </si>
  <si>
    <t>2855</t>
  </si>
  <si>
    <t>реструктуризация (РП №55 от 2013-12-18)</t>
  </si>
  <si>
    <t>3356</t>
  </si>
  <si>
    <t>00681/МР</t>
  </si>
  <si>
    <t>00690/МР</t>
  </si>
  <si>
    <t>1786</t>
  </si>
  <si>
    <t>3098</t>
  </si>
  <si>
    <t>реструктуризация (РППП №321/418000 от 2014-02-28);
цели: погашение ранее выданной ссуды (РП №47 от 2012-10-23)</t>
  </si>
  <si>
    <t>3099</t>
  </si>
  <si>
    <t>701012081</t>
  </si>
  <si>
    <t>703108091</t>
  </si>
  <si>
    <t>701912121</t>
  </si>
  <si>
    <t>79233747</t>
  </si>
  <si>
    <t>79233866</t>
  </si>
  <si>
    <t>79234659</t>
  </si>
  <si>
    <t>79234661</t>
  </si>
  <si>
    <t>79235452</t>
  </si>
  <si>
    <t>79235453</t>
  </si>
  <si>
    <t>79235882</t>
  </si>
  <si>
    <t>79235884</t>
  </si>
  <si>
    <t>79235907</t>
  </si>
  <si>
    <t>79236471</t>
  </si>
  <si>
    <t>79236481</t>
  </si>
  <si>
    <t>79236472</t>
  </si>
  <si>
    <t>79236687</t>
  </si>
  <si>
    <t>79240111</t>
  </si>
  <si>
    <t>79243674</t>
  </si>
  <si>
    <t>79244058</t>
  </si>
  <si>
    <t>79244057</t>
  </si>
  <si>
    <t>79245436</t>
  </si>
  <si>
    <t>79245844</t>
  </si>
  <si>
    <t>79245845</t>
  </si>
  <si>
    <t>79246646</t>
  </si>
  <si>
    <t>79246647</t>
  </si>
  <si>
    <t>79246958</t>
  </si>
  <si>
    <t>79247997</t>
  </si>
  <si>
    <t>79248475</t>
  </si>
  <si>
    <t>79248477</t>
  </si>
  <si>
    <t>79248824</t>
  </si>
  <si>
    <t>79248829</t>
  </si>
  <si>
    <t>79248833</t>
  </si>
  <si>
    <t>79248835</t>
  </si>
  <si>
    <t>79249067</t>
  </si>
  <si>
    <t>79249071</t>
  </si>
  <si>
    <t>79249073</t>
  </si>
  <si>
    <t>79249074</t>
  </si>
  <si>
    <t>79249806</t>
  </si>
  <si>
    <t>79249807</t>
  </si>
  <si>
    <t>79249805</t>
  </si>
  <si>
    <t>79249808</t>
  </si>
  <si>
    <t>79251654</t>
  </si>
  <si>
    <t>79251652</t>
  </si>
  <si>
    <t>79252606</t>
  </si>
  <si>
    <t>79252604</t>
  </si>
  <si>
    <t>79252603</t>
  </si>
  <si>
    <t>79252602</t>
  </si>
  <si>
    <t>79253514</t>
  </si>
  <si>
    <t>79253515</t>
  </si>
  <si>
    <t>79253673</t>
  </si>
  <si>
    <t>79254831</t>
  </si>
  <si>
    <t>79255375</t>
  </si>
  <si>
    <t>79255376</t>
  </si>
  <si>
    <t>79255798</t>
  </si>
  <si>
    <t>79255799</t>
  </si>
  <si>
    <t>79256447</t>
  </si>
  <si>
    <t>79256971</t>
  </si>
  <si>
    <t>79256970</t>
  </si>
  <si>
    <t>79256972</t>
  </si>
  <si>
    <t>79256973</t>
  </si>
  <si>
    <t>79257748</t>
  </si>
  <si>
    <t>79258036</t>
  </si>
  <si>
    <t>79257975</t>
  </si>
  <si>
    <t>79257976</t>
  </si>
  <si>
    <t>79257980</t>
  </si>
  <si>
    <t>79259348</t>
  </si>
  <si>
    <t>79259347</t>
  </si>
  <si>
    <t>79259533</t>
  </si>
  <si>
    <t>79259531</t>
  </si>
  <si>
    <t>79259530</t>
  </si>
  <si>
    <t>79259529</t>
  </si>
  <si>
    <t>79262766</t>
  </si>
  <si>
    <t>79262764</t>
  </si>
  <si>
    <t>79265461</t>
  </si>
  <si>
    <t>79265460</t>
  </si>
  <si>
    <t>79267319</t>
  </si>
  <si>
    <t>79268637</t>
  </si>
  <si>
    <t>501710121 - участ. ТрансФин-М</t>
  </si>
  <si>
    <t>500110134 - участ. ТрансФин-М</t>
  </si>
  <si>
    <t>1831</t>
  </si>
  <si>
    <t>реструктуризация (РП №64 от 2008-11-01, РП №54 от 2009-08-25, РП №66 от 2009-10-07, РП №87 от 2009-12-29, РП №31 от 2012-07-10);
цели: предоставление/погашение займов 3 лицам (РП №31 от 2007-07-24)</t>
  </si>
  <si>
    <t>1894</t>
  </si>
  <si>
    <t>реструктуризация (РП №64 от 2008-11-01, РП №54 от 2009-08-25, РП №87 от 2009-12-29, РП №31 от 2012-07-10);
цели: вложения в уставные капиталы 3 лиц (РП №51 от 2007-10-29)</t>
  </si>
  <si>
    <t>2058</t>
  </si>
  <si>
    <t>реструктуризация (РП №54 от 2009-08-25, РП №87 от 2009-12-29, РП №21 от 2010-03-30, РП №31 от 2012-07-10);
цели: предоставление/погашение займов 3 лицам (РП №37 от 2008-07-23)</t>
  </si>
  <si>
    <t>2307</t>
  </si>
  <si>
    <t>реструктуризация (РП №21 от 2010-03-30, РП №31 от 2012-07-10);
цели: предоставление/погашение займов 3 лицам (РП №32 от 2009-06-09)</t>
  </si>
  <si>
    <t>2316</t>
  </si>
  <si>
    <t>реструктуризация (РКК №108 от 2009-11-25, РП №87 от 2009-12-29, РП №21 от 2010-03-30, РП №42 от 2010-06-29, РП №52 от 2010-08-03, РП №57 от 2010-08-24, РП №86 от 2010-12-28, РП №31 от 2012-07-10);
цели: предоставление/погашение займов 3 лицам (РП №39 от 2009-06-30, РП №79 от 2009-12-01)</t>
  </si>
  <si>
    <t>2522</t>
  </si>
  <si>
    <t>2684</t>
  </si>
  <si>
    <t>реструктуризация (РКК №47 от 2012-06-15);
цели: предоставление/погашение займов 3 лицам (РП №86 от 2010-12-28)</t>
  </si>
  <si>
    <t>2802</t>
  </si>
  <si>
    <t>реструктуризация (РП №31 от 2012-07-10, РП №16 от 2013-04-04);
цели: предоставление/погашение займов 3 лицам (РП №35 от 2011-07-27)</t>
  </si>
  <si>
    <t>3168</t>
  </si>
  <si>
    <t>цели: предоставление/погашение займов 3 лицам (РП №7 от 2013-02-19)</t>
  </si>
  <si>
    <t>3482</t>
  </si>
  <si>
    <t>цели: погашение ранее выданной ссуды (РУОБ отсутствует)</t>
  </si>
  <si>
    <t>2005-33</t>
  </si>
  <si>
    <t>2005-72</t>
  </si>
  <si>
    <t>2005-54</t>
  </si>
  <si>
    <t>К2600/11-0478ЛВ/Д000</t>
  </si>
  <si>
    <t>К2600/11-0479ЛВ/Д000</t>
  </si>
  <si>
    <t>00783/МР</t>
  </si>
  <si>
    <t>3499</t>
  </si>
  <si>
    <t>КС-717107/2009/00076</t>
  </si>
  <si>
    <t>реструктуризация (РКК №16 от 2010-03-24, РКК №30 от 2011-04-13, РКК №88 от 2011-11-16)</t>
  </si>
  <si>
    <t>КС-717107/2010/00017</t>
  </si>
  <si>
    <t>реструктуризация (РКК №30 от 2011-04-13, РКК №88 от 2011-11-16)</t>
  </si>
  <si>
    <t>КС-717107/2011/00024</t>
  </si>
  <si>
    <t>реструктуризация (РКК №88 от 2011-11-16)</t>
  </si>
  <si>
    <t>КС-717107/2009/00079</t>
  </si>
  <si>
    <t>КС-717107/2008/00212</t>
  </si>
  <si>
    <t>реструктуризация (РП №79 от 2009-12-01, РКК №16 от 2010-03-24, РКК №88 от 2011-11-16)</t>
  </si>
  <si>
    <t>КС-717107/2009/00032</t>
  </si>
  <si>
    <t>цесс_2013-12-13 (б/ н)</t>
  </si>
  <si>
    <t>КС-702000/2011/00086</t>
  </si>
  <si>
    <t>КС-702000/2011/00104</t>
  </si>
  <si>
    <t>КС-702000/2009/00012</t>
  </si>
  <si>
    <t>2331</t>
  </si>
  <si>
    <t>реструктуризация (РКК №44 от 2010-06-23, РКК №115 от 2012-12-28, РКК №19 от 2013-03-15)</t>
  </si>
  <si>
    <t>3382</t>
  </si>
  <si>
    <t>реструктуризация (РУОБ отсутствует);
цели: погашение ранее выданной ссуды (РУОБ отсутствует)</t>
  </si>
  <si>
    <t>2185</t>
  </si>
  <si>
    <t>2419</t>
  </si>
  <si>
    <t>2744</t>
  </si>
  <si>
    <t>2911</t>
  </si>
  <si>
    <t>00961/МР</t>
  </si>
  <si>
    <t>701712137 - участ. Русал Братск, Красноярск</t>
  </si>
  <si>
    <t>2718</t>
  </si>
  <si>
    <t>реструктуризация (РКК №108 от 2013-12-20)</t>
  </si>
  <si>
    <t>КС-600000/2009/00162</t>
  </si>
  <si>
    <t>3003</t>
  </si>
  <si>
    <t>3176</t>
  </si>
  <si>
    <t>цели: предоставление/погашение займов 3 лицам (РП №52 от 2014-10-21)</t>
  </si>
  <si>
    <t>3613</t>
  </si>
  <si>
    <t>цели: погашение задолженности 3 лиц перед Банком (РП №65 от 2014-12-09);
цели: приобретение/погашение ценных бумаг (РП №65 от 2014-12-09)</t>
  </si>
  <si>
    <t>2702/СДБО</t>
  </si>
  <si>
    <t>2583</t>
  </si>
  <si>
    <t>3276</t>
  </si>
  <si>
    <t>цели: предоставление/погашение займов 3 лицам (РП №33 от 2012-07-24)</t>
  </si>
  <si>
    <t>3460</t>
  </si>
  <si>
    <t>LA-42-050111-DBI</t>
  </si>
  <si>
    <t>цели: предоставление/погашение займов 3 лицам (РП №83 от 2010-12-14, РП №86 от 2010-12-28)</t>
  </si>
  <si>
    <t>701612138 - участ. Южный Кузбасс</t>
  </si>
  <si>
    <t>КС-743000/2008/00104</t>
  </si>
  <si>
    <t>К2600/10-0709ЛВ/Д000</t>
  </si>
  <si>
    <t>цесс_2010-09-06 (б/н,)</t>
  </si>
  <si>
    <t>2576</t>
  </si>
  <si>
    <t>реструктуризация (РП №85 от 2010-12-21, РКК №34 от 2011-04-27);
цели: погашение ранее выданной ссуды (РП №37 от 2010-06-01);
цели: предоставление/погашение займов 3 лицам (РКК №10 от 2011-02-14)</t>
  </si>
  <si>
    <t>2766</t>
  </si>
  <si>
    <t>2362</t>
  </si>
  <si>
    <t>реструктуризация (РП №33 от 2012-07-24);
цели: предоставление/погашение займов 3 лицам (РП №50 от 2009-08-13)</t>
  </si>
  <si>
    <t>векс. Самараоргсинтез</t>
  </si>
  <si>
    <t>3062</t>
  </si>
  <si>
    <t>2904</t>
  </si>
  <si>
    <t>2903</t>
  </si>
  <si>
    <t>2958</t>
  </si>
  <si>
    <t>2963</t>
  </si>
  <si>
    <t>2979</t>
  </si>
  <si>
    <t>3019</t>
  </si>
  <si>
    <t>3109</t>
  </si>
  <si>
    <t>3431</t>
  </si>
  <si>
    <t>3416</t>
  </si>
  <si>
    <t>3425</t>
  </si>
  <si>
    <t>3453</t>
  </si>
  <si>
    <t>б / н</t>
  </si>
  <si>
    <t>00569/МР</t>
  </si>
  <si>
    <t>00767/МР</t>
  </si>
  <si>
    <t>2568</t>
  </si>
  <si>
    <t>3213/1</t>
  </si>
  <si>
    <t>цели: предоставление/погашение займов 3 лицам (РМКК №24 от 2013-05-21)</t>
  </si>
  <si>
    <t>3391</t>
  </si>
  <si>
    <t>2447</t>
  </si>
  <si>
    <t>реструктуризация (РКК №58 от 2010-09-08, РП №14 от 2014-04-09)</t>
  </si>
  <si>
    <t>00839/МР</t>
  </si>
  <si>
    <t>цели: предоставление/погашение займов 3 лицам (РМКК №54 от 2014-07-29)</t>
  </si>
  <si>
    <t>КС-720000/2012/00030</t>
  </si>
  <si>
    <t>реструктуризация (РКК №10 от 2013-02-13);
цели: погашение ранее выданной ссуды (РКК №10 от 2013-02-13)</t>
  </si>
  <si>
    <t>КС-720000/2012/00033</t>
  </si>
  <si>
    <t>реструктуризация (РКК №10 от 2013-02-13)</t>
  </si>
  <si>
    <t>КС-670100/2010/00013</t>
  </si>
  <si>
    <t>00663/МР</t>
  </si>
  <si>
    <t>00750/МР</t>
  </si>
  <si>
    <t>2751</t>
  </si>
  <si>
    <t>2917</t>
  </si>
  <si>
    <t>702204141 - участ. GFI Inv.</t>
  </si>
  <si>
    <t>цели: предоставление/погашение займов 3 лицам (РКК №24 от 2014-04-02)</t>
  </si>
  <si>
    <t>502112121 - участ. МСС</t>
  </si>
  <si>
    <t>502512122 - участ. МСС</t>
  </si>
  <si>
    <t>00374/МР</t>
  </si>
  <si>
    <t>351400-050811-1-1</t>
  </si>
  <si>
    <t>2793</t>
  </si>
  <si>
    <t>2836</t>
  </si>
  <si>
    <t>3566</t>
  </si>
  <si>
    <t>3336</t>
  </si>
  <si>
    <t>00180/МР</t>
  </si>
  <si>
    <t>00339/МР</t>
  </si>
  <si>
    <t>00348/МР</t>
  </si>
  <si>
    <t>501507131 - участ. Alrara</t>
  </si>
  <si>
    <t>цели: предоставление/погашение займов 3 лицам (РП №21 от 2012-04-28)</t>
  </si>
  <si>
    <t>КС-714000/2010/00051</t>
  </si>
  <si>
    <t>КС-714000/2010/00062</t>
  </si>
  <si>
    <t>КС-714000/2010/00041</t>
  </si>
  <si>
    <t>00892/МР</t>
  </si>
  <si>
    <t>00925/МР</t>
  </si>
  <si>
    <t>2993</t>
  </si>
  <si>
    <t>501210122 - участ. Wardbase</t>
  </si>
  <si>
    <t>цели: вложения в уставные капиталы 3 лиц (РП №40 от 2012-09-04)</t>
  </si>
  <si>
    <t>00936/МР</t>
  </si>
  <si>
    <t>реструктуризация (РП №46 от 2013-10-22);
цели: предоставление/погашение займов 3 лицам (РКК №4 от 2014-01-27)</t>
  </si>
  <si>
    <t>3083</t>
  </si>
  <si>
    <t>реструктуризация (РП №51 от 2013-11-26);
цели: предоставление/погашение займов 3 лицам (РП №46 от 2012-10-22)</t>
  </si>
  <si>
    <t>3081</t>
  </si>
  <si>
    <t>3082</t>
  </si>
  <si>
    <t>3627/СДБО</t>
  </si>
  <si>
    <t>3126</t>
  </si>
  <si>
    <t>3147</t>
  </si>
  <si>
    <t>3148</t>
  </si>
  <si>
    <t>502404133 - участ. Arisaema</t>
  </si>
  <si>
    <t>реструктуризация (РП №17 от 2014-04-22);
цели: предоставление/погашение займов 3 лицам (РП №7 от 2013-02-19)</t>
  </si>
  <si>
    <t>б/н_2013-04-21</t>
  </si>
  <si>
    <t>701002151(C) - участ. Arisaema</t>
  </si>
  <si>
    <t>цели: погашение ранее выданной ссуды (РП №74 от 2014-12-23)</t>
  </si>
  <si>
    <t>3128</t>
  </si>
  <si>
    <t>К2600/11-0102ЛО/Д000</t>
  </si>
  <si>
    <t>00347/МР</t>
  </si>
  <si>
    <t>К2600/12-0465ЛВ/Д000</t>
  </si>
  <si>
    <t>К2600/12-0476КС/Д000</t>
  </si>
  <si>
    <t>цели: предоставление/погашение займов 3 лицам (РП №13 от 2013-03-22)</t>
  </si>
  <si>
    <t>К2600/12-0545ЛВ/Д000</t>
  </si>
  <si>
    <t>00860/МР</t>
  </si>
  <si>
    <t>реструктуризация (РП №48 от 2013-11-08)</t>
  </si>
  <si>
    <t>502506131(G) - участ. Европлан</t>
  </si>
  <si>
    <t>00890/МР</t>
  </si>
  <si>
    <t>3565</t>
  </si>
  <si>
    <t>КС-724710/2013/00048</t>
  </si>
  <si>
    <t>КС-724710/2013/00039</t>
  </si>
  <si>
    <t>КС-724710/2013/00074</t>
  </si>
  <si>
    <t>3186</t>
  </si>
  <si>
    <t>К2600/08-0187ЛО/Д000</t>
  </si>
  <si>
    <t>00787/МР</t>
  </si>
  <si>
    <t>К2600/12-0611ЛВ/Д000</t>
  </si>
  <si>
    <t>цели: предоставление/погашение займов 3 лицам (РКК №38 от 2013-05-23)</t>
  </si>
  <si>
    <t>К2600/12-0532ЛВ/Д000</t>
  </si>
  <si>
    <t>К2600/12-0133ЛВ/Д000</t>
  </si>
  <si>
    <t>К2600/12-0533ЛВ/Д000</t>
  </si>
  <si>
    <t>К2600/11-0235ЛВ/Д000</t>
  </si>
  <si>
    <t>00390/МР</t>
  </si>
  <si>
    <t>00435/МР</t>
  </si>
  <si>
    <t>00436/МР</t>
  </si>
  <si>
    <t>00437/МР</t>
  </si>
  <si>
    <t>00721/МР</t>
  </si>
  <si>
    <t>К2600/11-0827ЛВ/Д000</t>
  </si>
  <si>
    <t>реструктуризация (РУОБ отсутствует);
реструктуризация (РКК №38 от 2013-05-23)</t>
  </si>
  <si>
    <t>К2600/08-0404ЛО/Д000</t>
  </si>
  <si>
    <t>К2600/11-0345ЛВ/Д000</t>
  </si>
  <si>
    <t>00438/МР</t>
  </si>
  <si>
    <t>00740/МР</t>
  </si>
  <si>
    <t>К2600/12-0356ЛВ/Д000</t>
  </si>
  <si>
    <t>К8700/11-0034ЛЗ/Д000</t>
  </si>
  <si>
    <t>К8700/12-0026ЛЗ/Д000</t>
  </si>
  <si>
    <t>К8700/12-0041ЛЗ/Д000</t>
  </si>
  <si>
    <t>К8700/13-0001ЛЗ/Д000</t>
  </si>
  <si>
    <t>00763/МР</t>
  </si>
  <si>
    <t>К2600/10-0512ЛВ/Д000</t>
  </si>
  <si>
    <t>К2600/07-0170ЛЗ/Д000</t>
  </si>
  <si>
    <t>501911144</t>
  </si>
  <si>
    <t>3543</t>
  </si>
  <si>
    <t>500909131 - участ. DTEK INVESTMENTS LIMITED</t>
  </si>
  <si>
    <t>цели: предоставление/погашение займов 3 лицам (РП №23 от 2013-05-28)</t>
  </si>
  <si>
    <t>00599/МР</t>
  </si>
  <si>
    <t>цели: предоставление/погашение займов 3 лицам (РКК №75 от 2013-09-19)</t>
  </si>
  <si>
    <t>3341</t>
  </si>
  <si>
    <t>3518</t>
  </si>
  <si>
    <t>Б / Н</t>
  </si>
  <si>
    <t>00512/МР</t>
  </si>
  <si>
    <t>3608</t>
  </si>
  <si>
    <t>б /н.</t>
  </si>
  <si>
    <t>00805/МР</t>
  </si>
  <si>
    <t>цели: вложения в уставные капиталы 3 лиц (РКК №58 от 2014-07-16)</t>
  </si>
  <si>
    <t>701402141 - участ. МинФин Ангола</t>
  </si>
  <si>
    <t>цели: погашение ранее выданной ссуды (РП №2 от 2014-01-28);
цели: предоставление/погашение займов 3 лицам (РП №2 от 2014-01-28)</t>
  </si>
  <si>
    <t>цели: предоставление/погашение займов 3 лицам (РП №29 от 2014-07-08)</t>
  </si>
  <si>
    <t>42/09</t>
  </si>
  <si>
    <t>3350</t>
  </si>
  <si>
    <t>цели: погашение задолженности 3 лиц перед Банком (РКК №101 от 2014-11-28)</t>
  </si>
  <si>
    <t>09/11</t>
  </si>
  <si>
    <t>41/09</t>
  </si>
  <si>
    <t>00527/МР</t>
  </si>
  <si>
    <t>3361</t>
  </si>
  <si>
    <t>3572</t>
  </si>
  <si>
    <t>КС-724770/2013/00242</t>
  </si>
  <si>
    <t>3498</t>
  </si>
  <si>
    <t>3459</t>
  </si>
  <si>
    <t>00590/МР</t>
  </si>
  <si>
    <t>00695/МР</t>
  </si>
  <si>
    <t>1959</t>
  </si>
  <si>
    <t>2245</t>
  </si>
  <si>
    <t>00608/МР</t>
  </si>
  <si>
    <t>цели: предоставление/погашение займов 3 лицам (РМКК №69 от 2013-11-12)</t>
  </si>
  <si>
    <t>00607/МР</t>
  </si>
  <si>
    <t>00606/МР</t>
  </si>
  <si>
    <t>00618/МР</t>
  </si>
  <si>
    <t>3449</t>
  </si>
  <si>
    <t>реструктуризация (РП №16 от 2015-02-10)</t>
  </si>
  <si>
    <t>00600/МР</t>
  </si>
  <si>
    <t>00605/МР</t>
  </si>
  <si>
    <t>00634/МР</t>
  </si>
  <si>
    <t>00646/МР</t>
  </si>
  <si>
    <t>00635/МР</t>
  </si>
  <si>
    <t>00645/МР</t>
  </si>
  <si>
    <t>00648/МР</t>
  </si>
  <si>
    <t>00752/МР</t>
  </si>
  <si>
    <t>00760/МР</t>
  </si>
  <si>
    <t>00761/МР</t>
  </si>
  <si>
    <t>00751/МР</t>
  </si>
  <si>
    <t>00858/МР</t>
  </si>
  <si>
    <t>00601/МР</t>
  </si>
  <si>
    <t>00602/МР</t>
  </si>
  <si>
    <t>00637/МР</t>
  </si>
  <si>
    <t>00700/МР</t>
  </si>
  <si>
    <t>00639/МР</t>
  </si>
  <si>
    <t>00604/МР</t>
  </si>
  <si>
    <t>00640/МР</t>
  </si>
  <si>
    <t>3513</t>
  </si>
  <si>
    <t>3357</t>
  </si>
  <si>
    <t>3525</t>
  </si>
  <si>
    <t>1808/3409</t>
  </si>
  <si>
    <t>00712/МР</t>
  </si>
  <si>
    <t>цели: вложения в уставные капиталы 3 лиц (РМКК №22 от 2014-04-01)</t>
  </si>
  <si>
    <t>502605143 - участ. ТНС Энерго</t>
  </si>
  <si>
    <t>цели: предоставление/погашение займов 3 лицам (РКК №21 от 2014-03-23)</t>
  </si>
  <si>
    <t>16/12</t>
  </si>
  <si>
    <t>17/12</t>
  </si>
  <si>
    <t>134/10</t>
  </si>
  <si>
    <t>реструктуризация (РУОБ отсутствует);
цели: предоставление/погашение займов 3 лицам (РУОБ отсутствует)</t>
  </si>
  <si>
    <t>174/11</t>
  </si>
  <si>
    <t>26/13</t>
  </si>
  <si>
    <t>27/13</t>
  </si>
  <si>
    <t>63/11</t>
  </si>
  <si>
    <t>92/11</t>
  </si>
  <si>
    <t>80/11</t>
  </si>
  <si>
    <t>47/12</t>
  </si>
  <si>
    <t>84/12</t>
  </si>
  <si>
    <t>LA-321-120314-LGB</t>
  </si>
  <si>
    <t>701403146 - участ. Inerco Trade S.A.</t>
  </si>
  <si>
    <t>701403147 - участ. Inerco Trade S.A.</t>
  </si>
  <si>
    <t>3485</t>
  </si>
  <si>
    <t>цели: предоставление/погашение займов 3 лицам (РМКК №24 от 2014-04-08)</t>
  </si>
  <si>
    <t>00697/МР</t>
  </si>
  <si>
    <t>00870/МР</t>
  </si>
  <si>
    <t>00709/МР</t>
  </si>
  <si>
    <t>цели: вложения в уставные капиталы 3 лиц (РМКК №20 от 2014-03-19)</t>
  </si>
  <si>
    <t>00710/МР</t>
  </si>
  <si>
    <t>цели: предоставление/погашение займов 3 лицам (РМКК №20 от 2014-03-19)</t>
  </si>
  <si>
    <t>00775/МР</t>
  </si>
  <si>
    <t>цели: предоставление/погашение займов 3 лицам (РМКК №30 от 2014-04-22)</t>
  </si>
  <si>
    <t>00832/МР</t>
  </si>
  <si>
    <t>00716/МР</t>
  </si>
  <si>
    <t>цели: предоставление/погашение займов 3 лицам (РМКК №22 от 2014-04-01)</t>
  </si>
  <si>
    <t>00753/МР</t>
  </si>
  <si>
    <t>00821/МР</t>
  </si>
  <si>
    <t>00820/МР</t>
  </si>
  <si>
    <t>00822/МР</t>
  </si>
  <si>
    <t>00774/МР</t>
  </si>
  <si>
    <t>00790/МР</t>
  </si>
  <si>
    <t>КС-749000/2010/00016</t>
  </si>
  <si>
    <t>КС-749000/2010/00017</t>
  </si>
  <si>
    <t>КС-749000/2011/00016</t>
  </si>
  <si>
    <t>00814/МР</t>
  </si>
  <si>
    <t>00782/МР</t>
  </si>
  <si>
    <t>цели: предоставление/погашение займов 3 лицам (РМКК №36 от 2014-05-27)</t>
  </si>
  <si>
    <t>3410</t>
  </si>
  <si>
    <t>3411</t>
  </si>
  <si>
    <t>КС-702000/2012/00068</t>
  </si>
  <si>
    <t>00956/МР</t>
  </si>
  <si>
    <t>00840/МР</t>
  </si>
  <si>
    <t>00842/МР</t>
  </si>
  <si>
    <t>00829/МР</t>
  </si>
  <si>
    <t>цели: предоставление/погашение займов 3 лицам (РККМР №15 от 2014-05-29)</t>
  </si>
  <si>
    <t>3555</t>
  </si>
  <si>
    <t>цели: вложения в уставные капиталы 3 лиц (РКК №68 от 2014-08-20)</t>
  </si>
  <si>
    <t>3554</t>
  </si>
  <si>
    <t>б/н_2014-10-15</t>
  </si>
  <si>
    <t>цели: предоставление/погашение займов 3 лицам (РКК №73 от 2014-09-03)</t>
  </si>
  <si>
    <t>00918/МР</t>
  </si>
  <si>
    <t>КС-730750/2013/00133</t>
  </si>
  <si>
    <t>КС-730750/2013/00060</t>
  </si>
  <si>
    <t>3601</t>
  </si>
  <si>
    <t>00877/МР</t>
  </si>
  <si>
    <t>00878/МР</t>
  </si>
  <si>
    <t>703010143 - участ. Донецксталь</t>
  </si>
  <si>
    <t>00955/МР</t>
  </si>
  <si>
    <t>цесс_2011-10-07 (б/н ,)</t>
  </si>
  <si>
    <t>цесс_2014-04-15 (б/,н)</t>
  </si>
  <si>
    <t>цели: предоставление/погашение займов 3 лицам (РП №74 от 2014-12-23)</t>
  </si>
  <si>
    <t>45105810755550000030</t>
  </si>
  <si>
    <t>3601 Общество с ограниченной ответственностью "Эдисонэнерго"</t>
  </si>
  <si>
    <t>45215810150050002625</t>
  </si>
  <si>
    <t>Расчеты по ценным бумагам с  METRILIANO INVESTMENTS LTD</t>
  </si>
  <si>
    <t>К2600/11-0478ЛВ/Д000 Закрытое акционерное общество "Терна Полимер"</t>
  </si>
  <si>
    <t>47804810250050000402</t>
  </si>
  <si>
    <t>К2600/11-0479ЛВ/Д000 Акционерное общество "Петушинский металлический завод"</t>
  </si>
  <si>
    <t>47804810550050000403</t>
  </si>
  <si>
    <t>47804810850050000404</t>
  </si>
  <si>
    <t>47804810950050000401</t>
  </si>
  <si>
    <t>z0000339694</t>
  </si>
  <si>
    <t>z0000339949</t>
  </si>
  <si>
    <t>z0000339961</t>
  </si>
  <si>
    <t>z0000339962</t>
  </si>
  <si>
    <t>45208810250050000149</t>
  </si>
  <si>
    <t>00970/МР</t>
  </si>
  <si>
    <t>00983/МР</t>
  </si>
  <si>
    <t>00742/МР</t>
  </si>
  <si>
    <t>Ван Трейд, ООО</t>
  </si>
  <si>
    <t>АКБ МОСОБЛБАНК ОАО</t>
  </si>
  <si>
    <t>Оренторг, ООО</t>
  </si>
  <si>
    <t>45812810050050000421</t>
  </si>
  <si>
    <t>45812810650050000423</t>
  </si>
  <si>
    <t>45812810150050000428</t>
  </si>
  <si>
    <t>45812810250050000425</t>
  </si>
  <si>
    <t>45812810350050000422</t>
  </si>
  <si>
    <t>45812810950050000424</t>
  </si>
  <si>
    <t>32009810400210000022</t>
  </si>
  <si>
    <t>45812810550050000426</t>
  </si>
  <si>
    <t>45812810850050000427</t>
  </si>
  <si>
    <t>КС-724960/2013/00040</t>
  </si>
  <si>
    <t>КС-724960/2013/00046</t>
  </si>
  <si>
    <t>КС-724960/2013/00050</t>
  </si>
  <si>
    <t>КС-724960/2014/00015</t>
  </si>
  <si>
    <t>КС-724960/2014/00020</t>
  </si>
  <si>
    <t>КС-ЦН-724960/2014/00048</t>
  </si>
  <si>
    <t>500603151</t>
  </si>
  <si>
    <t>КС-724960/2013/00041</t>
  </si>
  <si>
    <t>КС-724960/2014/00028</t>
  </si>
  <si>
    <t>45812840055550000255</t>
  </si>
  <si>
    <t>45812840755550000254</t>
  </si>
  <si>
    <t>32009810700210000023</t>
  </si>
  <si>
    <t>501003152</t>
  </si>
  <si>
    <t>Эталон-Инвест, ООО</t>
  </si>
  <si>
    <t>45207810150050000402</t>
  </si>
  <si>
    <t>45207810850050000401</t>
  </si>
  <si>
    <t>00937/МР</t>
  </si>
  <si>
    <t>00943/МР</t>
  </si>
  <si>
    <t>45208810555550000454</t>
  </si>
  <si>
    <t>3624</t>
  </si>
  <si>
    <t>45812810055550000926</t>
  </si>
  <si>
    <t>45812810355550000927</t>
  </si>
  <si>
    <t>реструктуризация (РП №23 от 2015-02-25)</t>
  </si>
  <si>
    <t>реструктуризация (РППП №1379/411120 от 2015-03-03)</t>
  </si>
  <si>
    <t>цели: предоставление/погашение займов 3 лицам (РМКК №85 от 2014-10-28)</t>
  </si>
  <si>
    <t>Всемирная Импортная Компания, ООО</t>
  </si>
  <si>
    <t>45208810155550000456</t>
  </si>
  <si>
    <t>Уралкалий, ПАО</t>
  </si>
  <si>
    <t>СИБУР Холдинг, ПАО</t>
  </si>
  <si>
    <t>VTB Bank Kiev (ВТБ Банк Украина)</t>
  </si>
  <si>
    <t>45812810650050000449</t>
  </si>
  <si>
    <t>45812810350050000448</t>
  </si>
  <si>
    <t>LD N 500603151 Transh 1 с 0000240645.</t>
  </si>
  <si>
    <t>LD N 501003152 Transh 1 с 0000240645.</t>
  </si>
  <si>
    <t>32108810200210000097</t>
  </si>
  <si>
    <t>LD N 503003153 Transh 1 с 0000320241.</t>
  </si>
  <si>
    <t>00953/МР Общество с ограниченной ответственностью "Всемирная Импортная Компания"</t>
  </si>
  <si>
    <t>00742/МР Общество с ограниченной ответственностью "Континент Фудс"</t>
  </si>
  <si>
    <t>00983/МР Общество с ограниченной ответственностью "Столичный ювелирный завод"</t>
  </si>
  <si>
    <t>00937/МР Общество с ограниченной ответственностью "Эталон-Инвест"</t>
  </si>
  <si>
    <t>00943/МР Общество с ограниченной ответственностью "Эталон-Инвест"</t>
  </si>
  <si>
    <t>45215810450050001960</t>
  </si>
  <si>
    <t>45215810050050002660</t>
  </si>
  <si>
    <t>45215810350050002140</t>
  </si>
  <si>
    <t>45215810450050002312</t>
  </si>
  <si>
    <t>00970/МР Общество с ограниченной ответственностью "КИНОМИР - 21 ВЕК"</t>
  </si>
  <si>
    <t>3336 Акционерное общество "Федеральная пассажирская компания"</t>
  </si>
  <si>
    <t>45215810950050002304</t>
  </si>
  <si>
    <t>45215810450050002066</t>
  </si>
  <si>
    <t>3624 Закрытое акционерное общество "Управляющая компания "ГЛАВКИНО"</t>
  </si>
  <si>
    <t>45215810550050002649</t>
  </si>
  <si>
    <t>45215810150050002308</t>
  </si>
  <si>
    <t>45215810950050002142</t>
  </si>
  <si>
    <t>45215810650050002138</t>
  </si>
  <si>
    <t>45215810850050002310</t>
  </si>
  <si>
    <t>45215810550050001190</t>
  </si>
  <si>
    <t>КС-724960/2013/00040 Общество с ограниченной ответственностью "ВАН ТРЕЙД"</t>
  </si>
  <si>
    <t>45818810050050001055</t>
  </si>
  <si>
    <t>КС-720000/2012/00030  ООО Фирма Марс-М</t>
  </si>
  <si>
    <t>45818810450050001066</t>
  </si>
  <si>
    <t>КС-724960/2013/00050 Общество с ограниченной ответственностью "ВАН ТРЕЙД"</t>
  </si>
  <si>
    <t>45818810250050001062</t>
  </si>
  <si>
    <t>КС-724960/2014/00015 Общество с ограниченной ответственностью "ВАН ТРЕЙД"</t>
  </si>
  <si>
    <t>45818810250050001059</t>
  </si>
  <si>
    <t>КС-724960/2014/00020 Общество с ограниченной ответственностью "ВАН ТРЕЙД"</t>
  </si>
  <si>
    <t>45818810350050001056</t>
  </si>
  <si>
    <t>КС-702000/2011/00104  ООО СП "Аркаим"</t>
  </si>
  <si>
    <t>45818810950050001087</t>
  </si>
  <si>
    <t>КС-720000/2012/00033  ООО Фирма Марс-М</t>
  </si>
  <si>
    <t>45818810750050001067</t>
  </si>
  <si>
    <t>КС-724960/2013/00041 Общество с ограниченной ответственностью "Оренторг"</t>
  </si>
  <si>
    <t>45818810650050001060</t>
  </si>
  <si>
    <t>КС-724960/2013/00046 Общество с ограниченной ответственностью "ВАН ТРЕЙД"</t>
  </si>
  <si>
    <t>45818810650050001057</t>
  </si>
  <si>
    <t>КС-702000/2011/00086  ООО СП "Аркаим"</t>
  </si>
  <si>
    <t>45818810250050001088</t>
  </si>
  <si>
    <t>КС-724960/2014/00028 Общество с ограниченной ответственностью "Оренторг"</t>
  </si>
  <si>
    <t>45818810950050001061</t>
  </si>
  <si>
    <t>КС-ЦН-724960/2014/00048 Общество с ограниченной ответственностью "ВАН ТРЕЙД"</t>
  </si>
  <si>
    <t>45818810950050001058</t>
  </si>
  <si>
    <t>б/ н. Открытое акционерное общество холдинговая компания "Якутуголь"</t>
  </si>
  <si>
    <t>45818810850050001064</t>
  </si>
  <si>
    <t>б/н, Открытое акционерное общество "Угольная компания "Южный Кузбасс"</t>
  </si>
  <si>
    <t>45818810550050001063</t>
  </si>
  <si>
    <t>К2600/13-0026КС/Д000 ПАО "Государственная транспортная лизинговая компания"</t>
  </si>
  <si>
    <t>К2600/12-0536КС/Д000 ПАО "Государственная транспортная лизинговая компания"</t>
  </si>
  <si>
    <t>К2600/11-0245КС/Д000 ПАО "Государственная транспортная лизинговая компания"</t>
  </si>
  <si>
    <t>К2600/12-0251ЛВ/Д000 ПАО "Государственная транспортная лизинговая компания"</t>
  </si>
  <si>
    <t>К2600/11-0505ЛВ/Д000 ПАО "Государственная транспортная лизинговая компания"</t>
  </si>
  <si>
    <t>К2600/11-0825ЛВ/Д000 ПАО "Государственная транспортная лизинговая компания"</t>
  </si>
  <si>
    <t>К2600/11-0450ЛВ/Д000 ПАО "Государственная транспортная лизинговая компания"</t>
  </si>
  <si>
    <t>К2600/12-0507КС/Д000 ПАО "Государственная транспортная лизинговая компания"</t>
  </si>
  <si>
    <t>К2600/11-0125ЛВ/Д000 ПАО "Государственная транспортная лизинговая компания"</t>
  </si>
  <si>
    <t>К2600/12-0290КС/Д000 ПАО "Государственная транспортная лизинговая компания"</t>
  </si>
  <si>
    <t>К2600/12-0149ЛВ/Д000 ПАО "Государственная транспортная лизинговая компания"</t>
  </si>
  <si>
    <t>К2600/11-0268ЛВ/Д000 ПАО "Государственная транспортная лизинговая компания"</t>
  </si>
  <si>
    <t>К2600/11-0362ЛВ/Д000 ПАО "Государственная транспортная лизинговая компания"</t>
  </si>
  <si>
    <t>К2600/11-0198ЛВ/Д000 ПАО "Государственная транспортная лизинговая компания"</t>
  </si>
  <si>
    <t>К2600/12-0434ЛВ/Д000 ПАО "Государственная транспортная лизинговая компания"</t>
  </si>
  <si>
    <t>К2600/11-0115ЛВ/Д000 ПАО "Государственная транспортная лизинговая компания"</t>
  </si>
  <si>
    <t>К2600/11-0180ЛВ/Д000 ПАО "Государственная транспортная лизинговая компания"</t>
  </si>
  <si>
    <t>К2600/12-0150КС/Д000 ПАО "Государственная транспортная лизинговая компания"</t>
  </si>
  <si>
    <t>К2600/11-0824КС/Д000 ПАО "Государственная транспортная лизинговая компания"</t>
  </si>
  <si>
    <t>z0000240645</t>
  </si>
  <si>
    <t>z0000339472</t>
  </si>
  <si>
    <t>z0000334804</t>
  </si>
  <si>
    <t>z0000339965</t>
  </si>
  <si>
    <t>z0000339998</t>
  </si>
  <si>
    <t>Синтерра Медиа, ЗАО</t>
  </si>
  <si>
    <t>45208810455550000457</t>
  </si>
  <si>
    <t>3660</t>
  </si>
  <si>
    <t>44608810555550000013</t>
  </si>
  <si>
    <t>реструктуризация (РП №7 от 2012-02-14, РП №32 от 2015-03-24);
цели: предоставление/погашение займов 3 лицам (РП №21 от 2010-03-30)</t>
  </si>
  <si>
    <t>РМКК от 31.03.2015 №28: улучшение категории качества ссудной задолженности на 1 категорию</t>
  </si>
  <si>
    <t>45206810155550000458</t>
  </si>
  <si>
    <t>3683</t>
  </si>
  <si>
    <t>45812810655550000928</t>
  </si>
  <si>
    <t>КС-725950/2013/00010</t>
  </si>
  <si>
    <t>реструктуризация (РУОБ отсутствует);
реструктуризация (РППП №811/412170 от 2013-10-11)</t>
  </si>
  <si>
    <t>реструктуризация (РП №23 от 2015-02-25);
цели: предоставление/погашение займов 3 лицам (РП №7 от 2014-02-25)</t>
  </si>
  <si>
    <t>реструктуризация (РП №45 от 2013-10-08, РП №23 от 2015-02-25);
цели: предоставление/погашение займов 3 лицам (РКК №25 от 2013-04-05)</t>
  </si>
  <si>
    <t>ДИКСИ Юг, АО</t>
  </si>
  <si>
    <t>44607810255550000055</t>
  </si>
  <si>
    <t>3687</t>
  </si>
  <si>
    <t>Офис премьер, АО</t>
  </si>
  <si>
    <t>45812810955550000929</t>
  </si>
  <si>
    <t>Полимербыт, АО</t>
  </si>
  <si>
    <t>Атомэнергопром, АО</t>
  </si>
  <si>
    <t>45208810055550000459</t>
  </si>
  <si>
    <t>select ind, count(*) cnt, round(actCQ,1), round(actFS,1), actOD from cq_exc e join aList using(cid) where cflag = 1 and cq &gt; -1 and bdate &lt;= @dtAn and @dtAn &lt; ifnull(edate, '2050-01-01') group by 1</t>
  </si>
  <si>
    <t>ЮэСэМ Металлоинвест, ООО</t>
  </si>
  <si>
    <t>6/14</t>
  </si>
  <si>
    <t>Вагон-Сервис, ЗАО</t>
  </si>
  <si>
    <t>ЛокомотивТрансСервис, ЗАО</t>
  </si>
  <si>
    <t>Депо №1, ЗАО</t>
  </si>
  <si>
    <t>45208810250050000152</t>
  </si>
  <si>
    <t>45208810850050000154</t>
  </si>
  <si>
    <t>45208810150050000155</t>
  </si>
  <si>
    <t>45208810550050000153</t>
  </si>
  <si>
    <t>01006/МР</t>
  </si>
  <si>
    <t>01012/МР</t>
  </si>
  <si>
    <t>01011/МР</t>
  </si>
  <si>
    <t>01010/МР</t>
  </si>
  <si>
    <t>Русс Аутдор, ООО</t>
  </si>
  <si>
    <t>Пилар, ООО</t>
  </si>
  <si>
    <t>45208810755550000461</t>
  </si>
  <si>
    <t>3658</t>
  </si>
  <si>
    <t>реструктуризация (РП №45 от 2015-04-28);
цели: вложения в уставные капиталы 3 лиц (РП №12 от 2014-04-01);
цели: предоставление/погашение займов 3 лицам (РП №12 от 2014-04-01)</t>
  </si>
  <si>
    <t>реструктуризация (РП №45 от 2015-04-28);
цели: предоставление/погашение займов 3 лицам (РП №13 от 2014-04-08)</t>
  </si>
  <si>
    <t>32108810200210000110</t>
  </si>
  <si>
    <t>LD N 502904151 Transh 1 с 0000320241.</t>
  </si>
  <si>
    <t>3687 Федеральное государственное унитарное предприятие "Всероссийская государственная телевизионная и радиовещательная компания"</t>
  </si>
  <si>
    <t>727/ФГУП "Гостиница "Золотое кольцо" Управления делами Президента Российской Федерации</t>
  </si>
  <si>
    <t>45215810450050002587</t>
  </si>
  <si>
    <t>3543 АО "РЖД Логистика"</t>
  </si>
  <si>
    <t>45215810550050002322</t>
  </si>
  <si>
    <t>45215810050050002369</t>
  </si>
  <si>
    <t>01011/МР Закрытое акционерное общество "ЛокомотивТрансСервис"</t>
  </si>
  <si>
    <t>00663/МР Акционерное общество "Киномакс"</t>
  </si>
  <si>
    <t>45215810250050002208</t>
  </si>
  <si>
    <t>01006/МР Открытое акционерное общество  "Эпос"</t>
  </si>
  <si>
    <t>45215810750050001741</t>
  </si>
  <si>
    <t>00750/МР Акционерное общество "Киномакс"</t>
  </si>
  <si>
    <t>45215810450050002532</t>
  </si>
  <si>
    <t>3660 Закрытое акционерное общество "Синтерра Медиа"</t>
  </si>
  <si>
    <t>01010/МР Закрытое акционерное общество "Депо №1"</t>
  </si>
  <si>
    <t>45215810550050001763</t>
  </si>
  <si>
    <t>3658 Общество с ограниченной ответственностью «Пилар»</t>
  </si>
  <si>
    <t>01012/МР Закрытое акционерное общество "Вагон-Сервис"</t>
  </si>
  <si>
    <t>45215810550050002717</t>
  </si>
  <si>
    <t>45811810850050000017</t>
  </si>
  <si>
    <t>45818810450050001095</t>
  </si>
  <si>
    <t>КС-725950/2013/00010 Открытое акционерное общество "Инженерный центр ЕЭС"</t>
  </si>
  <si>
    <t>45818810150050001094</t>
  </si>
  <si>
    <t>45818810950050001100</t>
  </si>
  <si>
    <t>К2600/13-0025КС/Д000 ПАО "Государственная транспортная лизинговая компания"</t>
  </si>
  <si>
    <t>47804810450050000406</t>
  </si>
  <si>
    <t>z0000335812</t>
  </si>
  <si>
    <t>z0000339307</t>
  </si>
  <si>
    <t>z0000335290</t>
  </si>
  <si>
    <t>z0000338530</t>
  </si>
  <si>
    <t>z0000338551</t>
  </si>
  <si>
    <t>z0000335839</t>
  </si>
  <si>
    <t>z0000338543</t>
  </si>
  <si>
    <t>z0000337870</t>
  </si>
  <si>
    <t>z0000338425</t>
  </si>
  <si>
    <t>z0000002613</t>
  </si>
  <si>
    <t>z0000333317</t>
  </si>
  <si>
    <t>НК РуссНефть, АО</t>
  </si>
  <si>
    <t>реструктуризация (РП №23 от 2015-02-25);
цели: вложения в уставные капиталы 3 лиц (РКК №63 от 2014-08-04)</t>
  </si>
  <si>
    <t>Александринская горно-рудная компания, ОАО</t>
  </si>
  <si>
    <t>Ормет, ЗАО</t>
  </si>
  <si>
    <t>45208840555550000194</t>
  </si>
  <si>
    <t>цели: предоставление/погашение займов 3 лицам (РП №5 от 2013-02-12)</t>
  </si>
  <si>
    <t>б/н_2015-05-06</t>
  </si>
  <si>
    <t>Михеевский горно-обогатительный комбинат, ЗАО</t>
  </si>
  <si>
    <t>ПГРК Восток, ЗАО</t>
  </si>
  <si>
    <t>47101810400210000012</t>
  </si>
  <si>
    <t>2011-346</t>
  </si>
  <si>
    <t>АШАН, ООО</t>
  </si>
  <si>
    <t>45812810650060000002</t>
  </si>
  <si>
    <t>IGR14/SRBR/0085</t>
  </si>
  <si>
    <t>Embassy Development Limited</t>
  </si>
  <si>
    <t>47802826955550000002</t>
  </si>
  <si>
    <t>Альфа Солар, ООО</t>
  </si>
  <si>
    <t>Бета Солар, ООО</t>
  </si>
  <si>
    <t>700806121(1) - фонд. Солар (Альфа, Зета)</t>
  </si>
  <si>
    <t>700806121(2) - фонд. Солар (Бета, Гамма)</t>
  </si>
  <si>
    <t>01020/МР</t>
  </si>
  <si>
    <t>Щелково Агрохим, АО</t>
  </si>
  <si>
    <t>45107810650050000031</t>
  </si>
  <si>
    <t>01028/МР</t>
  </si>
  <si>
    <t>3721</t>
  </si>
  <si>
    <t>реструктуризация (РП №35 от 2015-03-30, РП №43 от 2015-04-22);
цели: предоставление/погашение займов 3 лицам (РП №47 от 2011-10-11)</t>
  </si>
  <si>
    <t>ВТБ Лизинг, АО</t>
  </si>
  <si>
    <t>79286837</t>
  </si>
  <si>
    <t>79287932</t>
  </si>
  <si>
    <t>79286019</t>
  </si>
  <si>
    <t>79287430</t>
  </si>
  <si>
    <t>79289607</t>
  </si>
  <si>
    <t>79290699</t>
  </si>
  <si>
    <t>500812145</t>
  </si>
  <si>
    <t>79285406</t>
  </si>
  <si>
    <t>79285083</t>
  </si>
  <si>
    <t>502011144</t>
  </si>
  <si>
    <t>502711144</t>
  </si>
  <si>
    <t>500312143</t>
  </si>
  <si>
    <t>502904151</t>
  </si>
  <si>
    <t>500611141</t>
  </si>
  <si>
    <t>501111142</t>
  </si>
  <si>
    <t>32109810700210000020</t>
  </si>
  <si>
    <t>LD N 501205151 Transh 1 с 0000326090.</t>
  </si>
  <si>
    <t>44615810350050000138</t>
  </si>
  <si>
    <t>01028/МР Общество с ограниченной ответственностью "СТОУН-XXI"</t>
  </si>
  <si>
    <t>1729/СДБО ВТБ Лизинг (акционерное общество)</t>
  </si>
  <si>
    <t>3244 ВТБ Лизинг (акционерное общество)</t>
  </si>
  <si>
    <t>45818810350050001108</t>
  </si>
  <si>
    <t>45818810550050000747</t>
  </si>
  <si>
    <t>47108</t>
  </si>
  <si>
    <t>ЗАО ПГРК "Восток" Договор 2011-346 от 21/04/2011</t>
  </si>
  <si>
    <t>47108810000210000091</t>
  </si>
  <si>
    <t>К2600/11-0827ЛВ/Д000 Общество с ограниченной ответственностью "ЭЛЕГИЯ"</t>
  </si>
  <si>
    <t>EMBASSY DEVELOPMENT LIMITED</t>
  </si>
  <si>
    <t>47804810750050000410</t>
  </si>
  <si>
    <t>47804810050050000411</t>
  </si>
  <si>
    <t>47804810050050000408</t>
  </si>
  <si>
    <t>z0000336356</t>
  </si>
  <si>
    <t>z0000340227</t>
  </si>
  <si>
    <t>z0000326133</t>
  </si>
  <si>
    <t>z0000339062</t>
  </si>
  <si>
    <t>z0000340344</t>
  </si>
  <si>
    <t>45208810355550000463</t>
  </si>
  <si>
    <t>Моспромстрой, ПАО</t>
  </si>
  <si>
    <t>500806154 - участ. ГК ПИК</t>
  </si>
  <si>
    <t>ILC14/TVBR/0008</t>
  </si>
  <si>
    <t>3627/СДБО (2014-12-30)</t>
  </si>
  <si>
    <t>ILC14/TVBR/0003</t>
  </si>
  <si>
    <t>ILC14/TVBR/0004</t>
  </si>
  <si>
    <t>ILC14/TVBR/0006</t>
  </si>
  <si>
    <t>ILC14/TVBR/0005</t>
  </si>
  <si>
    <t>ILC14/TVBR/0007</t>
  </si>
  <si>
    <t>ILC14/TVBR/0009</t>
  </si>
  <si>
    <t>Агро Инвест,ЗАО</t>
  </si>
  <si>
    <t>32308810700210000119</t>
  </si>
  <si>
    <t>45207810155550000525</t>
  </si>
  <si>
    <t>КС-730710/2014/00015</t>
  </si>
  <si>
    <t>реструктуризация (РМКК №23 от 2015-03-17)</t>
  </si>
  <si>
    <t>КС-730710/2014/00020</t>
  </si>
  <si>
    <t>КС-730710/2014/00008</t>
  </si>
  <si>
    <t>КС-730710/2013/00029</t>
  </si>
  <si>
    <t>КС-730710/2013/00025</t>
  </si>
  <si>
    <t>КС-730710/2012/00075</t>
  </si>
  <si>
    <t>КС-730710/2012/00049</t>
  </si>
  <si>
    <t>3730</t>
  </si>
  <si>
    <t>цели: погашение ранее выданной ссуды (РП №19 от 2014-04-29)</t>
  </si>
  <si>
    <t>реструктуризация (РП №54 от 2015-06-02);
цели: предоставление/погашение займов 3 лицам (РП №25 от 2014-06-09)</t>
  </si>
  <si>
    <t>Красногорский завод им. С.А. Зверева, ОАО</t>
  </si>
  <si>
    <t>45208810655550000464</t>
  </si>
  <si>
    <t>3700</t>
  </si>
  <si>
    <t>цели: погашение ранее выданной ссуды (РП №58 от 2015-06-10)</t>
  </si>
  <si>
    <t>РКК от 08.04.2015 №35: улучшение категории качества ссудной задолженности на 1 категорию</t>
  </si>
  <si>
    <t>Лента, ООО</t>
  </si>
  <si>
    <t>45208810955550000465</t>
  </si>
  <si>
    <t>3724</t>
  </si>
  <si>
    <t>Енисейская ТГК (ТГК-13), ОАО</t>
  </si>
  <si>
    <t>Сибирская генерирующая компания, ООО</t>
  </si>
  <si>
    <t>45208810255550000466</t>
  </si>
  <si>
    <t>45208810555550000467</t>
  </si>
  <si>
    <t>3749</t>
  </si>
  <si>
    <t>3714</t>
  </si>
  <si>
    <t>Кузбассэнерго, ОАО</t>
  </si>
  <si>
    <t>45208810155550000469</t>
  </si>
  <si>
    <t>45208810555550000470</t>
  </si>
  <si>
    <t>3748</t>
  </si>
  <si>
    <t>3711</t>
  </si>
  <si>
    <t>3671</t>
  </si>
  <si>
    <t>АО НПЦ газотурбостроения САЛЮТ</t>
  </si>
  <si>
    <t>47802810155550000229</t>
  </si>
  <si>
    <t>цели: предоставление/погашение займов 3 лицам (РП №47 от 2013-10-29)</t>
  </si>
  <si>
    <t>цели: погашение задолженности 3 лиц перед Банком (РП №59 от 2015-06-16)</t>
  </si>
  <si>
    <t>LD N 500806154 Transh 1 Договор участия в кредите (LPA)(заемщик Группа Компаний ПИК ОАО).  с 0000012971.</t>
  </si>
  <si>
    <t>3730 Открытое акционерное общество "Желдорреммаш"</t>
  </si>
  <si>
    <t>3748 Кузбасское открытое акционерное общество энергетики и электрификации</t>
  </si>
  <si>
    <t>3749 ОАО "Енисейская территориальная генерирующая компания (ТГК-13)"</t>
  </si>
  <si>
    <t>3714 Общество с ограниченной ответственностью "Сибирская генерирующая компания"</t>
  </si>
  <si>
    <t>45215810950050002786</t>
  </si>
  <si>
    <t>3671 Общество с ограниченной ответственностью "Т2 Мобайл"</t>
  </si>
  <si>
    <t>45215810350050000566</t>
  </si>
  <si>
    <t>3700 Общество с ограниченной ответственностью "Т2 Мобайл"</t>
  </si>
  <si>
    <t>3711. Общество с ограниченной ответственностью "Илим Тимбер Индастри"</t>
  </si>
  <si>
    <t>3724 ООО "Лента"</t>
  </si>
  <si>
    <t>45208840155550000196</t>
  </si>
  <si>
    <t>3711 Общество с ограниченной ответственностью "Илим Тимбер Индастри"</t>
  </si>
  <si>
    <t>45215810850050002789</t>
  </si>
  <si>
    <t>б ./н . Акционерное общество Нефтегазовая компания "РуссНефть"</t>
  </si>
  <si>
    <t>45812810055550000942</t>
  </si>
  <si>
    <t>КС-730710/2014/00015 ЗАО "Агро Инвест"</t>
  </si>
  <si>
    <t>45818810250050001127</t>
  </si>
  <si>
    <t>45812810355550000943</t>
  </si>
  <si>
    <t>КС-730710/2014/00020 ЗАО "Агро Инвест"</t>
  </si>
  <si>
    <t>45818810550050001128</t>
  </si>
  <si>
    <t>45812810455550000940</t>
  </si>
  <si>
    <t>КС-730710/2013/00025 ЗАО "Агро Инвест"</t>
  </si>
  <si>
    <t>45818810650050001125</t>
  </si>
  <si>
    <t>45812810755550000941</t>
  </si>
  <si>
    <t>КС-730710/2014/00008 ЗАО "Агро Инвест"</t>
  </si>
  <si>
    <t>45818810950050001126</t>
  </si>
  <si>
    <t>z0000332872</t>
  </si>
  <si>
    <t>z0000340445</t>
  </si>
  <si>
    <t>z0000339774</t>
  </si>
  <si>
    <t>z0000085968</t>
  </si>
  <si>
    <t>z0000326497</t>
  </si>
  <si>
    <t>z0000340568</t>
  </si>
  <si>
    <t>z0000337134</t>
  </si>
  <si>
    <t>z0000334045</t>
  </si>
  <si>
    <t>цели: погашение ранее выданной ссуды (РП №54 от 2015-06-02);
цели: предоставление/погашение займов 3 лицам (РП №54 от 2015-06-02)</t>
  </si>
  <si>
    <t>ILC14/TVBR/0012</t>
  </si>
  <si>
    <t>ILC14/TVBR/0010</t>
  </si>
  <si>
    <t>ILC14/TVBR/0011</t>
  </si>
  <si>
    <t>45206810955550000467</t>
  </si>
  <si>
    <t>Петушинский металлический завод, АО</t>
  </si>
  <si>
    <t>МФК Грас, ЗАО</t>
  </si>
  <si>
    <t>РП от 09.04.2014 №14: признать деятельность заемщика реальной</t>
  </si>
  <si>
    <t>К2600/11-0737ЛВ/Д000</t>
  </si>
  <si>
    <t>ПЭМ-СТН, АО</t>
  </si>
  <si>
    <t>47802840755550000055</t>
  </si>
  <si>
    <t>45605840955550000025</t>
  </si>
  <si>
    <t>3737</t>
  </si>
  <si>
    <t>Мирай-авто, ООО</t>
  </si>
  <si>
    <t>Мирай-Сургут, ООО</t>
  </si>
  <si>
    <t>45812810050050000463</t>
  </si>
  <si>
    <t>45812810750050000462</t>
  </si>
  <si>
    <t>КС-728000/2012/00058</t>
  </si>
  <si>
    <t>цели: предоставление/погашение займов 3 лицам (РМКК №45 от 2012-08-30)</t>
  </si>
  <si>
    <t>КС-728000/2012/00059</t>
  </si>
  <si>
    <t>КС-728000/2012/00060</t>
  </si>
  <si>
    <t>КС-728000/2012/00061</t>
  </si>
  <si>
    <t>Мирай-Челябинск, ООО</t>
  </si>
  <si>
    <t>45208978055550000058</t>
  </si>
  <si>
    <t>45812810550050000468</t>
  </si>
  <si>
    <t>45812810250050000467</t>
  </si>
  <si>
    <t>реструктуризация (РП №30 от 2014-07-15, РП №66 от 2015-07-01);
цели: предоставление/погашение займов 3 лицам (РП №47 от 2011-10-11)</t>
  </si>
  <si>
    <t>КС-728000/2013/00047</t>
  </si>
  <si>
    <t>КС-728000/2012/00062</t>
  </si>
  <si>
    <t>КС-728000/2013/00101</t>
  </si>
  <si>
    <t>ПАО Банк ФК Открытие</t>
  </si>
  <si>
    <t>ВТБ Капитал, АО</t>
  </si>
  <si>
    <t>45205810650050000373</t>
  </si>
  <si>
    <t>ИнтерЛек, ООО</t>
  </si>
  <si>
    <t>Премьер-Игрушка, ООО</t>
  </si>
  <si>
    <t>45208810055550000475</t>
  </si>
  <si>
    <t>3698</t>
  </si>
  <si>
    <t>5</t>
  </si>
  <si>
    <t>РКК от 29.05.2015 №60: в соответствии с нормой резервирования МСФО</t>
  </si>
  <si>
    <t>РЖД Логистика, АО</t>
  </si>
  <si>
    <t>Торговый дом ОМЗ, ООО</t>
  </si>
  <si>
    <t>Первая Грузовая Компания, АО</t>
  </si>
  <si>
    <t>РКК от 20.11.2013 №98: улучшение категории качества ссудной задолженности на 1 категорию</t>
  </si>
  <si>
    <t>Федеральная пассажирская компания, АО</t>
  </si>
  <si>
    <t>Тяжпромэлектромет, ЗАО</t>
  </si>
  <si>
    <t>45205810850050000377</t>
  </si>
  <si>
    <t>45812810850050000469</t>
  </si>
  <si>
    <t>КС-728000/2013/00026</t>
  </si>
  <si>
    <t>45208810355550000476</t>
  </si>
  <si>
    <t>3765</t>
  </si>
  <si>
    <t>цели: погашение ранее выданной ссуды (РП №59 от 2015-06-16);
цели: предоставление/погашение займов 3 лицам (РП №59 от 2015-06-16)</t>
  </si>
  <si>
    <t>select ind, e.relative, ifnull(relCond,0) relCond from cq_exc e join rvps2 a using(cid) join aList l on l.aid=a.aid where cflag = 1 and e.relative&lt;&gt;0 and bdate &lt;= @dtAn and @dtAn &lt; ifnull(edate, '2050-01-01')</t>
  </si>
  <si>
    <t>47802840655550000058</t>
  </si>
  <si>
    <t>б/н_2012-11-21</t>
  </si>
  <si>
    <t>б/н_2012-05-25</t>
  </si>
  <si>
    <t>реструктуризация (РУОБ отсутствует);
цели: предоставление/погашение займов 3 лицам (РМКК №72 от 2013-11-19)</t>
  </si>
  <si>
    <t>реструктуризация (РУОБ отсутствует);
цели: предоставление/погашение займов 3 лицам (РМКК №35 от 2014-05-20)</t>
  </si>
  <si>
    <t>реструктуризация (РУОБ отсутствует);
цели: предоставление/погашение займов 3 лицам (РМКК №72 от 2013-11-19, РМКК №35 от 2014-05-20)</t>
  </si>
  <si>
    <t>32108840100210000798</t>
  </si>
  <si>
    <t>LD N 703107155 Transh 1 с 0000326090.</t>
  </si>
  <si>
    <t>32108840400210000799</t>
  </si>
  <si>
    <t>LD N 703107156 Transh 1 с 0000326090.</t>
  </si>
  <si>
    <t>32108840600210000793</t>
  </si>
  <si>
    <t>LD N 702907153 Transh 1 с 0000326090.</t>
  </si>
  <si>
    <t>32108840900210000794</t>
  </si>
  <si>
    <t>LD N 702907154 Transh 1 с 0000326090.</t>
  </si>
  <si>
    <t>32109840000210000509</t>
  </si>
  <si>
    <t>LD N 702907155 Transh 1 с 0000326090.</t>
  </si>
  <si>
    <t>32109840000210000512</t>
  </si>
  <si>
    <t>LD N 702907158 Transh 1 с 0000326090.</t>
  </si>
  <si>
    <t>32109840200210000516</t>
  </si>
  <si>
    <t>LD N 703107158 Transh 1 с 0000326090.</t>
  </si>
  <si>
    <t>32109840300210000513</t>
  </si>
  <si>
    <t>LD N 702907159 Transh 1 с 0000326090.</t>
  </si>
  <si>
    <t>32109840400210000510</t>
  </si>
  <si>
    <t>LD N 702907156 Transh 1 с 0000326090.</t>
  </si>
  <si>
    <t>32109840500210000517</t>
  </si>
  <si>
    <t>LD N 703107159 Transh 1 с 0000326090.</t>
  </si>
  <si>
    <t>32109840600210000514</t>
  </si>
  <si>
    <t>LD N 7031071510 Transh 1 с 0000326090.</t>
  </si>
  <si>
    <t>32109840700210000511</t>
  </si>
  <si>
    <t>LD N 702907157 Transh 1 с 0000326090.</t>
  </si>
  <si>
    <t>32109840900210000515</t>
  </si>
  <si>
    <t>LD N 703107157 Transh 1 с 0000326090.</t>
  </si>
  <si>
    <t>Сд.700806121. FPA (кон.заемщик - Соллар) с VTB  Capital PLC (0000012971).C 08/06/2012 по 30/06/2020  Транш 2</t>
  </si>
  <si>
    <t>Сд.700806121. FPA (кон.заемщик-Соллар) с VTB Capital PLC (0000012971).C 08/06/2012 по 30/06/2020 Транш 1</t>
  </si>
  <si>
    <t>45106810355550000073</t>
  </si>
  <si>
    <t>01055/МР ООО "ЭЛИДА Групп"</t>
  </si>
  <si>
    <t>45215810650050002798</t>
  </si>
  <si>
    <t>3698 Акционерное общество "НефтеТрансСервис"</t>
  </si>
  <si>
    <t>3765 Общество с ограниченной ответственностью "Русс Аутдор"</t>
  </si>
  <si>
    <t>КС-728000/2013/00101 ООО "Мирай-Челябинск"</t>
  </si>
  <si>
    <t>3737 ВЕСП ИСТЕБЛИШМЕНТ ЛИМИТЕД</t>
  </si>
  <si>
    <t>КС-728000/2012/00059 Общество с ограниченной ответственностью "Мирай -Авто"</t>
  </si>
  <si>
    <t>45818810050050001136</t>
  </si>
  <si>
    <t>45812810150050000460</t>
  </si>
  <si>
    <t>КС-728000/2012/00060 Общество с ограниченной ответственностью "Мирай-Сургут"</t>
  </si>
  <si>
    <t>45818810150050001133</t>
  </si>
  <si>
    <t>КС-728000/2012/00062 Общество с ограниченной ответственностью "Мирай-Челябинск"</t>
  </si>
  <si>
    <t>45818810650050001138</t>
  </si>
  <si>
    <t>45812810450050000461</t>
  </si>
  <si>
    <t>КС-728000/2012/00058 Общество с ограниченной ответственностью "Мирай -Авто"</t>
  </si>
  <si>
    <t>45818810450050001134</t>
  </si>
  <si>
    <t>КС-728000/2013/00047 Общество с ограниченной ответственностью "Мирай-Челябинск"</t>
  </si>
  <si>
    <t>45818810950050001139</t>
  </si>
  <si>
    <t>45812810650050000465</t>
  </si>
  <si>
    <t>45818810350050001140</t>
  </si>
  <si>
    <t>КС-728000/2012/00061 Общество с ограниченной ответственностью "Мирай-Сургут"</t>
  </si>
  <si>
    <t>45818810750050001135</t>
  </si>
  <si>
    <t>КС-728000/2013/00026 Закрытое акционерное общество "Тяжпромэлектромет"</t>
  </si>
  <si>
    <t>45818810650050001141</t>
  </si>
  <si>
    <t>47801810755550000031</t>
  </si>
  <si>
    <t>К2600/11-0737ЛВ/Д000 Закрытое акционерное общество "Межрегиональная финансовая корпорация "ГРАС"</t>
  </si>
  <si>
    <t>47804810950050000414</t>
  </si>
  <si>
    <t>47802840355550000057</t>
  </si>
  <si>
    <t>47804810850050000417</t>
  </si>
  <si>
    <t>47804810150050000418</t>
  </si>
  <si>
    <t>Б/H Arisaema LTD</t>
  </si>
  <si>
    <t>47804810250050000415</t>
  </si>
  <si>
    <t>z0000340557</t>
  </si>
  <si>
    <t>z0000336782</t>
  </si>
  <si>
    <t>z0000340215</t>
  </si>
  <si>
    <t>z0000340678</t>
  </si>
  <si>
    <t>z0000330319</t>
  </si>
  <si>
    <t>z0000340675</t>
  </si>
  <si>
    <t>z0000336918</t>
  </si>
  <si>
    <t>z0000340676</t>
  </si>
  <si>
    <t>z0000340688</t>
  </si>
  <si>
    <t>z0000340757</t>
  </si>
  <si>
    <t>ПРАЙМ ГРУП, ООО</t>
  </si>
  <si>
    <t>Ростелеком, ПАО</t>
  </si>
  <si>
    <t>Торгово - издательский дом Амфора, ООО</t>
  </si>
  <si>
    <t>01090/МР</t>
  </si>
  <si>
    <t>47802840355550000060</t>
  </si>
  <si>
    <t>цели: предоставление/погашение займов 3 лицам (РМКК №15 от 2013-04-02)</t>
  </si>
  <si>
    <t>цели: предоставление/погашение займов 3 лицам (РМКК №25 от 2014-04-10)</t>
  </si>
  <si>
    <t>б/н_2011-08-04</t>
  </si>
  <si>
    <t>цели: предоставление/погашение займов 3 лицам (РП №55 от 2015-06-03)</t>
  </si>
  <si>
    <t>select ind, ifnull(relCond,0) relCond, if(reason like 'пункт%', reason_desc, CONCAT(reason,': ', reason_desc) ) from cq_exc e join aList using(cid) where cflag = 1 and e.relative &lt; 0 and bdate &lt;= @dtAn and @dtAn &lt; ifnull(edate, '2050-01-01')</t>
  </si>
  <si>
    <t>Атомстройэкспорт, АО</t>
  </si>
  <si>
    <t>АК АЛРОСА, ПАО</t>
  </si>
  <si>
    <t>ВЭБ-лизинг, ОАО</t>
  </si>
  <si>
    <t>Группа компаний ПИК, ПАО</t>
  </si>
  <si>
    <t>Трансхолдлизинг, АО</t>
  </si>
  <si>
    <t>Эстейт, ООО</t>
  </si>
  <si>
    <t>АКБ Российский капитал, ПАО</t>
  </si>
  <si>
    <t>ПКФ Сатурн, ООО</t>
  </si>
  <si>
    <t>45812810955550000945</t>
  </si>
  <si>
    <t>45812810255550000946</t>
  </si>
  <si>
    <t>45812810655550000944</t>
  </si>
  <si>
    <t>47801810450050000027</t>
  </si>
  <si>
    <t>47802810855550000231</t>
  </si>
  <si>
    <t>45208810655550000477</t>
  </si>
  <si>
    <t>45603978855550000002</t>
  </si>
  <si>
    <t>45205810750050000383</t>
  </si>
  <si>
    <t>ILC14/TVBR/0014</t>
  </si>
  <si>
    <t>ILC14/TVBR/0013</t>
  </si>
  <si>
    <t>ILC14/TVBR/0015</t>
  </si>
  <si>
    <t>К7900/12-0056ЛЗ/Д000</t>
  </si>
  <si>
    <t>реструктуризация (РМКК №13 от 2014-02-25)</t>
  </si>
  <si>
    <t>3723</t>
  </si>
  <si>
    <t>3574/СДБО</t>
  </si>
  <si>
    <t>01038/МР</t>
  </si>
  <si>
    <t>РКК от 17.12.2014 №110: улучшение категории качества ссудной задолженности на 1 категорию</t>
  </si>
  <si>
    <t>45207810055550000531</t>
  </si>
  <si>
    <t>реструктуризация (РП №76 от 2015-08-04);
цели: предоставление/погашение займов 3 лицам (РП №45 от 2013-10-08)</t>
  </si>
  <si>
    <t>45816826355550000001</t>
  </si>
  <si>
    <t>45208810350050000162</t>
  </si>
  <si>
    <t>Ритейл Логистик, ООО</t>
  </si>
  <si>
    <t>Континент, ООО</t>
  </si>
  <si>
    <t>ГрандСтрой, ООО</t>
  </si>
  <si>
    <t>45208840455550000197</t>
  </si>
  <si>
    <t>45208840755550000198</t>
  </si>
  <si>
    <t>01085/МР</t>
  </si>
  <si>
    <t>01092/МР</t>
  </si>
  <si>
    <t>3783</t>
  </si>
  <si>
    <t>3782</t>
  </si>
  <si>
    <t>45207810355550000532</t>
  </si>
  <si>
    <t>3777</t>
  </si>
  <si>
    <t>32108840000210000801</t>
  </si>
  <si>
    <t>LD N 701408154 Transh 1 с 0000326090.</t>
  </si>
  <si>
    <t>32108840300210000802</t>
  </si>
  <si>
    <t>LD N 701408155 Transh 1 с 0000326090.</t>
  </si>
  <si>
    <t>32108840700210000800</t>
  </si>
  <si>
    <t>LD N 701408153 Transh 1 с 0000326090.</t>
  </si>
  <si>
    <t>32109840000210000525</t>
  </si>
  <si>
    <t>LD N 7014081512 Transh 1 с 0000326090.</t>
  </si>
  <si>
    <t>32109840100210000519</t>
  </si>
  <si>
    <t>LD N 701408157 Transh 1 с 0000326090.</t>
  </si>
  <si>
    <t>32109840400210000523</t>
  </si>
  <si>
    <t>LD N 7014081513 Transh 1 с 0000326090.</t>
  </si>
  <si>
    <t>32109840500210000520</t>
  </si>
  <si>
    <t>LD N 701408158 Transh 1 с 0000326090.</t>
  </si>
  <si>
    <t>32109840600210000527</t>
  </si>
  <si>
    <t>LD N 7014081511 Transh 1 с 0000326090.</t>
  </si>
  <si>
    <t>32109840700210000524</t>
  </si>
  <si>
    <t>LD N 7014081510 Transh 1 с 0000326090.</t>
  </si>
  <si>
    <t>32109840800210000518</t>
  </si>
  <si>
    <t>LD N 701408156 Transh 1 с 0000326090.</t>
  </si>
  <si>
    <t>32109840800210000521</t>
  </si>
  <si>
    <t>LD N 701408159 Transh 1 с 0000326090.</t>
  </si>
  <si>
    <t>1    Акционерное общество  "ВТБ Капитал"</t>
  </si>
  <si>
    <t>1      АО "ВТБ Капитал"</t>
  </si>
  <si>
    <t>01090/МР Общество с ограниченной ответственностью "Торгово-издательский дом "Амфора"</t>
  </si>
  <si>
    <t>3777 Акционерное общество "Научно-производственный центр газотурбостроения "Салют"</t>
  </si>
  <si>
    <t>45215810750050002876</t>
  </si>
  <si>
    <t>45215810250050001199</t>
  </si>
  <si>
    <t>45215810550050002335</t>
  </si>
  <si>
    <t>01085/МР Общество с ограниченной ответственностью "КИНОМИР - 21 ВЕК"</t>
  </si>
  <si>
    <t>45215810550050001844</t>
  </si>
  <si>
    <t>3783 Общество с ограниченной ответственностью "Континент"</t>
  </si>
  <si>
    <t>3782 Общество с ограниченной ответственностью "ГрандСтрой"</t>
  </si>
  <si>
    <t>3574/СДБО VTB Capital Trading Limited London, Zug branch</t>
  </si>
  <si>
    <t>45615810150050000081</t>
  </si>
  <si>
    <t>45812810150050000473</t>
  </si>
  <si>
    <t>45818810050050001152</t>
  </si>
  <si>
    <t>45812810250050000470</t>
  </si>
  <si>
    <t>К7900/12-0056ЛЗ/Д000 Общество с ограниченной ответственностью производственно-коммерческая фирма "Сатурн"</t>
  </si>
  <si>
    <t>45818810950050001142</t>
  </si>
  <si>
    <t>КС-730710/2012/00075 ЗАО "Агро Инвест"</t>
  </si>
  <si>
    <t>45818810750050001148</t>
  </si>
  <si>
    <t>45812810550050000471</t>
  </si>
  <si>
    <t>45818810250050001143</t>
  </si>
  <si>
    <t>КС-730710/2012/00049 ЗАО "Агро Инвест"</t>
  </si>
  <si>
    <t>45818810150050001146</t>
  </si>
  <si>
    <t>КС-730710/2013/00029 ЗАО "Агро Инвест"</t>
  </si>
  <si>
    <t>45818810450050001147</t>
  </si>
  <si>
    <t>б./н EMBASSY DEVELOPMENT LIMITED</t>
  </si>
  <si>
    <t>45818810350050001153</t>
  </si>
  <si>
    <t>Закрытое акционерное общество "Терна Полимер" Аккредитив №ILC14/TVBR/0015</t>
  </si>
  <si>
    <t>47804810950050000427</t>
  </si>
  <si>
    <t>47801810750050000028</t>
  </si>
  <si>
    <t>47804810250050000428</t>
  </si>
  <si>
    <t>"Уралкалий" ПАО</t>
  </si>
  <si>
    <t>Б/Н DTEK HOLDINGS LIMITED</t>
  </si>
  <si>
    <t>б/ .н METINVEST BV</t>
  </si>
  <si>
    <t>б./.н METINVEST BV</t>
  </si>
  <si>
    <t>47804810750050000423</t>
  </si>
  <si>
    <t>б/.н Акционерное общество "Объединенная химическая компания "УРАЛХИМ"</t>
  </si>
  <si>
    <t>47802840955550000059</t>
  </si>
  <si>
    <t>47804810050050000424</t>
  </si>
  <si>
    <t>z0000339581</t>
  </si>
  <si>
    <t>z0000340648</t>
  </si>
  <si>
    <t>z0000323600</t>
  </si>
  <si>
    <t>z0000340826</t>
  </si>
  <si>
    <t>z0000340895</t>
  </si>
  <si>
    <t>z0000340898</t>
  </si>
  <si>
    <t>45206810250050000727</t>
  </si>
  <si>
    <t>45207810550050000413</t>
  </si>
  <si>
    <t>01074/МР</t>
  </si>
  <si>
    <t>реструктуризация (РП №43 от 2015-04-22)</t>
  </si>
  <si>
    <t>45207810955550000534</t>
  </si>
  <si>
    <t>3768</t>
  </si>
  <si>
    <t>ФКП НИИ Геодезия</t>
  </si>
  <si>
    <t>реструктуризация (РКК №105 от 2012-12-12, РКК №39 от 2014-05-14)</t>
  </si>
  <si>
    <t>реструктуризация (РКК №105 от 2012-12-12)</t>
  </si>
  <si>
    <t>select ind, count(distinct isUOB) * max(isUOB) ch 
from (select ind, (GREATEST(ifnull(ruob_dt_act,'2000-01-01'), ifnull(ruob_dt,'2050-01-01')) &gt; @dtAn) isUOB from fcr join aList using(aid) 
where fcr_ch1 in (select tid from fcr_descript d where d.f115 = 2) and ifnull(ds_dt,'2000-01-01') &lt;= @dtAn and ifnull(dt_act,'2000-01-01') &lt;= @dtAn and ifnull(dt_end, '2050-01-01') &gt; @dtAn )t group by 1;</t>
  </si>
  <si>
    <t>реструктуризация (РМКК №48 от 2013-08-13);
цели: погашение ранее выданной ссуды (РМКК №82 от 2013-12-17)</t>
  </si>
  <si>
    <t>цели: предоставление/погашение займов 3 лицам (РП №16 от 2013-04-04, РП №74 от 2014-12-23)</t>
  </si>
  <si>
    <t>45812810750050000475</t>
  </si>
  <si>
    <t>ОВ-730710/2014/00022</t>
  </si>
  <si>
    <t>реструктуризация (РП №77 от 2008-12-29, РП №50 от 2009-08-13, РП №33 от 2012-07-24, РП №85 от 2015-09-08)</t>
  </si>
  <si>
    <t>реструктуризация (РП №50 от 2009-08-13, РП №33 от 2012-07-24, РП №85 от 2015-09-08)</t>
  </si>
  <si>
    <t>реструктуризация (РП №50 от 2009-08-13, РП №54 от 2009-08-25, РП №33 от 2012-07-24, РП №85 от 2015-09-08)</t>
  </si>
  <si>
    <t>Элегия, ООО</t>
  </si>
  <si>
    <t>45206810655550000479</t>
  </si>
  <si>
    <t>45205810550050000389</t>
  </si>
  <si>
    <t>45207810555550000536</t>
  </si>
  <si>
    <t>3695</t>
  </si>
  <si>
    <t>цели: предоставление/погашение займов 3 лицам (РМКК №67 от 2015-08-04)</t>
  </si>
  <si>
    <t>реструктуризация (РМКК №64 от 2015-07-28);
цели: предоставление/погашение займов 3 лицам (РМКК №50 от 2014-07-08)</t>
  </si>
  <si>
    <t>ГМК Норильский никель,ПАО</t>
  </si>
  <si>
    <t>Дроболитейный и патронный завод Феттеръ, ООО</t>
  </si>
  <si>
    <t>45208810955550000478</t>
  </si>
  <si>
    <t>45205810950050000390</t>
  </si>
  <si>
    <t>3780</t>
  </si>
  <si>
    <t>01130/МР</t>
  </si>
  <si>
    <t>45207840755550000306</t>
  </si>
  <si>
    <t>3756</t>
  </si>
  <si>
    <t>СМУ №36, ООО</t>
  </si>
  <si>
    <t>45206810350050000737</t>
  </si>
  <si>
    <t>45207810450050000416</t>
  </si>
  <si>
    <t>01134/МР</t>
  </si>
  <si>
    <t>01098/МР</t>
  </si>
  <si>
    <t>НТЦ Измеритель, ООО</t>
  </si>
  <si>
    <t>01133/МР</t>
  </si>
  <si>
    <t>ОГК-2, ПАО(Оптово-генерирующая компания)</t>
  </si>
  <si>
    <t>Монтажстальконструкция, ООО</t>
  </si>
  <si>
    <t>45207810155550000538</t>
  </si>
  <si>
    <t>45207810455550000539</t>
  </si>
  <si>
    <t>45207810855550000540</t>
  </si>
  <si>
    <t>3786</t>
  </si>
  <si>
    <t>3795</t>
  </si>
  <si>
    <t>3796</t>
  </si>
  <si>
    <t>select ind, count(distinct isUOB) * max(isUOB) ch 
from (select ind, (GREATEST(ifnull(ruob_dt_act,'2000-01-01'), ifnull(ruob_dt,'2050-01-01')) &gt; @dtAn) isUOB from fcr join aList using(aid) 
where fcr_ch1 = 10 and ifnull(ds_dt,'2000-01-01') &lt;= @dtAn and ifnull(dt_act,'2000-01-01') &lt;= @dtAn and ifnull(dt_end, '2050-01-01') &gt; @dtAn )t group by 1;</t>
  </si>
  <si>
    <t>select ind, count(distinct isUOB) * max(isUOB) ch 
from (select ind, (GREATEST(ifnull(ruob_dt_act,'2000-01-01'), ifnull(ruob_dt,'2050-01-01')) &gt; @dtAn) isUOB from fcr join aList using(aid) 
where fcr_ch1 = 11 and ifnull(ds_dt,'2000-01-01') &lt;= @dtAn and ifnull(dt_act,'2000-01-01') &lt;= @dtAn and ifnull(dt_end, '2050-01-01') &gt; @dtAn )t group by 1;</t>
  </si>
  <si>
    <t>Современные горные технологии, ООО</t>
  </si>
  <si>
    <t>Торговый дом ТРАКТ, ЗАО</t>
  </si>
  <si>
    <t>45812810955550000806</t>
  </si>
  <si>
    <t>45205810850050000393</t>
  </si>
  <si>
    <t>45207810455550000542</t>
  </si>
  <si>
    <t>45812810755550000925</t>
  </si>
  <si>
    <t>45208810650050000163</t>
  </si>
  <si>
    <t>45206810650050000741</t>
  </si>
  <si>
    <t>цели: предоставление/погашение займов 3 лицам (РП №71 от 2015-07-14)</t>
  </si>
  <si>
    <t>ILC14/TVBR/0016</t>
  </si>
  <si>
    <t>цели: предоставление/погашение займов 3 лицам (РП №91 от 2015-09-29);
цели: приобретение/погашение ценных бумаг (РП №91 от 2015-09-29)</t>
  </si>
  <si>
    <t>01144/МР</t>
  </si>
  <si>
    <t>01143/МР</t>
  </si>
  <si>
    <t>цели: предоставление/погашение займов 3 лицам (РМКК №71 от 2015-08-18)</t>
  </si>
  <si>
    <t>LD N 700309151 Transh 1 с 0000245615.</t>
  </si>
  <si>
    <t>32109840500210000533</t>
  </si>
  <si>
    <t>LD N 700309152 Transh 1 с 0000245615.</t>
  </si>
  <si>
    <t>32109840800210000534</t>
  </si>
  <si>
    <t>LD N 701409151 Transh 1 с 0000245615.</t>
  </si>
  <si>
    <t>01119/МР ООО "ЭЛИДА Групп"</t>
  </si>
  <si>
    <t>01120/МР ООО "ЭЛИДА Групп"</t>
  </si>
  <si>
    <t>01130/МР Общество с ограниченной ответственностью "Дроболитейный и патронный завод Феттеръ"</t>
  </si>
  <si>
    <t>01109/МР Закрытое Акционерное общество "Русхимсеть"</t>
  </si>
  <si>
    <t>01133/МР Общество с ограниченной отвественностью "Ю-ЭС-ПИ"</t>
  </si>
  <si>
    <t>01143/МР Закрытое акционерное общество "Торговый Дом ТРАКТ"</t>
  </si>
  <si>
    <t>3786 Публичное акционерное общество "Вторая генерирующая компания оптового рынка электроэнергии"</t>
  </si>
  <si>
    <t>01098/МР Общество с ограниченной отвественностью "Строительно-монтажное управление №36"</t>
  </si>
  <si>
    <t>3795 Публичное акционерное общество "Вторая генерирующая компания оптового рынка электроэнергии"</t>
  </si>
  <si>
    <t>01074/МР Общество с ограниченной ответственностью "Фратти НВ"</t>
  </si>
  <si>
    <t>3695 Общество с ограниченной ответственностью "БУРГЕР РУС"</t>
  </si>
  <si>
    <t>45215810650050002905</t>
  </si>
  <si>
    <t>3796 Публичное акционерное общество "Вторая генерирующая компания оптового рынка электроэнергии"</t>
  </si>
  <si>
    <t>3768 Открытое акционерное общество "Желдорреммаш"</t>
  </si>
  <si>
    <t>3756 Общество с ограниченной ответственностью "ВТБ Инфраструктурные инвестиции"</t>
  </si>
  <si>
    <t>45215810550050002911</t>
  </si>
  <si>
    <t>01144/МР Общество с ограниченной ответственностью "Современные горные технологии"</t>
  </si>
  <si>
    <t>45812810050050000476</t>
  </si>
  <si>
    <t>45812810155550000949</t>
  </si>
  <si>
    <t>45818810550050001157</t>
  </si>
  <si>
    <t>45818810950050001155</t>
  </si>
  <si>
    <t>КС-724770/2013/00242 ООО "АВТ-Дорстрой"</t>
  </si>
  <si>
    <t>45818810750050001054</t>
  </si>
  <si>
    <t>45812810855550000951</t>
  </si>
  <si>
    <t>45818810150050001159</t>
  </si>
  <si>
    <t>45818810050050000629</t>
  </si>
  <si>
    <t>47804810950050000430</t>
  </si>
  <si>
    <t>47802840900210000001</t>
  </si>
  <si>
    <t>47802840955550000062</t>
  </si>
  <si>
    <t>б / н  Акционерное общество "Объединенная химическая компания "УРАЛХИМ"</t>
  </si>
  <si>
    <t>51407810300210000019</t>
  </si>
  <si>
    <t>Векселя Банк ВТБ 24 (публичное акционерное общество) со сроком погашения свыше 3 лет.</t>
  </si>
  <si>
    <t>51410</t>
  </si>
  <si>
    <t>z0000032492</t>
  </si>
  <si>
    <t>z0000340772</t>
  </si>
  <si>
    <t>z0000338302</t>
  </si>
  <si>
    <t>z0000296405</t>
  </si>
  <si>
    <t>z0000341108</t>
  </si>
  <si>
    <t>z0000340720</t>
  </si>
  <si>
    <t>z0000326538</t>
  </si>
  <si>
    <t>z0000065097</t>
  </si>
  <si>
    <t>z0000341215</t>
  </si>
  <si>
    <t>z0000057310</t>
  </si>
  <si>
    <t>z0000341087</t>
  </si>
  <si>
    <t>703009151 (уступка ПТ Банком Москвы)</t>
  </si>
  <si>
    <t>ВО Технопромэкспорт, ОАО</t>
  </si>
  <si>
    <t>VTB bank, Austria</t>
  </si>
  <si>
    <t>VTB BANK  (FRANCE) S.A., PARIS</t>
  </si>
  <si>
    <t>ВТБ Армения</t>
  </si>
  <si>
    <t>ВТБ банк, Грузия</t>
  </si>
  <si>
    <t>Инженерный центр ЕЭС, ОАО</t>
  </si>
  <si>
    <t>Кронемет РУС, ООО</t>
  </si>
  <si>
    <t>Государственная транспортная лизинговая компания, ПАО</t>
  </si>
  <si>
    <t>Асоль, ЗАО</t>
  </si>
  <si>
    <t>Астерос, АО</t>
  </si>
  <si>
    <t>Т2 РТК Холдинг, ООО</t>
  </si>
  <si>
    <t>Т2 Мобайл, ООО</t>
  </si>
  <si>
    <t>Вайлдберриз, ООО</t>
  </si>
  <si>
    <t>Бонус, ООО</t>
  </si>
  <si>
    <t>НефтеГазКомплект, ООО</t>
  </si>
  <si>
    <t>РП от 30.09.2015 №92: улучшение категории качества ссудной задолженности на 1 категорию</t>
  </si>
  <si>
    <t>РКК от 03.06.2015 №63: улучшение категории качества ссудной задолженности на 1 категорию (только при 3-5 к.к.)</t>
  </si>
  <si>
    <t>45208810955550000481</t>
  </si>
  <si>
    <t>45208810255550000482</t>
  </si>
  <si>
    <t>45206810850050000745</t>
  </si>
  <si>
    <t>45208810655550000480</t>
  </si>
  <si>
    <t>3785</t>
  </si>
  <si>
    <t>цели: вложения в уставные капиталы 3 лиц (РП №71 от 2015-07-14)</t>
  </si>
  <si>
    <t>3788</t>
  </si>
  <si>
    <t>КС-728000/2013/00070</t>
  </si>
  <si>
    <t>45206810450050000747</t>
  </si>
  <si>
    <t>РКК от 22.07.2015 №88: улучшение категории качества на 1 категорию с применением мин. нормы резервирования в рамках КК</t>
  </si>
  <si>
    <t>Зеленые линии, ООО</t>
  </si>
  <si>
    <t>45206810750050000748</t>
  </si>
  <si>
    <t>01145/МР</t>
  </si>
  <si>
    <t>Газпром космические системы, ОАО</t>
  </si>
  <si>
    <t>Проэкшн, ООО</t>
  </si>
  <si>
    <t>45208978355550000059</t>
  </si>
  <si>
    <t>45812810950060000003</t>
  </si>
  <si>
    <t>45205810050050000397</t>
  </si>
  <si>
    <t>45205810350050000398</t>
  </si>
  <si>
    <t>3812</t>
  </si>
  <si>
    <t>цели: предоставление/погашение займов 3 лицам (РП №29 от 2015-03-16)</t>
  </si>
  <si>
    <t>СГ-702000/2012/00268</t>
  </si>
  <si>
    <t>01093/МР</t>
  </si>
  <si>
    <t>АО ОХК УРАЛХИМ</t>
  </si>
  <si>
    <t>45208810955550000436</t>
  </si>
  <si>
    <t>45208810255550000356</t>
  </si>
  <si>
    <t>45208810455550000431</t>
  </si>
  <si>
    <t>45208810755550000432</t>
  </si>
  <si>
    <t>ИСК Клевер, ООО</t>
  </si>
  <si>
    <t>45207810350050000419</t>
  </si>
  <si>
    <t>45206810050050000749</t>
  </si>
  <si>
    <t>45812810350050000477</t>
  </si>
  <si>
    <t>45812810650050000478</t>
  </si>
  <si>
    <t>01105/МР</t>
  </si>
  <si>
    <t>01106/МР</t>
  </si>
  <si>
    <t>КС-ЦН-724910/2015/00004</t>
  </si>
  <si>
    <t>КС-ЦН-724910/2015/00005</t>
  </si>
  <si>
    <t>Российские космические системы, АО</t>
  </si>
  <si>
    <t>45206810355550000481</t>
  </si>
  <si>
    <t>45812810250060000004</t>
  </si>
  <si>
    <t>45812810550060000005</t>
  </si>
  <si>
    <t>3747</t>
  </si>
  <si>
    <t>IGR15/PEBR/0289</t>
  </si>
  <si>
    <t>IGR15/PEBR/0290</t>
  </si>
  <si>
    <t>Кронос-трейд, ООО</t>
  </si>
  <si>
    <t>45812810950050000479</t>
  </si>
  <si>
    <t>45812810650050000481</t>
  </si>
  <si>
    <t>45812810350050000480</t>
  </si>
  <si>
    <t>45812810050050000489</t>
  </si>
  <si>
    <t>45812810950050000482</t>
  </si>
  <si>
    <t>45812810250050000483</t>
  </si>
  <si>
    <t>45812810550050000484</t>
  </si>
  <si>
    <t>45812810850050000485</t>
  </si>
  <si>
    <t>45812810150050000486</t>
  </si>
  <si>
    <t>45812810450050000487</t>
  </si>
  <si>
    <t>1/СДБО_20140117</t>
  </si>
  <si>
    <t>КС-703910/2013/00027</t>
  </si>
  <si>
    <t>КС-703910/2014/00029</t>
  </si>
  <si>
    <t>КС-703910/2014/00027</t>
  </si>
  <si>
    <t>КС-703910/2014/00028</t>
  </si>
  <si>
    <t>КС-ЦУ-703910/2014/00040</t>
  </si>
  <si>
    <t>КС-ЦУ-703910/2014/00058</t>
  </si>
  <si>
    <t>КС-ЦУ-703910/2014/00059</t>
  </si>
  <si>
    <t>КС-ЦУ-703910/2014/00060</t>
  </si>
  <si>
    <t>КС-ЦУ-703910/2014/00075</t>
  </si>
  <si>
    <t>КС-ЦУ-703910/2014/00081</t>
  </si>
  <si>
    <t>РУАНТ, ООО</t>
  </si>
  <si>
    <t>Экшн, ООО</t>
  </si>
  <si>
    <t>45205810250050000401</t>
  </si>
  <si>
    <t>Энергокомплекс, АО</t>
  </si>
  <si>
    <t>АК Трансаэро, ОАО</t>
  </si>
  <si>
    <t>СтройИнжинирингГрупп, ООО</t>
  </si>
  <si>
    <t>45207810750050000420</t>
  </si>
  <si>
    <t>КС-ЦВ-725000/2014/00284</t>
  </si>
  <si>
    <t>01140/МР</t>
  </si>
  <si>
    <t>select ifnull(cid, 0), sum(ost_r), comments from rvps2 group by cid;</t>
  </si>
  <si>
    <t>1,15,22</t>
  </si>
  <si>
    <t xml:space="preserve"> - только по новым ссудам</t>
  </si>
  <si>
    <t>ПЗ, МСФО=91%</t>
  </si>
  <si>
    <r>
      <t xml:space="preserve">Выгрузка ссудных счетов по </t>
    </r>
    <r>
      <rPr>
        <b/>
        <i/>
        <sz val="10"/>
        <rFont val="Arial Cyr"/>
        <charset val="204"/>
      </rPr>
      <t xml:space="preserve">новым </t>
    </r>
    <r>
      <rPr>
        <i/>
        <sz val="10"/>
        <rFont val="Arial Cyr"/>
        <charset val="204"/>
      </rPr>
      <t>кредитным соглашениям на отчетную дату</t>
    </r>
  </si>
  <si>
    <t>45208810950050000164</t>
  </si>
  <si>
    <t>01147/МР</t>
  </si>
  <si>
    <t>45208810755550000487</t>
  </si>
  <si>
    <t>45208810155550000485</t>
  </si>
  <si>
    <t>45208810455550000486</t>
  </si>
  <si>
    <t>3787</t>
  </si>
  <si>
    <t>3790</t>
  </si>
  <si>
    <t>3791</t>
  </si>
  <si>
    <t>Челябинский металлургический комбинат, ПАО</t>
  </si>
  <si>
    <t>45208810055550000488</t>
  </si>
  <si>
    <t>3732</t>
  </si>
  <si>
    <t>45207810355550000545</t>
  </si>
  <si>
    <t>3797</t>
  </si>
  <si>
    <t>45206810655550000482</t>
  </si>
  <si>
    <t>3806</t>
  </si>
  <si>
    <t>Ирвин 2, ООО</t>
  </si>
  <si>
    <t>45207810255550000548</t>
  </si>
  <si>
    <t>45816810255550000010</t>
  </si>
  <si>
    <t>3807</t>
  </si>
  <si>
    <t>цели: предоставление/погашение займов 3 лицам (РКК №130 от 2015-10-21)</t>
  </si>
  <si>
    <t>00953/МР</t>
  </si>
  <si>
    <t>32108810500210000111</t>
  </si>
  <si>
    <t>LD N 502910151 Transh 1 с 0000320241.</t>
  </si>
  <si>
    <t>32108810800210000112</t>
  </si>
  <si>
    <t>LD N 702910152 Transh 1 с 0000320241.</t>
  </si>
  <si>
    <t>01094/МР Общество с ограниченной ответственностью "Интегрированные маркетинговые услуги"</t>
  </si>
  <si>
    <t>01092/МР. Общество с ограниченной ответственностью "Экшн"</t>
  </si>
  <si>
    <t>01093/МР Общество с ограниченной ответственностью "Проэкшн"</t>
  </si>
  <si>
    <t>01106/МР Акционерное общество "СТЕКЛОНиТ"</t>
  </si>
  <si>
    <t>3747 Открытое акционерное общество "Российская корпорация ракетно-космического приборостроения и информационных систем"</t>
  </si>
  <si>
    <t>01145/МР Общество с ограниченной ответственностью «Зеленые линии»</t>
  </si>
  <si>
    <t>3807 Закрытое акционерное общество "Связной Логистика"</t>
  </si>
  <si>
    <t>01105/МР Акционерное общество "СТЕКЛОНиТ"</t>
  </si>
  <si>
    <t>3797 Публичное акционерное общество "Вторая генерирующая компания оптового рынка электроэнергии"</t>
  </si>
  <si>
    <t>01140/МР Общество с ограниченной ответственностью "СтройИнжинирингГрупп"</t>
  </si>
  <si>
    <t>3732 ПАО "Челябинский металлургический комбинат"</t>
  </si>
  <si>
    <t>45215810250050002981</t>
  </si>
  <si>
    <t>2640 Открытое акционерное общество "Мечел"</t>
  </si>
  <si>
    <t>45215810850050001706</t>
  </si>
  <si>
    <t>КС-743000/2008/00104 / ОАО "Угольная компания "Южный Кузбасс"</t>
  </si>
  <si>
    <t>45215810150050002515</t>
  </si>
  <si>
    <t>КС-728000/2013/00070 / ООО "Бонус"</t>
  </si>
  <si>
    <t>45215810150050002939</t>
  </si>
  <si>
    <t>ОАО "Угольная компания "Южный Кузбасс"/К2600/10-0709ЛВ/Д000 КАП.ПРОЦЕНТЫ</t>
  </si>
  <si>
    <t>45215810750050002533</t>
  </si>
  <si>
    <t>01147/МР Общество с ограниченной ответственностью "Проф-инвест"</t>
  </si>
  <si>
    <t>45215810150050002971</t>
  </si>
  <si>
    <t>ОАО ХК "Якутуголь"/КС-757000/2008/00021</t>
  </si>
  <si>
    <t>45215810650050002549</t>
  </si>
  <si>
    <t>3812 Открытое акционерное общество  "Газпром космические системы"</t>
  </si>
  <si>
    <t>45818810850050001161</t>
  </si>
  <si>
    <t>45818810750050001177</t>
  </si>
  <si>
    <t>45818810550050001173</t>
  </si>
  <si>
    <t>45818810650050001170</t>
  </si>
  <si>
    <t>ООО "ИСК "Клевер". Задолженность по гар. IGR15/PEBR/0289</t>
  </si>
  <si>
    <t>45818810150050001175</t>
  </si>
  <si>
    <t>45818810450050001163</t>
  </si>
  <si>
    <t>45818810350050001166</t>
  </si>
  <si>
    <t>45818810850050001174</t>
  </si>
  <si>
    <t>45818810950050001171</t>
  </si>
  <si>
    <t>ООО "ИСК "Клевер". Задолженность по гар. IGR15/PEBR/0290</t>
  </si>
  <si>
    <t>45818810450050001176</t>
  </si>
  <si>
    <t>45818810750050001164</t>
  </si>
  <si>
    <t>45818810950050001168</t>
  </si>
  <si>
    <t>45818810250050001172</t>
  </si>
  <si>
    <t>45818810050050001165</t>
  </si>
  <si>
    <t>45818810250050001169</t>
  </si>
  <si>
    <t>45818810150050001162</t>
  </si>
  <si>
    <t>45818810350050001182</t>
  </si>
  <si>
    <t>45816810555550000011</t>
  </si>
  <si>
    <t>45818810650050001183</t>
  </si>
  <si>
    <t>47804810250050000431</t>
  </si>
  <si>
    <t>сд. 703009151 Договор об уступке права требования №3516/2/ДУ от 30/09/2015 между АКБ Банк Москвы и Банк ВТБ ПАО</t>
  </si>
  <si>
    <t>z0000330236</t>
  </si>
  <si>
    <t>z0000064448</t>
  </si>
  <si>
    <t>z0000336293</t>
  </si>
  <si>
    <t>z0000337110</t>
  </si>
  <si>
    <t>z0000340320</t>
  </si>
  <si>
    <t>z0000338257</t>
  </si>
  <si>
    <t>z0000340333</t>
  </si>
  <si>
    <t>z0000340312</t>
  </si>
  <si>
    <t>z0000341156</t>
  </si>
  <si>
    <t>z0000340298</t>
  </si>
  <si>
    <t>z0000330384</t>
  </si>
  <si>
    <t>z0000330932</t>
  </si>
  <si>
    <t>z0000341060</t>
  </si>
  <si>
    <t>z0000225296</t>
  </si>
  <si>
    <t>z0000334173</t>
  </si>
  <si>
    <t>z0000328801</t>
  </si>
  <si>
    <t>z0000341032</t>
  </si>
  <si>
    <t>z0000341252</t>
  </si>
  <si>
    <t>z0000102012</t>
  </si>
  <si>
    <t>z0000341404</t>
  </si>
  <si>
    <t>z0000341343</t>
  </si>
  <si>
    <t>Promodana Enterprises Ltd</t>
  </si>
  <si>
    <t>Всероссийский научно-исследовательский институт радиотехники, АО</t>
  </si>
  <si>
    <t>45207810555550000549</t>
  </si>
  <si>
    <t>3820</t>
  </si>
  <si>
    <t>Essar Energy Limited (Plc)</t>
  </si>
  <si>
    <t>РП от 19.08.2014 №38: признать деятельность заемщика реальной</t>
  </si>
  <si>
    <t>47431810050060000010</t>
  </si>
  <si>
    <t>47431810650060000012</t>
  </si>
  <si>
    <t>47431810750060000022</t>
  </si>
  <si>
    <t>47431810850060000016</t>
  </si>
  <si>
    <t>47431810450060000018</t>
  </si>
  <si>
    <t>47431810250060000014</t>
  </si>
  <si>
    <t>47431810750060000019</t>
  </si>
  <si>
    <t>47431810150060000017</t>
  </si>
  <si>
    <t>47431810350060000011</t>
  </si>
  <si>
    <t>47431810550060000015</t>
  </si>
  <si>
    <t>47431810150060000020</t>
  </si>
  <si>
    <t>47431810050060000023</t>
  </si>
  <si>
    <t>47431810950060000013</t>
  </si>
  <si>
    <t>47431810450060000021</t>
  </si>
  <si>
    <t>47802840555550000064</t>
  </si>
  <si>
    <t>45208810355550000489</t>
  </si>
  <si>
    <t>б/н_2014-08-01</t>
  </si>
  <si>
    <t>3827</t>
  </si>
  <si>
    <t>ТД Арома, ЗАО</t>
  </si>
  <si>
    <t>45205810050050000410</t>
  </si>
  <si>
    <t>01165/МР</t>
  </si>
  <si>
    <t>Юкрейниан Кемикал Продактс, ЧАО</t>
  </si>
  <si>
    <t>РКК от 31.12.2014 №121: классификация в 4 категорию (норма резервирования 83%)</t>
  </si>
  <si>
    <t>45208810755550000490</t>
  </si>
  <si>
    <t>3793</t>
  </si>
  <si>
    <t>ВПК НПО Машиностроения, АО</t>
  </si>
  <si>
    <t>НИЖНЕТАГИЛЬСКИЙ  МЕТАЛЛУРГИЧЕСКИЙ  КОМБИНАТ, ОАО</t>
  </si>
  <si>
    <t>АО ГУОВ</t>
  </si>
  <si>
    <t>45208840055550000199</t>
  </si>
  <si>
    <t>45206810150050000759</t>
  </si>
  <si>
    <t>реструктуризация (РКК №31 от 2015-04-01)</t>
  </si>
  <si>
    <t>реструктуризация (РУОБ отсутствует);
реструктуризация (РКК №108 от 2013-12-20)</t>
  </si>
  <si>
    <t>3598</t>
  </si>
  <si>
    <t>Галс-Девелопмент, ПАО</t>
  </si>
  <si>
    <t>СК РЫБА, ООО</t>
  </si>
  <si>
    <t>Киномакс, АО</t>
  </si>
  <si>
    <t>Научно-исследовательский институт электромеханики, АО</t>
  </si>
  <si>
    <t>СТЕКЛОНиТ, АО</t>
  </si>
  <si>
    <t>ОптиКом, ЗАО</t>
  </si>
  <si>
    <t>Спецтеплохиммонтаж, ОАО</t>
  </si>
  <si>
    <t>РМКК от 01.09.2015 №78: улучшение категории качества на 1 категорию с применением мин. нормы резервирования в рамках КК</t>
  </si>
  <si>
    <t>45205810650050000412</t>
  </si>
  <si>
    <t>45205810250050000414</t>
  </si>
  <si>
    <t>45812810350050000493</t>
  </si>
  <si>
    <t>45812810050050000492</t>
  </si>
  <si>
    <t>45812810650050000494</t>
  </si>
  <si>
    <t>3578 (UCP)</t>
  </si>
  <si>
    <t>01202/МР</t>
  </si>
  <si>
    <t>КС-ЦУ-703770/2015/00035</t>
  </si>
  <si>
    <t>цели: предоставление/погашение займов 3 лицам (РУОБ отсутствует)</t>
  </si>
  <si>
    <t>КС-ЦУ-703770/2015/00013</t>
  </si>
  <si>
    <t>КС-ЦУ-703770/2014/00027</t>
  </si>
  <si>
    <t>45208810250050000165</t>
  </si>
  <si>
    <t>01191/МР</t>
  </si>
  <si>
    <t>Электроцентромонтаж, АО</t>
  </si>
  <si>
    <t>Майнинг Солюшнс, АО</t>
  </si>
  <si>
    <t>45208810055550000491</t>
  </si>
  <si>
    <t>реструктуризация (РП №108 от 2015-11-16);
цели: приобретение/погашение ценных бумаг (РП №47 от 2011-10-11)</t>
  </si>
  <si>
    <t>цели: предоставление/погашение займов 3 лицам (РКК №127 от 2015-10-15)</t>
  </si>
  <si>
    <t>45208810355550000492</t>
  </si>
  <si>
    <t>3704</t>
  </si>
  <si>
    <t>Концерн ВКО Алмаз-Антей, АО</t>
  </si>
  <si>
    <t>Группа Илим, ОАО</t>
  </si>
  <si>
    <t>45207810955550000550</t>
  </si>
  <si>
    <t>3826</t>
  </si>
  <si>
    <t>цели: предоставление/погашение займов 3 лицам (РП №101 от 2015-10-27)</t>
  </si>
  <si>
    <t>Санкт-Петербургская лизинговая компания, ООО</t>
  </si>
  <si>
    <t>47423810450050004922</t>
  </si>
  <si>
    <t>47423810050050004924</t>
  </si>
  <si>
    <t>47423810950050004927</t>
  </si>
  <si>
    <t>47423810950050004930</t>
  </si>
  <si>
    <t>47423810550050004932</t>
  </si>
  <si>
    <t>47423810150050004934</t>
  </si>
  <si>
    <t>1/14</t>
  </si>
  <si>
    <t>2/14</t>
  </si>
  <si>
    <t>3/14</t>
  </si>
  <si>
    <t>4/14</t>
  </si>
  <si>
    <t>5/14</t>
  </si>
  <si>
    <t>ПЗ, МСФО=93%</t>
  </si>
  <si>
    <t>причина: классификация в соответствии с нормой резервирования МСФО</t>
  </si>
  <si>
    <t>Аэрофлот-Российские авиалинии, ПАО</t>
  </si>
  <si>
    <t>45812810055550000955</t>
  </si>
  <si>
    <t>32108810000210000116</t>
  </si>
  <si>
    <t>LD N 502311151 Transh 1 с 0000320241.</t>
  </si>
  <si>
    <t>32108810400210000114</t>
  </si>
  <si>
    <t>LD N 501811153 Transh 1 с 0000320241.</t>
  </si>
  <si>
    <t>32108810700210000115</t>
  </si>
  <si>
    <t>LD N 501911154 Transh 1 с 0000320241.</t>
  </si>
  <si>
    <t>32311810600210000099</t>
  </si>
  <si>
    <t>32311810000210000097</t>
  </si>
  <si>
    <t>32311810900210000100</t>
  </si>
  <si>
    <t>01167/МР Общество с ограниченной ответственностью "Бикор БМП"</t>
  </si>
  <si>
    <t>45206840555550000361</t>
  </si>
  <si>
    <t>3820 акционерное общество "Всероссийский научно-исследовательский институт радиотехники"</t>
  </si>
  <si>
    <t>3826 Открытое акционерное общество "Группа "Илим"</t>
  </si>
  <si>
    <t>3790  Акционерное общество "Концерн ВКО "Алмаз-Антей"</t>
  </si>
  <si>
    <t>01191/МР Общество с ограниченной ответственностью "ИРВИН 2"</t>
  </si>
  <si>
    <t>3098 Акционерное общество "Энергокомплекс"</t>
  </si>
  <si>
    <t>3788  Акционерное общество "Концерн ВКО "Алмаз-Антей"</t>
  </si>
  <si>
    <t>3827 ЗАО  МЕДИЦИНСКИЙ ЦЕНТР "АВИЦЕННА"</t>
  </si>
  <si>
    <t>3704 Публичное акционерное общество междугородной и международной электрической связи "Ростелеком"</t>
  </si>
  <si>
    <t>3099 Акционерное общество "Энергокомплекс"</t>
  </si>
  <si>
    <t>3791  Акционерное общество "Концерн ВКО "Алмаз-Антей"</t>
  </si>
  <si>
    <t>3787  Акционерное общество "Концерн ВКО "Алмаз-Антей"</t>
  </si>
  <si>
    <t>3793 Общесто с ограниченной ответственностью "ЭНЕРГОПРОМСБЫТ"</t>
  </si>
  <si>
    <t>45215810150050002780</t>
  </si>
  <si>
    <t>3780 Публичное акционерное общество "Горно-металлургическая компания "Норильский никель"</t>
  </si>
  <si>
    <t>3785  Акционерное общество "Концерн ВКО "Алмаз-Антей"</t>
  </si>
  <si>
    <t>3598 ООО "ЕВРАЗ НТМК"</t>
  </si>
  <si>
    <t>3578. ЧАО "ЮКРЕЙНИАН КЕМИКАЛ ПРОДАКТС"</t>
  </si>
  <si>
    <t>45604978455550000003</t>
  </si>
  <si>
    <t>45615810550050000089</t>
  </si>
  <si>
    <t>45615810750050000070</t>
  </si>
  <si>
    <t>45615810350050000069</t>
  </si>
  <si>
    <t>КС-ЦУ-703770/2015/00013 Акционерное общество "Спецтеплохиммонтаж"</t>
  </si>
  <si>
    <t>45818810850050001187</t>
  </si>
  <si>
    <t>45818810650050001196</t>
  </si>
  <si>
    <t>КС-ЦУ-703770/2015/00035 Акционерное общество "Спецтеплохиммонтаж"</t>
  </si>
  <si>
    <t>45818810150050001188</t>
  </si>
  <si>
    <t>45812810450050000490</t>
  </si>
  <si>
    <t>45818810250050001185</t>
  </si>
  <si>
    <t>КС-ЦУ-703770/2014/00027 Акционерное общество "Спецтеплохиммонтаж"</t>
  </si>
  <si>
    <t>45818810450050001189</t>
  </si>
  <si>
    <t>45812810750050000491</t>
  </si>
  <si>
    <t>45818810550050001186</t>
  </si>
  <si>
    <t>Обязательство по Договору цессии № 2/14 ООО «СЛК»</t>
  </si>
  <si>
    <t>47425810650050009217</t>
  </si>
  <si>
    <t>Обязательство по Договору цессии № 6/14 ООО «СЛК»</t>
  </si>
  <si>
    <t>47425810950050009218</t>
  </si>
  <si>
    <t>Обязательства по договору цессии №1/14  ООО "СЛК"</t>
  </si>
  <si>
    <t>47425810250050009219</t>
  </si>
  <si>
    <t>Обязательство по Договору цессии № 5/14 ООО «СЛК»</t>
  </si>
  <si>
    <t>47425810650050009220</t>
  </si>
  <si>
    <t>Обязательство по Договору цессии № 3/14 ООО «СЛК»</t>
  </si>
  <si>
    <t>47425810950050009221</t>
  </si>
  <si>
    <t>Обязательство по Договору цессии № 4/14 ООО «СЛК»</t>
  </si>
  <si>
    <t>47425810250050009222</t>
  </si>
  <si>
    <t>Закрытое акционерное общество "Терна Полимер"  Аккредитив № ILC14/TVBR/0003</t>
  </si>
  <si>
    <t>47425810450050009200</t>
  </si>
  <si>
    <t>Закрытое акционерное общество "Терна Полимер" Аккредитив №ILC14/TVBR/0013</t>
  </si>
  <si>
    <t>47425810750050009201</t>
  </si>
  <si>
    <t>Закрытое акционерное общество "Терна Полимер" Аккредитив  № ILC14/TVBR/0012</t>
  </si>
  <si>
    <t>47425810050050009202</t>
  </si>
  <si>
    <t>Закрытое акционерное общество "Терна Полимер" Аккредитив №ILC14/TVBR/0014</t>
  </si>
  <si>
    <t>47425810350050009203</t>
  </si>
  <si>
    <t>Закрытое акционерное общество "Терна Полимер"                         Аккредитив № ILC14/TVBR/0008</t>
  </si>
  <si>
    <t>47425810650050009204</t>
  </si>
  <si>
    <t>Закрытое акционерное общество "Терна Полимер" Аккредитив №ILC14/TVBR/0010</t>
  </si>
  <si>
    <t>47425810950050009205</t>
  </si>
  <si>
    <t>Закрытое акционерное общество "Терна Полимер"  Аккредитив № ILC14/TVBR/0007</t>
  </si>
  <si>
    <t>47425810250050009206</t>
  </si>
  <si>
    <t>Закрытое акционерное общество "Терна Полимер"                       Аккредитив № ILC14/TVBR/0016</t>
  </si>
  <si>
    <t>47425810550050009207</t>
  </si>
  <si>
    <t>Закрытое акционерное общество "Терна Полимер"      Аккредитив №ILC14/TVBR/0011</t>
  </si>
  <si>
    <t>47425810850050009208</t>
  </si>
  <si>
    <t>Закрытое акционерное общество "Терна Полимер"  Аккредитив № ILC14/TVBR/0004</t>
  </si>
  <si>
    <t>47425810150050009209</t>
  </si>
  <si>
    <t>Закрытое акционерное общество "Терна Полимер"                          Аккредитив № ILC14/TVBR/0009</t>
  </si>
  <si>
    <t>47425810550050009210</t>
  </si>
  <si>
    <t>Закрытое акционерное общество "Терна Полимер"   Аккредитив № ILC14/TVBR/0006</t>
  </si>
  <si>
    <t>47425810850050009211</t>
  </si>
  <si>
    <t>Закрытое акционерное общество "Терна Полимер"  Аккредитив  № ILC14/TVBR/0005</t>
  </si>
  <si>
    <t>47425810150050009212</t>
  </si>
  <si>
    <t>47425810450050009213</t>
  </si>
  <si>
    <t>б  /  н,    Essar Energy Limited</t>
  </si>
  <si>
    <t>47804810850050000433</t>
  </si>
  <si>
    <t>z0000341295</t>
  </si>
  <si>
    <t>z0000340702</t>
  </si>
  <si>
    <t>z0000325002</t>
  </si>
  <si>
    <t>z0000336533</t>
  </si>
  <si>
    <t>z0000341719</t>
  </si>
  <si>
    <t>z0000325224</t>
  </si>
  <si>
    <t>z0000340274</t>
  </si>
  <si>
    <t>z0000341760</t>
  </si>
  <si>
    <t>z0000341927</t>
  </si>
  <si>
    <t>z0000339434</t>
  </si>
  <si>
    <t>Ногинский Хлебокомбинат, ОАО</t>
  </si>
  <si>
    <t>45206810750050000764</t>
  </si>
  <si>
    <t>3727</t>
  </si>
  <si>
    <t>01218/МР</t>
  </si>
  <si>
    <t>45811810450050000022</t>
  </si>
  <si>
    <t>45811810150050000021</t>
  </si>
  <si>
    <t>45811810750050000023</t>
  </si>
  <si>
    <t>цели: погашение ранее выданной ссуды (РКК №70 от 2015-06-17)</t>
  </si>
  <si>
    <t>65/13</t>
  </si>
  <si>
    <t>66/13</t>
  </si>
  <si>
    <t>55/14</t>
  </si>
  <si>
    <t>Рустранском, ООО</t>
  </si>
  <si>
    <t>Леруа Мерлен Восток, ООО</t>
  </si>
  <si>
    <t>45208810955550000494</t>
  </si>
  <si>
    <t>45207810550050000426</t>
  </si>
  <si>
    <t>45207810255550000551</t>
  </si>
  <si>
    <t>3821</t>
  </si>
  <si>
    <t>01181/МР</t>
  </si>
  <si>
    <t>цели: погашение ранее выданной ссуды (РКК №83 от 2014-10-08)</t>
  </si>
  <si>
    <t>цели: предоставление/погашение займов 3 лицам (РМКК №93 от 2014-11-25)</t>
  </si>
  <si>
    <t>3735</t>
  </si>
  <si>
    <t>ПрофиБизнес, ООО</t>
  </si>
  <si>
    <t>Связной Логистика, АО</t>
  </si>
  <si>
    <t>Золото Селигдара, ОАО</t>
  </si>
  <si>
    <t>20311A98755550000001</t>
  </si>
  <si>
    <t>3857</t>
  </si>
  <si>
    <t>45208840955550000202</t>
  </si>
  <si>
    <t>3856</t>
  </si>
  <si>
    <t>Холдинг ВТБ Капитал, АО</t>
  </si>
  <si>
    <t>Бэст Прайс, ООО</t>
  </si>
  <si>
    <t>Глобус-Сталь, ООО</t>
  </si>
  <si>
    <t>45206810650050000767</t>
  </si>
  <si>
    <t>45811810050050000024</t>
  </si>
  <si>
    <t>45811810350050000025</t>
  </si>
  <si>
    <t>реструктуризация (РП №77 от 2008-12-29, РП №50 от 2009-08-13, РП №33 от 2012-07-24, РП №85 от 2015-09-08);
цели: предоставление/погашение займов 3 лицам (РП №63 от 2008-10-31)</t>
  </si>
  <si>
    <t>3610</t>
  </si>
  <si>
    <t>реструктуризация (РКК №77 от 2008-12-29, РП №50 от 2009-08-13, РП №33 от 2012-07-24, РП №85 от 2015-09-08)</t>
  </si>
  <si>
    <t>01198/МР</t>
  </si>
  <si>
    <t>34/14</t>
  </si>
  <si>
    <t>42/13</t>
  </si>
  <si>
    <t>45107810950050000032</t>
  </si>
  <si>
    <t>01204/МР</t>
  </si>
  <si>
    <t>45206810950050000768</t>
  </si>
  <si>
    <t>45811810650050000026</t>
  </si>
  <si>
    <t>19/13</t>
  </si>
  <si>
    <t>АТАК, ООО</t>
  </si>
  <si>
    <t>45207810850050000427</t>
  </si>
  <si>
    <t>45208810255550000495</t>
  </si>
  <si>
    <t>01235/МР</t>
  </si>
  <si>
    <t>3872</t>
  </si>
  <si>
    <t>цели: предоставление/погашение займов 3 лицам (РП №106 от 2015-11-09)</t>
  </si>
  <si>
    <t>32308840600210000108</t>
  </si>
  <si>
    <t>45205810950050000426</t>
  </si>
  <si>
    <t>01208/МР</t>
  </si>
  <si>
    <t>45812810355550000956</t>
  </si>
  <si>
    <t>45606810255550000013</t>
  </si>
  <si>
    <t>б/н_2015-12-18</t>
  </si>
  <si>
    <t>45208810550050000166</t>
  </si>
  <si>
    <t>01236/МР</t>
  </si>
  <si>
    <t>реструктуризация (РП №108 от 2015-11-16);
цели: предоставление/погашение займов 3 лицам (РП №47 от 2011-10-11)</t>
  </si>
  <si>
    <t>45207344255550000001</t>
  </si>
  <si>
    <t>3893</t>
  </si>
  <si>
    <t>цели: приобретение/погашение ценных бумаг (РП №113 от 2015-12-07)</t>
  </si>
  <si>
    <t>01244/МР</t>
  </si>
  <si>
    <t>Лесная 27, ООО</t>
  </si>
  <si>
    <t>ГТИ Менеджмент, ООО</t>
  </si>
  <si>
    <t>45208810855550000497</t>
  </si>
  <si>
    <t>47802840855550000065</t>
  </si>
  <si>
    <t>45811810250050000028</t>
  </si>
  <si>
    <t>45207810555550000552</t>
  </si>
  <si>
    <t>цели: вложения в уставные капиталы 3 лиц (РП №48 от 2014-09-30);
цели: погашение ранее выданной ссуды (РП №48 от 2014-09-30);
цели: предоставление/погашение займов 3 лицам (РП №48 от 2014-09-30)</t>
  </si>
  <si>
    <t>б/н_2015-12-14</t>
  </si>
  <si>
    <t>цели: предоставление/погашение займов 3 лицам (РП №115 от 2015-12-09)</t>
  </si>
  <si>
    <t>б/н_2015-04-23</t>
  </si>
  <si>
    <t>реструктуризация (РККФ №3 от 2015-01-22)</t>
  </si>
  <si>
    <t>137/11</t>
  </si>
  <si>
    <t>3852</t>
  </si>
  <si>
    <t>цели: предоставление/погашение займов 3 лицам (РП №112 от 2015-12-01)</t>
  </si>
  <si>
    <t>РИО ППП от 03.12.15 №10562/411120: улучшение на 1 категорию качества с применением мин. нормы резервирования в рамках КК</t>
  </si>
  <si>
    <t>РКК от 27.11.2015 №149: улучшение на 1 категорию качества с применением мин. нормы резервирования в рамках КК</t>
  </si>
  <si>
    <t>45208810455550000499</t>
  </si>
  <si>
    <t>45208810150050000168</t>
  </si>
  <si>
    <t>3862</t>
  </si>
  <si>
    <t>01228/МР</t>
  </si>
  <si>
    <t>цели: предоставление/погашение займов 3 лицам (РМКК №99 от 2015-11-03)</t>
  </si>
  <si>
    <t>Citer Invest B.V.</t>
  </si>
  <si>
    <t>45208810755550000500</t>
  </si>
  <si>
    <t>45208810355550000502</t>
  </si>
  <si>
    <t>45811810950050000030</t>
  </si>
  <si>
    <t>3761</t>
  </si>
  <si>
    <t>б/н (А) _ 2015-12-24</t>
  </si>
  <si>
    <t>реструктуризация (РП №56 от 2013-12-19, РП №115 от 2015-12-09);
цели: предоставление/погашение займов 3 лицам (РП №56 от 2013-12-19)</t>
  </si>
  <si>
    <t>167/11</t>
  </si>
  <si>
    <t>45207810450050000429</t>
  </si>
  <si>
    <t>47431810350060000024</t>
  </si>
  <si>
    <t>32308810200210000172</t>
  </si>
  <si>
    <t>01248/МР</t>
  </si>
  <si>
    <t>цели: предоставление/погашение займов 3 лицам (РМКК №104 от 2015-11-17)</t>
  </si>
  <si>
    <t>ILC14/TVBR/0017</t>
  </si>
  <si>
    <t>503012151 - участ. Уралкалий</t>
  </si>
  <si>
    <t>цели: предоставление/погашение займов 3 лицам (РП №116 от 2015-12-15)</t>
  </si>
  <si>
    <t>45207810455550000555</t>
  </si>
  <si>
    <t>45108810855550000021</t>
  </si>
  <si>
    <t>45207810755550000556</t>
  </si>
  <si>
    <t>45208810655550000503</t>
  </si>
  <si>
    <t>3909</t>
  </si>
  <si>
    <t>3908</t>
  </si>
  <si>
    <t>3907</t>
  </si>
  <si>
    <t>3599</t>
  </si>
  <si>
    <t>реструктуризация (РП №114 от 2015-12-08)</t>
  </si>
  <si>
    <t>К7900/13-0008ЛЗ/Д000</t>
  </si>
  <si>
    <t>реструктуризация (РУОБ отсутствует);
реструктуризация (РП №25 от 2015-03-02, РППП №7898/411120 от 2015-09-22)</t>
  </si>
  <si>
    <t>3857 Открытое Акционерное Общество "Золото Селигдара"</t>
  </si>
  <si>
    <t>32009810400210000035</t>
  </si>
  <si>
    <t>32108810600210000121</t>
  </si>
  <si>
    <t>LD N 501612153 Transh 1 с 0000320241.</t>
  </si>
  <si>
    <t>32109810000210000021</t>
  </si>
  <si>
    <t>LD N 503012157 Transh 1 с 0000329587.</t>
  </si>
  <si>
    <t>LD N 503012151 Transh 1 Договор участия в кредите (LPA) c VTB Capital PLC (заемщик ПАО "Уралкалий").</t>
  </si>
  <si>
    <t>01204/МР Общество с ограниченной ответственностью "СТОУН-XXI"</t>
  </si>
  <si>
    <t>3488 Акционерное общество "Росагролизинг"</t>
  </si>
  <si>
    <t>3599 Публичное акционерное общество  "ТрансФин-М"</t>
  </si>
  <si>
    <t>45115810450050000236</t>
  </si>
  <si>
    <t>01208/МР Общество с ограниченной отвественностью "Торговый Дом ТИНКО"</t>
  </si>
  <si>
    <t>45205978055550000006</t>
  </si>
  <si>
    <t>01244/МР Общество с ограниченной ответственностью "Торгово-издательский дом "Амфора"</t>
  </si>
  <si>
    <t>3610 Общество с ограниченной ответственностью "Бэст Прайс"</t>
  </si>
  <si>
    <t>3727 Публичное акционерное общество "Аэрофлот - российские авиалинии"</t>
  </si>
  <si>
    <t>3893 Акционерное общество Холдинг ВТБ Капитал</t>
  </si>
  <si>
    <t>45207810155550000554</t>
  </si>
  <si>
    <t>3735 Общество с ограниченной ответственностью "ЛЕРУА МЕРЛЕН ВОСТОК"</t>
  </si>
  <si>
    <t>01248/МР Акционерное общество "Фирма "АйТи". Информационные технологии"</t>
  </si>
  <si>
    <t>3907 Акционерное общество "Концерн ВКО "Алмаз-Антей"</t>
  </si>
  <si>
    <t>01181/МР Общество с ограниченной ответственностью "Шахтоуправление "Садкинское"</t>
  </si>
  <si>
    <t>3852 Общество с ограниченной ответственностью "ГТИ Менеджмент"</t>
  </si>
  <si>
    <t>3909 Акционерное общество "Концерн ВКО "Алмаз-Антей"</t>
  </si>
  <si>
    <t>01235/МР Общество с ограниченной ответственностью "Дроболитейный и патронный завод Феттеръ"</t>
  </si>
  <si>
    <t>3425 АО Холдинг ВТБ Капитал</t>
  </si>
  <si>
    <t>01228/МР Общество с ограниченной ответственностью "Единая Европа - Инвест"</t>
  </si>
  <si>
    <t>45215810750050003095</t>
  </si>
  <si>
    <t>2793 Закрытое акционерное общество  "Пансионат  "Камелия"</t>
  </si>
  <si>
    <t>45215810650050001087</t>
  </si>
  <si>
    <t>3872 Общество с ограниченной ответственностью "АТАК"</t>
  </si>
  <si>
    <t>б/н (А) Общество с ограниченной ответственностью «Магистраль двух столиц»</t>
  </si>
  <si>
    <t>3862 Акционерное общество "НефтеТрансСервис"</t>
  </si>
  <si>
    <t>01236/МР Общество с ограниченной ответственностью "Дроболитейный и патронный завод Феттеръ"</t>
  </si>
  <si>
    <t>3908 Акционерное общество "Концерн ВКО "Алмаз-Антей"</t>
  </si>
  <si>
    <t>3761 Акционерное общество "Федеральная пассажирская компания"</t>
  </si>
  <si>
    <t>01238/МР Общество с ограниченной ответственностью "Лакмин"</t>
  </si>
  <si>
    <t>3821 Общество с ограниченной ответственностью "РусТрансКом"</t>
  </si>
  <si>
    <t>2903 АО Холдинг ВТБ Капитал</t>
  </si>
  <si>
    <t>3856 Открытое Акционерное Общество "Золото Селигдара"</t>
  </si>
  <si>
    <t>3019 АО Холдинг ВТБ Капитал</t>
  </si>
  <si>
    <t>б./н WARDBASE TRADING LIMITED</t>
  </si>
  <si>
    <t>34/14 Общество с ограниченной ответственностью "Санкт-Петербургская лизинговая компания"</t>
  </si>
  <si>
    <t>45818810950050001207</t>
  </si>
  <si>
    <t>66/13 Общество с ограниченной ответственностью "Санкт-Петербургская лизинговая компания"</t>
  </si>
  <si>
    <t>45818810850050001200</t>
  </si>
  <si>
    <t>137/11 Общество с ограниченной ответственностью "Санкт-Петербургская лизинговая компания"</t>
  </si>
  <si>
    <t>45818810150050001214</t>
  </si>
  <si>
    <t>42/13 Общество с ограниченной ответственностью "Санкт-Петербургская лизинговая компания"</t>
  </si>
  <si>
    <t>45818810250050001208</t>
  </si>
  <si>
    <t>65/13 Общество с ограниченной ответственностью "Санкт-Петербургская лизинговая компания"</t>
  </si>
  <si>
    <t>45818810150050001201</t>
  </si>
  <si>
    <t>19/13 Общество с ограниченной ответственностью "Санкт-Петербургская лизинговая компания"</t>
  </si>
  <si>
    <t>45818810550050001209</t>
  </si>
  <si>
    <t>55/14 Общество с ограниченной ответственностью "Санкт-Петербургская лизинговая компания"</t>
  </si>
  <si>
    <t>45818810450050001202</t>
  </si>
  <si>
    <t>167/11 Общество с ограниченной ответственностью "Санкт-Петербургская лизинговая компания"</t>
  </si>
  <si>
    <t>45818810650050001222</t>
  </si>
  <si>
    <t>КС-ЦВ-725000/2014/00284 Открытое акционерное общество "Авиационная компания "ТРАНСАЭРО"</t>
  </si>
  <si>
    <t>ДА</t>
  </si>
  <si>
    <t>45816840055550000015</t>
  </si>
  <si>
    <t>45818810450050001231</t>
  </si>
  <si>
    <t>Акционерное общество "Петушинский металлический завод" - АККРЕДИТИВ №  ILC14/TVBR/0017</t>
  </si>
  <si>
    <t>47425810050050009516</t>
  </si>
  <si>
    <t>47804810150050000434</t>
  </si>
  <si>
    <t>47802840755550000068</t>
  </si>
  <si>
    <t>.б.  /н Акционерное общество "Объединенная химическая компания "УРАЛХИМ"</t>
  </si>
  <si>
    <t>,б/ н Общество с ограниченной ответственностью "Лесная 27"</t>
  </si>
  <si>
    <t>z0000341253</t>
  </si>
  <si>
    <t>z0000335446</t>
  </si>
  <si>
    <t>z0000324607</t>
  </si>
  <si>
    <t>z0000340730</t>
  </si>
  <si>
    <t>z0000341294</t>
  </si>
  <si>
    <t>z0000341782</t>
  </si>
  <si>
    <t>z0000329384</t>
  </si>
  <si>
    <t>z0000340307</t>
  </si>
  <si>
    <t>z0000342231</t>
  </si>
  <si>
    <t>z0000340277</t>
  </si>
  <si>
    <t>z0000328137</t>
  </si>
  <si>
    <t>z0000335260</t>
  </si>
  <si>
    <t>z0000335710</t>
  </si>
  <si>
    <t>z0000337808</t>
  </si>
  <si>
    <t>Сумма обеспечения 
1 категории качества, руб.</t>
  </si>
  <si>
    <t>Сумма обеспечения 
2 категории качества, руб.</t>
  </si>
  <si>
    <t>1,2,3,8,9,10,11,16</t>
  </si>
  <si>
    <t>0,13,14,17,18</t>
  </si>
  <si>
    <t>select ind, ifnull(if(pr1&lt;&gt;0, ostR, ob1),0), ifnull(if(pr2&lt;&gt;0, ostR, ob2),0), pr1, pr2 
from aList left join (
 select reg_acc, ob1, ob2, pr1, pr2 from (
  select * from obespechenie where Blok_Id = @bid and date_ost&lt;=@dtOst order by date_ost desc
  )t group by 1
 ) o using(reg_acc);</t>
  </si>
  <si>
    <t>Лабиринт, ООО</t>
  </si>
  <si>
    <t>45812810755550000970</t>
  </si>
  <si>
    <t>реструктуризация (РППП №3194/418000 от 2015-12-17);
цели: предоставление/погашение займов 3 лицам (РППП №3194/418000 от 2015-12-17)</t>
  </si>
  <si>
    <t>VESP Establishment Ltd</t>
  </si>
  <si>
    <t>Исп. Вацик В.А., вн. 1-86-40,
        Балиев Д.В., вн. 1-66-13</t>
  </si>
  <si>
    <t>Долина Солнца, ООО</t>
  </si>
  <si>
    <t>45208810450050000169</t>
  </si>
  <si>
    <t>реструктуризация (РУОБ отсутствует);
реструктуризация (РКК №30 от 2013-04-19)</t>
  </si>
  <si>
    <t>01118/МР</t>
  </si>
  <si>
    <t>01119/МР</t>
  </si>
  <si>
    <t>Интегрированные маркетинговые услуги, ООО</t>
  </si>
  <si>
    <t>Комплекс-Бар, ООО</t>
  </si>
  <si>
    <t>45205810850050000432</t>
  </si>
  <si>
    <t>01094/МР</t>
  </si>
  <si>
    <t>01254/МР</t>
  </si>
  <si>
    <t>45205810150050000433</t>
  </si>
  <si>
    <t>01120/МР</t>
  </si>
  <si>
    <t>реструктуризация (РУОБ отсутствует);
цели: предоставление/погашение займов 3 лицам (РКК №111 от 2013-12-26)</t>
  </si>
  <si>
    <t>01209/МР</t>
  </si>
  <si>
    <t>РКК КИБ от 31.12.2015 №20: в соответствии с нормой резервирования МСФО</t>
  </si>
  <si>
    <t>РКК от 24.03.2014 №22: признать деятельность заемщика реальной, РКК КИБ от 31.12.2015 №20: классификация во 2 категорию качества (норма резервирования 2%)</t>
  </si>
  <si>
    <t>РКК КИБ от 31.12.2015 №20: классификация во 2 категорию качества (норма резервирования 2%)</t>
  </si>
  <si>
    <t>цели: погашение задолженности 3 лиц перед Банком (РП №109 от 2015-11-17);
цели: погашение ранее выданной ссуды (РП №109 от 2015-11-17);
цели: предоставление/погашение займов 3 лицам (РП №109 от 2015-11-17)</t>
  </si>
  <si>
    <t>ВСЁ</t>
  </si>
  <si>
    <t>Чайка инвестопт, ООО</t>
  </si>
  <si>
    <t>45206810355550000494</t>
  </si>
  <si>
    <t>45205810450050000434</t>
  </si>
  <si>
    <t>3736</t>
  </si>
  <si>
    <t>01252/МР</t>
  </si>
  <si>
    <t>45208810555550000506</t>
  </si>
  <si>
    <t>45208810955550000504</t>
  </si>
  <si>
    <t>45208810255550000505</t>
  </si>
  <si>
    <t>45205810750050000435</t>
  </si>
  <si>
    <t>3923</t>
  </si>
  <si>
    <t>цели: погашение ранее выданной ссуды (РП №64 от 2015-06-26)</t>
  </si>
  <si>
    <t>3924</t>
  </si>
  <si>
    <t>3925</t>
  </si>
  <si>
    <t>цели: предоставление/погашение займов 3 лицам (РМКК №48 от 2013-08-13)</t>
  </si>
  <si>
    <t>45812810050050000502</t>
  </si>
  <si>
    <t>Восстановленные суммы партисипационного кредита ВТБ Франция (проч разм средства) (сд. 702812056)</t>
  </si>
  <si>
    <t>Восстановленные суммы партисипационного кредита ВТБ Франция (проч разм средства) (сд. 702812052)</t>
  </si>
  <si>
    <t>Восстановленные суммы партисипационного кредита ВТБ Франция (проч разм средства) (сд. 702812053)</t>
  </si>
  <si>
    <t>б/н Публичное акционерное общество "Европлан"</t>
  </si>
  <si>
    <t>01209/МР Общество с ограниченной отвественностью "Торговый Дом ТИНКО"</t>
  </si>
  <si>
    <t>01252/МР Общество с ограниченной ответственностью "Чайка инвестопт"</t>
  </si>
  <si>
    <t>01234/МР Общество с ограниченной ответственностью "Домашний Интерьер"</t>
  </si>
  <si>
    <t>45215810850050003131</t>
  </si>
  <si>
    <t>01254/МР Общество с ограниченной ответственностью "Комплекс-Бар"</t>
  </si>
  <si>
    <t>3683 Акционерное общество «Научно-исследовательский институт электромеханики»</t>
  </si>
  <si>
    <t>3453/АО Холдинг ВТБ Капитал</t>
  </si>
  <si>
    <t>2958/АО Холдинг ВТБ Капитал</t>
  </si>
  <si>
    <t>3109 АО Холдинг ВТБ Капитал</t>
  </si>
  <si>
    <t>3925 Открытое акционерное общество "Нефтяная компания "Роснефть"</t>
  </si>
  <si>
    <t>2979/АО Холдинг ВТБ Капитал</t>
  </si>
  <si>
    <t>01118/МР Общество с ограниченной ответственностью «Долина Солнца»</t>
  </si>
  <si>
    <t>45215810050050003119</t>
  </si>
  <si>
    <t>2904 АО Холдинг ВТБ Капитал</t>
  </si>
  <si>
    <t>3923 Открытое акционерное общество "Нефтяная компания "Роснефть"</t>
  </si>
  <si>
    <t>2447 Акционерное общество "Лубянка - Девелопмент"</t>
  </si>
  <si>
    <t>3924 Открытое акционерное общество "Нефтяная компания "Роснефть"</t>
  </si>
  <si>
    <t>КС-703910/2014/00028 Общество с ограниченной ответственностью"Кронос-трейд"</t>
  </si>
  <si>
    <t>45818810250050001237</t>
  </si>
  <si>
    <t>КС-ЦУ-703910/2014/00075 Общество с ограниченной ответственностью"Кронос-трейд"</t>
  </si>
  <si>
    <t>КС-ЦУ-703910/2014/00058 Общество с ограниченной ответственностью"Кронос-трейд"</t>
  </si>
  <si>
    <t>КС-ЦН-724910/2015/00004 Общество с ограниченной ответственностью "Инженерно-строительная компания "Клевер"</t>
  </si>
  <si>
    <t>КС-703910/2014/00027 Общество с ограниченной ответственностью"Кронос-трейд"</t>
  </si>
  <si>
    <t>КС-ЦУ-703910/2014/00081 Общество с ограниченной ответственностью"Кронос-трейд"</t>
  </si>
  <si>
    <t>КС-ЦУ-703910/2014/00059 Общество с ограниченной ответственностью"Кронос-трейд"</t>
  </si>
  <si>
    <t>КС-ЦН-724910/2015/00005 Общество с ограниченной ответственностью "Инженерно-строительная компания "Клевер"</t>
  </si>
  <si>
    <t>КС-703910/2014/00029 Общество с ограниченной ответственностью"Кронос-трейд"</t>
  </si>
  <si>
    <t>ОВ-730710/2014/00022 Общество с ограниченной ответственностью "Лабиринт"</t>
  </si>
  <si>
    <t>45818810050050001233</t>
  </si>
  <si>
    <t>КС-ЦУ-703910/2014/00060 Общество с ограниченной ответственностью"Кронос-трейд"</t>
  </si>
  <si>
    <t>КС-703910/2013/00027 Общество с ограниченной ответственностью"Кронос-трейд"</t>
  </si>
  <si>
    <t>КС-ЦУ-703910/2014/00040 Общество с ограниченной ответственностью"Кронос-трейд"</t>
  </si>
  <si>
    <t>ЗАО "ТРАНССТРОЙ-САХАЛИН", задолженность по гар. № IGR12/KHBR/0268 от 10.05.2012</t>
  </si>
  <si>
    <t>КС-730750/2013/00133 Индивидуальный предприниматель Коваль Сергей Анатольевич</t>
  </si>
  <si>
    <t>КС-730750/2013/00060 Индивидуальный предприниматель Коваль Сергей Анатольевич</t>
  </si>
  <si>
    <t>47408840700210005024</t>
  </si>
  <si>
    <t>Расчеты/netting с MMTC Limited</t>
  </si>
  <si>
    <t>47425810900210010165</t>
  </si>
  <si>
    <t>z0000338421</t>
  </si>
  <si>
    <t>z0000338691</t>
  </si>
  <si>
    <t>z0000341407</t>
  </si>
  <si>
    <t>z0000340854</t>
  </si>
  <si>
    <t>z0000342543</t>
  </si>
  <si>
    <t>45207810655550000562</t>
  </si>
  <si>
    <t>45207810955550000563</t>
  </si>
  <si>
    <t>3921</t>
  </si>
  <si>
    <t>3918</t>
  </si>
  <si>
    <t>РусАвто, ООО</t>
  </si>
  <si>
    <t>45207810150050000431</t>
  </si>
  <si>
    <t>01260/МР</t>
  </si>
  <si>
    <t>цели: предоставление/погашение займов 3 лицам (РККМР №35 от 2015-11-27)</t>
  </si>
  <si>
    <t>Логика бизнеса, ООО</t>
  </si>
  <si>
    <t>45207810450050000432</t>
  </si>
  <si>
    <t>IGR13/MSHD/9792</t>
  </si>
  <si>
    <t>01250/МР</t>
  </si>
  <si>
    <t>Ренессанс Брокер, ООО</t>
  </si>
  <si>
    <t>45208810850050000170</t>
  </si>
  <si>
    <t>01167/МР</t>
  </si>
  <si>
    <t>01265/МР</t>
  </si>
  <si>
    <t>Росагролизинг, АО</t>
  </si>
  <si>
    <t>45208810155550000508</t>
  </si>
  <si>
    <t>45208810455550000509</t>
  </si>
  <si>
    <t>45208810855550000507</t>
  </si>
  <si>
    <t>45208810855550000510</t>
  </si>
  <si>
    <t>3927</t>
  </si>
  <si>
    <t>3928</t>
  </si>
  <si>
    <t>3926</t>
  </si>
  <si>
    <t>3929</t>
  </si>
  <si>
    <t>Открытые технологии 98, АО</t>
  </si>
  <si>
    <t>45207810750050000433</t>
  </si>
  <si>
    <t>01270/МР</t>
  </si>
  <si>
    <t>РКК от 24.10.2014 №89: улучшение категории качества ссудной задолженности на 1 категорию</t>
  </si>
  <si>
    <t>НефтеТрансСервис, АО</t>
  </si>
  <si>
    <t>Союзснаб, АО</t>
  </si>
  <si>
    <t>45206810750050000780</t>
  </si>
  <si>
    <t>01262/МР</t>
  </si>
  <si>
    <t>СТЕКЛОНиТ Менеджмент, ООО</t>
  </si>
  <si>
    <t>45207810050050000434</t>
  </si>
  <si>
    <t>45206810350050000782</t>
  </si>
  <si>
    <t>45206810950050000742</t>
  </si>
  <si>
    <t>01249/МР</t>
  </si>
  <si>
    <t>01271/МР</t>
  </si>
  <si>
    <t>01110/МР</t>
  </si>
  <si>
    <t>РКК КИБ от 03.02.2016 №9: улучшение категории качества на 1 категорию</t>
  </si>
  <si>
    <t>45816840355550000016</t>
  </si>
  <si>
    <t>Фирма АйТи. Информационные технологии, АО</t>
  </si>
  <si>
    <t>ТД Русский холодъ, ОАО</t>
  </si>
  <si>
    <t>РТ-Логистика, АО</t>
  </si>
  <si>
    <t>ТД ТИНКО, ООО</t>
  </si>
  <si>
    <t>45207810350050000435</t>
  </si>
  <si>
    <t>45816840255550000019</t>
  </si>
  <si>
    <t>45816840655550000017</t>
  </si>
  <si>
    <t>01267/МР</t>
  </si>
  <si>
    <t>45207810855550000566</t>
  </si>
  <si>
    <t>45207810555550000565</t>
  </si>
  <si>
    <t>3822</t>
  </si>
  <si>
    <t>45208810155550000511</t>
  </si>
  <si>
    <t>45812810150060000010</t>
  </si>
  <si>
    <t>3855</t>
  </si>
  <si>
    <t>цели: предоставление/погашение займов 3 лицам (РП №57 от 2015-06-09)</t>
  </si>
  <si>
    <t>IGR14/PEBR/0184</t>
  </si>
  <si>
    <t>«Научно-производственное объединение «Базальт», АО</t>
  </si>
  <si>
    <t>Elleteri Holdings Ltd</t>
  </si>
  <si>
    <t>РКК КИБ от 17.12.2015 №11: улучшение на 1 категорию качества с применением мин. нормы резервирования в рамках КК</t>
  </si>
  <si>
    <t>45606810855550000015</t>
  </si>
  <si>
    <t>45606840955550000024</t>
  </si>
  <si>
    <t>реструктуризация (РП №86 от 2015-09-08)</t>
  </si>
  <si>
    <t>01055/МР</t>
  </si>
  <si>
    <t>3892</t>
  </si>
  <si>
    <t>цели: приобретение/погашение ценных бумаг (РП №121 от 2015-12-23)</t>
  </si>
  <si>
    <t>Государственная корпорация по космической деятельности Роскосмос</t>
  </si>
  <si>
    <t>45207810155550000567</t>
  </si>
  <si>
    <t>44707810755550000002</t>
  </si>
  <si>
    <t>3860</t>
  </si>
  <si>
    <t>3944</t>
  </si>
  <si>
    <t>MMTC Limited</t>
  </si>
  <si>
    <t>письма счастья НЕ учитываются</t>
  </si>
  <si>
    <t>select cid, aid * 1, reg_acc, ost from 
 (select cid, ifnull(aid, concat('10000', cid)) aid, min(reg_acc) reg_acc, sum(ost_r) ost from rvps2 where ifnull(cid, 0)&gt;0 group by 1,2) t 
order by 1, 2, concat(left(reg_acc, 8), right(reg_Acc, 11));</t>
  </si>
  <si>
    <t>47408%5024_конв.сд.</t>
  </si>
  <si>
    <t>3944 Государственная корпорация по космической деятельности «Роскосмос»</t>
  </si>
  <si>
    <t>44715</t>
  </si>
  <si>
    <t>01271/МР Акционерное общество "Щелково Агрохим"</t>
  </si>
  <si>
    <t>01262/МР Общество с ограниченной ответственностью «Зеленые линии»</t>
  </si>
  <si>
    <t>01110/МР Общество с ограниченной ответственностью "СТЕКЛОНиТ Менеджмент"</t>
  </si>
  <si>
    <t>01249/МР Акционерное общество "Фирма "АйТи". Информационные технологии"</t>
  </si>
  <si>
    <t>01260/МР Общество с ограниченной ответственностью "РусАвто"</t>
  </si>
  <si>
    <t>3860 Акционерное общество "Научно-производственный центр газотурбостроения "Салют"</t>
  </si>
  <si>
    <t>01267/МР Открытое акционерное общество "Торговый дом "Русский Холодъ"</t>
  </si>
  <si>
    <t>01250/МР Общество с ограниченной ответственностью  "Логика бизнеса"</t>
  </si>
  <si>
    <t>45215810450050003162</t>
  </si>
  <si>
    <t>3921 ВТБ Лизинг (акционерное общество)</t>
  </si>
  <si>
    <t>01270/МР Акционерное общество "Фирма "АйТи". Информационные технологии"</t>
  </si>
  <si>
    <t>3822 Акционерное общество "Атомстройэкспорт"</t>
  </si>
  <si>
    <t>3918 ВТБ Лизинг (акционерное общество)</t>
  </si>
  <si>
    <t>3927 Открытое акционерное общество "Нефтяная компания "Роснефть"</t>
  </si>
  <si>
    <t>3855 Акционерное общество "Атомный энергопромышленный комплекс"</t>
  </si>
  <si>
    <t>3928 Открытое акционерное общество "Нефтяная компания "Роснефть"</t>
  </si>
  <si>
    <t>3926 Открытое акционерное общество "Нефтяная компания "Роснефть"</t>
  </si>
  <si>
    <t>3929 Открытое акционерное общество "Нефтяная компания "Роснефть"</t>
  </si>
  <si>
    <t>3176/"СиТер Инвест Би.Ви."/Филиал Акционерной компании с ограниченной ответственностью "СиТер Инвест Би.Ви."</t>
  </si>
  <si>
    <t>3892 ЭЛЛЕТЕРИ ХОЛДИНГС ЛИМИТЕД</t>
  </si>
  <si>
    <t>45812810150050000499</t>
  </si>
  <si>
    <t>45818810550050001212</t>
  </si>
  <si>
    <t>Просроченная задолженность ООО "ИСК "Клевер" по гар. IGR14/PEBR/0184 от 17.02.2014</t>
  </si>
  <si>
    <t>45818810450050001244</t>
  </si>
  <si>
    <t>45818810850050001242</t>
  </si>
  <si>
    <t>45818810850050001239</t>
  </si>
  <si>
    <t>45818810250050001240</t>
  </si>
  <si>
    <t>45816840655550000020</t>
  </si>
  <si>
    <t>45818810150050001243</t>
  </si>
  <si>
    <t>45816840955550000018</t>
  </si>
  <si>
    <t>45818810550050001241</t>
  </si>
  <si>
    <t>select ind, (select IND_COD from acc where reg_acc = r.reg_acc) cod, 
 if(TypeClnt=4, 'КО', if(TypeClnt=7, 'ФЛ', 'ЮЛ')) TypeClnt, 
 (select OperName from baltypes b join operations using(OperID) where Bal_num = left(reg_Acc,5) and b.ActId=1 ) OperName
from aList join rvps2 r using(reg_acc) join clntmain k on cid=idrec</t>
  </si>
  <si>
    <t>z0000341269</t>
  </si>
  <si>
    <t>z0000341141</t>
  </si>
  <si>
    <t>z0000341692</t>
  </si>
  <si>
    <t>z0000338611</t>
  </si>
  <si>
    <t>z0000338246</t>
  </si>
  <si>
    <t>z0000336566</t>
  </si>
  <si>
    <t>z0000340694</t>
  </si>
  <si>
    <t>z0000342507</t>
  </si>
  <si>
    <t>z0000063983</t>
  </si>
  <si>
    <t>Компания Сим-авто, ООО</t>
  </si>
  <si>
    <t>45206810550050000786</t>
  </si>
  <si>
    <t>01288/МР</t>
  </si>
  <si>
    <t>реструктуризация (РП №11 от 2016-02-20);
цели: вложения в уставные капиталы 3 лиц (РП №62 от 2015-06-23)</t>
  </si>
  <si>
    <t>СПЛАТ-Косметика, ООО</t>
  </si>
  <si>
    <t>45206810955550000496</t>
  </si>
  <si>
    <t>45205810250050000443</t>
  </si>
  <si>
    <t>3932</t>
  </si>
  <si>
    <t>01199/МР</t>
  </si>
  <si>
    <t>РКК КИБ от 29.02.2016 №20: улучшение на 1 категорию качества с применением мин. нормы резервирования в рамках КК</t>
  </si>
  <si>
    <t>Be Gold Private Ltd.</t>
  </si>
  <si>
    <t>47101810400210000106</t>
  </si>
  <si>
    <t>47101810700210000107</t>
  </si>
  <si>
    <t>47101810000210000111</t>
  </si>
  <si>
    <t>47101810300210000112</t>
  </si>
  <si>
    <t>47101810300210000109</t>
  </si>
  <si>
    <t>47101810700210000110</t>
  </si>
  <si>
    <t>2016312</t>
  </si>
  <si>
    <t>2016311</t>
  </si>
  <si>
    <t>2016307</t>
  </si>
  <si>
    <t>2016308</t>
  </si>
  <si>
    <t>2016-310</t>
  </si>
  <si>
    <t>2016-309</t>
  </si>
  <si>
    <t>Резерв к формированию, 
в руб.</t>
  </si>
  <si>
    <t>PC Jeweller Limited</t>
  </si>
  <si>
    <t>цели: предоставление/погашение займов 3 лицам (РП №123 от 2015-12-29)</t>
  </si>
  <si>
    <t>45206810450050000792</t>
  </si>
  <si>
    <t>01293/МР</t>
  </si>
  <si>
    <t>Industrial and Commercial Bank of China  (Asia) Ltd</t>
  </si>
  <si>
    <t>45812810250050000506</t>
  </si>
  <si>
    <t>45207810155550000570</t>
  </si>
  <si>
    <t>32305156950018000404</t>
  </si>
  <si>
    <t>45207810950050000437</t>
  </si>
  <si>
    <t>3935</t>
  </si>
  <si>
    <t>б/н_2016-02-15</t>
  </si>
  <si>
    <t>01313/МР</t>
  </si>
  <si>
    <t>цели: предоставление/погашение займов 3 лицам (РККМР №25 от 2015-09-10)</t>
  </si>
  <si>
    <t>цели: погашение ранее выданной ссуды (РП №19 от 2014-04-29);
цели: предоставление/погашение займов 3 лицам (РКК №115 от 2015-09-23)</t>
  </si>
  <si>
    <t>45108810455550000023</t>
  </si>
  <si>
    <t>45108810755550000024</t>
  </si>
  <si>
    <t>45812810850050000508</t>
  </si>
  <si>
    <t>24/11</t>
  </si>
  <si>
    <t>61/11</t>
  </si>
  <si>
    <t>КС-ЦУ-703710/2015/00059</t>
  </si>
  <si>
    <t>цели: предоставление/погашение займов 3 лицам (РМКК №63 от 2015-07-21)</t>
  </si>
  <si>
    <t>ПЗ, МСФО=25%</t>
  </si>
  <si>
    <t>ПЗ, МСФО=97%</t>
  </si>
  <si>
    <t>45208810055550000514</t>
  </si>
  <si>
    <t>3846</t>
  </si>
  <si>
    <t>РКК КИБ от 17.03.2016 №28: улучшение категории качества на 1 категорию</t>
  </si>
  <si>
    <t>45208810355550000515</t>
  </si>
  <si>
    <t>45206810050050000794</t>
  </si>
  <si>
    <t>45201810050050000595</t>
  </si>
  <si>
    <t>45812810550050000510</t>
  </si>
  <si>
    <t>45207810455550000571</t>
  </si>
  <si>
    <t>реструктуризация (РКК КИБ №32 от 2016-03-24);
цели: предоставление/погашение займов 3 лицам (РМКК №64 от 2012-11-29)</t>
  </si>
  <si>
    <t>01294/МР</t>
  </si>
  <si>
    <t>ОВ-01315/МР</t>
  </si>
  <si>
    <t>3945</t>
  </si>
  <si>
    <t>Причина: проф. суждение об отсутствии риска по исполнению об-ва заемщиком</t>
  </si>
  <si>
    <t>Максимум по полю OD</t>
  </si>
  <si>
    <t>Максимум по полю ODPros</t>
  </si>
  <si>
    <t>32108810000210000129</t>
  </si>
  <si>
    <t>LD N 501603161 Transh 1 с 0000320241.</t>
  </si>
  <si>
    <t>32108810100210000126</t>
  </si>
  <si>
    <t>LD N 500303161 Transh 1 с 0000320241.</t>
  </si>
  <si>
    <t>32108810400210000127</t>
  </si>
  <si>
    <t>LD N 501003162 Transh 1 с 0000320241.</t>
  </si>
  <si>
    <t>32108810700210000128</t>
  </si>
  <si>
    <t>LD N 501403161 Transh 1 с 0000320241.</t>
  </si>
  <si>
    <t>32108840000210000814</t>
  </si>
  <si>
    <t>LD N 703103165 Transh 1 с 0000245615.</t>
  </si>
  <si>
    <t>32108840700210000813</t>
  </si>
  <si>
    <t>LD N 703103164 Transh 1 с 0000245615.</t>
  </si>
  <si>
    <t>Industrial and Commercial Bank of China</t>
  </si>
  <si>
    <t>ПАО "ГТЛК" /24/11</t>
  </si>
  <si>
    <t>ПАО "ГТЛК" /61/11</t>
  </si>
  <si>
    <t>01199/МР Общество с ограниченной ответственностью «СПЛАТ-КОСМЕТИКА»</t>
  </si>
  <si>
    <t>01294/МР Акционерное общество "Щелково Агрохим"</t>
  </si>
  <si>
    <t>01293/МР Акционерное общество "Щелково Агрохим"</t>
  </si>
  <si>
    <t>01288/МР Общество с ограниченной ответственностью "Компания СИМ-авто"</t>
  </si>
  <si>
    <t>3932 Общество с ограниченной ответственностью "Т2 Мобайл"</t>
  </si>
  <si>
    <t>3935 Общество с ограниченной ответственностью "БУРГЕР РУС"</t>
  </si>
  <si>
    <t>45207810455550000568</t>
  </si>
  <si>
    <t>3945 акционерное общество "Всероссийский научно-исследовательский институт радиотехники"</t>
  </si>
  <si>
    <t>45207978955550000049</t>
  </si>
  <si>
    <t>45215810850050003209</t>
  </si>
  <si>
    <t>3846 Публичное акционерное общество междугородной и международной электрической связи "Ростелеком"</t>
  </si>
  <si>
    <t>45818810350050001250</t>
  </si>
  <si>
    <t>45812810350050000503</t>
  </si>
  <si>
    <t>45818810750050001245</t>
  </si>
  <si>
    <t>45818810950050001210</t>
  </si>
  <si>
    <t>КС-ЦУ-703710/2015/00059 Общество с ограниченной ответственностью "Оптима-логистик"</t>
  </si>
  <si>
    <t>45818810950050001252</t>
  </si>
  <si>
    <t>.б/н . От 25.05.12 METINVEST BV</t>
  </si>
  <si>
    <t>Аванс N:2016307 выданный 0000339062 ОАО "Александринская ГРК"</t>
  </si>
  <si>
    <t>Аванс N:2016-310 выданный 0000336356 ЗАО "ОРМЕТ"  согласно Договора 51/2016-КП от 04/03/2016 (учетный номер Гохрана 2016-310 от 14/03/2016)</t>
  </si>
  <si>
    <t>Аванс N:2016308 выданный 0000339062 ОАО "Александринская ГРК"</t>
  </si>
  <si>
    <t>Аванс N:2016312 выданный 0000340227 Закрытое акционерное общество  "Михеевский ГОК"</t>
  </si>
  <si>
    <t>47108810400210000141</t>
  </si>
  <si>
    <t>Аванс N:2016311 выданный 0000340227 Закрытое акционерное общество  "Михеевский ГОК"</t>
  </si>
  <si>
    <t>47108810700210000142</t>
  </si>
  <si>
    <t>Аванс N:2016-309 выданный 0000336356 ЗАО "ОРМЕТ"  согласно Договора 50/2016-КП от 04/03/2016 (учетный номер Гохрана 2016-309 от 14/03/2016)</t>
  </si>
  <si>
    <t>.б/н . от 25.05.12 METINVEST BV</t>
  </si>
  <si>
    <t>z0000343496</t>
  </si>
  <si>
    <t>z0000343492</t>
  </si>
  <si>
    <t>z0000209861</t>
  </si>
  <si>
    <t>z0000340295</t>
  </si>
  <si>
    <t>z0000335610</t>
  </si>
  <si>
    <t>z0000343543</t>
  </si>
  <si>
    <t>45205810455550000308</t>
  </si>
  <si>
    <t>3904</t>
  </si>
  <si>
    <t>Термостайл, ООО</t>
  </si>
  <si>
    <t>Оптима-логистик, ООО</t>
  </si>
  <si>
    <t>45206810255550000497</t>
  </si>
  <si>
    <t>45204810050050000259</t>
  </si>
  <si>
    <t>45206810950050000797</t>
  </si>
  <si>
    <t>3916</t>
  </si>
  <si>
    <t>01316/МР</t>
  </si>
  <si>
    <t>01321/МР</t>
  </si>
  <si>
    <t>45</t>
  </si>
  <si>
    <t>45206810250050000798</t>
  </si>
  <si>
    <t>45206810550050000799</t>
  </si>
  <si>
    <t>45208810150050000171</t>
  </si>
  <si>
    <t>01322/МР</t>
  </si>
  <si>
    <t>01317/МР</t>
  </si>
  <si>
    <t>01330/МР</t>
  </si>
  <si>
    <t>Северо-Западный региональный центр Концерна ВКО Алмаз-Антей, ООО</t>
  </si>
  <si>
    <t>Европлан, ПАО</t>
  </si>
  <si>
    <t>Америа Русс, ООО</t>
  </si>
  <si>
    <t>РКК КИБ от 31.03.2016 №38: классифицировать без учета нормы резервирования МСФО</t>
  </si>
  <si>
    <t>45205810950050000455</t>
  </si>
  <si>
    <t>01323/МР</t>
  </si>
  <si>
    <t>цели: предоставление/погашение займов 3 лицам (РККМР №4 от 2016-02-04)</t>
  </si>
  <si>
    <t>Русагротранс, ЗАО</t>
  </si>
  <si>
    <t>45206810155550000500</t>
  </si>
  <si>
    <t>45205810112800000003</t>
  </si>
  <si>
    <t>45205810512800000001</t>
  </si>
  <si>
    <t>3930</t>
  </si>
  <si>
    <t>РКК от 02.09.2015 №107: классификация во 2 категорию (норма резервирования 5%)</t>
  </si>
  <si>
    <t>РКК КИБ от 17.03.2016 №28: улучшение на 1 категорию качества с применением мин. нормы резервирования в рамках КК (только при 3-5 кк)</t>
  </si>
  <si>
    <t>РКК от 29.05.2014 №42: улучшение категории качества ссудной задолженности на 1 категорию</t>
  </si>
  <si>
    <t>ЭК Эко Свет, ООО</t>
  </si>
  <si>
    <t>45204810650050000264</t>
  </si>
  <si>
    <t>01326/МР</t>
  </si>
  <si>
    <t>реструктуризация (РП №6 от 2016-02-09);
цели: погашение задолженности 3 лиц перед Банком (РКК №38 от 2013-05-23)</t>
  </si>
  <si>
    <t>Челябинский трубопрокатный завод, ОАО</t>
  </si>
  <si>
    <t>Совкомбанк, ПАО</t>
  </si>
  <si>
    <t>45812810850050000511</t>
  </si>
  <si>
    <t>32402810800210000009</t>
  </si>
  <si>
    <t>32402840300210000100</t>
  </si>
  <si>
    <t>45208810955550000546</t>
  </si>
  <si>
    <t>3938</t>
  </si>
  <si>
    <t>ПромТейп, ООО</t>
  </si>
  <si>
    <t>45207810550050000439</t>
  </si>
  <si>
    <t>45207810250050000438</t>
  </si>
  <si>
    <t>01053/МР</t>
  </si>
  <si>
    <t>01348/МР</t>
  </si>
  <si>
    <t>01346/МР</t>
  </si>
  <si>
    <t>Компания ТрансТелеКом, АО</t>
  </si>
  <si>
    <t>Группа компаний ТНС энерго, ПАО</t>
  </si>
  <si>
    <t>47801810655550000034</t>
  </si>
  <si>
    <t>Agricultural Bank of China, Пекин</t>
  </si>
  <si>
    <t>Канц-Эксмо, ООО</t>
  </si>
  <si>
    <t>32305156450018000409</t>
  </si>
  <si>
    <t>45206810050050000804</t>
  </si>
  <si>
    <t>реструктуризация (РП №14 от 2016-03-01);
цели: предоставление/погашение займов 3 лицам (РП №52 от 2014-10-21)</t>
  </si>
  <si>
    <t>01357/МР</t>
  </si>
  <si>
    <t>Западно-Сибирский металлургический комбинат, АО (ЗСМК, АО)</t>
  </si>
  <si>
    <t>45208840855550000218</t>
  </si>
  <si>
    <t>3845</t>
  </si>
  <si>
    <t>цели: предоставление/погашение займов 3 лицам (РП №16 от 2016-03-09)</t>
  </si>
  <si>
    <t>причина: векселедатель, задолженность &gt;25% ЧА</t>
  </si>
  <si>
    <t>Объединенная Приборостроительная Корпорация, АО</t>
  </si>
  <si>
    <t>45207810055550000599</t>
  </si>
  <si>
    <t>45207810355550000600</t>
  </si>
  <si>
    <t>цели: предоставление/погашение займов 3 лицам (РП №97 от 2015-10-20, РП №16 от 2016-03-09)</t>
  </si>
  <si>
    <t>3971</t>
  </si>
  <si>
    <t>цели: предоставление/погашение займов 3 лицам (РП №4 от 2016-02-05)</t>
  </si>
  <si>
    <t>3973</t>
  </si>
  <si>
    <t>цели: погашение задолженности 3 лиц перед др. банками (РП №27 от 2016-04-11)</t>
  </si>
  <si>
    <t>РКК КИБ от 23.03.2016 №30: улучшение на 1 категорию качества с применением мин. нормы резервирования в рамках КК</t>
  </si>
  <si>
    <t>45207810950050000440</t>
  </si>
  <si>
    <t>45206810350050000805</t>
  </si>
  <si>
    <t>45208810255550000550</t>
  </si>
  <si>
    <t>01356/МР</t>
  </si>
  <si>
    <t>01351/МР</t>
  </si>
  <si>
    <t>3974</t>
  </si>
  <si>
    <t>цели: погашение ранее выданной ссуды (РП №77 от 2015-08-04)</t>
  </si>
  <si>
    <t>Agricultural Bank of China Limited (Shanghai Branch)</t>
  </si>
  <si>
    <t>Не погашенный осн долг по сд.  N 502404133  Договор участия в кредите (LPA)(заемщик Arisaema Ltd).  С 0000012971 VTB Capital Plc</t>
  </si>
  <si>
    <t>32403810700210000030</t>
  </si>
  <si>
    <t>Не погашенный осн долг по сд.  N 701002151 Transh C Договор участия в кредите (LPA)(заемщик Arisaema Ltd).  С 0000012971 VTB Capital Plc</t>
  </si>
  <si>
    <t>32403810000210000031</t>
  </si>
  <si>
    <t>45115810650050000201</t>
  </si>
  <si>
    <t>45115810050050000212</t>
  </si>
  <si>
    <t>45215810050050003216</t>
  </si>
  <si>
    <t>45215810150050003226</t>
  </si>
  <si>
    <t>01326/МР Общество с ограниченной ответственностью "Электротехническая компания Эко Свет"</t>
  </si>
  <si>
    <t>3736 Публичное акционерное общество "Детский мир"</t>
  </si>
  <si>
    <t>ООО"ТК Еврокейсинг" дог. 01284/МР от 16.03.16 Кредиты, предоставленные негосударственным коммерческим организациям на срок от 91 до 180 дней</t>
  </si>
  <si>
    <t>3904 АО "РЖД Логистика"</t>
  </si>
  <si>
    <t>ООО "Вайн Дискавери" дог. 01285/МР от 16.03.16 Кредиты, предоставленные негосударственным коммерческим организациям на срок от 91 до 180 дней</t>
  </si>
  <si>
    <t>01053/МР ООО "ЭЛИДА Групп"</t>
  </si>
  <si>
    <t>01323/МР Общество с ограниченной ответственностью "Америа Русс"</t>
  </si>
  <si>
    <t>01357/МР Общество с ограниченной ответственностью "Канц-Эксмо"</t>
  </si>
  <si>
    <t>3930 Закрытое акционерное общество "Русагротранс"</t>
  </si>
  <si>
    <t>01322/МР Общество с ограниченной ответственностью "Фратти НВ"</t>
  </si>
  <si>
    <t>3916 Общество с ограниченной ответственностью "Бэст Прайс"</t>
  </si>
  <si>
    <t>01351/МР Закрытое Акционерное общество "Русхимсеть"</t>
  </si>
  <si>
    <t>01321/МР Общество с ограниченной ответственностью "ТЕРМОСТАЙЛ"</t>
  </si>
  <si>
    <t>3971 акционерное общество "Всероссийский научно-исследовательский институт радиотехники"</t>
  </si>
  <si>
    <t>45215810250050002761</t>
  </si>
  <si>
    <t>01346/МР Общество с ограниченной ответственностью "ПромТейп"</t>
  </si>
  <si>
    <t>3973 Акционерное общество "Объединенная приборостроительная корпорация"</t>
  </si>
  <si>
    <t>01348/МР Общество с ограниченной ответственностью "Дом Одежды"</t>
  </si>
  <si>
    <t>45215810750050002889</t>
  </si>
  <si>
    <t>01330/МР Общество с ограниченной ответственностью "Индастриал Платформ Групп Клима"</t>
  </si>
  <si>
    <t>45215810750050003231</t>
  </si>
  <si>
    <t>3974 Акционерное общество "ДИКСИ Юг"</t>
  </si>
  <si>
    <t>45215810350050002467</t>
  </si>
  <si>
    <t>3566 Общество с ограниченной ответственностью "Северо-Западный региональный центр Концерна ВКО "Алмаз-Антей"</t>
  </si>
  <si>
    <t>3938 Закрытое акционерное общество "Русагротранс"</t>
  </si>
  <si>
    <t>3058 Акционерная компания "АЛРОСА"  (публичное акционерное общество)</t>
  </si>
  <si>
    <t>3845 Акционерное общество "ЕВРАЗ Объединенный Западно-Сибирский металлургический Комбинат"</t>
  </si>
  <si>
    <t>3096 Акционерная компания "АЛРОСА"  (публичное акционерное общество)</t>
  </si>
  <si>
    <t>45818810550050001254</t>
  </si>
  <si>
    <t>45818810650050001303</t>
  </si>
  <si>
    <t>21.11.12-3б /н METINVEST BV</t>
  </si>
  <si>
    <t>04.08.11 б./.н METINVEST BV</t>
  </si>
  <si>
    <t>21.11.12-2б /н METINVEST BV</t>
  </si>
  <si>
    <t>21.11.12-1б /н METINVEST BV</t>
  </si>
  <si>
    <t>К2600/12- 0133ЛВ/Д000 Общество с ограниченной ответственностью "АРСЕНАЛ"</t>
  </si>
  <si>
    <t>47804810350050000467</t>
  </si>
  <si>
    <t>z0000328944</t>
  </si>
  <si>
    <t>z0000339798</t>
  </si>
  <si>
    <t>z0000342039</t>
  </si>
  <si>
    <t>z0000337674</t>
  </si>
  <si>
    <t>z0000343599</t>
  </si>
  <si>
    <t>z0000344223</t>
  </si>
  <si>
    <t>z0000336691</t>
  </si>
  <si>
    <t>z0000338961</t>
  </si>
  <si>
    <t>z0000342945</t>
  </si>
  <si>
    <t>z0000343062</t>
  </si>
  <si>
    <t>z0000325216</t>
  </si>
  <si>
    <t>Прочие размещенные средства</t>
  </si>
  <si>
    <t>Уступка прав требования (цессия)</t>
  </si>
  <si>
    <t>СБЕРБАНК РОССИИ, ПАО</t>
  </si>
  <si>
    <t>Аутспан Интернешнл, ООО</t>
  </si>
  <si>
    <t>Коттон Клаб, ООО</t>
  </si>
  <si>
    <t>45207810550050000442</t>
  </si>
  <si>
    <t>45205810155550000323</t>
  </si>
  <si>
    <t>45207810250050000441</t>
  </si>
  <si>
    <t>45206810650050000806</t>
  </si>
  <si>
    <t>01328/МР</t>
  </si>
  <si>
    <t>3750</t>
  </si>
  <si>
    <t>01342/МР</t>
  </si>
  <si>
    <t>01350/МР</t>
  </si>
  <si>
    <t>select ind, getNewPr2(aid, @dtAn) Pr, if(eDate = '2050-01-01', null, eDate) from aList left join 
 (select agr_id aid, max(ifnull(eDate,'2050-01-01')) eDate from ovch where bDate &lt;= @dtAn and ifnull(eDate,'2000-01-01') &lt;= @dtAn and ifnull(date_off, '2050-01-01') &gt; @dtAn
 group by 1 having ifnull(eDate,'2050-01-01') &gt;= SUBDATE(@dtAn, 180) ) o using(aid)</t>
  </si>
  <si>
    <t>45206810055550000516</t>
  </si>
  <si>
    <t>ПИВДОМ, ООО</t>
  </si>
  <si>
    <t>Татнефть им. В.Д. Шашина, ПАО</t>
  </si>
  <si>
    <t>Мосметрострой, ОАО</t>
  </si>
  <si>
    <t>Газтехлизинг, ООО</t>
  </si>
  <si>
    <t>Лизинком, ООО</t>
  </si>
  <si>
    <t>Открытие Холдинг, ОАО</t>
  </si>
  <si>
    <t>ННК, АО</t>
  </si>
  <si>
    <t>Стройновация, ООО</t>
  </si>
  <si>
    <t>ИК Юкас-Холдинг, ЗАО</t>
  </si>
  <si>
    <t>Барнаульский ВРЗ, ОАО</t>
  </si>
  <si>
    <t>ПЛАЗА, ООО</t>
  </si>
  <si>
    <t>Prosentol limited</t>
  </si>
  <si>
    <t>ТСК, ЗАО</t>
  </si>
  <si>
    <t>Эр-Телеком Холдинг, АО</t>
  </si>
  <si>
    <t>Brycetown Investments limited</t>
  </si>
  <si>
    <t>Трансстройинвест, ООО</t>
  </si>
  <si>
    <t>Ипотечный агент ВТБ-БМ 3, ООО</t>
  </si>
  <si>
    <t>Ипотечный агент ВТБ-БМ 2, АО</t>
  </si>
  <si>
    <t>Ипотечный агент ВТБ-БМ 1, ЗАО</t>
  </si>
  <si>
    <t>ГлобалЭлектроСервис, ОАО</t>
  </si>
  <si>
    <t>Волгоспецмонтаж, ООО</t>
  </si>
  <si>
    <t>Bank Moscow-Minsk</t>
  </si>
  <si>
    <t>БМ-Банк, ПАО</t>
  </si>
  <si>
    <t>ЗАО "СпецЭлектроМеханика"</t>
  </si>
  <si>
    <t>ООО "АКМ Лоджистикс"</t>
  </si>
  <si>
    <t>ООО "ИнвестБугры"</t>
  </si>
  <si>
    <t>ООО "ПЕТЕРБУРГСТРОЙ"</t>
  </si>
  <si>
    <t>ОАО "Красная Пресня"</t>
  </si>
  <si>
    <t>АО "Объединение "ИНГЕОКОМ"</t>
  </si>
  <si>
    <t>АО "ПК "Пушкинская площадь"</t>
  </si>
  <si>
    <t>ОАО "Аэропорт Внуково"</t>
  </si>
  <si>
    <t>ООО "Дженсер сервис"</t>
  </si>
  <si>
    <t>ОАО "Торговый дом "ЦВУМ"</t>
  </si>
  <si>
    <t>ОАО "РТИ"</t>
  </si>
  <si>
    <t>ООО "Ларкан"</t>
  </si>
  <si>
    <t>АО "МАЛАБ-Инвест"</t>
  </si>
  <si>
    <t>ООО "Бутово Молл"</t>
  </si>
  <si>
    <t>ОАО "Голутвинская слобода"</t>
  </si>
  <si>
    <t>ООО "Зеленый бор"</t>
  </si>
  <si>
    <t>ОАО "Московский ЛРЗ"</t>
  </si>
  <si>
    <t>ЗАО "Стройпутьинвест"</t>
  </si>
  <si>
    <t>ПАО Институт "ГИПРОПРОС"</t>
  </si>
  <si>
    <t>АО "Концерн "МОСМЕБЕЛЬПРОМ"</t>
  </si>
  <si>
    <t>Общество с ограниченной ответственностью "Тиера"</t>
  </si>
  <si>
    <t>ЗАО ТД "ПЕРОВСКИЙ"</t>
  </si>
  <si>
    <t>ОАО "Гостиница "Советская"</t>
  </si>
  <si>
    <t>ЗАО "ДМИ-Лизинг"</t>
  </si>
  <si>
    <t>ООО "Глобал 1"</t>
  </si>
  <si>
    <t>ООО "Р.Е.Д."</t>
  </si>
  <si>
    <t>ООО "ИнвестСовТех"</t>
  </si>
  <si>
    <t>ЗАО "Торговые ряды"</t>
  </si>
  <si>
    <t>ЗАО "Тристар Инвестмент Холдингс"</t>
  </si>
  <si>
    <t>32010810050010000001</t>
  </si>
  <si>
    <t>47802840455550000070</t>
  </si>
  <si>
    <t>45208810155550000524</t>
  </si>
  <si>
    <t>45208810355550000531</t>
  </si>
  <si>
    <t>47802810755550000234</t>
  </si>
  <si>
    <t>47802810055550000251</t>
  </si>
  <si>
    <t>51507810500210000007</t>
  </si>
  <si>
    <t>51507810800210000008</t>
  </si>
  <si>
    <t>45205810655550000315</t>
  </si>
  <si>
    <t>45207810255550000580</t>
  </si>
  <si>
    <t>45207810055550000586</t>
  </si>
  <si>
    <t>45107810455550000024</t>
  </si>
  <si>
    <t>45207810755550000608</t>
  </si>
  <si>
    <t>45606978355550000004</t>
  </si>
  <si>
    <t>45208810055550000530</t>
  </si>
  <si>
    <t>45606810155550000016</t>
  </si>
  <si>
    <t>45208810755550000542</t>
  </si>
  <si>
    <t>45108810555550000033</t>
  </si>
  <si>
    <t>45108810855550000034</t>
  </si>
  <si>
    <t>45108810955550000028</t>
  </si>
  <si>
    <t>45208840655550000214</t>
  </si>
  <si>
    <t>45606978655550000005</t>
  </si>
  <si>
    <t>45812810450060000011</t>
  </si>
  <si>
    <t>32109840400210000536</t>
  </si>
  <si>
    <t>45812810750060000012</t>
  </si>
  <si>
    <t>45208810255550000534</t>
  </si>
  <si>
    <t>45208810755550000526</t>
  </si>
  <si>
    <t>45207810155550000583</t>
  </si>
  <si>
    <t>45208810155550000540</t>
  </si>
  <si>
    <t>45208810255550000547</t>
  </si>
  <si>
    <t>45208810855550000523</t>
  </si>
  <si>
    <t>45208810055550000543</t>
  </si>
  <si>
    <t>45208978955550000064</t>
  </si>
  <si>
    <t>45208810555550000519</t>
  </si>
  <si>
    <t>45207810055550000573</t>
  </si>
  <si>
    <t>45208840955550000215</t>
  </si>
  <si>
    <t>45208810755550000539</t>
  </si>
  <si>
    <t>45208810955550000533</t>
  </si>
  <si>
    <t>45208810255550000521</t>
  </si>
  <si>
    <t>45208840755550000208</t>
  </si>
  <si>
    <t>45208840355550000213</t>
  </si>
  <si>
    <t>45208840555550000217</t>
  </si>
  <si>
    <t>45108810955550000031</t>
  </si>
  <si>
    <t>45208840155550000206</t>
  </si>
  <si>
    <t>45208840755550000211</t>
  </si>
  <si>
    <t>45208840255550000203</t>
  </si>
  <si>
    <t>45208840455550000210</t>
  </si>
  <si>
    <t>79-1006/15/1229-14-КР</t>
  </si>
  <si>
    <t>701005161 - участ. Якутуголь</t>
  </si>
  <si>
    <t>38-177-3079/15/101-12-КР</t>
  </si>
  <si>
    <t>38-177-3079/15/102-12-КР</t>
  </si>
  <si>
    <t>78-1003/16/746-13GA</t>
  </si>
  <si>
    <t>27-117-16/376-11-ГА</t>
  </si>
  <si>
    <t>27-117-16/377-11-ГА</t>
  </si>
  <si>
    <t>38-177/15/117-13-КР</t>
  </si>
  <si>
    <t>38-177-3079/15/319-12-КР</t>
  </si>
  <si>
    <t>б/н_2013-08-02</t>
  </si>
  <si>
    <t>вексель_2013-10-21</t>
  </si>
  <si>
    <t>701005162 - участ. Южный Кузбасс</t>
  </si>
  <si>
    <t>79-1006/15/1209-14-КР</t>
  </si>
  <si>
    <t>79-1006/15/1027-13-КР</t>
  </si>
  <si>
    <t>31-011/15/217-14-КР</t>
  </si>
  <si>
    <t>31-199/15/781-14-КР</t>
  </si>
  <si>
    <t>79-1006/15/1017-13-КР</t>
  </si>
  <si>
    <t>3801</t>
  </si>
  <si>
    <t>б/н_2013-12-25</t>
  </si>
  <si>
    <t>79-1006/15/1108-14-КР</t>
  </si>
  <si>
    <t>79-1006/15/1015-13-КР</t>
  </si>
  <si>
    <t>38-177/15/497-13-КР</t>
  </si>
  <si>
    <t>38-196/15/139-14-КР</t>
  </si>
  <si>
    <t>38-196/15/204-13-КР</t>
  </si>
  <si>
    <t>38-196/15/48-13-КР</t>
  </si>
  <si>
    <t>38-177/15/51-13-КР</t>
  </si>
  <si>
    <t>38-177/15/74-13-КР</t>
  </si>
  <si>
    <t>79-1006/15/1126-14-КР</t>
  </si>
  <si>
    <t>79-1006/15/1162-14-КР</t>
  </si>
  <si>
    <t>31-108/15/454-13-КР</t>
  </si>
  <si>
    <t>38-196/31-13-КР</t>
  </si>
  <si>
    <t>31-039/16/337-13-ГА</t>
  </si>
  <si>
    <t>701005167</t>
  </si>
  <si>
    <t>00048/16/54-13</t>
  </si>
  <si>
    <t>009-03/15/28-14</t>
  </si>
  <si>
    <t>009-03/15/43-14</t>
  </si>
  <si>
    <t>009-03/15/42-14</t>
  </si>
  <si>
    <t>32-260/15/2276-11-КР</t>
  </si>
  <si>
    <t>38-177/15/206-14-КР</t>
  </si>
  <si>
    <t>38-196/15/209-13-КР</t>
  </si>
  <si>
    <t>38-177-3078/15/781-12-КР</t>
  </si>
  <si>
    <t>38-177/15/177-14-КР</t>
  </si>
  <si>
    <t>38-196/15/136-14-КР</t>
  </si>
  <si>
    <t>38-196/15/263-13-КР</t>
  </si>
  <si>
    <t>38-177-3079/15/33-11-КР</t>
  </si>
  <si>
    <t>38-196/15/14-12-КР</t>
  </si>
  <si>
    <t>38-196/15/01-13-КР</t>
  </si>
  <si>
    <t>38-196/15/34-13-КР</t>
  </si>
  <si>
    <t>79-1006/15/178-13-КР</t>
  </si>
  <si>
    <t>38-196/15/101-14-КР</t>
  </si>
  <si>
    <t>31-028/15/1075-13-КР</t>
  </si>
  <si>
    <t>38-196/15/357-13-КР</t>
  </si>
  <si>
    <t>38-196/15/239-13-КР</t>
  </si>
  <si>
    <t>79-1006/15/995-13-КР</t>
  </si>
  <si>
    <t>79-1006/15/998-13-КР</t>
  </si>
  <si>
    <t>38-196/15/78-14-КР</t>
  </si>
  <si>
    <t>31-108/15/459-12-КР</t>
  </si>
  <si>
    <t>38-196/15/337-13-КР</t>
  </si>
  <si>
    <t>векселя</t>
  </si>
  <si>
    <t>Компания с ограниченной ответственностью "ХАРТНИ ЭНТЕРПРАЙЗИС ЛИМИТЕД"</t>
  </si>
  <si>
    <t>47802810155550000245</t>
  </si>
  <si>
    <t>47802840055550000072</t>
  </si>
  <si>
    <t>47802810755550000250</t>
  </si>
  <si>
    <t>38-196/15/380-13-КР</t>
  </si>
  <si>
    <t>38-177/15/570-13-КР</t>
  </si>
  <si>
    <t>38-177/15/585-13-КР</t>
  </si>
  <si>
    <t>29-2065/15/2235-11-КР</t>
  </si>
  <si>
    <t>38-177-3079/15/182-12-КР</t>
  </si>
  <si>
    <t>38-177-3079/15/325-12-КР</t>
  </si>
  <si>
    <t>38-177-3079/15/859-12-КР</t>
  </si>
  <si>
    <t>38-177/15/70-13-КР</t>
  </si>
  <si>
    <t>вексель_2013-01-31</t>
  </si>
  <si>
    <t>б/н (КА300/11-0062ЛЗ/Д000)</t>
  </si>
  <si>
    <t>б/н (КА300/11-0063ЛЗ/Д000)</t>
  </si>
  <si>
    <t>б/н (КА300/11-0064ЛВ/Д000)</t>
  </si>
  <si>
    <t>б/н (КА300/11-0014ЛЗ/Д000)</t>
  </si>
  <si>
    <t>б/н (КА300/11-0078ЛВ/Д000)</t>
  </si>
  <si>
    <t>б/н (КА300/12-0001ЛЗ/Д000)</t>
  </si>
  <si>
    <t>14-114/15/191-11КР</t>
  </si>
  <si>
    <t>38-177/15/58-14-КР</t>
  </si>
  <si>
    <t>38-196/15/58-14-КР</t>
  </si>
  <si>
    <t>38-177/15/592-13-КР</t>
  </si>
  <si>
    <t>KazStroyService</t>
  </si>
  <si>
    <t>АйТи Энергофинанс, ООО</t>
  </si>
  <si>
    <t>НГК Славнефть, ОАО</t>
  </si>
  <si>
    <t>45206810950050000807</t>
  </si>
  <si>
    <t>45816840450060000003</t>
  </si>
  <si>
    <t>45208810855550000552</t>
  </si>
  <si>
    <t>45207810850050000443</t>
  </si>
  <si>
    <t>45208810555550000551</t>
  </si>
  <si>
    <t>01353/МР</t>
  </si>
  <si>
    <t>IGR13/MSHD/0968</t>
  </si>
  <si>
    <t>3956</t>
  </si>
  <si>
    <t>01354/МР</t>
  </si>
  <si>
    <t>цели: предоставление/погашение займов 3 лицам (РКК СБ №16 от 2016-03-16)</t>
  </si>
  <si>
    <t>3863</t>
  </si>
  <si>
    <t>Стройгазконсалтинг, ООО</t>
  </si>
  <si>
    <t>45208810455550000554</t>
  </si>
  <si>
    <t>45205810750050000464</t>
  </si>
  <si>
    <t>45204810250050000266</t>
  </si>
  <si>
    <t>01360/МР</t>
  </si>
  <si>
    <t>01365/МР</t>
  </si>
  <si>
    <t>Инжиниринговая корпорация Трансстрой-СПб, ООО</t>
  </si>
  <si>
    <t>НИТАР, ООО</t>
  </si>
  <si>
    <t>РКК от 20.08.2015 №100: улучшение на 1 категорию с применением мин. нормы резервирования в рамках КК (только при 3-5 кк, при 2кк - 1%)</t>
  </si>
  <si>
    <t>45208344855550000002</t>
  </si>
  <si>
    <t>45206810550050000809</t>
  </si>
  <si>
    <t>45206810950050000810</t>
  </si>
  <si>
    <t>47423810250050005121</t>
  </si>
  <si>
    <t>47423810750050005155</t>
  </si>
  <si>
    <t>47423810450050005206</t>
  </si>
  <si>
    <t>01359/МР</t>
  </si>
  <si>
    <t>01363/МР</t>
  </si>
  <si>
    <t>109-4042/18/17-15-У/1</t>
  </si>
  <si>
    <t>109-4042/18/95-15-У</t>
  </si>
  <si>
    <t>109-4042/18/96-15-У</t>
  </si>
  <si>
    <t>Научно-исследовательский институт точных приборов, АО</t>
  </si>
  <si>
    <t>3951</t>
  </si>
  <si>
    <t>45107810250050000033</t>
  </si>
  <si>
    <t>01362/МР</t>
  </si>
  <si>
    <t>цели: предоставление/погашение займов 3 лицам (РККМР №8 от 2016-03-03)</t>
  </si>
  <si>
    <t>Мечел, ПАО</t>
  </si>
  <si>
    <t>РП БМ от 31.03.2014 №25: признать деятельность заемщика реальной</t>
  </si>
  <si>
    <t>РП БМ от 14.12.2015 №83: признать деятельность заемщика реальной</t>
  </si>
  <si>
    <t>РП БМ от 02.06.2014 №46: признать деятельность заемщика реальной</t>
  </si>
  <si>
    <t>РП БМ от 31.07.2015 №49: признать деятельность заемщика реальной</t>
  </si>
  <si>
    <t>45207810455550000610</t>
  </si>
  <si>
    <t>3960</t>
  </si>
  <si>
    <t>цели: предоставление/погашение займов 3 лицам (РП БМ №25 от 2014-03-31)</t>
  </si>
  <si>
    <t>реструктуризация (РП БМ №25 от 2016-04-11);
цели: погашение ранее выданной ссуды (РП БМ №37 от 2014-04-29)</t>
  </si>
  <si>
    <t>цели: предоставление/погашение займов 3 лицам (РП БМ №92 от 2013-11-18)</t>
  </si>
  <si>
    <t>Transnational Company Kazchrome JSC</t>
  </si>
  <si>
    <t>Eurasian Energy Corporation JSC</t>
  </si>
  <si>
    <t>Shubarkol Komir JSC</t>
  </si>
  <si>
    <t>45606840555550000026</t>
  </si>
  <si>
    <t>45606840155550000028</t>
  </si>
  <si>
    <t>45606840855550000027</t>
  </si>
  <si>
    <t>45208810450050000172</t>
  </si>
  <si>
    <t>01371/МР</t>
  </si>
  <si>
    <t>плохие цели</t>
  </si>
  <si>
    <t>Таманьнефтегаз, ЗАО</t>
  </si>
  <si>
    <t>НТЦ Измеритель, ООО(5024054445)</t>
  </si>
  <si>
    <t>45206978950050000008</t>
  </si>
  <si>
    <t>01383/МР</t>
  </si>
  <si>
    <t>цели: предоставление/погашение займов 3 лицам (РП БМ №46 от 2014-06-02)</t>
  </si>
  <si>
    <t>цели: предоставление/погашение займов 3 лицам (РП БМ №57 от 2014-06-30)</t>
  </si>
  <si>
    <t>РП БМ от 30.04.2015 №29: классификация в 3 категорию(21%) при ср. ОФС и неуд. ОД</t>
  </si>
  <si>
    <t>РКМКС БМ от 12.04.2016 №14: классификация во 2 категорию(1%) при ср. ОФС и ср. ОД</t>
  </si>
  <si>
    <t>Славнефть-Мегионнефтегаз, ОАО</t>
  </si>
  <si>
    <t>Славнефть-ЯНОС, ОАО</t>
  </si>
  <si>
    <t>45207810150050000444</t>
  </si>
  <si>
    <t>45207810755550000611</t>
  </si>
  <si>
    <t>45207810055550000612</t>
  </si>
  <si>
    <t>45208810755550000555</t>
  </si>
  <si>
    <t>01384/МР</t>
  </si>
  <si>
    <t>3867</t>
  </si>
  <si>
    <t>3961</t>
  </si>
  <si>
    <t>3865</t>
  </si>
  <si>
    <t>реструктуризация (РУОБ отсутствует);
реструктуризация (РП БМ №57 от 2014-06-30);
цели: предоставление/погашение займов 3 лицам (РП БМ №56 от 2013-07-29)</t>
  </si>
  <si>
    <t>Торговая компания Еврокейсинг, ООО</t>
  </si>
  <si>
    <t>Вайн Дискавери, ООО</t>
  </si>
  <si>
    <t>ФГУП Государственный завод медицинских препаратов</t>
  </si>
  <si>
    <t>45208810355550000557</t>
  </si>
  <si>
    <t>45208810055550000556</t>
  </si>
  <si>
    <t>УОРПС ЦАБС</t>
  </si>
  <si>
    <t>реструктуризация (РП БМ №102 от 2013-12-16);
цели: предоставление/погашение займов 3 лицам (РП БМ №23 от 2013-04-01)</t>
  </si>
  <si>
    <t>реструктуризация (РП БМ №50 от 2014-06-09)</t>
  </si>
  <si>
    <t>цели: предоставление/погашение займов 3 лицам (РП БМ №18 от 2014-03-11)</t>
  </si>
  <si>
    <t>реструктуризация (РУОБ отсутствует);
цели: предоставление/погашение займов 3 лицам (РП БМ №26 от 2013-04-16)</t>
  </si>
  <si>
    <t>реструктуризация (РУОБ отсутствует);
реструктуризация (РП БМ №89 от 2014-10-20);
цели: предоставление/погашение займов 3 лицам (РП БМ №26 от 2013-04-16)</t>
  </si>
  <si>
    <t>реструктуризация (РУОБ отсутствует);
реструктуризация (РП БМ №86 от 2014-10-09)</t>
  </si>
  <si>
    <t>01284/МР</t>
  </si>
  <si>
    <t>цели: предоставление/погашение займов 3 лицам (РККМР №34 от 2015-11-19)</t>
  </si>
  <si>
    <t>01285/МР</t>
  </si>
  <si>
    <t>3866</t>
  </si>
  <si>
    <t>цели: предоставление/погашение займов 3 лицам (РКК БМ №154.15 от 2013-12-11)</t>
  </si>
  <si>
    <t>3990</t>
  </si>
  <si>
    <t>реструктуризация (РП БМ №29 от 2016-04-25);
цели: приобретение/погашение ценных бумаг (РП БМ №83 от 2015-12-14)</t>
  </si>
  <si>
    <t>реструктуризация (РП БМ №83 от 2015-12-14);
цели: приобретение/погашение ценных бумаг (РП БМ №52 от 2015-08-17)</t>
  </si>
  <si>
    <t>цели: погашение ранее выданной ссуды (РП БМ №83 от 2015-12-14);
цели: приобретение/погашение ценных бумаг (РП БМ №13 от 2014-02-24)</t>
  </si>
  <si>
    <t>01332/МР</t>
  </si>
  <si>
    <t>цели: предоставление/погашение займов 3 лицам (РККМР №6 от 2016-02-18)</t>
  </si>
  <si>
    <t>реструктуризация (РП БМ №105 от 2014-12-15);
цели: предоставление/погашение займов 3 лицам (РП БМ №50 от 2014-06-09)</t>
  </si>
  <si>
    <t>цели: погашение задолженности 3 лиц перед др. банками (РП БМ №81 от 2014-09-22);
цели: предоставление/погашение займов 3 лицам (РП БМ №81 от 2014-09-22)</t>
  </si>
  <si>
    <t>цели: погашение задолженности 3 лиц перед др. банками (РКК БМ №8.88 от 2014-07-16);
цели: предоставление/погашение займов 3 лицам (РКК БМ №8.88 от 2014-07-16)</t>
  </si>
  <si>
    <t>реструктуризация (РП БМ №110 от 2014-12-22);
цели: погашение задолженности 3 лиц перед др. банками (РП БМ №2771 от 2011-12-09);
цели: предоставление/погашение займов 3 лицам (РП БМ №2771 от 2011-12-09)</t>
  </si>
  <si>
    <t>реструктуризация (РП БМ №77 от 2015-11-23)</t>
  </si>
  <si>
    <t>реструктуризация (РП БМ №18 от 2016-03-14);
цели: предоставление/погашение займов 3 лицам (РП БМ №92 от 2013-11-18)</t>
  </si>
  <si>
    <t>цели: предоставление/погашение займов 3 лицам (РП БМ №83 от 2014-09-29)</t>
  </si>
  <si>
    <t>цели: предоставление/погашение займов 3 лицам (РКК БМ №135.13 от 2013-10-30)</t>
  </si>
  <si>
    <t>реструктуризация (РП БМ №28 от 2015-04-27);
цели: предоставление/погашение займов 3 лицам (РП БМ №64 от 2012-10-17)</t>
  </si>
  <si>
    <t>реструктуризация (РП БМ №43 от 2015-07-03)</t>
  </si>
  <si>
    <t>реструктуризация (РП БМ №21 от 2014-03-24);
цели: погашение задолженности 3 лиц перед Банком (РП БМ №21 от 2014-03-24);
цели: погашение задолженности 3 лиц перед др. банками (РП БМ №21 от 2014-03-24);
цели: предоставление/погашение займов 3 лицам (РП БМ №21 от 2014-03-24)</t>
  </si>
  <si>
    <t>цели: приобретение/погашение ценных бумаг (РКК БМ №10.71 от 2014-06-06)</t>
  </si>
  <si>
    <t>цели: погашение задолженности 3 лиц перед Банком (РП БМ №69 от 2013-09-09);
цели: погашение задолженности 3 лиц перед др. банками (РП БМ №69 от 2013-09-09);
цели: предоставление/погашение займов 3 лицам (РП БМ №69 от 2013-09-09)</t>
  </si>
  <si>
    <t>цели: предоставление/погашение займов 3 лицам (РП БМ №81 от 2013-10-21)</t>
  </si>
  <si>
    <t>реструктуризация (РКК БМ №1.1 от 2015-04-01);
цели: предоставление/погашение займов 3 лицам (РКК БМ №137.8 от 2013-11-06)</t>
  </si>
  <si>
    <t>цели: предоставление/погашение займов 3 лицам (РП БМ №102 от 2013-12-16)</t>
  </si>
  <si>
    <t>цели: предоставление/погашение займов 3 лицам (РП БМ №70 от 2012-11-19)</t>
  </si>
  <si>
    <t>РП БМ от 09.06.2014 №50: признать деятельность заемщика реальной</t>
  </si>
  <si>
    <t>РП БМ от 22.09.2014 №81: признать деятельность заемщика реальной</t>
  </si>
  <si>
    <t>РП БМ от 29.09.2014 №83: признать деятельность заемщика реальной</t>
  </si>
  <si>
    <t>РКК БМ от 06.06.2014 №10/71: признать деятельность заемщика реальной</t>
  </si>
  <si>
    <t>РП БМ от 30.03.2015 №22: признать деятельность заемщика реальной</t>
  </si>
  <si>
    <t>ФЛЭТ Девелопмент, ООО</t>
  </si>
  <si>
    <t>45207810750050000446</t>
  </si>
  <si>
    <t>гарантия 1808/2987-е</t>
  </si>
  <si>
    <t>01333/МР</t>
  </si>
  <si>
    <t>цели: предоставление/погашение займов 3 лицам (РКК СБ №6 от 2016-02-09)</t>
  </si>
  <si>
    <t>РП БМ от 22.12.2014 №110: признать деятельность заемщика реальной, РП БМ от 22.12.2014 №110: классификация во 2 категорию(1%) при ср. ОФС и хор. ОД</t>
  </si>
  <si>
    <t>ППЗ, МСФО=25%</t>
  </si>
  <si>
    <t>ПЗ, МСФО=87%</t>
  </si>
  <si>
    <t>ПЗ, МСФО=88%</t>
  </si>
  <si>
    <t>CQ_Calc1</t>
  </si>
  <si>
    <t>CQ_Calc2</t>
  </si>
  <si>
    <t>1,16,23</t>
  </si>
  <si>
    <t>0,2,3,4,15</t>
  </si>
  <si>
    <t>0,28,29,30,31</t>
  </si>
  <si>
    <t>0,21</t>
  </si>
  <si>
    <t>0,10,22</t>
  </si>
  <si>
    <t>0,13</t>
  </si>
  <si>
    <t>ПРИМА-МЕХ, ЗАО</t>
  </si>
  <si>
    <t>45812810050050000515</t>
  </si>
  <si>
    <t>45205810250050000472</t>
  </si>
  <si>
    <t>45208810655550000558</t>
  </si>
  <si>
    <t>45207810050050000447</t>
  </si>
  <si>
    <t>01378/МР</t>
  </si>
  <si>
    <t>3873</t>
  </si>
  <si>
    <t>цели: предоставление/погашение займов 3 лицам (РКК №128 от 2015-10-16)</t>
  </si>
  <si>
    <t>01324/МР</t>
  </si>
  <si>
    <t>цели: предоставление/погашение займов 3 лицам (РКК №4 от 2016-02-04)</t>
  </si>
  <si>
    <t>причина: ссуда направлена на плохие цели, решения УОБ нет</t>
  </si>
  <si>
    <t>РК КИБ от 25.03.2016 №33: улучшение на 1 категорию качества с применением мин. нормы резервирования в рамках КК</t>
  </si>
  <si>
    <t>ГРК Западная, ЗАО</t>
  </si>
  <si>
    <t>32102840150018000098</t>
  </si>
  <si>
    <t>32102840950018000188</t>
  </si>
  <si>
    <t>реструктуризация (РП №43 от 2014-09-16);
цели: предоставление/погашение займов 3 лицам (РП №76 от 2015-08-04)</t>
  </si>
  <si>
    <t>01238/МР</t>
  </si>
  <si>
    <t>цели: предоставление/погашение займов 3 лицам (РП БМ №20 от 2013-02-22)</t>
  </si>
  <si>
    <t>реструктуризация (РКК БМ №6.26 от 2015-04-01);
цели: предоставление/погашение займов 3 лицам (РКК БМ №137.8 от 2013-11-06)</t>
  </si>
  <si>
    <t>ПАО Сбербанк</t>
  </si>
  <si>
    <t>32107840200210000372</t>
  </si>
  <si>
    <t>LD N 702305162 Transh 1 с 0000245615.</t>
  </si>
  <si>
    <t>32108840200210000818</t>
  </si>
  <si>
    <t>LD N 702305169 Transh 1 с 0000245615.</t>
  </si>
  <si>
    <t>32108840300210000815</t>
  </si>
  <si>
    <t>LD N 702305163 Transh 1 с 0000245615.</t>
  </si>
  <si>
    <t>32108840600210000816</t>
  </si>
  <si>
    <t>LD N 702305165 Transh 1 с 0000245615.</t>
  </si>
  <si>
    <t>32108840900210000817</t>
  </si>
  <si>
    <t>LD N 702305168 Transh 1 с 0000245615.</t>
  </si>
  <si>
    <t>32109810300210000022</t>
  </si>
  <si>
    <t>LD N 501905164 Transh 1 с 0000326090.</t>
  </si>
  <si>
    <t>32109840000210000538</t>
  </si>
  <si>
    <t>LD N 7023051611 Transh 1 с 0000245615.</t>
  </si>
  <si>
    <t>32109840000210000541</t>
  </si>
  <si>
    <t>LD N 7023051613 Transh 1 с 0000245615.</t>
  </si>
  <si>
    <t>32109840300210000539</t>
  </si>
  <si>
    <t>LD N 7023051612 Transh 1 с 0000245615.</t>
  </si>
  <si>
    <t>32109840300210000542</t>
  </si>
  <si>
    <t>LD N 7023051615 Transh 1 с 0000245615.</t>
  </si>
  <si>
    <t>Сделка № 701005167 ОАО БАНК "МОСКВА-МИНСК" с 31/07/2012 по 30/07/2019 (тикет 8718)</t>
  </si>
  <si>
    <t>32115810100210001422</t>
  </si>
  <si>
    <t>32109840600210000543</t>
  </si>
  <si>
    <t>LD N 7023051616 Transh 1 с 0000245615.</t>
  </si>
  <si>
    <t>32109840700210000537</t>
  </si>
  <si>
    <t>LD N 7023051610 Transh 1 с 0000245615.</t>
  </si>
  <si>
    <t>32109840700210000540</t>
  </si>
  <si>
    <t>LD N 7023051614 Transh 1 с 0000245615.</t>
  </si>
  <si>
    <t>32109840900210000544</t>
  </si>
  <si>
    <t>LD N 7023051617 Transh 1 с 0000245615.</t>
  </si>
  <si>
    <t>LD N 701012151 Transh B Договор участия в кредите (LPA)(заемщик United Company Rusal plc, OJSC "Rusal Krasnoyarsk Aluminium Smelter", OJSC "Rusal Bratsk Aluminium Smelter" and OJSC "Siberian-Urals Aluminium Company") от 16.12.13. с 0000012971.</t>
  </si>
  <si>
    <t>01362/МР Общество с ограниченной ответственностью "СТОУН-XXI"</t>
  </si>
  <si>
    <t>79-1006/15/1017-13-КР ПАО "Европлан"</t>
  </si>
  <si>
    <t>ООО "ИА ВТБ-БМ 3"</t>
  </si>
  <si>
    <t>45115810850050000250</t>
  </si>
  <si>
    <t>АО "ИА ВТБ - БМ 2"</t>
  </si>
  <si>
    <t>45115810350050000242</t>
  </si>
  <si>
    <t>ЗАО "ИА ВТБ - БМ 1"</t>
  </si>
  <si>
    <t>45115810450050000252</t>
  </si>
  <si>
    <t>38-177/15/592-13-КР ЗАО "ДМИ-Лизинг"</t>
  </si>
  <si>
    <t>45115810950050000244</t>
  </si>
  <si>
    <t>01365/МР Общество с ограниченной ответственностью "РУАНТ"</t>
  </si>
  <si>
    <t>3750 Общество с ограниченной ответственностью «Аутспан Интернешнл»</t>
  </si>
  <si>
    <t>01378/МР Общество с ограниченной ответственностью "ИнтерЛек"</t>
  </si>
  <si>
    <t>79-1006/15/1209-14-КР АО "ННК"</t>
  </si>
  <si>
    <t>45215810450050003256</t>
  </si>
  <si>
    <t>01360/МР Общество с ограниченной ответственностью "Дроболитейный и патронный завод Феттеръ"</t>
  </si>
  <si>
    <t>3357 Публичное акционерное общество "Детский мир"</t>
  </si>
  <si>
    <t>45215810850050002666</t>
  </si>
  <si>
    <t>3951 Акционерное общество "Научно-исследовательский институт точных приборов"</t>
  </si>
  <si>
    <t>109-4044/15/31-15-КР ООО "ПЛАЗА"</t>
  </si>
  <si>
    <t>01359/МР Акционерное общество Торговый дом "Гулливер и Ко"</t>
  </si>
  <si>
    <t>01350/МР Общество с ограниченной ответственностью "ПромТейп"</t>
  </si>
  <si>
    <t>01353/МР Акционерное общество "Фирма "АйТи". Информационные технологии"</t>
  </si>
  <si>
    <t>01363/МР Общество с ограниченной ответственностью  "Люкс Трейд"</t>
  </si>
  <si>
    <t>01383/МР Закрытое акционерное общество "Таманьнефтегаз"</t>
  </si>
  <si>
    <t>01324/МР Общество с ограниченной ответственностью "Америа Русс"</t>
  </si>
  <si>
    <t>38-196/15/14-12-КР ООО "Бутово Молл"</t>
  </si>
  <si>
    <t>31-199/15/781-14-КР ООО "Каркаде"</t>
  </si>
  <si>
    <t>45207810055550000609</t>
  </si>
  <si>
    <t>3961 ОАО "Славнефть-Ярославнефтеоргсинтез"</t>
  </si>
  <si>
    <t>01384/МР Общество с ограниченной ответственностью "НИАРМЕДИК ПЛЮС"</t>
  </si>
  <si>
    <t>45215810350050003204</t>
  </si>
  <si>
    <t>38-177/15/206-14-КР АО "Объединение "ИНГЕОКОМ"</t>
  </si>
  <si>
    <t>38-177/15/36-14-КР ООО "СМС Метростроя"</t>
  </si>
  <si>
    <t>01342/МР Общество с ограниченной ответственностью "Коттон Клаб"</t>
  </si>
  <si>
    <t>31-011/15/217-14-КР ООО "Каркаде"</t>
  </si>
  <si>
    <t>45215810150050003161</t>
  </si>
  <si>
    <t>38-177/15/51-13-КР ОАО "ГлобалЭлектроСервис"</t>
  </si>
  <si>
    <t>3960 Открытое акционерное общество "Нефтегазовая компания "Славнефть"</t>
  </si>
  <si>
    <t>01328/МР Общество с ограниченной ответственностью "Шахтоуправление "Садкинское"</t>
  </si>
  <si>
    <t>01333/МР Общество с ограниченной ответственностью "ФЛЭТ Девелопмент"</t>
  </si>
  <si>
    <t>45215810550050003444</t>
  </si>
  <si>
    <t>3801 Общество с ограниченной ответственностью "АТАК"</t>
  </si>
  <si>
    <t>3867 открытое акционерное общество "Славнефть-Мегионнефтегаз"</t>
  </si>
  <si>
    <t>01354/МР Общество с ограниченной ответственностью "АйТи. Энергофинанс"</t>
  </si>
  <si>
    <t>38-177/15/74-13-КР ОАО "ГлобалЭлектроСервис"</t>
  </si>
  <si>
    <t>31-108/15/459-12-КР ЗАО "Торговые ряды"</t>
  </si>
  <si>
    <t>б/н (КА300/11-0062ЛЗ/Д000 02.09.11) ЗАО "ИК "Юкас-Холдинг"</t>
  </si>
  <si>
    <t>2963/Акционерное общество Холдинг ВТБ Капитал</t>
  </si>
  <si>
    <t>32-260/15/2276-11-КР ОАО  "Красная Пресня"</t>
  </si>
  <si>
    <t>79-1006/15/1108-14-КР АО "Эр-Телеком Холдинг"</t>
  </si>
  <si>
    <t>45215810350050003246</t>
  </si>
  <si>
    <t>38-196/15/136-14-КР ОАО "Торговый дом "ЦВУМ"</t>
  </si>
  <si>
    <t>45215810050050003326</t>
  </si>
  <si>
    <t>3990 Общество с ограниченной ответственностью "Трансстройинвест"</t>
  </si>
  <si>
    <t>38-196/15/209-13-КР АО "Объединение "ИНГЕОКОМ"</t>
  </si>
  <si>
    <t>31-028/15/1075-13-КР АО "Концерн "МОСМЕБЕЛЬПРОМ"</t>
  </si>
  <si>
    <t>45215810350050003343</t>
  </si>
  <si>
    <t>009-03/15/43-14 ООО "ИнвестБугры"</t>
  </si>
  <si>
    <t>14-114/15/191-11КР АО "ПК "Пушкинская площадь"</t>
  </si>
  <si>
    <t>45215810450050003379</t>
  </si>
  <si>
    <t>3866 открытое акционерное общество "Славнефть-Мегионнефтегаз"</t>
  </si>
  <si>
    <t>01371/МР Общество с ограниченной ответственностью "НТЦ"Измеритель"</t>
  </si>
  <si>
    <t>38-177-3079/15/33-11-КР АО "МАЛАБ-Инвест"</t>
  </si>
  <si>
    <t>45215810250050003346</t>
  </si>
  <si>
    <t>45208810555550000548</t>
  </si>
  <si>
    <t>45215810150050003381</t>
  </si>
  <si>
    <t>3863 Открытое акционерное общество "Нефтегазовая компания "Славнефть"</t>
  </si>
  <si>
    <t>45215810250050002415</t>
  </si>
  <si>
    <t>3873 Закрытое акционерное общество "Прима-мех"</t>
  </si>
  <si>
    <t>009-03/15/42-14 ООО "ПЕТЕРБУРГСТРОЙ"</t>
  </si>
  <si>
    <t>38-196/15/34-13-КР ООО "Зеленый бор"</t>
  </si>
  <si>
    <t>45215810450050003269</t>
  </si>
  <si>
    <t>3865 ОАО "Славнефть-Ярославнефтеоргсинтез"</t>
  </si>
  <si>
    <t>38-177-3078/15/781-12-КР АО "Аэропорт Внуково"</t>
  </si>
  <si>
    <t>45215810050050003287</t>
  </si>
  <si>
    <t>3956 Акционерное общество "Научно-производственное объединение "Базальт"</t>
  </si>
  <si>
    <t>45208810955550000517</t>
  </si>
  <si>
    <t>38-196/15/101-14-КР ПАО Институт "ГИПРОПРОС"</t>
  </si>
  <si>
    <t>79-1006/15/995-13-КР ООО "Р.Е.Д."</t>
  </si>
  <si>
    <t>45215810850050003322</t>
  </si>
  <si>
    <t>38-196/15/78-14-КР ООО "ИнвестСовТех"</t>
  </si>
  <si>
    <t>45215810250050003304</t>
  </si>
  <si>
    <t>38-196/15/357-13-КР АО "ПФК"БИН"</t>
  </si>
  <si>
    <t>38-196/15/337-13-КР ЗАО "Тристар Инвестмент Холдингс"</t>
  </si>
  <si>
    <t>45215810850050003241</t>
  </si>
  <si>
    <t>38-196/15/239-13-КР ОАО "Гостиница "Советская"</t>
  </si>
  <si>
    <t>31-108/15/454-13-КР ОАО Комплекс гостиницы "ОРЛЕНОК"</t>
  </si>
  <si>
    <t>45215810350050003259</t>
  </si>
  <si>
    <t>38-196/15/58-14-КР Общество с ограниченной ответственностью "Тиера"</t>
  </si>
  <si>
    <t>45215810750050003309</t>
  </si>
  <si>
    <t>79-1006/15/998-13-КР ООО "Р.Е.Д."</t>
  </si>
  <si>
    <t>45215810150050003323</t>
  </si>
  <si>
    <t>45208840855550000205</t>
  </si>
  <si>
    <t>45215810650050003302</t>
  </si>
  <si>
    <t>38-196/15/01-13-КР ОАО "Голутвинская слобода"</t>
  </si>
  <si>
    <t>45215810250050003252</t>
  </si>
  <si>
    <t>38-196/15/263-13-КР ООО "Ларкан"</t>
  </si>
  <si>
    <t>45215810950050003303</t>
  </si>
  <si>
    <t>79-1006/15/1015-13-КР Филиал "БРАЙСТАУН ИНВЕСТМЕНТС ЛИМИТЕД"</t>
  </si>
  <si>
    <t>б/н    . JSK Eurasian Energy Corporation</t>
  </si>
  <si>
    <t>б/ н . JSC Transnational company Kazchrome</t>
  </si>
  <si>
    <t>б/н   . JSK Shubarkol komir</t>
  </si>
  <si>
    <t>б/н ПРОЗЕНТОЛ ЛИМИТЕД</t>
  </si>
  <si>
    <t>45615810950050000100</t>
  </si>
  <si>
    <t>38-196/31-13-КР Филиал компании с ограниченной ответственностью "ХАРТНИ ЭНТЕРПРАЙЗИС ЛИМИТЕД"</t>
  </si>
  <si>
    <t>45615810250050000101</t>
  </si>
  <si>
    <t>45818810750050001313</t>
  </si>
  <si>
    <t>38-177/15/570-13-КР ООО "Газтехлизинг"</t>
  </si>
  <si>
    <t>38-177/15/585-13-КР ООО "Газтехлизинг"</t>
  </si>
  <si>
    <t>29-2065/15/2235-11-КР ООО "Газтехлизинг"</t>
  </si>
  <si>
    <t>45812810355550000998</t>
  </si>
  <si>
    <t>38-196/15/380-13-КР Общество с ограниченной ответственностью "ПИВДОМ"</t>
  </si>
  <si>
    <t>45818810150050001285</t>
  </si>
  <si>
    <t>45818810350050001289</t>
  </si>
  <si>
    <t>45818810350050001276</t>
  </si>
  <si>
    <t>45812840255550000262</t>
  </si>
  <si>
    <t>45818810050050001262</t>
  </si>
  <si>
    <t>45818810150050001311</t>
  </si>
  <si>
    <t>ООО "Инжтрансстрой-СПб"</t>
  </si>
  <si>
    <t>47425810650050011263</t>
  </si>
  <si>
    <t>ООО "НИТАР"</t>
  </si>
  <si>
    <t>47425810650050011292</t>
  </si>
  <si>
    <t>47425810050050011151</t>
  </si>
  <si>
    <t>б/н ООО "Пеноплэкс финанс"</t>
  </si>
  <si>
    <t>47804810150050000463</t>
  </si>
  <si>
    <t>47804810950050000443</t>
  </si>
  <si>
    <t>47804810150050000447</t>
  </si>
  <si>
    <t>47802810755550000247</t>
  </si>
  <si>
    <t>47804810550050000445</t>
  </si>
  <si>
    <t>47804810450050000451</t>
  </si>
  <si>
    <t>47804810750050000449</t>
  </si>
  <si>
    <t>47804810750050000452</t>
  </si>
  <si>
    <t>47802840755550000071</t>
  </si>
  <si>
    <t>47804810250050000460</t>
  </si>
  <si>
    <t>Векселя ОАО "Открытие Холдинг"</t>
  </si>
  <si>
    <t>51510810800210000037</t>
  </si>
  <si>
    <t>Векселя ЗАО "Дон-Строй Инвест"</t>
  </si>
  <si>
    <t>51510810400210000039</t>
  </si>
  <si>
    <t>z0000344556</t>
  </si>
  <si>
    <t>z0000013316</t>
  </si>
  <si>
    <t>z0000215409</t>
  </si>
  <si>
    <t>z0000336374</t>
  </si>
  <si>
    <t>zBM01520268</t>
  </si>
  <si>
    <t>z0000341553</t>
  </si>
  <si>
    <t>z0000342595</t>
  </si>
  <si>
    <t>zBM01446433</t>
  </si>
  <si>
    <t>z0000337137</t>
  </si>
  <si>
    <t>z0000325917</t>
  </si>
  <si>
    <t>z0000340972</t>
  </si>
  <si>
    <t>z0000337581</t>
  </si>
  <si>
    <t>z0000339102</t>
  </si>
  <si>
    <t>z0000343566</t>
  </si>
  <si>
    <t>z0000344836</t>
  </si>
  <si>
    <t>z0000321495</t>
  </si>
  <si>
    <t>z0000342782</t>
  </si>
  <si>
    <t>zBM00000419</t>
  </si>
  <si>
    <t>z0000341370</t>
  </si>
  <si>
    <t>z0000330695</t>
  </si>
  <si>
    <t>z0000336340</t>
  </si>
  <si>
    <t>z0000324440</t>
  </si>
  <si>
    <t>zBM00000625</t>
  </si>
  <si>
    <t>z0000328686</t>
  </si>
  <si>
    <t>zBM01433437</t>
  </si>
  <si>
    <t>zBM00847871</t>
  </si>
  <si>
    <t>zBM00847940</t>
  </si>
  <si>
    <t>z0000342146</t>
  </si>
  <si>
    <t>z0000342210</t>
  </si>
  <si>
    <t>z0000343055</t>
  </si>
  <si>
    <t>zBM00299966</t>
  </si>
  <si>
    <t>z0000324564</t>
  </si>
  <si>
    <t>z0000336075</t>
  </si>
  <si>
    <t>zBM02359281</t>
  </si>
  <si>
    <t>z0000340448</t>
  </si>
  <si>
    <t>zBM02348638</t>
  </si>
  <si>
    <t>zBM00000697</t>
  </si>
  <si>
    <t>z0000344238</t>
  </si>
  <si>
    <t>zBM01427976</t>
  </si>
  <si>
    <t>zBM01483923</t>
  </si>
  <si>
    <t>z0000335591</t>
  </si>
  <si>
    <t>z0000339238</t>
  </si>
  <si>
    <t>zBM00105087</t>
  </si>
  <si>
    <t>z0000342073</t>
  </si>
  <si>
    <t>zBM01477581</t>
  </si>
  <si>
    <t>z0000343304</t>
  </si>
  <si>
    <t>zBM01483925</t>
  </si>
  <si>
    <t>zBM00306429</t>
  </si>
  <si>
    <t>zBM02260933</t>
  </si>
  <si>
    <t>zBM01426525</t>
  </si>
  <si>
    <t>zBM01437645</t>
  </si>
  <si>
    <t>zBM02443928</t>
  </si>
  <si>
    <t>zBM01470251</t>
  </si>
  <si>
    <t>zBM01453595</t>
  </si>
  <si>
    <t>zBM02262238</t>
  </si>
  <si>
    <t>zBM01438342</t>
  </si>
  <si>
    <t>zBM01441818</t>
  </si>
  <si>
    <t>zBM01432832</t>
  </si>
  <si>
    <t>zBM01433438</t>
  </si>
  <si>
    <t>zBM00299120</t>
  </si>
  <si>
    <t>zBM00103132</t>
  </si>
  <si>
    <t>zBM01427094</t>
  </si>
  <si>
    <t>z0000343230</t>
  </si>
  <si>
    <t>z0000343231</t>
  </si>
  <si>
    <t>z0000343232</t>
  </si>
  <si>
    <t>zBM01441758</t>
  </si>
  <si>
    <t>zBM00309706</t>
  </si>
  <si>
    <t>z0000323521</t>
  </si>
  <si>
    <t>z0000324612</t>
  </si>
  <si>
    <t>zBM00299822</t>
  </si>
  <si>
    <t>z0000344061</t>
  </si>
  <si>
    <t>z0000336875</t>
  </si>
  <si>
    <t>z0000340573</t>
  </si>
  <si>
    <t>zBM01476139</t>
  </si>
  <si>
    <t>zBM02382687</t>
  </si>
  <si>
    <t>z0000338767</t>
  </si>
  <si>
    <t>z0000332876</t>
  </si>
  <si>
    <t>Суммы, не взысканные по гарантиям</t>
  </si>
  <si>
    <t>Талтэк, АО</t>
  </si>
  <si>
    <t>без учета решения</t>
  </si>
  <si>
    <t>с учетом инд. класс.</t>
  </si>
  <si>
    <t>Газпром нефть, ПАО</t>
  </si>
  <si>
    <t>ФК Гранд Капитал, ООО</t>
  </si>
  <si>
    <t>Компания Безопасность, ЗАО</t>
  </si>
  <si>
    <t>Объединенная судостроительная корпорация, АО</t>
  </si>
  <si>
    <t>Синемасет, ООО</t>
  </si>
  <si>
    <t>Солид-товарные рынки, ОАО</t>
  </si>
  <si>
    <t>ВТБ Сырьевые товары Трейдинг, ООО</t>
  </si>
  <si>
    <t>ДЕПО Электроникс, ООО</t>
  </si>
  <si>
    <t>Прогрешен, ООО</t>
  </si>
  <si>
    <t>Севен, ООО</t>
  </si>
  <si>
    <t>Рябиновое, ООО</t>
  </si>
  <si>
    <t>Иркутскэнерго, ПАО</t>
  </si>
  <si>
    <t>Композит, ОАО</t>
  </si>
  <si>
    <t>Земеник, ООО</t>
  </si>
  <si>
    <t>ИНФЛЭКС, ООО</t>
  </si>
  <si>
    <t>МПФ Союзпак, ООО</t>
  </si>
  <si>
    <t>Тельмамская ГЭС, ООО</t>
  </si>
  <si>
    <t>ГРАТОМ, ООО</t>
  </si>
  <si>
    <t>Илкон, ООО</t>
  </si>
  <si>
    <t>РКК КИБ от 25.05.2016 №65: улучшение на 1 категорию качества с применением мин. нормы резервирования в рамках КК</t>
  </si>
  <si>
    <t>РК КИБ от 17.02.2016 №16: улучшение на 1 категорию качества с применением мин. нормы резервирования в рамках КК</t>
  </si>
  <si>
    <t>32107978300210000050</t>
  </si>
  <si>
    <t>45206810955550000519</t>
  </si>
  <si>
    <t>45207810855550000618</t>
  </si>
  <si>
    <t>45208810955550000562</t>
  </si>
  <si>
    <t>45207810350050000451</t>
  </si>
  <si>
    <t>45206810750050000816</t>
  </si>
  <si>
    <t>45206810850050000813</t>
  </si>
  <si>
    <t>45208810355550000560</t>
  </si>
  <si>
    <t>45208810655550000561</t>
  </si>
  <si>
    <t>45208840155550000219</t>
  </si>
  <si>
    <t>45208810555550000564</t>
  </si>
  <si>
    <t>45104810550050000011</t>
  </si>
  <si>
    <t>45104810850050000012</t>
  </si>
  <si>
    <t>45207810350050000448</t>
  </si>
  <si>
    <t>45205810050050000478</t>
  </si>
  <si>
    <t>45207810355550000613</t>
  </si>
  <si>
    <t>45208810750050000173</t>
  </si>
  <si>
    <t>45206810350050000821</t>
  </si>
  <si>
    <t>45205810450050000476</t>
  </si>
  <si>
    <t>20311A98355550000003</t>
  </si>
  <si>
    <t>45205810850050000474</t>
  </si>
  <si>
    <t>45205810750050000477</t>
  </si>
  <si>
    <t>45207810255550000616</t>
  </si>
  <si>
    <t>45207810155550000619</t>
  </si>
  <si>
    <t>45208810255550000563</t>
  </si>
  <si>
    <t>45207810650050000452</t>
  </si>
  <si>
    <t>45206810150050000814</t>
  </si>
  <si>
    <t>45208810955550000559</t>
  </si>
  <si>
    <t>45205810350050000479</t>
  </si>
  <si>
    <t>45206810016800000001</t>
  </si>
  <si>
    <t>3998</t>
  </si>
  <si>
    <t>3906</t>
  </si>
  <si>
    <t>цели: вложения в уставные капиталы 3 лиц (РП №71 от 2015-07-14);
цели: приобретение/погашение ценных бумаг (РП №71 от 2015-07-14)</t>
  </si>
  <si>
    <t>3644</t>
  </si>
  <si>
    <t>цели: предоставление/погашение займов 3 лицам (РП №98 от 2015-10-22)</t>
  </si>
  <si>
    <t>01392/МР</t>
  </si>
  <si>
    <t>01379/МР</t>
  </si>
  <si>
    <t>01380/МР</t>
  </si>
  <si>
    <t>3997</t>
  </si>
  <si>
    <t>3996</t>
  </si>
  <si>
    <t>б/н_2016-06-20</t>
  </si>
  <si>
    <t>цели: предоставление/погашение займов 3 лицам (РП №45 от 2016-06-03)</t>
  </si>
  <si>
    <t>4003</t>
  </si>
  <si>
    <t>цели: погашение ранее выданной ссуды (РП №44 от 2016-05-31);
цели: предоставление/погашение займов 3 лицам (РП №44 от 2016-05-31)</t>
  </si>
  <si>
    <t>01320/МР</t>
  </si>
  <si>
    <t>01319/МР</t>
  </si>
  <si>
    <t>01391/МР</t>
  </si>
  <si>
    <t>01400/МР</t>
  </si>
  <si>
    <t>01388/МР</t>
  </si>
  <si>
    <t>3544/СДБО</t>
  </si>
  <si>
    <t>01404/МР</t>
  </si>
  <si>
    <t>цели: предоставление/погашение займов 3 лицам (РКК СБ №35 от 2016-05-31)</t>
  </si>
  <si>
    <t>01369/МР</t>
  </si>
  <si>
    <t>цели: предоставление/погашение займов 3 лицам (РКК №149 от 2015-11-27)</t>
  </si>
  <si>
    <t>01297/МР</t>
  </si>
  <si>
    <t>01298/МР</t>
  </si>
  <si>
    <t>4032</t>
  </si>
  <si>
    <t>3920</t>
  </si>
  <si>
    <t>цели: вложения в уставные капиталы 3 лиц (РКК КИБ №23 от 2016-03-04);
цели: приобретение/погашение ценных бумаг (РКК КИБ №23 от 2016-03-04)</t>
  </si>
  <si>
    <t>01329/МР</t>
  </si>
  <si>
    <t>цели: предоставление/погашение займов 3 лицам (РКК СБ №14 от 2016-03-10)</t>
  </si>
  <si>
    <t>01349/МР</t>
  </si>
  <si>
    <t>б/н_2016-06-03</t>
  </si>
  <si>
    <t>01361/МР</t>
  </si>
  <si>
    <t>01372/МР</t>
  </si>
  <si>
    <t>РОЛЬФ, ООО</t>
  </si>
  <si>
    <t>45208810350050000175</t>
  </si>
  <si>
    <t>01394/МР</t>
  </si>
  <si>
    <t>цели: погашение ранее выданной ссуды (РКК СБ №26 от 2016-04-28)</t>
  </si>
  <si>
    <t>3815</t>
  </si>
  <si>
    <t>РКК КИБ от 08.06.2016 №69: улучшение на 1 категорию качества с применением мин. нормы резервирования в рамках КК</t>
  </si>
  <si>
    <t>45206978250050000009</t>
  </si>
  <si>
    <t>45205810750050000480</t>
  </si>
  <si>
    <t>01418/МР</t>
  </si>
  <si>
    <t>цели: предоставление/погашение займов 3 лицам (РКК СБ №25 от 2016-04-26)</t>
  </si>
  <si>
    <t>01382/МР</t>
  </si>
  <si>
    <t>б/н_2016-05-16</t>
  </si>
  <si>
    <t>РКК КИБ от 22.06.2016 №74: улучшение на 1 категорию качества с применением мин. нормы резервирования в рамках КК (только при 3-5 кк)</t>
  </si>
  <si>
    <t>45208810155550000566</t>
  </si>
  <si>
    <t>45812840350060000013</t>
  </si>
  <si>
    <t>45812840750060000011</t>
  </si>
  <si>
    <t>45812840050060000012</t>
  </si>
  <si>
    <t>45812978550060000002</t>
  </si>
  <si>
    <t>45812810755550000983</t>
  </si>
  <si>
    <t>45812810455550000979</t>
  </si>
  <si>
    <t>45108810755550000037</t>
  </si>
  <si>
    <t>45208810455550000567</t>
  </si>
  <si>
    <t>47408840100210153550</t>
  </si>
  <si>
    <t>45208810950050000177</t>
  </si>
  <si>
    <t>44606810655550000151</t>
  </si>
  <si>
    <t>45812810055550000997</t>
  </si>
  <si>
    <t>78-1003/16/744-13GA</t>
  </si>
  <si>
    <t>IRS702404132</t>
  </si>
  <si>
    <t>4015</t>
  </si>
  <si>
    <t>45812810855550000980</t>
  </si>
  <si>
    <t>4037</t>
  </si>
  <si>
    <t>цели: погашение задолженности 3 лиц перед Банком (РППП №1590 от 2016-06-23)</t>
  </si>
  <si>
    <t>38-177/15/265-13-КР</t>
  </si>
  <si>
    <t>реструктуризация (РП БМ №111 от 2014-12-24);
цели: приобретение/погашение ценных бумаг (РП БМ №51 от 2013-07-08)</t>
  </si>
  <si>
    <t>38-177/15/66-14-КР</t>
  </si>
  <si>
    <t>реструктуризация (РУОБ отсутствует);
реструктуризация (РП БМ №104 от 2014-12-09);
цели: погашение ранее выданной ссуды (РП БМ №34 от 2014-04-21)</t>
  </si>
  <si>
    <t>4030</t>
  </si>
  <si>
    <t>4036</t>
  </si>
  <si>
    <t>цели: погашение задолженности 3 лиц перед Банком (РППП №1592 от 2016-06-23)</t>
  </si>
  <si>
    <t>109-4044/15/31-15-КР</t>
  </si>
  <si>
    <t>реструктуризация (РП БМ №4 от 2016-01-25, РП №50 от 2016-06-21);
цели: погашение ранее выданной ссуды (РП БМ №39 от 2015-06-24);
цели: предоставление/погашение займов 3 лицам (РП БМ №39 от 2015-06-24)</t>
  </si>
  <si>
    <t>38-177/15/170-14-КР</t>
  </si>
  <si>
    <t>45818810650050001277</t>
  </si>
  <si>
    <t>Просроченная задолженность с АРИЗАЕМА ЛТД (IRS 702404132)</t>
  </si>
  <si>
    <t>47425810700210010145</t>
  </si>
  <si>
    <t>47804810250050000473</t>
  </si>
  <si>
    <t>45615810050050000107</t>
  </si>
  <si>
    <t>LD N 5021061621 Transh 1 с 0000320241.</t>
  </si>
  <si>
    <t>32107810600210000096</t>
  </si>
  <si>
    <t>LD N 700106166 Transh 1 с 0000320241.</t>
  </si>
  <si>
    <t>32107978900210000049</t>
  </si>
  <si>
    <t>LD N 700106164 Transh 1 с 0000320241.</t>
  </si>
  <si>
    <t>32108978000210000061</t>
  </si>
  <si>
    <t>LD N 700106165 Transh 1 с 0000320241.</t>
  </si>
  <si>
    <t>32108978300210000062</t>
  </si>
  <si>
    <t>LD N 700106168 Transh 1 с 0000320241.</t>
  </si>
  <si>
    <t>32108978600210000063</t>
  </si>
  <si>
    <t>LD N 700206164 Transh 1 с 0000320241.</t>
  </si>
  <si>
    <t>32108978900210000064</t>
  </si>
  <si>
    <t>LD N 700206165 Transh 1 с 0000320241.</t>
  </si>
  <si>
    <t>32108978200210000065</t>
  </si>
  <si>
    <t>LD N 700206166 Transh 1 с 0000320241.</t>
  </si>
  <si>
    <t>32108978500210000066</t>
  </si>
  <si>
    <t>LD N 702106162 Transh 1 с 0000320241.</t>
  </si>
  <si>
    <t>32108978100210000068</t>
  </si>
  <si>
    <t>LD N 702106163 Transh 1 с 0000320241.</t>
  </si>
  <si>
    <t>32108978400210000069</t>
  </si>
  <si>
    <t>LD N 700106167 Transh 1 с 0000320241.</t>
  </si>
  <si>
    <t>32109978800210000040</t>
  </si>
  <si>
    <t>LD N 700106169 Transh 1 с 0000320241.</t>
  </si>
  <si>
    <t>32109978100210000041</t>
  </si>
  <si>
    <t>Deal N:701506163 с VTB Capital Plc, London</t>
  </si>
  <si>
    <t>45605978755550000003</t>
  </si>
  <si>
    <t>45615810350050000108</t>
  </si>
  <si>
    <t>3998 Акционерное общество "Научно-производственный центр газотурбостроения "Салют"</t>
  </si>
  <si>
    <t>LD N 5028121512 Банк Москвы (ПАО"БМ-Банк")</t>
  </si>
  <si>
    <t>Просроченная задолженность ООО "Волгоспецмонтаж" по гар. №31-039/16/337-13-ГА</t>
  </si>
  <si>
    <t>LD N 703006165 Transh 1 с 0000245615.</t>
  </si>
  <si>
    <t>45205840755550000188</t>
  </si>
  <si>
    <t>4037 ВТБ Лизинг (акционерное общество)</t>
  </si>
  <si>
    <t>3544/СДБО Общество с ограниченной ответственностью ВТБ Сырьевые товары Трейдинг</t>
  </si>
  <si>
    <t>4030 Общество с ограниченной ответственностью ВТБ Факторинг</t>
  </si>
  <si>
    <t>3644 Публичное акционерное общество "Газпром нефть"</t>
  </si>
  <si>
    <t>01361/МР Общество с ограниченной ответственностью "ГРАТОМ"</t>
  </si>
  <si>
    <t>3972 ЗАО Горно-рудная компания "Западная"</t>
  </si>
  <si>
    <t>3525 Публичное акционерное общество "Детский мир"</t>
  </si>
  <si>
    <t>3723 Публичное акционерное общество "Детский мир"</t>
  </si>
  <si>
    <t>01392/МР Общество с ограниченной ответственностью "Дроболитейный и патронный завод Феттеръ"</t>
  </si>
  <si>
    <t>Просроченная задолженность невозмещенной суммы платежа по БГ №00048/16/54-13 от 12.07.2013 ЗАО "СпецЭлектроМеханика"</t>
  </si>
  <si>
    <t>б/н       Общество с ограниченной ответственностью "Земеник"</t>
  </si>
  <si>
    <t>ООО "Илкон" дог. 01372/МР от 07.06.16 Кредиты, предоставленные негосударственным коммерческим организациям на срок от 181 дня до 1 года</t>
  </si>
  <si>
    <t>01329/МР Общество с ограниченной ответственностью "ИНФЛЭКС"</t>
  </si>
  <si>
    <t>4032                  Иркутское публичное акционерное общество энергетики и электрификации</t>
  </si>
  <si>
    <t>01394/МР Общество с ограниченной ответственностью "КАРО Фильм Менеджмент"</t>
  </si>
  <si>
    <t>45215810750050003493</t>
  </si>
  <si>
    <t>01380/МР Закрытое акционерное общество "КОМПАНИЯ БЕЗОПАСНОСТЬ"</t>
  </si>
  <si>
    <t>3387 Акционерное общество  "Компания ТрансТелеКом"</t>
  </si>
  <si>
    <t>3585 Акционерное общество  "Компания ТрансТелеКом"</t>
  </si>
  <si>
    <t>3920 Открытое акционерное общество  "Композит"</t>
  </si>
  <si>
    <t>3906 Акционерное общество "Концерн ВКО "Алмаз-Антей"</t>
  </si>
  <si>
    <t>45818810750050001274</t>
  </si>
  <si>
    <t>45818810550050001270</t>
  </si>
  <si>
    <t>Просроченная задолженность по контргарантии № 78-1003/16/746-13-GA от 19.02.2014г. ОАО "Мосметрострой"</t>
  </si>
  <si>
    <t>45818810150050001324</t>
  </si>
  <si>
    <t>Просроченная задолженность по к/г 78-003/16/744-13-ГА ОАО "Мосметрострой"</t>
  </si>
  <si>
    <t>45818810450050001325</t>
  </si>
  <si>
    <t>Просроченная задолженность по контргарантии № 27-117/16/376-11-ГА от 29.12.2011 ОАО "Мосметрострой"</t>
  </si>
  <si>
    <t>45818810850050001323</t>
  </si>
  <si>
    <t>Просроченная задолженность по контргарантии 27-117/16/377-11-ГА от 29.12.2011 ОАО "Мосметрострой"</t>
  </si>
  <si>
    <t>45818810750050001326</t>
  </si>
  <si>
    <t>01349/МР Общество с ограниченной ответственностью МПФ "Союзпак"</t>
  </si>
  <si>
    <t>3806 Открытое акционерное общество  "Научно-исследовательский и проектно-конструкторский институт информатизации,автоматизации и связи на железнодорожном транспорте"</t>
  </si>
  <si>
    <t>б/н              ПАО "Новороссийский Морской Торговый Порт"</t>
  </si>
  <si>
    <t>3997 Акционерное общество "Объединенная судостроительная корпорация"</t>
  </si>
  <si>
    <t>3996 Акционерное общество "Объединенная судостроительная корпорация"</t>
  </si>
  <si>
    <t>009-03/15/28-14 Общество с ограниченной ответственностью "АКМ Лоджистикс"</t>
  </si>
  <si>
    <t>45215810150050003501</t>
  </si>
  <si>
    <t>01297/МР Общество с ограниченной ответственностью "Прогрешен"</t>
  </si>
  <si>
    <t>01382/МР Общество с ограниченной ответственностью "Ритейл Логистик"</t>
  </si>
  <si>
    <t>3815 Общество с ограниченной ответственностью "РОЛЬФ"</t>
  </si>
  <si>
    <t>01356/МР Общество с ограниченной ответственностью «Ресторанная Объединенная Сеть и Новейшие Технологии Евроамериканского Развития РЕСТОРАНТС»</t>
  </si>
  <si>
    <t>01298/МР Общество с ограниченной ответственностью «Севен»</t>
  </si>
  <si>
    <t>2836 Общество с ограниченной ответственностью "СЗРЦ Концерна ВКО "Алмаз-Антей"</t>
  </si>
  <si>
    <t>01388/МР Общество с ограниченной ответственностью "Современные горные технологии"</t>
  </si>
  <si>
    <t>01320/МР Открытое акционерное общество «Солид-товарные рынки»</t>
  </si>
  <si>
    <t>45115810350050000239</t>
  </si>
  <si>
    <t>01319/МР Открытое акционерное общество «Солид-товарные рынки»</t>
  </si>
  <si>
    <t>45115810750050000240</t>
  </si>
  <si>
    <t>45215810350050002933</t>
  </si>
  <si>
    <t>01418/МР Закрытое акционерное общество "Таманьнефтегаз"</t>
  </si>
  <si>
    <t>45812810150050000509</t>
  </si>
  <si>
    <t>45818810250050001253</t>
  </si>
  <si>
    <t>45818810150050001256</t>
  </si>
  <si>
    <t>01379/МР Общество с ограниченной ответственностью "ФК Гранд Капитал"</t>
  </si>
  <si>
    <t>4015 Федеральное казенное предприятие "Научно-исследовательский институт "Геодезия"</t>
  </si>
  <si>
    <t>44615810450050000151</t>
  </si>
  <si>
    <t>4036 Акционерное общество Холдинг ВТБ Капитал</t>
  </si>
  <si>
    <t>4003 Общество с ограниченной ответственностью "ХОЛДИНГ ТРАНСПОРТНЫЕ КОМПОНЕНТЫ"</t>
  </si>
  <si>
    <t>01404/МР Закрытое акционерное общество "Эктив Телеком"</t>
  </si>
  <si>
    <t>01369/МР Общество с ограниченной ответственностью "Экшн"</t>
  </si>
  <si>
    <t>38-177-3079/15/101-12-КР АО "Энергокомплекс"</t>
  </si>
  <si>
    <t>select (select FullClntName from clntmain where idrec = CID) ClntName,   
 (select nameacc from acc where reg_acc = r.reg_acc) nameacc, reg_acc, OST_R, round(cqRep,1), normRep/100, CID, ifnull(AID, concat('10000', cid))*1 AID, resFact, reserv_acc
from rvps2 r order by ClntName, aid, concat(left(reg_acc, 8), right(reg_Acc, 11));</t>
  </si>
  <si>
    <t>select (select FullClntName from clntmain where idrec = CID) ClntName,   
 (select nameacc from acc where reg_acc = r.reg_acc) nameacc, reg_acc, OST_R, 
 round(cqRep,1), normRep/100, CID, ifnull(AID, concat('10000', cid))*1 AID, resFact, reserv_acc
from rvps2 r where aid not in (select aid from rvps1 where aid&gt;0)
order by ClntName, aid, concat(left(reg_acc, 8), right(reg_Acc, 11));</t>
  </si>
  <si>
    <t>select reg_acc, (select nameacc from acc where reg_acc = r.reg_acc), ost_r, round(cqRep,0), normRep/100, reserv_acc, resfact, if(abs(resCalc-resFact)&gt;0.011, 'ДА', '') nonBal from rvps2 r</t>
  </si>
  <si>
    <t>РКК КИБ от 15.06.2016 №71: расчет резерва в соответствии с письмом Банка России 190-Т</t>
  </si>
  <si>
    <t>z0000054492</t>
  </si>
  <si>
    <t>z0000337968</t>
  </si>
  <si>
    <t>z0000336520</t>
  </si>
  <si>
    <t>z0000340040</t>
  </si>
  <si>
    <t>z0000344325</t>
  </si>
  <si>
    <t>z0000341981</t>
  </si>
  <si>
    <t>z0000341594</t>
  </si>
  <si>
    <t>z0000337553</t>
  </si>
  <si>
    <t>z0000344273</t>
  </si>
  <si>
    <t>z0000342193</t>
  </si>
  <si>
    <t>z0000323640</t>
  </si>
  <si>
    <t>z0000329919</t>
  </si>
  <si>
    <t>z0000341088</t>
  </si>
  <si>
    <t>z0000345133</t>
  </si>
  <si>
    <t>z0000343545</t>
  </si>
  <si>
    <t>z0000343727</t>
  </si>
  <si>
    <t>z0000343759</t>
  </si>
  <si>
    <t>z0000334109</t>
  </si>
  <si>
    <t>z0000344335</t>
  </si>
  <si>
    <t>z0000328103</t>
  </si>
  <si>
    <t>z0000345212</t>
  </si>
  <si>
    <t>z0000341390</t>
  </si>
  <si>
    <t>0,7</t>
  </si>
  <si>
    <t>Выгрузка типа операций по счетам исключениям (когда тип не соответсвтует балансовой позиции)</t>
  </si>
  <si>
    <t>select ind, OperName from aList a join (
 select a.* from acc_erb a join (select reg_Acc, max(dtact) dtact from acc_erb group by 1)t using(reg_Acc, dtact) where erb_type = 1
 ) tt using(reg_acc) join operations using(operid)</t>
  </si>
  <si>
    <t>Поставка актива с отсрочкой платежа</t>
  </si>
  <si>
    <t>Строймехсервис Метростроя, ООО</t>
  </si>
  <si>
    <t>Джапан Трейд Лтд, ООО</t>
  </si>
  <si>
    <t>45205810050050000481</t>
  </si>
  <si>
    <t>45205810350050000482</t>
  </si>
  <si>
    <t>38-177/15/36-14-КР</t>
  </si>
  <si>
    <t>01395/МР</t>
  </si>
  <si>
    <t>01376/МР</t>
  </si>
  <si>
    <t>Модуль-Про, ООО</t>
  </si>
  <si>
    <t>45205810950050000484</t>
  </si>
  <si>
    <t>01377/МР</t>
  </si>
  <si>
    <t>РКК КИБ от 29.06.2016 №76: улучшение на 1 категорию качества с применением мин. нормы резервирования в рамках КК</t>
  </si>
  <si>
    <t>ТД Младенец РУ, ООО</t>
  </si>
  <si>
    <t>45207810550050000455</t>
  </si>
  <si>
    <t>45205810250050000485</t>
  </si>
  <si>
    <t>01407/МР</t>
  </si>
  <si>
    <t>3972</t>
  </si>
  <si>
    <t>01373/МР</t>
  </si>
  <si>
    <t>цели: погашение ранее выданной ссуды (РККМР №8 от 2016-03-03)</t>
  </si>
  <si>
    <t>Новороссийский морской торговый порт, ПАО</t>
  </si>
  <si>
    <t>ПланетаСтрой, ООО</t>
  </si>
  <si>
    <t>Эктив Инжиниринг, ЗАО</t>
  </si>
  <si>
    <t>Стиль и Мода, ООО</t>
  </si>
  <si>
    <t>Мал Ком, ООО</t>
  </si>
  <si>
    <t>ОАО "Пермдорстрой"</t>
  </si>
  <si>
    <t>РП от 05.07.2016 №53: улучшение на 1 категорию качества с применением мин. нормы резервирования в рамках КК</t>
  </si>
  <si>
    <t>45206810655550000521</t>
  </si>
  <si>
    <t>45208810455550000570</t>
  </si>
  <si>
    <t>47408840800210005018</t>
  </si>
  <si>
    <t>45206810250050000824</t>
  </si>
  <si>
    <t>45207810450050000458</t>
  </si>
  <si>
    <t>44606810255550000153</t>
  </si>
  <si>
    <t>45207810850050000456</t>
  </si>
  <si>
    <t>45206810315800000003</t>
  </si>
  <si>
    <t>45207810150050000457</t>
  </si>
  <si>
    <t>45812810650050000517</t>
  </si>
  <si>
    <t>45812810350050000516</t>
  </si>
  <si>
    <t>45812810950050000518</t>
  </si>
  <si>
    <t>45812810250050000519</t>
  </si>
  <si>
    <t>4051</t>
  </si>
  <si>
    <t>цели: предоставление/погашение займов 3 лицам (РП №41 от 2016-05-18)</t>
  </si>
  <si>
    <t>3834</t>
  </si>
  <si>
    <t>КС-725940/2014/00019</t>
  </si>
  <si>
    <t>КС-725940/2014/00020</t>
  </si>
  <si>
    <t>КС-725940/2014/00021</t>
  </si>
  <si>
    <t>КС-ЦВ-725940/2015/00052</t>
  </si>
  <si>
    <t>01426/МР</t>
  </si>
  <si>
    <t>01411/МР</t>
  </si>
  <si>
    <t>4014</t>
  </si>
  <si>
    <t>01396/МР</t>
  </si>
  <si>
    <t>01399/МР</t>
  </si>
  <si>
    <t>01416/МР</t>
  </si>
  <si>
    <t>00056/15/0781-13</t>
  </si>
  <si>
    <t>00056/15/0057-14</t>
  </si>
  <si>
    <t>81-049/6/15/538-14</t>
  </si>
  <si>
    <t>81-049/6/15/591-14</t>
  </si>
  <si>
    <t>Научно-исследовательский институт радиосвязи, ОАО</t>
  </si>
  <si>
    <t>Исан, ООО</t>
  </si>
  <si>
    <t>ПСК ОБРЭЙ, ООО</t>
  </si>
  <si>
    <t>45208810755550000571</t>
  </si>
  <si>
    <t>45205810850050000490</t>
  </si>
  <si>
    <t>45207810150050000460</t>
  </si>
  <si>
    <t>4033</t>
  </si>
  <si>
    <t>01421/МР</t>
  </si>
  <si>
    <t>01437/МР</t>
  </si>
  <si>
    <t>Рэйл Про, ООО</t>
  </si>
  <si>
    <t>45205810150050000491</t>
  </si>
  <si>
    <t>01423/МР</t>
  </si>
  <si>
    <t>реструктуризация (РП №53 от 2016-07-05);
цели: предоставление/погашение займов 3 лицам (РП №58 от 2015-06-10)</t>
  </si>
  <si>
    <t>45207810450050000461</t>
  </si>
  <si>
    <t>01406/МР</t>
  </si>
  <si>
    <t>Mistmoores Holding Limited</t>
  </si>
  <si>
    <t>45207810555550000620</t>
  </si>
  <si>
    <t>45206810550050000825</t>
  </si>
  <si>
    <t>4056</t>
  </si>
  <si>
    <t>цели: предоставление/погашение займов 3 лицам (РП №57 от 2016-07-12)</t>
  </si>
  <si>
    <t>01403/МР</t>
  </si>
  <si>
    <t>45812810850060000019</t>
  </si>
  <si>
    <t>45812810750060000025</t>
  </si>
  <si>
    <t>45812810850060000022</t>
  </si>
  <si>
    <t>45812810150060000023</t>
  </si>
  <si>
    <t>45812810250060000020</t>
  </si>
  <si>
    <t>45812810450060000024</t>
  </si>
  <si>
    <t>45812810550060000021</t>
  </si>
  <si>
    <t>45206978650050000010</t>
  </si>
  <si>
    <t>45206810850050000826</t>
  </si>
  <si>
    <t>реструктуризация (РП №30 от 2016-04-14, РППП №1420/418000 от 2016-07-18);
цели: предоставление/погашение займов 3 лицам (РППП №480/418000 от 2014-03-21)</t>
  </si>
  <si>
    <t>01448/МР</t>
  </si>
  <si>
    <t>01402/МР</t>
  </si>
  <si>
    <t>ООО "Меркурий"</t>
  </si>
  <si>
    <t>45812810150050000525</t>
  </si>
  <si>
    <t>реструктуризация (РККФ №41 от 2014-06-27, РКК СБ №3 от 2015-12-08)</t>
  </si>
  <si>
    <t>реструктуризация (РККФ №41 от 2014-06-27, РКК СБ №3 от 2015-12-08);
цели: предоставление/погашение займов 3 лицам (РМКК №21 от 2014-03-25)</t>
  </si>
  <si>
    <t>00060/15/222-14КР</t>
  </si>
  <si>
    <t>Finansbank AS, Istanbul</t>
  </si>
  <si>
    <t>НПО Лианозовский электромеханический завод, АО</t>
  </si>
  <si>
    <t>НПП Геофизика-Космос, АО</t>
  </si>
  <si>
    <t>ПЭТРУСКО, ООО</t>
  </si>
  <si>
    <t>45207810750050000462</t>
  </si>
  <si>
    <t>45204810055550000275</t>
  </si>
  <si>
    <t>45207810855550000621</t>
  </si>
  <si>
    <t>45207810050050000463</t>
  </si>
  <si>
    <t>45206810955550000522</t>
  </si>
  <si>
    <t>45207810604800000001</t>
  </si>
  <si>
    <t>реструктуризация (РУОБ отсутствует);
реструктуризация (РП №28 от 2013-07-02);
цели: погашение ранее выданной ссуды (РП №35 от 2013-08-13);
цели: предоставление/погашение займов 3 лицам (РП №35 от 2013-08-13)</t>
  </si>
  <si>
    <t>01455/МР</t>
  </si>
  <si>
    <t>реструктуризация (РУОБ отсутствует);
реструктуризация (РП №50 от 2013-11-19, РП №4 от 2015-01-19);
цели: предоставление/погашение займов 3 лицам (РП №57 от 2012-12-04)</t>
  </si>
  <si>
    <t>4013</t>
  </si>
  <si>
    <t>3978</t>
  </si>
  <si>
    <t>цели: предоставление/погашение займов 3 лицам (РП №17 от 2016-03-11)</t>
  </si>
  <si>
    <t>01452/МР</t>
  </si>
  <si>
    <t>реструктуризация (РП №72 от 2015-07-21, РП №9 от 2016-02-16, РИО ППП №25/415180 от 2016-06-24);
цели: предоставление/погашение займов 3 лицам (РП №9 от 2016-02-16)</t>
  </si>
  <si>
    <t>4011</t>
  </si>
  <si>
    <t>01436/МР</t>
  </si>
  <si>
    <t>РП от 16.09.2014 №43: признать деятельность заемщика реальной, РКК КИБ от 15.06.2016 №71: расчет резерва в соответствии с письмом Банка России 190-Т</t>
  </si>
  <si>
    <t>Темма, ООО</t>
  </si>
  <si>
    <t>Группа компаний Авангард Сэйфети, ООО</t>
  </si>
  <si>
    <t>45208810055550000572</t>
  </si>
  <si>
    <t>45204810750050000274</t>
  </si>
  <si>
    <t>45205810750050000493</t>
  </si>
  <si>
    <t>45207810350050000464</t>
  </si>
  <si>
    <t>цели: предоставление/погашение займов 3 лицам (РП №61 от 2016-07-20)</t>
  </si>
  <si>
    <t>3905</t>
  </si>
  <si>
    <t>цели: погашение задолженности 3 лиц перед Банком (РП №45 от 2016-06-03);
цели: погашение задолженности 3 лиц перед др. банками (РП №45 от 2016-06-03);
цели: предоставление/погашение займов 3 лицам (РП №45 от 2016-06-03)</t>
  </si>
  <si>
    <t>01299/МР</t>
  </si>
  <si>
    <t>01415/МР</t>
  </si>
  <si>
    <t>20321810850050000001</t>
  </si>
  <si>
    <t>20312A98100210000018</t>
  </si>
  <si>
    <t>Deal N:015 с 0000343496.From 08/07/2016 to 21/03/2017.Rate: 1.9</t>
  </si>
  <si>
    <t>20312A98400210000019</t>
  </si>
  <si>
    <t>Deal N:016 с 0000343496.From 14/07/2016 to 28/03/2017.Rate: 1.9</t>
  </si>
  <si>
    <t>32009810700210000036</t>
  </si>
  <si>
    <t>LD N 5012071619 Transh 1 с 0000344556.</t>
  </si>
  <si>
    <t>32108810400210000130</t>
  </si>
  <si>
    <t>LD N 502907162 Transh 1 с 0000326090.</t>
  </si>
  <si>
    <t>4014 Федеральное казенное предприятие "Научно-исследовательский институт "Геодезия"</t>
  </si>
  <si>
    <t>44615810350050000154</t>
  </si>
  <si>
    <t>4013 Открытое акционерное общество "БетЭлТранс"</t>
  </si>
  <si>
    <t>01395/МР Общество с ограниченной ответственностью "КАРО Фильм Менеджмент"</t>
  </si>
  <si>
    <t>45215810750050003503</t>
  </si>
  <si>
    <t>01423/МР Общество с ограниченной ответственностью "Рэйл Про"</t>
  </si>
  <si>
    <t>01373/МР Общество с  ограниченной ответственностью "ТД Младенец.РУ"</t>
  </si>
  <si>
    <t>01299/МР Общество с ограниченной ответственностью "Темма"</t>
  </si>
  <si>
    <t>01421/МР Общество с ограниченной ответственностью "Исан"</t>
  </si>
  <si>
    <t>45215810150050003530</t>
  </si>
  <si>
    <t>01377/МР Общество с ограниченной ответственностью "Модуль-Про"</t>
  </si>
  <si>
    <t>01426/МР Общество с ограниченной ответственностью "Роминокс"</t>
  </si>
  <si>
    <t>45215810950050003523</t>
  </si>
  <si>
    <t>ООО "Стиль и Мода" дог. 01399/МР от 05.07.16 Кредиты, предоставленные негосударственным коммерческим организациям на срок от 181 дня до 1 года</t>
  </si>
  <si>
    <t>01403/МР Закрытое акционерное общество "Эктив Телеком"</t>
  </si>
  <si>
    <t>4051 Акционерное общество "Объединенная судостроительная корпорация"</t>
  </si>
  <si>
    <t>01402/МР Общество с ограниченной ответственностью "НТЦ "Измеритель"</t>
  </si>
  <si>
    <t>4011 Акционерное общество "Научно-производственное предприятие "Геофизика-Космос"</t>
  </si>
  <si>
    <t>01448/МР Закрытое акционерное общество "Таманьнефтегаз"</t>
  </si>
  <si>
    <t>01452/МР Общество с ограниченной ответственностью «НИАРМЕДИК ФАРМА»</t>
  </si>
  <si>
    <t>01416/МР Общество с ограниченной ответственностью "Мал Ком"</t>
  </si>
  <si>
    <t>01437/МР Общество с ограниченной ответственностью "Производственно-строительная компания "Обрэй"</t>
  </si>
  <si>
    <t>01415/МР Общество с ограниченной ответственностью "Группа компаний "Авангард Сэйфети"</t>
  </si>
  <si>
    <t>01411/МР Закрытое акционерное общество "Эктив Инжиниринг"</t>
  </si>
  <si>
    <t>01406/МР Общество с ограниченной ответственностью "ПРАЙМ ГРУП"</t>
  </si>
  <si>
    <t>45215810250050003537</t>
  </si>
  <si>
    <t>01407/МР Закрытое Акционерное общество "РОЗАН ФАЙНЭНС"</t>
  </si>
  <si>
    <t>4056 Акционерное общество Холдинг ВТБ Капитал</t>
  </si>
  <si>
    <t>ООО "ПЭТРУСКо" дог. 01436/МР от 25.07.16 Кредиты, предоставленные негосударственным коммерческим организациям на срок от 1 года до 3 лет</t>
  </si>
  <si>
    <t>01343/МР Общество с ограниченной ответственностью "КОТТОН КЛАБ"</t>
  </si>
  <si>
    <t>01455/МР Общество с ограниченной ответственностью "НИАРМЕДИК ПЛЮС"</t>
  </si>
  <si>
    <t>01396/МР Общество с ограниченной ответственностью "ФЛЭТ Девелопмент"</t>
  </si>
  <si>
    <t>45215810850050003513</t>
  </si>
  <si>
    <t>3978 Открытое акционерное общество "Научно-производственное объединение "Лианозовский электромеханический завод"</t>
  </si>
  <si>
    <t>3905 Публичное акционерное общество "СИБУР Холдинг"</t>
  </si>
  <si>
    <t>3834 Закрытое акционерное общество "ЗАПАДНЫЙ МОСТ"</t>
  </si>
  <si>
    <t>45215810850050003526</t>
  </si>
  <si>
    <t>4033 Открытое акционерное общество "Научно-производственный комплекс "Научно-исследовательский институт дальней радиосвязи"</t>
  </si>
  <si>
    <t>б  /  н  Общество с ограниченной ответственностью "Тельмамская ГЭС"</t>
  </si>
  <si>
    <t>00060/15/222-14КР Общество с ограниченной ответственностью "Меркурий"</t>
  </si>
  <si>
    <t>45818810850050001349</t>
  </si>
  <si>
    <t>К/г 1808/2992-Е, ОАО "ВО "Технопромэкспорт", оплата безальт.требования платежа.</t>
  </si>
  <si>
    <t>45818810250050001350</t>
  </si>
  <si>
    <t>81-049/6/15/591-14 ОАО "Пермдорстрой"</t>
  </si>
  <si>
    <t>45818810750050001342</t>
  </si>
  <si>
    <t>К/г 1808/2988-Е, ОАО "ВО "Технопромэкспорт", оплата безальт.требования платежа.</t>
  </si>
  <si>
    <t>45818810550050001351</t>
  </si>
  <si>
    <t>00056/15/0057-14 ОАО "Пермдорстрой"</t>
  </si>
  <si>
    <t>45818810750050001339</t>
  </si>
  <si>
    <t>К/г IGR07/MSHD/4241, ОАО "ВО "Технопромэкспорт", оплата безальт.требования платежа.</t>
  </si>
  <si>
    <t>45818810850050001352</t>
  </si>
  <si>
    <t>К/г 1808/2989-Е, ОАО "ВО "Технопромэкспорт",  оплата  безальт. Требования платежа.</t>
  </si>
  <si>
    <t>45818810150050001353</t>
  </si>
  <si>
    <t>00056/15/0781-13 ОАО "Пермдорстрой"</t>
  </si>
  <si>
    <t>45818810150050001340</t>
  </si>
  <si>
    <t>К/г IGR11/MSHD/6765, ОАО "ВО "Технопромэкспорт", оплата безальт.требования платежа.</t>
  </si>
  <si>
    <t>45818810450050001354</t>
  </si>
  <si>
    <t>К/г 1808/2987-Е, ОАО "ВО "Технопромэкспорт", оплата безальт.требования платежа.</t>
  </si>
  <si>
    <t>45818810750050001355</t>
  </si>
  <si>
    <t>К/г 1808/2990-Е, ОАО "ВО "Технопромэкспорт", оплата безальт.требования платежа.</t>
  </si>
  <si>
    <t>45818810050050001356</t>
  </si>
  <si>
    <t>81-049/6/15/538-14 ОАО "Пермдорстрой"</t>
  </si>
  <si>
    <t>45818810450050001341</t>
  </si>
  <si>
    <t>Расчеты/netting с THE STATE TRADING CORPORATION OF INDIA</t>
  </si>
  <si>
    <t>47425810600210010009</t>
  </si>
  <si>
    <t>47804810850050000475</t>
  </si>
  <si>
    <t>z0000338454</t>
  </si>
  <si>
    <t>z0000335776</t>
  </si>
  <si>
    <t>z0000344120</t>
  </si>
  <si>
    <t>z0000344121</t>
  </si>
  <si>
    <t>z0000341541</t>
  </si>
  <si>
    <t>z0000345286</t>
  </si>
  <si>
    <t>z0000345072</t>
  </si>
  <si>
    <t>z0000326492</t>
  </si>
  <si>
    <t>z0000340928</t>
  </si>
  <si>
    <t>z0000345237</t>
  </si>
  <si>
    <t>z0000345374</t>
  </si>
  <si>
    <t>z0000343897</t>
  </si>
  <si>
    <t>z0000339938</t>
  </si>
  <si>
    <t>z0000323036</t>
  </si>
  <si>
    <t>z0000345492</t>
  </si>
  <si>
    <t>z0000336521</t>
  </si>
  <si>
    <t>z0000345603</t>
  </si>
  <si>
    <t>z0000000411</t>
  </si>
  <si>
    <t>zBM00000627</t>
  </si>
  <si>
    <t>z0000338506</t>
  </si>
  <si>
    <t>z0000345517</t>
  </si>
  <si>
    <t>45208810850050000183</t>
  </si>
  <si>
    <t>45208810550050000182</t>
  </si>
  <si>
    <t>РКК КИБ от 29.07.2016 №88: улучшение на 1 категорию качества с применением мин. нормы резервирования в рамках КК</t>
  </si>
  <si>
    <t>45207810650050000465</t>
  </si>
  <si>
    <t>01434/МР</t>
  </si>
  <si>
    <t>Мебельный комбинат №7, ООО</t>
  </si>
  <si>
    <t>ООО СП "НОРЛИ-Т"</t>
  </si>
  <si>
    <t>45208810350050000191</t>
  </si>
  <si>
    <t>45207810850050000469</t>
  </si>
  <si>
    <t>45205810050050000494</t>
  </si>
  <si>
    <t>45207810550050000468</t>
  </si>
  <si>
    <t>01424/МР</t>
  </si>
  <si>
    <t>01445/МР</t>
  </si>
  <si>
    <t>01425/МР</t>
  </si>
  <si>
    <t>01446/МР</t>
  </si>
  <si>
    <t>КС-ЦВ-725780/2014/00041</t>
  </si>
  <si>
    <t>реструктуризация (РКК СБ №31 от 2016-05-17)</t>
  </si>
  <si>
    <t>КС-ЦВ-725780/2014/00048</t>
  </si>
  <si>
    <t>КС-ЦВ-725780/2014/00049</t>
  </si>
  <si>
    <t>КС-ЦВ-725780/2014/00053</t>
  </si>
  <si>
    <t>КС-ЦВ-725780/2014/00055</t>
  </si>
  <si>
    <t>КС-ЦВ-725780/2015/00006</t>
  </si>
  <si>
    <t>КС-ЦВ-725780/2015/00025</t>
  </si>
  <si>
    <t>реструктуризация (РКК СБ №31 от 2016-05-17);
цели: предоставление/погашение займов 3 лицам (РМКК №39 от 2015-04-30)</t>
  </si>
  <si>
    <t>КС-ЦВ-725780/2015/00032</t>
  </si>
  <si>
    <t>45206810150050000830</t>
  </si>
  <si>
    <t>45206810450050000831</t>
  </si>
  <si>
    <t>01440/МР</t>
  </si>
  <si>
    <t>реструктуризация (РП №46 от 2015-04-30, РП №32 от 2016-04-26, РП №57 от 2016-07-12);
цели: предоставление/погашение займов 3 лицам (РП №47 от 2011-10-11)</t>
  </si>
  <si>
    <t>реструктуризация (РП №43 от 2015-04-22, РП №32 от 2016-04-26, РП №57 от 2016-07-12);
цели: предоставление/погашение займов 3 лицам (РП №47 от 2011-10-11)</t>
  </si>
  <si>
    <t>01441/МР</t>
  </si>
  <si>
    <t>Прокатная компания Формула кино, ООО</t>
  </si>
  <si>
    <t>РКК КИБ от 03.08.2016 №89: улучшение на 1 категорию качества с применением мин. нормы резервирования в рамках КК</t>
  </si>
  <si>
    <t>45206810750050000832</t>
  </si>
  <si>
    <t>45204810350050000276</t>
  </si>
  <si>
    <t>45208810250050000194</t>
  </si>
  <si>
    <t>01449/МР</t>
  </si>
  <si>
    <t>01408/МР</t>
  </si>
  <si>
    <t>01431/МР</t>
  </si>
  <si>
    <t>45206810050050000833</t>
  </si>
  <si>
    <t>01109/МР</t>
  </si>
  <si>
    <t>01450/МР</t>
  </si>
  <si>
    <t>45208810550050000195</t>
  </si>
  <si>
    <t>45204810650050000277</t>
  </si>
  <si>
    <t>45205810550050000499</t>
  </si>
  <si>
    <t>01453/МР</t>
  </si>
  <si>
    <t>01301/МР</t>
  </si>
  <si>
    <t>01302/МР</t>
  </si>
  <si>
    <t>45206810350050000834</t>
  </si>
  <si>
    <t>45208810850050000196</t>
  </si>
  <si>
    <t>01428/МР</t>
  </si>
  <si>
    <t>01454/МР</t>
  </si>
  <si>
    <t>ППЗ, МСФО=4%</t>
  </si>
  <si>
    <t>РКК СБ от 05.08.2016 №54: улучшение на 1 категорию качества с применением мин. нормы резервирования в рамках КК</t>
  </si>
  <si>
    <t>Сантехкомплект, ООО</t>
  </si>
  <si>
    <t>45207810755550000624</t>
  </si>
  <si>
    <t>45207810250050000470</t>
  </si>
  <si>
    <t>45205810750050000503</t>
  </si>
  <si>
    <t>4039</t>
  </si>
  <si>
    <t>цели: приобретение/погашение ценных бумаг (РП №57 от 2016-07-12)</t>
  </si>
  <si>
    <t>01447/МР</t>
  </si>
  <si>
    <t>цели: предоставление/погашение займов 3 лицам (РКК СБ №42 от 2016-07-01)</t>
  </si>
  <si>
    <t>01422/МР</t>
  </si>
  <si>
    <t>45207810850050000472</t>
  </si>
  <si>
    <t>45207810150050000473</t>
  </si>
  <si>
    <t>реструктуризация (РКК СБ №23 от 2016-04-19)</t>
  </si>
  <si>
    <t>2016-08-16</t>
  </si>
  <si>
    <t>45812810355550001010</t>
  </si>
  <si>
    <t>45208810255550000576</t>
  </si>
  <si>
    <t>реструктуризация (РКК БМ №3.54 от 2015-07-08, РКК КИБ №89 от 2016-08-03)</t>
  </si>
  <si>
    <t>45208810555550000577</t>
  </si>
  <si>
    <t>45208810855550000578</t>
  </si>
  <si>
    <t>4064</t>
  </si>
  <si>
    <t>цели: приобретение/погашение ценных бумаг (РППП №6149/411120 от 2016-07-26)</t>
  </si>
  <si>
    <t>4062</t>
  </si>
  <si>
    <t>Закрытое акционерное общество "МПК БОНУС"</t>
  </si>
  <si>
    <t>45208810155550000579</t>
  </si>
  <si>
    <t>45812810850050000537</t>
  </si>
  <si>
    <t>4065</t>
  </si>
  <si>
    <t>ОКБ78/15/08-14</t>
  </si>
  <si>
    <t>ОКБ78/15/13-14</t>
  </si>
  <si>
    <t>45207810355550000626</t>
  </si>
  <si>
    <t>2016-08-22</t>
  </si>
  <si>
    <t>3984</t>
  </si>
  <si>
    <t>45206810250050000837</t>
  </si>
  <si>
    <t>01460/МР</t>
  </si>
  <si>
    <t>цели: предоставление/погашение займов 3 лицам (РКК КИБ №78 от 2016-07-07)</t>
  </si>
  <si>
    <t>Зеленые линии - Калуга, ООО</t>
  </si>
  <si>
    <t>45208810904800000001</t>
  </si>
  <si>
    <t>01462/МР</t>
  </si>
  <si>
    <t>45206810850050000839</t>
  </si>
  <si>
    <t>01477/МР</t>
  </si>
  <si>
    <t>ПЗ, МСФО=77%</t>
  </si>
  <si>
    <t>ПЗ, МСФО=90%</t>
  </si>
  <si>
    <t>ППЗ, МСФО=5%</t>
  </si>
  <si>
    <t>ППЗ, МСФО=3%</t>
  </si>
  <si>
    <t>ППЗ, МСФО=2%</t>
  </si>
  <si>
    <t>Polymetal International plc</t>
  </si>
  <si>
    <t>ООО "Центральная Дистрибьюторская Компания"</t>
  </si>
  <si>
    <t>45205810650050000506</t>
  </si>
  <si>
    <t>45605840555550000027</t>
  </si>
  <si>
    <t>45205810950050000507</t>
  </si>
  <si>
    <t>45205810015800000003</t>
  </si>
  <si>
    <t>01444/МР</t>
  </si>
  <si>
    <t>4048</t>
  </si>
  <si>
    <t>цели: предоставление/погашение займов 3 лицам (РП №24 от 2016-03-29)</t>
  </si>
  <si>
    <t>01432/МР</t>
  </si>
  <si>
    <t>01486/МР</t>
  </si>
  <si>
    <t>Домашний Интерьер, ООО</t>
  </si>
  <si>
    <t>РКК СБ от 25.05.2016 №33: улучшение на 1 категорию качества с применением мин. нормы резервирования в рамках КК (только при 3-5 кк)</t>
  </si>
  <si>
    <t>45606810755550000018</t>
  </si>
  <si>
    <t>2016-08-24</t>
  </si>
  <si>
    <t>01234/МР</t>
  </si>
  <si>
    <t>цели: предоставление/погашение займов 3 лицам (РКК СБ №31 от 2016-05-17)</t>
  </si>
  <si>
    <t>б/н_2016-08-16</t>
  </si>
  <si>
    <t>Citibank NA, New York, USA</t>
  </si>
  <si>
    <t>32107840100210000375</t>
  </si>
  <si>
    <t>LD N 700308163 Transh 1 с 0000245615.</t>
  </si>
  <si>
    <t>32107840700210000377</t>
  </si>
  <si>
    <t>LD N 700308165 Transh 1 с 0000245615.</t>
  </si>
  <si>
    <t>32109840200210000545</t>
  </si>
  <si>
    <t>LD N 700308167 Transh 1 с 0000245615.</t>
  </si>
  <si>
    <t>32109840500210000546</t>
  </si>
  <si>
    <t>LD N 701608164 Transh 1 с 0000245615.</t>
  </si>
  <si>
    <t>01408/МР Общество с ограниченной ответственностью "Синемасет"</t>
  </si>
  <si>
    <t>45215810050050003588</t>
  </si>
  <si>
    <t>01301/МР Общество с ограниченной ответственностью «Севен»</t>
  </si>
  <si>
    <t>ООО "Центральная Дистрибьюторская Компания" дог. 01486/МР от 30.08.16 Кредиты, предоставленные негосударственным коммерческим организациям на срок от 91 до 180 дней</t>
  </si>
  <si>
    <t>45205810050050000504</t>
  </si>
  <si>
    <t>45215810150050003608</t>
  </si>
  <si>
    <t>45205810350050000505</t>
  </si>
  <si>
    <t>01302/МР Общество с ограниченной ответственностью "Темма"</t>
  </si>
  <si>
    <t>01444/МР Общество с ограниченной ответственностью Торговая Компания "Карамель Трейдинг"</t>
  </si>
  <si>
    <t>01422/МР Общество с ограниченной ответственностью "Сантехкомплект"</t>
  </si>
  <si>
    <t>01432/МР Общество с ограниченной ответственностью "Монтажстальконструкция"</t>
  </si>
  <si>
    <t>01450/МР Акционерное общество Торговый дом "Гулливер и Ко"</t>
  </si>
  <si>
    <t>01440/МР Акционерное общество "Фирма "АйТи". Информационные технологии"</t>
  </si>
  <si>
    <t>01460/МР Открытое акционерное общество «Раменский комбинат хлебопродуктов имени В.Я. Печенова»</t>
  </si>
  <si>
    <t>01428/МР Закрытое акционерное общество фирма "Проконсим"</t>
  </si>
  <si>
    <t>01441/МР Общество с ограниченной ответственностью  "Логика бизнеса"</t>
  </si>
  <si>
    <t>01449/МР Акционерное общество "ОТКРЫТЫЕ ТЕХНОЛОГИИ 98"</t>
  </si>
  <si>
    <t>01477/МР Акционерное общество «СОЮЗСНАБ»</t>
  </si>
  <si>
    <t>Общество с ограниченной ответственностью "Всемирная Импортная Компания"</t>
  </si>
  <si>
    <t>45215810450050003609</t>
  </si>
  <si>
    <t>45215810150050002926</t>
  </si>
  <si>
    <t>45215810950050003277</t>
  </si>
  <si>
    <t>01447/МР Общество с ограниченной ответственностью "Московская Фабрика Мебели"</t>
  </si>
  <si>
    <t>45215810550050002982</t>
  </si>
  <si>
    <t>3984 Общество с ограниченной ответственностью "АШАН"</t>
  </si>
  <si>
    <t>45215810450050002927</t>
  </si>
  <si>
    <t>45207810455550000623</t>
  </si>
  <si>
    <t>01446/МР Общество с ограниченной ответственностью "Мебельный комбинат №7"</t>
  </si>
  <si>
    <t>01434/МР Общество с ограниченной ответственностью "Мал Ком"</t>
  </si>
  <si>
    <t>4039 Акционерное общество Холдинг ВТБ Капитал</t>
  </si>
  <si>
    <t>01445/МР Общество с ограниченной ответственностью "АТЕЛЬЕ МЕБЕЛИ МР.ДООРЗ"</t>
  </si>
  <si>
    <t>45215810850050003610</t>
  </si>
  <si>
    <t>45215810750050002928</t>
  </si>
  <si>
    <t>45215810250050002790</t>
  </si>
  <si>
    <t>45215810450050003337</t>
  </si>
  <si>
    <t>4065 Акционерное общество "Концерн ВКО "Алмаз-Антей"</t>
  </si>
  <si>
    <t>01431/МР Общество с ограниченной ответственностью "Прокатная компания ФОРМУЛА КИНО"</t>
  </si>
  <si>
    <t>45215810450050002781</t>
  </si>
  <si>
    <t>45215810050050003614</t>
  </si>
  <si>
    <t>01424/МР Общество с ограниченной ответственностью "КИНОМИР - 21 ВЕК"</t>
  </si>
  <si>
    <t>45215810450050003557</t>
  </si>
  <si>
    <t>01453/МР Общество с ограниченной ответственностью «НИАРМЕДИК ФАРМА»</t>
  </si>
  <si>
    <t>4064 Акционерное общество "Концерн ВКО "Алмаз-Антей"</t>
  </si>
  <si>
    <t>45215810750050003558</t>
  </si>
  <si>
    <t>01454/МР Общество с ограниченной ответственностью "НИАРМЕДИК ПЛЮС"</t>
  </si>
  <si>
    <t>4062 Акционерное общество "Концерн ВКО "Алмаз-Антей"</t>
  </si>
  <si>
    <t>ООО "ЗЛК" дог. 01462/МР от 05.08.16 Кредиты, предоставленные негосударственным коммерческим организациям на срок свыше 3 лет</t>
  </si>
  <si>
    <t>3163 АО "ВЭБ-лизинг"</t>
  </si>
  <si>
    <t>4048 Polymetal International PLC</t>
  </si>
  <si>
    <t>45615810050050000110</t>
  </si>
  <si>
    <t>45615810850050000080</t>
  </si>
  <si>
    <t>б/н                  Mistmoores Holding Limited</t>
  </si>
  <si>
    <t>45615810350050000111</t>
  </si>
  <si>
    <t>45812810050050000528</t>
  </si>
  <si>
    <t>КС-ЦВ-725780/2014/00041 Общество с ограниченной ответственностью совместное предприятие «НОРЛИ-Т»</t>
  </si>
  <si>
    <t>45818810950050001359</t>
  </si>
  <si>
    <t>45812810050050000531</t>
  </si>
  <si>
    <t>КС-ЦВ-725780/2014/00048 Общество с ограниченной ответственностью совместное предприятие «НОРЛИ-Т»</t>
  </si>
  <si>
    <t>45818810950050001362</t>
  </si>
  <si>
    <t>45812810250050000522</t>
  </si>
  <si>
    <t>КС-725940/2014/00021 Общество с ограниченной ответственностью "ПланетаСтрой"</t>
  </si>
  <si>
    <t>45818810650050001345</t>
  </si>
  <si>
    <t>45812810250050000535</t>
  </si>
  <si>
    <t>КС-ЦВ-725780/2014/00053 Общество с ограниченной ответственностью совместное предприятие «НОРЛИ-Т»</t>
  </si>
  <si>
    <t>45818810150050001366</t>
  </si>
  <si>
    <t>45812810350050000529</t>
  </si>
  <si>
    <t>КС-ЦВ-725780/2015/00006 Общество с ограниченной ответственностью совместное предприятие «НОРЛИ-Т»</t>
  </si>
  <si>
    <t>45818810350050001360</t>
  </si>
  <si>
    <t>45812810350050000532</t>
  </si>
  <si>
    <t>КС-ЦВ-725780/2015/00025 Общество с ограниченной ответственностью совместное предприятие «НОРЛИ-Т»</t>
  </si>
  <si>
    <t>45818810250050001363</t>
  </si>
  <si>
    <t>45818810750050001368</t>
  </si>
  <si>
    <t>45812810450050000526</t>
  </si>
  <si>
    <t>45818810350050001357</t>
  </si>
  <si>
    <t>45812810550050000523</t>
  </si>
  <si>
    <t>КС-ЦВ-725940/2015/00052 Общество с ограниченной ответственностью "ПланетаСтрой"</t>
  </si>
  <si>
    <t>45818810950050001346</t>
  </si>
  <si>
    <t>45812810550050000536</t>
  </si>
  <si>
    <t>ОКБ78/15/13-14 ЗАО "МПК "Бонус"</t>
  </si>
  <si>
    <t>45818810050050001369</t>
  </si>
  <si>
    <t>45812810650050000520</t>
  </si>
  <si>
    <t>КС-725940/2014/00019 Общество с ограниченной ответственностью "ПланетаСтрой"</t>
  </si>
  <si>
    <t>45818810050050001343</t>
  </si>
  <si>
    <t>45812810650050000533</t>
  </si>
  <si>
    <t>КС-ЦВ-725780/2015/00032 Общество с ограниченной ответственностью совместное предприятие «НОРЛИ-Т»</t>
  </si>
  <si>
    <t>45818810550050001364</t>
  </si>
  <si>
    <t>45812810750050000527</t>
  </si>
  <si>
    <t>КС-ЦВ-725780/2014/00055 Общество с ограниченной ответственностью совместное предприятие «НОРЛИ-Т»</t>
  </si>
  <si>
    <t>45818810650050001358</t>
  </si>
  <si>
    <t>45812810750050000530</t>
  </si>
  <si>
    <t>КС-ЦВ-725780/2014/00049 Общество с ограниченной ответственностью совместное предприятие «НОРЛИ-Т»</t>
  </si>
  <si>
    <t>45818810650050001361</t>
  </si>
  <si>
    <t>ОКБ78/15/08-14 ЗАО "МПК "Бонус"</t>
  </si>
  <si>
    <t>45818810450050001370</t>
  </si>
  <si>
    <t>45812810950050000521</t>
  </si>
  <si>
    <t>КС-725940/2014/00020 Общество с ограниченной ответственностью "ПланетаСтрой"</t>
  </si>
  <si>
    <t>45818810350050001344</t>
  </si>
  <si>
    <t>_svod2_</t>
  </si>
  <si>
    <t>z0000341592</t>
  </si>
  <si>
    <t>z0000345788</t>
  </si>
  <si>
    <t>z0000338240</t>
  </si>
  <si>
    <t>z0000339004</t>
  </si>
  <si>
    <t>z0000337068</t>
  </si>
  <si>
    <t>z0000335374</t>
  </si>
  <si>
    <t>IVIANTO SERVICES LTD</t>
  </si>
  <si>
    <t>45205810250050000508</t>
  </si>
  <si>
    <t>47304810700210000001</t>
  </si>
  <si>
    <t>приобретение/погашение векселей</t>
  </si>
  <si>
    <t>01469/МР</t>
  </si>
  <si>
    <t>414162-310816-1/1-1</t>
  </si>
  <si>
    <t>цели: приобретение/погашение векселей (РУОБ отсутствует)</t>
  </si>
  <si>
    <t>ООО "Центральная дистрибьюторская компания ЮГ"</t>
  </si>
  <si>
    <t>РП БМ от 27.10.2014 №90: признать деятельность заемщика реальной, расчет резерва: классификация по портфелю приобретенных кредитов</t>
  </si>
  <si>
    <t>РП БМ от 02.03.2015 №14: признать деятельность заемщика реальной, расчет резерва: классификация по портфелю приобретенных кредитов</t>
  </si>
  <si>
    <t>РКК КИБ от 10.08.2016 №91: улучшение на 1 категорию качества с применением мин. нормы резервирования в рамках КК</t>
  </si>
  <si>
    <t>45208810150050000197</t>
  </si>
  <si>
    <t>45206810250050000840</t>
  </si>
  <si>
    <t>45205810915800000006</t>
  </si>
  <si>
    <t>01409/МР</t>
  </si>
  <si>
    <t>01461/МР</t>
  </si>
  <si>
    <t>01487/МР</t>
  </si>
  <si>
    <t>цели: вложения в уставные капиталы 3 лиц (РП БМ №81 от 2014-09-22);
цели: предоставление/погашение займов 3 лицам (РП БМ №81 от 2014-09-22)</t>
  </si>
  <si>
    <t>Сибнефтегеофизика, ПАО</t>
  </si>
  <si>
    <t>45812810150050000538</t>
  </si>
  <si>
    <t>45812810450050000539</t>
  </si>
  <si>
    <t>45812810850050000540</t>
  </si>
  <si>
    <t>реструктуризация (РУОБ отсутствует);
цели: предоставление/погашение займов 3 лицам (РКК БМ №80 от 2013-07-05)</t>
  </si>
  <si>
    <t>КС-ЦУ-703730/2013/00019</t>
  </si>
  <si>
    <t>реструктуризация (РМКК №53 от 2015-06-16)</t>
  </si>
  <si>
    <t>КС-ЦУ-703730/2015/00075</t>
  </si>
  <si>
    <t>КС-ЦУ-703730/2015/00083</t>
  </si>
  <si>
    <t>РКК СБ от 19.04.2016 №23: улучшение категории качества ссудной задолженности на 1 категорию</t>
  </si>
  <si>
    <t>Flotonic Limited</t>
  </si>
  <si>
    <t>20312A98400210000022</t>
  </si>
  <si>
    <t>45605840155550000029</t>
  </si>
  <si>
    <t>019</t>
  </si>
  <si>
    <t>б/н_2016-09-07</t>
  </si>
  <si>
    <t>цели: вложения в уставные капиталы 3 лиц (РППП №1817/418000 от 2016-09-05)</t>
  </si>
  <si>
    <t>45208810504800000003</t>
  </si>
  <si>
    <t>01491/МР</t>
  </si>
  <si>
    <t>Тесли, ЗАО</t>
  </si>
  <si>
    <t>45201810055550000320</t>
  </si>
  <si>
    <t>45206810150050000843</t>
  </si>
  <si>
    <t>45206810850050000842</t>
  </si>
  <si>
    <t>45208810450050000198</t>
  </si>
  <si>
    <t>01430/МР</t>
  </si>
  <si>
    <t>01381/МР</t>
  </si>
  <si>
    <t>01492/МР</t>
  </si>
  <si>
    <t>цели: предоставление/погашение займов 3 лицам (РКК СБ №39 от 2016-06-21)</t>
  </si>
  <si>
    <t>Регион Ритейл, ООО</t>
  </si>
  <si>
    <t>45205810950050000510</t>
  </si>
  <si>
    <t>45204810550050000283</t>
  </si>
  <si>
    <t>01390/МР</t>
  </si>
  <si>
    <t>Мегаполис-продукт, ООО</t>
  </si>
  <si>
    <t>Ай Ди Эс менеджмент, ООО</t>
  </si>
  <si>
    <t>45103810355550000021</t>
  </si>
  <si>
    <t>45204810850050000284</t>
  </si>
  <si>
    <t>45208810519800000001</t>
  </si>
  <si>
    <t>45812810155550000981</t>
  </si>
  <si>
    <t>01500/МР</t>
  </si>
  <si>
    <t>01438/МР</t>
  </si>
  <si>
    <t>Асгард, ЗАО</t>
  </si>
  <si>
    <t>Ордена Трудового Красного Знамени хлебозавод им. В.П. Зотова, ООО</t>
  </si>
  <si>
    <t>Вологодское мороженое, ООО</t>
  </si>
  <si>
    <t>Экопром, ООО</t>
  </si>
  <si>
    <t>45208810455550000583</t>
  </si>
  <si>
    <t>45208810755550000584</t>
  </si>
  <si>
    <t>45206810702800000001</t>
  </si>
  <si>
    <t>45207810400800000001</t>
  </si>
  <si>
    <t>703103164</t>
  </si>
  <si>
    <t>703103165</t>
  </si>
  <si>
    <t>4070</t>
  </si>
  <si>
    <t>4068</t>
  </si>
  <si>
    <t>01496/МР</t>
  </si>
  <si>
    <t>01442/МР</t>
  </si>
  <si>
    <t>Бытпласт, ООО</t>
  </si>
  <si>
    <t>ООО НПП "Пенополимер"</t>
  </si>
  <si>
    <t>ООО "ЮКОН ТРЕЙДИНГ"</t>
  </si>
  <si>
    <t>45207810750050000475</t>
  </si>
  <si>
    <t>45206810020800000000</t>
  </si>
  <si>
    <t>45205810814800000000</t>
  </si>
  <si>
    <t>2016-08-31</t>
  </si>
  <si>
    <t>цели: погашение ранее выданной ссуды (РП №69 от 2016-08-23);
цели: предоставление/погашение займов 3 лицам (РП №69 от 2016-08-23)</t>
  </si>
  <si>
    <t>01506/МР</t>
  </si>
  <si>
    <t>4203-5788/15/461-15-КР</t>
  </si>
  <si>
    <t>31-114/15/185-14-КР</t>
  </si>
  <si>
    <t>цели: предоставление/погашение займов 3 лицам (РКК СБ №22 от 2016-04-12)</t>
  </si>
  <si>
    <t>32108392700210000015</t>
  </si>
  <si>
    <t>32108392100210000013</t>
  </si>
  <si>
    <t>32108392400210000014</t>
  </si>
  <si>
    <t>32108810000210000132</t>
  </si>
  <si>
    <t>700909166</t>
  </si>
  <si>
    <t>700909163</t>
  </si>
  <si>
    <t>700909165</t>
  </si>
  <si>
    <t>5009091639</t>
  </si>
  <si>
    <t>Самотлор Тракт, ООО</t>
  </si>
  <si>
    <t>45205810850050000513</t>
  </si>
  <si>
    <t>01502/МР</t>
  </si>
  <si>
    <t>ПФК БИН, АО</t>
  </si>
  <si>
    <t>20312A98700210000023</t>
  </si>
  <si>
    <t>2016-09-02</t>
  </si>
  <si>
    <t>цели: предоставление/погашение займов 3 лицам (РКК СБ №27 от 2016-04-29)</t>
  </si>
  <si>
    <t>ВИС Инфраструктура, ООО</t>
  </si>
  <si>
    <t>45206810155550000526</t>
  </si>
  <si>
    <t>45208810055550000585</t>
  </si>
  <si>
    <t>Корректировка даты актуальной отчетности по клиентам Кипра (возможно, других стран)</t>
  </si>
  <si>
    <t>0,4</t>
  </si>
  <si>
    <t>select * from (
 select ind, (select DtActPer from actper where IDTypeClnt = 1 and IDSubTypeClnt = 21
    and month(dtaction) = month(@dtActPer) and year(dtaction) = year(@dtActPer)) DtActPer
 from clntmain k join aList a on idrec = cid 
 where k.TypeClnt = 1 and k.SubTypeClnt = 2 and IdCountry = 196
) t where DtActPer &gt;0</t>
  </si>
  <si>
    <t>select * from (
 select distinct cid, (select DtActPer from actper where IDTypeClnt = 1 and IDSubTypeClnt = 21
   and month(dtaction) = month(@dtActPer) and year(dtaction) = year(@dtActPer)) DtActPer,
  FullClntName, IdCountry, Country_Name_Rus, Country_Name_Lat
 from rvps2 r join clntmain k on r.cid = k.idrec join countries on IdCountry = Id_country
 where k.TypeClnt = 1 and k.SubTypeClnt = 2 and IdCountry = 196
) t where DtActPer &gt;0</t>
  </si>
  <si>
    <t>3722</t>
  </si>
  <si>
    <t>КелБи, ООО</t>
  </si>
  <si>
    <t>45208810655550000587</t>
  </si>
  <si>
    <t>45206810450050000844</t>
  </si>
  <si>
    <t>реструктуризация (РП №21 от 2016-03-22, РП №80 от 2016-09-20)</t>
  </si>
  <si>
    <t>реструктуризация (РМКК №59 от 2013-10-01, РКК КИБ №67 от 2016-06-01);
цели: погашение ранее выданной ссуды (РКК КИБ №67 от 2016-06-01);
цели: предоставление/погашение займов 3 лицам (РКК КИБ №67 от 2016-06-01)</t>
  </si>
  <si>
    <t>01478/МР</t>
  </si>
  <si>
    <t>ТФД БРОК-ИНВЕСТ-СЕРВИС и К, ЗАО</t>
  </si>
  <si>
    <t>45812810655550001011</t>
  </si>
  <si>
    <t>45205810150050000514</t>
  </si>
  <si>
    <t>01508/МР</t>
  </si>
  <si>
    <t>Русская тройка, АО</t>
  </si>
  <si>
    <t>РКК КИБ от 21.09.2016 №107: улучшение на 1 категорию качества с применением мин. нормы резервирования в рамках КК</t>
  </si>
  <si>
    <t>45207810955550000628</t>
  </si>
  <si>
    <t>45206810455550000527</t>
  </si>
  <si>
    <t>4097</t>
  </si>
  <si>
    <t>ООО "АВТО ЮНИОН МОТОРС"</t>
  </si>
  <si>
    <t>ООО "АвтоБерг"</t>
  </si>
  <si>
    <t>ООО "МУСТАНГ МОТОРС"</t>
  </si>
  <si>
    <t>АО "Металлургический завод "Электросталь"</t>
  </si>
  <si>
    <t>ООО "СГТ-СИБИРЬ"</t>
  </si>
  <si>
    <t>45208810255550000589</t>
  </si>
  <si>
    <t>45207810950050000479</t>
  </si>
  <si>
    <t>45208810955550000588</t>
  </si>
  <si>
    <t>45208810405800000005</t>
  </si>
  <si>
    <t>45206810205800000003</t>
  </si>
  <si>
    <t>45206810605800000001</t>
  </si>
  <si>
    <t>45208810205800000001</t>
  </si>
  <si>
    <t>45208810805800000003</t>
  </si>
  <si>
    <t>45206810755550000528</t>
  </si>
  <si>
    <t>45208810005800000007</t>
  </si>
  <si>
    <t>2016-09-30</t>
  </si>
  <si>
    <t>4092</t>
  </si>
  <si>
    <t>реструктуризация (РП №76 от 2016-09-13);
цели: погашение задолженности 3 лиц перед др. банками (РП №106 от 2015-11-09)</t>
  </si>
  <si>
    <t>4031</t>
  </si>
  <si>
    <t>цели: погашение ранее выданной ссуды (РКК КИБ №69 от 2016-06-08)</t>
  </si>
  <si>
    <t>01519/МР</t>
  </si>
  <si>
    <t>01527/МР</t>
  </si>
  <si>
    <t>01523/МР</t>
  </si>
  <si>
    <t>01525/МР</t>
  </si>
  <si>
    <t>01528/МР</t>
  </si>
  <si>
    <t>4079</t>
  </si>
  <si>
    <t>01516/МР</t>
  </si>
  <si>
    <t>01493/МР</t>
  </si>
  <si>
    <t>цели: предоставление/погашение займов 3 лицам (РКК СБ №53 от 2016-08-02)</t>
  </si>
  <si>
    <t>BANK OF NEW YORK, New York</t>
  </si>
  <si>
    <t>20312A98100210000021</t>
  </si>
  <si>
    <t>Deal N:018 с 0000343496.From 24/08/2016 to 10/05/2017.Rate: 1.9</t>
  </si>
  <si>
    <t>Deal N:019 с 0000343492.From 23/08/2016 to 08/02/2017.Rate: 2.25</t>
  </si>
  <si>
    <t>20321810700210000014</t>
  </si>
  <si>
    <t>Deal N:020 с 0000343492.From 21/09/2016 to 09/03/2017.Rate: 2.25</t>
  </si>
  <si>
    <t>32107810100210000101</t>
  </si>
  <si>
    <t>LD N 503009169 Transh 1 с 0000320241.</t>
  </si>
  <si>
    <t>32107810200210000098</t>
  </si>
  <si>
    <t>LD N 5008091619 Transh 1 с 0000320241.</t>
  </si>
  <si>
    <t>32107810500210000099</t>
  </si>
  <si>
    <t>LD N 5012091629 Transh 1 с 0000320241.</t>
  </si>
  <si>
    <t>32107810800210000100</t>
  </si>
  <si>
    <t>LD N 5013091617 Transh 1 с 0000320241.</t>
  </si>
  <si>
    <t>Deal N:700909163 с PJSC "VTB Bank", KYIV, Киев</t>
  </si>
  <si>
    <t>Deal N:700909165 с PJSC "VTB Bank", KYIV, Киев</t>
  </si>
  <si>
    <t>Deal N:700909166 с PJSC "VTB Bank", KYIV, Киев</t>
  </si>
  <si>
    <t>Deal N:5009091639 с PJSC "VTB Bank", KYIV, Киев</t>
  </si>
  <si>
    <t>44605810016800000001</t>
  </si>
  <si>
    <t>ФГУП "ГосЗМП" дог. 01332/МР от 13.05.16 Кредиты, предоставленные коммерческим организациям, находящимся в федеральной собственности на срок от 91 до 180 дней</t>
  </si>
  <si>
    <t>45106810755550000071</t>
  </si>
  <si>
    <t>4103 Публичное акционерное общество междугородной и международной электрической связи "Ростелеком"</t>
  </si>
  <si>
    <t>01500/МР Общество с ограниченной ответственностью "Мегаполис-продукт"</t>
  </si>
  <si>
    <t>01508/МР Закрытое акционерное общество "Торгово-Финансовый Дом "Брок-Инвест-Сервис и К"</t>
  </si>
  <si>
    <t>ООО "ЮКОН ТРЕЙДИНГ" Кредиты, предоставленные негосударственным коммерческим организациям на срок от 91 до 180 дней</t>
  </si>
  <si>
    <t>45215810550050003664</t>
  </si>
  <si>
    <t>ООО "ЦДК Юг" дог. 01487/МР от 30.08.16 Кредиты, предоставленные негосударственным коммерческим организациям на срок от 91 до 180 дней</t>
  </si>
  <si>
    <t>01390/МР Общество с ограниченной ответственностью  "СК Рыба"</t>
  </si>
  <si>
    <t>ООО НПП "Пенополимер" Кредиты, предоставленные негосударственным коммерческим организациям на срок от 181 дня до 1 года</t>
  </si>
  <si>
    <t>01173/МР Акционерное общество "Металлоторг"</t>
  </si>
  <si>
    <t>01430/МР Закрытое акционерное общество фирма "Проконсим"</t>
  </si>
  <si>
    <t>4072 Публичное акционерное общество «Т Плюс»</t>
  </si>
  <si>
    <t>ООО "АВТО ЮНИОН МОТОРС" дог. 01527/МР от 30.09.16 Кредиты, предоставленные негосударственным коммерческим организациям на срок от 181 дня до 1 года</t>
  </si>
  <si>
    <t>01461/МР Открытое акционерное общество «Раменский комбинат хлебопродуктов имени В.Я. Печенова»</t>
  </si>
  <si>
    <t>01478/МР Общество с ограниченной ответственностью "КелБи"</t>
  </si>
  <si>
    <t>45206810455550000475</t>
  </si>
  <si>
    <t>4097 Акционерное общество "Российская корпорация ракетно-космического приборостроения и информационных систем"</t>
  </si>
  <si>
    <t>ООО "АвтоБерг" дог. 01523/МР от 30.09.16 Кредиты, предоставленные негосударственным коммерческим организациям на срок от 181 дня до 1 года</t>
  </si>
  <si>
    <t>ООО "Вологодское Мороженое" дог. 01496/МР от 16.09.16 Кредиты, предоставленные негосударственным коммерческим организациям на срок от 181 дня до 1 года</t>
  </si>
  <si>
    <t>4079 Акционерное общество "Металлургический завод "Электросталь"</t>
  </si>
  <si>
    <t>01381/МР Общество с ограниченной ответственностью "ДЖИЛЕКС"</t>
  </si>
  <si>
    <t>ООО "Экопром" дог. 01442/МР от 09.09.16 Кредиты, предоставленные негосударственным коммерческим организациям на срок от 1 года до 3 лет</t>
  </si>
  <si>
    <t>01493/МР Общество с ограниченной ответственностью "БЭЛТИ-ГРАНД"</t>
  </si>
  <si>
    <t>45215810650050003674</t>
  </si>
  <si>
    <t>ООО "СГТ-Сибирь" дог. 01516/МР от 30.09.16 Кредиты, предоставленные негосударственным коммерческим организациям на срок свыше 3 лет</t>
  </si>
  <si>
    <t>3722 Общество с ограниченной ответственностью «ВИС Инфраструктура»</t>
  </si>
  <si>
    <t>ООО "АвтоБерг" дог. 01525/МР от 30.09.16 Кредиты, предоставленные негосударственным коммерческим организациям на срок свыше 3 лет</t>
  </si>
  <si>
    <t>4092 Общество с ограниченной ответственностью "СЗРЦ Концерна ВКО "Алмаз-Антей"</t>
  </si>
  <si>
    <t>ООО "АВТО ЮНИОН МОТОРС" дог. 01519/МР от 30.09.16 Кредиты, предоставленные негосударственным коммерческим организациям на срок свыше 3 лет</t>
  </si>
  <si>
    <t>01492/МР Общество с ограниченной ответственностью "Производственно-строительная компания "Обрэй"</t>
  </si>
  <si>
    <t>79-1006/15/1229-14-КР АО "ВЭБ-лизинг"</t>
  </si>
  <si>
    <t>45215810050050003656</t>
  </si>
  <si>
    <t>ООО "ЗЛК" дог. 01491/МР от 08.09.16 Кредиты, предоставленные негосударственным коммерческим организациям на срок свыше 3 лет</t>
  </si>
  <si>
    <t>ООО "Ай Ди Эс менеджмент" дог. 01438/МР от 15.09.16 Кредиты, предоставленные негосударственным коммерческим организациям на срок свыше 3 лет</t>
  </si>
  <si>
    <t>00767/МР Акционерное общество по монтажу и наладке электрооборудования и средств автоматизации электростанций и подстанций "Электроцентромонтаж"</t>
  </si>
  <si>
    <t>К2600/12-0532ЛВ/Д000/ ООО Фирма "РАМИС" ЛТД</t>
  </si>
  <si>
    <t>4068 Общество с ограниченной ответственностью "Ордена Трудового Красного Знамени хлебозавод им. В.П. Зотова"</t>
  </si>
  <si>
    <t>ООО "МУСТАНГ МОТОРС" дог. 01528/МР от 30.09.16 Кредиты, предоставленные негосударственным коммерческим организациям на срок свыше 3 лет</t>
  </si>
  <si>
    <t>00569/МР Акционерное общество по монтажу и наладке электрооборудования и средств автоматизации электростанций и подстанций "Электроцентромонтаж"</t>
  </si>
  <si>
    <t>б /н    Акционерное общество "КРЕДО"</t>
  </si>
  <si>
    <t>4031 Общество с ограниченной ответственностью "Глобал 1"</t>
  </si>
  <si>
    <t>б/н             FLOTONIC LIMITED</t>
  </si>
  <si>
    <t>КС-ЦУ-703730/2013/00019 ПАО " СибНГФ"</t>
  </si>
  <si>
    <t>45818810350050001373</t>
  </si>
  <si>
    <t>45818810850050001268</t>
  </si>
  <si>
    <t>КС-724710/2013/00039  Акционерное общество "Волгомост"</t>
  </si>
  <si>
    <t>45812810400800000001</t>
  </si>
  <si>
    <t>Сводный счет по учету просроченной задолженности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</si>
  <si>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45818810200800000001</t>
  </si>
  <si>
    <t>КС-ЦУ-703730/2015/00075 ПАО " СибНГФ"</t>
  </si>
  <si>
    <t>45818810650050001374</t>
  </si>
  <si>
    <t>КС-724710/2013/00074  Акционерное общество "Волгомост"</t>
  </si>
  <si>
    <t>Акционерное общество "Волгомост", задолженность по гар. № IGR14/SRBR/0085 от 15.01.2014</t>
  </si>
  <si>
    <t>45818810850050001378</t>
  </si>
  <si>
    <t>КС-ЦУ-703730/2015/00083 ПАО " СибНГФ"</t>
  </si>
  <si>
    <t>45818810950050001375</t>
  </si>
  <si>
    <t>КС-724710/2013/00048 Акционерное общество "Волгомост"</t>
  </si>
  <si>
    <t>47006840200210000002</t>
  </si>
  <si>
    <t>47006840500210000003</t>
  </si>
  <si>
    <t>47308810200210000031</t>
  </si>
  <si>
    <t>47408840100210005019</t>
  </si>
  <si>
    <t>Расчеты/netting с Zaveri And Compani Private Limited</t>
  </si>
  <si>
    <t>47425810800210010087</t>
  </si>
  <si>
    <t>47408840100210005022</t>
  </si>
  <si>
    <t>Расчеты/netting с KUNDAN CARE PRODUCTS LTD</t>
  </si>
  <si>
    <t>47425810600210010148</t>
  </si>
  <si>
    <t>47408840300210005013</t>
  </si>
  <si>
    <t>Расчеты/netting с Diamond India Limited</t>
  </si>
  <si>
    <t>47425810600210010070</t>
  </si>
  <si>
    <t>К7900/13-0008ЛЗ/Д000 Общество с ограниченной ответственностью производственно-коммерческая фирма "Сатурн"</t>
  </si>
  <si>
    <t>47801810955550000035</t>
  </si>
  <si>
    <t>К2600/12-0532ЛВ/Д000  Общество с ограниченной ответственностью Фирма "РАМИС" ЛТД</t>
  </si>
  <si>
    <t>К2600/12-0465ЛВ/Д000 Акционерное общество "Русская тройка"</t>
  </si>
  <si>
    <t>К2600/12-0476КС/Д000 Акционерное общество "Русская тройка"</t>
  </si>
  <si>
    <t>z0000220398</t>
  </si>
  <si>
    <t>z0000323641</t>
  </si>
  <si>
    <t>z0000332839</t>
  </si>
  <si>
    <t>z0000335018</t>
  </si>
  <si>
    <t>z0000337296</t>
  </si>
  <si>
    <t>z0000342340</t>
  </si>
  <si>
    <t>z0000339025</t>
  </si>
  <si>
    <t>z0000340852</t>
  </si>
  <si>
    <t>z0000344958</t>
  </si>
  <si>
    <t>z0000344960</t>
  </si>
  <si>
    <t>z0000345880</t>
  </si>
  <si>
    <t>z0000345877</t>
  </si>
  <si>
    <t>z0000345836</t>
  </si>
  <si>
    <t>z0000340743</t>
  </si>
  <si>
    <t>z0000337975</t>
  </si>
  <si>
    <t>45208810655550000590</t>
  </si>
  <si>
    <t>45206810750050000845</t>
  </si>
  <si>
    <t>20311A98655550000004</t>
  </si>
  <si>
    <t>реструктуризация (РП №23 от 2015-02-25, РП №71 от 2016-08-30);
цели: предоставление/погашение займов 3 лицам (РП №14 от 2014-04-09)</t>
  </si>
  <si>
    <t>4077</t>
  </si>
  <si>
    <t>реструктуризация (РП №23 от 2015-02-25, РП №71 от 2016-08-30)</t>
  </si>
  <si>
    <t>4115</t>
  </si>
  <si>
    <t>цели: погашение задолженности 3 лиц перед Банком (РП №76 от 2016-09-13)</t>
  </si>
  <si>
    <t>цели: предоставление/погашение займов 3 лицам (РКК КИБ №107 от 2016-09-21)</t>
  </si>
  <si>
    <t>45208810050050000200</t>
  </si>
  <si>
    <t>45208810750050000199</t>
  </si>
  <si>
    <t>01458/МР</t>
  </si>
  <si>
    <t>01374/МР</t>
  </si>
  <si>
    <t>ООО "Бюро промышленной автоматизации"</t>
  </si>
  <si>
    <t>45206810050050000846</t>
  </si>
  <si>
    <t>01132/МР</t>
  </si>
  <si>
    <t>01471/МР</t>
  </si>
  <si>
    <t>01509/МР</t>
  </si>
  <si>
    <t>select ind, if(TypeClnt=7, FS, ifnull(finst, FS)), date( if(TypeClnt=7, ActDocDt, ifnull(DtDoc, ActDocDt)) ), DtAct, FullClntName 
from 
 (select ind, IdRec, FullClntName, if(FS=0 or DtFS&gt;@dtAn, 2,  if(FS &gt; 5, FS/10, FS) ) FS, if(DtFS &gt; @dtAn, Null, ActDocDt) ActDocDt, TypeClnt
 from clntmain k join aList a on idrec = cid 
 ) k
left join 
 (select * 
 from (
  select idrec, if(finst &gt; 5, finst/10, finst) finst, DtDoc, DtEval, DtAct from commcompb where DtEval &lt;= @dtAn and EditState&lt;&gt;1
   UNION
  select idrec, if(finst &gt; 5, finst/10, finst) finst, DtDoc, DtEval, DtAct from compnoresb where DtEval &lt;= @dtAn and EditState&lt;&gt;1
   UNION
  select idrec, finst, DtDoc, DtEval, DtAct from gov where DtEval &lt;= @dtAn and EditState&lt;&gt;1
   UNION
  select idrec, finst, DtDoc, DtSt, DtAct from govnores where DtSt &lt;= @dtAn and EditState&lt;&gt;1
   UNION
  select idrec, finst, DtDoc, DtSt, DtAct from banknores where DtSt &lt;= @dtAn and EditState&lt;&gt;1
   UNION
  select idrec, finst, DtDoc, DtSt, DtAct from bankres where DtSt &lt;= @dtAn and EditState&lt;&gt;1
   UNION
  select idrec, finst, DtDoc, DtSt, DtAct from bankcentral where DtSt &lt;= @dtAn and EditState&lt;&gt;1
   UNION
  select idrec, finst, DtDoc, DtSt, DtAct from fincompnores where DtSt &lt;= @dtAn and EditState&lt;&gt;1
   UNION
  select idrec, finst, DtDoc, DtSt, DtAct from fincompres where DtSt &lt;= @dtAn and EditState&lt;&gt;1
   UNION
  select idrec, finst, DtDoc, DtSt, DtAct from insur where DtSt &lt;= @dtAn and EditState&lt;&gt;1
  order by DtDoc desc, DtEval desc
  )t group by 1
 ) tt using (IDrec)</t>
  </si>
  <si>
    <t>DtAct</t>
  </si>
  <si>
    <t>АФК Система, ПАО</t>
  </si>
  <si>
    <t>ОЦВ, ЗАО</t>
  </si>
  <si>
    <t>Леомакс, ООО</t>
  </si>
  <si>
    <t>45208810255550000592</t>
  </si>
  <si>
    <t>45208810555550000593</t>
  </si>
  <si>
    <t>45204810255550000279</t>
  </si>
  <si>
    <t>45206810515800000007</t>
  </si>
  <si>
    <t>4071</t>
  </si>
  <si>
    <t>01512/МР</t>
  </si>
  <si>
    <t>45205810355550000330</t>
  </si>
  <si>
    <t>45206810005800000009</t>
  </si>
  <si>
    <t>45207810206800000001</t>
  </si>
  <si>
    <t>01529/МР</t>
  </si>
  <si>
    <t>Текстиль М, ООО</t>
  </si>
  <si>
    <t>45205810050050000517</t>
  </si>
  <si>
    <t>45206810950050000849</t>
  </si>
  <si>
    <t>45206810650050000848</t>
  </si>
  <si>
    <t>45206810906800000001</t>
  </si>
  <si>
    <t>01544/МР</t>
  </si>
  <si>
    <t>01504/МР</t>
  </si>
  <si>
    <t>01501/МР</t>
  </si>
  <si>
    <t>01539/МР</t>
  </si>
  <si>
    <t>цели: предоставление/погашение займов 3 лицам (РКК СБ №62 от 2016-08-30)</t>
  </si>
  <si>
    <t>Zaveri And Compani Private Limited</t>
  </si>
  <si>
    <t>Diamond India Limited</t>
  </si>
  <si>
    <t>45206810350050000850</t>
  </si>
  <si>
    <t>01503/МР</t>
  </si>
  <si>
    <t>47408%5019_конв.сд.</t>
  </si>
  <si>
    <t>47408%5013_конв.сд.</t>
  </si>
  <si>
    <t>45107810550050000034</t>
  </si>
  <si>
    <t>01526/МР</t>
  </si>
  <si>
    <t>цели: предоставление/погашение займов 3 лицам (РКК СБ №18 от 2016-03-29)</t>
  </si>
  <si>
    <t>45206810650050000851</t>
  </si>
  <si>
    <t>реструктуризация (РП №79 от 2016-09-19)</t>
  </si>
  <si>
    <t>реструктуризация (РППП №2172/418000 от 2016-10-05);
цели: предоставление/погашение займов 3 лицам (РП №34 от 2016-04-28)</t>
  </si>
  <si>
    <t>АО "Просперити Вендор Кемикалс Компани"</t>
  </si>
  <si>
    <t>32108810600210000134</t>
  </si>
  <si>
    <t>45207810350050000480</t>
  </si>
  <si>
    <t>45205810350050000518</t>
  </si>
  <si>
    <t>45206810950050000852</t>
  </si>
  <si>
    <t>45205810509800000001</t>
  </si>
  <si>
    <t>5013101613/1</t>
  </si>
  <si>
    <t>01524/МР</t>
  </si>
  <si>
    <t>01548/МР</t>
  </si>
  <si>
    <t>01520/МР</t>
  </si>
  <si>
    <t>01552/МР</t>
  </si>
  <si>
    <t>Энергокабель, Завод, ЗАО</t>
  </si>
  <si>
    <t>ЗАО "Бецема"</t>
  </si>
  <si>
    <t>ООО "Пушкинский мясной двор"</t>
  </si>
  <si>
    <t>ООО "Императорский чай"</t>
  </si>
  <si>
    <t>АО "ВМС-Принт"</t>
  </si>
  <si>
    <t>ООО "КЛИН МАСТЕР"</t>
  </si>
  <si>
    <t>45206810055550000529</t>
  </si>
  <si>
    <t>45206810114800000000</t>
  </si>
  <si>
    <t>45108810403800000000</t>
  </si>
  <si>
    <t>45208810918800000000</t>
  </si>
  <si>
    <t>45205810810800000004</t>
  </si>
  <si>
    <t>45207810210800000000</t>
  </si>
  <si>
    <t>45205810510800000003</t>
  </si>
  <si>
    <t>4132</t>
  </si>
  <si>
    <t>4204-5794/15/66-16-КР</t>
  </si>
  <si>
    <t>31-032/15/490-14-КР</t>
  </si>
  <si>
    <t>38-177/15/315-13-КР</t>
  </si>
  <si>
    <t>4209-5848/15/700-15-КР</t>
  </si>
  <si>
    <t>4209-5848/15/697-15-КР</t>
  </si>
  <si>
    <t>4209-5848/15/288-16-КР</t>
  </si>
  <si>
    <t>цели: предоставление/погашение займов 3 лицам (РККФ БМ №28 от 2015-09-11)</t>
  </si>
  <si>
    <t>цели: предоставление/погашение займов 3 лицам (РККФ БМ №27 от 2015-09-09)</t>
  </si>
  <si>
    <t>2016-10-19</t>
  </si>
  <si>
    <t>б/н_2012-10-18</t>
  </si>
  <si>
    <t>цели: погашение задолженности 3 лиц перед Банком (РКК КИБ №112 от 2016-10-05)</t>
  </si>
  <si>
    <t>КРЕДО, АО</t>
  </si>
  <si>
    <t>ЗАО "ВАЛТА ПЕТ ПРОДАКТС"</t>
  </si>
  <si>
    <t>СПП ОАО "СтройГАЗ"</t>
  </si>
  <si>
    <t>45205810308800000040</t>
  </si>
  <si>
    <t>45812810750050000543</t>
  </si>
  <si>
    <t>01533/МР</t>
  </si>
  <si>
    <t>цели: предоставление/погашение займов 3 лицам (РККМР №32 от 2016-08-25)</t>
  </si>
  <si>
    <t>КС-703740/2014/00021</t>
  </si>
  <si>
    <t>реструктуризация (РП №28 от 2015-03-11)</t>
  </si>
  <si>
    <t>"Цемент" ОАО</t>
  </si>
  <si>
    <t>45603840955550000014</t>
  </si>
  <si>
    <t>45205810655550000331</t>
  </si>
  <si>
    <t>45812810050050000544</t>
  </si>
  <si>
    <t>КС-703740/2014/00024</t>
  </si>
  <si>
    <t>ООО "КЭР"</t>
  </si>
  <si>
    <t>45201810750050000594</t>
  </si>
  <si>
    <t>45205810955550000332</t>
  </si>
  <si>
    <t>20312A98300210000025</t>
  </si>
  <si>
    <t>20312A98000210000024</t>
  </si>
  <si>
    <t>45208810350050000201</t>
  </si>
  <si>
    <t>45812810350050000545</t>
  </si>
  <si>
    <t>45812810650050000546</t>
  </si>
  <si>
    <t>45812810950050000547</t>
  </si>
  <si>
    <t>3968/СДБО</t>
  </si>
  <si>
    <t>01583/МР</t>
  </si>
  <si>
    <t>КС-ЦУ-703740/2014/00048</t>
  </si>
  <si>
    <t>КС-ЦУ-703740/2014/00049</t>
  </si>
  <si>
    <t>КС-ЦУ-703740/2014/00050</t>
  </si>
  <si>
    <t>Эм-Джи Русланд, ООО</t>
  </si>
  <si>
    <t>45208810855550000594</t>
  </si>
  <si>
    <t>45208810155550000595</t>
  </si>
  <si>
    <t>45205810826800000001</t>
  </si>
  <si>
    <t>45208810605800000009</t>
  </si>
  <si>
    <t>4105</t>
  </si>
  <si>
    <t>4091</t>
  </si>
  <si>
    <t>01292/МР</t>
  </si>
  <si>
    <t>01414/МР</t>
  </si>
  <si>
    <t>01517/МР</t>
  </si>
  <si>
    <t>ПЗ, МСФО=79%</t>
  </si>
  <si>
    <t>ПЗ, МСФО=98%</t>
  </si>
  <si>
    <t>ООО "Остендорф Рус"</t>
  </si>
  <si>
    <t>45206810220800000004</t>
  </si>
  <si>
    <t>2016-09-15</t>
  </si>
  <si>
    <t>2016-10-26</t>
  </si>
  <si>
    <t>01554/МР</t>
  </si>
  <si>
    <t>Металлоторг, ЗАО</t>
  </si>
  <si>
    <t>45204810950050000294</t>
  </si>
  <si>
    <t>01173/МР</t>
  </si>
  <si>
    <t>Karlou B.V.</t>
  </si>
  <si>
    <t>ВТБ Капитал Трейдинг, ООО</t>
  </si>
  <si>
    <t>ООО "ТД АБСОЛЮТ"</t>
  </si>
  <si>
    <t>45205810255550000333</t>
  </si>
  <si>
    <t>45606840455550000029</t>
  </si>
  <si>
    <t>45207810650050000481</t>
  </si>
  <si>
    <t>45207810950050000482</t>
  </si>
  <si>
    <t>45207810250050000483</t>
  </si>
  <si>
    <t>45205810305800000001</t>
  </si>
  <si>
    <t>4136</t>
  </si>
  <si>
    <t>б/н_2016-09-14</t>
  </si>
  <si>
    <t>цели: предоставление/погашение займов 3 лицам (РП №69 от 2016-08-23)</t>
  </si>
  <si>
    <t>01565/МР</t>
  </si>
  <si>
    <t>01567/МР</t>
  </si>
  <si>
    <t>01566/МР</t>
  </si>
  <si>
    <t>реструктуризация (РКК КИБ №119 от 2016-10-19);
цели: предоставление/погашение займов 3 лицам (РППП №1385/411120 от 2016-02-17)</t>
  </si>
  <si>
    <t>01556/МР</t>
  </si>
  <si>
    <t>цели: предоставление/погашение займов 3 лицам (РКК СБ №57 от 2016-08-16)</t>
  </si>
  <si>
    <t>Kundan Care Products ltd</t>
  </si>
  <si>
    <t>РППП от 18.10.2016 №2302/418000: улучшение на 1 категорию качества с применением мин. нормы резервирования в рамках КК</t>
  </si>
  <si>
    <t>РКК КИБ от 13.10.2016 №116: улучшение на 1 категорию качества с применением мин. нормы резервирования в рамках КК</t>
  </si>
  <si>
    <t>РКК КИБ от 28.10.2016 №122: улучшение на 1 категорию качества</t>
  </si>
  <si>
    <t>45606840855550000030</t>
  </si>
  <si>
    <t>б/н_2016-09-30</t>
  </si>
  <si>
    <t>цели: предоставление/погашение займов 3 лицам (РП №46 от 2016-06-07)</t>
  </si>
  <si>
    <t>реструктуризация (РУОБ отсутствует);
реструктуризация (РП №74 от 2014-12-23, РКК КИБ №35 от 2016-03-30, РКК КИБ №76 от 2016-06-29);
цели: погашение ранее выданной ссуды (РП №74 от 2014-12-23)</t>
  </si>
  <si>
    <t>47408%5022_конв.сд.</t>
  </si>
  <si>
    <t>4115 Общество с ограниченной ответственностью   "Рябиновое"</t>
  </si>
  <si>
    <t>Deal N:021 с 0000343496.From 18/10/2016 to 27/06/2017.Rate: 1.9</t>
  </si>
  <si>
    <t>Deal N:022 с 0000343492.From 14/10/2016 to 30/03/2017.Rate: 2.25</t>
  </si>
  <si>
    <t>20312A98600210000026</t>
  </si>
  <si>
    <t>Deal N:023 с 0000343492.From 26/10/2016 to 13/04/2017.Rate: 2.25</t>
  </si>
  <si>
    <t>32007840800210000034</t>
  </si>
  <si>
    <t>Deal N:700610161 с Публичное акционерное общество "БМ-Банк", Москва</t>
  </si>
  <si>
    <t>32107810000210000104</t>
  </si>
  <si>
    <t>LD N 501410161 Transh 1 с 0000320241.</t>
  </si>
  <si>
    <t>32107810200210000108</t>
  </si>
  <si>
    <t>LD N 5021101617 Transh 1 с 0000320241.</t>
  </si>
  <si>
    <t>32107810200210000111</t>
  </si>
  <si>
    <t>LD N 5027101611 Transh 1 с 0000320241.</t>
  </si>
  <si>
    <t>32107810300210000105</t>
  </si>
  <si>
    <t>LD N 5014101622 Transh 1 с 0000320241.</t>
  </si>
  <si>
    <t>32107810400210000102</t>
  </si>
  <si>
    <t>LD N 500510167 Transh 1 с 0000320241.</t>
  </si>
  <si>
    <t>32107810500210000109</t>
  </si>
  <si>
    <t>LD N 5024101622 Transh 1 с 0000320241.</t>
  </si>
  <si>
    <t>32107810500210000112</t>
  </si>
  <si>
    <t>LD N 5028101620 Transh 1 с 0000320241.</t>
  </si>
  <si>
    <t>32107810600210000106</t>
  </si>
  <si>
    <t>LD N 501710167 Transh 1 с 0000320241.</t>
  </si>
  <si>
    <t>32107810700210000103</t>
  </si>
  <si>
    <t>LD N 5006101610 Transh 1 с 0000320241.</t>
  </si>
  <si>
    <t>32107810900210000107</t>
  </si>
  <si>
    <t>LD N 5021101618 Transh 1 с 0000320241.</t>
  </si>
  <si>
    <t>32107810900210000110</t>
  </si>
  <si>
    <t>LD N 502510165 Transh 1 с 0000320241.</t>
  </si>
  <si>
    <t>32108810300210000133</t>
  </si>
  <si>
    <t>LD N 5004101621 Transh 1 с 0000326090.</t>
  </si>
  <si>
    <t>LD N 5013101613 Transh 1 с 0000320241.</t>
  </si>
  <si>
    <t>32109344100210000002</t>
  </si>
  <si>
    <t>LD N 700310165 Transh 1 с 0000012971.</t>
  </si>
  <si>
    <t>32109810200210000025</t>
  </si>
  <si>
    <t>LD N 501710165 Transh 1 с 0000320241.</t>
  </si>
  <si>
    <t>32109810600210000023</t>
  </si>
  <si>
    <t>LD N 501310167 Transh 1 с 0000320241.</t>
  </si>
  <si>
    <t>32109810900210000024</t>
  </si>
  <si>
    <t>LD N 5013101611 Transh 1 с 0000320241.</t>
  </si>
  <si>
    <t>01526/МР Общество с ограниченной ответственностью "СТОУН-XXI"</t>
  </si>
  <si>
    <t>ООО "СТОУН-XXI" Кредиты, предоставленные негосударственным финансовым организациям на срок свыше 3 лет</t>
  </si>
  <si>
    <t>45201810600800000001</t>
  </si>
  <si>
    <t>Сводный счет по учету овердрафтов Кредиты, предоставленные негосударственным коммерческим организациям кредит, предоставленный при недостатке средств на расчетном (текущем) счете ("овердрафт")</t>
  </si>
  <si>
    <t>45215810900800000001</t>
  </si>
  <si>
    <t>ОВ-01289/МР Общество с ограниченной ответственностью "Компания СИМ-авто"</t>
  </si>
  <si>
    <t>4071 ЗАО " Отраслевый центр внедрения новой техники и технологий"</t>
  </si>
  <si>
    <t>01544/МР Общество с ограниченной ответственностью Торговая Компания "Карамель Трейдинг"</t>
  </si>
  <si>
    <t>4136 Акционерное общество "АСТЕРОС"</t>
  </si>
  <si>
    <t>ООО "ТД АБСОЛЮТ" дог. 01556/МР от 28.10.16 Кредиты, предоставленные негосударственным коммерческим организациям на срок от 91 до 180 дней</t>
  </si>
  <si>
    <t>ЗАО "ВАЛТА ПЕТ ПРОДАКТС" дог. 01533/МР от 14.10.16 Кредиты, предоставленные негосударственным коммерческим организациям на срок от 91 до 180 дней</t>
  </si>
  <si>
    <t>01548/МР ООО "ЭЛИДА Групп"</t>
  </si>
  <si>
    <t>АО "Просперити Вендор Кемикалс Компани" дог. 01552/МР от 13.10.16 Кредиты, предоставленные негосударственным коммерческим организациям на срок от 91 до 180 дней</t>
  </si>
  <si>
    <t>ООО "КЛИН МАСТЕР" Кредиты, предоставленные негосударственным коммерческим организациям на срок от 91 до 180 дней</t>
  </si>
  <si>
    <t>ООО "Императорский чай" Кредиты, предоставленные негосударственным коммерческим организациям на срок от 91 до 180 дней</t>
  </si>
  <si>
    <t>ООО "Эм-Джи Русланд" дог. 01414/МР от 24.10.16 Кредиты, предоставленные негосударственным коммерческим организациям на срок от 91 до 180 дней</t>
  </si>
  <si>
    <t>3968/СДБО Общество с ограниченной ответственностью ВТБ Капитал Трейдинг</t>
  </si>
  <si>
    <t>ООО "МУСТАНГ МОТОРС" дог. 01529/МР от 30.09.16 Кредиты, предоставленные негосударственным коммерческим организациям на срок от 181 дня до 1 года</t>
  </si>
  <si>
    <t>01471/МР Общество с ограниченной ответственностью "Вайлдберриз"</t>
  </si>
  <si>
    <t>4132 Закрытое акционерное общество "Управляюшая компания "Динамо"</t>
  </si>
  <si>
    <t>45215810150050003705</t>
  </si>
  <si>
    <t>АО "Завод "Энергокабель" Кредиты, предоставленные негосударственным коммерческим организациям на срок от 181 дня до 1 года</t>
  </si>
  <si>
    <t>ООО "Остендорф Рус" дог. 01554/МР от 24.10.16 Кредиты, предоставленные негосударственным коммерческим организациям на срок от 181 дня до 1 года</t>
  </si>
  <si>
    <t>45206810310800000008</t>
  </si>
  <si>
    <t>ООО "Императорский чай" дог. 4209-5848/15/700-15-КР от 29.10.15 Кредиты, предоставленные негосударственным коммерческим организациям на срок от 181 дня до 1 года</t>
  </si>
  <si>
    <t>01292/МР Общество с ограниченной ответственностью "ИРВИН 2"</t>
  </si>
  <si>
    <t>01503/МР Акционерное общество "Фирма "АйТи". Информационные технологии"</t>
  </si>
  <si>
    <t>45206810455550000530</t>
  </si>
  <si>
    <t>ООО "Леомакс" дог. 01512/МР от 29.09.16 Кредиты, предоставленные негосударственным коммерческим организациям на срок от 181 дня до 1 года</t>
  </si>
  <si>
    <t>01501/МР Общество с ограниченной ответственностью "НефтеГазКомплект"</t>
  </si>
  <si>
    <t>01429/МР Закрытое акционерное общество фирма "Проконсим"</t>
  </si>
  <si>
    <t>01132/МР Закрытое Акционерное общество "Русхимсеть"</t>
  </si>
  <si>
    <t>ООО "Текстиль М" дог. 01539/МР от 10.10.16 Кредиты, предоставленные негосударственным коммерческим организациям на срок от 181 дня до 1 года</t>
  </si>
  <si>
    <t>01504/МР Общество с ограниченной ответственностью "ХАТБЕР-М"</t>
  </si>
  <si>
    <t>01520/МР Акционерное общество Торговый дом "Гулливер и Ко"</t>
  </si>
  <si>
    <t>ООО "БПА" дог. 01509/МР от 05.10.16 Кредиты, предоставленные негосударственным коммерческим организациям на срок от 1 года до 3 лет</t>
  </si>
  <si>
    <t>АО "ВМС-Принт" Кредиты, предоставленные негосударственным коммерческим организациям на срок от 1 года до 3 лет</t>
  </si>
  <si>
    <t>45215810710800000000</t>
  </si>
  <si>
    <t>01566/МР Закрытое акционерное общество "Депо №1"</t>
  </si>
  <si>
    <t>01524/МР Общество с ограниченной ответственностью "НИАРМЕДИК ПЛЮС"</t>
  </si>
  <si>
    <t>3341 / АО "Главное управление обустройства войск"</t>
  </si>
  <si>
    <t>45215810550050002937</t>
  </si>
  <si>
    <t>01565/МР Закрытое акционерное общество "Вагон-Сервис"</t>
  </si>
  <si>
    <t>01567/МР Закрытое акционерное общество "ЛокомотивТрансСервис"</t>
  </si>
  <si>
    <t>01458/МР Акционерное общество "Киномакс"</t>
  </si>
  <si>
    <t>45215810650050003687</t>
  </si>
  <si>
    <t>4091 Акционерное общество "Российская корпорация ракетно-космического приборостроения и информационных систем"</t>
  </si>
  <si>
    <t>45215810950050003691</t>
  </si>
  <si>
    <t>01583/МР Общество с ограниченной ответственностью "Комплексные энергетические решения"</t>
  </si>
  <si>
    <t>45215810650050003713</t>
  </si>
  <si>
    <t>45215810250050003692</t>
  </si>
  <si>
    <t>ООО "СГТ-Сибирь" дог. 01517/МР от 20.10.16 Кредиты, предоставленные негосударственным коммерческим организациям на срок свыше 3 лет</t>
  </si>
  <si>
    <t>4077 Открытое акционерное общество   «Военно-промышленная корпорация «Научно-производственное объединение машиностроения»</t>
  </si>
  <si>
    <t>01374/МР Общество с ограниченной ответственностью «Долина Солнца»</t>
  </si>
  <si>
    <t>45215810050050003685</t>
  </si>
  <si>
    <t>4105 Публичное акционерное общество "Газпром нефть"</t>
  </si>
  <si>
    <t>ЗАО "Бецема" Кредиты, предоставленные негосударственным коммерческим организациям на срок свыше 3 лет</t>
  </si>
  <si>
    <t>б/н   Essar Energy Limited</t>
  </si>
  <si>
    <t>45615810450050000118</t>
  </si>
  <si>
    <t>б/н             Karlou B.V. (Netherlands)</t>
  </si>
  <si>
    <t>б/н     Закрытое акционерное общество "Техут"</t>
  </si>
  <si>
    <t>45615810150050000120</t>
  </si>
  <si>
    <t>КС-703740/2014/00024 Открытое акционерное общество "Цемент"</t>
  </si>
  <si>
    <t>45818810150050001382</t>
  </si>
  <si>
    <t>КС-ЦУ-703740/2014/00048 Открытое акционерное общество "Цемент"</t>
  </si>
  <si>
    <t>45818810450050001383</t>
  </si>
  <si>
    <t>КС-ЦУ-703740/2014/00049 Открытое акционерное общество "Цемент"</t>
  </si>
  <si>
    <t>45818810750050001384</t>
  </si>
  <si>
    <t>КС-703740/2014/00021 Строительно-проектно-промышленное ОАО Стройгаз</t>
  </si>
  <si>
    <t>45818810850050001381</t>
  </si>
  <si>
    <t>КС-ЦУ-703740/2014/00050 Открытое акционерное общество "Цемент"</t>
  </si>
  <si>
    <t>45818810050050001385</t>
  </si>
  <si>
    <t>Задолженность по гарантии ВТБ № IGR13/MSHD/0968 от 26.12.2013 (АО "НГСК Казстройсервис")</t>
  </si>
  <si>
    <t>Сделка № 414162-300916-11659/1-1 c ВТБ Капитал (0000326219). Уралкалий БО-02 ADS_ID=18068231</t>
  </si>
  <si>
    <t>Сделка № 414162-300916-11660/1-1 c ВТБ Капитал (0000326219). Уралкалий БО-01 ADS_ID=18068247</t>
  </si>
  <si>
    <t>47408840600210005030</t>
  </si>
  <si>
    <t>Расчеты/netting с PC JEWELLER LIMITED</t>
  </si>
  <si>
    <t>z0000336859</t>
  </si>
  <si>
    <t>z0000332006</t>
  </si>
  <si>
    <t>zBM02263849</t>
  </si>
  <si>
    <t>z0000345931</t>
  </si>
  <si>
    <t>z0000346144</t>
  </si>
  <si>
    <t>z0000346104</t>
  </si>
  <si>
    <t>z0000346090</t>
  </si>
  <si>
    <t>z0000338748</t>
  </si>
  <si>
    <t>45813810155550000003</t>
  </si>
  <si>
    <t>45813810855550000002</t>
  </si>
  <si>
    <t>45206810850050000855</t>
  </si>
  <si>
    <t>45206810250050000853</t>
  </si>
  <si>
    <t>45206810150050000856</t>
  </si>
  <si>
    <t>01546/МР</t>
  </si>
  <si>
    <t>01535/МР</t>
  </si>
  <si>
    <t>УБРиР, ОАО</t>
  </si>
  <si>
    <t>Корпорация ВНИИЭМ, ОАО</t>
  </si>
  <si>
    <t>РППП от 17.12.2015 №3194/418000: улучшение на 1 категорию качества с применением мин. нормы резервирования в рамках КК</t>
  </si>
  <si>
    <t>45205810055550000326</t>
  </si>
  <si>
    <t>3728</t>
  </si>
  <si>
    <t>VTB BANK (Deutschland) AG, Frankfurt am Main</t>
  </si>
  <si>
    <t>СГ-Транс, ОАО</t>
  </si>
  <si>
    <t>Судостроительный банк, КБ ООО</t>
  </si>
  <si>
    <t>Элекон, ООО</t>
  </si>
  <si>
    <t>Ярославский ликеро-водочный завод, ОАО</t>
  </si>
  <si>
    <t>Остин, ООО</t>
  </si>
  <si>
    <t>У Сервис+, ООО</t>
  </si>
  <si>
    <t>Эсперанс, ООО</t>
  </si>
  <si>
    <t>ЛидерПро, ООО</t>
  </si>
  <si>
    <t>Ставропольский винно-коньячный завод, ЗАО</t>
  </si>
  <si>
    <t>Торговый дом АЛВИСА, ООО</t>
  </si>
  <si>
    <t>НПК Технологии машиностроения, АО</t>
  </si>
  <si>
    <t>Медицинская компания ИДК, ЗАО</t>
  </si>
  <si>
    <t>ООО "БАЛТРАНС"</t>
  </si>
  <si>
    <t>АО "Молочный завод Зеленокумский"</t>
  </si>
  <si>
    <t>ООО "Сибтрансмет"</t>
  </si>
  <si>
    <t>ООО "ТД "ЗЭТ"</t>
  </si>
  <si>
    <t>ООО "МОСГОРЛОГИСТИК"</t>
  </si>
  <si>
    <t>ОАО "Связьстрой-4"</t>
  </si>
  <si>
    <t>ООО "Сибмаш"</t>
  </si>
  <si>
    <t>ООО "ЮМС"</t>
  </si>
  <si>
    <t>ООО "Мастер"</t>
  </si>
  <si>
    <t>ООО "Коломнамолпром"</t>
  </si>
  <si>
    <t>ООО "ПКФ Стройбетон"</t>
  </si>
  <si>
    <t>ООО ТД НМ</t>
  </si>
  <si>
    <t>ЗАО "Аргументы и факты"</t>
  </si>
  <si>
    <t>ООО "Компания Гарсинг"</t>
  </si>
  <si>
    <t>АО "Эпиэл"</t>
  </si>
  <si>
    <t>ОАО "Луховицкий мукомольный завод"</t>
  </si>
  <si>
    <t>ООО "Промакс 2002"</t>
  </si>
  <si>
    <t>ООО "Проектное Рефинансирование"</t>
  </si>
  <si>
    <t>ООО "СТРОЙРЕГИОН"</t>
  </si>
  <si>
    <t>ООО "ТПК "ВИЛОН"</t>
  </si>
  <si>
    <t>МУП "Водоканал" г. Подольска</t>
  </si>
  <si>
    <t>ООО "Хитон"</t>
  </si>
  <si>
    <t>ООО "ТрансСистема"</t>
  </si>
  <si>
    <t>Закрытое акционерное общество "КИМБЕРЛИ ЛЭНД"</t>
  </si>
  <si>
    <t>ООО "СНАБСЕРВИС"</t>
  </si>
  <si>
    <t>ЗАО "ОЛИМП"</t>
  </si>
  <si>
    <t>ООО "Сириус Бизнес"</t>
  </si>
  <si>
    <t>ООО "Фармина"</t>
  </si>
  <si>
    <t>ООО "МарисТРАНС"</t>
  </si>
  <si>
    <t>ООО "Кредо"</t>
  </si>
  <si>
    <t>ООО "МЕГАКОМ"</t>
  </si>
  <si>
    <t>ООО "УК Биогард"</t>
  </si>
  <si>
    <t>ООО "Биогард-Трейд Запад"</t>
  </si>
  <si>
    <t>ООО "Легат ТМ"</t>
  </si>
  <si>
    <t>ООО "Хартия"</t>
  </si>
  <si>
    <t>ЗАО "РУССКОЕ ЗОЛОТО"</t>
  </si>
  <si>
    <t>ООО "ПромЦветМет"</t>
  </si>
  <si>
    <t>ООО "ИНСТРОЙ ГРУПП"</t>
  </si>
  <si>
    <t>ООО "Сэйф Кэп"</t>
  </si>
  <si>
    <t>ООО "Кинг Лион Тула"</t>
  </si>
  <si>
    <t>ООО "ТимПром"</t>
  </si>
  <si>
    <t>ЗАО "Москворецкое"</t>
  </si>
  <si>
    <t>ООО "Ланмолл"</t>
  </si>
  <si>
    <t>ООО "Лион-Металл"</t>
  </si>
  <si>
    <t>ООО "ЭнергоСервис"</t>
  </si>
  <si>
    <t>ООО "ВЕГЕТОРИЯ"</t>
  </si>
  <si>
    <t>ООО "Проспект Пушкина"</t>
  </si>
  <si>
    <t>ООО "БизЛинк"</t>
  </si>
  <si>
    <t>ООО "Эко-Транс Сервис"</t>
  </si>
  <si>
    <t>ООО "Тектоника"</t>
  </si>
  <si>
    <t>ЗАО "Канонфарма продакшн"</t>
  </si>
  <si>
    <t>ООО "ТПД Паритет"</t>
  </si>
  <si>
    <t>ООО племзавод "Барыбино"</t>
  </si>
  <si>
    <t>АО "ИНТЕРСКОЛ- Алабуга"</t>
  </si>
  <si>
    <t>ГУП "Издательство "Башкортостан"</t>
  </si>
  <si>
    <t>Лига-Транс, ООО</t>
  </si>
  <si>
    <t>ООО "Инфорсер Инжиниринг"</t>
  </si>
  <si>
    <t>АО "Аметистовое"</t>
  </si>
  <si>
    <t>Муниципальное образование г. Дубна Московской области</t>
  </si>
  <si>
    <t>ООО "Сервис-Интегратор"</t>
  </si>
  <si>
    <t>ОАО "МВКЗ "КиН"</t>
  </si>
  <si>
    <t>Нара, ЗАО</t>
  </si>
  <si>
    <t>Администрация Ступинского Муниципального района</t>
  </si>
  <si>
    <t>Администрация г. Ивантеевка</t>
  </si>
  <si>
    <t>32108810900210000135</t>
  </si>
  <si>
    <t>45208810455550000606</t>
  </si>
  <si>
    <t>32401810200210000011</t>
  </si>
  <si>
    <t>45208810055550000598</t>
  </si>
  <si>
    <t>45208810355550000599</t>
  </si>
  <si>
    <t>45208810155550000605</t>
  </si>
  <si>
    <t>47423810350060007239</t>
  </si>
  <si>
    <t>60315810250060000052</t>
  </si>
  <si>
    <t>45208810555550000603</t>
  </si>
  <si>
    <t>45208810855550000604</t>
  </si>
  <si>
    <t>45208810155550000537</t>
  </si>
  <si>
    <t>45812810200800000010</t>
  </si>
  <si>
    <t>45812810600800000018</t>
  </si>
  <si>
    <t>45812810300800000004</t>
  </si>
  <si>
    <t>45812810300800000020</t>
  </si>
  <si>
    <t>45205156555550000001</t>
  </si>
  <si>
    <t>45208810409800000001</t>
  </si>
  <si>
    <t>45207810550050000484</t>
  </si>
  <si>
    <t>45206810750050000858</t>
  </si>
  <si>
    <t>45812810550050000549</t>
  </si>
  <si>
    <t>45207810655550000630</t>
  </si>
  <si>
    <t>45205810555550000334</t>
  </si>
  <si>
    <t>45206810050050000859</t>
  </si>
  <si>
    <t>45205810255550000281</t>
  </si>
  <si>
    <t>45205810650050000522</t>
  </si>
  <si>
    <t>45208810650050000202</t>
  </si>
  <si>
    <t>45207810850050000485</t>
  </si>
  <si>
    <t>45206978950050000011</t>
  </si>
  <si>
    <t>45812810316800000001</t>
  </si>
  <si>
    <t>45812810016800000000</t>
  </si>
  <si>
    <t>45206810450050000857</t>
  </si>
  <si>
    <t>45205810050050000520</t>
  </si>
  <si>
    <t>45208810708800000003</t>
  </si>
  <si>
    <t>45208810108800000001</t>
  </si>
  <si>
    <t>44606810155550000156</t>
  </si>
  <si>
    <t>45208810955550000601</t>
  </si>
  <si>
    <t>45207810255550000629</t>
  </si>
  <si>
    <t>45205810650050000519</t>
  </si>
  <si>
    <t>45204810850050000297</t>
  </si>
  <si>
    <t>20312A98200210000028</t>
  </si>
  <si>
    <t>45206810355550000533</t>
  </si>
  <si>
    <t>45208810755550000607</t>
  </si>
  <si>
    <t>45208810100800000083</t>
  </si>
  <si>
    <t>45812810900800000035</t>
  </si>
  <si>
    <t>45812810200800000036</t>
  </si>
  <si>
    <t>45812810500800000037</t>
  </si>
  <si>
    <t>45812810700800000015</t>
  </si>
  <si>
    <t>45812810100800000039</t>
  </si>
  <si>
    <t>45208810408800000002</t>
  </si>
  <si>
    <t>45812810300800000033</t>
  </si>
  <si>
    <t>45812810800800000038</t>
  </si>
  <si>
    <t>45812810100800000026</t>
  </si>
  <si>
    <t>45812810700800000028</t>
  </si>
  <si>
    <t>45812810400800000030</t>
  </si>
  <si>
    <t>45812810000800000029</t>
  </si>
  <si>
    <t>45812810800800000025</t>
  </si>
  <si>
    <t>45812810400800000027</t>
  </si>
  <si>
    <t>45812810900800000019</t>
  </si>
  <si>
    <t>45812810800800000009</t>
  </si>
  <si>
    <t>45812810600800000021</t>
  </si>
  <si>
    <t>45812810400800000043</t>
  </si>
  <si>
    <t>45208810614800000003</t>
  </si>
  <si>
    <t>45207810014800000002</t>
  </si>
  <si>
    <t>45208810314800000002</t>
  </si>
  <si>
    <t>45208810514800000006</t>
  </si>
  <si>
    <t>45208810814800000007</t>
  </si>
  <si>
    <t>45208810014800000001</t>
  </si>
  <si>
    <t>45812810914800000005</t>
  </si>
  <si>
    <t>45812810514800000007</t>
  </si>
  <si>
    <t>45208810005800000010</t>
  </si>
  <si>
    <t>45208810009800000003</t>
  </si>
  <si>
    <t>45812810712800000003</t>
  </si>
  <si>
    <t>45812810012800000004</t>
  </si>
  <si>
    <t>45812810412800000002</t>
  </si>
  <si>
    <t>45208810518800000002</t>
  </si>
  <si>
    <t>45208810218800000001</t>
  </si>
  <si>
    <t>45206810820800000006</t>
  </si>
  <si>
    <t>45208810110800000002</t>
  </si>
  <si>
    <t>45812840000800000002</t>
  </si>
  <si>
    <t>45208810920800000001</t>
  </si>
  <si>
    <t>45208810811800000000</t>
  </si>
  <si>
    <t>45207810811800000001</t>
  </si>
  <si>
    <t>45208810410800000003</t>
  </si>
  <si>
    <t>45206810910800000013</t>
  </si>
  <si>
    <t>45812810600800000005</t>
  </si>
  <si>
    <t>45812810900800000006</t>
  </si>
  <si>
    <t>47802810200800000002</t>
  </si>
  <si>
    <t>47802810900800000001</t>
  </si>
  <si>
    <t>47802810600800000000</t>
  </si>
  <si>
    <t>45208810515800000005</t>
  </si>
  <si>
    <t>45208810915800000003</t>
  </si>
  <si>
    <t>45208810714800000000</t>
  </si>
  <si>
    <t>45812810200800000023</t>
  </si>
  <si>
    <t>45208840700800000000</t>
  </si>
  <si>
    <t>45208840000800000001</t>
  </si>
  <si>
    <t>45812810400800000014</t>
  </si>
  <si>
    <t>45812810800800000012</t>
  </si>
  <si>
    <t>45208810914800000004</t>
  </si>
  <si>
    <t>45208840300800000002</t>
  </si>
  <si>
    <t>45812810500800000024</t>
  </si>
  <si>
    <t>45812810100800000013</t>
  </si>
  <si>
    <t>45207810712800000003</t>
  </si>
  <si>
    <t>45207810702800000000</t>
  </si>
  <si>
    <t>45208810302800000001</t>
  </si>
  <si>
    <t>45208810806800000002</t>
  </si>
  <si>
    <t>45205810110800000018</t>
  </si>
  <si>
    <t>45208810112800000000</t>
  </si>
  <si>
    <t>45205810214800000024</t>
  </si>
  <si>
    <t>45812810409800000002</t>
  </si>
  <si>
    <t>45812810809800000000</t>
  </si>
  <si>
    <t>45208810620800000000</t>
  </si>
  <si>
    <t>45208810215800000004</t>
  </si>
  <si>
    <t>45812810100800000042</t>
  </si>
  <si>
    <t>45812810000800000016</t>
  </si>
  <si>
    <t>45812810800800000041</t>
  </si>
  <si>
    <t>45812810300800000017</t>
  </si>
  <si>
    <t>45205810018800000000</t>
  </si>
  <si>
    <t>45208810808800000000</t>
  </si>
  <si>
    <t>45208810510800000000</t>
  </si>
  <si>
    <t>45208810710800000004</t>
  </si>
  <si>
    <t>45208810810800000001</t>
  </si>
  <si>
    <t>45207810511800000000</t>
  </si>
  <si>
    <t>45207810111800000002</t>
  </si>
  <si>
    <t>45205810110800000021</t>
  </si>
  <si>
    <t>45205810610800000013</t>
  </si>
  <si>
    <t>45207810510800000001</t>
  </si>
  <si>
    <t>45207810810800000002</t>
  </si>
  <si>
    <t>45206810210800000014</t>
  </si>
  <si>
    <t>45208810709800000002</t>
  </si>
  <si>
    <t>45809810700800000002</t>
  </si>
  <si>
    <t>45208810655550000600</t>
  </si>
  <si>
    <t>47101840300210000182</t>
  </si>
  <si>
    <t>44208810014800000002</t>
  </si>
  <si>
    <t>44208810414800000000</t>
  </si>
  <si>
    <t>44208810614800000004</t>
  </si>
  <si>
    <t>44208810214800000006</t>
  </si>
  <si>
    <t>44208810714800000001</t>
  </si>
  <si>
    <t>44208810914800000005</t>
  </si>
  <si>
    <t>45205810004800000001</t>
  </si>
  <si>
    <t>45208810712800000002</t>
  </si>
  <si>
    <t>45812810500800000011</t>
  </si>
  <si>
    <t>45812810500800000040</t>
  </si>
  <si>
    <t>45812810200800000007</t>
  </si>
  <si>
    <t>44208810320800000000</t>
  </si>
  <si>
    <t>44208810314800000003</t>
  </si>
  <si>
    <t>2016-11-07</t>
  </si>
  <si>
    <t>701506163/1</t>
  </si>
  <si>
    <t>реструктуризация (РКК №66 от 2002-12-20, РП №19 от 2003-03-26, РП №81 от 2003-12-23, РП №17 от 2006-04-05, РП №54 от 2009-08-25, РКК №72 от 2010-10-20, РКК №1 от 2012-01-11, РКК №108 от 2014-12-26, РКК КИБ №77 от 2016-06-29)</t>
  </si>
  <si>
    <t>4016</t>
  </si>
  <si>
    <t>59311440</t>
  </si>
  <si>
    <t>ДУБГ-605-13/619-13</t>
  </si>
  <si>
    <t>реструктуризация (РП №95 от 2016-11-03);
цели: предоставление/погашение займов 3 лицам (РП №57 от 2015-06-09)</t>
  </si>
  <si>
    <t>ОКБ00079/15/010-13</t>
  </si>
  <si>
    <t>реструктуризация (РКК БМ №150.1 от 2013-12-04)</t>
  </si>
  <si>
    <t>ОКБ00079/15/011-13</t>
  </si>
  <si>
    <t>ОКБ00079/15/012-13</t>
  </si>
  <si>
    <t>ОКБ00079/15/021-13</t>
  </si>
  <si>
    <t>3913</t>
  </si>
  <si>
    <t>4208-5841/15/31-15-КР</t>
  </si>
  <si>
    <t>01540/МР</t>
  </si>
  <si>
    <t>цели: предоставление/погашение займов 3 лицам (РКК СБ №33 от 2016-05-25)</t>
  </si>
  <si>
    <t>01541/МР</t>
  </si>
  <si>
    <t>4043</t>
  </si>
  <si>
    <t>реструктуризация (РППП №3303/418000 от 2013-11-06, РП №96 от 2016-11-07);
цели: предоставление/погашение займов 3 лицам (РП №34 от 2016-04-28)</t>
  </si>
  <si>
    <t>реструктуризация (РП №48 от 2016-06-14, РП №86 от 2016-10-11);
цели: погашение задолженности 3 лиц перед Банком (РП №45 от 2015-04-28);
цели: погашение ранее выданной ссуды (РП №45 от 2015-04-28)</t>
  </si>
  <si>
    <t>реструктуризация (РУОБ отсутствует);
реструктуризация (РП №38 от 2014-08-19, РП №74 от 2014-12-23, РП №80 от 2015-08-18, РП №50 от 2016-06-21, РППП №2302/418000 от 2016-10-18);
цели: погашение задолженности 3 лиц перед Банком (РППП №2302/418000 от 2016-10-18);
цели: погашение задолженности 3 лиц перед др. банками (РППП №2302/418000 от 2016-10-18);
цели: предоставление/погашение займов 3 лицам (РП №80 от 2015-08-18)</t>
  </si>
  <si>
    <t>01594/МР</t>
  </si>
  <si>
    <t>01581/МР</t>
  </si>
  <si>
    <t>01532/МР</t>
  </si>
  <si>
    <t>01603/МР</t>
  </si>
  <si>
    <t>31-041/15/300-14-КР</t>
  </si>
  <si>
    <t>31-041/15/471-14-КР</t>
  </si>
  <si>
    <t>01545/МР</t>
  </si>
  <si>
    <t>01485/МР</t>
  </si>
  <si>
    <t>00982/15/0031-14</t>
  </si>
  <si>
    <t>реструктуризация (РКК СБ №42 от 2016-07-01)</t>
  </si>
  <si>
    <t>00982/15/0030-14</t>
  </si>
  <si>
    <t>4121</t>
  </si>
  <si>
    <t>цели: погашение ранее выданной ссуды (РКК КИБ №96 от 2016-08-24);
цели: предоставление/погашение займов 3 лицам (РКК КИБ №25 от 2016-03-10)</t>
  </si>
  <si>
    <t>3817</t>
  </si>
  <si>
    <t>цели: приобретение/погашение ценных бумаг (РП №17 от 2016-03-11)</t>
  </si>
  <si>
    <t>4119</t>
  </si>
  <si>
    <t>01300/МР</t>
  </si>
  <si>
    <t>nett Jeweller ltd 10.11.2016</t>
  </si>
  <si>
    <t>реструктуризация (РП №97 от 2016-11-07);
цели: предоставление/погашение займов 3 лицам (РП №97 от 2016-11-07)</t>
  </si>
  <si>
    <t>4021</t>
  </si>
  <si>
    <t>3.ОКК/15/08-13</t>
  </si>
  <si>
    <t>реструктуризация (РКМКС БМ №17.14 от 2014-06-19)</t>
  </si>
  <si>
    <t>00982/15/0003-13</t>
  </si>
  <si>
    <t>00053/15/00065-11</t>
  </si>
  <si>
    <t>00053/15/00111-11</t>
  </si>
  <si>
    <t>ОКБ63/15/028-13</t>
  </si>
  <si>
    <t>ОКБ63/15/030-12</t>
  </si>
  <si>
    <t>38-177/15/578-13-КР</t>
  </si>
  <si>
    <t>07/15/127-14</t>
  </si>
  <si>
    <t>00053/15/00073-14</t>
  </si>
  <si>
    <t>00023-ОКА/15/077-13</t>
  </si>
  <si>
    <t>цели: предоставление/погашение займов 3 лицам (РККФ БМ №68 от 2013-10-31)</t>
  </si>
  <si>
    <t>00023-ОКА/15/091-14</t>
  </si>
  <si>
    <t>102-254/15/70-15</t>
  </si>
  <si>
    <t>00023-ОКА/15/002-14</t>
  </si>
  <si>
    <t>00023-ОКА/15/032-14</t>
  </si>
  <si>
    <t>00023-ОКА/15/033-14</t>
  </si>
  <si>
    <t>31-088/15/126-14-КР</t>
  </si>
  <si>
    <t>31-088/15/143-14-КР</t>
  </si>
  <si>
    <t>31-088/15/329-13-КР</t>
  </si>
  <si>
    <t>31-088/15/492-13-КР</t>
  </si>
  <si>
    <t>реструктуризация (РКСП БМ №0 от 2013-12-04);
цели: предоставление/погашение займов 3 лицам (РКСП БМ №60 от 2013-11-01)</t>
  </si>
  <si>
    <t>38-177/15/127-14-КР</t>
  </si>
  <si>
    <t>реструктуризация (РП БМ №70 от 2015-10-30, РП БМ №23 от 2016-03-31);
цели: предоставление/погашение займов 3 лицам (РКК БМ №20.56 от 2014-05-14)</t>
  </si>
  <si>
    <t>38-177/15/311-14-КР</t>
  </si>
  <si>
    <t>реструктуризация (РП БМ №62 от 2015-09-30, РП БМ №70 от 2015-10-30, РП БМ №1 от 2016-01-11, РП БМ №23 от 2016-03-31);
цели: погашение ранее выданной ссуды (РП БМ №1 от 2016-01-11)</t>
  </si>
  <si>
    <t>38-177/15/417-13-КР/1</t>
  </si>
  <si>
    <t>38-177/15/417-13-КР/2</t>
  </si>
  <si>
    <t>38-177/15/417-13-КР/3</t>
  </si>
  <si>
    <t>38-177/15/417-13-КР/4</t>
  </si>
  <si>
    <t>38-177/15/422-13-КР</t>
  </si>
  <si>
    <t>38-177-3079/15/1006-12- КР</t>
  </si>
  <si>
    <t>реструктуризация (РКК БМ №92 от 2013-08-01)</t>
  </si>
  <si>
    <t>31-032/15/93-14-КР</t>
  </si>
  <si>
    <t>31-007/15/734-13-КР</t>
  </si>
  <si>
    <t>31-028/15/1151-14-КР</t>
  </si>
  <si>
    <t>реструктуризация (РКСП БМ №9 от 2015-03-06, РКСП БМ №10 от 2015-03-17)</t>
  </si>
  <si>
    <t>31-028/15/449-13-КР</t>
  </si>
  <si>
    <t>4214-5886/15/1498-15-КР</t>
  </si>
  <si>
    <t>4202-5780/15/415-15-КР</t>
  </si>
  <si>
    <t>4202-5780/15/634-15-КР</t>
  </si>
  <si>
    <t>цели: погашение ранее выданной ссуды (РМКК БМ №53 от 2015-10-22)</t>
  </si>
  <si>
    <t>01550/МР</t>
  </si>
  <si>
    <t>31-108/15/284-12-КР</t>
  </si>
  <si>
    <t>38-196/15/98-12-КР</t>
  </si>
  <si>
    <t>38-196/15/69-14-КР</t>
  </si>
  <si>
    <t>цели: предоставление/погашение займов 3 лицам (РП БМ №0 от 2014-06-09)</t>
  </si>
  <si>
    <t>31-139/15/254-13-КР</t>
  </si>
  <si>
    <t>реструктуризация (РИО ППП №01-4045/73 от 2015-07-22)</t>
  </si>
  <si>
    <t>4210-5858/15/18-15-КР</t>
  </si>
  <si>
    <t>реструктуризация (РМКК БМ №28 от 2015-05-21, РМКК БМ №2 от 2016-02-04)</t>
  </si>
  <si>
    <t>31-108/15/481-12-КР</t>
  </si>
  <si>
    <t>цели: предоставление/погашение займов 3 лицам (РМКК БМ №86 от 2012-11-16)</t>
  </si>
  <si>
    <t>4209-5848/15/152-15-КР</t>
  </si>
  <si>
    <t>ОКБ00079/15/038-14</t>
  </si>
  <si>
    <t>реструктуризация (РКСП БМ №29 от 2015-09-07, РКСП БМ №31 от 2015-09-30)</t>
  </si>
  <si>
    <t>102-4111/15/109-15</t>
  </si>
  <si>
    <t>К2600/11-0614ЛВ/Ц000</t>
  </si>
  <si>
    <t>реструктуризация (РКК БМ №122.17 от 2013-10-02)</t>
  </si>
  <si>
    <t>К2600/11-0707ЛВ/Ц000</t>
  </si>
  <si>
    <t>К2600/11-0810ЛВ/Ц000</t>
  </si>
  <si>
    <t>38-196/15/74-13-КР</t>
  </si>
  <si>
    <t>реструктуризация (РКМКС БМ №44.15 от 2015-09-29);
цели: предоставление/погашение займов 3 лицам (РМКК БМ №58 от 2013-05-31)</t>
  </si>
  <si>
    <t>38-196/15/84-14-КР</t>
  </si>
  <si>
    <t>реструктуризация (РКМКС БМ №44.15 от 2015-09-29)</t>
  </si>
  <si>
    <t>38-196/15/47-14-КР</t>
  </si>
  <si>
    <t>цели: предоставление/погашение займов 3 лицам (РКК БМ №9.36 от 2014-03-28)</t>
  </si>
  <si>
    <t>31-011/15/586-13-КР</t>
  </si>
  <si>
    <t>реструктуризация (РП БМ №110 от 2014-12-22, РП БМ №40 от 2015-06-26, РП БМ №75 от 2015-11-16)</t>
  </si>
  <si>
    <t>38-196/15/182-13-КР</t>
  </si>
  <si>
    <t>38-196/15/183-13-КР</t>
  </si>
  <si>
    <t>цели: предоставление/погашение займов 3 лицам (РКК БМ №120 от 2013-09-26)</t>
  </si>
  <si>
    <t>102-4111/15/274-15</t>
  </si>
  <si>
    <t>31-032/15/1048-14-КР</t>
  </si>
  <si>
    <t>31-114/15/391-13-КР</t>
  </si>
  <si>
    <t>38-196/15/282-13-КД</t>
  </si>
  <si>
    <t>31-039/15/711-13-КР</t>
  </si>
  <si>
    <t>31-039/15/717-13-КР</t>
  </si>
  <si>
    <t>31-028/15/969-14-КР</t>
  </si>
  <si>
    <t>38-177/15/125-14-КР</t>
  </si>
  <si>
    <t>38-177/15/82-14-КР</t>
  </si>
  <si>
    <t>цели: предоставление/погашение займов 3 лицам (РКК БМ №3.78 от 2015-10-21)</t>
  </si>
  <si>
    <t>38-196/15/347-13-КР</t>
  </si>
  <si>
    <t>цели: предоставление/погашение займов 3 лицам (РКК БМ №147.16 от 2013-11-27)</t>
  </si>
  <si>
    <t>4209-5848/15/243-16-КР</t>
  </si>
  <si>
    <t>31-028/15/260-14-КР</t>
  </si>
  <si>
    <t>4204-5794/15/491-15-КР</t>
  </si>
  <si>
    <t>31-007/15/383-14-КР</t>
  </si>
  <si>
    <t>реструктуризация (РКК БМ №5.145 от 2014-11-19, РКК БМ №6.161 от 2014-12-25, РКК БМ №1.35 от 2015-04-30);
цели: предоставление/погашение займов 3 лицам (РКК БМ №558 от 2014-05-16)</t>
  </si>
  <si>
    <t>31-007/15/571-14-КР</t>
  </si>
  <si>
    <t>реструктуризация (РКК БМ №5.145 от 2014-11-19, РКМКС БМ №62.15 от 2015-12-30)</t>
  </si>
  <si>
    <t>31-088/15/454-14-КР</t>
  </si>
  <si>
    <t>38-196/15/83-14-КР</t>
  </si>
  <si>
    <t>цели: предоставление/погашение займов 3 лицам (РП БМ №74 от 2014-08-25)</t>
  </si>
  <si>
    <t>31-041/15/582-14-КР</t>
  </si>
  <si>
    <t>цели: предоставление/погашение займов 3 лицам (РКСП БМ №12 от 2014-10-27)</t>
  </si>
  <si>
    <t>31-007/15/799-14-КР</t>
  </si>
  <si>
    <t>4208-5841/15/69</t>
  </si>
  <si>
    <t>31-028/15/1124-14-КР</t>
  </si>
  <si>
    <t>31-041/15/488-14-КР</t>
  </si>
  <si>
    <t>31-039/15/992-14-КР</t>
  </si>
  <si>
    <t>31-114/15/669-14-КР</t>
  </si>
  <si>
    <t>цели: предоставление/погашение займов 3 лицам (РКСП БМ №21 от 2014-10-16)</t>
  </si>
  <si>
    <t>31-108/15/740-14-КР</t>
  </si>
  <si>
    <t>31-108/15/729-14-КР</t>
  </si>
  <si>
    <t>31-108/15/717-14-КР</t>
  </si>
  <si>
    <t>4210-5858/15/154-15-КР</t>
  </si>
  <si>
    <t>реструктуризация (РКСП БМ №8 от 2015-10-05)</t>
  </si>
  <si>
    <t>4210-5858/15/333-15-КР</t>
  </si>
  <si>
    <t>4209-5848/15/496-15-КР</t>
  </si>
  <si>
    <t>4209-5848/15/666-15-КР</t>
  </si>
  <si>
    <t>4209-5848/15/954-15-КР</t>
  </si>
  <si>
    <t>4209-5848/15/223-16-КР</t>
  </si>
  <si>
    <t>4209-5848/15/37-16-КР</t>
  </si>
  <si>
    <t>31-007/15/549-13-КР</t>
  </si>
  <si>
    <t>КЛ00117/15/00007-13</t>
  </si>
  <si>
    <t>КЛ00117/15/00043-13</t>
  </si>
  <si>
    <t>4075</t>
  </si>
  <si>
    <t>цели: приобретение/погашение ценных бумаг (РКК №89 от 2016-08-03)</t>
  </si>
  <si>
    <t>01-4045/15/10-15-КР</t>
  </si>
  <si>
    <t>цели: погашение ранее выданной ссуды (РМКК БМ №46 от 2015-08-20);
цели: предоставление/погашение займов 3 лицам (РМКК БМ №46 от 2015-08-20)</t>
  </si>
  <si>
    <t>01-4045/15/11-15-КР</t>
  </si>
  <si>
    <t>01-4045/15/6-15-КР</t>
  </si>
  <si>
    <t>01-4045/15/7-15-КР</t>
  </si>
  <si>
    <t>01-4045/15/8-15-КР</t>
  </si>
  <si>
    <t>01-4045/15/9-15-КР</t>
  </si>
  <si>
    <t>01601/МР</t>
  </si>
  <si>
    <t>01619/МР</t>
  </si>
  <si>
    <t>цели: предоставление/погашение займов 3 лицам (РКК СБ №78 от 2016-10-25)</t>
  </si>
  <si>
    <t>26-119/15/1767-11-КР</t>
  </si>
  <si>
    <t>26-119/15/2535-10-КР</t>
  </si>
  <si>
    <t>26-119/15/43-11-КР</t>
  </si>
  <si>
    <t>2015.352712</t>
  </si>
  <si>
    <t>цели: погашение ранее выданной ссуды (РИО ППП №01-4045/126 от 2015-08-26);
цели: предоставление/погашение займов 3 лицам (РИО ППП №01-4045/126 от 2015-08-26)</t>
  </si>
  <si>
    <t>01-4045/15/5-15-КР</t>
  </si>
  <si>
    <t>цели: погашение ранее выданной ссуды (РИО ППП №01-4045/66 от 2015-07-21);
цели: предоставление/погашение займов 3 лицам (РИО ППП №01-4045/66 от 2015-07-21)</t>
  </si>
  <si>
    <t>МФК Биоритм, ООО</t>
  </si>
  <si>
    <t>44208810555550000031</t>
  </si>
  <si>
    <t>44208810855550000032</t>
  </si>
  <si>
    <t>45204810908800000001</t>
  </si>
  <si>
    <t>45208810605800000012</t>
  </si>
  <si>
    <t>Ф.2016.325582</t>
  </si>
  <si>
    <t>цели: предоставление/погашение займов 3 лицам (РП №29 от 2013-07-09)</t>
  </si>
  <si>
    <t>Ф.2016.325585</t>
  </si>
  <si>
    <t>01387/МР</t>
  </si>
  <si>
    <t>01518/МР</t>
  </si>
  <si>
    <t>РКК КИБ от 26.10.2016 №120: улучшение на 1 категорию качества с применением мин. нормы резервирования в рамках КК (только при 4-5 кк)</t>
  </si>
  <si>
    <t>РКК КИБ от 30.09.2016 №111: улучшение на 1 категорию качества с применением мин. нормы резервирования в рамках КК (только при 3-5 кк)</t>
  </si>
  <si>
    <t>РКМКС БМ от 29.05.2015 №19/15: улучшение категории качества ссудной задолженности на 1 категорию</t>
  </si>
  <si>
    <t>ППЗ, МСФО=35%</t>
  </si>
  <si>
    <t>НИИ Полюс им.М.Ф. Стельмаха, АО</t>
  </si>
  <si>
    <t>45207810955550000631</t>
  </si>
  <si>
    <t>4106</t>
  </si>
  <si>
    <t>Сибирская Угольная Энергетическая Компания, АО  (СУЭК, АО)</t>
  </si>
  <si>
    <t>Роснефть, НК, ПАО</t>
  </si>
  <si>
    <t>ПроектСтройСервис, ООО</t>
  </si>
  <si>
    <t>ТракХолдинг, ООО</t>
  </si>
  <si>
    <t>45205810950050000523</t>
  </si>
  <si>
    <t>47802840655550000074</t>
  </si>
  <si>
    <t>45206810750050000861</t>
  </si>
  <si>
    <t>45812810650060000028</t>
  </si>
  <si>
    <t>45206810317800000001</t>
  </si>
  <si>
    <t>01616/МР</t>
  </si>
  <si>
    <t>01587/МР</t>
  </si>
  <si>
    <t>IGR14/MSHD/2694</t>
  </si>
  <si>
    <t>01598/МР</t>
  </si>
  <si>
    <t>РКМКС БМ от 06.10.2015 №45/15: улучшение категории качества ссудной задолженности на 1 категорию</t>
  </si>
  <si>
    <t>реструктуризация (РУОБ отсутствует);
реструктуризация (РКК БМ №22.38 от 2014-04-02, РКК БМ №4.58 от 2014-05-16);
цели: предоставление/погашение займов 3 лицам (РКК БМ №139.2 от 2013-11-08)</t>
  </si>
  <si>
    <t>реструктуризация (РУОБ отсутствует);
цели: предоставление/погашение займов 3 лицам (РКСП БМ №31 от 2014-06-06)</t>
  </si>
  <si>
    <t>реструктуризация (РУОБ отсутствует);
реструктуризация (РКК БМ №2.71 от 2015-09-16);
цели: погашение ранее выданной ссуды (РКК БМ №6.157 от 2014-12-17)</t>
  </si>
  <si>
    <t>ООО "АгроСоякомплект"</t>
  </si>
  <si>
    <t>45203810455550000067</t>
  </si>
  <si>
    <t>45207810750050000488</t>
  </si>
  <si>
    <t>45205810509800000014</t>
  </si>
  <si>
    <t>45205810608800000054</t>
  </si>
  <si>
    <t>01530/МР</t>
  </si>
  <si>
    <t>реструктуризация (РУОБ отсутствует);
цели: предоставление/погашение займов 3 лицам (РКК БМ №132.20 от 2013-10-23)</t>
  </si>
  <si>
    <t>01531/МР</t>
  </si>
  <si>
    <t>реструктуризация (РП №103 от 2016-11-22);
цели: погашение ранее выданной ссуды (РП №46 от 2016-06-07);
цели: предоставление/погашение займов 3 лицам (РП №46 от 2016-06-07)</t>
  </si>
  <si>
    <t>01627/МР</t>
  </si>
  <si>
    <t>ПЗ, МСФО=85%</t>
  </si>
  <si>
    <t>ПЗ, МСФО=78%</t>
  </si>
  <si>
    <t>ПЗ, МСФО=23%</t>
  </si>
  <si>
    <t>ПЗ, МСФО=96%</t>
  </si>
  <si>
    <t>ППЗ, МСФО=22%</t>
  </si>
  <si>
    <t>ПЗ, МСФО=81%</t>
  </si>
  <si>
    <t>Импэкс Электро, ООО</t>
  </si>
  <si>
    <t>60315810950060000051</t>
  </si>
  <si>
    <t>45206810550050000854</t>
  </si>
  <si>
    <t>20312A98500210000029</t>
  </si>
  <si>
    <t>2016-11-03</t>
  </si>
  <si>
    <t>2016-11-25</t>
  </si>
  <si>
    <t>2016-11-02</t>
  </si>
  <si>
    <t>78-1003/16/495/2-13-ГА</t>
  </si>
  <si>
    <t>78-1003/16/495/1-13-ГА</t>
  </si>
  <si>
    <t>реструктуризация (РКК №7 от 2012-02-08, РКК №22 от 2013-03-27, РКК №83 от 2013-10-09, РКК №80 от 2014-09-25, РКК №2 от 2015-01-21, РППП №1/100000 от 2016-01-15, РУОБ отсутствует)</t>
  </si>
  <si>
    <t>реструктуризация (РКК №22 от 2013-03-27, РКК №83 от 2013-10-09, РКК №80 от 2014-09-25, РКК №2 от 2015-01-21, РППП №1/100000 от 2016-01-15, РУОБ отсутствует)</t>
  </si>
  <si>
    <t>реструктуризация (РКК №83 от 2013-10-09, РКК №80 от 2014-09-25, РКК №2 от 2015-01-21, РППП №756/101100 от 2015-07-24, РППП №1/100000 от 2016-01-15, РУОБ отсутствует)</t>
  </si>
  <si>
    <t>цели: погашение ранее выданной ссуды (РП №109 от 2015-11-17);
цели: предоставление/погашение займов 3 лицам (РП №6 от 2016-02-09)</t>
  </si>
  <si>
    <t>01224/МР</t>
  </si>
  <si>
    <t>реструктуризация (РУОБ отсутствует);
цели: предоставление/погашение займов 3 лицам (РКК №63 от 2013-08-07)</t>
  </si>
  <si>
    <t>цели: предоставление/погашение займов 3 лицам (РП №92 от 2016-10-26)</t>
  </si>
  <si>
    <t>015</t>
  </si>
  <si>
    <t>016</t>
  </si>
  <si>
    <t>018</t>
  </si>
  <si>
    <t>021</t>
  </si>
  <si>
    <t>025</t>
  </si>
  <si>
    <t>ППЗ, МСФО=19%</t>
  </si>
  <si>
    <t>ИНТЕРСКОЛ, АО</t>
  </si>
  <si>
    <t>ОАО "ВНИПИвзрывгеофизика"</t>
  </si>
  <si>
    <t>Новый Ай Ти Проект, ООО</t>
  </si>
  <si>
    <t>45205810955550000293</t>
  </si>
  <si>
    <t>45206810655550000534</t>
  </si>
  <si>
    <t>45206810955550000535</t>
  </si>
  <si>
    <t>45208810955550000407</t>
  </si>
  <si>
    <t>45205810850050000526</t>
  </si>
  <si>
    <t>45204810450050000299</t>
  </si>
  <si>
    <t>45206810420800000008</t>
  </si>
  <si>
    <t>45205810550050000525</t>
  </si>
  <si>
    <t>цели: погашение ранее выданной ссуды (РП №95 от 2016-11-03);
цели: предоставление/погашение займов 3 лицам (РП №95 от 2016-11-03)</t>
  </si>
  <si>
    <t>цели: погашение ранее выданной ссуды (РП №95 от 2016-11-03)</t>
  </si>
  <si>
    <t>4161</t>
  </si>
  <si>
    <t>4160</t>
  </si>
  <si>
    <t>01595/МР</t>
  </si>
  <si>
    <t>01536/МР</t>
  </si>
  <si>
    <t>01549/МР</t>
  </si>
  <si>
    <t>01639/МР</t>
  </si>
  <si>
    <t>45206810255550000536</t>
  </si>
  <si>
    <t>45206810555550000537</t>
  </si>
  <si>
    <t>60315810450060000056</t>
  </si>
  <si>
    <t>4158</t>
  </si>
  <si>
    <t>4159</t>
  </si>
  <si>
    <t>01429/МР</t>
  </si>
  <si>
    <t>ТрансХим, ООО</t>
  </si>
  <si>
    <t>45208810055550000608</t>
  </si>
  <si>
    <t>45208810950050000203</t>
  </si>
  <si>
    <t>45208810250050000204</t>
  </si>
  <si>
    <t>45205810450050000528</t>
  </si>
  <si>
    <t>45207810255550000632</t>
  </si>
  <si>
    <t>4001</t>
  </si>
  <si>
    <t>цели: погашение ранее выданной ссуды (РП №48 от 2013-11-08);
цели: предоставление/погашение займов 3 лицам (РП №123 от 2015-12-29)</t>
  </si>
  <si>
    <t>цели: предоставление/погашение займов 3 лицам (РП №105 от 2016-11-29)</t>
  </si>
  <si>
    <t>01560/МР</t>
  </si>
  <si>
    <t>01582/МР</t>
  </si>
  <si>
    <t>01624/МР</t>
  </si>
  <si>
    <t>20321810150050000002</t>
  </si>
  <si>
    <t>20321810000210000015</t>
  </si>
  <si>
    <t>20321810300210000016</t>
  </si>
  <si>
    <t>20321810600210000017</t>
  </si>
  <si>
    <t>Deal N:024 с 0000343492.From 07/11/2016 to 26/04/2017.Rate: 2.25</t>
  </si>
  <si>
    <t>20321810900210000018</t>
  </si>
  <si>
    <t>Deal N:025 с 0000343496.From 08/11/2016 to 24/07/2017.Rate: 1.9</t>
  </si>
  <si>
    <t>20321810200210000019</t>
  </si>
  <si>
    <t>32007978300210000011</t>
  </si>
  <si>
    <t>Deal N:701111161 с Публичное акционерное общество "БМ-Банк", Москва</t>
  </si>
  <si>
    <t>32106810200210000060</t>
  </si>
  <si>
    <t>Deal N:5025111629 с CJSC VTB Bank (Belarus), Минск</t>
  </si>
  <si>
    <t>32107810100210000114</t>
  </si>
  <si>
    <t>LD N 5010111632 Transh 1 с 0000320241.</t>
  </si>
  <si>
    <t>32107810400210000115</t>
  </si>
  <si>
    <t>LD N 501411166 Transh 1 с 0000320241.</t>
  </si>
  <si>
    <t>32107810700210000116</t>
  </si>
  <si>
    <t>LD N 5017111629 Transh 1 с 0000320241.</t>
  </si>
  <si>
    <t>32107810800210000113</t>
  </si>
  <si>
    <t>LD N 500311161 Transh 1 с 0000320241.</t>
  </si>
  <si>
    <t>LD N 5007111624 Transh 1 с 0000032492.</t>
  </si>
  <si>
    <t>Просроченная задолженность по сд. N:59312094 с Коммерческий Банк "Судостроительный Банк" (Общество с ограниченной ответственностью)</t>
  </si>
  <si>
    <t>32403810300210000032</t>
  </si>
  <si>
    <t>КОМИТЕТ ПО ФИНАНСАМ И ЭКОНОМИКЕ Г.ДУБНЫ Кредиты, предоставленные финансовым органам субъектов Российской Федерации и органов местного самоуправления на срок от 1 года до 3 лет</t>
  </si>
  <si>
    <t>44215810914800000001</t>
  </si>
  <si>
    <t>44215810814800000004</t>
  </si>
  <si>
    <t>Орган местного самоуправления "Администрация города Ивантеевки" Кредиты, предоставленные финансовым органам субъектов Российской Федерации и органов местного самоуправления на срок от 1 года до 3 лет</t>
  </si>
  <si>
    <t>Администрация Ступинского муниципального района Кредиты, предоставленные финансовым органам субъектов Российской Федерации и органов местного самоуправления на срок от 1 года до 3 лет</t>
  </si>
  <si>
    <t>44215810614800000000</t>
  </si>
  <si>
    <t>Ф.2016.325582 Министерство финансов Московской области</t>
  </si>
  <si>
    <t>44215810114800000005</t>
  </si>
  <si>
    <t>44215810514800000003</t>
  </si>
  <si>
    <t>Ф.2016.325585 Министерство финансов Московской области</t>
  </si>
  <si>
    <t>44215810214800000002</t>
  </si>
  <si>
    <t>4121 Федеральное казенное предприятие "Научно-исследовательский институт "Геодезия"</t>
  </si>
  <si>
    <t>44615810550050000161</t>
  </si>
  <si>
    <t>3694-СДБО Открытое акционерное общество "Российские железные дороги"</t>
  </si>
  <si>
    <t>01536/МР Общество с ограниченной ответственностью  "ДЕПО Электроникс"</t>
  </si>
  <si>
    <t>ООО "МФК "БИОРИТМ" дог. 01387/МР от 07.06.16 Кредиты, предоставленные негосударственным коммерческим организациям на срок от 31 до 90 дней</t>
  </si>
  <si>
    <t>3913 Общество с ограниченной ответственностью "Остин"</t>
  </si>
  <si>
    <t>ООО "Сервис-Интегратор" дог. 01601/МР от 16.11.16 Кредиты, предоставленные негосударственным коммерческим организациям на срок от 91 до 180 дней</t>
  </si>
  <si>
    <t>ООО "ВЕГЕТОРИЯ" Кредиты, предоставленные негосударственным коммерческим организациям на срок от 91 до 180 дней</t>
  </si>
  <si>
    <t>01485/МР Общество с ограниченной ответственностью "ЛидерПро"</t>
  </si>
  <si>
    <t>ООО "ПромЦветМет" Кредиты, предоставленные негосударственным коммерческим организациям на срок от 91 до 180 дней</t>
  </si>
  <si>
    <t>ООО "ТПД Паритет" Кредиты, предоставленные негосударственным коммерческим организациям на срок от 91 до 180 дней</t>
  </si>
  <si>
    <t>ООО "Сэйф Кэп" Кредиты, предоставленные негосударственным коммерческим организациям на срок от 91 до 180 дней</t>
  </si>
  <si>
    <t>01624/МР Общество с ограниченной отвественностью "ТрансХим"</t>
  </si>
  <si>
    <t>ООО "АгроСоякомплект" дог. 01531/МР от 24.11.16 Кредиты, предоставленные негосударственным коммерческим организациям на срок от 91 до 180 дней</t>
  </si>
  <si>
    <t>01639/МР Общество с ограниченной ответственностью "Новый Ай Ти Проект"</t>
  </si>
  <si>
    <t>ЗАО "ВАЛТА ПЕТ ПРОДАКТС" дог. 01627/МР от 24.11.16 Кредиты, предоставленные негосударственным коммерческим организациям на срок от 91 до 180 дней</t>
  </si>
  <si>
    <t>01300/МР Общество с ограниченной ответственностью "Прогрешен"</t>
  </si>
  <si>
    <t>01594/МР Общество с ограниченной ответственностью "ЭСПЕРАНС"</t>
  </si>
  <si>
    <t>01595/МР Закрытое акционерное общество "Тесли"</t>
  </si>
  <si>
    <t>45205810855550000335</t>
  </si>
  <si>
    <t>01616/МР Общество с ограниченной ответственностью "ПрофиБизнес"</t>
  </si>
  <si>
    <t>01586/МР Общество с ограниченной ответственностью "БЕРГ Холдинг"</t>
  </si>
  <si>
    <t>45206810110800000020</t>
  </si>
  <si>
    <t>ООО "ПРОМЦВЕТМЕТ" дог. 4209-5848/15/243-16-КР от 21.04.16 Кредиты, предоставленные негосударственным коммерческим организациям на срок от 181 дня до 1 года</t>
  </si>
  <si>
    <t>01535/МР Общество с ограниченной ответственностью  "ДЕПО Электроникс"</t>
  </si>
  <si>
    <t>ООО племзавод "Барыбино" Кредиты, предоставленные негосударственным коммерческим организациям на срок от 181 дня до 1 года</t>
  </si>
  <si>
    <t>4158 ВТБ Лизинг (акционерное общество)</t>
  </si>
  <si>
    <t>ООО "ТракХолдинг" дог. 01598/МР от 21.11.16 Кредиты, предоставленные негосударственным коммерческим организациям на срок от 181 дня до 1 года</t>
  </si>
  <si>
    <t>ООО "Тельмамская ГЭС"/б/н</t>
  </si>
  <si>
    <t>ОАО "ВНИПИвзрывгеофизика" дог. 01549/МР от 25.11.16 Кредиты, предоставленные негосударственным коммерческим организациям на срок от 181 дня до 1 года</t>
  </si>
  <si>
    <t>01545/МР Открытое акционерное общество «Раменский комбинат хлебопродуктов имени В.Я. Печенова»</t>
  </si>
  <si>
    <t>01585/МР Общество с ограниченной ответственностью "БЕРГ Холдинг"</t>
  </si>
  <si>
    <t>4159 ВТБ Лизинг (акционерное общество)</t>
  </si>
  <si>
    <t>3728 Открытое акционерное общество "Научно-производственная корпорация "Космические системы мониторинга, информационно-управляющие и электромеханические комплексы" имени А.Г. Иосифьяна"</t>
  </si>
  <si>
    <t>4161 ВТБ Лизинг (акционерное общество)</t>
  </si>
  <si>
    <t>01541/МР Общество с ограниченной ответственностью "У Сервис +"</t>
  </si>
  <si>
    <t>01587/МР Общество с ограниченной ответственностью "БЕРГ Холдинг"</t>
  </si>
  <si>
    <t>45206810755550000531</t>
  </si>
  <si>
    <t>ОАО "Луховицкий мукомольный завод" дог. 01550/МР от 16.11.16 Кредиты, предоставленные негосударственным коммерческим организациям на срок от 181 дня до 1 года</t>
  </si>
  <si>
    <t>01546/МР Открытое акционерное общество «Раменский комбинат хлебопродуктов имени В.Я. Печенова»</t>
  </si>
  <si>
    <t>МУП "Водоканал" г. Подольска Кредиты, предоставленные негосударственным коммерческим организациям на срок от 181 дня до 1 года</t>
  </si>
  <si>
    <t>01224/МР Общество с ограниченной ответственностью  "Люкс Трейд"</t>
  </si>
  <si>
    <t>4160 ВТБ Лизинг (акционерное общество)</t>
  </si>
  <si>
    <t>01603/МР Закрытое акционерное общество "Таманьнефтегаз"</t>
  </si>
  <si>
    <t>ООО "ПКФ Стройбетон" Кредиты, предоставленные негосударственным коммерческим организациям на срок от 1 года до 3 лет</t>
  </si>
  <si>
    <t>45215810414800000005</t>
  </si>
  <si>
    <t>ЗАО "Канонфарма продакшн" Кредиты, предоставленные негосударственным коммерческим организациям на срок от 1 года до 3 лет</t>
  </si>
  <si>
    <t>45215810011800000000</t>
  </si>
  <si>
    <t>45215810450050003489</t>
  </si>
  <si>
    <t>4119 Общество с ограниченной ответственностью "ГТИ Менеджмент"</t>
  </si>
  <si>
    <t>3783. Общество с ограниченной ответственностью "Континент"</t>
  </si>
  <si>
    <t>ООО "ТПД Паритет" Кредиты, предоставленные негосударственным коммерческим организациям на срок от 1 года до 3 лет</t>
  </si>
  <si>
    <t>45215810311800000001</t>
  </si>
  <si>
    <t>01540/МР Общество с ограниченной ответственностью "У Сервис +"</t>
  </si>
  <si>
    <t>4043 Общество с ограниченной ответственностью "БУРГЕР РУС"</t>
  </si>
  <si>
    <t>45215810350050003754</t>
  </si>
  <si>
    <t>ООО "Хартия" Кредиты, предоставленные негосударственным коммерческим организациям на срок от 1 года до 3 лет</t>
  </si>
  <si>
    <t>45215810502800000001</t>
  </si>
  <si>
    <t>ООО "Легат ТМ" Кредиты, предоставленные негосударственным коммерческим организациям на срок от 1 года до 3 лет</t>
  </si>
  <si>
    <t>45215810212800000003</t>
  </si>
  <si>
    <t>45215810714800000006</t>
  </si>
  <si>
    <t>01530/МР Общество с ограниченной ответственностью "НИАРМЕДИК ПЛЮС"</t>
  </si>
  <si>
    <t>ООО племзавод "Барыбино" Кредиты, предоставленные негосударственным коммерческим организациям на срок от 1 года до 3 лет</t>
  </si>
  <si>
    <t>ООО "ТПК "ВИЛОН" Кредиты, предоставленные негосударственным коммерческим организациям на срок от 1 года до 3 лет</t>
  </si>
  <si>
    <t>01532/МР Общество с ограниченной ответственностью «НИАРМЕДИК ФАРМА»</t>
  </si>
  <si>
    <t>4106 Акционерное общество  "Научно-исследовательский институт "Полюс" им. М.Ф. Стельмаха"</t>
  </si>
  <si>
    <t>Общество с ограниченной ответственностью Торговый Дом Нефтьмагистраль Кредиты, предоставленные негосударственным коммерческим организациям на срок свыше 3 лет</t>
  </si>
  <si>
    <t>АО "АиФ" Кредиты, предоставленные негосударственным коммерческим организациям на срок свыше 3 лет</t>
  </si>
  <si>
    <t>45215810609800000001</t>
  </si>
  <si>
    <t>ООО "ПКФ Стройбетон" Кредиты, предоставленные негосударственным коммерческим организациям на срок свыше 3 лет</t>
  </si>
  <si>
    <t>45215810814800000003</t>
  </si>
  <si>
    <t>3021/ЗАО "УК "Динамо"</t>
  </si>
  <si>
    <t>45215810250050003731</t>
  </si>
  <si>
    <t>4001 Публичное акционерное общество междугородной и международной электрической связи "Ростелеком"</t>
  </si>
  <si>
    <t>ООО "БАЛТРАНС" Кредиты, предоставленные негосударственным коммерческим организациям на срок свыше 3 лет</t>
  </si>
  <si>
    <t>45215810700800000007</t>
  </si>
  <si>
    <t>ООО "ТД АЛВИСА" Кредиты, предоставленные негосударственным коммерческим организациям на срок свыше 3 лет</t>
  </si>
  <si>
    <t>ООО "Промакс 2002" Кредиты, предоставленные негосударственным коммерческим организациям на срок свыше 3 лет</t>
  </si>
  <si>
    <t>ООО "ИНСТРОЙ ГРУПП" Кредиты, предоставленные негосударственным коммерческим организациям на срок свыше 3 лет</t>
  </si>
  <si>
    <t>45215810912800000002</t>
  </si>
  <si>
    <t>45215810450050003243</t>
  </si>
  <si>
    <t>38-177/15/159-13-КР ООО "Стройгазконсалтинг"</t>
  </si>
  <si>
    <t>45215810050050003740</t>
  </si>
  <si>
    <t>ЗАО "Москворецкое" Кредиты, предоставленные негосударственным коммерческим организациям на срок свыше 3 лет</t>
  </si>
  <si>
    <t>45215810915800000009</t>
  </si>
  <si>
    <t>АО "Эпиэл" Кредиты, предоставленные негосударственным коммерческим организациям на срок свыше 3 лет</t>
  </si>
  <si>
    <t>01582/МР Закрытое акционерное общество "ЛокомотивТрансСервис"</t>
  </si>
  <si>
    <t>ООО "Хартия" Кредиты, предоставленные негосударственным коммерческим организациям на срок свыше 3 лет</t>
  </si>
  <si>
    <t>45215810202800000000</t>
  </si>
  <si>
    <t>45215810514800000002</t>
  </si>
  <si>
    <t>45215810150050002832</t>
  </si>
  <si>
    <t>3356/ЗАО "УК "Динамо"</t>
  </si>
  <si>
    <t>45215810550050003729</t>
  </si>
  <si>
    <t>ООО "МосГорЛогистик" Кредиты, предоставленные негосударственным коммерческим организациям на срок свыше 3 лет</t>
  </si>
  <si>
    <t>АО "ИНТЕРСКОЛ" Кредиты, предоставленные негосударственным коммерческим организациям на срок свыше 3 лет</t>
  </si>
  <si>
    <t>45215810909800000002</t>
  </si>
  <si>
    <t>МУП "Водоканал" г. Подольска Кредиты, предоставленные негосударственным коммерческим организациям на срок свыше 3 лет</t>
  </si>
  <si>
    <t>45208810455550000596</t>
  </si>
  <si>
    <t>4016 Акционерное общество "СГ-транс"</t>
  </si>
  <si>
    <t>ООО "Эко-Транс Сервис" Кредиты, предоставленные негосударственным коммерческим организациям на срок свыше 3 лет</t>
  </si>
  <si>
    <t>45215810214800000001</t>
  </si>
  <si>
    <t>Закрытое акционерное общество "КИМБЕРЛИ ЛЭНД" Кредиты, предоставленные негосударственным коммерческим организациям на срок свыше 3 лет</t>
  </si>
  <si>
    <t>45215810315800000010</t>
  </si>
  <si>
    <t>45215810350050003741</t>
  </si>
  <si>
    <t>ООО "СГТ-Сибирь" дог. 01518/МР от 20.10.16 Кредиты, предоставленные негосударственным коммерческим организациям на срок свыше 3 лет</t>
  </si>
  <si>
    <t>45215810114800000004</t>
  </si>
  <si>
    <t>ООО "ТимПром" Кредиты, предоставленные негосударственным коммерческим организациям на срок свыше 3 лет</t>
  </si>
  <si>
    <t>45215810050050002929</t>
  </si>
  <si>
    <t>01581/МР Закрытое акционерное общество "Депо №1"</t>
  </si>
  <si>
    <t>45215810150050003446</t>
  </si>
  <si>
    <t>4075 Общество с ограниченной ответственностью "ЛИГА-ТРАНС"</t>
  </si>
  <si>
    <t>45215810150050003734</t>
  </si>
  <si>
    <t>ЗАО "Ставропольский винно-коньячный завод" Кредиты, предоставленные негосударственным коммерческим организациям на срок свыше 3 лет</t>
  </si>
  <si>
    <t>АО "ИНТЕРСКОЛ- Алабуга" Кредиты, предоставленные негосударственным коммерческим организациям на срок свыше 3 лет</t>
  </si>
  <si>
    <t>45215810309800000000</t>
  </si>
  <si>
    <t>ООО "Тектоника" Кредиты, предоставленные негосударственным коммерческим организациям на срок свыше 3 лет</t>
  </si>
  <si>
    <t>АО "МВКЗ "КиН" дог. 01619/МР от 16.11.16 Кредиты, предоставленные негосударственным коммерческим организациям на срок свыше 3 лет</t>
  </si>
  <si>
    <t>ООО "СНАБСЕРВИС" Кредиты, предоставленные негосударственным коммерческим организациям на срок свыше 3 лет</t>
  </si>
  <si>
    <t>45215810014800000007</t>
  </si>
  <si>
    <t>45215810950050003468</t>
  </si>
  <si>
    <t>4021 Закрытое акционерное общество "Медицинская компания ИДК"</t>
  </si>
  <si>
    <t>ЗАО "РУССКОЕ ЗОЛОТО" Кредиты, предоставленные негосударственным коммерческим организациям на срок свыше 3 лет</t>
  </si>
  <si>
    <t>ООО "Проспект Пушкина" Кредиты, предоставленные негосударственным коммерческим организациям на срок свыше 3 лет</t>
  </si>
  <si>
    <t>45215810608800000002</t>
  </si>
  <si>
    <t>ООО "ТПК "ВИЛОН" Кредиты, предоставленные негосударственным коммерческим организациям на срок свыше 3 лет</t>
  </si>
  <si>
    <t>45215810914800000000</t>
  </si>
  <si>
    <t>45215810650050003742</t>
  </si>
  <si>
    <t>ООО "Кредо" Кредиты, предоставленные негосударственным коммерческим организациям на срок свыше 3 лет</t>
  </si>
  <si>
    <t>45215810615800000011</t>
  </si>
  <si>
    <t>ООО "СТРОЙРЕГИОН" Кредиты, предоставленные негосударственным коммерческим организациям на срок свыше 3 лет</t>
  </si>
  <si>
    <t>45215810820800000000</t>
  </si>
  <si>
    <t>01560/МР Общество с ограниченной ответственностью "Проф-инвест"</t>
  </si>
  <si>
    <t>ЗАО "ГРАНСИТИСТРОЙ"/2718</t>
  </si>
  <si>
    <t>45215810450050003780</t>
  </si>
  <si>
    <t>3817 Акционерное общество "Научно-производственный концерн "Технологии машиностроения"</t>
  </si>
  <si>
    <t>ООО "Сириус Бизнес" Кредиты, предоставленные негосударственным коммерческим организациям на срок свыше 3 лет</t>
  </si>
  <si>
    <t>45215810500800000032</t>
  </si>
  <si>
    <t>ООО "МЕГАКОМ" Кредиты, предоставленные негосударственным коммерческим организациям на срок свыше 3 лет</t>
  </si>
  <si>
    <t>45215810800800000033</t>
  </si>
  <si>
    <t>45215810100800000034</t>
  </si>
  <si>
    <t>45809810000800000003</t>
  </si>
  <si>
    <t>ГУП "Издательство "Башкортостан" Просроченная задолженность по предоставленным кредитам и прочим размещенным средствам Коммерческим организациям, находящимся в государственной (кроме федеральной) собственности</t>
  </si>
  <si>
    <t>45818810600800000012</t>
  </si>
  <si>
    <t>45818810900800000013</t>
  </si>
  <si>
    <t>45811810455550000006</t>
  </si>
  <si>
    <t>45818810050050001259</t>
  </si>
  <si>
    <t>ООО "Лион-Металл"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</si>
  <si>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45818810000800000036</t>
  </si>
  <si>
    <t>ООО "Мастер"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</si>
  <si>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45818810200800000027</t>
  </si>
  <si>
    <t>ООО "Компания Гарсинг"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</si>
  <si>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45818810912800000001</t>
  </si>
  <si>
    <t>45812810014800000002</t>
  </si>
  <si>
    <t>ООО "ПКФ Стройбетон"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</si>
  <si>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45818810414800000004</t>
  </si>
  <si>
    <t>ООО фирма "Лига"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</si>
  <si>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45818810116800000001</t>
  </si>
  <si>
    <t>ООО "Биогард-Трейд Запад"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</si>
  <si>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45818810300800000040</t>
  </si>
  <si>
    <t>ООО "ЮМС"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</si>
  <si>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45818810500800000028</t>
  </si>
  <si>
    <t>ООО "ТД "ЗЭТ"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</si>
  <si>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45818810300800000024</t>
  </si>
  <si>
    <t>ООО "Ланмолл"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</si>
  <si>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45818810700800000174</t>
  </si>
  <si>
    <t>45812810114800000009</t>
  </si>
  <si>
    <t>ООО "Кредо" дог. 31-114/15/391-13-КР от 02.10.13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</si>
  <si>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</t>
  </si>
  <si>
    <t>ЗАО "Нара"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</si>
  <si>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45818810300800000011</t>
  </si>
  <si>
    <t>АО ЯЛВЗ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</si>
  <si>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45818810200800000166</t>
  </si>
  <si>
    <t>ЗАО "ОЛИМП"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</si>
  <si>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45818810400800000018</t>
  </si>
  <si>
    <t>ООО "Сибтрансмет"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</si>
  <si>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45818810400800000034</t>
  </si>
  <si>
    <t>45818810400800000173</t>
  </si>
  <si>
    <t>ООО "ЭнергоСервис"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</si>
  <si>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45818810600800000038</t>
  </si>
  <si>
    <t>45818810100800000172</t>
  </si>
  <si>
    <t>ОАО "Связьстрой-4"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</si>
  <si>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45818810200800000030</t>
  </si>
  <si>
    <t>45812810314800000003</t>
  </si>
  <si>
    <t>45818810814800000002</t>
  </si>
  <si>
    <t>45818810416800000002</t>
  </si>
  <si>
    <t>ООО "Фармина"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</si>
  <si>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45818810700800000022</t>
  </si>
  <si>
    <t>45818810600800000025</t>
  </si>
  <si>
    <t>45818810800800000029</t>
  </si>
  <si>
    <t>ООО "Коломнамолпром"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</si>
  <si>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45818810600800000177</t>
  </si>
  <si>
    <t>ООО "Кинг Лион Тула"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</si>
  <si>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45818810609800000000</t>
  </si>
  <si>
    <t>45818810212800000002</t>
  </si>
  <si>
    <t>45812810414800000000</t>
  </si>
  <si>
    <t>45818810214800000000</t>
  </si>
  <si>
    <t>45818810600800000009</t>
  </si>
  <si>
    <t>ООО "УК Биогард"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</si>
  <si>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45818810900800000039</t>
  </si>
  <si>
    <t>45818810500800000031</t>
  </si>
  <si>
    <t>45818810000800000010</t>
  </si>
  <si>
    <t>45818810714800000005</t>
  </si>
  <si>
    <t>45818810250050001389</t>
  </si>
  <si>
    <t>45812810555550000992</t>
  </si>
  <si>
    <t>45818810650050001264</t>
  </si>
  <si>
    <t>ООО "Хитон"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</si>
  <si>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45818810400800000021</t>
  </si>
  <si>
    <t>45818810900800000165</t>
  </si>
  <si>
    <t>45818810900800000178</t>
  </si>
  <si>
    <t>45812810614800000004</t>
  </si>
  <si>
    <t>45818810014800000006</t>
  </si>
  <si>
    <t>Средства, не взысканные с  ООО "ПроектСтройСервис" по гар. IGR14/MSHD/2694</t>
  </si>
  <si>
    <t>45818810250050001392</t>
  </si>
  <si>
    <t>45818810000800000023</t>
  </si>
  <si>
    <t>45818810100800000017</t>
  </si>
  <si>
    <t>45818810512800000003</t>
  </si>
  <si>
    <t>45818810000800000175</t>
  </si>
  <si>
    <t>ООО "МарисТРАНС"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</si>
  <si>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45818810500800000167</t>
  </si>
  <si>
    <t>45818810900800000026</t>
  </si>
  <si>
    <t>ООО "Сибмаш"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</si>
  <si>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45818810100800000169</t>
  </si>
  <si>
    <t>45818810700800000035</t>
  </si>
  <si>
    <t>45818810909800000001</t>
  </si>
  <si>
    <t>45812810814800000008</t>
  </si>
  <si>
    <t>45818810514800000001</t>
  </si>
  <si>
    <t>45818810100800000020</t>
  </si>
  <si>
    <t>45818810300800000176</t>
  </si>
  <si>
    <t>АО "Молочный завод Зеленокумский"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</si>
  <si>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45818810500800000170</t>
  </si>
  <si>
    <t>45818810114800000003</t>
  </si>
  <si>
    <t>ООО "Проектное Рефинансирование"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</si>
  <si>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45818810800800000171</t>
  </si>
  <si>
    <t>45812840300800000003</t>
  </si>
  <si>
    <t>ООО "Сириус Бизнес" Просроченная задолженность по предоставленным кредитам и прочим размещенным средствам Негосударственным коммерческим организациям</t>
  </si>
  <si>
    <t>45818810800800000168</t>
  </si>
  <si>
    <t>45818810650050001387</t>
  </si>
  <si>
    <t>45818810350050001386</t>
  </si>
  <si>
    <t>Аванс № 91/2016-КП выданный АО Аметистовое согласно договора 91/2016-КП от 11/11/2016</t>
  </si>
  <si>
    <t>47101840700210000180</t>
  </si>
  <si>
    <t>Аванс № 90/2016-КП выданный АО Аметистовое согласно договора 90/2016-КП от 11/11/2016</t>
  </si>
  <si>
    <t>47425810100210010334</t>
  </si>
  <si>
    <t>ООО "Стройгазконсалтинг", ООО "СКГ-Автострада". Договор уступки № ДУБГ-605-13/619-13 от 07.11.2016</t>
  </si>
  <si>
    <t>47425810150050012610</t>
  </si>
  <si>
    <t>ООО "ТрансСистема" Вложения в приобретенные права требования Права требования по договорам на предоставление (размещение) денежных средств</t>
  </si>
  <si>
    <t>47804810200800000000</t>
  </si>
  <si>
    <t>47804810500800000001</t>
  </si>
  <si>
    <t>47804810800800000002</t>
  </si>
  <si>
    <t>б/н                    PROMODANA ENTERPRISES LIMITED,Cyprus</t>
  </si>
  <si>
    <t>47804810750050000478</t>
  </si>
  <si>
    <t>ООО "Стройгазконсалтинг". Банковская гарантия № 78-1003/16/495/2-13-ГА от 08.08.2013.</t>
  </si>
  <si>
    <t>60324810050050002358</t>
  </si>
  <si>
    <t>60324810750050002360</t>
  </si>
  <si>
    <t>Общество с ограниченной ответственностью  "Стройгазконсалтинг". Банковская гарантия № 78-1003/16/495/1-13-ГА от 08.08.2016</t>
  </si>
  <si>
    <t>60324810350050002359</t>
  </si>
  <si>
    <t>z0000056995</t>
  </si>
  <si>
    <t>z9990000050</t>
  </si>
  <si>
    <t>z0000328597</t>
  </si>
  <si>
    <t>z0000340181</t>
  </si>
  <si>
    <t>z0000338910</t>
  </si>
  <si>
    <t>z0000339926</t>
  </si>
  <si>
    <t>z0000342736</t>
  </si>
  <si>
    <t>z0000338838</t>
  </si>
  <si>
    <t>z0000341038</t>
  </si>
  <si>
    <t>z0000335477</t>
  </si>
  <si>
    <t>z0000334413</t>
  </si>
  <si>
    <t>z0000340198</t>
  </si>
  <si>
    <t>z0000239882</t>
  </si>
  <si>
    <t>z0000345711</t>
  </si>
  <si>
    <t>z0000346192</t>
  </si>
  <si>
    <t>z0000341610</t>
  </si>
  <si>
    <t>z0000338066</t>
  </si>
  <si>
    <t>z0000340527</t>
  </si>
  <si>
    <t>z0000341536</t>
  </si>
  <si>
    <t>z0000346219</t>
  </si>
  <si>
    <t>Глобус-Пресс, ООО</t>
  </si>
  <si>
    <t>Новый Книжный, ООО</t>
  </si>
  <si>
    <t>45205810750050000529</t>
  </si>
  <si>
    <t>45206810519800000003</t>
  </si>
  <si>
    <t>45206810919800000001</t>
  </si>
  <si>
    <t>2016-12-01</t>
  </si>
  <si>
    <t>01611/МР</t>
  </si>
  <si>
    <t>01584/МР</t>
  </si>
  <si>
    <t>01579/МР</t>
  </si>
  <si>
    <t>Промышленное обеспечение Альфа-Металл, ООО</t>
  </si>
  <si>
    <t>45208810550050000205</t>
  </si>
  <si>
    <t>45205810150050000530</t>
  </si>
  <si>
    <t>44906810210800000001</t>
  </si>
  <si>
    <t>01580/МР</t>
  </si>
  <si>
    <t>01604/МР</t>
  </si>
  <si>
    <t>VTB Capital Trading Ltd, Zug branch</t>
  </si>
  <si>
    <t>45207810555550000633</t>
  </si>
  <si>
    <t>45206810111800000003</t>
  </si>
  <si>
    <t>4165</t>
  </si>
  <si>
    <t>01628/МР</t>
  </si>
  <si>
    <t>Рудник Александровский, ЗАО</t>
  </si>
  <si>
    <t>47101810500210000190</t>
  </si>
  <si>
    <t>6/2017-КП</t>
  </si>
  <si>
    <t>ЛЕД-Эффект, ООО</t>
  </si>
  <si>
    <t>32402840155550000002</t>
  </si>
  <si>
    <t>32402840455550000003</t>
  </si>
  <si>
    <t>32402840055550000005</t>
  </si>
  <si>
    <t>32402840755550000004</t>
  </si>
  <si>
    <t>45206810050050000862</t>
  </si>
  <si>
    <t>01507/МР</t>
  </si>
  <si>
    <t>ТД СК, ООО</t>
  </si>
  <si>
    <t>45205810450050000531</t>
  </si>
  <si>
    <t>45205810750050000532</t>
  </si>
  <si>
    <t>реструктуризация (РКК №93 от 2014-11-06, РКК КИБ №11 от 2015-12-17, РКК КИБ №116 от 2016-10-13)</t>
  </si>
  <si>
    <t>01607/МР</t>
  </si>
  <si>
    <t>Подольский завод электромонтажных изделий (ПЗЭМИ), АО</t>
  </si>
  <si>
    <t>ООО "Кубанские Фармацевтические Склады"</t>
  </si>
  <si>
    <t>45206810910800000026</t>
  </si>
  <si>
    <t>45208810850050000206</t>
  </si>
  <si>
    <t>45206810320800000014</t>
  </si>
  <si>
    <t>45206810855550000538</t>
  </si>
  <si>
    <t>01626/МР</t>
  </si>
  <si>
    <t>01638/МР</t>
  </si>
  <si>
    <t>01630/МР</t>
  </si>
  <si>
    <t>4122</t>
  </si>
  <si>
    <t>цели: предоставление/погашение займов 3 лицам (РКК СБ №5 от 2015-12-15)</t>
  </si>
  <si>
    <t>VTB Capital  LONDON</t>
  </si>
  <si>
    <t>Детский мир, ПАО</t>
  </si>
  <si>
    <t>Компания Белый медведь 97 г. Москва, ООО</t>
  </si>
  <si>
    <t>45208810355550000609</t>
  </si>
  <si>
    <t>45205810050050000533</t>
  </si>
  <si>
    <t>45205810017800000001</t>
  </si>
  <si>
    <t>4108</t>
  </si>
  <si>
    <t>реструктуризация (РП №118 от 2015-12-21, РП №77 от 2016-09-15, РП №86 от 2016-10-11, РП №97 от 2016-11-07);
цели: предоставление/погашение займов 3 лицам (РП №83 от 2015-08-26)</t>
  </si>
  <si>
    <t>01596/МР</t>
  </si>
  <si>
    <t>01654/МР</t>
  </si>
  <si>
    <t>ПЗ, МСФО=64%</t>
  </si>
  <si>
    <t>ПЗ, МСФО=76%</t>
  </si>
  <si>
    <t>Контент Юнион Дистрибьюшн, ООО</t>
  </si>
  <si>
    <t>32107978200210000053</t>
  </si>
  <si>
    <t>45208810150050000207</t>
  </si>
  <si>
    <t>45207810855550000634</t>
  </si>
  <si>
    <t>45206810950050000865</t>
  </si>
  <si>
    <t>45206810650050000864</t>
  </si>
  <si>
    <t>цели: погашение ранее выданной ссуды (РП №67 от 2016-08-09);
цели: предоставление/погашение займов 3 лицам (РП №67 от 2016-08-09)</t>
  </si>
  <si>
    <t>цели: погашение задолженности 3 лиц перед Банком (РП №67 от 2016-08-09)</t>
  </si>
  <si>
    <t>01656/МР</t>
  </si>
  <si>
    <t>цели: предоставление/погашение займов 3 лицам (РКК СБ №82 от 2016-11-15)</t>
  </si>
  <si>
    <t>01585/МР</t>
  </si>
  <si>
    <t>4138</t>
  </si>
  <si>
    <t>01479/МР</t>
  </si>
  <si>
    <t>01653/МР</t>
  </si>
  <si>
    <t>РесурсТранс, ООО</t>
  </si>
  <si>
    <t>Воздушные Ворота Северной Столицы, ООО</t>
  </si>
  <si>
    <t>45205810350050000534</t>
  </si>
  <si>
    <t>45204810050050000301</t>
  </si>
  <si>
    <t>45208810055550000611</t>
  </si>
  <si>
    <t>45208810755550000610</t>
  </si>
  <si>
    <t>01623/МР</t>
  </si>
  <si>
    <t>4041</t>
  </si>
  <si>
    <t>б/н_2016-12-08</t>
  </si>
  <si>
    <t>ТРИНФИКО Проперти Менеджмент, ООО</t>
  </si>
  <si>
    <t>45208810355550000612</t>
  </si>
  <si>
    <t>45207810155550000635</t>
  </si>
  <si>
    <t>45207810455550000636</t>
  </si>
  <si>
    <t>45811810355550000012</t>
  </si>
  <si>
    <t>45811810055550000011</t>
  </si>
  <si>
    <t>45811810355550000009</t>
  </si>
  <si>
    <t>45811810755550000010</t>
  </si>
  <si>
    <t>45811810055550000008</t>
  </si>
  <si>
    <t>45811810755550000007</t>
  </si>
  <si>
    <t>45207810755550000637</t>
  </si>
  <si>
    <t>45205810650050000535</t>
  </si>
  <si>
    <t>45207810050050000489</t>
  </si>
  <si>
    <t>45108810055550000038</t>
  </si>
  <si>
    <t>45206810102800000009</t>
  </si>
  <si>
    <t>45206810250050000866</t>
  </si>
  <si>
    <t>4107</t>
  </si>
  <si>
    <t>4174</t>
  </si>
  <si>
    <t>4175</t>
  </si>
  <si>
    <t>4090</t>
  </si>
  <si>
    <t>цели: погашение ранее выданной ссуды (РКК КИБ №126 от 2016-11-09)</t>
  </si>
  <si>
    <t>01489/МР</t>
  </si>
  <si>
    <t>цели: погашение задолженности 3 лиц перед Банком (РКК КИБ №126 от 2016-11-09)</t>
  </si>
  <si>
    <t>4034</t>
  </si>
  <si>
    <t>01497/МР</t>
  </si>
  <si>
    <t>01664/МР</t>
  </si>
  <si>
    <t>Мистраль Трейдинг, ООО</t>
  </si>
  <si>
    <t>Международная торговая компания Алиса, АО</t>
  </si>
  <si>
    <t>32109840800210000547</t>
  </si>
  <si>
    <t>47431810550060000028</t>
  </si>
  <si>
    <t>47431810950060000026</t>
  </si>
  <si>
    <t>47431810250060000027</t>
  </si>
  <si>
    <t>45206810303800000002</t>
  </si>
  <si>
    <t>45206810550050000867</t>
  </si>
  <si>
    <t>45208810450050000208</t>
  </si>
  <si>
    <t>45206810304800000001</t>
  </si>
  <si>
    <t>20312A98800210000033</t>
  </si>
  <si>
    <t>20312A98100210000034</t>
  </si>
  <si>
    <t>45206810006800000024</t>
  </si>
  <si>
    <t>700309151</t>
  </si>
  <si>
    <t>реструктуризация (РП №108 от 2016-12-13);
цели: предоставление/погашение займов 3 лицам (РП №71 от 2015-07-14)</t>
  </si>
  <si>
    <t>LCIMP12015-F</t>
  </si>
  <si>
    <t>LCIMP12008-F</t>
  </si>
  <si>
    <t>LCIMP13011-F/LA</t>
  </si>
  <si>
    <t>01621/МР</t>
  </si>
  <si>
    <t>01670/МР</t>
  </si>
  <si>
    <t>01589/МР</t>
  </si>
  <si>
    <t>01475/МР</t>
  </si>
  <si>
    <t>028</t>
  </si>
  <si>
    <t>029</t>
  </si>
  <si>
    <t>01668/МР</t>
  </si>
  <si>
    <t>45205810917800000004</t>
  </si>
  <si>
    <t>01655/МР</t>
  </si>
  <si>
    <t>Холдинг ВТБ Капитал Ай Би, ООО</t>
  </si>
  <si>
    <t>45206810155550000539</t>
  </si>
  <si>
    <t>47105810800210000003</t>
  </si>
  <si>
    <t>47105810200210000001</t>
  </si>
  <si>
    <t>47105810500210000002</t>
  </si>
  <si>
    <t>45208810155550000618</t>
  </si>
  <si>
    <t>45204810650050000303</t>
  </si>
  <si>
    <t>45206810904800000003</t>
  </si>
  <si>
    <t>реструктуризация (РП №63 от 2016-07-26);
цели: предоставление/погашение займов 3 лицам (РП №98 от 2015-10-22)</t>
  </si>
  <si>
    <t>4155</t>
  </si>
  <si>
    <t>414162-191216-3355/1-1</t>
  </si>
  <si>
    <t>414162-191216-3356/1-1</t>
  </si>
  <si>
    <t>414162-191216-3354/1-1</t>
  </si>
  <si>
    <t>4125/ФПК-16-325</t>
  </si>
  <si>
    <t>01629/МР</t>
  </si>
  <si>
    <t>цели: предоставление/погашение займов 3 лицам (РП №59 от 2015-06-16);
цели: приобретение/погашение ценных бумаг (РП №59 от 2015-06-16)</t>
  </si>
  <si>
    <t>01474/МР</t>
  </si>
  <si>
    <t>реструктуризация (РП №98 от 2016-11-08);
цели: погашение задолженности 3 лиц перед др. банками (РП №114 от 2015-12-08)</t>
  </si>
  <si>
    <t>Meglio Limited</t>
  </si>
  <si>
    <t>The State Trading Corporation of India</t>
  </si>
  <si>
    <t>Штарк, ООО</t>
  </si>
  <si>
    <t>РКК КИБ от 26.10.2016 №120: улучшение на 1 категорию качества с применением мин. нормы резервирования в рамках КК</t>
  </si>
  <si>
    <t>47802840255550000076</t>
  </si>
  <si>
    <t>47802840555550000077</t>
  </si>
  <si>
    <t>47802840855550000078</t>
  </si>
  <si>
    <t>47802840955550000075</t>
  </si>
  <si>
    <t>45207810750050000491</t>
  </si>
  <si>
    <t>45207810055550000638</t>
  </si>
  <si>
    <t>45207810104800000006</t>
  </si>
  <si>
    <t>2016-12-16</t>
  </si>
  <si>
    <t>LA-16-051108-MEG</t>
  </si>
  <si>
    <t>реструктуризация (РП №51 от 2012-11-01)</t>
  </si>
  <si>
    <t>LA-33-010609-MEG</t>
  </si>
  <si>
    <t>LA-14-051108-MEG</t>
  </si>
  <si>
    <t>LA-15-051108-MEG</t>
  </si>
  <si>
    <t>01647/МР</t>
  </si>
  <si>
    <t>47408%5018_конв.сд.</t>
  </si>
  <si>
    <t>4185</t>
  </si>
  <si>
    <t>01620/МР</t>
  </si>
  <si>
    <t>Shanghai Gold Exchange</t>
  </si>
  <si>
    <t>Комплекс гостиницы Орленок, ОАО</t>
  </si>
  <si>
    <t>РКК КИБ от 14.12.2016 №140: улучшение на 1 категорию качества с применением мин. нормы резервирования в рамках КК</t>
  </si>
  <si>
    <t>32205810100210000032</t>
  </si>
  <si>
    <t>51503810800210000002</t>
  </si>
  <si>
    <t>47404156100210000100</t>
  </si>
  <si>
    <t>20312A98700210000036</t>
  </si>
  <si>
    <t>20312A98300210000038</t>
  </si>
  <si>
    <t>2016-12-21</t>
  </si>
  <si>
    <t>2016-12-09</t>
  </si>
  <si>
    <t>вексель_2016-12-21</t>
  </si>
  <si>
    <t>реструктуризация (РУОБ отсутствует);
реструктуризация (РП №51 от 2012-11-01)</t>
  </si>
  <si>
    <t>031</t>
  </si>
  <si>
    <t>032</t>
  </si>
  <si>
    <t>Московская объединенная энергетическая компания, ПАО</t>
  </si>
  <si>
    <t>Русджам Стеклотара Холдинг, ООО</t>
  </si>
  <si>
    <t>Русджам Стекло, ООО</t>
  </si>
  <si>
    <t>Асфальтбетонсервис ЦДС, ООО</t>
  </si>
  <si>
    <t>45207810355550000639</t>
  </si>
  <si>
    <t>45201810650050000597</t>
  </si>
  <si>
    <t>45207810055550000641</t>
  </si>
  <si>
    <t>45207810355550000642</t>
  </si>
  <si>
    <t>45207810655550000643</t>
  </si>
  <si>
    <t>45207810755550000640</t>
  </si>
  <si>
    <t>45208810755550000623</t>
  </si>
  <si>
    <t>45208810055550000624</t>
  </si>
  <si>
    <t>45208344155550000003</t>
  </si>
  <si>
    <t>45208810655550000532</t>
  </si>
  <si>
    <t>45208810455550000622</t>
  </si>
  <si>
    <t>45207810050050000492</t>
  </si>
  <si>
    <t>20312A98000210000037</t>
  </si>
  <si>
    <t>45208810414800000009</t>
  </si>
  <si>
    <t>45206810505800000017</t>
  </si>
  <si>
    <t>47101840600210000196</t>
  </si>
  <si>
    <t>4173</t>
  </si>
  <si>
    <t>4177</t>
  </si>
  <si>
    <t>цели: предоставление/погашение займов 3 лицам (РКК КИБ №137 от 2016-12-09)</t>
  </si>
  <si>
    <t>4176</t>
  </si>
  <si>
    <t>4168</t>
  </si>
  <si>
    <t>4178</t>
  </si>
  <si>
    <t>реструктуризация (РП №104 от 2016-11-25);
цели: предоставление/погашение займов 3 лицам (РП №45 от 2013-10-08)</t>
  </si>
  <si>
    <t>реструктуризация (РП №76 от 2015-08-04, РП №104 от 2016-11-25);
цели: предоставление/погашение займов 3 лицам (РП №45 от 2013-10-08)</t>
  </si>
  <si>
    <t>01614/МР</t>
  </si>
  <si>
    <t>4112</t>
  </si>
  <si>
    <t>4111</t>
  </si>
  <si>
    <t>47408%100_гар.деп.</t>
  </si>
  <si>
    <t>01476/МР</t>
  </si>
  <si>
    <t>95/2016-КП</t>
  </si>
  <si>
    <t>цели: предоставление/погашение займов 3 лицам (РКК КИБ №112 от 2016-10-05)</t>
  </si>
  <si>
    <t>38-177/15/159-13-КР</t>
  </si>
  <si>
    <t>ЗАО "ТРАНСКЕМИКЛ-экспресс"</t>
  </si>
  <si>
    <t>45207810350050000493</t>
  </si>
  <si>
    <t>20316A98800210000071</t>
  </si>
  <si>
    <t>45206810555550000540</t>
  </si>
  <si>
    <t>45205810820800000007</t>
  </si>
  <si>
    <t>01659/МР</t>
  </si>
  <si>
    <t>реструктуризация (РППП №702/404200 от 2016-06-07, РИО ППП №1534/404200 от 2016-11-14);
цели: предоставление/погашение займов 3 лицам (РППП №349/100000 от 2014-11-18)</t>
  </si>
  <si>
    <t>реструктуризация (РУОБ отсутствует);
реструктуризация (РИО ППП №1688/404200 от 2016-12-08)</t>
  </si>
  <si>
    <t>LA-209-291012-PEL</t>
  </si>
  <si>
    <t>01652/МР</t>
  </si>
  <si>
    <t>Российские железные дороги (РЖД), ОАО</t>
  </si>
  <si>
    <t>Инфраструктурные инвестиции холдинг, ООО</t>
  </si>
  <si>
    <t>ВИТТА компани, ООО</t>
  </si>
  <si>
    <t>ООО "Завод ВКО"</t>
  </si>
  <si>
    <t>Мытищинский приборостроительный завод, ЗАО</t>
  </si>
  <si>
    <t>ОТЭКО-Терминал, ООО</t>
  </si>
  <si>
    <t>РКК КИБ от 14.12.2016 №140: улучшение категории качества ссудной задолженности на 1 категорию</t>
  </si>
  <si>
    <t>45207810255550000645</t>
  </si>
  <si>
    <t>45207810950050000495</t>
  </si>
  <si>
    <t>45207810955550000644</t>
  </si>
  <si>
    <t>45206810855550000541</t>
  </si>
  <si>
    <t>45207810650050000494</t>
  </si>
  <si>
    <t>20312A98300210000041</t>
  </si>
  <si>
    <t>20312A98600210000042</t>
  </si>
  <si>
    <t>20312A98900210000043</t>
  </si>
  <si>
    <t>20312A98200210000044</t>
  </si>
  <si>
    <t>20312A98500210000045</t>
  </si>
  <si>
    <t>20312A98800210000046</t>
  </si>
  <si>
    <t>20312A98100210000047</t>
  </si>
  <si>
    <t>45207810303800000001</t>
  </si>
  <si>
    <t>45208840555550000220</t>
  </si>
  <si>
    <t>45207810505800000003</t>
  </si>
  <si>
    <t>45207810406800000005</t>
  </si>
  <si>
    <t>45208978105800000001</t>
  </si>
  <si>
    <t>45206810105800000019</t>
  </si>
  <si>
    <t>2016-12-26</t>
  </si>
  <si>
    <t>3694-СДБО</t>
  </si>
  <si>
    <t>4053</t>
  </si>
  <si>
    <t>цели: погашение ранее выданной ссуды (РП №74 от 2016-09-07)</t>
  </si>
  <si>
    <t>реструктуризация (РУОБ отсутствует);
цели: погашение задолженности 3 лиц перед Банком (РУОБ отсутствует)</t>
  </si>
  <si>
    <t>01676/МР</t>
  </si>
  <si>
    <t>4133</t>
  </si>
  <si>
    <t>01609/МР</t>
  </si>
  <si>
    <t>034</t>
  </si>
  <si>
    <t>036</t>
  </si>
  <si>
    <t>037</t>
  </si>
  <si>
    <t>035</t>
  </si>
  <si>
    <t>039</t>
  </si>
  <si>
    <t>038</t>
  </si>
  <si>
    <t>040</t>
  </si>
  <si>
    <t>01622/МР</t>
  </si>
  <si>
    <t>4069</t>
  </si>
  <si>
    <t>цели: предоставление/погашение займов 3 лицам (РП №108 от 2016-12-13)</t>
  </si>
  <si>
    <t>01679/МР</t>
  </si>
  <si>
    <t>01658/МР</t>
  </si>
  <si>
    <t>01691/МР</t>
  </si>
  <si>
    <t>цели: предоставление/погашение займов 3 лицам (РКК СБ №94 от 2016-12-20)</t>
  </si>
  <si>
    <t>01692/МР</t>
  </si>
  <si>
    <t>ППЗ, МСФО=23%</t>
  </si>
  <si>
    <t>Артель старателей Западная, ООО</t>
  </si>
  <si>
    <t>ООО "Интеллектуальные системы управления бизнесом" , ООО "ИСУБ"</t>
  </si>
  <si>
    <t>32105810100210000161</t>
  </si>
  <si>
    <t>45208810450050000211</t>
  </si>
  <si>
    <t>45208810750050000212</t>
  </si>
  <si>
    <t>45208810050050000213</t>
  </si>
  <si>
    <t>45208810250050000217</t>
  </si>
  <si>
    <t>45208810150050000210</t>
  </si>
  <si>
    <t>45208810350050000214</t>
  </si>
  <si>
    <t>45208810750050000209</t>
  </si>
  <si>
    <t>45208810850050000219</t>
  </si>
  <si>
    <t>45208810650050000215</t>
  </si>
  <si>
    <t>45208810550050000218</t>
  </si>
  <si>
    <t>45207810250050000496</t>
  </si>
  <si>
    <t>45208810950050000216</t>
  </si>
  <si>
    <t>45207810555550000646</t>
  </si>
  <si>
    <t>45205810918800000003</t>
  </si>
  <si>
    <t>45206810618800000001</t>
  </si>
  <si>
    <t>01559/МР</t>
  </si>
  <si>
    <t>4191</t>
  </si>
  <si>
    <t>01672/МР</t>
  </si>
  <si>
    <t>01673/МР</t>
  </si>
  <si>
    <t>2016-12-27</t>
  </si>
  <si>
    <t>цели: вложения в уставные капиталы 3 лиц (РП №44 от 2016-05-31)</t>
  </si>
  <si>
    <t>Т Плюс, ПАО (Волжская территориальная генерирующая компания, ОАО</t>
  </si>
  <si>
    <t>Р-Климат, ООО</t>
  </si>
  <si>
    <t>SIA Uralchem Trading</t>
  </si>
  <si>
    <t>47408810600210016004</t>
  </si>
  <si>
    <t>45204810250050000305</t>
  </si>
  <si>
    <t>45206810255550000523</t>
  </si>
  <si>
    <t>45207810855550000647</t>
  </si>
  <si>
    <t>45206810850050000868</t>
  </si>
  <si>
    <t>32109810100210000028</t>
  </si>
  <si>
    <t>45207810155550000648</t>
  </si>
  <si>
    <t>45605840855550000031</t>
  </si>
  <si>
    <t>47101810700210000204</t>
  </si>
  <si>
    <t>45205810412800000240</t>
  </si>
  <si>
    <t>45208810255550000628</t>
  </si>
  <si>
    <t>цели: погашение задолженности 3 лиц перед Банком (РП №57 от 2016-07-12);
цели: предоставление/погашение займов 3 лицам (РП №57 от 2016-07-12)</t>
  </si>
  <si>
    <t>4005</t>
  </si>
  <si>
    <t>4072</t>
  </si>
  <si>
    <t>4172</t>
  </si>
  <si>
    <t>01682/МР</t>
  </si>
  <si>
    <t>5028121627/1</t>
  </si>
  <si>
    <t>реструктуризация (РКК №109 от 2015-09-09, РП №85 от 2016-10-07)</t>
  </si>
  <si>
    <t>реструктуризация (РП №85 от 2016-10-07);
цели: погашение задолженности 3 лиц перед Банком (РП №92 от 2016-10-26)</t>
  </si>
  <si>
    <t>4157</t>
  </si>
  <si>
    <t>цели: погашение задолженности 3 лиц перед Банком (РП №92 от 2016-10-26);
цели: предоставление/погашение займов 3 лицам (РП №92 от 2016-10-26)</t>
  </si>
  <si>
    <t>б/н_2016-12-23</t>
  </si>
  <si>
    <t>12/2016-КП</t>
  </si>
  <si>
    <t>01681/МР</t>
  </si>
  <si>
    <t>4144</t>
  </si>
  <si>
    <t>цели: погашение ранее выданной ссуды (РП №102 от 2016-11-15)</t>
  </si>
  <si>
    <t>Дубненский машиностроительный завод им. Н.П. Федорова, ОАО</t>
  </si>
  <si>
    <t>Промтрансинвест, ЗАО</t>
  </si>
  <si>
    <t>Азимут, АО</t>
  </si>
  <si>
    <t>Аэроклуб, АО</t>
  </si>
  <si>
    <t>Евро Профиль, ООО</t>
  </si>
  <si>
    <t>РКК КИБ от 21.12.2016 №141: улучшение на 1 категорию качества с применением мин. нормы резервирования в рамках КК</t>
  </si>
  <si>
    <t>45208810955550000630</t>
  </si>
  <si>
    <t>45208810855550000633</t>
  </si>
  <si>
    <t>45205810250050000537</t>
  </si>
  <si>
    <t>45207978355550000050</t>
  </si>
  <si>
    <t>45207978655550000051</t>
  </si>
  <si>
    <t>45208840155550000222</t>
  </si>
  <si>
    <t>45204810550050000306</t>
  </si>
  <si>
    <t>45208810555550000629</t>
  </si>
  <si>
    <t>45208810255550000631</t>
  </si>
  <si>
    <t>45208810655550000529</t>
  </si>
  <si>
    <t>45208810455550000525</t>
  </si>
  <si>
    <t>45208810155550000634</t>
  </si>
  <si>
    <t>45208810455550000635</t>
  </si>
  <si>
    <t>45208840855550000221</t>
  </si>
  <si>
    <t>45205810417800000009</t>
  </si>
  <si>
    <t>45204810306800000001</t>
  </si>
  <si>
    <t>45205810420800000012</t>
  </si>
  <si>
    <t>2016-12-29</t>
  </si>
  <si>
    <t>4103</t>
  </si>
  <si>
    <t>4150</t>
  </si>
  <si>
    <t>цели: предоставление/погашение займов 3 лицам (РП №102 от 2016-11-15)</t>
  </si>
  <si>
    <t>реструктуризация (РУОБ отсутствует);
реструктуризация (РКК КИБ №140 от 2016-12-14);
цели: предоставление/погашение займов 3 лицам (РП БМ №106 от 2013-12-30)</t>
  </si>
  <si>
    <t>01591/МР</t>
  </si>
  <si>
    <t>4139</t>
  </si>
  <si>
    <t>4140</t>
  </si>
  <si>
    <t>4194</t>
  </si>
  <si>
    <t>01586/МР</t>
  </si>
  <si>
    <t>реструктуризация (РП №94 от 2016-11-01);
цели: предоставление/погашение займов 3 лицам (РП №55 от 2013-12-18)</t>
  </si>
  <si>
    <t>01675/МР</t>
  </si>
  <si>
    <t>3985</t>
  </si>
  <si>
    <t>цели: погашение ранее выданной ссуды (РП №26 от 2016-04-05)</t>
  </si>
  <si>
    <t>4187</t>
  </si>
  <si>
    <t>цели: предоставление/погашение займов 3 лицам (РКК КИБ №19 от 2016-02-25)</t>
  </si>
  <si>
    <t>реструктуризация (РП БМ №46 от 2014-06-02, РКК КИБ №140 от 2016-12-14)</t>
  </si>
  <si>
    <t>реструктуризация (РКК КИБ №140 от 2016-12-14)</t>
  </si>
  <si>
    <t>4190</t>
  </si>
  <si>
    <t>01643/МР</t>
  </si>
  <si>
    <t>цели: предоставление/погашение займов 3 лицам (РККМР №38 от 2016-09-29)</t>
  </si>
  <si>
    <t>01678/МР</t>
  </si>
  <si>
    <t>01687/МР</t>
  </si>
  <si>
    <t>Белтранслогистик, ООО</t>
  </si>
  <si>
    <t>Русские краски, ОАО</t>
  </si>
  <si>
    <t>БРГ-импэкс, ООО</t>
  </si>
  <si>
    <t>45205810810800000046</t>
  </si>
  <si>
    <t>45207810704800000008</t>
  </si>
  <si>
    <t>45206810900800000832</t>
  </si>
  <si>
    <t>45206810805800000021</t>
  </si>
  <si>
    <t>45208810119800000003</t>
  </si>
  <si>
    <t>2016-12-30</t>
  </si>
  <si>
    <t>01632/МР</t>
  </si>
  <si>
    <t>цели: предоставление/погашение займов 3 лицам (РППП №3131/418000 от 2016-12-29)</t>
  </si>
  <si>
    <t>реструктуризация (РКК КИБ №130 от 2016-11-23);
цели: предоставление/погашение займов 3 лицам (РКК КИБ №130 от 2016-11-23)</t>
  </si>
  <si>
    <t>01680/МР</t>
  </si>
  <si>
    <t>01690/МР</t>
  </si>
  <si>
    <t>01695/МР</t>
  </si>
  <si>
    <t>01693/МР</t>
  </si>
  <si>
    <t>РКК КИБ от 30.12.2016 №...: классификация во 2 категорию (2%)</t>
  </si>
  <si>
    <t>Deal N:033 с 0000343492.From 15/12/2016 to 02/06/2017.Rate: 2.25</t>
  </si>
  <si>
    <t>Deal N:029 с 0000343496.From 12/12/2016 to 25/08/2017.Rate: 1.9</t>
  </si>
  <si>
    <t>20321810600210000020</t>
  </si>
  <si>
    <t>Deal N:040 с 0000343496.From 22/12/2016 to 06/09/2017.Rate: 1.9</t>
  </si>
  <si>
    <t>20321810800210000024</t>
  </si>
  <si>
    <t>Deal N:035 с 0000343496.From 20/12/2016 to 05/09/2017.Rate: 1.9</t>
  </si>
  <si>
    <t>20321810100210000025</t>
  </si>
  <si>
    <t>Deal N:032 с 0000343496.From 14/12/2016 to 29/08/2017.Rate: 1.9</t>
  </si>
  <si>
    <t>20321810200210000022</t>
  </si>
  <si>
    <t>Deal N:034 с 0000343496.From 20/12/2016 to 05/09/2017.Rate: 1.9</t>
  </si>
  <si>
    <t>20321810400210000026</t>
  </si>
  <si>
    <t>20312A98400210000035</t>
  </si>
  <si>
    <t>Deal N:030 с 0000343492.From 13/12/2016 to 01/06/2017.Rate: 2.25</t>
  </si>
  <si>
    <t>20312A98500210000032</t>
  </si>
  <si>
    <t>Deal N:027 с 0000343492.From 08/12/2016 to 25/05/2017.Rate: 2.25</t>
  </si>
  <si>
    <t>Deal N:039 с 0000343496.From 22/12/2016 to 06/09/2017.Rate: 1.9</t>
  </si>
  <si>
    <t>20321810700210000027</t>
  </si>
  <si>
    <t>Deal N:036 с 0000343496.From 20/12/2016 to 05/09/2017.Rate: 1.9</t>
  </si>
  <si>
    <t>20321810000210000028</t>
  </si>
  <si>
    <t>Deal N:031 с 0000343496.From 14/12/2016 to 29/08/2017.Rate: 1.9</t>
  </si>
  <si>
    <t>20321810500210000023</t>
  </si>
  <si>
    <t>Deal N:028 с 0000343496.From 12/12/2016 to 25/08/2017.Rate: 1.9</t>
  </si>
  <si>
    <t>20321810900210000021</t>
  </si>
  <si>
    <t>Deal N:038 с 0000343496.From 22/12/2016 to 06/09/2017.Rate: 1.9</t>
  </si>
  <si>
    <t>20321810300210000029</t>
  </si>
  <si>
    <t>20312A98900210000030</t>
  </si>
  <si>
    <t>Deal N:026 с 0000343492.From 30/11/2016 to 18/05/2017.Rate: 2.25</t>
  </si>
  <si>
    <t>Deal N:037 с 0000343496.From 22/12/2016 to 06/09/2017.Rate: 1.9</t>
  </si>
  <si>
    <t>20321810700210000030</t>
  </si>
  <si>
    <t>Deal N:13691 с 0000338454.From 23/12/2016 to 21/06/2017.Rate: 2.35</t>
  </si>
  <si>
    <t>Deal N:502212167 с ЗАО Банк ВТБ (Беларусь), Минск</t>
  </si>
  <si>
    <t>32106810500210000061</t>
  </si>
  <si>
    <t>LD N 5001121625 Transh 1 с 0000320241.</t>
  </si>
  <si>
    <t>32106810800210000062</t>
  </si>
  <si>
    <t>LD N 500212169 Transh 1 с 0000320241.</t>
  </si>
  <si>
    <t>32107810000210000117</t>
  </si>
  <si>
    <t>LD N 501312169 Transh 1 с 0000320241.</t>
  </si>
  <si>
    <t>32107810000210000120</t>
  </si>
  <si>
    <t>LD N 5027121625 Transh 1 с 0000320241.</t>
  </si>
  <si>
    <t>32107810300210000118</t>
  </si>
  <si>
    <t>LD N 501412163 Transh 1 с 0000320241.</t>
  </si>
  <si>
    <t>32107810600210000119</t>
  </si>
  <si>
    <t>LD N 5021121623 Transh 1 с 0000320241.</t>
  </si>
  <si>
    <t>LD N 701312162 Transh 1 с 0000012971.</t>
  </si>
  <si>
    <t>LD N 701312161 Transh 1 с 0000012971.</t>
  </si>
  <si>
    <t>32115810000210001454</t>
  </si>
  <si>
    <t>32115810300210001455</t>
  </si>
  <si>
    <t>32115810600210001456</t>
  </si>
  <si>
    <t>32115810900210001457</t>
  </si>
  <si>
    <t>32108810100210000139</t>
  </si>
  <si>
    <t>LD N 5028121631 Transh 1 с 0000320241.</t>
  </si>
  <si>
    <t>32115810200210001458</t>
  </si>
  <si>
    <t>32115810500210001459</t>
  </si>
  <si>
    <t>32108810500210000140</t>
  </si>
  <si>
    <t>LD N 503012166 Transh 1 с 0000011961.</t>
  </si>
  <si>
    <t>32115810900210001460</t>
  </si>
  <si>
    <t>32115810200210001461</t>
  </si>
  <si>
    <t>32115810500210001462</t>
  </si>
  <si>
    <t>32115810800210001463</t>
  </si>
  <si>
    <t>32115810100210001464</t>
  </si>
  <si>
    <t>32115810400210001465</t>
  </si>
  <si>
    <t>32115810700210001466</t>
  </si>
  <si>
    <t>32115810000210001467</t>
  </si>
  <si>
    <t>32115810300210001468</t>
  </si>
  <si>
    <t>32115810000210001470</t>
  </si>
  <si>
    <t>32115810300210001471</t>
  </si>
  <si>
    <t>32115810600210001472</t>
  </si>
  <si>
    <t>32115810900210001473</t>
  </si>
  <si>
    <t>32115810200210001474</t>
  </si>
  <si>
    <t>32115810800210001476</t>
  </si>
  <si>
    <t>32115810100210001477</t>
  </si>
  <si>
    <t>32115810700210001479</t>
  </si>
  <si>
    <t>32115810100210001480</t>
  </si>
  <si>
    <t>32115810400210001481</t>
  </si>
  <si>
    <t>32115810700210001482</t>
  </si>
  <si>
    <t>32115810000210001483</t>
  </si>
  <si>
    <t>LD N 5028121627 Transh 1 с 0000336374.</t>
  </si>
  <si>
    <t>32115810300210001484</t>
  </si>
  <si>
    <t>32115810600210001485</t>
  </si>
  <si>
    <t>32109810400210000029</t>
  </si>
  <si>
    <t>LD N 5028121640 с ОАО Банк ВТБ (Азербайджан)</t>
  </si>
  <si>
    <t>32115810900210001486</t>
  </si>
  <si>
    <t>32115810200210001487</t>
  </si>
  <si>
    <t>32109810800210000030</t>
  </si>
  <si>
    <t>LD N 5029121623 Transh 1 с 0000245615.</t>
  </si>
  <si>
    <t>32115810500210001488</t>
  </si>
  <si>
    <t>32115810800210001489</t>
  </si>
  <si>
    <t>32115810200210001490</t>
  </si>
  <si>
    <t>32115810500210001491</t>
  </si>
  <si>
    <t>32115810800210001492</t>
  </si>
  <si>
    <t>32115810100210001493</t>
  </si>
  <si>
    <t>32115810400210001494</t>
  </si>
  <si>
    <t>32115810700210001495</t>
  </si>
  <si>
    <t>32115810000210001496</t>
  </si>
  <si>
    <t>32115810300210001497</t>
  </si>
  <si>
    <t>32115810600210001498</t>
  </si>
  <si>
    <t>32115810900210001499</t>
  </si>
  <si>
    <t>32115810200210001500</t>
  </si>
  <si>
    <t>32115810500210001501</t>
  </si>
  <si>
    <t>32115810800210001502</t>
  </si>
  <si>
    <t>32115810100210001503</t>
  </si>
  <si>
    <t>32115810400210001504</t>
  </si>
  <si>
    <t>32115810700210001505</t>
  </si>
  <si>
    <t>32115810000210001506</t>
  </si>
  <si>
    <t>32115810300210001507</t>
  </si>
  <si>
    <t>32115810600210001508</t>
  </si>
  <si>
    <t>32115810900210001509</t>
  </si>
  <si>
    <t>32115810300210001510</t>
  </si>
  <si>
    <t>32115810600210001511</t>
  </si>
  <si>
    <t>32115810900210001512</t>
  </si>
  <si>
    <t>32115810200210001513</t>
  </si>
  <si>
    <t>32115810500210001514</t>
  </si>
  <si>
    <t>32115810800210001515</t>
  </si>
  <si>
    <t>32115810100210001516</t>
  </si>
  <si>
    <t>32115810400210001517</t>
  </si>
  <si>
    <t>32115810700210001518</t>
  </si>
  <si>
    <t>32115810000210001519</t>
  </si>
  <si>
    <t>32115810400210001520</t>
  </si>
  <si>
    <t>32115810700210001521</t>
  </si>
  <si>
    <t>32115810000210001522</t>
  </si>
  <si>
    <t>32115810300210001523</t>
  </si>
  <si>
    <t>32115810600210001524</t>
  </si>
  <si>
    <t>32115810900210001525</t>
  </si>
  <si>
    <t>32115810200210001526</t>
  </si>
  <si>
    <t>32115810500210001527</t>
  </si>
  <si>
    <t>32115810800210001528</t>
  </si>
  <si>
    <t>32115810100210001529</t>
  </si>
  <si>
    <t>32115810500210001530</t>
  </si>
  <si>
    <t>32115810400210001533</t>
  </si>
  <si>
    <t>32115810700210001534</t>
  </si>
  <si>
    <t>32115810000210001535</t>
  </si>
  <si>
    <t>32115810300210001536</t>
  </si>
  <si>
    <t>32115810600210001537</t>
  </si>
  <si>
    <t>32115810900210001538</t>
  </si>
  <si>
    <t>32115810200210001539</t>
  </si>
  <si>
    <t>32115810600210001540</t>
  </si>
  <si>
    <t>32115810900210001541</t>
  </si>
  <si>
    <t>32115810200210001542</t>
  </si>
  <si>
    <t>32115810500210001543</t>
  </si>
  <si>
    <t>32115810800210001544</t>
  </si>
  <si>
    <t>32115810100210001545</t>
  </si>
  <si>
    <t>32115810400210001546</t>
  </si>
  <si>
    <t>32115810700210001547</t>
  </si>
  <si>
    <t>32115810000210001548</t>
  </si>
  <si>
    <t>32115810300210001549</t>
  </si>
  <si>
    <t>32115810000210001551</t>
  </si>
  <si>
    <t>32115810300210001552</t>
  </si>
  <si>
    <t>32115810600210001553</t>
  </si>
  <si>
    <t>32115810900210001554</t>
  </si>
  <si>
    <t>32115810200210001555</t>
  </si>
  <si>
    <t>32115810500210001556</t>
  </si>
  <si>
    <t>32115810800210001557</t>
  </si>
  <si>
    <t>32115810100210001558</t>
  </si>
  <si>
    <t>32115810400210001559</t>
  </si>
  <si>
    <t>32115810800210001560</t>
  </si>
  <si>
    <t>32115810100210001561</t>
  </si>
  <si>
    <t>32115810400210001562</t>
  </si>
  <si>
    <t>32115810700210001563</t>
  </si>
  <si>
    <t>32115810000210001564</t>
  </si>
  <si>
    <t>32115810300210001565</t>
  </si>
  <si>
    <t>32115810600210001566</t>
  </si>
  <si>
    <t>32115810900210001567</t>
  </si>
  <si>
    <t>32115810200210001568</t>
  </si>
  <si>
    <t>32115810500210001569</t>
  </si>
  <si>
    <t>32115810900210001570</t>
  </si>
  <si>
    <t>32115810200210001571</t>
  </si>
  <si>
    <t>32115810500210001572</t>
  </si>
  <si>
    <t>32115810800210001573</t>
  </si>
  <si>
    <t>32115810100210001574</t>
  </si>
  <si>
    <t>32115810400210001575</t>
  </si>
  <si>
    <t>32115810700210001576</t>
  </si>
  <si>
    <t>32115810000210001577</t>
  </si>
  <si>
    <t>32115810300210001578</t>
  </si>
  <si>
    <t>32115810600210001579</t>
  </si>
  <si>
    <t>32115810000210001580</t>
  </si>
  <si>
    <t>32115810300210001581</t>
  </si>
  <si>
    <t>32115810600210001582</t>
  </si>
  <si>
    <t>32115810900210001583</t>
  </si>
  <si>
    <t>32115810200210001584</t>
  </si>
  <si>
    <t>32115810500210001585</t>
  </si>
  <si>
    <t>32115810800210001586</t>
  </si>
  <si>
    <t>32115810100210001587</t>
  </si>
  <si>
    <t>32115810400210001588</t>
  </si>
  <si>
    <t>32115810700210001589</t>
  </si>
  <si>
    <t>32115810100210001590</t>
  </si>
  <si>
    <t>32115810400210001591</t>
  </si>
  <si>
    <t>32115810700210001592</t>
  </si>
  <si>
    <t>32115810000210001593</t>
  </si>
  <si>
    <t>32115810300210001594</t>
  </si>
  <si>
    <t>32115810600210001595</t>
  </si>
  <si>
    <t>32115810900210001596</t>
  </si>
  <si>
    <t>32115810200210001597</t>
  </si>
  <si>
    <t>32115810500210001598</t>
  </si>
  <si>
    <t>32115810800210001599</t>
  </si>
  <si>
    <t>32115810100210001600</t>
  </si>
  <si>
    <t>32115810400210001601</t>
  </si>
  <si>
    <t>32115810700210001602</t>
  </si>
  <si>
    <t>32115810000210001603</t>
  </si>
  <si>
    <t>32115810300210001604</t>
  </si>
  <si>
    <t>32115810600210001605</t>
  </si>
  <si>
    <t>32115810900210001606</t>
  </si>
  <si>
    <t>32115810200210001607</t>
  </si>
  <si>
    <t>32115810800210001609</t>
  </si>
  <si>
    <t>32115810200210001610</t>
  </si>
  <si>
    <t>32115810500210001611</t>
  </si>
  <si>
    <t>32115810800210001612</t>
  </si>
  <si>
    <t>32115810100210001613</t>
  </si>
  <si>
    <t>32115810400210001614</t>
  </si>
  <si>
    <t>32115810700210001615</t>
  </si>
  <si>
    <t>32115810000210001616</t>
  </si>
  <si>
    <t>32115810300210001617</t>
  </si>
  <si>
    <t>32115810600210001618</t>
  </si>
  <si>
    <t>32115810900210001619</t>
  </si>
  <si>
    <t>32115810300210001620</t>
  </si>
  <si>
    <t>32115810600210001621</t>
  </si>
  <si>
    <t>32115810900210001622</t>
  </si>
  <si>
    <t>32115810200210001623</t>
  </si>
  <si>
    <t>32115810500210001624</t>
  </si>
  <si>
    <t>32115810800210001625</t>
  </si>
  <si>
    <t>32115810100210001626</t>
  </si>
  <si>
    <t>32115810400210001627</t>
  </si>
  <si>
    <t>32115810700210001628</t>
  </si>
  <si>
    <t>32115810000210001629</t>
  </si>
  <si>
    <t>32115810400210001630</t>
  </si>
  <si>
    <t>32115810700210001631</t>
  </si>
  <si>
    <t>32115810000210001632</t>
  </si>
  <si>
    <t>32115810300210001633</t>
  </si>
  <si>
    <t>32115810600210001634</t>
  </si>
  <si>
    <t>32109978400210000042</t>
  </si>
  <si>
    <t>LD N 502212165 Transh 1 с 0000320241.</t>
  </si>
  <si>
    <t>Сделка № 414162-211216-589/1-1 c Банк "ФК Открытие" (0000032487). ПИК ао ADS_ID=18347122</t>
  </si>
  <si>
    <t>32205810400210000033</t>
  </si>
  <si>
    <t>Сделка № 414162-221216-450/1-1 c Банк "ФК Открытие" (0000032487). ПИК ао ADS_ID=18350510</t>
  </si>
  <si>
    <t>32205810500210000030</t>
  </si>
  <si>
    <t>Сделка № 414162-211216-587/1-1 c Банк "ФК Открытие" (0000032487). ПИК ао ADS_ID=18347118</t>
  </si>
  <si>
    <t>32205810800210000031</t>
  </si>
  <si>
    <t>Сделка № 414162-211216-588/1-1 c Банк "ФК Открытие" (0000032487). ПИК ао ADS_ID=18347120</t>
  </si>
  <si>
    <t>VTB Capital Plc/сд. 701612138 (заемщик  Южный Кузбасс )</t>
  </si>
  <si>
    <t>32403810750050000004</t>
  </si>
  <si>
    <t>VTB Capital Plc/сд. 701612139 (заемщик  Якутуголь</t>
  </si>
  <si>
    <t>32403810050050000005</t>
  </si>
  <si>
    <t>VTB Capital Plc/сд. 701005161 (заемщик  Якутуголь БМ)</t>
  </si>
  <si>
    <t>32403810350050000006</t>
  </si>
  <si>
    <t>VTB Capital Plc/сд. 701005162 (заемщик  Южный Кузбасс БМ)</t>
  </si>
  <si>
    <t>32403810650050000007</t>
  </si>
  <si>
    <t>44606810316800000001</t>
  </si>
  <si>
    <t>ФГУП "ГосЗМП" дог. 01332/МР от 13.05.16 Кредиты, предоставленные коммерческим организациям, находящимся в федеральной собственности на срок от 181 дня до 1 года</t>
  </si>
  <si>
    <t>МУП "Водоканал" г.Подольска дог. 4209-5848/15/152-15-КР от 03.04.15 Кредиты, предоставленные коммерческим организациям, находящимся в государственной (кроме федеральной) собственности на срок от 181 дня до 1 года</t>
  </si>
  <si>
    <t>44915</t>
  </si>
  <si>
    <t>4034 Общество с ограниченной ответственностью  "ТРИНФИКО Пропети Менеджмент"</t>
  </si>
  <si>
    <t>ОВ-01617/МР Общество с ограниченной ответственностью "ПрофиБизнес"</t>
  </si>
  <si>
    <t>01623/МР Общество с ограниченной ответственностью "РесурсТранс"</t>
  </si>
  <si>
    <t>АО "АЭРОКЛУБ" дог. 01678/МР от 26.12.16 Кредиты, предоставленные негосударственным коммерческим организациям на срок от 31 до 90 дней</t>
  </si>
  <si>
    <t>01675/МР Акционерное общество "Руссо Транс - Логистика"</t>
  </si>
  <si>
    <t>01629/МР Общество с ограниченной ответственностью "ИРВИН 2"</t>
  </si>
  <si>
    <t>ООО "Компания Белый Медведь 97 г. Москва" дог. 01654/МР от 12.12.16 Кредиты, предоставленные негосударственным коммерческим организациям на срок от 91 до 180 дней</t>
  </si>
  <si>
    <t>45215810118800000000</t>
  </si>
  <si>
    <t>01604/МР Общество с ограниченной ответственностью "Промышленное обеспечение "АЛЬФА-МЕТАЛЛ"</t>
  </si>
  <si>
    <t>01591/МР Общество с ограниченной ответственностью "Дом Одежды"</t>
  </si>
  <si>
    <t>ООО "Регион Ритейл" дог. 01681/МР от 28.12.16 Кредиты, предоставленные негосударственным коммерческим организациям на срок от 91 до 180 дней</t>
  </si>
  <si>
    <t>ООО "ТракХолдинг" дог. 01643/МР от 15.12.16 Кредиты, предоставленные негосударственным коммерческим организациям на срок от 91 до 180 дней</t>
  </si>
  <si>
    <t>ООО "ЕВРО ПРОФИЛЬ" дог. 01687/МР от 29.12.16 Кредиты, предоставленные негосударственным коммерческим организациям на срок от 91 до 180 дней</t>
  </si>
  <si>
    <t>01611/МР Общество с ограниченной ответственностью  "СК Рыба"</t>
  </si>
  <si>
    <t>01607/МР Общество с ограниченной ответственностью "ТД СК"</t>
  </si>
  <si>
    <t>ООО "ЭЛЕКОН" дог. 01632/МР от 08.12.16 Кредиты, предоставленные негосударственным коммерческим организациям на срок от 91 до 180 дней</t>
  </si>
  <si>
    <t>АО "ТРАНСКЕМИКЛ-экспресс" дог. 01652/МР от 22.12.16 Кредиты, предоставленные негосударственным коммерческим организациям на срок от 91 до 180 дней</t>
  </si>
  <si>
    <t>ООО "Компания Белый Медведь-97" дог. 01655/МР от 12.12.16 Кредиты, предоставленные негосударственным коммерческим организациям на срок от 91 до 180 дней</t>
  </si>
  <si>
    <t>ООО" ИСУБ" дог. 01672/МР от 27.12.16 Кредиты, предоставленные негосударственным коммерческим организациям на срок от 91 до 180 дней</t>
  </si>
  <si>
    <t>АО "МТК "АЛИСА" дог. 01668/МР от 15.12.16 Кредиты, предоставленные негосударственным коммерческим организациям на срок от 181 дня до 1 года</t>
  </si>
  <si>
    <t>45215810406800000000</t>
  </si>
  <si>
    <t>45206810014800000032</t>
  </si>
  <si>
    <t>ООО "Сэйф Кэп" дог. 4204-5794/15/491-15-КР от 25.12.15 Кредиты, предоставленные негосударственным коммерческим организациям на срок от 181 дня до 1 года</t>
  </si>
  <si>
    <t>01507/МР Общество с ограниченной ответственностью "ХАТБЕР-М"</t>
  </si>
  <si>
    <t>ООО "Вологодское Мороженое" дог. 01497/МР от 16.09.16 Кредиты, предоставленные негосударственным коммерческим организациям на срок от 181 дня до 1 года</t>
  </si>
  <si>
    <t>ООО "ОТЭКО-Терминал" дог. 01692/МР от 26.12.16 Кредиты, предоставленные негосударственным коммерческим организациям на срок от 181 дня до 1 года</t>
  </si>
  <si>
    <t>ООО "Пушкинский мясной двор" дог. 01628/МР от 05.12.16 Кредиты, предоставленные негосударственным коммерческим организациям на срок от 181 дня до 1 года</t>
  </si>
  <si>
    <t>4155 Акционерное общество "АСТЕРОС"</t>
  </si>
  <si>
    <t>01664/МР Общество с ограниченной ответственностью "Инфорсер Инжиниринг"</t>
  </si>
  <si>
    <t>4005 Публичное акционерное общество «Т Плюс»</t>
  </si>
  <si>
    <t>ООО "Мистраль Трейдинг" дог. 01621/МР от 13.12.16 Кредиты, предоставленные негосударственным коммерческим организациям на срок от 181 дня до 1 года</t>
  </si>
  <si>
    <t>ЗАО "Ставропольский винно-коньячный завод" дог. 01475/МР от 30.11.16 Кредиты, предоставленные негосударственным коммерческим организациям на срок от 181 дня до 1 года</t>
  </si>
  <si>
    <t>ОАО "Луховицкий мукомольный завод" дог. 01630/МР от 08.12.16 Кредиты, предоставленные негосударственным коммерческим организациям на срок от 181 дня до 1 года</t>
  </si>
  <si>
    <t>ООО "АБС ЦДС" дог. 01476/МР от 06.12.16 Кредиты, предоставленные негосударственным коммерческим организациям на срок от 181 дня до 1 года</t>
  </si>
  <si>
    <t>ООО "ГЛОБУС-ПРЕСС XXI" дог. 01584/МР от 01.12.16 Кредиты, предоставленные негосударственным коммерческим организациям на срок от 181 дня до 1 года</t>
  </si>
  <si>
    <t>01670/МР Общество с ограниченной ответственностью "Раздолье-Трейд"</t>
  </si>
  <si>
    <t>4111 Общество с ограниченной ответственностью "Русджам Стекло"</t>
  </si>
  <si>
    <t>45215810750050003846</t>
  </si>
  <si>
    <t>ООО" ИСУБ" дог. 01673/МР от 27.12.16 Кредиты, предоставленные негосударственным коммерческим организациям на срок от 181 дня до 1 года</t>
  </si>
  <si>
    <t>45215810450050003696</t>
  </si>
  <si>
    <t>01653/МР Общество с ограниченной ответственностью "Премьер-Игрушка"</t>
  </si>
  <si>
    <t>АО "Русские краски" дог. 01695/МР от 29.12.16 Кредиты, предоставленные негосударственным коммерческим организациям на срок от 181 дня до 1 года</t>
  </si>
  <si>
    <t>01682/МР Общество с ограниченной ответственностью "Р-Климат"</t>
  </si>
  <si>
    <t>4122 Общество с ограниченной ответственностью "Кубанские Фармацевтические Склады"</t>
  </si>
  <si>
    <t>4112 Общество с ограниченной ответственностью "Русджам Стеклотара Холдинг"</t>
  </si>
  <si>
    <t>АО "Русские краски" дог. 01690/МР от 29.12.16 Кредиты, предоставленные негосударственным коммерческим организациям на срок от 181 дня до 1 года</t>
  </si>
  <si>
    <t>OOO «ТД АЛВИСА» дог. 01474/МР от 30.11.16 Кредиты, предоставленные негосударственным коммерческим организациям на срок от 181 дня до 1 года</t>
  </si>
  <si>
    <t>АО "ПЗЭМИ" дог. 01626/МР от 08.12.16 Кредиты, предоставленные негосударственным коммерческим организациям на срок от 181 дня до 1 года</t>
  </si>
  <si>
    <t>ООО "Новый Книжный М" дог. 01579/МР от 01.12.16 Кредиты, предоставленные негосударственным коммерческим организациям на срок от 181 дня до 1 года</t>
  </si>
  <si>
    <t>01479/МР Общество с ограниченной ответственностью "НТЦ "Измеритель"</t>
  </si>
  <si>
    <t>45215810950050003183</t>
  </si>
  <si>
    <t>45206978255550000012</t>
  </si>
  <si>
    <t>01489/МР Общество с ограниченной ответственностью "Импэкс Электро"</t>
  </si>
  <si>
    <t>01614/МР Акционерное общество "ПРОМЭЛЕКТРОМОНТАЖ-СТН"</t>
  </si>
  <si>
    <t>4185 Иркутское публичное акционерное общество энергетики и электрификации</t>
  </si>
  <si>
    <t>4177 Публичное акционерное общество "Московская объединенная энергетическая компания"</t>
  </si>
  <si>
    <t>45215810950050003837</t>
  </si>
  <si>
    <t>ООО "Штарк" дог. 01620/МР от 06.12.16 Кредиты, предоставленные негосударственным коммерческим организациям на срок от 1 года до 3 лет</t>
  </si>
  <si>
    <t>45215810104800000001</t>
  </si>
  <si>
    <t>4174 Публичное акционерное общество "Вторая генерирующая компания оптового рынка электроэнергии"</t>
  </si>
  <si>
    <t>45215810850050003814</t>
  </si>
  <si>
    <t>4157 Общество с ограниченной ответственностью "Т2 Мобайл"</t>
  </si>
  <si>
    <t>45215810550050003868</t>
  </si>
  <si>
    <t>45215810650050003865</t>
  </si>
  <si>
    <t>4053 Публичное акционерное общество  "Акционерная финансовая корпорация "Система"</t>
  </si>
  <si>
    <t>ООО "Завод ВКО" дог. 01622/МР от 22.12.16 Кредиты, предоставленные негосударственным коммерческим организациям на срок от 1 года до 3 лет</t>
  </si>
  <si>
    <t>01659/МР Общество с ограниченной ответственностью "ПРАЙМ ГРУП"</t>
  </si>
  <si>
    <t>4173 Публичное акционерное общество "Вторая генерирующая компания оптового рынка электроэнергии"</t>
  </si>
  <si>
    <t>45215810450050003832</t>
  </si>
  <si>
    <t>4176 Публичное акционерное общество "Московская объединенная энергетическая компания"</t>
  </si>
  <si>
    <t>45215810250050003838</t>
  </si>
  <si>
    <t>ЗАО "МПЗ" дог. 01658/МР от 26.12.16 Кредиты, предоставленные негосударственным коммерческим организациям на срок от 1 года до 3 лет</t>
  </si>
  <si>
    <t>45215810150050003187</t>
  </si>
  <si>
    <t>4175 Публичное акционерное общество "Вторая генерирующая компания оптового рынка электроэнергии"</t>
  </si>
  <si>
    <t>45215810150050003815</t>
  </si>
  <si>
    <t>ООО "ЛЕД-Эффект" дог. 01679/МР от 26.12.16 Кредиты, предоставленные негосударственным коммерческим организациям на срок от 1 года до 3 лет</t>
  </si>
  <si>
    <t>4165 Иркутское публичное акционерное общество энергетики и электрификации</t>
  </si>
  <si>
    <t>4191 Публичное акционерное общество Группа компаний "ТНС энерго"</t>
  </si>
  <si>
    <t>01609/МР Общество с ограниченной ответственностью "ВИТТА компани"</t>
  </si>
  <si>
    <t>4168 Публичное акционерное общество "Московская объединенная энергетическая компания"</t>
  </si>
  <si>
    <t>45215810950050003840</t>
  </si>
  <si>
    <t>ООО "БТЛ" дог. 01680/МР от 30.12.16 Кредиты, предоставленные негосударственным коммерческим организациям на срок от 1 года до 3 лет</t>
  </si>
  <si>
    <t>01647/МР Общество с ограниченной отвественностью "Строительно-монтажное управление №36"</t>
  </si>
  <si>
    <t>4090 Открытое акционерное общество "Межрегиональный ТранзитТелеком"</t>
  </si>
  <si>
    <t>4178 Публичное акционерное общество "Московская объединенная энергетическая компания"</t>
  </si>
  <si>
    <t>45215810650050003836</t>
  </si>
  <si>
    <t>4138 Публичное акционерное общество "Красногорский завод им.С.А.Зверева"</t>
  </si>
  <si>
    <t>4172 Публичное акционерное общество «Т Плюс»</t>
  </si>
  <si>
    <t>01676/МР Открытое акционерное общество "Торговый дом "Русский Холодъ"</t>
  </si>
  <si>
    <t>4133 Общество с ограниченной ответственностью «Инфраструктурные инвестиции холдинг»</t>
  </si>
  <si>
    <t>4139 Акционерное общество "Объединенная судостроительная корпорация"</t>
  </si>
  <si>
    <t>4140 Акционерное общество "Объединенная судостроительная корпорация"</t>
  </si>
  <si>
    <t>45215810450050003858</t>
  </si>
  <si>
    <t>4041 Закрытое акционерное общество "ТОРГОВЫЙ ДОМ "ПЕРОВСКИЙ"</t>
  </si>
  <si>
    <t>3416 АО  Холдинг ВТБ Капитал</t>
  </si>
  <si>
    <t>ООО «БРС-импэкс» дог. 01693/МР от 30.12.16 Кредиты, предоставленные негосударственным коммерческим организациям на срок свыше 3 лет</t>
  </si>
  <si>
    <t>01656/МР Общество с ограниченной ответственностью "Контент Юнион Дистрибьюшн"</t>
  </si>
  <si>
    <t>45215810550050003855</t>
  </si>
  <si>
    <t>4125/ФПК-16-325 Акционерное общество "Федеральная пассажирская компания"</t>
  </si>
  <si>
    <t>79-1006/15/1126-14-КР /ОАО ГлобалЭлектроСервис</t>
  </si>
  <si>
    <t>45215810250050003883</t>
  </si>
  <si>
    <t>45215810050050003863</t>
  </si>
  <si>
    <t>4144 Открытое акционерное общество "РТИ"</t>
  </si>
  <si>
    <t>4187 Закрытое акционерное общество "Промтрансинвест"</t>
  </si>
  <si>
    <t>45215810750050003859</t>
  </si>
  <si>
    <t>4108 Публичное акционерное общество "Газпром нефть"</t>
  </si>
  <si>
    <t>4107 Публичное акционерное общество "Газпром нефть"</t>
  </si>
  <si>
    <t>ООО "БизЛинк" дог. 31-114/15/669-14-КР от 11.12.14 Кредиты, предоставленные негосударственным коммерческим организациям на срок свыше 3 лет</t>
  </si>
  <si>
    <t>01589/МР Общество с ограниченной ответственностью "Шахтоуправление "Садкинское"</t>
  </si>
  <si>
    <t>01559/МР Общество с ограниченной ответственностью "Проф-инвест"</t>
  </si>
  <si>
    <t>45215810950050003264</t>
  </si>
  <si>
    <t>4070 Акционерное общество Спортивно-развлекательный центр "АСГАРД"</t>
  </si>
  <si>
    <t>45215810750050003723</t>
  </si>
  <si>
    <t>45208810455550000619</t>
  </si>
  <si>
    <t>45215810850050003830</t>
  </si>
  <si>
    <t>КА300/12-0001ЛЗ/Д000 ОАО"Барнаульский вагоноремонтный завод"</t>
  </si>
  <si>
    <t>45215810550050003842</t>
  </si>
  <si>
    <t>79-1006/15/1162-14-КР/ОАО "ГлобалЭлектроСервис"</t>
  </si>
  <si>
    <t>45215810550050003884</t>
  </si>
  <si>
    <t>01580/МР Закрытое акционерное общество "Вагон-Сервис"</t>
  </si>
  <si>
    <t>45215810350050003864</t>
  </si>
  <si>
    <t>45215810850050002792</t>
  </si>
  <si>
    <t>3985 Акционерное общество "Первая Грузовая Компания"</t>
  </si>
  <si>
    <t>45215810150050003860</t>
  </si>
  <si>
    <t>45215810850050002776</t>
  </si>
  <si>
    <t>45215810050050003339</t>
  </si>
  <si>
    <t>б/н (КА300/11-0014ЛЗ/Д000 от 10. ЗАО "Талтэк"</t>
  </si>
  <si>
    <t>45215810850050003843</t>
  </si>
  <si>
    <t>45215810250050003854</t>
  </si>
  <si>
    <t>45215810150050003857</t>
  </si>
  <si>
    <t>б/н (тр.С) Общество с ограниченной ответственностью "Воздушные Ворота Северной Столицы"</t>
  </si>
  <si>
    <t>3431/АО Холдинг ВТБ Капитал</t>
  </si>
  <si>
    <t>01638/МР Закрытое акционерное общество "КРАЙН ТРЕЙДИНГ ЛТД"</t>
  </si>
  <si>
    <t>45215810950050003866</t>
  </si>
  <si>
    <t>45208810855550000620</t>
  </si>
  <si>
    <t>79-1006/15/1027-13-КР/ ООО "Стройновация"</t>
  </si>
  <si>
    <t>45215810850050003885</t>
  </si>
  <si>
    <t>45215810450050003861</t>
  </si>
  <si>
    <t>4150 Открытое акционерное общество "Дубненский машиностроительный завод" имени Н.П. Федорова"</t>
  </si>
  <si>
    <t>4194 Публичное акционерное общество "Моспромстрой"</t>
  </si>
  <si>
    <t>4069 Акционерное общество  "Аметистовое"</t>
  </si>
  <si>
    <t>4190 Акционерное общество "Азимут"</t>
  </si>
  <si>
    <t>ООО "ОТЭКО-Терминал" дог. 01691/МР от 26.12.16 Кредиты, предоставленные негосударственным коммерческим организациям на срок свыше 3 лет</t>
  </si>
  <si>
    <t>45208978555550000066</t>
  </si>
  <si>
    <t>б/н (тр.А) Общество с ограниченной ответственностью "Воздушные Ворота Северной Столицы"</t>
  </si>
  <si>
    <t>б/н   SIA Uralchem Trading</t>
  </si>
  <si>
    <t>38-177-3079/15/859-12-КР. Общество с ограниченной ответственностью "Лизинговая инвестиционная компания"</t>
  </si>
  <si>
    <t>45818810850050001394</t>
  </si>
  <si>
    <t>38-177/15/319-12-КР Общество с ограниченной ответственностью "Лизинговая инвестиционная компания"</t>
  </si>
  <si>
    <t>45818810750050001397</t>
  </si>
  <si>
    <t>38-177-3079/15/182-12-КР. Общество с ограниченной ответственностью "Лизинговая инвестиционная компания"</t>
  </si>
  <si>
    <t>45818810150050001395</t>
  </si>
  <si>
    <t>38-177/15/117-13-КР. Общество с ограниченной ответственностью "Лизинговая инвестиционная компания"</t>
  </si>
  <si>
    <t>45818810050050001398</t>
  </si>
  <si>
    <t>38-177/15/70-13-КР. Общество с ограниченной ответственностью "Лизинговая инвестиционная компания"</t>
  </si>
  <si>
    <t>45818810550050001393</t>
  </si>
  <si>
    <t>38-177-3079/15/325-12-КР. Общество с ограниченной ответственностью "Лизинговая инвестиционная компания"</t>
  </si>
  <si>
    <t>45818810450050001396</t>
  </si>
  <si>
    <t>45812810255550001013</t>
  </si>
  <si>
    <t>КС728000/2013/00070 Общество с ограниченной ответственностью "Бонус"</t>
  </si>
  <si>
    <t>45818810350050001399</t>
  </si>
  <si>
    <t>45812810555550000905</t>
  </si>
  <si>
    <t>2718 Закрытое акционерное общество  "ГРАНСИТИСТРОЙ"</t>
  </si>
  <si>
    <t>45818810450050000986</t>
  </si>
  <si>
    <t>47006840100210000005</t>
  </si>
  <si>
    <t>Сделка № 414162-231216-2/1-2 c ВТБ Капитал (0000326219). ORD SHS RUSAL JE00B5BCW814 ADS_ID=18356264</t>
  </si>
  <si>
    <t>47006840400210000006</t>
  </si>
  <si>
    <t>Сделка № 414162-231216-3/1-2 c ВТБ Капитал (0000326219). ORD SHS RUSAL JE00B5BCW814 ADS_ID=18356266</t>
  </si>
  <si>
    <t>Аванс N:6/2017-КП выданный 0000340196 Акционерное общество "Рудник Александровский"  согласно Договора 6/2017-КП от 05/12/2016 (учетный номер Гохрана 6/2017-КП от 05/12/2016)</t>
  </si>
  <si>
    <t>Аванс N:12/2016-КП выданный 0000340527 ООО "Артель старателей Западная"  согласно Договора 12/2016-КП от 27/12/2016 (учетный номер Гохрана 12/2016-КП от 27/12/2016)</t>
  </si>
  <si>
    <t>Аванс, выданный АО "Аметистовое" согласно Договора 95/2016-КП от 21/12/2016</t>
  </si>
  <si>
    <t>ООО "Холдинг ВТБ Капитал Ай Би" 414162-191216-3356/1-1</t>
  </si>
  <si>
    <t>ООО "Холдинг ВТБ Капитал Ай Би" 414162-191216-3354/1-1</t>
  </si>
  <si>
    <t>ООО "Холдинг ВТБ Капитал Ай Би" 414162-191216-3355/1-1</t>
  </si>
  <si>
    <t>Расчеты по сделкам на Shanghai Gold Exchange</t>
  </si>
  <si>
    <t>47425810500210010345</t>
  </si>
  <si>
    <t>Расчеты с ПАО АФК Система по договору продажи РТИ ао</t>
  </si>
  <si>
    <t>Импортный аккредитив LCIMP13011-F/LA (1805/3) Общество с ограниченной ответственностью "Лизинговая инвестиционная компания" (непогашенная в срок задолженность)</t>
  </si>
  <si>
    <t>47425810650050012712</t>
  </si>
  <si>
    <t>Импортный аккредитив LCIMP12015-F (1805/2) Общество с ограниченной ответственностью "Лизинговая инвестиционная компания" (непогашенная в срок задолженность)</t>
  </si>
  <si>
    <t>47425810950050012713</t>
  </si>
  <si>
    <t>Импортный аккредитив LCIMP12008-F (1805/1) Общество с ограниченной ответственностью "Лизинговая инвестиционная компания" (непогашенная в срок задолженность)</t>
  </si>
  <si>
    <t>47425810250050012714</t>
  </si>
  <si>
    <t>LA-16-051108-MEG Meglio Liimited</t>
  </si>
  <si>
    <t>47804810050050000479</t>
  </si>
  <si>
    <t>LA-33-010609-MEG Meglio Liimited</t>
  </si>
  <si>
    <t>47804810450050000480</t>
  </si>
  <si>
    <t>LA-14-051108-MEG Meglio Liimited</t>
  </si>
  <si>
    <t>47804810750050000481</t>
  </si>
  <si>
    <t>LA-15-051108-MEG Meglio Liimited</t>
  </si>
  <si>
    <t>47804810050050000482</t>
  </si>
  <si>
    <t>Учет векселей стоимость "СУЭК"</t>
  </si>
  <si>
    <t>51510</t>
  </si>
  <si>
    <t>АО "Электроцентромонтаж" IGR13/MSHD/9792 от 13/08/2013</t>
  </si>
  <si>
    <t>z0000305044</t>
  </si>
  <si>
    <t>z0000336613</t>
  </si>
  <si>
    <t>z0000341160</t>
  </si>
  <si>
    <t>z0000346161</t>
  </si>
  <si>
    <t>z0000335894</t>
  </si>
  <si>
    <t>z0000346039</t>
  </si>
  <si>
    <t>z0000346168</t>
  </si>
  <si>
    <t>z0000326604</t>
  </si>
  <si>
    <t>z0000331902</t>
  </si>
  <si>
    <t>z0000339359</t>
  </si>
  <si>
    <t>z0000334574</t>
  </si>
  <si>
    <t>z0000329543</t>
  </si>
  <si>
    <t>z0000346233</t>
  </si>
  <si>
    <t>z0000342552</t>
  </si>
  <si>
    <t>z0000344389</t>
  </si>
  <si>
    <t>z0000339887</t>
  </si>
  <si>
    <t>z0000342003</t>
  </si>
  <si>
    <t>z0000340196</t>
  </si>
  <si>
    <t>z0000332945</t>
  </si>
  <si>
    <t>z0000340585</t>
  </si>
  <si>
    <t>z0000346324</t>
  </si>
  <si>
    <t>79275812</t>
  </si>
  <si>
    <t>79287208</t>
  </si>
  <si>
    <t>79287209</t>
  </si>
  <si>
    <t>79287210</t>
  </si>
  <si>
    <t>79287211</t>
  </si>
  <si>
    <t>79287212</t>
  </si>
  <si>
    <t>79288464</t>
  </si>
  <si>
    <t>79288465</t>
  </si>
  <si>
    <t>79290328</t>
  </si>
  <si>
    <t>79286861</t>
  </si>
  <si>
    <t>79287693</t>
  </si>
  <si>
    <t>79290325</t>
  </si>
  <si>
    <t>79290326</t>
  </si>
  <si>
    <t>701512142</t>
  </si>
  <si>
    <t>701512143</t>
  </si>
  <si>
    <t>701512144</t>
  </si>
  <si>
    <t>701512145</t>
  </si>
  <si>
    <t>502912141</t>
  </si>
  <si>
    <t>79280812</t>
  </si>
  <si>
    <t>79283389</t>
  </si>
  <si>
    <t>79279766</t>
  </si>
  <si>
    <t>79279765</t>
  </si>
  <si>
    <t>79275793</t>
  </si>
  <si>
    <t>79275794</t>
  </si>
  <si>
    <t>79275802</t>
  </si>
  <si>
    <t>79275803</t>
  </si>
  <si>
    <t>79281703</t>
  </si>
  <si>
    <t>79280810</t>
  </si>
  <si>
    <t>79280811</t>
  </si>
  <si>
    <t>79281704</t>
  </si>
  <si>
    <t>79285328</t>
  </si>
  <si>
    <t>79285329</t>
  </si>
  <si>
    <t>79285327</t>
  </si>
  <si>
    <t>79285326</t>
  </si>
  <si>
    <t>79275804</t>
  </si>
  <si>
    <t>79275805</t>
  </si>
  <si>
    <t>79282636</t>
  </si>
  <si>
    <t>79284588</t>
  </si>
  <si>
    <t>79284020</t>
  </si>
  <si>
    <t>79285336</t>
  </si>
  <si>
    <t>79285837</t>
  </si>
  <si>
    <t>7015101413</t>
  </si>
  <si>
    <t>7015101417</t>
  </si>
  <si>
    <t>7015101418</t>
  </si>
  <si>
    <t>7015101419</t>
  </si>
  <si>
    <t>5028121640</t>
  </si>
  <si>
    <t>701711148</t>
  </si>
  <si>
    <t>701711149</t>
  </si>
  <si>
    <t>7017111414</t>
  </si>
  <si>
    <t>7017111415</t>
  </si>
  <si>
    <t>7017111416</t>
  </si>
  <si>
    <t>7017111417</t>
  </si>
  <si>
    <t>702511141</t>
  </si>
  <si>
    <t>702511143</t>
  </si>
  <si>
    <t>702511144</t>
  </si>
  <si>
    <t>702511145</t>
  </si>
  <si>
    <t>702511148</t>
  </si>
  <si>
    <t>501012148</t>
  </si>
  <si>
    <t>501012149</t>
  </si>
  <si>
    <t>5010121410</t>
  </si>
  <si>
    <t>701510145</t>
  </si>
  <si>
    <t>701510146</t>
  </si>
  <si>
    <t>701510147</t>
  </si>
  <si>
    <t>7015101410</t>
  </si>
  <si>
    <t>7015101411</t>
  </si>
  <si>
    <t>702907153</t>
  </si>
  <si>
    <t>702907154</t>
  </si>
  <si>
    <t>702907155</t>
  </si>
  <si>
    <t>702907156</t>
  </si>
  <si>
    <t>702907157</t>
  </si>
  <si>
    <t>702907158</t>
  </si>
  <si>
    <t>702907159</t>
  </si>
  <si>
    <t>701408153</t>
  </si>
  <si>
    <t>701408154</t>
  </si>
  <si>
    <t>501205151</t>
  </si>
  <si>
    <t>701408155</t>
  </si>
  <si>
    <t>701408156</t>
  </si>
  <si>
    <t>701408157</t>
  </si>
  <si>
    <t>701408158</t>
  </si>
  <si>
    <t>701408159</t>
  </si>
  <si>
    <t>7014081510</t>
  </si>
  <si>
    <t>7014081511</t>
  </si>
  <si>
    <t>7014081512</t>
  </si>
  <si>
    <t>7014081513</t>
  </si>
  <si>
    <t>703107155</t>
  </si>
  <si>
    <t>703107156</t>
  </si>
  <si>
    <t>703107157</t>
  </si>
  <si>
    <t>703107158</t>
  </si>
  <si>
    <t>703107159</t>
  </si>
  <si>
    <t>7031071510</t>
  </si>
  <si>
    <t>502907162</t>
  </si>
  <si>
    <t>5004101621</t>
  </si>
  <si>
    <t>501905164</t>
  </si>
  <si>
    <t>Сделка № 414162-310816-1/1-1 c Ivianto Services Limited (0000345836). НКХП ао ADS_ID=17969224</t>
  </si>
  <si>
    <t>Turk Economi Bankasi</t>
  </si>
  <si>
    <t>НКМ НОРД, ООО</t>
  </si>
  <si>
    <t>Компания Восточный Уголь, ООО</t>
  </si>
  <si>
    <t>РКК КИБ от 14.12.2016 №140: классификация во 2 категорию (норма резервирования 1%)</t>
  </si>
  <si>
    <t>РКК КИБ от 09.12.2016 №137: улучшение на 1 категорию качества с применением мин. нормы резервирования в рамках КК (только при 4-5 кк)</t>
  </si>
  <si>
    <t>РКК КИБ от 07.12.2016 №136: улучшение категории качества ссудной задолженности на 1 категорию</t>
  </si>
  <si>
    <t>РКК СБ от 03.11.2016 №80: улучшение на 1 категорию качества с применением мин. нормы резервирования в рамках КК (только при 3-5 кк)</t>
  </si>
  <si>
    <t>20316A98400210000073</t>
  </si>
  <si>
    <t>45201810655550000322</t>
  </si>
  <si>
    <t>45205810950050000536</t>
  </si>
  <si>
    <t>45206810150050000869</t>
  </si>
  <si>
    <t>2017-01-09</t>
  </si>
  <si>
    <t>4086</t>
  </si>
  <si>
    <t>01358/МР</t>
  </si>
  <si>
    <t>01306/МР</t>
  </si>
  <si>
    <t>01633/МР</t>
  </si>
  <si>
    <t>Бражников Ю.В.</t>
  </si>
  <si>
    <t>проф. суждение: просрочка по физ. лицу свыше 365 дней</t>
  </si>
  <si>
    <t>45812810950060000029</t>
  </si>
  <si>
    <t>45206810550050000870</t>
  </si>
  <si>
    <t>45207810550050000497</t>
  </si>
  <si>
    <t>2017-01-10</t>
  </si>
  <si>
    <t>IGR11/MSHD/6913</t>
  </si>
  <si>
    <t>01657/МР</t>
  </si>
  <si>
    <t>ОВ-01289/МР</t>
  </si>
  <si>
    <t>ссуда_БражниковЮВ</t>
  </si>
  <si>
    <t>01590/МР</t>
  </si>
  <si>
    <t>цели: предоставление/погашение займов 3 лицам (РП №15 от 2016-03-02)</t>
  </si>
  <si>
    <t>45207810850050000498</t>
  </si>
  <si>
    <t>47101810000210000205</t>
  </si>
  <si>
    <t>45206810405800000023</t>
  </si>
  <si>
    <t>реструктуризация (РП №71 от 2016-08-30)</t>
  </si>
  <si>
    <t>цели: погашение ранее выданной ссуды (РП №48 от 2014-09-30);
цели: предоставление/погашение займов 3 лицам (РП №48 от 2014-09-30);
цели: приобретение/погашение ценных бумаг (РП №83 от 2016-09-26)</t>
  </si>
  <si>
    <t>01553/МР</t>
  </si>
  <si>
    <t>2017-64</t>
  </si>
  <si>
    <t>01696/МР</t>
  </si>
  <si>
    <t>ОВ-01617/МР</t>
  </si>
  <si>
    <t>РКК СБ от 25.10.2016 №78: признать деятельность заемщика реальной</t>
  </si>
  <si>
    <t>РКК КИБ от 28.12.2016 №143: признать деятельность заемщика реальной</t>
  </si>
  <si>
    <t>РКК от 22.10.2015 №131: признать деятельность заемщика реальной</t>
  </si>
  <si>
    <t>РКК КИБ от 26.10.2016 №120: признать деятельность заемщика реальной</t>
  </si>
  <si>
    <t>РП от 18.12.2014 №69: признать деятельность заемщика реальной</t>
  </si>
  <si>
    <t>РКК КИБ от 09.11.2016 №126: признать деятельность заемщика реальной</t>
  </si>
  <si>
    <t>РП от 23.12.2014 №74: признать деятельность заемщика реальной</t>
  </si>
  <si>
    <t>РКК от 15.06.2015 №68: признать деятельность заемщика реальной</t>
  </si>
  <si>
    <t>РП от 26.08.2015 №83: признать деятельность заемщика реальной</t>
  </si>
  <si>
    <t>РКК КИБ от 04.03.2016 №23: признать деятельность заемщика реальной</t>
  </si>
  <si>
    <t>РКК КИБ от 08.06.2016 №69: признать деятельность заемщика реальной</t>
  </si>
  <si>
    <t>РП от 01.12.2015 №112: признать деятельность заемщика реальной</t>
  </si>
  <si>
    <t>РУЛ от 05.09.2016 №1817/418000: признать деятельность заемщика реальной</t>
  </si>
  <si>
    <t>45204810955550000281</t>
  </si>
  <si>
    <t>45206810710800000035</t>
  </si>
  <si>
    <t>01666/МР</t>
  </si>
  <si>
    <t>45206810550050000841</t>
  </si>
  <si>
    <t>45206810155550000542</t>
  </si>
  <si>
    <t>01472/МР</t>
  </si>
  <si>
    <t>4181</t>
  </si>
  <si>
    <t>РКК от 25.09.2015 №116: улучшение на 1 категорию качества с применением мин. нормы резервирования в рамках КК</t>
  </si>
  <si>
    <t>45201810655550000319</t>
  </si>
  <si>
    <t>45816810855550000009</t>
  </si>
  <si>
    <t>3981</t>
  </si>
  <si>
    <t>3591/СДБО</t>
  </si>
  <si>
    <t>КОТТОН КЛАБ, ООО</t>
  </si>
  <si>
    <t>Компания Клевер, ООО</t>
  </si>
  <si>
    <t>Технофарм, ООО</t>
  </si>
  <si>
    <t>РКК КИБ от 30.12.2016 №146: классификация во 2 категорию (2%)</t>
  </si>
  <si>
    <t>РКК КИБ от 30.12.2016 №146: классификация во 2 категорию (1%) по рекомендации аудиторов</t>
  </si>
  <si>
    <t>РКК КИБ от 30.12.2016 №146: улучшение на 1 категорию качества с применением мин. нормы резервирования в рамках КК</t>
  </si>
  <si>
    <t>45205810110800000050</t>
  </si>
  <si>
    <t>45205810710800000052</t>
  </si>
  <si>
    <t>45205810310800000054</t>
  </si>
  <si>
    <t>45205810210800000057</t>
  </si>
  <si>
    <t>45208810755550000636</t>
  </si>
  <si>
    <t>45206810005800000025</t>
  </si>
  <si>
    <t>45208810205800000014</t>
  </si>
  <si>
    <t>01634/МР</t>
  </si>
  <si>
    <t>01635/МР</t>
  </si>
  <si>
    <t>01636/МР</t>
  </si>
  <si>
    <t>01637/МР</t>
  </si>
  <si>
    <t>б/н_2016-12-29</t>
  </si>
  <si>
    <t>цели: погашение ранее выданной ссуды (РП №108 от 2016-12-13);
цели: предоставление/погашение займов 3 лицам (РП №108 от 2016-12-13)</t>
  </si>
  <si>
    <t>01343/МР</t>
  </si>
  <si>
    <t>цели: предоставление/погашение займов 3 лицам (РП №97 от 2016-11-07)</t>
  </si>
  <si>
    <t>01686/МР</t>
  </si>
  <si>
    <t>01685/МР</t>
  </si>
  <si>
    <t>45206810850050000871</t>
  </si>
  <si>
    <t>реструктуризация (РП №118 от 2015-12-21, РП №77 от 2016-09-15, РП №97 от 2016-11-07, РП №105 от 2016-11-29);
цели: погашение задолженности 3 лиц перед Банком (РП №105 от 2016-11-29)</t>
  </si>
  <si>
    <t>ОМАКС Групп, ООО</t>
  </si>
  <si>
    <t>44607810855550000060</t>
  </si>
  <si>
    <t>45206810450050000873</t>
  </si>
  <si>
    <t>45206810310800000037</t>
  </si>
  <si>
    <t>45206810150050000827</t>
  </si>
  <si>
    <t>45204810514800000000</t>
  </si>
  <si>
    <t>4179</t>
  </si>
  <si>
    <t>цели: погашение ранее выданной ссуды (РП №114 от 2015-12-08)</t>
  </si>
  <si>
    <t>01631/МР</t>
  </si>
  <si>
    <t>01669/МР</t>
  </si>
  <si>
    <t>01334/МР</t>
  </si>
  <si>
    <t>реструктуризация (РКСП БМ №01-4045.220 от 2015-10-23);
цели: предоставление/погашение займов 3 лицам (РКК БМ №43 от 2014-09-29)</t>
  </si>
  <si>
    <t>ООО "ПАРКНЕФТЬ"</t>
  </si>
  <si>
    <t>ООО СК "АЛЬФА СТРОЙ"</t>
  </si>
  <si>
    <t>Rainbow Leasing Limited</t>
  </si>
  <si>
    <t>32103840000210006127</t>
  </si>
  <si>
    <t>45204810850050000307</t>
  </si>
  <si>
    <t>45206810100800000836</t>
  </si>
  <si>
    <t>45205810412800000266</t>
  </si>
  <si>
    <t>45606840155550000031</t>
  </si>
  <si>
    <t>LA-121-261011-MMS</t>
  </si>
  <si>
    <t>цели: вложения в уставные капиталы 3 лиц (РУОБ отсутствует)</t>
  </si>
  <si>
    <t>01702/МР</t>
  </si>
  <si>
    <t>цели: погашение ранее выданной ссуды (РКК СБ №85 от 2016-11-25)</t>
  </si>
  <si>
    <t>01704/МР</t>
  </si>
  <si>
    <t>б/н_2017-01-25</t>
  </si>
  <si>
    <t>Русвинторг, ООО</t>
  </si>
  <si>
    <t>ООО "Артекс Технолоджи"</t>
  </si>
  <si>
    <t>45207810855550000650</t>
  </si>
  <si>
    <t>45206810750050000874</t>
  </si>
  <si>
    <t>45205810308800000066</t>
  </si>
  <si>
    <t>45206810906800000043</t>
  </si>
  <si>
    <t>4131</t>
  </si>
  <si>
    <t>01650/МР</t>
  </si>
  <si>
    <t>цели: предоставление/погашение займов 3 лицам (РКК СБ №70 от 2016-09-27)</t>
  </si>
  <si>
    <t>01671/МР</t>
  </si>
  <si>
    <t>01663/МР</t>
  </si>
  <si>
    <t>SUEK LTD ( ранее PLC)</t>
  </si>
  <si>
    <t>ОАО "Биохимик"</t>
  </si>
  <si>
    <t>32108978800210000070</t>
  </si>
  <si>
    <t>45207810155550000651</t>
  </si>
  <si>
    <t>45602840655550000014</t>
  </si>
  <si>
    <t>45204810618800000003</t>
  </si>
  <si>
    <t>45205810619800000001</t>
  </si>
  <si>
    <t>701312161</t>
  </si>
  <si>
    <t>4209</t>
  </si>
  <si>
    <t>4100</t>
  </si>
  <si>
    <t>цели: вложения в уставные капиталы 3 лиц (РКК КИБ №116 от 2016-10-13);
цели: погашение задолженности 3 лиц перед Банком (РКК КИБ №116 от 2016-10-13)</t>
  </si>
  <si>
    <t>01651/МР</t>
  </si>
  <si>
    <t>01689/МР</t>
  </si>
  <si>
    <t>2017-01-27</t>
  </si>
  <si>
    <t>цели: предоставление/погашение займов 3 лицам (РП №67 от 2016-08-09)</t>
  </si>
  <si>
    <t>RAIFFEISEN BANK International AS /VIENNA</t>
  </si>
  <si>
    <t>ЛОКО-БАНК КБ ЗАО</t>
  </si>
  <si>
    <t>Mizuho Corporate Bank Ltd, London</t>
  </si>
  <si>
    <t>ФГУП ГУ СДА при Спецстрое России</t>
  </si>
  <si>
    <t>47408840200210151290</t>
  </si>
  <si>
    <t>32203840000210007796</t>
  </si>
  <si>
    <t>47002810000210082979</t>
  </si>
  <si>
    <t>32103840700210006139</t>
  </si>
  <si>
    <t>45806810750060000002</t>
  </si>
  <si>
    <t>32003810400210009906</t>
  </si>
  <si>
    <t>2017-01-30</t>
  </si>
  <si>
    <t>703001171</t>
  </si>
  <si>
    <t>IGR15/MSHD/4783</t>
  </si>
  <si>
    <t>Россельхозбанк,Москва,ОАО</t>
  </si>
  <si>
    <t>Московский ювелирный завод, ОАО</t>
  </si>
  <si>
    <t>Т 8 Издательские технологии, ПАО</t>
  </si>
  <si>
    <t>32102810400210001818</t>
  </si>
  <si>
    <t>32103840100210006140</t>
  </si>
  <si>
    <t>47408810900210000037</t>
  </si>
  <si>
    <t>32102840800210004744</t>
  </si>
  <si>
    <t>32103840400210006141</t>
  </si>
  <si>
    <t>47002840100210024687</t>
  </si>
  <si>
    <t>32102978700210002666</t>
  </si>
  <si>
    <t>32202840400210010193</t>
  </si>
  <si>
    <t>45201810350050000596</t>
  </si>
  <si>
    <t>45206810455550000543</t>
  </si>
  <si>
    <t>45812810055550000971</t>
  </si>
  <si>
    <t>45203810855550000078</t>
  </si>
  <si>
    <t>32102810700210001819</t>
  </si>
  <si>
    <t>45812810955550000987</t>
  </si>
  <si>
    <t>45208810805800000016</t>
  </si>
  <si>
    <t>45208810405800000018</t>
  </si>
  <si>
    <t>ОВ-01427/МР</t>
  </si>
  <si>
    <t>01697/МР</t>
  </si>
  <si>
    <t>01699/МР</t>
  </si>
  <si>
    <t>4163</t>
  </si>
  <si>
    <t>47408124700210000075</t>
  </si>
  <si>
    <t>32109840400210000549</t>
  </si>
  <si>
    <t>32102978000210002667</t>
  </si>
  <si>
    <t>32102840100210004745</t>
  </si>
  <si>
    <t>79385426</t>
  </si>
  <si>
    <t>реструктуризация (РП №52 от 2004-09-10)</t>
  </si>
  <si>
    <t>47408%0075_конв.сд.</t>
  </si>
  <si>
    <t>703006165</t>
  </si>
  <si>
    <t>79385433</t>
  </si>
  <si>
    <t>79385381</t>
  </si>
  <si>
    <t>703101172</t>
  </si>
  <si>
    <t>703101173</t>
  </si>
  <si>
    <t>5031011713</t>
  </si>
  <si>
    <t>Citibank International plc, London</t>
  </si>
  <si>
    <t>РП БМ от 27.04.2015 №28: признать деятельность заемщика реальной, РКК КИБ от 31.01.2017 №...: классифицировать в 3 категорию качества (21%)</t>
  </si>
  <si>
    <t>РКК КИБ от 31.01.2017 №...: улучшение на 1 категорию качества (только при 4-5 кк)</t>
  </si>
  <si>
    <t>20312A98400210000048</t>
  </si>
  <si>
    <t>Deal N:041 с 0000343492.From 13/01/2017 to 30/06/2017.Rate: 2.25</t>
  </si>
  <si>
    <t>Deal N:13851 с 0000322706.From 09/01/2017 to 09/02/2017.Rate: 1.6</t>
  </si>
  <si>
    <t>Deal N:59385273 с Акционерное общество "БМ-Банк", Москва</t>
  </si>
  <si>
    <t>Deal N:59385419 с VTB Bank (Austria) AG, Vienna</t>
  </si>
  <si>
    <t>Deal N:5031011713 с ПУБЛИЧНОЕ АКЦИОНЕРНОЕ ОБЩЕСТВО "ВТБ БАНК", Киев, Киев</t>
  </si>
  <si>
    <t>32115810000210001690</t>
  </si>
  <si>
    <t>Deal N:703101173 с ПУБЛИЧНОЕ АКЦИОНЕРНОЕ ОБЩЕСТВО "ВТБ БАНК", Киев, Киев</t>
  </si>
  <si>
    <t>32115810300210001691</t>
  </si>
  <si>
    <t>THE BANK OF NEW YORK Mellon</t>
  </si>
  <si>
    <t>Deal N:79385434 с Акционерное общество "Банк ВТБ (Грузия)", Тбилиси</t>
  </si>
  <si>
    <t>Deal N:703101172 с ПУБЛИЧНОЕ АКЦИОНЕРНОЕ ОБЩЕСТВО "ВТБ БАНК", Киев, Киев</t>
  </si>
  <si>
    <t>32115810600210001692</t>
  </si>
  <si>
    <t>Deal N:79385381 с Открытое Акционерное Общество "Банк ВТБ (Азербайджан)", Baku</t>
  </si>
  <si>
    <t>32115810900210001693</t>
  </si>
  <si>
    <t>Deal N:79384943 с RCB Bank Ltd, Limassol</t>
  </si>
  <si>
    <t>32103840000210006130</t>
  </si>
  <si>
    <t>Deal N:79384947 с RCB Bank Ltd, Limassol</t>
  </si>
  <si>
    <t>32103840100210006124</t>
  </si>
  <si>
    <t>Deal N:79384938 с RCB Bank Ltd, Limassol</t>
  </si>
  <si>
    <t>Deal N:79385426(79385355) with Raiffeisen Bank International AG, Vienna</t>
  </si>
  <si>
    <t>32103840200210006121</t>
  </si>
  <si>
    <t>Deal N:79384933 с RCB Bank Ltd, Limassol</t>
  </si>
  <si>
    <t>32103840200210006134</t>
  </si>
  <si>
    <t>Deal N:79384953 с RCB Bank Ltd, Limassol</t>
  </si>
  <si>
    <t>32103840300210006128</t>
  </si>
  <si>
    <t>Deal N:79384945 с RCB Bank Ltd, Limassol</t>
  </si>
  <si>
    <t>32103840300210006131</t>
  </si>
  <si>
    <t>Deal N:79384948 с RCB Bank Ltd, Limassol</t>
  </si>
  <si>
    <t>32103840400210006125</t>
  </si>
  <si>
    <t>Deal N:79384940 с RCB Bank Ltd, Limassol</t>
  </si>
  <si>
    <t>Deal N:79385565(79385358) with 0000056361</t>
  </si>
  <si>
    <t>32103840500210006122</t>
  </si>
  <si>
    <t>Deal N:79384934 с RCB Bank Ltd, Limassol</t>
  </si>
  <si>
    <t>32103840500210006135</t>
  </si>
  <si>
    <t>Deal N:79384954 с RCB Bank Ltd, Limassol</t>
  </si>
  <si>
    <t>32103840600210006129</t>
  </si>
  <si>
    <t>Deal N:79384946 с RCB Bank Ltd, Limassol</t>
  </si>
  <si>
    <t>32103840600210006132</t>
  </si>
  <si>
    <t>Deal N:79384949 с RCB Bank Ltd, Limassol</t>
  </si>
  <si>
    <t>32103840700210006126</t>
  </si>
  <si>
    <t>Deal N:79384941 с RCB Bank Ltd, Limassol</t>
  </si>
  <si>
    <t>Deal N:703001171 с Открытое Акционерное Общество "Банк ВТБ (Азербайджан)", Baku</t>
  </si>
  <si>
    <t>32115810600210001689</t>
  </si>
  <si>
    <t>32103840800210006123</t>
  </si>
  <si>
    <t>Deal N:79384935 с RCB Bank Ltd, Limassol</t>
  </si>
  <si>
    <t>32103840900210006120</t>
  </si>
  <si>
    <t>Deal N:79384931 с RCB Bank Ltd, Limassol</t>
  </si>
  <si>
    <t>32103840900210006133</t>
  </si>
  <si>
    <t>Deal N:79384951 с RCB Bank Ltd, Limassol</t>
  </si>
  <si>
    <t>32103978500210001581</t>
  </si>
  <si>
    <t>Deal N:79384955 с RCB Bank Ltd, Limassol</t>
  </si>
  <si>
    <t>32103978800210001582</t>
  </si>
  <si>
    <t>Deal N:79384957 с RCB Bank Ltd, Limassol</t>
  </si>
  <si>
    <t>32107810200210000124</t>
  </si>
  <si>
    <t>LD N 5016011712 Transh 1 с 0000320241.</t>
  </si>
  <si>
    <t>32107810300210000121</t>
  </si>
  <si>
    <t>LD N 5011011728 Transh 1 с 0000320241.</t>
  </si>
  <si>
    <t>32107810600210000122</t>
  </si>
  <si>
    <t>LD N 5011011729 Transh 1 с 0000320241.</t>
  </si>
  <si>
    <t>32107810900210000123</t>
  </si>
  <si>
    <t>LD N 5012011732 Transh 1 с 0000320241.</t>
  </si>
  <si>
    <t>32108810100210000142</t>
  </si>
  <si>
    <t>LD N 5012011733 Transh 1 с 0000320241.</t>
  </si>
  <si>
    <t>32108810400210000143</t>
  </si>
  <si>
    <t>LD N 5019011726 Transh 1 с 0000320241.</t>
  </si>
  <si>
    <t>32108810700210000144</t>
  </si>
  <si>
    <t>LD N 5027011724 Transh 1 с 0000011961.</t>
  </si>
  <si>
    <t>32108810800210000141</t>
  </si>
  <si>
    <t>LD N 5009011724 Transh 1 с 0000320241.</t>
  </si>
  <si>
    <t>32108840500210000822</t>
  </si>
  <si>
    <t>LD N 701301172 Transh 1 с 0000245615.</t>
  </si>
  <si>
    <t>32109840100210000548</t>
  </si>
  <si>
    <t>LD N 701301173 Transh 1 с 0000245615.</t>
  </si>
  <si>
    <t>Сделка № 414162-310117-99/1-5 c "Совкомбанк" (0000328944). Eurobonds Lukoil International Finance 4.75 02/11/26 XS1514045886 ADS_ID=18441900</t>
  </si>
  <si>
    <t>32202840700210010194</t>
  </si>
  <si>
    <t>Сделка № 414162-310117-107/1-5 c "Совкомбанк" (0000328944). LPN Novatek Finance LTD, 6.604%, 03.02.2021 XS0588433267 ADS_ID=18441916</t>
  </si>
  <si>
    <t>32203840000210007783</t>
  </si>
  <si>
    <t>Сделка № 414162-300117-141/1-5 c "Совкомбанк" (0000328944). Eurobonds EVRAZ GROUP SA 6.5 22/04/2020 XS0808638612 ADS_ID=18439441</t>
  </si>
  <si>
    <t>Сделка № 414162-300117-160/1-5 c КБ "УБРиР" (0000054492). Eurobonds Metalloinvest Finance Designated Activity Co 5.625 17.04.20 XS0918297382 ADS_ID=18439479</t>
  </si>
  <si>
    <t>32203840000210007806</t>
  </si>
  <si>
    <t>Сделка № 414162-300117-176/1-5 c "Совкомбанк" (0000328944). Note MMC Finance Ltd 6.625% 14/10/2022 XS1298447019  ADS_ID=18439511</t>
  </si>
  <si>
    <t>32203840000210007819</t>
  </si>
  <si>
    <t>Сделка № 414162-310117-97/1-5 c "Совкомбанк" (0000328944). Eurobonds Lukoil International Finance 4.563 24/04/23 XS0919504562 ADS_ID=18441896</t>
  </si>
  <si>
    <t>32203840000210007822</t>
  </si>
  <si>
    <t>Сделка № 414162-310117-101/1-5 c "Совкомбанк" (0000328944). Note MMC Finance Ltd 6.625% 14/10/2022 XS1298447019  ADS_ID=18441904</t>
  </si>
  <si>
    <t>32203840100210007780</t>
  </si>
  <si>
    <t>Сделка № 414162-300117-138/1-5 c "Совкомбанк" (0000328944). Eurobonds ALFA BOND ISSUANCE 28/04/21 7.75 XS0620695204 ADS_ID=18439435</t>
  </si>
  <si>
    <t>32203840100210007793</t>
  </si>
  <si>
    <t>Сделка № 414162-300117-154/1-5 c "Совкомбанк" (0000328944). Eurobonds Lukoil International Finance 4.563 24/04/23 XS0919504562 ADS_ID=18439467</t>
  </si>
  <si>
    <t>32203840100210007803</t>
  </si>
  <si>
    <t>Сделка № 414162-300117-167/1-5 c "Совкомбанк" (0000328944). Eurobonds Metalloinvest Finance Designated Activity Co 5.625 17.04.20 XS0918297382 ADS_ID=18439493</t>
  </si>
  <si>
    <t>32203840100210007816</t>
  </si>
  <si>
    <t>Сделка № 414162-310117-94/1-5 c "Совкомбанк" (0000328944). Note Alrosa Finance S.A.,7.75%,03/11/20,XS0555493203 ADS_ID=18441890</t>
  </si>
  <si>
    <t>32203840100210007829</t>
  </si>
  <si>
    <t>Сделка № 414162-310117-109/1-5 c "Совкомбанк" (0000328944). Eurobonds RZD Capital 05/04/22 5.7 XS0764220017 ADS_ID=18441920</t>
  </si>
  <si>
    <t>32203840200210007787</t>
  </si>
  <si>
    <t>Сделка № 414162-300117-145/1-5 c "Совкомбанк" (0000328944). Eurobonds EVRAZ GROUP SA 6.5 22/04/2020 XS0808638612 ADS_ID=18439449</t>
  </si>
  <si>
    <t>32203840200210007790</t>
  </si>
  <si>
    <t>Сделка № 414162-300117-151/1-5 c "Совкомбанк" (0000328944). Eurobonds Lukoil International Finance 4.563 24/04/23 XS0919504562 ADS_ID=18439461</t>
  </si>
  <si>
    <t>32203840200210007800</t>
  </si>
  <si>
    <t>Сделка № 414162-300117-164/1-5 c КБ "УБРиР" (0000054492). Eurobonds Metalloinvest Finance Designated Activity Co 5.625 17.04.20 XS0918297382 ADS_ID=18439487</t>
  </si>
  <si>
    <t>32203840200210007813</t>
  </si>
  <si>
    <t>Сделка № 414162-300117-193/1-5 c КБ "УБРиР" (0000054492). MTN RSHB CAPITAL SA 5.298% 27/12/2017 XS0796426228 ADS_ID=18439545</t>
  </si>
  <si>
    <t>32203840200210007826</t>
  </si>
  <si>
    <t>Сделка № 414162-310117-105/1-5 c "Совкомбанк" (0000328944). Note MMC Finance Ltd 6.625% 14/10/2022 XS1298447019  ADS_ID=18441912</t>
  </si>
  <si>
    <t>32203840300210007784</t>
  </si>
  <si>
    <t>Сделка № 414162-300117-142/1-5 c "Совкомбанк" (0000328944). Eurobonds EVRAZ GROUP SA 6.5 22/04/2020 XS0808638612 ADS_ID=18439443</t>
  </si>
  <si>
    <t>32203840300210007797</t>
  </si>
  <si>
    <t>Сделка № 414162-300117-161/1-5 c КБ "УБРиР" (0000054492). Eurobonds Metalloinvest Finance Designated Activity Co 5.625 17.04.20 XS0918297382 ADS_ID=18439481</t>
  </si>
  <si>
    <t>32203840300210007807</t>
  </si>
  <si>
    <t>Сделка № 414162-300117-184/1-5 c "Совкомбанк" (0000328944). LPN Novatek Finance LTD, 6.604%, 03.02.2021 XS0588433267 ADS_ID=18439527</t>
  </si>
  <si>
    <t>32203840300210007810</t>
  </si>
  <si>
    <t>Сделка № 414162-300117-190/1-5 c КБ "УБРиР" (0000054492). MTN RSHB CAPITAL SA 5.298% 27/12/2017 XS0796426228 ADS_ID=18439539</t>
  </si>
  <si>
    <t>32203840300210007823</t>
  </si>
  <si>
    <t>Сделка № 414162-310117-102/1-5 c "Совкомбанк" (0000328944). Note MMC Finance Ltd 6.625% 14/10/2022 XS1298447019  ADS_ID=18441906</t>
  </si>
  <si>
    <t>32203840400210007781</t>
  </si>
  <si>
    <t>Сделка № 414162-300117-139/1-5 c "Совкомбанк" (0000328944). Note Alrosa Finance S.A.,7.75%,03/11/20,XS0555493203 ADS_ID=18439437</t>
  </si>
  <si>
    <t>32203840400210007794</t>
  </si>
  <si>
    <t>Сделка № 414162-300117-155/1-5 c "Совкомбанк" (0000328944). Eurobonds Lukoil International Finance 4.563 24/04/23 XS0919504562 ADS_ID=18439469</t>
  </si>
  <si>
    <t>32203840400210007804</t>
  </si>
  <si>
    <t>Сделка № 414162-300117-168/1-5 c "Совкомбанк" (0000328944). Eurobonds Metalloinvest Finance Designated Activity Co 5.625 17.04.20 XS0918297382 ADS_ID=18439495</t>
  </si>
  <si>
    <t>32203840400210007817</t>
  </si>
  <si>
    <t>Сделка № 414162-310117-95/1-5 c "Совкомбанк" (0000328944). Note Alrosa Finance S.A.,7.75%,03/11/20,XS0555493203 ADS_ID=18441892</t>
  </si>
  <si>
    <t>32203840400210007820</t>
  </si>
  <si>
    <t>Сделка № 414162-310117-98/1-5 c "Совкомбанк" (0000328944). Eurobonds Lukoil International Finance 4.75 02/11/26 XS1514045886 ADS_ID=18441898</t>
  </si>
  <si>
    <t>32203840500210007788</t>
  </si>
  <si>
    <t>Сделка № 414162-300117-146/1-5 c "Совкомбанк" (0000328944). Eurobonds EVRAZ GROUP SA 6.5 22/04/2020 XS0808638612 ADS_ID=18439451</t>
  </si>
  <si>
    <t>32203840500210007791</t>
  </si>
  <si>
    <t>Сделка № 414162-300117-152/1-5 c "Совкомбанк" (0000328944). Eurobonds Lukoil International Finance 4.563 24/04/23 XS0919504562 ADS_ID=18439463</t>
  </si>
  <si>
    <t>32203840500210007801</t>
  </si>
  <si>
    <t>Сделка № 414162-300117-165/1-5 c КБ "УБРиР" (0000054492). Eurobonds Metalloinvest Finance Designated Activity Co 5.625 17.04.20 XS0918297382 ADS_ID=18439489</t>
  </si>
  <si>
    <t>32203840500210007814</t>
  </si>
  <si>
    <t>Сделка № 414162-300117-195/1-5 c "Совкомбанк" (0000328944). MTN RSHB CAPITAL 7.75 29/05/18 XS0366630902 ADS_ID=18439549</t>
  </si>
  <si>
    <t>32203840500210007827</t>
  </si>
  <si>
    <t>Сделка № 414162-310117-106/1-5 c "Совкомбанк" (0000328944). Note MMC Finance Ltd 6.625% 14/10/2022 XS1298447019  ADS_ID=18441914</t>
  </si>
  <si>
    <t>32203840500210007830</t>
  </si>
  <si>
    <t>Сделка № 414162-310117-110/1-5 c "Совкомбанк" (0000328944). MTN SB CAPITAL SA 5.25 23/05/23 XS0935311240 ADS_ID=18441922</t>
  </si>
  <si>
    <t>32203840600210007785</t>
  </si>
  <si>
    <t>Сделка № 414162-300117-143/1-5 c "Совкомбанк" (0000328944). Eurobonds EVRAZ GROUP SA 6.5 22/04/2020 XS0808638612 ADS_ID=18439445</t>
  </si>
  <si>
    <t>32203840600210007798</t>
  </si>
  <si>
    <t>Сделка № 414162-300117-162/1-5 c КБ "УБРиР" (0000054492). Eurobonds Metalloinvest Finance Designated Activity Co 5.625 17.04.20 XS0918297382 ADS_ID=18439483</t>
  </si>
  <si>
    <t>32203840600210007808</t>
  </si>
  <si>
    <t>Сделка № 414162-300117-188/1-5 c КБ "УБРиР" (0000054492). MTN RSHB CAPITAL SA 5.298% 27/12/2017 XS0796426228 ADS_ID=18439535</t>
  </si>
  <si>
    <t>32203840600210007811</t>
  </si>
  <si>
    <t>Сделка № 414162-300117-191/1-5 c КБ "УБРиР" (0000054492). MTN RSHB CAPITAL SA 5.298% 27/12/2017 XS0796426228 ADS_ID=18439541</t>
  </si>
  <si>
    <t>32203840600210007824</t>
  </si>
  <si>
    <t>Сделка № 414162-310117-103/1-5 c "Совкомбанк" (0000328944). Note MMC Finance Ltd 6.625% 14/10/2022 XS1298447019  ADS_ID=18441908</t>
  </si>
  <si>
    <t>32203840700210007782</t>
  </si>
  <si>
    <t>Сделка № 414162-300117-140/1-5 c "Совкомбанк" (0000328944). Note Alrosa Finance S.A.,7.75%,03/11/20,XS0555493203 ADS_ID=18439439</t>
  </si>
  <si>
    <t>32203840700210007795</t>
  </si>
  <si>
    <t>Сделка № 414162-300117-159/1-5 c КБ "УБРиР" (0000054492). Eurobonds Metalloinvest Finance Designated Activity Co 5.625 17.04.20 XS0918297382 ADS_ID=18439477</t>
  </si>
  <si>
    <t>32203840700210007805</t>
  </si>
  <si>
    <t>Сделка № 414162-300117-169/1-5 c "Совкомбанк" (0000328944). Eurobonds Metalloinvest Finance Designated Activity Co 5.625 17.04.20 XS0918297382 ADS_ID=18439497</t>
  </si>
  <si>
    <t>32203840700210007818</t>
  </si>
  <si>
    <t>Сделка № 414162-310117-96/1-5 c "Совкомбанк" (0000328944). MTN GPN CAPITAL SA XS0997544860 6.00% 27/11/2023 ADS_ID=18441894</t>
  </si>
  <si>
    <t>32203840700210007821</t>
  </si>
  <si>
    <t>Сделка № 414162-310117-100/1-5 c "Совкомбанк" (0000328944). Eurobonds Lukoil International Finance 4.75 02/11/26 XS1514045886 ADS_ID=18441902</t>
  </si>
  <si>
    <t>32203840800210007789</t>
  </si>
  <si>
    <t>Сделка № 414162-300117-148/1-5 c "Совкомбанк" (0000328944). Note EVRAZ GROUP SA 8.25% XS1319822752  28.01.2021 ADS_ID=18439455</t>
  </si>
  <si>
    <t>32203840800210007792</t>
  </si>
  <si>
    <t>Сделка № 414162-300117-153/1-5 c "Совкомбанк" (0000328944). Eurobonds Lukoil International Finance 4.563 24/04/23 XS0919504562 ADS_ID=18439465</t>
  </si>
  <si>
    <t>32203840800210007802</t>
  </si>
  <si>
    <t>Сделка № 414162-300117-166/1-5 c "Совкомбанк" (0000328944). Eurobonds Metalloinvest Finance Designated Activity Co 5.625 17.04.20 XS0918297382 ADS_ID=18439491</t>
  </si>
  <si>
    <t>32203840800210007815</t>
  </si>
  <si>
    <t>Сделка № 414162-300117-200/1-5 c "Совкомбанк" (0000328944). Eurobonds RZD Capital 05/04/22 5.7 XS0764220017 ADS_ID=18439559</t>
  </si>
  <si>
    <t>32203840800210007828</t>
  </si>
  <si>
    <t>Сделка № 414162-310117-108/1-5 c "Совкомбанк" (0000328944). MTN ROSNEFT INTERNATIONAL FINANCE 4.199 06/03/22 XS0861981180 ADS_ID=18441918</t>
  </si>
  <si>
    <t>32203840900210007786</t>
  </si>
  <si>
    <t>Сделка № 414162-300117-144/1-5 c "Совкомбанк" (0000328944). Eurobonds EVRAZ GROUP SA 6.5 22/04/2020 XS0808638612 ADS_ID=18439447</t>
  </si>
  <si>
    <t>32203840900210007799</t>
  </si>
  <si>
    <t>Сделка № 414162-300117-163/1-5 c КБ "УБРиР" (0000054492). Eurobonds Metalloinvest Finance Designated Activity Co 5.625 17.04.20 XS0918297382 ADS_ID=18439485</t>
  </si>
  <si>
    <t>32203840900210007809</t>
  </si>
  <si>
    <t>Сделка № 414162-300117-189/1-5 c КБ "УБРиР" (0000054492). MTN RSHB CAPITAL SA 5.298% 27/12/2017 XS0796426228 ADS_ID=18439537</t>
  </si>
  <si>
    <t>32203840900210007812</t>
  </si>
  <si>
    <t>Сделка № 414162-300117-192/1-5 c КБ "УБРиР" (0000054492). MTN RSHB CAPITAL SA 5.298% 27/12/2017 XS0796426228 ADS_ID=18439543</t>
  </si>
  <si>
    <t>32203840900210007825</t>
  </si>
  <si>
    <t>Сделка № 414162-310117-104/1-5 c "Совкомбанк" (0000328944). Note MMC Finance Ltd 6.625% 14/10/2022 XS1298447019  ADS_ID=18441910</t>
  </si>
  <si>
    <t>32205840000210000089</t>
  </si>
  <si>
    <t>Сделка № 414162-090117-561/1-2 c Банк "ФК Открытие" (0000032487). Eurobonds - 31/03/2030 RUS30, XS0114288789 ADS_ID=18382520</t>
  </si>
  <si>
    <t>32205840000210000092</t>
  </si>
  <si>
    <t>Сделка № 414162-090117-564/1-2 c Банк "ФК Открытие" (0000032487). Eurobonds - 31/03/2030 RUS30, XS0114288789 ADS_ID=18382526</t>
  </si>
  <si>
    <t>32205840100210000086</t>
  </si>
  <si>
    <t>Сделка № 414162-090117-558/1-2 c Банк "ФК Открытие" (0000032487). Eurobonds - 31/03/2030 RUS30, XS0114288789 ADS_ID=18382512</t>
  </si>
  <si>
    <t>32205840300210000093</t>
  </si>
  <si>
    <t>Сделка № 414162-090117-565/1-2 c Банк "ФК Открытие" (0000032487). Eurobonds - 31/03/2030 RUS30, XS0114288789 ADS_ID=18382528</t>
  </si>
  <si>
    <t>32205840400210000087</t>
  </si>
  <si>
    <t>Сделка № 414162-090117-559/1-2 c Банк "ФК Открытие" (0000032487). Eurobonds - 31/03/2030 RUS30, XS0114288789 ADS_ID=18382516</t>
  </si>
  <si>
    <t>32205840400210000090</t>
  </si>
  <si>
    <t>Сделка № 414162-090117-562/1-2 c Банк "ФК Открытие" (0000032487). Eurobonds - 31/03/2030 RUS30, XS0114288789 ADS_ID=18382522</t>
  </si>
  <si>
    <t>32205840600210000094</t>
  </si>
  <si>
    <t>Сделка № 414162-090117-566/1-2 c Банк "ФК Открытие" (0000032487). Eurobonds - 31/03/2030 RUS30, XS0114288789 ADS_ID=18382530</t>
  </si>
  <si>
    <t>32205840700210000088</t>
  </si>
  <si>
    <t>Сделка № 414162-090117-560/1-2 c Банк "ФК Открытие" (0000032487). Eurobonds - 31/03/2030 RUS30, XS0114288789 ADS_ID=18382518</t>
  </si>
  <si>
    <t>32205840700210000091</t>
  </si>
  <si>
    <t>Сделка № 414162-090117-563/1-2 c Банк "ФК Открытие" (0000032487). Eurobonds - 31/03/2030 RUS30, XS0114288789 ADS_ID=18382524</t>
  </si>
  <si>
    <t>32205840800210000085</t>
  </si>
  <si>
    <t>Сделка № 414162-090117-557/1-2 c Банк "ФК Открытие" (0000032487). Eurobonds - 31/03/2030 RUS30, XS0114288789 ADS_ID=18382468</t>
  </si>
  <si>
    <t>4179 Федеральное государственное унитарное предприятие "Всероссийская государственная телевизионная и радиовещательная компания"</t>
  </si>
  <si>
    <t>ОВ-01315/МР Общество с ограниченной ответственностью "Торговый дом ОМЗ" Кредиты, предоставленные негосударственным коммерческим организациям кредит, предоставленный при недостатке средств на расчетном (текущем) счете ("овердрафт")</t>
  </si>
  <si>
    <t>ОВ-01427/МР Закрытое акционерное общество фирма "Проконсим"</t>
  </si>
  <si>
    <t>3981 Акционерное общество "ДИКСИ Юг"</t>
  </si>
  <si>
    <t>4086 Акционерное общество "Желдорреммаш"</t>
  </si>
  <si>
    <t>3591/СДБО Общество с ограниченной ответственностью "АТАК"</t>
  </si>
  <si>
    <t>01316/МР Общество с ограниченной ответственностью "Торговый дом ОМЗ" Кредиты, предоставленные негосударственным коммерческим организациям на срок от 31 до 90 дней</t>
  </si>
  <si>
    <t>45204810255550000282</t>
  </si>
  <si>
    <t>ООО "ЮКОН ТРЕЙДИНГ" Кредиты, предоставленные негосударственным коммерческим организациям на срок от 31 до 90 дней</t>
  </si>
  <si>
    <t>АО "Эпиэл" дог. 01651/МР от 25.01.17</t>
  </si>
  <si>
    <t>01306/МР Общество с ограниченной ответственностью "Компания Восточный Уголь"</t>
  </si>
  <si>
    <t>45215810250050003744</t>
  </si>
  <si>
    <t>01165/МР Акционерное общество "Торговый Дом "АРОМА"</t>
  </si>
  <si>
    <t>01400/МР Общество с ограниченной ответственностью "ИНТЕЛЛЕКТ ДРИЛЛИНГ СЕРВИСИЗ" Кредиты, предоставленные негосударственным коммерческим организациям на срок от 91 до 180 дней</t>
  </si>
  <si>
    <t>01425/МР Общество с ограниченной ответственностью "Бина Кемикал" Кредиты, предоставленные негосударственным коммерческим организациям на срок от 91 до 180 дней</t>
  </si>
  <si>
    <t>01596/МР Акционерное общество "Торговый Дом "АРОМА"</t>
  </si>
  <si>
    <t>ООО "ЭЛЕКОН" дог. 01634/МР от 08.12.16 Кредиты, предоставленные негосударственным коммерческим организациям на срок от 91 до 180 дней</t>
  </si>
  <si>
    <t>ООО "ЭЛЕКОН" дог. 01637/МР от 08.12.16 Кредиты, предоставленные негосударственным коммерческим организациям на срок от 91 до 180 дней</t>
  </si>
  <si>
    <t>01202/МР Непубличное акционерное общество "ОптиКом"</t>
  </si>
  <si>
    <t>01469/МР Общество с ограниченной ответственностью "БК Центр" Кредиты, предоставленные негосударственным коммерческим организациям на срок от 91 до 180 дней</t>
  </si>
  <si>
    <t>ООО "РУСВИНТОРГ" дог. 01671/МР от</t>
  </si>
  <si>
    <t>ООО "ЭЛЕКОН" дог. 01636/МР от 08.12.16 Кредиты, предоставленные негосударственным коммерческим организациям на срок от 91 до 180 дней</t>
  </si>
  <si>
    <t>01376/МР Общество с ограниченной ответственностью "Джапан Трейд ЛТД"</t>
  </si>
  <si>
    <t>ООО СК "Альфа Строй" дог. 01704/МР от</t>
  </si>
  <si>
    <t>45215810120800000001</t>
  </si>
  <si>
    <t>ПАО "Биохимик" дог. 01689/МР от 17.01.17</t>
  </si>
  <si>
    <t>45215810719800000001</t>
  </si>
  <si>
    <t>ООО "ЭЛЕКОН" дог. 01635/МР от 08.12.16 Кредиты, предоставленные негосударственным коммерческим организациям на срок от 91 до 180 дней</t>
  </si>
  <si>
    <t>01038/МР Общество с ограниченной ответственностью "Бина Кемикал" Кредиты, предоставленные негосударственным коммерческим организациям на срок от 91 до 180 дней</t>
  </si>
  <si>
    <t>01502/МР Общество с ограниченной ответственностью "Самотлор Тракт" Кредиты, предоставленные негосударственным коммерческим организациям на срок от 91 до 180 дней</t>
  </si>
  <si>
    <t>01358/МР Общество с ограниченной ответственностью «НКМ Норд»</t>
  </si>
  <si>
    <t>ООО "Компания Клевер" дог. 01686/МР от 19.01.17 Кредиты, предоставленные негосударственным коммерческим организациям на срок от 181 дня до 1 года</t>
  </si>
  <si>
    <t>ООО "ПАРКНЕФТЬ" дог. 01702/МР от</t>
  </si>
  <si>
    <t>45215810705800000002</t>
  </si>
  <si>
    <t>01334/МР Акционерное общество "Металлоторг"</t>
  </si>
  <si>
    <t>01633/МР Общество с ограниченной ответственностью "Канц-Эксмо"</t>
  </si>
  <si>
    <t>4181 Общество с ограниченной ответственностью "Бэст Прайс"</t>
  </si>
  <si>
    <t>ООО "ОМАКС Групп" дог. 01669/МР от 28.12.16 Кредиты, предоставленные негосударственным коммерческим организациям на срок от 181 дня до 1 года</t>
  </si>
  <si>
    <t>01134/МР Акционерное общество Торговый дом "Гулливер и Ко"</t>
  </si>
  <si>
    <t>АО "Русские краски" дог. 01696/МР от 29.12.16 Кредиты, предоставленные негосударственным коммерческим организациям на срок от 181 дня до 1 года</t>
  </si>
  <si>
    <t>01631/МР Акционерное общество "ОФИС ПРЕМЬЕР"</t>
  </si>
  <si>
    <t>45215810250050003896</t>
  </si>
  <si>
    <t>4163 Открытое акционерное общество «Московский ювелирный завод»</t>
  </si>
  <si>
    <t>00961/МР Акционерное общество "Полимербыт"</t>
  </si>
  <si>
    <t>01317/МР Акционерное общество Торговый дом "Гулливер и Ко"</t>
  </si>
  <si>
    <t>01472/МР Общество с ограниченной ответственностью "Вайлдберриз"</t>
  </si>
  <si>
    <t>01657/МР Закрытое Акционерное общество "Русхимсеть"</t>
  </si>
  <si>
    <t>01198/МР Общество с ограниченной ответственностью "Глобус-Сталь" Кредиты, предоставленные негосударственным коммерческим организациям на срок от 181 дня до 1 года</t>
  </si>
  <si>
    <t>ООО "Императорский чай" дог. 01666/МР от 29.12.16 Кредиты, предоставленные негосударственным коммерческим организациям на срок от 181 дня до 1 года</t>
  </si>
  <si>
    <t>00787/МР Акционерное общество "ОФИС ПРЕМЬЕР"</t>
  </si>
  <si>
    <t>01218/МР Открытое акционерное общество "Ногинский хлебокомбинат" Кредиты, предоставленные негосударственным коммерческим организациям на срок от 181 дня до 1 года</t>
  </si>
  <si>
    <t>01650/МР Общество с ограниченной ответственностью "ДЖИЛЕКС"</t>
  </si>
  <si>
    <t>ООО "АРТЕКС ТЕХНОЛОДЖИ" дог. 01663/МР от</t>
  </si>
  <si>
    <t>4209 Публичное акционерное общество "Московская объединенная энергетическая компания"</t>
  </si>
  <si>
    <t>45215810050050003902</t>
  </si>
  <si>
    <t>01391/МР Общество с ограниченной ответственностью "ИНТЕЛЛЕКТ ДРИЛЛИНГ СЕРВИСИЗ" Кредиты, предоставленные негосударственным коммерческим организациям на срок от 1 года до 3 лет</t>
  </si>
  <si>
    <t>45207810455550000649</t>
  </si>
  <si>
    <t>01590/МР Общество с ограниченной ответственностью "Шахтоуправление "Садкинское"</t>
  </si>
  <si>
    <t>01506/МР Общество с ограниченной ответственностью "Бытпласт" Кредиты, предоставленные негосударственным коммерческим организациям на срок от 1 года до 3 лет</t>
  </si>
  <si>
    <t>01553/МР Акционерное общество "Щелково Агрохим"</t>
  </si>
  <si>
    <t>4131 Акционерное общество "Научно-производственный центр газотурбостроения "Салют"</t>
  </si>
  <si>
    <t>01313/МР Открытое акционерное общество "Ногинский хлебокомбинат" Кредиты, предоставленные негосударственным коммерческим организациям на срок от 1 года до 3 лет</t>
  </si>
  <si>
    <t>45215810650050003849</t>
  </si>
  <si>
    <t>45208810055550000637</t>
  </si>
  <si>
    <t>45215810750050003901</t>
  </si>
  <si>
    <t>01409/МР Акционерное общество "Аэропорт "Храброво"</t>
  </si>
  <si>
    <t>ООО "Технофарм" дог. 01685/МР от 19.01.17 Кредиты, предоставленные негосударственным коммерческим организациям на срок свыше 3 лет</t>
  </si>
  <si>
    <t>38-177/15/177-14-КР Общество с ограниченной ответственностью "Дженсер сервис"</t>
  </si>
  <si>
    <t>38-177-3079/15/102-12-КР АО "Энергокомплекс"</t>
  </si>
  <si>
    <t>АО " Т 8" дог. 01699/МР от 27.01.17</t>
  </si>
  <si>
    <t>00695/МР Акционерное общество "Майнинг Солюшнс"</t>
  </si>
  <si>
    <t>00832/МР Акционерное общество "Аэропорт "Храброво"</t>
  </si>
  <si>
    <t>38-177/15/497-13-КР ООО "Трансстройинвест"</t>
  </si>
  <si>
    <t>б/н      Публичное акционерное общество "Челябинский трубопрокатный завод"</t>
  </si>
  <si>
    <t>АО " Т 8" дог. 01697/МР от 27.01.17</t>
  </si>
  <si>
    <t>00590/МР Акционерное общество "Майнинг Солюшнс"</t>
  </si>
  <si>
    <t>00775/МР Акционерное общество "Аэропорт "Храброво"</t>
  </si>
  <si>
    <t>01265/МР Акционерное общество "Аэропорт "Храброво"</t>
  </si>
  <si>
    <t>45215810405800000001</t>
  </si>
  <si>
    <t>4100 СУЭК ЛТД</t>
  </si>
  <si>
    <t>б / н    RAINBOW LEASING LIMITED</t>
  </si>
  <si>
    <t>Просроченная задолженность по гарантии IGR15/MSHD/4783</t>
  </si>
  <si>
    <t>45818810550050001403</t>
  </si>
  <si>
    <t>45812810000190000001</t>
  </si>
  <si>
    <t>Просроченная задолженность по овердрафтам по счетам банковских карт негосударственных коммерческих организаций</t>
  </si>
  <si>
    <t>45818810150050001065</t>
  </si>
  <si>
    <t>3721 Акционерное общество "Главное управление обустройства войск"</t>
  </si>
  <si>
    <t>45818810650050001235</t>
  </si>
  <si>
    <t>38-177/15/170-14-КР ЗАО "ТСК"</t>
  </si>
  <si>
    <t>45812810114800000012</t>
  </si>
  <si>
    <t>ООО "ПКФ Стройбетон" дог.</t>
  </si>
  <si>
    <t>45818810914800000009</t>
  </si>
  <si>
    <t>79-1006/15/178-13-КР ОАО "Московский ЛРЗ"</t>
  </si>
  <si>
    <t>38-177/15/58-14-КР ЗАО "Стройпутьинвест"</t>
  </si>
  <si>
    <t>45812810555550001014</t>
  </si>
  <si>
    <t>38-177/15/206-14-КР Акционерное общество "Объединение "ИНГЕОКОМ"</t>
  </si>
  <si>
    <t>45818810950050001401</t>
  </si>
  <si>
    <t>38-177/15/265-13-КР АО "Мосметрострой"</t>
  </si>
  <si>
    <t>38-177/15/66-14-КР АО "Мосметрострой"</t>
  </si>
  <si>
    <t>ОАО "ВО "Технопромэкспорт", IGR11/MSHD/6913</t>
  </si>
  <si>
    <t>45818810250050001402</t>
  </si>
  <si>
    <t>45818810350050001292</t>
  </si>
  <si>
    <t>45818810250050001130</t>
  </si>
  <si>
    <t>Сделка № 414162-270117-238/1-1 c ВТБ Капитал (0000326219). АИЖК2014А2 ADS_ID=18438212</t>
  </si>
  <si>
    <t>47002810000210083017</t>
  </si>
  <si>
    <t>Сделка № 414162-310117-131/1-3 c ВТБ Капитал (0000326219). ОФЗ 26207 ADS_ID=18441964</t>
  </si>
  <si>
    <t>47002810000210083020</t>
  </si>
  <si>
    <t>Сделка № 414162-310117-134/1-3 c ВТБ Капитал (0000326219). ОФЗ 26207 ADS_ID=18441970</t>
  </si>
  <si>
    <t>47002810100210082976</t>
  </si>
  <si>
    <t>Сделка № 414162-270117-98/1-1 c ВТБ Капитал (0000326219). АИЖК2014А2 ADS_ID=18437445</t>
  </si>
  <si>
    <t>47002810100210083014</t>
  </si>
  <si>
    <t>Сделка № 414162-310117-128/1-3 c ВТБ Капитал (0000326219). ОФЗ 26207 ADS_ID=18441958</t>
  </si>
  <si>
    <t>47002810100210083027</t>
  </si>
  <si>
    <t>Сделка № 414162-310117-141/1-3 c ВТБ Капитал (0000326219). ОФЗ 26209 ADS_ID=18441984</t>
  </si>
  <si>
    <t>47002810200210082973</t>
  </si>
  <si>
    <t>Сделка № 414162-270117-95/1-1 c ВТБ Капитал (0000326219). АИЖК2014А2 ADS_ID=18437439</t>
  </si>
  <si>
    <t>47002810200210083008</t>
  </si>
  <si>
    <t>Сделка № 414162-310117-122/1-3 c ВТБ Капитал (0000326219). ОФЗ 26207 ADS_ID=18441946</t>
  </si>
  <si>
    <t>47002810200210083011</t>
  </si>
  <si>
    <t>Сделка № 414162-310117-125/1-3 c ВТБ Капитал (0000326219). ОФЗ 26207 ADS_ID=18441952</t>
  </si>
  <si>
    <t>47002810200210083024</t>
  </si>
  <si>
    <t>Сделка № 414162-310117-138/1-3 c ВТБ Капитал (0000326219). ОФЗ 26209 ADS_ID=18441978</t>
  </si>
  <si>
    <t>47002810300210082970</t>
  </si>
  <si>
    <t>Сделка № 414162-270117-92/1-3 c ВТБ Капитал (0000326219). ОФЗ 29010 ADS_ID=18437433</t>
  </si>
  <si>
    <t>47002810300210083005</t>
  </si>
  <si>
    <t>Сделка № 414162-300117-259/1-3 c ВТБ Капитал (0000326219). ОФЗ 29008 ADS_ID=18439677</t>
  </si>
  <si>
    <t>47002810300210083018</t>
  </si>
  <si>
    <t>Сделка № 414162-310117-132/1-3 c ВТБ Капитал (0000326219). ОФЗ 26207 ADS_ID=18441966</t>
  </si>
  <si>
    <t>47002810300210083021</t>
  </si>
  <si>
    <t>Сделка № 414162-310117-135/1-3 c ВТБ Капитал (0000326219). ОФЗ 26209 ADS_ID=18441972</t>
  </si>
  <si>
    <t>47002810400210082977</t>
  </si>
  <si>
    <t>Сделка № 414162-270117-150/1-1 c ВТБ Капитал (0000326219). АИЖК2014А2 ADS_ID=18437549</t>
  </si>
  <si>
    <t>47002810400210083015</t>
  </si>
  <si>
    <t>Сделка № 414162-310117-129/1-3 c ВТБ Капитал (0000326219). ОФЗ 26207 ADS_ID=18441960</t>
  </si>
  <si>
    <t>47002810400210083028</t>
  </si>
  <si>
    <t>Сделка № 414162-310117-142/1-3 c ВТБ Капитал (0000326219). ОФЗ 26214 ADS_ID=18441986</t>
  </si>
  <si>
    <t>47002810500210082974</t>
  </si>
  <si>
    <t>Сделка № 414162-270117-96/1-1 c ВТБ Капитал (0000326219). АИЖК2014А2 ADS_ID=18437441</t>
  </si>
  <si>
    <t>47002810500210083009</t>
  </si>
  <si>
    <t>Сделка № 414162-310117-123/1-3 c ВТБ Капитал (0000326219). ОФЗ 26207 ADS_ID=18441948</t>
  </si>
  <si>
    <t>47002810500210083012</t>
  </si>
  <si>
    <t>Сделка № 414162-310117-126/1-3 c ВТБ Капитал (0000326219). ОФЗ 26207 ADS_ID=18441954</t>
  </si>
  <si>
    <t>47002810500210083025</t>
  </si>
  <si>
    <t>Сделка № 414162-310117-139/1-3 c ВТБ Капитал (0000326219). ОФЗ 26209 ADS_ID=18441980</t>
  </si>
  <si>
    <t>47002810600210082968</t>
  </si>
  <si>
    <t>Сделка № 414162-270117-90/1-3 c ВТБ Капитал (0000326219). ОФЗ 29010 ADS_ID=18437429</t>
  </si>
  <si>
    <t>47002810600210083006</t>
  </si>
  <si>
    <t>Сделка № 414162-300117-260/1-3 c ВТБ Капитал (0000326219). ОФЗ 29008 ADS_ID=18439679</t>
  </si>
  <si>
    <t>47002810600210083019</t>
  </si>
  <si>
    <t>Сделка № 414162-310117-133/1-3 c ВТБ Капитал (0000326219). ОФЗ 26207 ADS_ID=18441968</t>
  </si>
  <si>
    <t>47002810600210083022</t>
  </si>
  <si>
    <t>Сделка № 414162-310117-136/1-3 c ВТБ Капитал (0000326219). ОФЗ 26209 ADS_ID=18441974</t>
  </si>
  <si>
    <t>47002810700210082978</t>
  </si>
  <si>
    <t>Сделка № 414162-270117-237/1-1 c ВТБ Капитал (0000326219). АИЖК2014А2 ADS_ID=18438210</t>
  </si>
  <si>
    <t>47002810700210083016</t>
  </si>
  <si>
    <t>Сделка № 414162-310117-130/1-3 c ВТБ Капитал (0000326219). ОФЗ 26207 ADS_ID=18441962</t>
  </si>
  <si>
    <t>47002810700210083029</t>
  </si>
  <si>
    <t>Сделка № 414162-310117-143/1-3 c ВТБ Капитал (0000326219). ОФЗ 26215 ADS_ID=18441988</t>
  </si>
  <si>
    <t>47002810800210082975</t>
  </si>
  <si>
    <t>Сделка № 414162-270117-97/1-1 c ВТБ Капитал (0000326219). АИЖК2014А2 ADS_ID=18437443</t>
  </si>
  <si>
    <t>47002810800210083013</t>
  </si>
  <si>
    <t>Сделка № 414162-310117-127/1-3 c ВТБ Капитал (0000326219). ОФЗ 26207 ADS_ID=18441956</t>
  </si>
  <si>
    <t>47002810800210083026</t>
  </si>
  <si>
    <t>Сделка № 414162-310117-140/1-3 c ВТБ Капитал (0000326219). ОФЗ 26209 ADS_ID=18441982</t>
  </si>
  <si>
    <t>47002810900210082969</t>
  </si>
  <si>
    <t>Сделка № 414162-270117-91/1-3 c ВТБ Капитал (0000326219). ОФЗ 29010 ADS_ID=18437431</t>
  </si>
  <si>
    <t>47002810900210083007</t>
  </si>
  <si>
    <t>Сделка № 414162-300117-261/1-3 c ВТБ Капитал (0000326219). ОФЗ 29008 ADS_ID=18439681</t>
  </si>
  <si>
    <t>47002810900210083010</t>
  </si>
  <si>
    <t>Сделка № 414162-310117-124/1-3 c ВТБ Капитал (0000326219). ОФЗ 26207 ADS_ID=18441950</t>
  </si>
  <si>
    <t>47002810900210083023</t>
  </si>
  <si>
    <t>Сделка № 414162-310117-137/1-3 c ВТБ Капитал (0000326219). ОФЗ 26209 ADS_ID=18441976</t>
  </si>
  <si>
    <t>47002840000210024693</t>
  </si>
  <si>
    <t>Сделка № 414162-310117-167/1-2 c ВТБ Капитал (0000326219). ADR Norilsk Nickel US55315J1025 ADS_ID=18442278</t>
  </si>
  <si>
    <t>47002840000210024703</t>
  </si>
  <si>
    <t>Сделка № 414162-310117-253/1-2 c ВТБ Капитал (0000326219). Уралкалий БО-01 ADS_ID=18443185</t>
  </si>
  <si>
    <t>47002840000210024716</t>
  </si>
  <si>
    <t>Сделка № 414162-310117-266/1-5 c ВТБ Капитал (0000326219). Note MMC Finance Ltd 6.625% 14/10/2022 XS1298447019  ADS_ID=18444080</t>
  </si>
  <si>
    <t>47002840000210024729</t>
  </si>
  <si>
    <t>Сделка № 414162-310117-279/1-5 c ВТБ Капитал (0000326219). Note MMC Finance Ltd 6.625% 14/10/2022 XS1298447019  ADS_ID=18444106</t>
  </si>
  <si>
    <t>47002840000210024732</t>
  </si>
  <si>
    <t>Сделка № 414162-310117-282/1-5 c ВТБ Капитал (0000326219). Note MMC Finance Ltd 6.625% 14/10/2022 XS1298447019  ADS_ID=18444112</t>
  </si>
  <si>
    <t>47002840000210024745</t>
  </si>
  <si>
    <t>Сделка № 414162-310117-295/1-5 c ВТБ Капитал (0000326219). Note Uralkali Finance Ltd 3.723% 30/04/2018 XS0922883318 ADS_ID=18444138</t>
  </si>
  <si>
    <t>47002840000210024758</t>
  </si>
  <si>
    <t>Сделка № 414162-310117-308/1-2 c ВТБ Капитал (0000326219). SHS Polymetal Int PLC JE00B6T5S470 ADS_ID=18444164</t>
  </si>
  <si>
    <t>47002840000210024761</t>
  </si>
  <si>
    <t>Сделка № 414162-310117-311/1-2 c ВТБ Капитал (0000326219). SHS Polymetal Int PLC JE00B6T5S470 ADS_ID=18444170</t>
  </si>
  <si>
    <t>Сделка № 414162-310117-117/1-5 c "Ренессанс Брокер" (0000063983). Note MTS INTERNATIONAL F 8.625, 22/06/20, XS0513723873 ADS_ID=18441936</t>
  </si>
  <si>
    <t>47002840100210024690</t>
  </si>
  <si>
    <t>Сделка № 414162-310117-120/1-5 c "Ренессанс Брокер" (0000063983). Eurobonds - 31/03/2030 RUS30, XS0114288789 ADS_ID=18441942</t>
  </si>
  <si>
    <t>47002840100210024700</t>
  </si>
  <si>
    <t>Сделка № 414162-310117-250/1-2 c ВТБ Капитал (0000326219). Уралкалий БО-01 ADS_ID=18443179</t>
  </si>
  <si>
    <t>47002840100210024713</t>
  </si>
  <si>
    <t>Сделка № 414162-310117-263/1-2 c ВТБ Капитал (0000326219). Уралкалий БО-02 ADS_ID=18443205</t>
  </si>
  <si>
    <t>47002840100210024726</t>
  </si>
  <si>
    <t>Сделка № 414162-310117-276/1-5 c ВТБ Капитал (0000326219). Eurobond GAZ CAPITAL SA 3.375% 30/11/2018 CH0317921671 ADS_ID=18444100</t>
  </si>
  <si>
    <t>47002840100210024739</t>
  </si>
  <si>
    <t>Сделка № 414162-310117-289/1-5 c ВТБ Капитал (0000326219). Eurobonds SB Capital 16/06/21 XS0638572973 ADS_ID=18444126</t>
  </si>
  <si>
    <t>47002840100210024742</t>
  </si>
  <si>
    <t>Сделка № 414162-310117-292/1-5 c ВТБ Капитал (0000326219). MTN SB CAPITAL SA 5.25 23/05/23 XS0935311240 ADS_ID=18444132</t>
  </si>
  <si>
    <t>47002840100210024755</t>
  </si>
  <si>
    <t>Сделка № 414162-310117-305/1-2 c ВТБ Капитал (0000326219). SHS Polymetal Int PLC JE00B6T5S470 ADS_ID=18444158</t>
  </si>
  <si>
    <t>47002840100210024768</t>
  </si>
  <si>
    <t>Сделка № 414162-310117-318/1-2 c ВТБ Капитал (0000326219). SHS Polymetal Int PLC JE00B6T5S470 ADS_ID=18444184</t>
  </si>
  <si>
    <t>47002840100210024771</t>
  </si>
  <si>
    <t>Сделка № 414162-310117-321/1-2 c ВТБ Капитал (0000326219). SHS Polymetal Int PLC JE00B6T5S470 ADS_ID=18444190</t>
  </si>
  <si>
    <t>47002840200210024684</t>
  </si>
  <si>
    <t>Сделка № 414162-310117-114/1-5 c "Ренессанс Брокер" (0000063983). Note MTS INTERNATIONAL F 8.625, 22/06/20, XS0513723873 ADS_ID=18441930</t>
  </si>
  <si>
    <t>47002840200210024697</t>
  </si>
  <si>
    <t>Сделка № 414162-310117-247/1-2 c ВТБ Капитал (0000326219). Уралкалий БО-01 ADS_ID=18443173</t>
  </si>
  <si>
    <t>47002840200210024707</t>
  </si>
  <si>
    <t>Сделка № 414162-310117-257/1-2 c ВТБ Капитал (0000326219). Уралкалий БО-02 ADS_ID=18443193</t>
  </si>
  <si>
    <t>47002840200210024710</t>
  </si>
  <si>
    <t>Сделка № 414162-310117-260/1-2 c ВТБ Капитал (0000326219). Уралкалий БО-02 ADS_ID=18443199</t>
  </si>
  <si>
    <t>47002840200210024723</t>
  </si>
  <si>
    <t>Сделка № 414162-310117-273/1-5 c ВТБ Капитал (0000326219). Eurobond GAZ CAPITAL SA 3.375% 30/11/2018 CH0317921671 ADS_ID=18444094</t>
  </si>
  <si>
    <t>47002840200210024736</t>
  </si>
  <si>
    <t>Сделка № 414162-310117-286/1-5 c ВТБ Капитал (0000326219). Eurobonds Russian Federation, 5%,29/04/2020,XS0504954347 ADS_ID=18444120</t>
  </si>
  <si>
    <t>47002840200210024749</t>
  </si>
  <si>
    <t>Сделка № 414162-310117-299/1-5 c ВТБ Капитал (0000326219). Eurobonds - 31/03/2030 RUS30, XS0114288789 ADS_ID=18444146</t>
  </si>
  <si>
    <t>47002840200210024752</t>
  </si>
  <si>
    <t>Сделка № 414162-310117-302/1-2 c ВТБ Капитал (0000326219). SHS Polymetal Int PLC JE00B6T5S470 ADS_ID=18444152</t>
  </si>
  <si>
    <t>47002840200210024765</t>
  </si>
  <si>
    <t>Сделка № 414162-310117-315/1-2 c ВТБ Капитал (0000326219). SHS Polymetal Int PLC JE00B6T5S470 ADS_ID=18444178</t>
  </si>
  <si>
    <t>47002840300210024694</t>
  </si>
  <si>
    <t>Сделка № 414162-310117-168/1-2 c ВТБ Капитал (0000326219). ADR Norilsk Nickel US55315J1025 ADS_ID=18442280</t>
  </si>
  <si>
    <t>47002840300210024704</t>
  </si>
  <si>
    <t>Сделка № 414162-310117-254/1-2 c ВТБ Капитал (0000326219). Уралкалий БО-01 ADS_ID=18443187</t>
  </si>
  <si>
    <t>47002840300210024717</t>
  </si>
  <si>
    <t>Сделка № 414162-310117-267/1-5 c ВТБ Капитал (0000326219). MTN SB Capital SA, 5.18%,28.06.2019,XS0799357354 ADS_ID=18444082</t>
  </si>
  <si>
    <t>47002840300210024720</t>
  </si>
  <si>
    <t>Сделка № 414162-310117-270/1-5 c ВТБ Капитал (0000326219). Eurobonds ALFA BOND ISSUANCE 28/04/21 7.75 XS0620695204 ADS_ID=18444088</t>
  </si>
  <si>
    <t>47002840300210024733</t>
  </si>
  <si>
    <t>Сделка № 414162-310117-283/1-2 c ВТБ Капитал (0000326219). ADR Norilsk Nickel US55315J1025 ADS_ID=18444114</t>
  </si>
  <si>
    <t>47002840300210024746</t>
  </si>
  <si>
    <t>Сделка № 414162-310117-296/1-5 c ВТБ Капитал (0000326219). Note Uralkali Finance Ltd 3.723% 30/04/2018 XS0922883318 ADS_ID=18444140</t>
  </si>
  <si>
    <t>47002840300210024759</t>
  </si>
  <si>
    <t>Сделка № 414162-310117-309/1-2 c ВТБ Капитал (0000326219). SHS Polymetal Int PLC JE00B6T5S470 ADS_ID=18444166</t>
  </si>
  <si>
    <t>47002840300210024762</t>
  </si>
  <si>
    <t>Сделка № 414162-310117-312/1-2 c ВТБ Капитал (0000326219). SHS Polymetal Int PLC JE00B6T5S470 ADS_ID=18444172</t>
  </si>
  <si>
    <t>47002840400210024688</t>
  </si>
  <si>
    <t>Сделка № 414162-310117-118/1-5 c "Ренессанс Брокер" (0000063983). Note MTS INTERNATIONAL F 8.625, 22/06/20, XS0513723873 ADS_ID=18441938</t>
  </si>
  <si>
    <t>47002840400210024691</t>
  </si>
  <si>
    <t>Сделка № 414162-310117-121/1-5 c "Ренессанс Брокер" (0000063983). Eurobonds - 31/03/2030 RUS30, XS0114288789 ADS_ID=18441944</t>
  </si>
  <si>
    <t>47002840400210024701</t>
  </si>
  <si>
    <t>Сделка № 414162-310117-251/1-2 c ВТБ Капитал (0000326219). Уралкалий БО-01 ADS_ID=18443181</t>
  </si>
  <si>
    <t>47002840400210024714</t>
  </si>
  <si>
    <t>Сделка № 414162-310117-264/1-2 c ВТБ Капитал (0000326219). Уралкалий БО-02 ADS_ID=18443207</t>
  </si>
  <si>
    <t>47002840400210024727</t>
  </si>
  <si>
    <t>Сделка № 414162-310117-277/1-5 c ВТБ Капитал (0000326219). Note MMC Finance Ltd 6.625% 14/10/2022 XS1298447019  ADS_ID=18444102</t>
  </si>
  <si>
    <t>47002840400210024730</t>
  </si>
  <si>
    <t>Сделка № 414162-310117-280/1-5 c ВТБ Капитал (0000326219). Note MMC Finance Ltd 6.625% 14/10/2022 XS1298447019  ADS_ID=18444108</t>
  </si>
  <si>
    <t>47002840400210024743</t>
  </si>
  <si>
    <t>Сделка № 414162-310117-293/1-5 c ВТБ Капитал (0000326219). MTN SB CAPITAL SA 5.25 23/05/23 XS0935311240 ADS_ID=18444134</t>
  </si>
  <si>
    <t>47002840400210024756</t>
  </si>
  <si>
    <t>Сделка № 414162-310117-306/1-2 c ВТБ Капитал (0000326219). SHS Polymetal Int PLC JE00B6T5S470 ADS_ID=18444160</t>
  </si>
  <si>
    <t>47002840400210024769</t>
  </si>
  <si>
    <t>Сделка № 414162-310117-319/1-2 c ВТБ Капитал (0000326219). SHS Polymetal Int PLC JE00B6T5S470 ADS_ID=18444186</t>
  </si>
  <si>
    <t>47002840400210024772</t>
  </si>
  <si>
    <t>Сделка № 414162-310117-322/1-2 c ВТБ Капитал (0000326219). SHS Polymetal Int PLC JE00B6T5S470 ADS_ID=18444192</t>
  </si>
  <si>
    <t>47002840500210024685</t>
  </si>
  <si>
    <t>Сделка № 414162-310117-115/1-5 c "Ренессанс Брокер" (0000063983). Note MTS INTERNATIONAL F 8.625, 22/06/20, XS0513723873 ADS_ID=18441932</t>
  </si>
  <si>
    <t>47002840500210024698</t>
  </si>
  <si>
    <t>Сделка № 414162-310117-248/1-2 c ВТБ Капитал (0000326219). Уралкалий БО-01 ADS_ID=18443175</t>
  </si>
  <si>
    <t>47002840500210024708</t>
  </si>
  <si>
    <t>Сделка № 414162-310117-258/1-2 c ВТБ Капитал (0000326219). Уралкалий БО-02 ADS_ID=18443195</t>
  </si>
  <si>
    <t>47002840500210024711</t>
  </si>
  <si>
    <t>Сделка № 414162-310117-261/1-2 c ВТБ Капитал (0000326219). Уралкалий БО-02 ADS_ID=18443201</t>
  </si>
  <si>
    <t>47002840500210024724</t>
  </si>
  <si>
    <t>Сделка № 414162-310117-274/1-5 c ВТБ Капитал (0000326219). Eurobond GAZ CAPITAL SA 3.375% 30/11/2018 CH0317921671 ADS_ID=18444096</t>
  </si>
  <si>
    <t>47002840500210024737</t>
  </si>
  <si>
    <t>Сделка № 414162-310117-287/1-5 c ВТБ Капитал (0000326219). Eurobonds Russian Federation, 5%,29/04/2020,XS0504954347 ADS_ID=18444122</t>
  </si>
  <si>
    <t>47002840500210024740</t>
  </si>
  <si>
    <t>Сделка № 414162-310117-290/1-5 c ВТБ Капитал (0000326219). Eurobonds SB Capital 16/06/21 XS0638572973 ADS_ID=18444128</t>
  </si>
  <si>
    <t>47002840500210024753</t>
  </si>
  <si>
    <t>Сделка № 414162-310117-303/1-2 c ВТБ Капитал (0000326219). SHS Polymetal Int PLC JE00B6T5S470 ADS_ID=18444154</t>
  </si>
  <si>
    <t>47002840500210024766</t>
  </si>
  <si>
    <t>Сделка № 414162-310117-316/1-2 c ВТБ Капитал (0000326219). SHS Polymetal Int PLC JE00B6T5S470 ADS_ID=18444180</t>
  </si>
  <si>
    <t>47002840600210024682</t>
  </si>
  <si>
    <t>Сделка № 414162-310117-112/1-5 c "Ренессанс Брокер" (0000063983). Note MTS INTERNATIONAL F 8.625, 22/06/20, XS0513723873 ADS_ID=18441926</t>
  </si>
  <si>
    <t>47002840600210024695</t>
  </si>
  <si>
    <t>Сделка № 414162-310117-245/1-5 c ВТБ Капитал (0000326219). Note Uralkali Finance Ltd 3.723% 30/04/2018 XS0922883318 ADS_ID=18443169</t>
  </si>
  <si>
    <t>47002840600210024705</t>
  </si>
  <si>
    <t>Сделка № 414162-310117-255/1-2 c ВТБ Капитал (0000326219). Уралкалий БО-01 ADS_ID=18443189</t>
  </si>
  <si>
    <t>47002840600210024718</t>
  </si>
  <si>
    <t>Сделка № 414162-310117-268/1-5 c ВТБ Капитал (0000326219). Eurobonds EVRAZ GROUP SA 6.5 22/04/2020 XS0808638612 ADS_ID=18444084</t>
  </si>
  <si>
    <t>47002840600210024721</t>
  </si>
  <si>
    <t>Сделка № 414162-310117-271/1-5 c ВТБ Капитал (0000326219). Eurobonds EVRAZ GROUP SA 6.5 22/04/2020 XS0808638612 ADS_ID=18444090</t>
  </si>
  <si>
    <t>47002840600210024734</t>
  </si>
  <si>
    <t>Сделка № 414162-310117-284/1-2 c ВТБ Капитал (0000326219). ADR Norilsk Nickel US55315J1025 ADS_ID=18444116</t>
  </si>
  <si>
    <t>47002840600210024747</t>
  </si>
  <si>
    <t>Сделка № 414162-310117-297/1-5 c ВТБ Капитал (0000326219). MTN ROSNEFT INTERNATIONAL FINANCE 4.199 06/03/22 XS0861981180 ADS_ID=18444142</t>
  </si>
  <si>
    <t>47002840600210024750</t>
  </si>
  <si>
    <t>Сделка № 414162-310117-300/1-5 c ВТБ Капитал (0000326219). MTN STEEL CAPITAL SA 17/10/2022 5.9% XS0841671000 ADS_ID=18444148</t>
  </si>
  <si>
    <t>47002840600210024763</t>
  </si>
  <si>
    <t>Сделка № 414162-310117-313/1-2 c ВТБ Капитал (0000326219). SHS Polymetal Int PLC JE00B6T5S470 ADS_ID=18444174</t>
  </si>
  <si>
    <t>47002840700210024689</t>
  </si>
  <si>
    <t>Сделка № 414162-310117-119/1-5 c "Ренессанс Брокер" (0000063983). Eurobonds - 31/03/2030 RUS30, XS0114288789 ADS_ID=18441940</t>
  </si>
  <si>
    <t>47002840700210024692</t>
  </si>
  <si>
    <t>Сделка № 414162-310117-166/1-5 c ВТБ Капитал (0000326219). Note MMC Finance Ltd 6.625% 14/10/2022 XS1298447019  ADS_ID=18442276</t>
  </si>
  <si>
    <t>47002840700210024702</t>
  </si>
  <si>
    <t>Сделка № 414162-310117-252/1-2 c ВТБ Капитал (0000326219). Уралкалий БО-01 ADS_ID=18443183</t>
  </si>
  <si>
    <t>47002840700210024715</t>
  </si>
  <si>
    <t>Сделка № 414162-310117-265/1-2 c ВТБ Капитал (0000326219). Уралкалий БО-02 ADS_ID=18443209</t>
  </si>
  <si>
    <t>47002840700210024728</t>
  </si>
  <si>
    <t>Сделка № 414162-310117-278/1-5 c ВТБ Капитал (0000326219). Note MMC Finance Ltd 6.625% 14/10/2022 XS1298447019  ADS_ID=18444104</t>
  </si>
  <si>
    <t>47002840700210024731</t>
  </si>
  <si>
    <t>Сделка № 414162-310117-281/1-5 c ВТБ Капитал (0000326219). Note MMC Finance Ltd 6.625% 14/10/2022 XS1298447019  ADS_ID=18444110</t>
  </si>
  <si>
    <t>47002840700210024744</t>
  </si>
  <si>
    <t>Сделка № 414162-310117-294/1-5 c ВТБ Капитал (0000326219). Note Uralkali Finance Ltd 3.723% 30/04/2018 XS0922883318 ADS_ID=18444136</t>
  </si>
  <si>
    <t>47002840700210024757</t>
  </si>
  <si>
    <t>Сделка № 414162-310117-307/1-2 c ВТБ Капитал (0000326219). SHS Polymetal Int PLC JE00B6T5S470 ADS_ID=18444162</t>
  </si>
  <si>
    <t>47002840700210024760</t>
  </si>
  <si>
    <t>Сделка № 414162-310117-310/1-2 c ВТБ Капитал (0000326219). SHS Polymetal Int PLC JE00B6T5S470 ADS_ID=18444168</t>
  </si>
  <si>
    <t>47002840700210024773</t>
  </si>
  <si>
    <t>Сделка № 414162-310117-323/1-2 c ВТБ Капитал (0000326219). SHS Polymetal Int PLC JE00B6T5S470 ADS_ID=18444194</t>
  </si>
  <si>
    <t>47002840800210024686</t>
  </si>
  <si>
    <t>Сделка № 414162-310117-116/1-5 c "Ренессанс Брокер" (0000063983). Note MTS INTERNATIONAL F 8.625, 22/06/20, XS0513723873 ADS_ID=18441934</t>
  </si>
  <si>
    <t>47002840800210024699</t>
  </si>
  <si>
    <t>Сделка № 414162-310117-249/1-2 c ВТБ Капитал (0000326219). Уралкалий БО-01 ADS_ID=18443177</t>
  </si>
  <si>
    <t>47002840800210024709</t>
  </si>
  <si>
    <t>Сделка № 414162-310117-259/1-2 c ВТБ Капитал (0000326219). Уралкалий БО-02 ADS_ID=18443197</t>
  </si>
  <si>
    <t>47002840800210024712</t>
  </si>
  <si>
    <t>Сделка № 414162-310117-262/1-2 c ВТБ Капитал (0000326219). Уралкалий БО-02 ADS_ID=18443203</t>
  </si>
  <si>
    <t>47002840800210024725</t>
  </si>
  <si>
    <t>Сделка № 414162-310117-275/1-5 c ВТБ Капитал (0000326219). Eurobond GAZ CAPITAL SA 3.375% 30/11/2018 CH0317921671 ADS_ID=18444098</t>
  </si>
  <si>
    <t>47002840800210024738</t>
  </si>
  <si>
    <t>Сделка № 414162-310117-288/1-5 c ВТБ Капитал (0000326219). Eurobonds SB Capital 16/06/21 XS0638572973 ADS_ID=18444124</t>
  </si>
  <si>
    <t>47002840800210024741</t>
  </si>
  <si>
    <t>Сделка № 414162-310117-291/1-5 c ВТБ Капитал (0000326219). MTN SB CAPITAL SA 5.25 23/05/23 XS0935311240 ADS_ID=18444130</t>
  </si>
  <si>
    <t>47002840800210024754</t>
  </si>
  <si>
    <t>Сделка № 414162-310117-304/1-2 c ВТБ Капитал (0000326219). SHS Polymetal Int PLC JE00B6T5S470 ADS_ID=18444156</t>
  </si>
  <si>
    <t>47002840800210024767</t>
  </si>
  <si>
    <t>Сделка № 414162-310117-317/1-2 c ВТБ Капитал (0000326219). SHS Polymetal Int PLC JE00B6T5S470 ADS_ID=18444182</t>
  </si>
  <si>
    <t>47002840800210024770</t>
  </si>
  <si>
    <t>Сделка № 414162-310117-320/1-2 c ВТБ Капитал (0000326219). SHS Polymetal Int PLC JE00B6T5S470 ADS_ID=18444188</t>
  </si>
  <si>
    <t>47002840900210024683</t>
  </si>
  <si>
    <t>Сделка № 414162-310117-113/1-5 c "Ренессанс Брокер" (0000063983). Note MTS INTERNATIONAL F 8.625, 22/06/20, XS0513723873 ADS_ID=18441928</t>
  </si>
  <si>
    <t>47002840900210024696</t>
  </si>
  <si>
    <t>Сделка № 414162-310117-246/1-2 c ВТБ Капитал (0000326219). Уралкалий БО-02 ADS_ID=18443171</t>
  </si>
  <si>
    <t>47002840900210024706</t>
  </si>
  <si>
    <t>Сделка № 414162-310117-256/1-2 c ВТБ Капитал (0000326219). Уралкалий БО-01 ADS_ID=18443191</t>
  </si>
  <si>
    <t>47002840900210024719</t>
  </si>
  <si>
    <t>Сделка № 414162-310117-269/1-5 c ВТБ Капитал (0000326219). Eurobonds VIMPELCOM 7.5043 01/03/22 XS0643183220 ADS_ID=18444086</t>
  </si>
  <si>
    <t>47002840900210024722</t>
  </si>
  <si>
    <t>Сделка № 414162-310117-272/1-5 c ВТБ Капитал (0000326219). Eurobond GAZ CAPITAL SA 3.375% 30/11/2018 CH0317921671 ADS_ID=18444092</t>
  </si>
  <si>
    <t>47002840900210024735</t>
  </si>
  <si>
    <t>Сделка № 414162-310117-285/1-5 c ВТБ Капитал (0000326219). MTN ROSNEFT INTERNATIONAL FINANCE 4.199 06/03/22 XS0861981180 ADS_ID=18444118</t>
  </si>
  <si>
    <t>47002840900210024748</t>
  </si>
  <si>
    <t>Сделка № 414162-310117-298/1-5 c ВТБ Капитал (0000326219). Eurobonds - 31/03/2030 RUS30, XS0114288789 ADS_ID=18444144</t>
  </si>
  <si>
    <t>47002840900210024751</t>
  </si>
  <si>
    <t>Сделка № 414162-310117-301/1-2 c ВТБ Капитал (0000326219). SHS Polymetal Int PLC JE00B6T5S470 ADS_ID=18444150</t>
  </si>
  <si>
    <t>47002840900210024764</t>
  </si>
  <si>
    <t>Сделка № 414162-310117-314/1-2 c ВТБ Капитал (0000326219). SHS Polymetal Int PLC JE00B6T5S470 ADS_ID=18444176</t>
  </si>
  <si>
    <t>Аванс N:2017-64 выданный 0000341390 Общество с ограниченной ответственностью   "Рябиновое"  согласно Договора 10/2017-КП от 21/12/2016 (учетный номер Гохрана 2017-64 от 27/12/2016)</t>
  </si>
  <si>
    <t>47108810500210000177</t>
  </si>
  <si>
    <t>Расчеты/netting с CITIBANK N.A.                      /LONDON</t>
  </si>
  <si>
    <t>47425810500210010332</t>
  </si>
  <si>
    <t>Расчёты / netting с РОССЕЛЬХОЗБАНК МОСКВА</t>
  </si>
  <si>
    <t>Расчеты по операциям с цб. КБ "ЛОКО-Банк" (ООО)</t>
  </si>
  <si>
    <t>КА300/11-0063ЛЗ/Д000  ЗАО "ИК "Юкас-Холдинг"</t>
  </si>
  <si>
    <t>LA-121-261011-MMS АО "Мосметрострой"</t>
  </si>
  <si>
    <t>КА300/11-0014ЛЗ/Д000 ЗАО "Талтэк"</t>
  </si>
  <si>
    <t>КА300/11-0078ЛВ/Д000  ЗАО "Талтэк"</t>
  </si>
  <si>
    <t>КА300/11-0064ЛВ/Д000 ЗАО "ИК "Юкас-Холдинг"</t>
  </si>
  <si>
    <t>2 ОАО "Татнефть" имени В.Д. Шашина</t>
  </si>
  <si>
    <t>КА300/11-0062ЛЗ/Д000 ЗАО "ИК "Юкас-Холдинг"</t>
  </si>
  <si>
    <t>45205810200800000371</t>
  </si>
  <si>
    <t>45205810514800000025</t>
  </si>
  <si>
    <t>45206810412800000003</t>
  </si>
  <si>
    <t>45206810414800000014</t>
  </si>
  <si>
    <t>45206810509800000000</t>
  </si>
  <si>
    <t>z0000322706</t>
  </si>
  <si>
    <t>z0000039749</t>
  </si>
  <si>
    <t>z0000056361</t>
  </si>
  <si>
    <t>z0000337342</t>
  </si>
  <si>
    <t>z0000341761</t>
  </si>
  <si>
    <t>z0000337795</t>
  </si>
  <si>
    <t>z0000336630</t>
  </si>
  <si>
    <t>z0000346381</t>
  </si>
  <si>
    <t>z0000337211</t>
  </si>
  <si>
    <t>z0000346428</t>
  </si>
  <si>
    <t>z0000334143</t>
  </si>
  <si>
    <t>z0000050839</t>
  </si>
  <si>
    <t>z0000059690</t>
  </si>
  <si>
    <t>z0000039630</t>
  </si>
  <si>
    <t>цели: погашение ранее выданной ссуды (РУОБ отсутствует);
реструктуризация (РП №57 от 2016-07-12)</t>
  </si>
  <si>
    <t>реструктуризация (РП №57 от 2016-07-12)</t>
  </si>
  <si>
    <t>реструктуризация (РУОБ отсутствует);
цели: погашение ранее выданной ссуды (РП БМ №102 от 2013-12-16)</t>
  </si>
  <si>
    <t>реструктуризация (РУОБ отсутствует);
реструктуризация (РП БМ №75 от 2014-08-29);
цели: погашение ранее выданной ссуды (РП БМ №0 от 2011-11-20)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</si>
</sst>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_р_._-;\-* #,##0_р_._-;_-* &quot;-&quot;_р_._-;_-@_-"/>
    <numFmt numFmtId="165" formatCode="_-* #,##0.00_р_._-;\-* #,##0.00_р_._-;_-* &quot;-&quot;??_р_._-;_-@_-"/>
    <numFmt numFmtId="166" formatCode="#,##0.0"/>
    <numFmt numFmtId="167" formatCode="dd/mm/yyyy\ h:mm:ss;@"/>
    <numFmt numFmtId="168" formatCode="#,##0.00_ ;\-#,##0.00\ "/>
    <numFmt numFmtId="169" formatCode="&quot;по состоянию на&quot;\ dd\.mm\.yyyy"/>
  </numFmts>
  <fonts count="2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sz val="10"/>
      <color indexed="23"/>
      <name val="Arial Cyr"/>
      <charset val="204"/>
    </font>
    <font>
      <sz val="10"/>
      <color indexed="9"/>
      <name val="Arial Cyr"/>
      <charset val="204"/>
    </font>
    <font>
      <i/>
      <sz val="10"/>
      <name val="Arial Cyr"/>
      <charset val="204"/>
    </font>
    <font>
      <sz val="10"/>
      <color indexed="55"/>
      <name val="Arial Cyr"/>
      <charset val="204"/>
    </font>
    <font>
      <sz val="8"/>
      <color indexed="55"/>
      <name val="Arial Cyr"/>
      <charset val="204"/>
    </font>
    <font>
      <sz val="10"/>
      <name val="Arial Cyr"/>
      <charset val="204"/>
    </font>
    <font>
      <sz val="10"/>
      <name val="Arial Cyr"/>
    </font>
    <font>
      <sz val="8"/>
      <color indexed="62"/>
      <name val="Arial Cyr"/>
      <charset val="204"/>
    </font>
    <font>
      <b/>
      <sz val="10"/>
      <color indexed="10"/>
      <name val="Arial Cyr"/>
      <charset val="204"/>
    </font>
    <font>
      <sz val="8"/>
      <color indexed="8"/>
      <name val="Arial"/>
      <family val="2"/>
      <charset val="204"/>
    </font>
    <font>
      <b/>
      <i/>
      <sz val="10"/>
      <name val="Arial Cyr"/>
      <charset val="204"/>
    </font>
    <font>
      <sz val="8"/>
      <color rgb="FF000000"/>
      <name val="Tahoma"/>
      <family val="2"/>
      <charset val="204"/>
    </font>
    <font>
      <sz val="10"/>
      <color rgb="FF000000"/>
      <name val="Arial Cyr"/>
    </font>
    <font>
      <b/>
      <sz val="10"/>
      <color rgb="FF800000"/>
      <name val="Arial Cyr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sz val="12"/>
      <color rgb="FF000000"/>
      <name val="Arial Cyr"/>
    </font>
    <font>
      <sz val="10"/>
      <color theme="0" tint="-0.499984740745262"/>
      <name val="Arial Cyr"/>
      <charset val="204"/>
    </font>
    <font>
      <sz val="10"/>
      <color rgb="FFFF0000"/>
      <name val="Arial Cyr"/>
      <charset val="204"/>
    </font>
    <font>
      <sz val="10"/>
      <color rgb="FF0070C0"/>
      <name val="Arial Cyr"/>
      <charset val="204"/>
    </font>
    <font>
      <b/>
      <sz val="8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</cellStyleXfs>
  <cellXfs count="17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/>
    <xf numFmtId="49" fontId="0" fillId="0" borderId="0" xfId="0" applyNumberFormat="1"/>
    <xf numFmtId="49" fontId="0" fillId="0" borderId="2" xfId="0" applyNumberFormat="1" applyBorder="1"/>
    <xf numFmtId="3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3" xfId="0" applyBorder="1"/>
    <xf numFmtId="14" fontId="0" fillId="3" borderId="3" xfId="0" applyNumberFormat="1" applyFill="1" applyBorder="1"/>
    <xf numFmtId="0" fontId="0" fillId="4" borderId="4" xfId="0" applyFill="1" applyBorder="1"/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" xfId="0" applyBorder="1" applyAlignment="1"/>
    <xf numFmtId="0" fontId="0" fillId="0" borderId="0" xfId="0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5" xfId="0" applyBorder="1"/>
    <xf numFmtId="0" fontId="0" fillId="0" borderId="5" xfId="0" applyNumberFormat="1" applyBorder="1"/>
    <xf numFmtId="0" fontId="0" fillId="0" borderId="6" xfId="0" applyNumberFormat="1" applyBorder="1"/>
    <xf numFmtId="0" fontId="6" fillId="0" borderId="0" xfId="0" applyFont="1"/>
    <xf numFmtId="0" fontId="0" fillId="6" borderId="7" xfId="0" applyFill="1" applyBorder="1"/>
    <xf numFmtId="0" fontId="0" fillId="6" borderId="8" xfId="0" applyFill="1" applyBorder="1"/>
    <xf numFmtId="14" fontId="0" fillId="6" borderId="8" xfId="0" applyNumberFormat="1" applyFill="1" applyBorder="1"/>
    <xf numFmtId="0" fontId="0" fillId="6" borderId="9" xfId="0" applyFill="1" applyBorder="1"/>
    <xf numFmtId="0" fontId="0" fillId="6" borderId="10" xfId="0" applyFill="1" applyBorder="1"/>
    <xf numFmtId="0" fontId="5" fillId="6" borderId="11" xfId="0" applyFont="1" applyFill="1" applyBorder="1"/>
    <xf numFmtId="0" fontId="0" fillId="6" borderId="12" xfId="0" applyFill="1" applyBorder="1"/>
    <xf numFmtId="0" fontId="0" fillId="6" borderId="13" xfId="0" applyFill="1" applyBorder="1"/>
    <xf numFmtId="14" fontId="5" fillId="6" borderId="12" xfId="0" applyNumberFormat="1" applyFont="1" applyFill="1" applyBorder="1"/>
    <xf numFmtId="0" fontId="0" fillId="0" borderId="0" xfId="0" applyAlignment="1"/>
    <xf numFmtId="0" fontId="7" fillId="0" borderId="0" xfId="0" applyFont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3" borderId="1" xfId="0" applyFill="1" applyBorder="1" applyAlignment="1"/>
    <xf numFmtId="0" fontId="0" fillId="4" borderId="1" xfId="0" applyFill="1" applyBorder="1" applyAlignment="1"/>
    <xf numFmtId="0" fontId="8" fillId="0" borderId="0" xfId="0" applyFont="1"/>
    <xf numFmtId="0" fontId="9" fillId="0" borderId="0" xfId="0" applyFont="1" applyAlignment="1">
      <alignment horizontal="center"/>
    </xf>
    <xf numFmtId="49" fontId="9" fillId="0" borderId="0" xfId="0" applyNumberFormat="1" applyFont="1" applyAlignment="1">
      <alignment horizontal="center"/>
    </xf>
    <xf numFmtId="4" fontId="0" fillId="0" borderId="0" xfId="0" applyNumberFormat="1"/>
    <xf numFmtId="0" fontId="0" fillId="7" borderId="1" xfId="0" applyFill="1" applyBorder="1" applyAlignment="1"/>
    <xf numFmtId="0" fontId="0" fillId="7" borderId="1" xfId="0" applyFill="1" applyBorder="1"/>
    <xf numFmtId="49" fontId="0" fillId="7" borderId="1" xfId="0" applyNumberFormat="1" applyFill="1" applyBorder="1"/>
    <xf numFmtId="0" fontId="0" fillId="7" borderId="1" xfId="0" applyFill="1" applyBorder="1" applyAlignment="1">
      <alignment horizontal="center"/>
    </xf>
    <xf numFmtId="14" fontId="8" fillId="0" borderId="0" xfId="0" applyNumberFormat="1" applyFont="1"/>
    <xf numFmtId="0" fontId="7" fillId="0" borderId="0" xfId="0" applyFont="1" applyAlignment="1"/>
    <xf numFmtId="0" fontId="10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0" fillId="7" borderId="14" xfId="0" applyFill="1" applyBorder="1" applyAlignment="1">
      <alignment horizontal="center" wrapText="1"/>
    </xf>
    <xf numFmtId="0" fontId="8" fillId="7" borderId="15" xfId="0" applyFont="1" applyFill="1" applyBorder="1" applyAlignment="1">
      <alignment horizontal="center" wrapText="1"/>
    </xf>
    <xf numFmtId="0" fontId="2" fillId="0" borderId="0" xfId="2" applyFont="1" applyAlignment="1">
      <alignment vertical="center"/>
    </xf>
    <xf numFmtId="0" fontId="2" fillId="0" borderId="0" xfId="2" applyFont="1"/>
    <xf numFmtId="0" fontId="4" fillId="0" borderId="1" xfId="2" applyNumberFormat="1" applyFont="1" applyBorder="1" applyAlignment="1">
      <alignment horizontal="center" vertical="center" wrapText="1"/>
    </xf>
    <xf numFmtId="0" fontId="4" fillId="0" borderId="1" xfId="2" applyNumberFormat="1" applyFont="1" applyFill="1" applyBorder="1" applyAlignment="1">
      <alignment horizontal="center" vertical="center" wrapText="1"/>
    </xf>
    <xf numFmtId="0" fontId="11" fillId="5" borderId="1" xfId="2" applyNumberFormat="1" applyFill="1" applyBorder="1" applyAlignment="1">
      <alignment horizontal="center" vertical="center"/>
    </xf>
    <xf numFmtId="0" fontId="11" fillId="5" borderId="1" xfId="2" applyNumberForma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0" fontId="2" fillId="0" borderId="0" xfId="2" applyFont="1" applyFill="1" applyAlignment="1">
      <alignment vertical="center" wrapText="1"/>
    </xf>
    <xf numFmtId="0" fontId="11" fillId="0" borderId="1" xfId="2" applyFont="1" applyBorder="1" applyAlignment="1">
      <alignment vertical="center" wrapText="1"/>
    </xf>
    <xf numFmtId="49" fontId="11" fillId="0" borderId="1" xfId="2" applyNumberFormat="1" applyFont="1" applyBorder="1" applyAlignment="1">
      <alignment horizontal="center" vertical="center"/>
    </xf>
    <xf numFmtId="165" fontId="11" fillId="0" borderId="1" xfId="2" applyNumberFormat="1" applyFont="1" applyBorder="1" applyAlignment="1">
      <alignment horizontal="center" vertical="center"/>
    </xf>
    <xf numFmtId="0" fontId="11" fillId="0" borderId="1" xfId="2" applyNumberFormat="1" applyFont="1" applyBorder="1" applyAlignment="1">
      <alignment horizontal="center" vertical="center"/>
    </xf>
    <xf numFmtId="1" fontId="11" fillId="5" borderId="1" xfId="2" applyNumberFormat="1" applyFont="1" applyFill="1" applyBorder="1" applyAlignment="1">
      <alignment horizontal="left" vertical="center"/>
    </xf>
    <xf numFmtId="0" fontId="11" fillId="5" borderId="1" xfId="2" applyNumberFormat="1" applyFont="1" applyFill="1" applyBorder="1" applyAlignment="1">
      <alignment horizontal="left" vertical="center"/>
    </xf>
    <xf numFmtId="0" fontId="8" fillId="0" borderId="0" xfId="2" applyFont="1"/>
    <xf numFmtId="0" fontId="8" fillId="0" borderId="0" xfId="2" applyFont="1" applyFill="1" applyAlignment="1">
      <alignment wrapText="1"/>
    </xf>
    <xf numFmtId="0" fontId="11" fillId="7" borderId="1" xfId="2" applyNumberFormat="1" applyFill="1" applyBorder="1" applyAlignment="1">
      <alignment horizontal="center" vertical="center"/>
    </xf>
    <xf numFmtId="0" fontId="11" fillId="7" borderId="1" xfId="2" applyNumberFormat="1" applyFill="1" applyBorder="1" applyAlignment="1">
      <alignment horizontal="center" vertical="center" wrapText="1"/>
    </xf>
    <xf numFmtId="0" fontId="11" fillId="4" borderId="1" xfId="2" applyNumberFormat="1" applyFill="1" applyBorder="1" applyAlignment="1">
      <alignment horizontal="center" vertical="center"/>
    </xf>
    <xf numFmtId="0" fontId="0" fillId="0" borderId="0" xfId="0" applyNumberFormat="1" applyAlignment="1"/>
    <xf numFmtId="0" fontId="2" fillId="0" borderId="1" xfId="2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/>
    </xf>
    <xf numFmtId="9" fontId="2" fillId="0" borderId="1" xfId="2" applyNumberFormat="1" applyFont="1" applyBorder="1" applyAlignment="1">
      <alignment horizontal="center" vertical="center"/>
    </xf>
    <xf numFmtId="0" fontId="2" fillId="0" borderId="1" xfId="2" applyNumberFormat="1" applyFont="1" applyBorder="1" applyAlignment="1">
      <alignment horizontal="left" vertical="center" wrapText="1"/>
    </xf>
    <xf numFmtId="0" fontId="11" fillId="5" borderId="16" xfId="2" applyNumberFormat="1" applyFill="1" applyBorder="1" applyAlignment="1">
      <alignment horizontal="center" vertical="center" wrapText="1"/>
    </xf>
    <xf numFmtId="0" fontId="11" fillId="0" borderId="0" xfId="2" applyNumberFormat="1" applyFill="1" applyBorder="1" applyAlignment="1">
      <alignment horizontal="center" vertical="center" wrapText="1"/>
    </xf>
    <xf numFmtId="49" fontId="3" fillId="0" borderId="1" xfId="4" applyNumberFormat="1" applyFont="1" applyBorder="1" applyAlignment="1">
      <alignment horizontal="center" vertical="center"/>
    </xf>
    <xf numFmtId="49" fontId="12" fillId="0" borderId="1" xfId="4" applyNumberFormat="1" applyFont="1" applyBorder="1" applyAlignment="1">
      <alignment horizontal="left" vertical="center"/>
    </xf>
    <xf numFmtId="0" fontId="0" fillId="4" borderId="1" xfId="0" applyFill="1" applyBorder="1"/>
    <xf numFmtId="0" fontId="0" fillId="4" borderId="1" xfId="0" applyFill="1" applyBorder="1" applyAlignment="1">
      <alignment wrapText="1"/>
    </xf>
    <xf numFmtId="0" fontId="2" fillId="0" borderId="0" xfId="2" applyFont="1" applyFill="1" applyAlignment="1">
      <alignment horizontal="right" wrapText="1"/>
    </xf>
    <xf numFmtId="0" fontId="2" fillId="4" borderId="1" xfId="2" applyFont="1" applyFill="1" applyBorder="1"/>
    <xf numFmtId="0" fontId="13" fillId="0" borderId="0" xfId="0" applyFont="1" applyAlignment="1">
      <alignment horizontal="right" wrapText="1"/>
    </xf>
    <xf numFmtId="0" fontId="0" fillId="4" borderId="2" xfId="0" applyFill="1" applyBorder="1"/>
    <xf numFmtId="0" fontId="0" fillId="4" borderId="17" xfId="0" applyFill="1" applyBorder="1"/>
    <xf numFmtId="0" fontId="0" fillId="4" borderId="16" xfId="0" applyFill="1" applyBorder="1"/>
    <xf numFmtId="0" fontId="2" fillId="0" borderId="0" xfId="2" applyFont="1" applyAlignment="1">
      <alignment horizontal="right" vertical="center" wrapText="1"/>
    </xf>
    <xf numFmtId="0" fontId="2" fillId="0" borderId="0" xfId="2" applyFont="1" applyBorder="1" applyAlignment="1">
      <alignment horizontal="left" vertical="center" indent="1"/>
    </xf>
    <xf numFmtId="0" fontId="2" fillId="0" borderId="12" xfId="2" applyFont="1" applyBorder="1" applyAlignment="1">
      <alignment vertical="center"/>
    </xf>
    <xf numFmtId="0" fontId="2" fillId="0" borderId="16" xfId="2" applyFont="1" applyBorder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11" xfId="2" applyFont="1" applyBorder="1" applyAlignment="1">
      <alignment horizontal="left" vertical="center" indent="1"/>
    </xf>
    <xf numFmtId="0" fontId="0" fillId="4" borderId="1" xfId="0" applyFill="1" applyBorder="1" applyAlignment="1">
      <alignment vertical="center"/>
    </xf>
    <xf numFmtId="0" fontId="6" fillId="0" borderId="0" xfId="2" applyFont="1" applyAlignment="1">
      <alignment vertical="center"/>
    </xf>
    <xf numFmtId="0" fontId="11" fillId="7" borderId="2" xfId="2" applyNumberFormat="1" applyFill="1" applyBorder="1" applyAlignment="1">
      <alignment horizontal="center" vertical="center" wrapText="1"/>
    </xf>
    <xf numFmtId="0" fontId="0" fillId="0" borderId="12" xfId="0" applyBorder="1"/>
    <xf numFmtId="4" fontId="3" fillId="0" borderId="1" xfId="4" applyNumberFormat="1" applyFont="1" applyBorder="1" applyAlignment="1">
      <alignment horizontal="right" vertical="center"/>
    </xf>
    <xf numFmtId="0" fontId="4" fillId="0" borderId="3" xfId="0" applyFont="1" applyBorder="1" applyAlignment="1"/>
    <xf numFmtId="0" fontId="7" fillId="0" borderId="0" xfId="0" applyFont="1" applyFill="1" applyBorder="1" applyAlignment="1"/>
    <xf numFmtId="49" fontId="4" fillId="0" borderId="0" xfId="3" applyNumberFormat="1" applyFont="1" applyAlignment="1">
      <alignment horizontal="left" vertical="center"/>
    </xf>
    <xf numFmtId="167" fontId="2" fillId="0" borderId="0" xfId="3" applyNumberFormat="1" applyFont="1" applyAlignment="1">
      <alignment horizontal="left" vertical="center"/>
    </xf>
    <xf numFmtId="165" fontId="2" fillId="0" borderId="0" xfId="3" applyNumberFormat="1" applyFont="1" applyAlignment="1">
      <alignment horizontal="center" vertical="center"/>
    </xf>
    <xf numFmtId="0" fontId="2" fillId="0" borderId="0" xfId="3" applyNumberFormat="1" applyFont="1" applyAlignment="1">
      <alignment horizontal="center" vertical="center"/>
    </xf>
    <xf numFmtId="167" fontId="2" fillId="0" borderId="0" xfId="3" applyNumberFormat="1" applyFont="1" applyAlignment="1">
      <alignment horizontal="center" vertical="center"/>
    </xf>
    <xf numFmtId="9" fontId="2" fillId="0" borderId="0" xfId="3" applyNumberFormat="1" applyFont="1" applyAlignment="1">
      <alignment horizontal="center" vertical="center"/>
    </xf>
    <xf numFmtId="49" fontId="2" fillId="0" borderId="0" xfId="3" applyNumberFormat="1" applyFont="1" applyAlignment="1">
      <alignment horizontal="center" vertical="center"/>
    </xf>
    <xf numFmtId="14" fontId="2" fillId="0" borderId="0" xfId="3" applyNumberFormat="1" applyFont="1" applyAlignment="1">
      <alignment horizontal="left" vertical="center"/>
    </xf>
    <xf numFmtId="4" fontId="2" fillId="0" borderId="0" xfId="3" applyNumberFormat="1" applyFont="1" applyAlignment="1">
      <alignment horizontal="center" vertical="center"/>
    </xf>
    <xf numFmtId="164" fontId="2" fillId="0" borderId="0" xfId="3" applyNumberFormat="1" applyFont="1" applyAlignment="1">
      <alignment horizontal="center" vertical="center"/>
    </xf>
    <xf numFmtId="49" fontId="4" fillId="0" borderId="1" xfId="3" applyNumberFormat="1" applyFont="1" applyBorder="1" applyAlignment="1">
      <alignment horizontal="center" vertical="center" wrapText="1"/>
    </xf>
    <xf numFmtId="0" fontId="4" fillId="0" borderId="1" xfId="3" applyNumberFormat="1" applyFont="1" applyBorder="1" applyAlignment="1">
      <alignment horizontal="center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0" fontId="4" fillId="0" borderId="1" xfId="3" applyNumberFormat="1" applyFont="1" applyFill="1" applyBorder="1" applyAlignment="1">
      <alignment horizontal="center" vertical="center" wrapText="1"/>
    </xf>
    <xf numFmtId="9" fontId="4" fillId="0" borderId="1" xfId="3" applyNumberFormat="1" applyFont="1" applyBorder="1" applyAlignment="1">
      <alignment horizontal="center" vertical="center" wrapText="1"/>
    </xf>
    <xf numFmtId="49" fontId="2" fillId="0" borderId="1" xfId="3" applyNumberFormat="1" applyFont="1" applyBorder="1" applyAlignment="1">
      <alignment horizontal="center" vertical="center"/>
    </xf>
    <xf numFmtId="0" fontId="2" fillId="0" borderId="1" xfId="3" applyNumberFormat="1" applyFont="1" applyBorder="1" applyAlignment="1">
      <alignment horizontal="left" vertical="center"/>
    </xf>
    <xf numFmtId="0" fontId="2" fillId="0" borderId="1" xfId="3" applyNumberFormat="1" applyFont="1" applyBorder="1" applyAlignment="1">
      <alignment horizontal="center" vertical="center"/>
    </xf>
    <xf numFmtId="9" fontId="2" fillId="0" borderId="1" xfId="3" applyNumberFormat="1" applyFont="1" applyBorder="1" applyAlignment="1">
      <alignment horizontal="center" vertical="center"/>
    </xf>
    <xf numFmtId="14" fontId="2" fillId="0" borderId="1" xfId="3" applyNumberFormat="1" applyFont="1" applyBorder="1" applyAlignment="1">
      <alignment horizontal="center" vertical="center"/>
    </xf>
    <xf numFmtId="0" fontId="0" fillId="4" borderId="14" xfId="0" applyFill="1" applyBorder="1"/>
    <xf numFmtId="0" fontId="0" fillId="4" borderId="15" xfId="0" applyFill="1" applyBorder="1"/>
    <xf numFmtId="0" fontId="0" fillId="4" borderId="1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3" xfId="0" applyFill="1" applyBorder="1"/>
    <xf numFmtId="168" fontId="2" fillId="0" borderId="1" xfId="3" applyNumberFormat="1" applyFont="1" applyBorder="1" applyAlignment="1">
      <alignment vertical="center"/>
    </xf>
    <xf numFmtId="0" fontId="14" fillId="0" borderId="1" xfId="5" applyFont="1" applyBorder="1" applyAlignment="1">
      <alignment horizontal="center"/>
    </xf>
    <xf numFmtId="166" fontId="0" fillId="0" borderId="0" xfId="0" applyNumberFormat="1" applyAlignment="1">
      <alignment horizontal="center"/>
    </xf>
    <xf numFmtId="0" fontId="15" fillId="0" borderId="0" xfId="0" applyFont="1"/>
    <xf numFmtId="0" fontId="0" fillId="0" borderId="0" xfId="0" applyAlignment="1">
      <alignment horizontal="center"/>
    </xf>
    <xf numFmtId="0" fontId="0" fillId="9" borderId="4" xfId="0" applyFill="1" applyBorder="1"/>
    <xf numFmtId="0" fontId="2" fillId="0" borderId="0" xfId="0" applyFont="1" applyAlignment="1"/>
    <xf numFmtId="0" fontId="22" fillId="0" borderId="0" xfId="0" applyFont="1"/>
    <xf numFmtId="1" fontId="0" fillId="0" borderId="0" xfId="0" applyNumberFormat="1"/>
    <xf numFmtId="0" fontId="4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0" fontId="23" fillId="4" borderId="4" xfId="0" applyFont="1" applyFill="1" applyBorder="1" applyAlignment="1">
      <alignment horizontal="center"/>
    </xf>
    <xf numFmtId="166" fontId="0" fillId="0" borderId="0" xfId="0" applyNumberFormat="1"/>
    <xf numFmtId="0" fontId="22" fillId="0" borderId="0" xfId="0" applyFont="1" applyAlignment="1">
      <alignment horizontal="left" indent="2"/>
    </xf>
    <xf numFmtId="0" fontId="25" fillId="10" borderId="1" xfId="5" applyFont="1" applyFill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/>
    </xf>
    <xf numFmtId="0" fontId="0" fillId="0" borderId="19" xfId="0" applyBorder="1"/>
    <xf numFmtId="0" fontId="0" fillId="0" borderId="19" xfId="0" pivotButton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9" xfId="0" applyNumberFormat="1" applyBorder="1"/>
    <xf numFmtId="0" fontId="0" fillId="0" borderId="22" xfId="0" applyNumberFormat="1" applyBorder="1"/>
    <xf numFmtId="0" fontId="0" fillId="0" borderId="23" xfId="0" applyNumberFormat="1" applyBorder="1"/>
    <xf numFmtId="0" fontId="0" fillId="0" borderId="24" xfId="0" applyBorder="1"/>
    <xf numFmtId="0" fontId="0" fillId="0" borderId="24" xfId="0" applyNumberFormat="1" applyBorder="1"/>
    <xf numFmtId="0" fontId="0" fillId="0" borderId="25" xfId="0" applyNumberFormat="1" applyBorder="1"/>
    <xf numFmtId="0" fontId="0" fillId="0" borderId="26" xfId="0" applyNumberFormat="1" applyBorder="1"/>
    <xf numFmtId="0" fontId="0" fillId="0" borderId="0" xfId="0" applyAlignment="1">
      <alignment horizontal="center"/>
    </xf>
    <xf numFmtId="0" fontId="2" fillId="0" borderId="1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169" fontId="2" fillId="0" borderId="12" xfId="2" applyNumberFormat="1" applyFont="1" applyBorder="1" applyAlignment="1">
      <alignment horizontal="left"/>
    </xf>
    <xf numFmtId="0" fontId="2" fillId="0" borderId="1" xfId="2" applyFont="1" applyBorder="1" applyAlignment="1">
      <alignment horizontal="center" vertical="center"/>
    </xf>
    <xf numFmtId="0" fontId="2" fillId="0" borderId="1" xfId="2" applyNumberFormat="1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6"/>
    <cellStyle name="Обычный_2012-01-01_ПрофСуж_МБК (значения)" xfId="2"/>
    <cellStyle name="Обычный_2013-06-03_16-39-27_RVPS_1" xfId="3"/>
    <cellStyle name="Обычный_Форма 2 (данные по 254-П от подр) new" xfId="4"/>
    <cellStyle name="Обычный_Шаблон для 115-Ф" xfId="5"/>
    <cellStyle name="Стиль 1" xfId="1"/>
  </cellStyles>
  <dxfs count="3">
    <dxf>
      <font>
        <strike val="0"/>
        <color rgb="FFFF000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O$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fmlaLink="$G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45720</xdr:rowOff>
        </xdr:from>
        <xdr:to>
          <xdr:col>4</xdr:col>
          <xdr:colOff>533400</xdr:colOff>
          <xdr:row>1</xdr:row>
          <xdr:rowOff>106680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- отчетная дата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0</xdr:row>
          <xdr:rowOff>38100</xdr:rowOff>
        </xdr:from>
        <xdr:to>
          <xdr:col>7</xdr:col>
          <xdr:colOff>693420</xdr:colOff>
          <xdr:row>1</xdr:row>
          <xdr:rowOff>114300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0</xdr:row>
          <xdr:rowOff>45720</xdr:rowOff>
        </xdr:from>
        <xdr:to>
          <xdr:col>14</xdr:col>
          <xdr:colOff>2011680</xdr:colOff>
          <xdr:row>1</xdr:row>
          <xdr:rowOff>121920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Подготовить проф. суждения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0</xdr:row>
          <xdr:rowOff>45720</xdr:rowOff>
        </xdr:from>
        <xdr:to>
          <xdr:col>15</xdr:col>
          <xdr:colOff>1173480</xdr:colOff>
          <xdr:row>1</xdr:row>
          <xdr:rowOff>121920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115-Ф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</xdr:row>
          <xdr:rowOff>137160</xdr:rowOff>
        </xdr:from>
        <xdr:to>
          <xdr:col>14</xdr:col>
          <xdr:colOff>297180</xdr:colOff>
          <xdr:row>3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1478280</xdr:colOff>
          <xdr:row>0</xdr:row>
          <xdr:rowOff>312420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4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0</xdr:row>
          <xdr:rowOff>38100</xdr:rowOff>
        </xdr:from>
        <xdr:to>
          <xdr:col>14</xdr:col>
          <xdr:colOff>1013460</xdr:colOff>
          <xdr:row>0</xdr:row>
          <xdr:rowOff>312420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4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0</xdr:row>
          <xdr:rowOff>335280</xdr:rowOff>
        </xdr:from>
        <xdr:to>
          <xdr:col>5</xdr:col>
          <xdr:colOff>601980</xdr:colOff>
          <xdr:row>2</xdr:row>
          <xdr:rowOff>38100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4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99" mc:Ignorable="a14" a14:legacySpreadsheetColorIndex="4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Вацик Вячеслав Анатольевич" refreshedDate="42776.69282222222" createdVersion="4" refreshedVersion="4" minRefreshableVersion="3" recordCount="2964">
  <cacheSource type="worksheet">
    <worksheetSource ref="A5:AA2969" sheet="Классификация КС"/>
  </cacheSource>
  <cacheFields count="27">
    <cacheField name="cid" numFmtId="0">
      <sharedItems containsBlank="1" containsMixedTypes="1" containsNumber="1" containsInteger="1" minValue="1" maxValue="8360" count="980">
        <s v="&lt;&gt;"/>
        <n v="52"/>
        <n v="77"/>
        <n v="86"/>
        <n v="87"/>
        <n v="89"/>
        <n v="100"/>
        <n v="119"/>
        <n v="124"/>
        <n v="146"/>
        <n v="158"/>
        <n v="164"/>
        <n v="201"/>
        <n v="319"/>
        <n v="329"/>
        <n v="331"/>
        <n v="343"/>
        <n v="347"/>
        <n v="348"/>
        <n v="351"/>
        <n v="364"/>
        <n v="388"/>
        <n v="406"/>
        <n v="415"/>
        <n v="433"/>
        <n v="435"/>
        <n v="449"/>
        <n v="453"/>
        <n v="457"/>
        <n v="460"/>
        <n v="490"/>
        <n v="497"/>
        <n v="541"/>
        <n v="585"/>
        <n v="664"/>
        <n v="686"/>
        <n v="722"/>
        <n v="752"/>
        <n v="809"/>
        <n v="842"/>
        <n v="900"/>
        <n v="912"/>
        <n v="947"/>
        <n v="1019"/>
        <n v="1034"/>
        <n v="1042"/>
        <n v="1044"/>
        <n v="1051"/>
        <n v="1076"/>
        <n v="1222"/>
        <n v="1241"/>
        <n v="1283"/>
        <n v="1286"/>
        <n v="1343"/>
        <n v="1368"/>
        <n v="1407"/>
        <n v="1449"/>
        <n v="1568"/>
        <n v="1579"/>
        <n v="1610"/>
        <n v="1712"/>
        <n v="1766"/>
        <n v="1854"/>
        <n v="1859"/>
        <n v="1879"/>
        <n v="1947"/>
        <n v="2039"/>
        <n v="2078"/>
        <n v="2104"/>
        <n v="2148"/>
        <n v="2175"/>
        <n v="2221"/>
        <n v="2324"/>
        <n v="2341"/>
        <n v="2375"/>
        <n v="2404"/>
        <n v="2420"/>
        <n v="2437"/>
        <n v="2457"/>
        <n v="2460"/>
        <n v="2479"/>
        <n v="2486"/>
        <n v="2490"/>
        <n v="2491"/>
        <n v="2516"/>
        <n v="2517"/>
        <n v="2652"/>
        <n v="2669"/>
        <n v="2686"/>
        <n v="2697"/>
        <n v="2712"/>
        <n v="2730"/>
        <n v="2736"/>
        <n v="2788"/>
        <n v="2803"/>
        <n v="2850"/>
        <n v="2909"/>
        <n v="2983"/>
        <n v="2996"/>
        <n v="3000"/>
        <n v="3010"/>
        <n v="3044"/>
        <n v="3070"/>
        <n v="3073"/>
        <n v="3075"/>
        <n v="3091"/>
        <n v="3169"/>
        <n v="3171"/>
        <n v="3177"/>
        <n v="3216"/>
        <n v="3262"/>
        <n v="3271"/>
        <n v="3274"/>
        <n v="3279"/>
        <n v="3282"/>
        <n v="3297"/>
        <n v="3322"/>
        <n v="3328"/>
        <n v="3351"/>
        <n v="3376"/>
        <n v="3389"/>
        <n v="3467"/>
        <n v="3472"/>
        <n v="3480"/>
        <n v="3546"/>
        <n v="3584"/>
        <n v="3592"/>
        <n v="3599"/>
        <n v="3604"/>
        <n v="3617"/>
        <n v="3624"/>
        <n v="3629"/>
        <n v="3644"/>
        <n v="3677"/>
        <n v="3686"/>
        <n v="3718"/>
        <n v="3727"/>
        <n v="3731"/>
        <n v="3732"/>
        <n v="3774"/>
        <n v="3787"/>
        <n v="3822"/>
        <n v="3861"/>
        <n v="3870"/>
        <n v="3880"/>
        <n v="3896"/>
        <n v="3909"/>
        <n v="3998"/>
        <n v="4007"/>
        <n v="4012"/>
        <n v="4016"/>
        <n v="4017"/>
        <n v="4056"/>
        <n v="4144"/>
        <n v="4162"/>
        <n v="4200"/>
        <n v="4204"/>
        <n v="4234"/>
        <n v="4249"/>
        <n v="4290"/>
        <n v="4291"/>
        <n v="4293"/>
        <n v="4295"/>
        <n v="4306"/>
        <n v="4351"/>
        <n v="4362"/>
        <n v="4380"/>
        <n v="4390"/>
        <n v="4406"/>
        <n v="4414"/>
        <n v="4438"/>
        <n v="4469"/>
        <n v="4496"/>
        <n v="4505"/>
        <n v="4511"/>
        <n v="4521"/>
        <n v="4524"/>
        <n v="4558"/>
        <n v="4570"/>
        <n v="4575"/>
        <n v="4581"/>
        <n v="4583"/>
        <n v="4597"/>
        <n v="4601"/>
        <n v="4642"/>
        <n v="4651"/>
        <n v="4741"/>
        <n v="4752"/>
        <n v="4770"/>
        <n v="4778"/>
        <n v="4792"/>
        <n v="4814"/>
        <n v="4821"/>
        <n v="4827"/>
        <n v="4842"/>
        <n v="4864"/>
        <n v="4876"/>
        <n v="4887"/>
        <n v="4893"/>
        <n v="4896"/>
        <n v="4921"/>
        <n v="4934"/>
        <n v="4944"/>
        <n v="4961"/>
        <n v="4966"/>
        <n v="4988"/>
        <n v="4990"/>
        <n v="4994"/>
        <n v="5026"/>
        <n v="5039"/>
        <n v="5041"/>
        <n v="5046"/>
        <n v="5049"/>
        <n v="5065"/>
        <n v="5070"/>
        <n v="5073"/>
        <n v="5087"/>
        <n v="5092"/>
        <n v="5095"/>
        <n v="5097"/>
        <n v="5113"/>
        <n v="5126"/>
        <n v="5133"/>
        <n v="5135"/>
        <n v="5138"/>
        <n v="5145"/>
        <n v="5147"/>
        <n v="5161"/>
        <n v="5182"/>
        <n v="5199"/>
        <n v="5206"/>
        <n v="5208"/>
        <n v="5210"/>
        <n v="5216"/>
        <n v="5220"/>
        <n v="5254"/>
        <n v="5255"/>
        <n v="5257"/>
        <n v="5258"/>
        <n v="5259"/>
        <n v="5260"/>
        <n v="5265"/>
        <n v="5278"/>
        <n v="5289"/>
        <n v="5297"/>
        <n v="5308"/>
        <n v="5313"/>
        <n v="5325"/>
        <n v="5326"/>
        <n v="5333"/>
        <n v="5335"/>
        <n v="5336"/>
        <n v="5337"/>
        <n v="5339"/>
        <n v="5342"/>
        <n v="5347"/>
        <n v="5348"/>
        <n v="5354"/>
        <n v="5357"/>
        <n v="5374"/>
        <n v="5380"/>
        <n v="5384"/>
        <n v="5398"/>
        <n v="5400"/>
        <n v="5408"/>
        <n v="5414"/>
        <n v="5415"/>
        <n v="5416"/>
        <n v="5421"/>
        <n v="5422"/>
        <n v="5433"/>
        <n v="5434"/>
        <n v="5436"/>
        <n v="5458"/>
        <n v="5462"/>
        <n v="5487"/>
        <n v="5496"/>
        <n v="5500"/>
        <n v="5501"/>
        <n v="5503"/>
        <n v="5504"/>
        <n v="5505"/>
        <n v="5506"/>
        <n v="5511"/>
        <n v="5520"/>
        <n v="5535"/>
        <n v="5544"/>
        <n v="5571"/>
        <n v="5572"/>
        <n v="5573"/>
        <n v="5577"/>
        <n v="5580"/>
        <n v="5581"/>
        <n v="5600"/>
        <n v="5603"/>
        <n v="5607"/>
        <n v="5615"/>
        <n v="5625"/>
        <n v="5626"/>
        <n v="5627"/>
        <n v="5646"/>
        <n v="5659"/>
        <n v="5665"/>
        <n v="5669"/>
        <n v="5670"/>
        <n v="5671"/>
        <n v="5672"/>
        <n v="5682"/>
        <n v="5705"/>
        <n v="5709"/>
        <n v="5712"/>
        <n v="5714"/>
        <n v="5715"/>
        <n v="5718"/>
        <n v="5723"/>
        <n v="5724"/>
        <n v="5726"/>
        <n v="5739"/>
        <n v="5742"/>
        <n v="5743"/>
        <n v="5744"/>
        <n v="5745"/>
        <n v="5748"/>
        <n v="5770"/>
        <n v="5782"/>
        <n v="5784"/>
        <n v="5785"/>
        <n v="5786"/>
        <n v="5794"/>
        <n v="5801"/>
        <n v="5818"/>
        <n v="5823"/>
        <n v="5824"/>
        <n v="5829"/>
        <n v="5852"/>
        <n v="5860"/>
        <n v="5861"/>
        <n v="5862"/>
        <n v="5865"/>
        <n v="5867"/>
        <n v="5870"/>
        <n v="5874"/>
        <n v="5882"/>
        <n v="5894"/>
        <n v="5904"/>
        <n v="5922"/>
        <n v="5923"/>
        <n v="5932"/>
        <n v="5941"/>
        <n v="5942"/>
        <n v="5943"/>
        <n v="5946"/>
        <n v="5958"/>
        <n v="5959"/>
        <n v="5960"/>
        <n v="5965"/>
        <n v="5976"/>
        <n v="6000"/>
        <n v="6010"/>
        <n v="6012"/>
        <n v="6013"/>
        <n v="6020"/>
        <n v="6021"/>
        <n v="6026"/>
        <n v="6038"/>
        <n v="6041"/>
        <n v="6042"/>
        <n v="6046"/>
        <n v="6052"/>
        <n v="6055"/>
        <n v="6068"/>
        <n v="6076"/>
        <n v="6078"/>
        <n v="6079"/>
        <n v="6088"/>
        <n v="6091"/>
        <n v="6098"/>
        <n v="6099"/>
        <n v="6105"/>
        <n v="6112"/>
        <n v="6124"/>
        <n v="6125"/>
        <n v="6131"/>
        <n v="6133"/>
        <n v="6135"/>
        <n v="6142"/>
        <n v="6144"/>
        <n v="6151"/>
        <n v="6160"/>
        <n v="6210"/>
        <n v="6214"/>
        <n v="6216"/>
        <n v="6222"/>
        <n v="6223"/>
        <n v="6224"/>
        <n v="6226"/>
        <n v="6228"/>
        <n v="6241"/>
        <n v="6244"/>
        <n v="6268"/>
        <n v="6292"/>
        <n v="6311"/>
        <n v="6312"/>
        <n v="6315"/>
        <n v="6345"/>
        <n v="6353"/>
        <n v="6356"/>
        <n v="6357"/>
        <n v="6359"/>
        <n v="6364"/>
        <n v="6365"/>
        <n v="6375"/>
        <n v="6383"/>
        <n v="6393"/>
        <n v="6395"/>
        <n v="6396"/>
        <n v="6404"/>
        <n v="6413"/>
        <n v="6414"/>
        <n v="6415"/>
        <n v="6416"/>
        <n v="6420"/>
        <n v="6427"/>
        <n v="6449"/>
        <n v="6450"/>
        <n v="6451"/>
        <n v="6461"/>
        <n v="6465"/>
        <n v="6469"/>
        <n v="6472"/>
        <n v="6475"/>
        <n v="6476"/>
        <n v="6477"/>
        <n v="6479"/>
        <n v="6485"/>
        <n v="6491"/>
        <n v="6515"/>
        <n v="6516"/>
        <n v="6518"/>
        <n v="6520"/>
        <n v="6528"/>
        <n v="6536"/>
        <n v="6538"/>
        <n v="6545"/>
        <n v="6548"/>
        <n v="6550"/>
        <n v="6554"/>
        <n v="6562"/>
        <n v="6568"/>
        <n v="6572"/>
        <n v="6573"/>
        <n v="6578"/>
        <n v="6580"/>
        <n v="6582"/>
        <n v="6583"/>
        <n v="6585"/>
        <n v="6589"/>
        <n v="6593"/>
        <n v="6595"/>
        <n v="6613"/>
        <n v="6615"/>
        <n v="6618"/>
        <n v="6622"/>
        <n v="6624"/>
        <n v="6626"/>
        <n v="6627"/>
        <n v="6629"/>
        <n v="6630"/>
        <n v="6631"/>
        <n v="6632"/>
        <n v="6633"/>
        <n v="6637"/>
        <n v="6640"/>
        <n v="6642"/>
        <n v="6644"/>
        <n v="6645"/>
        <n v="6646"/>
        <n v="6647"/>
        <n v="6662"/>
        <n v="6664"/>
        <n v="6672"/>
        <n v="6674"/>
        <n v="6685"/>
        <n v="6686"/>
        <n v="6691"/>
        <n v="6692"/>
        <n v="6696"/>
        <n v="6697"/>
        <n v="6716"/>
        <n v="6728"/>
        <n v="6737"/>
        <n v="6745"/>
        <n v="6775"/>
        <n v="6797"/>
        <n v="6803"/>
        <n v="6809"/>
        <n v="6811"/>
        <n v="6812"/>
        <n v="6814"/>
        <n v="6815"/>
        <n v="6816"/>
        <n v="6817"/>
        <n v="6819"/>
        <n v="6822"/>
        <n v="6823"/>
        <n v="6824"/>
        <n v="6826"/>
        <n v="6828"/>
        <n v="6833"/>
        <n v="6842"/>
        <n v="6843"/>
        <n v="6847"/>
        <n v="6849"/>
        <n v="6852"/>
        <n v="6853"/>
        <n v="6854"/>
        <n v="6859"/>
        <n v="6860"/>
        <n v="6861"/>
        <n v="6884"/>
        <n v="6891"/>
        <n v="6893"/>
        <n v="6895"/>
        <n v="6896"/>
        <n v="6903"/>
        <n v="6908"/>
        <n v="6913"/>
        <n v="6915"/>
        <n v="6916"/>
        <n v="6924"/>
        <n v="6941"/>
        <n v="6945"/>
        <n v="6951"/>
        <n v="6956"/>
        <n v="6958"/>
        <n v="6960"/>
        <n v="6961"/>
        <n v="6965"/>
        <n v="6970"/>
        <n v="6972"/>
        <n v="6980"/>
        <n v="6981"/>
        <n v="6984"/>
        <n v="6987"/>
        <n v="6993"/>
        <n v="7091"/>
        <n v="7102"/>
        <n v="7123"/>
        <n v="7243"/>
        <n v="7257"/>
        <n v="7262"/>
        <n v="7285"/>
        <n v="7319"/>
        <n v="7321"/>
        <n v="7339"/>
        <n v="7376"/>
        <n v="7385"/>
        <n v="7386"/>
        <n v="7405"/>
        <n v="7428"/>
        <n v="7450"/>
        <n v="7455"/>
        <n v="7486"/>
        <n v="7508"/>
        <n v="7509"/>
        <n v="7511"/>
        <n v="7518"/>
        <n v="7519"/>
        <n v="7528"/>
        <n v="7536"/>
        <n v="7538"/>
        <n v="7544"/>
        <n v="7546"/>
        <n v="7565"/>
        <n v="7575"/>
        <n v="7580"/>
        <n v="7583"/>
        <n v="7590"/>
        <n v="7593"/>
        <n v="7596"/>
        <n v="7597"/>
        <n v="7605"/>
        <n v="7608"/>
        <n v="7623"/>
        <n v="7630"/>
        <n v="7640"/>
        <n v="7642"/>
        <n v="7643"/>
        <n v="7650"/>
        <n v="7655"/>
        <n v="7660"/>
        <n v="7666"/>
        <n v="7679"/>
        <n v="7683"/>
        <n v="7686"/>
        <n v="7687"/>
        <n v="7693"/>
        <n v="7695"/>
        <n v="7705"/>
        <n v="7712"/>
        <n v="7713"/>
        <n v="7714"/>
        <n v="7715"/>
        <n v="7716"/>
        <n v="7718"/>
        <n v="7719"/>
        <n v="7724"/>
        <n v="7727"/>
        <n v="7728"/>
        <n v="7741"/>
        <n v="7742"/>
        <n v="7745"/>
        <n v="7748"/>
        <n v="7750"/>
        <n v="7757"/>
        <n v="7760"/>
        <n v="7761"/>
        <n v="7762"/>
        <n v="7763"/>
        <n v="7773"/>
        <n v="7775"/>
        <n v="7781"/>
        <n v="7784"/>
        <n v="7787"/>
        <n v="7788"/>
        <n v="7793"/>
        <n v="7794"/>
        <n v="7796"/>
        <n v="7797"/>
        <n v="7802"/>
        <n v="7805"/>
        <n v="7812"/>
        <n v="7824"/>
        <n v="7830"/>
        <n v="7832"/>
        <n v="7833"/>
        <n v="7836"/>
        <n v="7845"/>
        <n v="7853"/>
        <n v="7855"/>
        <n v="7858"/>
        <n v="7859"/>
        <n v="7861"/>
        <n v="7869"/>
        <n v="7878"/>
        <n v="7886"/>
        <n v="7906"/>
        <n v="7918"/>
        <n v="8001"/>
        <n v="8003"/>
        <n v="8005"/>
        <n v="8007"/>
        <n v="8011"/>
        <n v="8012"/>
        <n v="8014"/>
        <n v="8021"/>
        <n v="8022"/>
        <n v="8026"/>
        <n v="8055"/>
        <n v="8057"/>
        <n v="8058"/>
        <n v="8065"/>
        <n v="8066"/>
        <n v="8067"/>
        <n v="8068"/>
        <n v="8075"/>
        <n v="8083"/>
        <n v="8088"/>
        <n v="8094"/>
        <n v="8097"/>
        <n v="8119"/>
        <n v="8131"/>
        <n v="8132"/>
        <n v="8135"/>
        <n v="8137"/>
        <n v="8141"/>
        <n v="8148"/>
        <n v="8149"/>
        <n v="8155"/>
        <n v="8157"/>
        <n v="8162"/>
        <n v="8177"/>
        <n v="8181"/>
        <n v="8192"/>
        <n v="8193"/>
        <n v="8197"/>
        <n v="8199"/>
        <n v="8203"/>
        <n v="8204"/>
        <n v="8206"/>
        <n v="8216"/>
        <n v="8217"/>
        <n v="8229"/>
        <n v="8233"/>
        <n v="8234"/>
        <n v="8235"/>
        <n v="8236"/>
        <n v="8237"/>
        <n v="8239"/>
        <n v="8242"/>
        <n v="8247"/>
        <n v="8253"/>
        <n v="8254"/>
        <n v="8309"/>
        <n v="8314"/>
        <n v="8319"/>
        <n v="8320"/>
        <n v="8321"/>
        <n v="8322"/>
        <n v="8323"/>
        <n v="8325"/>
        <n v="8337"/>
        <n v="8341"/>
        <n v="8360"/>
        <m/>
        <n v="6487" u="1"/>
        <n v="94" u="1"/>
        <n v="352" u="1"/>
        <n v="6881" u="1"/>
        <n v="6818" u="1"/>
        <n v="2029" u="1"/>
        <n v="5652" u="1"/>
        <n v="4872" u="1"/>
        <n v="5526" u="1"/>
        <n v="5983" u="1"/>
        <n v="1186" u="1"/>
        <n v="910" u="1"/>
        <n v="6834" u="1"/>
        <n v="8008" u="1"/>
        <n v="5471" u="1"/>
        <n v="5928" u="1"/>
        <n v="6322" u="1"/>
        <n v="5479" u="1"/>
        <n v="3456" u="1"/>
        <n v="5747" u="1"/>
        <n v="7701" u="1"/>
        <n v="3980" u="1"/>
        <n v="1909" u="1"/>
        <n v="111" u="1"/>
        <n v="1" u="1"/>
        <n v="2684" u="1"/>
        <n v="2621" u="1"/>
        <n v="4400" u="1"/>
        <n v="6354" u="1"/>
        <n v="51" u="1"/>
        <n v="6291" u="1"/>
        <n v="8048" u="1"/>
        <n v="6748" u="1"/>
        <n v="6102" u="1"/>
        <n v="5653" u="1"/>
        <n v="6370" u="1"/>
        <n v="6827" u="1"/>
        <n v="4424" u="1"/>
        <n v="6378" u="1"/>
        <n v="7875" u="1"/>
        <n v="7615" u="1"/>
        <n v="144" u="1"/>
        <n v="2180" u="1"/>
        <n v="455" u="1"/>
        <n v="7560" u="1"/>
        <n v="5157" u="1"/>
        <n v="6394" u="1"/>
        <n v="6331" u="1"/>
        <n v="2058" u="1"/>
        <n v="1728" u="1"/>
        <n v="7765" u="1"/>
        <n v="1338" u="1"/>
        <n v="6205" u="1"/>
        <n v="4125" u="1"/>
        <n v="5362" u="1"/>
        <n v="5756" u="1"/>
        <n v="8331" u="1"/>
        <n v="7710" u="1"/>
        <n v="1732" u="1"/>
        <n v="4787" u="1"/>
        <n v="6804" u="1"/>
        <n v="104" u="1"/>
        <n v="5701" u="1"/>
        <n v="3760" u="1"/>
        <n v="7852" u="1"/>
        <n v="6552" u="1"/>
        <n v="924" u="1"/>
        <n v="7860" u="1"/>
        <n v="6820" u="1"/>
        <n v="5717" u="1"/>
        <n v="1998" u="1"/>
        <n v="5591" u="1"/>
        <n v="5331" u="1"/>
        <n v="3185" u="1"/>
        <n v="5788" u="1"/>
        <n v="2275" u="1"/>
        <n v="991" u="1"/>
        <n v="1870" u="1"/>
        <n v="6836" u="1"/>
        <n v="7813" u="1"/>
        <n v="5993" u="1"/>
        <n v="6584" u="1"/>
        <n v="5938" u="1"/>
        <n v="2220" u="1"/>
        <n v="4835" u="1"/>
        <n v="7766" u="1"/>
        <n v="539" u="1"/>
        <n v="6143" u="1"/>
        <n v="493" u="1"/>
        <n v="7577" u="1"/>
        <n v="7388" u="1"/>
        <n v="5568" u="1"/>
        <n v="6742" u="1"/>
        <n v="196" u="1"/>
        <n v="131" u="1"/>
        <n v="1360" u="1"/>
        <n v="6813" u="1"/>
        <n v="6750" u="1"/>
        <n v="6490" u="1"/>
        <n v="2496" u="1"/>
        <n v="1492" u="1"/>
        <n v="2173" u="1"/>
        <n v="267" u="1"/>
        <n v="803" u="1"/>
        <n v="6372" u="1"/>
        <n v="81" u="1"/>
        <n v="6569" u="1"/>
        <n v="6577" u="1"/>
        <n v="268" u="1"/>
        <n v="8074" u="1"/>
        <n v="6774" u="1"/>
        <n v="36" u="1"/>
        <n v="2445" u="1"/>
        <n v="6845" u="1"/>
        <n v="2185" u="1"/>
        <n v="6719" u="1"/>
        <n v="122" u="1"/>
        <n v="7633" u="1"/>
        <n v="3816" u="1"/>
        <n v="7507" u="1"/>
        <n v="165" u="1"/>
        <n v="2386" u="1"/>
        <n v="6467" u="1"/>
        <n v="106" u="1"/>
        <n v="400" u="1"/>
        <n v="4789" u="1"/>
        <n v="4986" u="1"/>
        <n v="4466" u="1"/>
        <n v="133" u="1"/>
        <n v="7397" u="1"/>
        <n v="6570" u="1"/>
        <n v="4490" u="1"/>
        <n v="943" u="1"/>
        <n v="8352" u="1"/>
        <n v="4695" u="1"/>
        <n v="6192" u="1"/>
        <n v="5412" u="1"/>
        <n v="4372" u="1"/>
        <n v="66" u="1"/>
        <n v="5089" u="1"/>
        <n v="7500" u="1"/>
        <n v="2481" u="1"/>
        <n v="2091" u="1"/>
        <n v="4120" u="1"/>
        <n v="61" u="1"/>
        <n v="555" u="1"/>
        <n v="4971" u="1"/>
        <n v="3135" u="1"/>
        <n v="2615" u="1"/>
        <n v="2225" u="1"/>
        <n v="57" u="1"/>
        <n v="6862" u="1"/>
        <n v="8036" u="1"/>
        <n v="1780" u="1"/>
        <n v="3009" u="1"/>
        <n v="2879" u="1"/>
        <n v="5373" u="1"/>
        <n v="14" u="1"/>
        <n v="3663" u="1"/>
        <n v="6744" u="1"/>
        <n v="99" u="1"/>
        <n v="7792" u="1"/>
        <n v="7532" u="1"/>
        <n v="6752" u="1"/>
        <n v="5972" u="1"/>
        <n v="45" u="1"/>
        <n v="2174" u="1"/>
        <n v="2046" u="1"/>
        <n v="5200" u="1"/>
        <n v="6894" u="1"/>
        <n v="2178" u="1"/>
        <n v="471" u="1"/>
        <n v="6705" u="1"/>
        <n v="5602" u="1"/>
        <n v="5413" u="1"/>
        <n v="3616" u="1"/>
        <n v="4633" u="1"/>
        <n v="9" u="1"/>
        <n v="1987" u="1"/>
        <n v="1727" u="1"/>
        <n v="4641" u="1"/>
        <n v="6398" u="1"/>
        <n v="6138" u="1"/>
        <n v="6855" u="1"/>
        <n v="6792" u="1"/>
        <n v="1079" u="1"/>
        <n v="6863" u="1"/>
        <n v="1731" u="1"/>
        <n v="108" u="1"/>
        <n v="4523" u="1"/>
        <n v="7517" u="1"/>
        <n v="6997" u="1"/>
        <n v="2718" u="1"/>
        <n v="137" u="1"/>
        <n v="6808" u="1"/>
        <n v="4925" u="1"/>
        <n v="2852" u="1"/>
        <n v="7659" u="1"/>
        <n v="6879" u="1"/>
        <n v="4342" u="1"/>
        <n v="3439" u="1"/>
        <n v="3443" u="1"/>
        <n v="8061" u="1"/>
        <n v="2403" u="1"/>
        <n v="4484" u="1"/>
        <n v="5981" u="1"/>
        <n v="154" u="1"/>
        <n v="6635" u="1"/>
        <n v="6706" u="1"/>
        <n v="5666" u="1"/>
        <n v="138" u="1"/>
        <n v="6840" u="1"/>
        <n v="252" u="1"/>
        <n v="4437" u="1"/>
        <n v="8230" u="1"/>
        <n v="4894" u="1"/>
        <n v="3845" u="1"/>
        <n v="1873" u="1"/>
        <n v="4768" u="1"/>
        <n v="6462" u="1"/>
        <n v="6202" u="1"/>
        <n v="7573" u="1"/>
        <n v="6793" u="1"/>
        <n v="58" u="1"/>
        <n v="6667" u="1"/>
        <n v="6801" u="1"/>
        <n v="6541" u="1"/>
        <n v="54" u="1"/>
        <n v="4054" u="1"/>
        <n v="7786" u="1"/>
        <n v="5509" u="1"/>
        <n v="4989" u="1"/>
        <n v="50" u="1"/>
        <n v="7723" u="1"/>
        <n v="5123" u="1"/>
        <n v="237" u="1"/>
        <n v="46" u="1"/>
        <n v="640" u="1"/>
        <n v="4674" u="1"/>
        <n v="4871" u="1"/>
        <n v="6959" u="1"/>
        <n v="156" u="1"/>
        <n v="7873" u="1"/>
        <n v="6707" u="1"/>
        <n v="5084" u="1"/>
        <n v="1107" u="1"/>
        <n v="773" u="1"/>
        <n v="5738" u="1"/>
        <n v="4958" u="1"/>
        <n v="6715" u="1"/>
        <n v="6132" u="1"/>
        <n v="6329" u="1"/>
        <n v="7826" u="1"/>
        <n v="3948" u="1"/>
        <n v="5037" u="1"/>
        <n v="157" u="1"/>
        <n v="1958" u="1"/>
        <n v="3495" u="1"/>
        <n v="3365" u="1"/>
        <n v="6668" u="1"/>
        <n v="5628" u="1"/>
        <n v="6605" u="1"/>
        <n v="8102" u="1"/>
        <n v="6802" u="1"/>
        <n v="6873" u="1"/>
      </sharedItems>
    </cacheField>
    <cacheField name="aid" numFmtId="0">
      <sharedItems containsBlank="1" containsMixedTypes="1" containsNumber="1" containsInteger="1" minValue="66" maxValue="100008155"/>
    </cacheField>
    <cacheField name="reg_acc" numFmtId="0">
      <sharedItems containsBlank="1"/>
    </cacheField>
    <cacheField name="sumOst" numFmtId="0">
      <sharedItems containsBlank="1" containsMixedTypes="1" containsNumber="1" minValue="1" maxValue="317292221528.5"/>
    </cacheField>
    <cacheField name="NameAID" numFmtId="0">
      <sharedItems containsBlank="1"/>
    </cacheField>
    <cacheField name="TypeAid" numFmtId="0">
      <sharedItems containsNonDate="0" containsString="0" containsBlank="1"/>
    </cacheField>
    <cacheField name="DtOpen" numFmtId="0">
      <sharedItems containsNonDate="0" containsDate="1" containsString="0" containsBlank="1" minDate="2002-08-19T00:00:00" maxDate="2017-02-01T00:00:00"/>
    </cacheField>
    <cacheField name="DtClose" numFmtId="0">
      <sharedItems containsNonDate="0" containsString="0" containsBlank="1"/>
    </cacheField>
    <cacheField name="nDays" numFmtId="0">
      <sharedItems containsBlank="1"/>
    </cacheField>
    <cacheField name="FinSt" numFmtId="0">
      <sharedItems containsBlank="1" containsMixedTypes="1" containsNumber="1" minValue="0" maxValue="3"/>
    </cacheField>
    <cacheField name="OD" numFmtId="0">
      <sharedItems containsString="0" containsBlank="1" containsNumber="1" containsInteger="1" minValue="1" maxValue="3"/>
    </cacheField>
    <cacheField name="correct" numFmtId="0">
      <sharedItems containsString="0" containsBlank="1" containsNumber="1" containsInteger="1" minValue="-2" maxValue="0"/>
    </cacheField>
    <cacheField name="relCond" numFmtId="0">
      <sharedItems containsBlank="1"/>
    </cacheField>
    <cacheField name="CQ_tbl" numFmtId="0">
      <sharedItems containsBlank="1" containsMixedTypes="1" containsNumber="1" minValue="1" maxValue="5"/>
    </cacheField>
    <cacheField name="CQ_AID" numFmtId="0">
      <sharedItems containsBlank="1" containsMixedTypes="1" containsNumber="1" minValue="1" maxValue="5"/>
    </cacheField>
    <cacheField name="CQ_CID" numFmtId="0">
      <sharedItems containsBlank="1" containsMixedTypes="1" containsNumber="1" minValue="1" maxValue="5"/>
    </cacheField>
    <cacheField name="не учитывать при классификации клиента" numFmtId="0">
      <sharedItems containsString="0" containsBlank="1" containsNumber="1" containsInteger="1" minValue="0" maxValue="1"/>
    </cacheField>
    <cacheField name="1Pay" numFmtId="0">
      <sharedItems containsBlank="1" containsMixedTypes="1" containsNumber="1" containsInteger="1" minValue="0" maxValue="1"/>
    </cacheField>
    <cacheField name="аналог. ссуды с хор. ОД" numFmtId="0">
      <sharedItems containsBlank="1" containsMixedTypes="1" containsNumber="1" containsInteger="1" minValue="1" maxValue="1"/>
    </cacheField>
    <cacheField name="Dt1Pay" numFmtId="0">
      <sharedItems containsDate="1" containsBlank="1" containsMixedTypes="1" minDate="2000-01-01T00:00:00" maxDate="2500-01-02T00:00:00"/>
    </cacheField>
    <cacheField name="ODPros" numFmtId="0">
      <sharedItems containsBlank="1" containsMixedTypes="1" containsNumber="1" containsInteger="1" minValue="0" maxValue="1877"/>
    </cacheField>
    <cacheField name="DtLastPr" numFmtId="0">
      <sharedItems containsBlank="1"/>
    </cacheField>
    <cacheField name="Rest" numFmtId="0">
      <sharedItems containsBlank="1" containsMixedTypes="1" containsNumber="1" containsInteger="1" minValue="0" maxValue="2"/>
    </cacheField>
    <cacheField name="PayPrevAID" numFmtId="0">
      <sharedItems containsBlank="1" containsMixedTypes="1" containsNumber="1" containsInteger="1" minValue="0" maxValue="1"/>
    </cacheField>
    <cacheField name="Цели" numFmtId="0">
      <sharedItems containsBlank="1" containsMixedTypes="1" containsNumber="1" containsInteger="1" minValue="0" maxValue="1"/>
    </cacheField>
    <cacheField name="PayPrevAID2" numFmtId="0">
      <sharedItems containsBlank="1" containsMixedTypes="1" containsNumber="1" containsInteger="1" minValue="0" maxValue="1"/>
    </cacheField>
    <cacheField name="f-Stops2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64">
  <r>
    <x v="0"/>
    <s v="&lt;&gt;"/>
    <s v="&lt;&gt;"/>
    <s v="&lt;&gt;"/>
    <m/>
    <m/>
    <m/>
    <m/>
    <s v=" "/>
    <e v="#N/A"/>
    <n v="3"/>
    <n v="0"/>
    <m/>
    <e v="#N/A"/>
    <e v="#N/A"/>
    <e v="#N/A"/>
    <n v="0"/>
    <s v="&lt;&gt;"/>
    <s v="&lt;&gt;"/>
    <s v="&lt;&gt;"/>
    <s v="&lt;&gt;"/>
    <s v="&lt;&gt;"/>
    <s v="&lt;&gt;"/>
    <s v="&lt;&gt;"/>
    <s v="&lt;&gt;"/>
    <s v="&lt;&gt;"/>
    <s v="&lt;&gt;"/>
  </r>
  <r>
    <x v="1"/>
    <n v="1000052"/>
    <s v="32102810400210001818"/>
    <n v="130315272.14"/>
    <m/>
    <m/>
    <m/>
    <m/>
    <m/>
    <n v="1"/>
    <n v="1"/>
    <m/>
    <m/>
    <n v="1"/>
    <n v="1"/>
    <n v="1"/>
    <n v="0"/>
    <m/>
    <m/>
    <m/>
    <n v="0"/>
    <m/>
    <m/>
    <m/>
    <m/>
    <m/>
    <m/>
  </r>
  <r>
    <x v="2"/>
    <n v="27106"/>
    <s v="32107978300210000050"/>
    <n v="7731996000"/>
    <s v="701506163/1"/>
    <m/>
    <d v="2016-06-15T00:00:00"/>
    <m/>
    <m/>
    <n v="1"/>
    <n v="1"/>
    <m/>
    <m/>
    <n v="1"/>
    <n v="1"/>
    <n v="1"/>
    <n v="0"/>
    <n v="0"/>
    <m/>
    <d v="2500-01-01T00:00:00"/>
    <n v="0"/>
    <m/>
    <n v="0"/>
    <m/>
    <m/>
    <m/>
    <m/>
  </r>
  <r>
    <x v="2"/>
    <n v="27593"/>
    <s v="32108978800210000070"/>
    <n v="3221665000"/>
    <s v="701312161"/>
    <m/>
    <d v="2016-12-13T00:00:00"/>
    <m/>
    <m/>
    <n v="1"/>
    <n v="1"/>
    <m/>
    <m/>
    <n v="1"/>
    <n v="1"/>
    <n v="1"/>
    <n v="0"/>
    <n v="0"/>
    <m/>
    <d v="2500-01-01T00:00:00"/>
    <n v="0"/>
    <m/>
    <n v="0"/>
    <m/>
    <m/>
    <m/>
    <m/>
  </r>
  <r>
    <x v="2"/>
    <n v="1000077"/>
    <s v="32107978200210000053"/>
    <n v="41136306100"/>
    <m/>
    <m/>
    <m/>
    <m/>
    <m/>
    <n v="1"/>
    <n v="1"/>
    <m/>
    <m/>
    <n v="1"/>
    <n v="1"/>
    <n v="1"/>
    <n v="0"/>
    <m/>
    <m/>
    <m/>
    <n v="0"/>
    <m/>
    <m/>
    <m/>
    <m/>
    <m/>
    <m/>
  </r>
  <r>
    <x v="3"/>
    <n v="1000086"/>
    <s v="32108810900210000135"/>
    <n v="40000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4"/>
    <n v="27606"/>
    <s v="32103840100210006140"/>
    <n v="9024270000"/>
    <s v="79385426"/>
    <m/>
    <d v="2017-01-31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5"/>
    <n v="9852"/>
    <s v="32109840900210000214"/>
    <n v="6016180000"/>
    <s v="700506121"/>
    <m/>
    <d v="2012-06-05T00:00:00"/>
    <m/>
    <m/>
    <n v="1"/>
    <n v="1"/>
    <n v="-1"/>
    <s v="0"/>
    <n v="1"/>
    <n v="1"/>
    <n v="1"/>
    <n v="0"/>
    <n v="1"/>
    <m/>
    <d v="2012-09-06T00:00:00"/>
    <n v="0"/>
    <m/>
    <m/>
    <m/>
    <m/>
    <m/>
    <m/>
  </r>
  <r>
    <x v="5"/>
    <n v="1000089"/>
    <s v="32103840000210006127"/>
    <n v="317292221528.5"/>
    <m/>
    <m/>
    <m/>
    <m/>
    <m/>
    <n v="1"/>
    <n v="1"/>
    <m/>
    <m/>
    <n v="1"/>
    <n v="1"/>
    <n v="1"/>
    <n v="0"/>
    <m/>
    <m/>
    <m/>
    <n v="0"/>
    <m/>
    <m/>
    <m/>
    <m/>
    <m/>
    <m/>
  </r>
  <r>
    <x v="6"/>
    <n v="10000100"/>
    <s v="32102840150018000098"/>
    <n v="816503375.77999997"/>
    <m/>
    <m/>
    <m/>
    <m/>
    <m/>
    <n v="1"/>
    <n v="1"/>
    <m/>
    <m/>
    <n v="1"/>
    <n v="1"/>
    <n v="1"/>
    <n v="0"/>
    <m/>
    <m/>
    <m/>
    <n v="0"/>
    <m/>
    <m/>
    <m/>
    <m/>
    <m/>
    <m/>
  </r>
  <r>
    <x v="7"/>
    <n v="16699"/>
    <s v="47802840900210000001"/>
    <n v="36097080000"/>
    <s v="703009151 (уступка ПТ Банком Москвы)"/>
    <m/>
    <d v="2015-09-30T00:00:00"/>
    <m/>
    <m/>
    <n v="1"/>
    <n v="1"/>
    <m/>
    <m/>
    <n v="1"/>
    <n v="1"/>
    <n v="1"/>
    <n v="0"/>
    <n v="1"/>
    <m/>
    <d v="2015-10-30T00:00:00"/>
    <n v="0"/>
    <m/>
    <m/>
    <m/>
    <m/>
    <m/>
    <m/>
  </r>
  <r>
    <x v="7"/>
    <n v="10000119"/>
    <s v="32009840000210000007"/>
    <n v="7219416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8"/>
    <n v="1654"/>
    <s v="32009810500210000003"/>
    <n v="15000000000"/>
    <s v="502212081"/>
    <m/>
    <d v="2008-12-22T00:00:00"/>
    <m/>
    <m/>
    <n v="1"/>
    <n v="1"/>
    <m/>
    <m/>
    <n v="1"/>
    <n v="1"/>
    <n v="1"/>
    <n v="0"/>
    <n v="1"/>
    <m/>
    <d v="2008-12-31T00:00:00"/>
    <n v="0"/>
    <m/>
    <n v="0"/>
    <m/>
    <m/>
    <m/>
    <m/>
  </r>
  <r>
    <x v="8"/>
    <n v="14109"/>
    <s v="32009810000210000008"/>
    <n v="3000000000"/>
    <s v="502812111"/>
    <m/>
    <d v="2011-12-28T00:00:00"/>
    <m/>
    <m/>
    <n v="1"/>
    <n v="1"/>
    <m/>
    <m/>
    <n v="1"/>
    <n v="1"/>
    <n v="1"/>
    <n v="0"/>
    <n v="1"/>
    <m/>
    <d v="2011-12-30T00:00:00"/>
    <n v="0"/>
    <m/>
    <n v="0"/>
    <m/>
    <m/>
    <m/>
    <m/>
  </r>
  <r>
    <x v="8"/>
    <n v="10000124"/>
    <s v="32009810300210000009"/>
    <n v="53573544149.949997"/>
    <m/>
    <m/>
    <m/>
    <m/>
    <m/>
    <n v="1"/>
    <n v="1"/>
    <m/>
    <m/>
    <n v="1"/>
    <n v="1"/>
    <n v="1"/>
    <n v="0"/>
    <m/>
    <m/>
    <m/>
    <n v="0"/>
    <m/>
    <m/>
    <m/>
    <m/>
    <m/>
    <m/>
  </r>
  <r>
    <x v="9"/>
    <n v="10000146"/>
    <s v="32205810100210000032"/>
    <n v="4189415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0"/>
    <n v="10000158"/>
    <s v="47408810900210000037"/>
    <n v="359375"/>
    <m/>
    <m/>
    <m/>
    <m/>
    <m/>
    <n v="1"/>
    <n v="1"/>
    <m/>
    <m/>
    <n v="1"/>
    <n v="1"/>
    <n v="1"/>
    <n v="0"/>
    <m/>
    <m/>
    <m/>
    <n v="0"/>
    <m/>
    <m/>
    <m/>
    <m/>
    <m/>
    <m/>
  </r>
  <r>
    <x v="11"/>
    <n v="10000164"/>
    <s v="32010810050010000001"/>
    <n v="95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2"/>
    <n v="10000201"/>
    <s v="32305156450018000409"/>
    <n v="1172.52"/>
    <m/>
    <m/>
    <m/>
    <m/>
    <m/>
    <n v="1"/>
    <n v="1"/>
    <m/>
    <m/>
    <n v="1"/>
    <n v="1"/>
    <n v="1"/>
    <n v="0"/>
    <m/>
    <m/>
    <m/>
    <n v="0"/>
    <m/>
    <m/>
    <m/>
    <m/>
    <m/>
    <m/>
  </r>
  <r>
    <x v="13"/>
    <n v="17571"/>
    <s v="45207810855550000566"/>
    <n v="7000000000"/>
    <s v="3822"/>
    <m/>
    <d v="2016-02-11T00:00:00"/>
    <m/>
    <m/>
    <n v="2.1"/>
    <n v="1"/>
    <n v="-1"/>
    <s v="0"/>
    <n v="1.1000000000000001"/>
    <n v="1.1000000000000001"/>
    <n v="1.1000000000000001"/>
    <n v="0"/>
    <n v="1"/>
    <m/>
    <d v="2016-02-17T00:00:00"/>
    <n v="0"/>
    <m/>
    <m/>
    <m/>
    <m/>
    <m/>
    <m/>
  </r>
  <r>
    <x v="14"/>
    <n v="8008"/>
    <s v="45208840655550000188"/>
    <n v="21056630000"/>
    <s v="3058"/>
    <m/>
    <d v="2012-10-12T00:00:00"/>
    <m/>
    <m/>
    <n v="1"/>
    <n v="1"/>
    <m/>
    <m/>
    <n v="1"/>
    <n v="1"/>
    <n v="1"/>
    <n v="0"/>
    <n v="1"/>
    <m/>
    <d v="2012-10-12T00:00:00"/>
    <n v="0"/>
    <m/>
    <n v="0"/>
    <m/>
    <n v="0"/>
    <m/>
    <m/>
  </r>
  <r>
    <x v="14"/>
    <n v="8024"/>
    <s v="45208840955550000189"/>
    <n v="15040450000"/>
    <s v="3096"/>
    <m/>
    <d v="2012-10-17T00:00:00"/>
    <m/>
    <m/>
    <n v="1"/>
    <n v="1"/>
    <m/>
    <m/>
    <n v="1"/>
    <n v="1"/>
    <n v="1"/>
    <n v="0"/>
    <n v="1"/>
    <m/>
    <d v="2012-10-18T00:00:00"/>
    <n v="0"/>
    <m/>
    <n v="0"/>
    <m/>
    <n v="0"/>
    <m/>
    <m/>
  </r>
  <r>
    <x v="15"/>
    <n v="17170"/>
    <s v="45207978955550000049"/>
    <n v="4510331000"/>
    <s v="3727"/>
    <m/>
    <d v="2015-10-23T00:00:00"/>
    <m/>
    <m/>
    <n v="1"/>
    <n v="1"/>
    <m/>
    <m/>
    <n v="1"/>
    <n v="1"/>
    <n v="1"/>
    <n v="0"/>
    <n v="1"/>
    <m/>
    <d v="2015-12-01T00:00:00"/>
    <n v="0"/>
    <m/>
    <m/>
    <m/>
    <m/>
    <m/>
    <m/>
  </r>
  <r>
    <x v="16"/>
    <n v="15212"/>
    <s v="44607810255550000055"/>
    <n v="2000000000"/>
    <s v="3687"/>
    <m/>
    <d v="2015-04-16T00:00:00"/>
    <m/>
    <m/>
    <n v="1"/>
    <n v="1"/>
    <m/>
    <m/>
    <n v="1"/>
    <n v="1"/>
    <n v="1"/>
    <n v="0"/>
    <n v="1"/>
    <m/>
    <d v="2015-04-20T00:00:00"/>
    <n v="0"/>
    <m/>
    <n v="0"/>
    <m/>
    <m/>
    <m/>
    <m/>
  </r>
  <r>
    <x v="16"/>
    <n v="27398"/>
    <s v="44607810855550000060"/>
    <n v="1000000000"/>
    <s v="4179"/>
    <m/>
    <d v="2016-12-30T00:00:00"/>
    <m/>
    <m/>
    <n v="1"/>
    <n v="1"/>
    <m/>
    <m/>
    <n v="1"/>
    <n v="1"/>
    <n v="1"/>
    <n v="0"/>
    <n v="1"/>
    <m/>
    <d v="2017-01-31T00:00:00"/>
    <n v="0"/>
    <m/>
    <m/>
    <n v="0"/>
    <m/>
    <m/>
    <m/>
  </r>
  <r>
    <x v="17"/>
    <n v="14430"/>
    <s v="45812810850060000019"/>
    <n v="2043484515.97"/>
    <s v="гарантия 1808/2987-е"/>
    <m/>
    <d v="2014-12-31T00:00:00"/>
    <m/>
    <m/>
    <n v="3"/>
    <n v="3"/>
    <m/>
    <m/>
    <n v="5"/>
    <n v="5"/>
    <n v="5"/>
    <n v="0"/>
    <n v="1"/>
    <m/>
    <d v="2000-01-01T00:00:00"/>
    <n v="766"/>
    <m/>
    <m/>
    <m/>
    <m/>
    <m/>
    <m/>
  </r>
  <r>
    <x v="17"/>
    <n v="14431"/>
    <s v="45812810750060000025"/>
    <n v="2651989631.8800001"/>
    <s v="IGR11/MSHD/6765"/>
    <m/>
    <d v="2014-12-31T00:00:00"/>
    <m/>
    <m/>
    <n v="3"/>
    <n v="3"/>
    <m/>
    <m/>
    <n v="5"/>
    <n v="5"/>
    <n v="5"/>
    <n v="0"/>
    <n v="1"/>
    <m/>
    <d v="2000-01-01T00:00:00"/>
    <n v="763"/>
    <m/>
    <m/>
    <m/>
    <m/>
    <m/>
    <m/>
  </r>
  <r>
    <x v="17"/>
    <n v="14443"/>
    <s v="45812810850060000022"/>
    <n v="4755085.08"/>
    <s v="1808/2990-e"/>
    <m/>
    <d v="2014-12-31T00:00:00"/>
    <m/>
    <m/>
    <n v="3"/>
    <n v="3"/>
    <m/>
    <m/>
    <n v="5"/>
    <n v="5"/>
    <n v="5"/>
    <n v="0"/>
    <n v="1"/>
    <m/>
    <d v="2000-01-01T00:00:00"/>
    <n v="766"/>
    <m/>
    <m/>
    <m/>
    <m/>
    <m/>
    <m/>
  </r>
  <r>
    <x v="17"/>
    <n v="14444"/>
    <s v="45812810150060000023"/>
    <n v="46814295.140000001"/>
    <s v="1808/2992-e"/>
    <m/>
    <d v="2014-12-31T00:00:00"/>
    <m/>
    <m/>
    <n v="3"/>
    <n v="3"/>
    <m/>
    <m/>
    <n v="5"/>
    <n v="5"/>
    <n v="5"/>
    <n v="0"/>
    <n v="1"/>
    <m/>
    <d v="2000-01-01T00:00:00"/>
    <n v="766"/>
    <m/>
    <m/>
    <m/>
    <m/>
    <m/>
    <m/>
  </r>
  <r>
    <x v="17"/>
    <n v="14445"/>
    <s v="45812810250060000020"/>
    <n v="1431689071.26"/>
    <s v="1808/2988-e"/>
    <m/>
    <d v="2014-12-31T00:00:00"/>
    <m/>
    <m/>
    <n v="3"/>
    <n v="3"/>
    <m/>
    <m/>
    <n v="5"/>
    <n v="5"/>
    <n v="5"/>
    <n v="0"/>
    <n v="1"/>
    <m/>
    <d v="2000-01-01T00:00:00"/>
    <n v="766"/>
    <m/>
    <m/>
    <m/>
    <m/>
    <m/>
    <m/>
  </r>
  <r>
    <x v="17"/>
    <n v="14478"/>
    <s v="45812810450060000024"/>
    <n v="164407524.93000001"/>
    <s v="IGR07/MSHD/4241"/>
    <m/>
    <d v="2007-05-16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17"/>
    <n v="14479"/>
    <s v="45812810950060000029"/>
    <n v="638534115.29999995"/>
    <s v="IGR11/MSHD/6913"/>
    <m/>
    <d v="2011-07-05T00:00:00"/>
    <m/>
    <m/>
    <n v="3"/>
    <n v="2"/>
    <m/>
    <m/>
    <n v="4"/>
    <n v="4"/>
    <n v="4"/>
    <n v="0"/>
    <n v="1"/>
    <m/>
    <d v="2000-01-01T00:00:00"/>
    <n v="22"/>
    <m/>
    <m/>
    <m/>
    <m/>
    <m/>
    <m/>
  </r>
  <r>
    <x v="17"/>
    <n v="14485"/>
    <s v="45812810550060000021"/>
    <n v="93563177.609999999"/>
    <s v="1808/2989-Е"/>
    <m/>
    <d v="2005-11-18T00:00:00"/>
    <m/>
    <m/>
    <n v="3"/>
    <n v="3"/>
    <m/>
    <m/>
    <n v="5"/>
    <n v="5"/>
    <n v="5"/>
    <n v="0"/>
    <n v="1"/>
    <m/>
    <d v="2000-01-01T00:00:00"/>
    <n v="763"/>
    <m/>
    <m/>
    <m/>
    <m/>
    <m/>
    <m/>
  </r>
  <r>
    <x v="18"/>
    <n v="7065"/>
    <s v="45205810955550000293"/>
    <n v="84027495866.960007"/>
    <s v="1729/СДБО"/>
    <m/>
    <d v="2012-04-10T00:00:00"/>
    <m/>
    <m/>
    <n v="1"/>
    <n v="1"/>
    <n v="-2"/>
    <s v="0"/>
    <n v="1"/>
    <n v="1"/>
    <n v="1"/>
    <n v="1"/>
    <n v="1"/>
    <m/>
    <d v="2012-04-12T00:00:00"/>
    <n v="0"/>
    <m/>
    <m/>
    <n v="0"/>
    <n v="0"/>
    <m/>
    <m/>
  </r>
  <r>
    <x v="18"/>
    <n v="9129"/>
    <s v="45208810855550000358"/>
    <n v="3300000000"/>
    <s v="3244"/>
    <m/>
    <d v="2013-05-29T00:00:00"/>
    <m/>
    <m/>
    <n v="1"/>
    <n v="1"/>
    <n v="-2"/>
    <s v="0"/>
    <n v="1"/>
    <n v="1"/>
    <n v="1"/>
    <n v="0"/>
    <n v="1"/>
    <m/>
    <d v="2015-11-30T00:00:00"/>
    <n v="0"/>
    <m/>
    <m/>
    <n v="0"/>
    <m/>
    <m/>
    <m/>
  </r>
  <r>
    <x v="18"/>
    <n v="17500"/>
    <s v="45207810655550000562"/>
    <n v="5500000000"/>
    <s v="3921"/>
    <m/>
    <d v="2016-02-01T00:00:00"/>
    <m/>
    <m/>
    <n v="1"/>
    <n v="1"/>
    <n v="-2"/>
    <s v="0"/>
    <n v="1"/>
    <n v="1"/>
    <n v="1"/>
    <n v="0"/>
    <n v="1"/>
    <m/>
    <d v="2016-02-01T00:00:00"/>
    <n v="0"/>
    <m/>
    <m/>
    <n v="0"/>
    <m/>
    <m/>
    <m/>
  </r>
  <r>
    <x v="18"/>
    <n v="17501"/>
    <s v="45207810955550000563"/>
    <n v="7000000000"/>
    <s v="3918"/>
    <m/>
    <d v="2016-02-01T00:00:00"/>
    <m/>
    <m/>
    <n v="1"/>
    <n v="1"/>
    <n v="-2"/>
    <s v="0"/>
    <n v="1"/>
    <n v="1"/>
    <n v="1"/>
    <n v="0"/>
    <n v="1"/>
    <m/>
    <d v="2016-02-01T00:00:00"/>
    <n v="0"/>
    <m/>
    <m/>
    <n v="0"/>
    <m/>
    <m/>
    <m/>
  </r>
  <r>
    <x v="18"/>
    <n v="22407"/>
    <s v="45208810155550000566"/>
    <n v="1813641784.21"/>
    <s v="4037"/>
    <m/>
    <d v="2016-06-30T00:00:00"/>
    <m/>
    <m/>
    <n v="1"/>
    <n v="1"/>
    <n v="-2"/>
    <s v="0"/>
    <n v="1"/>
    <n v="1"/>
    <n v="1"/>
    <n v="0"/>
    <n v="1"/>
    <n v="1"/>
    <d v="2016-09-30T00:00:00"/>
    <n v="0"/>
    <m/>
    <m/>
    <m/>
    <n v="0"/>
    <n v="0"/>
    <m/>
  </r>
  <r>
    <x v="18"/>
    <n v="27158"/>
    <s v="45206810655550000534"/>
    <n v="7500000000"/>
    <s v="4161"/>
    <m/>
    <d v="2016-11-28T00:00:00"/>
    <m/>
    <m/>
    <n v="1"/>
    <n v="1"/>
    <n v="-2"/>
    <s v="0"/>
    <n v="1"/>
    <n v="1"/>
    <n v="1"/>
    <n v="0"/>
    <n v="1"/>
    <m/>
    <d v="2016-12-25T00:00:00"/>
    <n v="0"/>
    <m/>
    <m/>
    <n v="0"/>
    <m/>
    <m/>
    <m/>
  </r>
  <r>
    <x v="18"/>
    <n v="27159"/>
    <s v="45206810955550000535"/>
    <n v="7500000000"/>
    <s v="4160"/>
    <m/>
    <d v="2016-11-28T00:00:00"/>
    <m/>
    <m/>
    <n v="1"/>
    <n v="1"/>
    <n v="-2"/>
    <s v="0"/>
    <n v="1"/>
    <n v="1"/>
    <n v="1"/>
    <n v="0"/>
    <n v="1"/>
    <m/>
    <d v="2016-12-25T00:00:00"/>
    <n v="0"/>
    <m/>
    <m/>
    <n v="0"/>
    <m/>
    <m/>
    <m/>
  </r>
  <r>
    <x v="18"/>
    <n v="27165"/>
    <s v="45206810255550000536"/>
    <n v="6000000000"/>
    <s v="4158"/>
    <m/>
    <d v="2016-11-29T00:00:00"/>
    <m/>
    <m/>
    <n v="1"/>
    <n v="1"/>
    <n v="-2"/>
    <s v="0"/>
    <n v="1"/>
    <n v="1"/>
    <n v="1"/>
    <n v="0"/>
    <n v="1"/>
    <m/>
    <d v="2016-12-25T00:00:00"/>
    <n v="0"/>
    <m/>
    <m/>
    <n v="0"/>
    <m/>
    <m/>
    <m/>
  </r>
  <r>
    <x v="18"/>
    <n v="27166"/>
    <s v="45206810555550000537"/>
    <n v="6000000000"/>
    <s v="4159"/>
    <m/>
    <d v="2016-11-29T00:00:00"/>
    <m/>
    <m/>
    <n v="1"/>
    <n v="1"/>
    <n v="-2"/>
    <s v="0"/>
    <n v="1"/>
    <n v="1"/>
    <n v="1"/>
    <n v="0"/>
    <n v="1"/>
    <m/>
    <d v="2016-12-25T00:00:00"/>
    <n v="0"/>
    <m/>
    <m/>
    <n v="0"/>
    <m/>
    <m/>
    <m/>
  </r>
  <r>
    <x v="19"/>
    <n v="16750"/>
    <s v="45208978355550000059"/>
    <n v="6342652968.75"/>
    <s v="3812"/>
    <m/>
    <d v="2015-10-09T00:00:00"/>
    <m/>
    <m/>
    <n v="1"/>
    <n v="1"/>
    <m/>
    <m/>
    <n v="1"/>
    <n v="1"/>
    <n v="1"/>
    <n v="0"/>
    <n v="1"/>
    <m/>
    <d v="2015-10-12T00:00:00"/>
    <n v="0"/>
    <m/>
    <m/>
    <m/>
    <n v="0"/>
    <m/>
    <m/>
  </r>
  <r>
    <x v="20"/>
    <n v="66"/>
    <s v="44608810555550000013"/>
    <n v="194628770.49000001"/>
    <s v="727"/>
    <m/>
    <d v="2002-08-19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21"/>
    <n v="8793"/>
    <s v="47802810055550000109"/>
    <n v="27681292.52"/>
    <s v="К2600/13-0026КС/Д000"/>
    <m/>
    <d v="2013-02-06T00:00:00"/>
    <m/>
    <m/>
    <n v="1"/>
    <n v="1"/>
    <m/>
    <m/>
    <n v="1"/>
    <n v="1"/>
    <n v="1"/>
    <n v="0"/>
    <n v="1"/>
    <m/>
    <d v="2013-02-28T00:00:00"/>
    <n v="0"/>
    <m/>
    <n v="0"/>
    <m/>
    <m/>
    <m/>
    <m/>
  </r>
  <r>
    <x v="21"/>
    <n v="8794"/>
    <s v="47802810055550000112"/>
    <n v="18280752.809999999"/>
    <s v="К2600/12-0536КС/Д000"/>
    <m/>
    <d v="2012-11-13T00:00:00"/>
    <m/>
    <m/>
    <n v="1"/>
    <n v="1"/>
    <m/>
    <m/>
    <n v="1"/>
    <n v="1"/>
    <n v="1"/>
    <n v="0"/>
    <n v="1"/>
    <m/>
    <d v="2012-12-07T00:00:00"/>
    <n v="0"/>
    <m/>
    <n v="0"/>
    <m/>
    <m/>
    <m/>
    <m/>
  </r>
  <r>
    <x v="21"/>
    <n v="8795"/>
    <s v="47802810055550000125"/>
    <n v="106681140.5"/>
    <s v="К2600/11-0245КС/Д000"/>
    <m/>
    <d v="2011-04-19T00:00:00"/>
    <m/>
    <m/>
    <n v="1"/>
    <n v="1"/>
    <m/>
    <m/>
    <n v="1"/>
    <n v="1"/>
    <n v="1"/>
    <n v="0"/>
    <n v="1"/>
    <m/>
    <d v="2011-04-29T00:00:00"/>
    <n v="0"/>
    <m/>
    <n v="0"/>
    <m/>
    <m/>
    <m/>
    <m/>
  </r>
  <r>
    <x v="21"/>
    <n v="8798"/>
    <s v="47802810155550000096"/>
    <n v="35350136.200000003"/>
    <s v="К2600/13-0025КС/Д000"/>
    <m/>
    <d v="2013-02-06T00:00:00"/>
    <m/>
    <m/>
    <n v="1"/>
    <n v="1"/>
    <m/>
    <m/>
    <n v="1"/>
    <n v="1"/>
    <n v="1"/>
    <n v="0"/>
    <n v="1"/>
    <m/>
    <d v="2013-02-28T00:00:00"/>
    <n v="0"/>
    <m/>
    <n v="0"/>
    <m/>
    <m/>
    <m/>
    <m/>
  </r>
  <r>
    <x v="21"/>
    <n v="8802"/>
    <s v="47802810155550000135"/>
    <n v="49648798.009999998"/>
    <s v="К2600/12-0251ЛВ/Д000"/>
    <m/>
    <d v="2012-06-18T00:00:00"/>
    <m/>
    <m/>
    <n v="1"/>
    <n v="1"/>
    <m/>
    <m/>
    <n v="1"/>
    <n v="1"/>
    <n v="1"/>
    <n v="0"/>
    <n v="1"/>
    <m/>
    <d v="2012-06-29T00:00:00"/>
    <n v="0"/>
    <m/>
    <n v="0"/>
    <m/>
    <m/>
    <m/>
    <m/>
  </r>
  <r>
    <x v="21"/>
    <n v="8806"/>
    <s v="47802810255550000129"/>
    <n v="20560670.82"/>
    <s v="К2600/11-0505ЛВ/Д000"/>
    <m/>
    <d v="2011-07-08T00:00:00"/>
    <m/>
    <m/>
    <n v="1"/>
    <n v="1"/>
    <m/>
    <m/>
    <n v="1"/>
    <n v="1"/>
    <n v="1"/>
    <n v="0"/>
    <n v="1"/>
    <m/>
    <d v="2011-07-29T00:00:00"/>
    <n v="0"/>
    <m/>
    <n v="0"/>
    <m/>
    <m/>
    <m/>
    <m/>
  </r>
  <r>
    <x v="21"/>
    <n v="8807"/>
    <s v="47802810255550000132"/>
    <n v="483014625.06999999"/>
    <s v="К2600/11-0825ЛВ/Д000"/>
    <m/>
    <d v="2011-11-30T00:00:00"/>
    <m/>
    <m/>
    <n v="1"/>
    <n v="1"/>
    <m/>
    <m/>
    <n v="1"/>
    <n v="1"/>
    <n v="1"/>
    <n v="0"/>
    <n v="1"/>
    <m/>
    <d v="2011-12-27T00:00:00"/>
    <n v="0"/>
    <m/>
    <n v="0"/>
    <m/>
    <m/>
    <m/>
    <m/>
  </r>
  <r>
    <x v="21"/>
    <n v="8812"/>
    <s v="47802810355550000126"/>
    <n v="789756847.12"/>
    <s v="К2600/11-0450ЛВ/Д000"/>
    <m/>
    <d v="2011-06-24T00:00:00"/>
    <m/>
    <m/>
    <n v="1"/>
    <n v="1"/>
    <m/>
    <m/>
    <n v="1"/>
    <n v="1"/>
    <n v="1"/>
    <n v="0"/>
    <n v="1"/>
    <m/>
    <d v="2011-06-30T00:00:00"/>
    <n v="0"/>
    <m/>
    <n v="0"/>
    <m/>
    <m/>
    <m/>
    <m/>
  </r>
  <r>
    <x v="21"/>
    <n v="8813"/>
    <s v="47802810355550000139"/>
    <n v="881854665.96000004"/>
    <s v="К2600/12-0507КС/Д000"/>
    <m/>
    <d v="2012-10-31T00:00:00"/>
    <m/>
    <m/>
    <n v="1"/>
    <n v="1"/>
    <m/>
    <m/>
    <n v="1"/>
    <n v="1"/>
    <n v="1"/>
    <n v="0"/>
    <n v="1"/>
    <m/>
    <d v="2012-11-30T00:00:00"/>
    <n v="0"/>
    <m/>
    <n v="0"/>
    <m/>
    <m/>
    <m/>
    <m/>
  </r>
  <r>
    <x v="21"/>
    <n v="8816"/>
    <s v="47802810455550000107"/>
    <n v="640162522.44000006"/>
    <s v="К2600/11-0125ЛВ/Д000"/>
    <m/>
    <d v="2011-03-04T00:00:00"/>
    <m/>
    <m/>
    <n v="1"/>
    <n v="1"/>
    <m/>
    <m/>
    <n v="1"/>
    <n v="1"/>
    <n v="1"/>
    <n v="0"/>
    <n v="1"/>
    <m/>
    <d v="2011-03-31T00:00:00"/>
    <n v="0"/>
    <m/>
    <n v="0"/>
    <m/>
    <m/>
    <m/>
    <m/>
  </r>
  <r>
    <x v="21"/>
    <n v="8819"/>
    <s v="47802810455550000136"/>
    <n v="59797350.850000001"/>
    <s v="К2600/12-0290КС/Д000"/>
    <m/>
    <d v="2012-06-05T00:00:00"/>
    <m/>
    <m/>
    <n v="1"/>
    <n v="1"/>
    <m/>
    <m/>
    <n v="1"/>
    <n v="1"/>
    <n v="1"/>
    <n v="0"/>
    <n v="1"/>
    <m/>
    <d v="2012-06-26T00:00:00"/>
    <n v="0"/>
    <m/>
    <n v="0"/>
    <m/>
    <m/>
    <m/>
    <m/>
  </r>
  <r>
    <x v="21"/>
    <n v="8824"/>
    <s v="47802810555550000133"/>
    <n v="1108772263.05"/>
    <s v="К2600/12-0149ЛВ/Д000"/>
    <m/>
    <d v="2012-03-29T00:00:00"/>
    <m/>
    <m/>
    <n v="1"/>
    <n v="1"/>
    <m/>
    <m/>
    <n v="1"/>
    <n v="1"/>
    <n v="1"/>
    <n v="0"/>
    <n v="1"/>
    <m/>
    <d v="2012-03-30T00:00:00"/>
    <n v="0"/>
    <m/>
    <n v="0"/>
    <m/>
    <m/>
    <m/>
    <m/>
  </r>
  <r>
    <x v="21"/>
    <n v="8833"/>
    <s v="47802810755550000108"/>
    <n v="160613395.90000001"/>
    <s v="К2600/11-0268ЛВ/Д000"/>
    <m/>
    <d v="2011-04-29T00:00:00"/>
    <m/>
    <m/>
    <n v="1"/>
    <n v="1"/>
    <m/>
    <m/>
    <n v="1"/>
    <n v="1"/>
    <n v="1"/>
    <n v="0"/>
    <n v="1"/>
    <m/>
    <d v="2011-04-29T00:00:00"/>
    <n v="0"/>
    <m/>
    <n v="0"/>
    <m/>
    <m/>
    <m/>
    <m/>
  </r>
  <r>
    <x v="21"/>
    <n v="8834"/>
    <s v="47802810755550000111"/>
    <n v="300218776.57999998"/>
    <s v="К2600/11-0362ЛВ/Д000"/>
    <m/>
    <d v="2011-05-26T00:00:00"/>
    <m/>
    <m/>
    <n v="1"/>
    <n v="1"/>
    <m/>
    <m/>
    <n v="1"/>
    <n v="1"/>
    <n v="1"/>
    <n v="0"/>
    <n v="1"/>
    <m/>
    <d v="2011-05-31T00:00:00"/>
    <n v="0"/>
    <m/>
    <n v="0"/>
    <m/>
    <m/>
    <m/>
    <m/>
  </r>
  <r>
    <x v="21"/>
    <n v="8835"/>
    <s v="47802810755550000124"/>
    <n v="1297259158.76"/>
    <s v="К2600/11-0198ЛВ/Д000"/>
    <m/>
    <d v="2011-04-01T00:00:00"/>
    <m/>
    <m/>
    <n v="1"/>
    <n v="1"/>
    <m/>
    <m/>
    <n v="1"/>
    <n v="1"/>
    <n v="1"/>
    <n v="0"/>
    <n v="1"/>
    <m/>
    <d v="2011-04-29T00:00:00"/>
    <n v="0"/>
    <m/>
    <n v="0"/>
    <m/>
    <m/>
    <m/>
    <m/>
  </r>
  <r>
    <x v="21"/>
    <n v="8836"/>
    <s v="47802810755550000137"/>
    <n v="39554195.979999997"/>
    <s v="К2600/12-0434ЛВ/Д000"/>
    <m/>
    <d v="2012-10-02T00:00:00"/>
    <m/>
    <m/>
    <n v="1"/>
    <n v="1"/>
    <m/>
    <m/>
    <n v="1"/>
    <n v="1"/>
    <n v="1"/>
    <n v="0"/>
    <n v="1"/>
    <m/>
    <d v="2012-10-31T00:00:00"/>
    <n v="0"/>
    <m/>
    <n v="0"/>
    <m/>
    <m/>
    <m/>
    <m/>
  </r>
  <r>
    <x v="21"/>
    <n v="8839"/>
    <s v="47802810855550000118"/>
    <n v="1470049703.1199999"/>
    <s v="К2600/11-0115ЛВ/Д000"/>
    <m/>
    <d v="2011-03-02T00:00:00"/>
    <m/>
    <m/>
    <n v="1"/>
    <n v="1"/>
    <m/>
    <m/>
    <n v="1"/>
    <n v="1"/>
    <n v="1"/>
    <n v="0"/>
    <n v="1"/>
    <m/>
    <d v="2011-03-31T00:00:00"/>
    <n v="0"/>
    <m/>
    <n v="0"/>
    <m/>
    <m/>
    <m/>
    <m/>
  </r>
  <r>
    <x v="21"/>
    <n v="8840"/>
    <s v="47802810855550000121"/>
    <n v="272506584.23000002"/>
    <s v="К2600/11-0180ЛВ/Д000"/>
    <m/>
    <d v="2011-03-25T00:00:00"/>
    <m/>
    <m/>
    <n v="1"/>
    <n v="1"/>
    <m/>
    <m/>
    <n v="1"/>
    <n v="1"/>
    <n v="1"/>
    <n v="0"/>
    <n v="1"/>
    <m/>
    <d v="2011-03-31T00:00:00"/>
    <n v="0"/>
    <m/>
    <n v="0"/>
    <m/>
    <m/>
    <m/>
    <m/>
  </r>
  <r>
    <x v="21"/>
    <n v="8841"/>
    <s v="47802810855550000134"/>
    <n v="167863350.44"/>
    <s v="К2600/12-0150КС/Д000"/>
    <m/>
    <d v="2012-03-29T00:00:00"/>
    <m/>
    <m/>
    <n v="1"/>
    <n v="1"/>
    <m/>
    <m/>
    <n v="1"/>
    <n v="1"/>
    <n v="1"/>
    <n v="0"/>
    <n v="1"/>
    <m/>
    <d v="2012-03-30T00:00:00"/>
    <n v="0"/>
    <m/>
    <n v="0"/>
    <m/>
    <m/>
    <m/>
    <m/>
  </r>
  <r>
    <x v="21"/>
    <n v="8848"/>
    <s v="47802810955550000131"/>
    <n v="55002339.840000004"/>
    <s v="К2600/11-0824КС/Д000"/>
    <m/>
    <d v="2011-11-30T00:00:00"/>
    <m/>
    <m/>
    <n v="1"/>
    <n v="1"/>
    <m/>
    <m/>
    <n v="1"/>
    <n v="1"/>
    <n v="1"/>
    <n v="0"/>
    <n v="1"/>
    <m/>
    <d v="2011-12-23T00:00:00"/>
    <n v="0"/>
    <m/>
    <n v="0"/>
    <m/>
    <m/>
    <m/>
    <m/>
  </r>
  <r>
    <x v="21"/>
    <n v="17699"/>
    <s v="45108810455550000023"/>
    <n v="515542213.16000003"/>
    <s v="24/11"/>
    <m/>
    <d v="2011-03-17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21"/>
    <n v="17700"/>
    <s v="45108810755550000024"/>
    <n v="439218713.87"/>
    <s v="61/11"/>
    <m/>
    <d v="2011-06-30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22"/>
    <n v="9810"/>
    <s v="45208810655550000383"/>
    <n v="8250000000"/>
    <s v="3329"/>
    <m/>
    <d v="2013-10-28T00:00:00"/>
    <m/>
    <m/>
    <n v="1"/>
    <n v="1"/>
    <m/>
    <m/>
    <n v="1"/>
    <n v="1"/>
    <n v="1"/>
    <n v="0"/>
    <n v="1"/>
    <m/>
    <d v="2013-12-31T00:00:00"/>
    <n v="0"/>
    <m/>
    <m/>
    <m/>
    <n v="0"/>
    <m/>
    <m/>
  </r>
  <r>
    <x v="23"/>
    <n v="9482"/>
    <s v="45208810955550000368"/>
    <n v="19670660520.02"/>
    <s v="3163"/>
    <m/>
    <d v="2013-08-01T00:00:00"/>
    <m/>
    <m/>
    <n v="1"/>
    <n v="1"/>
    <m/>
    <m/>
    <n v="1"/>
    <n v="1"/>
    <n v="1"/>
    <n v="0"/>
    <n v="1"/>
    <m/>
    <d v="2013-08-02T00:00:00"/>
    <n v="0"/>
    <m/>
    <n v="0"/>
    <m/>
    <n v="0"/>
    <m/>
    <m/>
  </r>
  <r>
    <x v="23"/>
    <n v="18227"/>
    <s v="45208810455550000554"/>
    <n v="1227901197.4400001"/>
    <s v="79-1006/15/1229-14-КР"/>
    <m/>
    <d v="2014-12-30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24"/>
    <n v="15168"/>
    <s v="45203810455550000067"/>
    <n v="2000000000"/>
    <s v="3694-СДБО"/>
    <m/>
    <d v="2015-04-15T00:00:00"/>
    <m/>
    <m/>
    <n v="1"/>
    <n v="1"/>
    <m/>
    <m/>
    <n v="1"/>
    <n v="1"/>
    <n v="1"/>
    <n v="0"/>
    <n v="1"/>
    <m/>
    <d v="2015-05-15T00:00:00"/>
    <n v="0"/>
    <m/>
    <m/>
    <m/>
    <m/>
    <m/>
    <m/>
  </r>
  <r>
    <x v="25"/>
    <n v="10562"/>
    <s v="45208810155550000391"/>
    <n v="30000000000"/>
    <s v="б/ н"/>
    <m/>
    <d v="2013-12-18T00:00:00"/>
    <m/>
    <m/>
    <n v="1"/>
    <n v="1"/>
    <m/>
    <m/>
    <n v="1"/>
    <n v="1"/>
    <n v="1"/>
    <n v="0"/>
    <n v="1"/>
    <m/>
    <d v="2014-01-21T00:00:00"/>
    <n v="0"/>
    <m/>
    <m/>
    <m/>
    <n v="0"/>
    <m/>
    <m/>
  </r>
  <r>
    <x v="25"/>
    <n v="16572"/>
    <s v="45208810355550000492"/>
    <n v="4021914754.6300001"/>
    <s v="3704"/>
    <m/>
    <d v="2015-09-01T00:00:00"/>
    <m/>
    <m/>
    <n v="1"/>
    <n v="1"/>
    <m/>
    <m/>
    <n v="1"/>
    <n v="1"/>
    <n v="1"/>
    <n v="0"/>
    <n v="1"/>
    <m/>
    <d v="2015-12-25T00:00:00"/>
    <n v="0"/>
    <m/>
    <n v="0"/>
    <m/>
    <m/>
    <m/>
    <m/>
  </r>
  <r>
    <x v="25"/>
    <n v="17706"/>
    <s v="45208810055550000514"/>
    <n v="20000000000"/>
    <s v="3846"/>
    <m/>
    <d v="2016-03-28T00:00:00"/>
    <m/>
    <m/>
    <n v="1"/>
    <n v="1"/>
    <m/>
    <m/>
    <n v="1"/>
    <n v="1"/>
    <n v="1"/>
    <n v="0"/>
    <n v="1"/>
    <m/>
    <d v="2016-03-31T00:00:00"/>
    <n v="0"/>
    <m/>
    <m/>
    <m/>
    <n v="0"/>
    <m/>
    <m/>
  </r>
  <r>
    <x v="25"/>
    <n v="26633"/>
    <s v="45201810055550000320"/>
    <n v="204434463.31999999"/>
    <s v="4103"/>
    <m/>
    <d v="2016-09-12T00:00:00"/>
    <m/>
    <m/>
    <n v="1"/>
    <n v="1"/>
    <m/>
    <m/>
    <n v="1"/>
    <n v="1"/>
    <n v="1"/>
    <n v="0"/>
    <n v="1"/>
    <m/>
    <d v="2016-10-03T00:00:00"/>
    <n v="0"/>
    <m/>
    <m/>
    <m/>
    <n v="0"/>
    <m/>
    <m/>
  </r>
  <r>
    <x v="25"/>
    <n v="27172"/>
    <s v="45208810055550000608"/>
    <n v="24000000000"/>
    <s v="4001"/>
    <m/>
    <d v="2016-11-29T00:00:00"/>
    <m/>
    <m/>
    <n v="1"/>
    <n v="1"/>
    <m/>
    <m/>
    <n v="1"/>
    <n v="1"/>
    <n v="1"/>
    <n v="0"/>
    <n v="1"/>
    <m/>
    <d v="2016-12-26T00:00:00"/>
    <n v="0"/>
    <m/>
    <m/>
    <n v="0"/>
    <n v="0"/>
    <m/>
    <m/>
  </r>
  <r>
    <x v="26"/>
    <n v="16357"/>
    <s v="45207810355550000532"/>
    <n v="258000000"/>
    <s v="3777"/>
    <m/>
    <d v="2015-08-31T00:00:00"/>
    <m/>
    <m/>
    <n v="1"/>
    <n v="1"/>
    <n v="-2"/>
    <s v="0"/>
    <n v="1"/>
    <n v="1"/>
    <n v="1"/>
    <n v="0"/>
    <n v="1"/>
    <m/>
    <d v="2015-09-20T00:00:00"/>
    <n v="0"/>
    <m/>
    <m/>
    <m/>
    <m/>
    <m/>
    <m/>
  </r>
  <r>
    <x v="26"/>
    <n v="17588"/>
    <s v="45207810155550000567"/>
    <n v="750000000"/>
    <s v="3860"/>
    <m/>
    <d v="2016-02-16T00:00:00"/>
    <m/>
    <m/>
    <n v="1"/>
    <n v="1"/>
    <n v="-2"/>
    <s v="0"/>
    <n v="1"/>
    <n v="1"/>
    <n v="1"/>
    <n v="0"/>
    <n v="1"/>
    <m/>
    <d v="2016-03-20T00:00:00"/>
    <n v="0"/>
    <m/>
    <m/>
    <m/>
    <m/>
    <m/>
    <m/>
  </r>
  <r>
    <x v="26"/>
    <n v="22028"/>
    <s v="45206810955550000519"/>
    <n v="550200000"/>
    <s v="3998"/>
    <m/>
    <d v="2016-06-27T00:00:00"/>
    <m/>
    <m/>
    <n v="1"/>
    <n v="1"/>
    <n v="-2"/>
    <s v="0"/>
    <n v="1"/>
    <n v="1"/>
    <n v="1"/>
    <n v="0"/>
    <n v="1"/>
    <m/>
    <d v="2016-06-30T00:00:00"/>
    <n v="0"/>
    <m/>
    <m/>
    <m/>
    <m/>
    <m/>
    <m/>
  </r>
  <r>
    <x v="26"/>
    <n v="27584"/>
    <s v="45207810855550000650"/>
    <n v="204000000"/>
    <s v="4131"/>
    <m/>
    <d v="2017-01-25T00:00:00"/>
    <m/>
    <m/>
    <n v="1"/>
    <n v="1"/>
    <n v="-2"/>
    <s v="0"/>
    <n v="1"/>
    <n v="1"/>
    <n v="1"/>
    <n v="0"/>
    <n v="0"/>
    <m/>
    <d v="2017-02-20T00:00:00"/>
    <n v="0"/>
    <m/>
    <m/>
    <m/>
    <m/>
    <m/>
    <m/>
  </r>
  <r>
    <x v="27"/>
    <n v="27099"/>
    <s v="45208810455550000606"/>
    <n v="9913043480"/>
    <s v="4016"/>
    <m/>
    <d v="2016-11-15T00:00:00"/>
    <m/>
    <m/>
    <n v="1"/>
    <n v="1"/>
    <m/>
    <m/>
    <n v="1"/>
    <n v="1"/>
    <n v="1"/>
    <n v="0"/>
    <n v="1"/>
    <m/>
    <d v="2016-11-16T00:00:00"/>
    <n v="0"/>
    <m/>
    <m/>
    <m/>
    <n v="0"/>
    <m/>
    <m/>
  </r>
  <r>
    <x v="28"/>
    <n v="27304"/>
    <s v="51503810800210000002"/>
    <n v="5120000000"/>
    <s v="вексель_2016-12-21"/>
    <m/>
    <d v="2016-12-21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29"/>
    <n v="27331"/>
    <s v="45207810255550000645"/>
    <n v="12000000000"/>
    <s v="4053"/>
    <m/>
    <d v="2016-10-31T00:00:00"/>
    <m/>
    <m/>
    <n v="1"/>
    <n v="1"/>
    <m/>
    <m/>
    <n v="1"/>
    <n v="1"/>
    <n v="1"/>
    <n v="0"/>
    <n v="1"/>
    <m/>
    <d v="2017-01-25T00:00:00"/>
    <n v="0"/>
    <m/>
    <m/>
    <n v="0"/>
    <m/>
    <m/>
    <m/>
  </r>
  <r>
    <x v="29"/>
    <n v="10000460"/>
    <s v="47408810600210016004"/>
    <n v="36000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30"/>
    <n v="721"/>
    <s v="45208840855550000124"/>
    <n v="5845186447.5100002"/>
    <s v="1597"/>
    <m/>
    <d v="2006-06-22T00:00:00"/>
    <m/>
    <m/>
    <n v="2.1"/>
    <n v="1"/>
    <n v="-1"/>
    <s v="0"/>
    <n v="1.1000000000000001"/>
    <n v="1.1000000000000001"/>
    <n v="1.1000000000000001"/>
    <n v="0"/>
    <n v="1"/>
    <m/>
    <d v="2008-03-05T00:00:00"/>
    <n v="0"/>
    <m/>
    <m/>
    <m/>
    <m/>
    <m/>
    <m/>
  </r>
  <r>
    <x v="31"/>
    <n v="10421"/>
    <s v="32402840155550000002"/>
    <n v="794657137.79999995"/>
    <s v="701612139 - участ. Якутуголь"/>
    <m/>
    <d v="2013-12-16T00:00:00"/>
    <m/>
    <m/>
    <n v="2.2999999999999998"/>
    <n v="3"/>
    <n v="-2"/>
    <s v="45"/>
    <n v="3"/>
    <n v="3"/>
    <n v="3"/>
    <n v="0"/>
    <n v="1"/>
    <m/>
    <d v="2014-03-11T00:00:00"/>
    <n v="875"/>
    <m/>
    <m/>
    <m/>
    <n v="0"/>
    <m/>
    <m/>
  </r>
  <r>
    <x v="31"/>
    <n v="14061"/>
    <s v="45208810955550000436"/>
    <n v="5963569513.3500004"/>
    <s v="КС-757000/2008/00021"/>
    <m/>
    <d v="2008-11-27T00:00:00"/>
    <m/>
    <m/>
    <n v="2.2999999999999998"/>
    <n v="3"/>
    <n v="-2"/>
    <s v="45"/>
    <n v="3"/>
    <n v="3"/>
    <n v="3"/>
    <n v="0"/>
    <n v="1"/>
    <m/>
    <d v="2000-01-01T00:00:00"/>
    <n v="798"/>
    <s v="2016-12-26"/>
    <n v="2"/>
    <m/>
    <m/>
    <m/>
    <m/>
  </r>
  <r>
    <x v="31"/>
    <n v="14432"/>
    <s v="45812840055550000255"/>
    <n v="1626205713.9599998"/>
    <s v="цесс_2010-09-06 (б/ н.)"/>
    <m/>
    <d v="2010-09-06T00:00:00"/>
    <m/>
    <m/>
    <n v="2.2999999999999998"/>
    <n v="3"/>
    <n v="-2"/>
    <s v="45"/>
    <n v="3"/>
    <n v="3"/>
    <n v="3"/>
    <n v="0"/>
    <n v="1"/>
    <m/>
    <d v="2000-01-01T00:00:00"/>
    <n v="875"/>
    <m/>
    <m/>
    <m/>
    <n v="0"/>
    <m/>
    <m/>
  </r>
  <r>
    <x v="31"/>
    <n v="18225"/>
    <s v="32402840455550000003"/>
    <n v="1565491933.0599999"/>
    <s v="701005161 - участ. Якутуголь"/>
    <m/>
    <d v="2013-04-26T00:00:00"/>
    <m/>
    <m/>
    <n v="2.2999999999999998"/>
    <n v="3"/>
    <n v="-2"/>
    <s v="45"/>
    <n v="3"/>
    <n v="3"/>
    <n v="3"/>
    <n v="0"/>
    <n v="1"/>
    <m/>
    <d v="2013-06-10T00:00:00"/>
    <n v="875"/>
    <m/>
    <n v="0"/>
    <m/>
    <n v="0"/>
    <m/>
    <m/>
  </r>
  <r>
    <x v="32"/>
    <n v="26767"/>
    <s v="47408124700210000075"/>
    <n v="32003370"/>
    <s v="47408%0075_конв.сд."/>
    <m/>
    <d v="2016-10-05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33"/>
    <n v="16594"/>
    <s v="45208810955550000478"/>
    <n v="20000000000"/>
    <s v="3780"/>
    <m/>
    <d v="2015-09-23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34"/>
    <n v="16693"/>
    <s v="45208810955550000481"/>
    <n v="1150863820"/>
    <s v="3785"/>
    <m/>
    <d v="2015-09-30T00:00:00"/>
    <m/>
    <m/>
    <n v="1"/>
    <n v="1"/>
    <m/>
    <m/>
    <n v="1"/>
    <n v="1"/>
    <n v="1"/>
    <n v="0"/>
    <n v="1"/>
    <m/>
    <d v="2016-01-15T00:00:00"/>
    <n v="0"/>
    <m/>
    <m/>
    <m/>
    <n v="0"/>
    <m/>
    <m/>
  </r>
  <r>
    <x v="34"/>
    <n v="16694"/>
    <s v="45208810255550000482"/>
    <n v="956882010"/>
    <s v="3788"/>
    <m/>
    <d v="2015-09-30T00:00:00"/>
    <m/>
    <m/>
    <n v="1"/>
    <n v="1"/>
    <m/>
    <m/>
    <n v="1"/>
    <n v="1"/>
    <n v="1"/>
    <n v="0"/>
    <n v="1"/>
    <m/>
    <d v="2016-01-15T00:00:00"/>
    <n v="0"/>
    <m/>
    <m/>
    <m/>
    <n v="0"/>
    <m/>
    <m/>
  </r>
  <r>
    <x v="34"/>
    <n v="16860"/>
    <s v="45208810755550000487"/>
    <n v="150000000"/>
    <s v="3787"/>
    <m/>
    <d v="2015-10-22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34"/>
    <n v="16861"/>
    <s v="45208810155550000485"/>
    <n v="200000000"/>
    <s v="3790"/>
    <m/>
    <d v="2015-10-22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34"/>
    <n v="16862"/>
    <s v="45208810455550000486"/>
    <n v="85300000"/>
    <s v="3791"/>
    <m/>
    <d v="2015-10-22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34"/>
    <n v="17400"/>
    <s v="45207810755550000556"/>
    <n v="1310600000"/>
    <s v="3909"/>
    <m/>
    <d v="2015-12-30T00:00:00"/>
    <m/>
    <m/>
    <n v="1"/>
    <n v="1"/>
    <m/>
    <m/>
    <n v="1"/>
    <n v="1"/>
    <n v="1"/>
    <n v="0"/>
    <n v="1"/>
    <m/>
    <d v="2015-04-15T00:00:00"/>
    <n v="0"/>
    <m/>
    <m/>
    <m/>
    <m/>
    <m/>
    <m/>
  </r>
  <r>
    <x v="34"/>
    <n v="17401"/>
    <s v="45208810655550000503"/>
    <n v="1630000000"/>
    <s v="3908"/>
    <m/>
    <d v="2015-12-30T00:00:00"/>
    <m/>
    <m/>
    <n v="1"/>
    <n v="1"/>
    <m/>
    <m/>
    <n v="1"/>
    <n v="1"/>
    <n v="1"/>
    <n v="0"/>
    <n v="1"/>
    <m/>
    <d v="2015-04-15T00:00:00"/>
    <n v="0"/>
    <m/>
    <m/>
    <m/>
    <m/>
    <m/>
    <m/>
  </r>
  <r>
    <x v="34"/>
    <n v="17402"/>
    <s v="45207810455550000555"/>
    <n v="9150160"/>
    <s v="3907"/>
    <m/>
    <d v="2015-12-30T00:00:00"/>
    <m/>
    <m/>
    <n v="1"/>
    <n v="1"/>
    <m/>
    <m/>
    <n v="1"/>
    <n v="1"/>
    <n v="1"/>
    <n v="0"/>
    <n v="1"/>
    <m/>
    <d v="2015-04-15T00:00:00"/>
    <n v="0"/>
    <m/>
    <m/>
    <m/>
    <m/>
    <m/>
    <m/>
  </r>
  <r>
    <x v="34"/>
    <n v="17424"/>
    <s v="45207810855550000618"/>
    <n v="50000000"/>
    <s v="3906"/>
    <m/>
    <d v="2015-12-30T00:00:00"/>
    <m/>
    <m/>
    <n v="1"/>
    <n v="1"/>
    <m/>
    <m/>
    <n v="1"/>
    <n v="1"/>
    <n v="1"/>
    <n v="0"/>
    <n v="1"/>
    <m/>
    <d v="2016-07-15T00:00:00"/>
    <n v="0"/>
    <m/>
    <m/>
    <m/>
    <n v="0"/>
    <m/>
    <m/>
  </r>
  <r>
    <x v="34"/>
    <n v="26440"/>
    <s v="45208810555550000577"/>
    <n v="785672080"/>
    <s v="4064"/>
    <m/>
    <d v="2016-08-17T00:00:00"/>
    <m/>
    <m/>
    <n v="1"/>
    <n v="1"/>
    <m/>
    <m/>
    <n v="1"/>
    <n v="1"/>
    <n v="1"/>
    <n v="0"/>
    <n v="1"/>
    <m/>
    <d v="2016-10-15T00:00:00"/>
    <n v="0"/>
    <m/>
    <m/>
    <m/>
    <n v="0"/>
    <m/>
    <m/>
  </r>
  <r>
    <x v="34"/>
    <n v="26441"/>
    <s v="45208810855550000578"/>
    <n v="554368080"/>
    <s v="4062"/>
    <m/>
    <d v="2016-08-17T00:00:00"/>
    <m/>
    <m/>
    <n v="1"/>
    <n v="1"/>
    <m/>
    <m/>
    <n v="1"/>
    <n v="1"/>
    <n v="1"/>
    <n v="0"/>
    <n v="1"/>
    <m/>
    <d v="2016-10-15T00:00:00"/>
    <n v="0"/>
    <m/>
    <m/>
    <m/>
    <n v="0"/>
    <m/>
    <m/>
  </r>
  <r>
    <x v="34"/>
    <n v="26531"/>
    <s v="45208810155550000579"/>
    <n v="37905390"/>
    <s v="4065"/>
    <m/>
    <d v="2016-08-18T00:00:00"/>
    <m/>
    <m/>
    <n v="1"/>
    <n v="1"/>
    <m/>
    <m/>
    <n v="1"/>
    <n v="1"/>
    <n v="1"/>
    <n v="0"/>
    <n v="1"/>
    <m/>
    <d v="2016-10-15T00:00:00"/>
    <n v="0"/>
    <m/>
    <m/>
    <m/>
    <n v="0"/>
    <m/>
    <m/>
  </r>
  <r>
    <x v="35"/>
    <n v="4353"/>
    <s v="45208810255550000356"/>
    <n v="45887843599.82"/>
    <s v="2640"/>
    <m/>
    <d v="2010-12-27T00:00:00"/>
    <m/>
    <m/>
    <n v="2.2000000000000002"/>
    <n v="3"/>
    <n v="-2"/>
    <s v="45"/>
    <n v="3"/>
    <n v="3"/>
    <n v="3"/>
    <n v="0"/>
    <n v="1"/>
    <m/>
    <d v="2000-01-01T00:00:00"/>
    <n v="920"/>
    <s v="2016-12-26"/>
    <n v="2"/>
    <m/>
    <n v="0"/>
    <m/>
    <m/>
  </r>
  <r>
    <x v="36"/>
    <n v="1130"/>
    <s v="32309840000210000008"/>
    <n v="39997009879.25"/>
    <s v="702812052"/>
    <m/>
    <d v="2005-12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36"/>
    <n v="1131"/>
    <s v="32309978900210000009"/>
    <n v="12766673078.07"/>
    <s v="702812053"/>
    <m/>
    <d v="2005-12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36"/>
    <n v="2212"/>
    <s v="32309756700210000010"/>
    <n v="6198591167.8299999"/>
    <s v="702812056"/>
    <m/>
    <d v="2005-12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37"/>
    <n v="10000752"/>
    <s v="32102840950018000188"/>
    <n v="5974487872.6000004"/>
    <m/>
    <m/>
    <m/>
    <m/>
    <m/>
    <n v="1"/>
    <n v="1"/>
    <m/>
    <m/>
    <n v="1"/>
    <n v="1"/>
    <n v="1"/>
    <n v="0"/>
    <m/>
    <m/>
    <m/>
    <n v="0"/>
    <m/>
    <m/>
    <m/>
    <m/>
    <m/>
    <m/>
  </r>
  <r>
    <x v="38"/>
    <n v="11133"/>
    <s v="45207810855550000469"/>
    <n v="12500000000"/>
    <s v="3468"/>
    <m/>
    <d v="2014-02-26T00:00:00"/>
    <m/>
    <m/>
    <n v="1"/>
    <n v="1"/>
    <n v="-1"/>
    <s v="0"/>
    <n v="1"/>
    <n v="1"/>
    <n v="1"/>
    <n v="0"/>
    <n v="1"/>
    <m/>
    <d v="2014-03-25T00:00:00"/>
    <n v="0"/>
    <m/>
    <n v="0"/>
    <m/>
    <n v="0"/>
    <m/>
    <m/>
  </r>
  <r>
    <x v="38"/>
    <n v="17478"/>
    <s v="45208810555550000506"/>
    <n v="15000000000"/>
    <s v="3923"/>
    <m/>
    <d v="2016-01-27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8"/>
    <n v="17479"/>
    <s v="45208810955550000504"/>
    <n v="20000000000"/>
    <s v="3924"/>
    <m/>
    <d v="2016-01-27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8"/>
    <n v="17480"/>
    <s v="45208810255550000505"/>
    <n v="15000000000"/>
    <s v="3925"/>
    <m/>
    <d v="2016-01-27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8"/>
    <n v="17543"/>
    <s v="45208810155550000508"/>
    <n v="10000000000"/>
    <s v="3927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8"/>
    <n v="17544"/>
    <s v="45208810455550000509"/>
    <n v="10000000000"/>
    <s v="3928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8"/>
    <n v="17545"/>
    <s v="45208810855550000507"/>
    <n v="20000000000"/>
    <s v="3926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8"/>
    <n v="17546"/>
    <s v="45208810855550000510"/>
    <n v="10000000000"/>
    <s v="3929"/>
    <m/>
    <d v="2016-02-09T00:00:00"/>
    <m/>
    <m/>
    <n v="1"/>
    <n v="1"/>
    <n v="-1"/>
    <s v="0"/>
    <n v="1"/>
    <n v="1"/>
    <n v="1"/>
    <n v="0"/>
    <n v="1"/>
    <m/>
    <d v="2016-03-25T00:00:00"/>
    <n v="0"/>
    <m/>
    <m/>
    <n v="0"/>
    <m/>
    <m/>
    <m/>
  </r>
  <r>
    <x v="39"/>
    <n v="14605"/>
    <s v="32401810200210000011"/>
    <n v="131000000"/>
    <s v="59311440"/>
    <m/>
    <d v="2015-01-16T00:00:00"/>
    <m/>
    <m/>
    <n v="3"/>
    <n v="3"/>
    <m/>
    <m/>
    <n v="5"/>
    <n v="5"/>
    <n v="5"/>
    <n v="0"/>
    <n v="1"/>
    <m/>
    <d v="2000-01-01T00:00:00"/>
    <n v="719"/>
    <m/>
    <n v="1"/>
    <m/>
    <m/>
    <m/>
    <m/>
  </r>
  <r>
    <x v="40"/>
    <n v="9911"/>
    <s v="32109840200210000215"/>
    <n v="306825180"/>
    <s v="702706121"/>
    <m/>
    <d v="2012-06-27T00:00:00"/>
    <m/>
    <m/>
    <n v="1"/>
    <n v="1"/>
    <n v="-1"/>
    <s v="0"/>
    <n v="1"/>
    <n v="1"/>
    <n v="1"/>
    <n v="0"/>
    <n v="1"/>
    <m/>
    <d v="2012-09-27T00:00:00"/>
    <n v="0"/>
    <m/>
    <m/>
    <m/>
    <m/>
    <m/>
    <m/>
  </r>
  <r>
    <x v="40"/>
    <n v="9915"/>
    <s v="32109840600210000242"/>
    <n v="300809000"/>
    <s v="701112121"/>
    <m/>
    <d v="2012-12-11T00:00:00"/>
    <m/>
    <m/>
    <n v="1"/>
    <n v="1"/>
    <n v="-1"/>
    <s v="0"/>
    <n v="1"/>
    <n v="1"/>
    <n v="1"/>
    <n v="0"/>
    <n v="1"/>
    <m/>
    <d v="2013-03-11T00:00:00"/>
    <n v="0"/>
    <m/>
    <m/>
    <m/>
    <m/>
    <m/>
    <m/>
  </r>
  <r>
    <x v="40"/>
    <n v="9921"/>
    <s v="32109840600210000284"/>
    <n v="661779800"/>
    <s v="702406131"/>
    <m/>
    <d v="2013-06-24T00:00:00"/>
    <m/>
    <m/>
    <n v="1"/>
    <n v="1"/>
    <n v="-1"/>
    <s v="0"/>
    <n v="1"/>
    <n v="1"/>
    <n v="1"/>
    <n v="0"/>
    <n v="1"/>
    <m/>
    <d v="2013-09-24T00:00:00"/>
    <n v="0"/>
    <m/>
    <m/>
    <m/>
    <m/>
    <m/>
    <m/>
  </r>
  <r>
    <x v="41"/>
    <n v="26659"/>
    <s v="32108840700210000813"/>
    <n v="1173155100"/>
    <s v="703103164"/>
    <m/>
    <d v="2016-03-31T00:00:00"/>
    <m/>
    <m/>
    <n v="1"/>
    <n v="1"/>
    <m/>
    <m/>
    <n v="1"/>
    <n v="1"/>
    <n v="1"/>
    <n v="0"/>
    <n v="1"/>
    <m/>
    <d v="2016-06-30T00:00:00"/>
    <n v="0"/>
    <m/>
    <n v="0"/>
    <m/>
    <m/>
    <m/>
    <m/>
  </r>
  <r>
    <x v="41"/>
    <n v="26660"/>
    <s v="32108840000210000814"/>
    <n v="932507900"/>
    <s v="703103165"/>
    <m/>
    <d v="2016-03-31T00:00:00"/>
    <m/>
    <m/>
    <n v="1"/>
    <n v="1"/>
    <m/>
    <m/>
    <n v="1"/>
    <n v="1"/>
    <n v="1"/>
    <n v="0"/>
    <n v="1"/>
    <m/>
    <d v="2016-05-23T00:00:00"/>
    <n v="0"/>
    <m/>
    <n v="0"/>
    <m/>
    <m/>
    <m/>
    <m/>
  </r>
  <r>
    <x v="41"/>
    <n v="27279"/>
    <s v="32109840800210000547"/>
    <n v="133198225.2"/>
    <s v="700309151"/>
    <m/>
    <d v="2015-09-03T00:00:00"/>
    <m/>
    <m/>
    <n v="1"/>
    <n v="1"/>
    <m/>
    <m/>
    <n v="1"/>
    <n v="1"/>
    <n v="1"/>
    <n v="0"/>
    <n v="1"/>
    <m/>
    <d v="2015-12-03T00:00:00"/>
    <n v="0"/>
    <m/>
    <n v="0"/>
    <m/>
    <m/>
    <m/>
    <m/>
  </r>
  <r>
    <x v="41"/>
    <n v="27607"/>
    <s v="32109840400210000549"/>
    <n v="270728100"/>
    <s v="703006165"/>
    <m/>
    <d v="2016-06-30T00:00:00"/>
    <m/>
    <m/>
    <n v="1"/>
    <n v="1"/>
    <m/>
    <m/>
    <n v="1"/>
    <n v="1"/>
    <n v="1"/>
    <n v="0"/>
    <n v="1"/>
    <m/>
    <d v="2016-09-30T00:00:00"/>
    <n v="0"/>
    <m/>
    <n v="0"/>
    <m/>
    <m/>
    <m/>
    <m/>
  </r>
  <r>
    <x v="41"/>
    <n v="10000912"/>
    <s v="32102840800210004744"/>
    <n v="6068636571.840003"/>
    <m/>
    <m/>
    <m/>
    <m/>
    <m/>
    <n v="1"/>
    <n v="1"/>
    <m/>
    <m/>
    <n v="1"/>
    <n v="1"/>
    <n v="1"/>
    <n v="0"/>
    <m/>
    <m/>
    <m/>
    <n v="0"/>
    <m/>
    <m/>
    <m/>
    <m/>
    <m/>
    <m/>
  </r>
  <r>
    <x v="42"/>
    <n v="10000947"/>
    <s v="47408840200210151290"/>
    <n v="188284625.34999999"/>
    <m/>
    <m/>
    <m/>
    <m/>
    <m/>
    <n v="1"/>
    <n v="1"/>
    <m/>
    <m/>
    <n v="1"/>
    <n v="1"/>
    <n v="1"/>
    <n v="0"/>
    <m/>
    <m/>
    <m/>
    <n v="0"/>
    <m/>
    <m/>
    <m/>
    <m/>
    <m/>
    <m/>
  </r>
  <r>
    <x v="43"/>
    <n v="463"/>
    <s v="45208810755550000131"/>
    <n v="174810959.62"/>
    <s v="1649"/>
    <m/>
    <d v="2006-08-10T00:00:00"/>
    <m/>
    <m/>
    <n v="2.1"/>
    <n v="1"/>
    <m/>
    <m/>
    <n v="2.1"/>
    <n v="2.1"/>
    <n v="2.1"/>
    <n v="0"/>
    <n v="1"/>
    <m/>
    <d v="2006-08-10T00:00:00"/>
    <n v="0"/>
    <m/>
    <n v="0"/>
    <m/>
    <m/>
    <m/>
    <m/>
  </r>
  <r>
    <x v="43"/>
    <n v="481"/>
    <s v="45208810255550000165"/>
    <n v="28883681.710000001"/>
    <s v="1682"/>
    <m/>
    <d v="2006-10-16T00:00:00"/>
    <m/>
    <m/>
    <n v="2.1"/>
    <n v="1"/>
    <m/>
    <m/>
    <n v="2.1"/>
    <n v="2.1"/>
    <n v="2.1"/>
    <n v="0"/>
    <n v="1"/>
    <m/>
    <d v="2006-10-16T00:00:00"/>
    <n v="0"/>
    <m/>
    <n v="0"/>
    <m/>
    <m/>
    <m/>
    <m/>
  </r>
  <r>
    <x v="43"/>
    <n v="482"/>
    <s v="45208810655550000147"/>
    <n v="140184541.36000001"/>
    <s v="1685"/>
    <m/>
    <d v="2006-10-19T00:00:00"/>
    <m/>
    <m/>
    <n v="2.1"/>
    <n v="1"/>
    <m/>
    <m/>
    <n v="2.1"/>
    <n v="2.1"/>
    <n v="2.1"/>
    <n v="0"/>
    <n v="1"/>
    <m/>
    <d v="2006-10-19T00:00:00"/>
    <n v="0"/>
    <m/>
    <n v="0"/>
    <m/>
    <m/>
    <m/>
    <m/>
  </r>
  <r>
    <x v="43"/>
    <n v="496"/>
    <s v="45208810955550000135"/>
    <n v="168307737.03999999"/>
    <s v="1719"/>
    <m/>
    <d v="2006-12-20T00:00:00"/>
    <m/>
    <m/>
    <n v="2.1"/>
    <n v="1"/>
    <m/>
    <m/>
    <n v="2.1"/>
    <n v="2.1"/>
    <n v="2.1"/>
    <n v="0"/>
    <n v="1"/>
    <m/>
    <d v="2006-12-20T00:00:00"/>
    <n v="0"/>
    <m/>
    <n v="0"/>
    <m/>
    <m/>
    <m/>
    <m/>
  </r>
  <r>
    <x v="43"/>
    <n v="506"/>
    <s v="45208810255550000136"/>
    <n v="154891225.84999999"/>
    <s v="1737"/>
    <m/>
    <d v="2007-02-20T00:00:00"/>
    <m/>
    <m/>
    <n v="2.1"/>
    <n v="1"/>
    <m/>
    <m/>
    <n v="2.1"/>
    <n v="2.1"/>
    <n v="2.1"/>
    <n v="0"/>
    <n v="1"/>
    <m/>
    <d v="2007-02-21T00:00:00"/>
    <n v="0"/>
    <m/>
    <n v="0"/>
    <m/>
    <m/>
    <m/>
    <m/>
  </r>
  <r>
    <x v="43"/>
    <n v="507"/>
    <s v="45208810255550000152"/>
    <n v="1773793302.6500001"/>
    <s v="1750"/>
    <m/>
    <d v="2007-03-16T00:00:00"/>
    <m/>
    <m/>
    <n v="2.1"/>
    <n v="1"/>
    <m/>
    <m/>
    <n v="2.1"/>
    <n v="2.1"/>
    <n v="2.1"/>
    <n v="0"/>
    <n v="1"/>
    <m/>
    <d v="2007-03-16T00:00:00"/>
    <n v="0"/>
    <m/>
    <n v="0"/>
    <m/>
    <m/>
    <m/>
    <m/>
  </r>
  <r>
    <x v="43"/>
    <n v="515"/>
    <s v="45208810555550000137"/>
    <n v="309722127.95999998"/>
    <s v="1765"/>
    <m/>
    <d v="2007-04-05T00:00:00"/>
    <m/>
    <m/>
    <n v="2.1"/>
    <n v="1"/>
    <m/>
    <m/>
    <n v="2.1"/>
    <n v="2.1"/>
    <n v="2.1"/>
    <n v="0"/>
    <n v="1"/>
    <m/>
    <d v="2007-04-05T00:00:00"/>
    <n v="0"/>
    <m/>
    <n v="0"/>
    <m/>
    <m/>
    <m/>
    <m/>
  </r>
  <r>
    <x v="43"/>
    <n v="539"/>
    <s v="45208810955550000151"/>
    <n v="2325202460.1799998"/>
    <s v="1841"/>
    <m/>
    <d v="2007-08-23T00:00:00"/>
    <m/>
    <m/>
    <n v="2.1"/>
    <n v="1"/>
    <m/>
    <m/>
    <n v="2.1"/>
    <n v="2.1"/>
    <n v="2.1"/>
    <n v="0"/>
    <n v="1"/>
    <m/>
    <d v="2007-08-23T00:00:00"/>
    <n v="0"/>
    <m/>
    <n v="0"/>
    <m/>
    <m/>
    <m/>
    <m/>
  </r>
  <r>
    <x v="43"/>
    <n v="578"/>
    <s v="45208810855550000154"/>
    <n v="367066945.01999998"/>
    <s v="1927"/>
    <m/>
    <d v="2007-12-13T00:00:00"/>
    <m/>
    <m/>
    <n v="2.1"/>
    <n v="1"/>
    <m/>
    <m/>
    <n v="2.1"/>
    <n v="2.1"/>
    <n v="2.1"/>
    <n v="0"/>
    <n v="1"/>
    <m/>
    <d v="2007-12-13T00:00:00"/>
    <n v="0"/>
    <m/>
    <n v="0"/>
    <m/>
    <m/>
    <m/>
    <m/>
  </r>
  <r>
    <x v="43"/>
    <n v="584"/>
    <s v="45208810555550000153"/>
    <n v="1087875000"/>
    <s v="1958"/>
    <m/>
    <d v="2007-12-24T00:00:00"/>
    <m/>
    <m/>
    <n v="2.1"/>
    <n v="1"/>
    <m/>
    <m/>
    <n v="2.1"/>
    <n v="2.1"/>
    <n v="2.1"/>
    <n v="0"/>
    <n v="1"/>
    <m/>
    <d v="2007-12-24T00:00:00"/>
    <n v="0"/>
    <m/>
    <n v="0"/>
    <m/>
    <m/>
    <m/>
    <m/>
  </r>
  <r>
    <x v="43"/>
    <n v="629"/>
    <s v="45208810055550000158"/>
    <n v="1808152942.25"/>
    <s v="2016"/>
    <m/>
    <d v="2008-05-29T00:00:00"/>
    <m/>
    <m/>
    <n v="2.1"/>
    <n v="1"/>
    <m/>
    <m/>
    <n v="2.1"/>
    <n v="2.1"/>
    <n v="2.1"/>
    <n v="0"/>
    <n v="1"/>
    <m/>
    <d v="2008-05-29T00:00:00"/>
    <n v="0"/>
    <m/>
    <n v="0"/>
    <m/>
    <m/>
    <m/>
    <m/>
  </r>
  <r>
    <x v="44"/>
    <n v="3650"/>
    <s v="45208810955550000216"/>
    <n v="626064372.12"/>
    <s v="2582"/>
    <m/>
    <d v="2010-07-21T00:00:00"/>
    <m/>
    <m/>
    <n v="1"/>
    <n v="1"/>
    <m/>
    <m/>
    <n v="1"/>
    <n v="1"/>
    <n v="1"/>
    <n v="0"/>
    <n v="1"/>
    <m/>
    <d v="2010-07-28T00:00:00"/>
    <n v="0"/>
    <m/>
    <n v="0"/>
    <m/>
    <n v="0"/>
    <m/>
    <m/>
  </r>
  <r>
    <x v="45"/>
    <n v="100001042"/>
    <s v="32203840000210007796"/>
    <n v="3813400583.29"/>
    <m/>
    <m/>
    <m/>
    <m/>
    <m/>
    <n v="1"/>
    <n v="1"/>
    <m/>
    <m/>
    <n v="1"/>
    <n v="1"/>
    <n v="1"/>
    <n v="0"/>
    <m/>
    <m/>
    <m/>
    <n v="0"/>
    <m/>
    <m/>
    <m/>
    <m/>
    <m/>
    <m/>
  </r>
  <r>
    <x v="46"/>
    <n v="11841"/>
    <s v="45208810255550000411"/>
    <n v="3000000000"/>
    <s v="3387"/>
    <m/>
    <d v="2014-04-28T00:00:00"/>
    <m/>
    <m/>
    <n v="1"/>
    <n v="1"/>
    <m/>
    <m/>
    <n v="1"/>
    <n v="1"/>
    <n v="1"/>
    <n v="0"/>
    <n v="1"/>
    <m/>
    <d v="2014-05-12T00:00:00"/>
    <n v="0"/>
    <m/>
    <m/>
    <m/>
    <n v="0"/>
    <m/>
    <m/>
  </r>
  <r>
    <x v="46"/>
    <n v="14352"/>
    <s v="45208810755550000445"/>
    <n v="3000000000"/>
    <s v="3585"/>
    <m/>
    <d v="2014-12-12T00:00:00"/>
    <m/>
    <m/>
    <n v="1"/>
    <n v="1"/>
    <m/>
    <m/>
    <n v="1"/>
    <n v="1"/>
    <n v="1"/>
    <n v="0"/>
    <n v="1"/>
    <m/>
    <d v="2014-12-22T00:00:00"/>
    <n v="0"/>
    <m/>
    <m/>
    <m/>
    <m/>
    <m/>
    <m/>
  </r>
  <r>
    <x v="47"/>
    <n v="701"/>
    <s v="45208810555550000085"/>
    <n v="309487963.19999999"/>
    <s v="1653"/>
    <m/>
    <d v="2006-09-08T00:00:00"/>
    <m/>
    <m/>
    <n v="1"/>
    <n v="1"/>
    <m/>
    <m/>
    <n v="1"/>
    <n v="1"/>
    <n v="1"/>
    <n v="0"/>
    <n v="1"/>
    <m/>
    <d v="2006-09-08T00:00:00"/>
    <n v="0"/>
    <m/>
    <n v="0"/>
    <m/>
    <m/>
    <m/>
    <m/>
  </r>
  <r>
    <x v="47"/>
    <n v="737"/>
    <s v="45208810555550000098"/>
    <n v="1634596597.3800001"/>
    <s v="1842"/>
    <m/>
    <d v="2007-08-23T00:00:00"/>
    <m/>
    <m/>
    <n v="1"/>
    <n v="1"/>
    <m/>
    <m/>
    <n v="1"/>
    <n v="1"/>
    <n v="1"/>
    <n v="0"/>
    <n v="1"/>
    <m/>
    <d v="2007-08-23T00:00:00"/>
    <n v="0"/>
    <m/>
    <n v="0"/>
    <m/>
    <m/>
    <m/>
    <m/>
  </r>
  <r>
    <x v="47"/>
    <n v="743"/>
    <s v="45208810455550000101"/>
    <n v="1385626464.74"/>
    <s v="1881"/>
    <m/>
    <d v="2007-11-16T00:00:00"/>
    <m/>
    <m/>
    <n v="1"/>
    <n v="1"/>
    <m/>
    <m/>
    <n v="1"/>
    <n v="1"/>
    <n v="1"/>
    <n v="0"/>
    <n v="1"/>
    <m/>
    <d v="2007-11-16T00:00:00"/>
    <n v="0"/>
    <m/>
    <n v="0"/>
    <m/>
    <m/>
    <m/>
    <m/>
  </r>
  <r>
    <x v="47"/>
    <n v="1247"/>
    <s v="45208810155550000113"/>
    <n v="4834065609.5500002"/>
    <s v="2181"/>
    <m/>
    <d v="2008-11-11T00:00:00"/>
    <m/>
    <m/>
    <n v="1"/>
    <n v="1"/>
    <m/>
    <m/>
    <n v="1"/>
    <n v="1"/>
    <n v="1"/>
    <n v="0"/>
    <n v="1"/>
    <m/>
    <d v="2008-11-11T00:00:00"/>
    <n v="0"/>
    <m/>
    <n v="0"/>
    <m/>
    <m/>
    <m/>
    <m/>
  </r>
  <r>
    <x v="47"/>
    <n v="2070"/>
    <s v="45208810055550000174"/>
    <n v="9450000000"/>
    <s v="2278"/>
    <m/>
    <d v="2009-04-15T00:00:00"/>
    <m/>
    <m/>
    <n v="1"/>
    <n v="1"/>
    <m/>
    <m/>
    <n v="1"/>
    <n v="1"/>
    <n v="1"/>
    <n v="0"/>
    <n v="1"/>
    <m/>
    <d v="2009-04-15T00:00:00"/>
    <n v="0"/>
    <m/>
    <n v="0"/>
    <m/>
    <m/>
    <m/>
    <m/>
  </r>
  <r>
    <x v="48"/>
    <n v="27608"/>
    <s v="32103840400210006141"/>
    <n v="12032360000"/>
    <s v="79385433"/>
    <m/>
    <d v="2017-01-31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49"/>
    <n v="17825"/>
    <s v="45208810955550000562"/>
    <n v="5150000000"/>
    <s v="3644"/>
    <m/>
    <d v="2016-02-05T00:00:00"/>
    <m/>
    <m/>
    <n v="1"/>
    <n v="1"/>
    <m/>
    <m/>
    <n v="1"/>
    <n v="1"/>
    <n v="1"/>
    <n v="0"/>
    <n v="1"/>
    <m/>
    <d v="2016-04-29T00:00:00"/>
    <n v="0"/>
    <m/>
    <n v="0"/>
    <m/>
    <n v="0"/>
    <m/>
    <m/>
  </r>
  <r>
    <x v="49"/>
    <n v="26830"/>
    <s v="45208810855550000594"/>
    <n v="14650000000"/>
    <s v="4105"/>
    <m/>
    <d v="2016-10-14T00:00:00"/>
    <m/>
    <m/>
    <n v="1"/>
    <n v="1"/>
    <m/>
    <m/>
    <n v="1"/>
    <n v="1"/>
    <n v="1"/>
    <n v="0"/>
    <n v="1"/>
    <m/>
    <d v="2016-10-24T00:00:00"/>
    <n v="0"/>
    <m/>
    <m/>
    <m/>
    <m/>
    <m/>
    <m/>
  </r>
  <r>
    <x v="49"/>
    <n v="27179"/>
    <s v="45208810355550000609"/>
    <n v="14950000000"/>
    <s v="4108"/>
    <m/>
    <d v="2016-10-14T00:00:00"/>
    <m/>
    <m/>
    <n v="1"/>
    <n v="1"/>
    <m/>
    <m/>
    <n v="1"/>
    <n v="1"/>
    <n v="1"/>
    <n v="0"/>
    <n v="1"/>
    <m/>
    <d v="2016-12-12T00:00:00"/>
    <n v="0"/>
    <m/>
    <m/>
    <m/>
    <n v="0"/>
    <m/>
    <m/>
  </r>
  <r>
    <x v="49"/>
    <n v="27180"/>
    <s v="45208810355550000612"/>
    <n v="14850000000"/>
    <s v="4107"/>
    <m/>
    <d v="2016-10-14T00:00:00"/>
    <m/>
    <m/>
    <n v="1"/>
    <n v="1"/>
    <m/>
    <m/>
    <n v="1"/>
    <n v="1"/>
    <n v="1"/>
    <n v="0"/>
    <n v="1"/>
    <m/>
    <d v="2016-11-30T00:00:00"/>
    <n v="0"/>
    <m/>
    <m/>
    <m/>
    <n v="0"/>
    <m/>
    <m/>
  </r>
  <r>
    <x v="50"/>
    <n v="778"/>
    <s v="45606840355550000006"/>
    <n v="1023941588.26"/>
    <s v="б/н"/>
    <m/>
    <d v="2006-12-22T00:00:00"/>
    <m/>
    <m/>
    <n v="2.1"/>
    <n v="1"/>
    <m/>
    <m/>
    <n v="2.1"/>
    <n v="2.1"/>
    <n v="2.1"/>
    <n v="0"/>
    <n v="1"/>
    <m/>
    <d v="2006-12-28T00:00:00"/>
    <n v="0"/>
    <m/>
    <m/>
    <m/>
    <m/>
    <m/>
    <m/>
  </r>
  <r>
    <x v="51"/>
    <n v="17814"/>
    <s v="45207810950050000440"/>
    <n v="557466666.63"/>
    <s v="01356/МР"/>
    <m/>
    <d v="2016-04-28T00:00:00"/>
    <m/>
    <m/>
    <n v="1"/>
    <n v="1"/>
    <m/>
    <m/>
    <n v="1"/>
    <n v="1"/>
    <n v="1"/>
    <n v="0"/>
    <n v="1"/>
    <m/>
    <d v="2015-05-24T00:00:00"/>
    <n v="0"/>
    <m/>
    <m/>
    <m/>
    <m/>
    <m/>
    <m/>
  </r>
  <r>
    <x v="52"/>
    <n v="16387"/>
    <s v="45206810250050000727"/>
    <n v="50000000"/>
    <s v="01109/МР"/>
    <m/>
    <d v="2015-08-31T00:00:00"/>
    <m/>
    <m/>
    <n v="1"/>
    <n v="1"/>
    <m/>
    <m/>
    <n v="1"/>
    <n v="1"/>
    <n v="1"/>
    <n v="0"/>
    <n v="1"/>
    <m/>
    <d v="2015-09-15T00:00:00"/>
    <n v="0"/>
    <m/>
    <m/>
    <m/>
    <m/>
    <m/>
    <m/>
  </r>
  <r>
    <x v="52"/>
    <n v="16700"/>
    <s v="45206810850050000745"/>
    <n v="100000000"/>
    <s v="01132/МР"/>
    <m/>
    <d v="2015-10-02T00:00:00"/>
    <m/>
    <m/>
    <n v="1"/>
    <n v="1"/>
    <m/>
    <m/>
    <n v="1"/>
    <n v="1"/>
    <n v="1"/>
    <n v="0"/>
    <n v="1"/>
    <m/>
    <d v="2015-10-15T00:00:00"/>
    <n v="0"/>
    <m/>
    <m/>
    <m/>
    <m/>
    <m/>
    <m/>
  </r>
  <r>
    <x v="52"/>
    <n v="17815"/>
    <s v="45206810350050000805"/>
    <n v="50000000"/>
    <s v="01351/МР"/>
    <m/>
    <d v="2016-04-29T00:00:00"/>
    <m/>
    <m/>
    <n v="1"/>
    <n v="1"/>
    <m/>
    <m/>
    <n v="1"/>
    <n v="1"/>
    <n v="1"/>
    <n v="0"/>
    <n v="1"/>
    <m/>
    <d v="2015-05-16T00:00:00"/>
    <n v="0"/>
    <m/>
    <m/>
    <m/>
    <m/>
    <m/>
    <m/>
  </r>
  <r>
    <x v="52"/>
    <n v="27352"/>
    <s v="45206810550050000870"/>
    <n v="100000000"/>
    <s v="01657/МР"/>
    <m/>
    <d v="2016-12-20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3"/>
    <n v="9436"/>
    <s v="47801810250050000010"/>
    <n v="17873122.989999998"/>
    <s v="К2600/10-0624ЛВ/Д000"/>
    <m/>
    <d v="2011-01-19T00:00:00"/>
    <m/>
    <m/>
    <n v="3"/>
    <n v="3"/>
    <m/>
    <m/>
    <n v="5"/>
    <n v="5"/>
    <n v="5"/>
    <n v="0"/>
    <n v="1"/>
    <m/>
    <d v="2000-01-01T00:00:00"/>
    <n v="1842"/>
    <m/>
    <m/>
    <m/>
    <m/>
    <m/>
    <m/>
  </r>
  <r>
    <x v="53"/>
    <n v="9446"/>
    <s v="47802810550050000120"/>
    <n v="1"/>
    <s v="А2600/10-1584АВ/Д000"/>
    <m/>
    <d v="2010-12-16T00:00:00"/>
    <m/>
    <m/>
    <n v="3"/>
    <n v="3"/>
    <m/>
    <m/>
    <n v="5"/>
    <n v="5"/>
    <n v="5"/>
    <n v="0"/>
    <n v="1"/>
    <m/>
    <d v="2000-01-01T00:00:00"/>
    <n v="1877"/>
    <m/>
    <m/>
    <m/>
    <m/>
    <m/>
    <m/>
  </r>
  <r>
    <x v="53"/>
    <n v="9451"/>
    <s v="47802810850050000118"/>
    <n v="12934516.060000001"/>
    <s v="К2600/10-0654ЛВ/Д000"/>
    <m/>
    <d v="2010-12-16T00:00:00"/>
    <m/>
    <m/>
    <n v="3"/>
    <n v="3"/>
    <m/>
    <m/>
    <n v="5"/>
    <n v="5"/>
    <n v="5"/>
    <n v="0"/>
    <n v="1"/>
    <m/>
    <d v="2000-01-01T00:00:00"/>
    <n v="1874"/>
    <m/>
    <m/>
    <m/>
    <m/>
    <m/>
    <m/>
  </r>
  <r>
    <x v="54"/>
    <n v="18601"/>
    <s v="45812810355550000998"/>
    <n v="1049923031.97"/>
    <s v="38-196/15/380-13-КР"/>
    <m/>
    <d v="2013-12-27T00:00:00"/>
    <m/>
    <m/>
    <n v="3"/>
    <n v="3"/>
    <m/>
    <m/>
    <n v="5"/>
    <n v="5"/>
    <n v="5"/>
    <n v="0"/>
    <n v="1"/>
    <m/>
    <d v="2000-01-01T00:00:00"/>
    <n v="398"/>
    <m/>
    <m/>
    <m/>
    <m/>
    <m/>
    <m/>
  </r>
  <r>
    <x v="55"/>
    <n v="3640"/>
    <s v="45208810255550000217"/>
    <n v="2765358105.02"/>
    <s v="2584"/>
    <m/>
    <d v="2010-07-21T00:00:00"/>
    <m/>
    <m/>
    <n v="1"/>
    <n v="1"/>
    <m/>
    <m/>
    <n v="1"/>
    <n v="1"/>
    <n v="1"/>
    <n v="0"/>
    <n v="1"/>
    <m/>
    <d v="2010-07-28T00:00:00"/>
    <n v="0"/>
    <m/>
    <n v="0"/>
    <m/>
    <n v="0"/>
    <m/>
    <m/>
  </r>
  <r>
    <x v="56"/>
    <n v="12419"/>
    <s v="45207810255550000483"/>
    <n v="5000000000"/>
    <s v="3500"/>
    <m/>
    <d v="2014-07-01T00:00:00"/>
    <m/>
    <m/>
    <n v="1"/>
    <n v="1"/>
    <m/>
    <m/>
    <n v="1"/>
    <n v="1"/>
    <n v="1"/>
    <n v="0"/>
    <n v="1"/>
    <m/>
    <d v="2014-07-31T00:00:00"/>
    <n v="0"/>
    <m/>
    <n v="0"/>
    <m/>
    <n v="0"/>
    <m/>
    <m/>
  </r>
  <r>
    <x v="56"/>
    <n v="12835"/>
    <s v="45207810855550000485"/>
    <n v="5000000000"/>
    <s v="3550"/>
    <m/>
    <d v="2014-08-06T00:00:00"/>
    <m/>
    <m/>
    <n v="1"/>
    <n v="1"/>
    <m/>
    <m/>
    <n v="1"/>
    <n v="1"/>
    <n v="1"/>
    <n v="0"/>
    <n v="1"/>
    <m/>
    <d v="2014-08-29T00:00:00"/>
    <n v="0"/>
    <m/>
    <n v="0"/>
    <m/>
    <n v="0"/>
    <m/>
    <m/>
  </r>
  <r>
    <x v="57"/>
    <n v="15157"/>
    <s v="45812810655550000928"/>
    <n v="394935407.98000002"/>
    <s v="КС-725950/2013/00010"/>
    <m/>
    <d v="2013-04-15T00:00:00"/>
    <m/>
    <m/>
    <n v="2.2000000000000002"/>
    <n v="3"/>
    <m/>
    <m/>
    <n v="4.2"/>
    <n v="4.2"/>
    <n v="4.2"/>
    <n v="0"/>
    <n v="1"/>
    <m/>
    <d v="2000-01-01T00:00:00"/>
    <n v="1008"/>
    <m/>
    <n v="2"/>
    <m/>
    <m/>
    <m/>
    <m/>
  </r>
  <r>
    <x v="58"/>
    <n v="27220"/>
    <s v="45205810810800000046"/>
    <n v="30000000"/>
    <s v="01632/МР"/>
    <m/>
    <d v="2016-12-08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8"/>
    <n v="27221"/>
    <s v="45205810110800000050"/>
    <n v="20000000"/>
    <s v="01634/МР"/>
    <m/>
    <d v="2016-12-08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8"/>
    <n v="27222"/>
    <s v="45205810710800000052"/>
    <n v="20000000"/>
    <s v="01635/МР"/>
    <m/>
    <d v="2016-12-08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8"/>
    <n v="27223"/>
    <s v="45205810310800000054"/>
    <n v="20000000"/>
    <s v="01636/МР"/>
    <m/>
    <d v="2016-12-08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8"/>
    <n v="27224"/>
    <s v="45205810210800000057"/>
    <n v="25000000"/>
    <s v="01637/МР"/>
    <m/>
    <d v="2016-12-08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9"/>
    <n v="15640"/>
    <s v="32308810700210000119"/>
    <n v="8025000000"/>
    <s v="500806154 - участ. ГК ПИК"/>
    <m/>
    <d v="2015-06-08T00:00:00"/>
    <m/>
    <m/>
    <n v="1"/>
    <n v="1"/>
    <m/>
    <m/>
    <n v="1"/>
    <n v="1"/>
    <n v="1"/>
    <n v="0"/>
    <n v="1"/>
    <m/>
    <d v="2015-06-11T00:00:00"/>
    <n v="0"/>
    <m/>
    <n v="0"/>
    <m/>
    <n v="0"/>
    <m/>
    <m/>
  </r>
  <r>
    <x v="60"/>
    <n v="17395"/>
    <s v="45207810450050000429"/>
    <n v="250000000"/>
    <s v="01248/МР"/>
    <m/>
    <d v="2015-12-29T00:00:00"/>
    <m/>
    <m/>
    <n v="1"/>
    <n v="1"/>
    <m/>
    <m/>
    <n v="1"/>
    <n v="1"/>
    <n v="1"/>
    <n v="0"/>
    <n v="1"/>
    <m/>
    <d v="2016-12-25T00:00:00"/>
    <n v="0"/>
    <m/>
    <m/>
    <m/>
    <n v="0"/>
    <m/>
    <m/>
  </r>
  <r>
    <x v="60"/>
    <n v="17471"/>
    <s v="45207810050050000434"/>
    <n v="200000000"/>
    <s v="01249/МР"/>
    <m/>
    <d v="2016-01-13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60"/>
    <n v="17550"/>
    <s v="45207810750050000433"/>
    <n v="150000000"/>
    <s v="01270/МР"/>
    <m/>
    <d v="2016-02-10T00:00:00"/>
    <m/>
    <m/>
    <n v="1"/>
    <n v="1"/>
    <m/>
    <m/>
    <n v="1"/>
    <n v="1"/>
    <n v="1"/>
    <n v="0"/>
    <n v="1"/>
    <m/>
    <d v="2016-02-15T00:00:00"/>
    <n v="0"/>
    <m/>
    <m/>
    <m/>
    <m/>
    <m/>
    <m/>
  </r>
  <r>
    <x v="60"/>
    <n v="18447"/>
    <s v="45206810950050000807"/>
    <n v="284780000"/>
    <s v="01353/МР"/>
    <m/>
    <d v="2016-05-06T00:00:00"/>
    <m/>
    <m/>
    <n v="1"/>
    <n v="1"/>
    <m/>
    <m/>
    <n v="1"/>
    <n v="1"/>
    <n v="1"/>
    <n v="0"/>
    <n v="1"/>
    <m/>
    <d v="2016-05-16T00:00:00"/>
    <n v="0"/>
    <m/>
    <m/>
    <m/>
    <m/>
    <m/>
    <m/>
  </r>
  <r>
    <x v="60"/>
    <n v="25375"/>
    <s v="45206810150050000830"/>
    <n v="150000000"/>
    <s v="01440/МР"/>
    <m/>
    <d v="2016-08-04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60"/>
    <n v="26761"/>
    <s v="45206810350050000850"/>
    <n v="409910000"/>
    <s v="01503/МР"/>
    <m/>
    <d v="2016-10-04T00:00:00"/>
    <m/>
    <m/>
    <n v="1"/>
    <n v="1"/>
    <m/>
    <m/>
    <n v="1"/>
    <n v="1"/>
    <n v="1"/>
    <n v="0"/>
    <n v="1"/>
    <m/>
    <d v="2016-10-15T00:00:00"/>
    <n v="0"/>
    <m/>
    <m/>
    <m/>
    <m/>
    <m/>
    <m/>
  </r>
  <r>
    <x v="61"/>
    <n v="7158"/>
    <s v="45106810055550000072"/>
    <n v="2070500000"/>
    <s v="1/СДБО"/>
    <m/>
    <d v="2009-12-16T00:00:00"/>
    <m/>
    <m/>
    <n v="1"/>
    <n v="1"/>
    <n v="-2"/>
    <s v="0"/>
    <n v="1"/>
    <n v="1"/>
    <n v="1"/>
    <n v="0"/>
    <n v="1"/>
    <m/>
    <d v="2012-05-17T00:00:00"/>
    <n v="0"/>
    <m/>
    <m/>
    <n v="0"/>
    <n v="0"/>
    <m/>
    <m/>
  </r>
  <r>
    <x v="61"/>
    <n v="10722"/>
    <s v="45105810155550000025"/>
    <n v="3747975338.6199999"/>
    <s v="1/СДБО_20140117"/>
    <m/>
    <d v="2014-01-17T00:00:00"/>
    <m/>
    <m/>
    <n v="1"/>
    <n v="1"/>
    <n v="-2"/>
    <s v="0"/>
    <n v="1"/>
    <n v="1"/>
    <n v="1"/>
    <n v="0"/>
    <n v="1"/>
    <m/>
    <d v="2012-05-17T00:00:00"/>
    <n v="0"/>
    <m/>
    <m/>
    <n v="0"/>
    <n v="0"/>
    <m/>
    <m/>
  </r>
  <r>
    <x v="61"/>
    <n v="100001766"/>
    <s v="47002810000210082979"/>
    <n v="151822333527.34"/>
    <m/>
    <m/>
    <m/>
    <m/>
    <m/>
    <n v="1"/>
    <n v="1"/>
    <m/>
    <m/>
    <n v="1"/>
    <n v="1"/>
    <n v="1"/>
    <n v="0"/>
    <m/>
    <m/>
    <m/>
    <n v="0"/>
    <m/>
    <m/>
    <m/>
    <m/>
    <m/>
    <m/>
  </r>
  <r>
    <x v="62"/>
    <n v="100001854"/>
    <s v="47002840100210024687"/>
    <n v="2610365582.0799999"/>
    <m/>
    <m/>
    <m/>
    <m/>
    <m/>
    <n v="1"/>
    <n v="1"/>
    <m/>
    <m/>
    <n v="1"/>
    <n v="1"/>
    <n v="1"/>
    <n v="0"/>
    <m/>
    <m/>
    <m/>
    <n v="0"/>
    <m/>
    <m/>
    <m/>
    <m/>
    <m/>
    <m/>
  </r>
  <r>
    <x v="63"/>
    <n v="25382"/>
    <s v="45206810750050000832"/>
    <n v="456025295.86000001"/>
    <s v="01449/МР"/>
    <m/>
    <d v="2016-08-05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64"/>
    <n v="16448"/>
    <s v="45207810550050000413"/>
    <n v="45000000"/>
    <s v="01074/МР"/>
    <m/>
    <d v="2015-09-07T00:00:00"/>
    <m/>
    <m/>
    <n v="1"/>
    <n v="1"/>
    <m/>
    <m/>
    <n v="1"/>
    <n v="1"/>
    <n v="1"/>
    <n v="0"/>
    <n v="1"/>
    <m/>
    <d v="2015-09-18T00:00:00"/>
    <n v="0"/>
    <m/>
    <m/>
    <m/>
    <m/>
    <m/>
    <m/>
  </r>
  <r>
    <x v="64"/>
    <n v="17743"/>
    <s v="45205810450050000531"/>
    <n v="30000000"/>
    <s v="01322/МР"/>
    <m/>
    <d v="2016-04-06T00:00:00"/>
    <m/>
    <m/>
    <n v="1"/>
    <n v="1"/>
    <m/>
    <m/>
    <n v="1"/>
    <n v="1"/>
    <n v="1"/>
    <n v="0"/>
    <n v="1"/>
    <m/>
    <d v="2016-04-18T00:00:00"/>
    <n v="0"/>
    <m/>
    <m/>
    <m/>
    <m/>
    <m/>
    <m/>
  </r>
  <r>
    <x v="65"/>
    <n v="16566"/>
    <s v="45206810655550000479"/>
    <n v="387405287.64999998"/>
    <s v="3728"/>
    <m/>
    <d v="2015-07-01T00:00:00"/>
    <m/>
    <m/>
    <n v="1"/>
    <n v="1"/>
    <m/>
    <m/>
    <n v="1"/>
    <n v="1"/>
    <n v="1"/>
    <n v="0"/>
    <n v="1"/>
    <m/>
    <d v="2015-10-21T00:00:00"/>
    <n v="0"/>
    <m/>
    <m/>
    <m/>
    <m/>
    <m/>
    <m/>
  </r>
  <r>
    <x v="66"/>
    <n v="12890"/>
    <s v="45108810555550000020"/>
    <n v="108989685.19"/>
    <s v="3488"/>
    <m/>
    <d v="2014-08-07T00:00:00"/>
    <m/>
    <m/>
    <n v="1"/>
    <n v="1"/>
    <m/>
    <m/>
    <n v="1"/>
    <n v="1"/>
    <n v="1"/>
    <n v="0"/>
    <n v="1"/>
    <m/>
    <d v="2014-08-12T00:00:00"/>
    <n v="0"/>
    <m/>
    <m/>
    <m/>
    <n v="0"/>
    <m/>
    <m/>
  </r>
  <r>
    <x v="67"/>
    <n v="1666"/>
    <s v="32109840700210000168"/>
    <n v="1804854000"/>
    <s v="703103081"/>
    <m/>
    <d v="2008-03-31T00:00:00"/>
    <m/>
    <m/>
    <n v="1"/>
    <n v="1"/>
    <m/>
    <m/>
    <n v="1"/>
    <n v="1"/>
    <n v="1"/>
    <n v="0"/>
    <n v="1"/>
    <m/>
    <d v="2009-03-31T00:00:00"/>
    <n v="0"/>
    <m/>
    <m/>
    <m/>
    <m/>
    <m/>
    <m/>
  </r>
  <r>
    <x v="67"/>
    <n v="15563"/>
    <s v="32108840600210000706"/>
    <n v="561132.72"/>
    <s v="79286837"/>
    <m/>
    <d v="2014-05-29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64"/>
    <s v="32108840000210000720"/>
    <n v="575423.55000000005"/>
    <s v="79287932"/>
    <m/>
    <d v="2014-06-10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65"/>
    <s v="32108840100210000701"/>
    <n v="708000.31"/>
    <s v="79286019"/>
    <m/>
    <d v="2014-05-21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66"/>
    <s v="32108840500210000712"/>
    <n v="337425.88"/>
    <s v="79287430"/>
    <m/>
    <d v="2014-06-04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67"/>
    <s v="32108840200210000737"/>
    <n v="266808.56"/>
    <s v="79289607"/>
    <m/>
    <d v="2014-06-27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68"/>
    <s v="32108840000210000746"/>
    <n v="216242.57"/>
    <s v="79290699"/>
    <m/>
    <d v="2014-07-10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69"/>
    <s v="32108810500210000085"/>
    <n v="661324.64"/>
    <s v="500812145"/>
    <m/>
    <d v="2014-12-08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7"/>
    <n v="15570"/>
    <s v="32108840200210000698"/>
    <n v="1420647.51"/>
    <s v="79285406"/>
    <m/>
    <d v="2014-05-15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71"/>
    <s v="32108840700210000693"/>
    <n v="1021418.02"/>
    <s v="79285083"/>
    <m/>
    <d v="2014-05-12T00:00:00"/>
    <m/>
    <m/>
    <n v="1"/>
    <n v="1"/>
    <m/>
    <m/>
    <n v="1"/>
    <n v="1"/>
    <n v="1"/>
    <n v="0"/>
    <n v="1"/>
    <m/>
    <d v="2014-11-28T00:00:00"/>
    <n v="0"/>
    <m/>
    <n v="0"/>
    <m/>
    <m/>
    <m/>
    <m/>
  </r>
  <r>
    <x v="67"/>
    <n v="15572"/>
    <s v="32108810300210000081"/>
    <n v="3486336"/>
    <s v="502011144"/>
    <m/>
    <d v="2014-11-20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7"/>
    <n v="15573"/>
    <s v="32108810600210000082"/>
    <n v="1718378.53"/>
    <s v="502711144"/>
    <m/>
    <d v="2014-11-27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7"/>
    <n v="15574"/>
    <s v="32108810200210000084"/>
    <n v="538726.07999999996"/>
    <s v="500312143"/>
    <m/>
    <d v="2014-12-03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7"/>
    <n v="15575"/>
    <s v="32108810200210000110"/>
    <n v="819404.78"/>
    <s v="502904151"/>
    <m/>
    <d v="2015-04-29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7"/>
    <n v="15581"/>
    <s v="32108810300210000078"/>
    <n v="2428424.2000000002"/>
    <s v="500611141"/>
    <m/>
    <d v="2014-11-06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7"/>
    <n v="15582"/>
    <s v="32108810600210000079"/>
    <n v="1597405.32"/>
    <s v="501111142"/>
    <m/>
    <d v="2014-11-11T00:00:00"/>
    <m/>
    <m/>
    <n v="1"/>
    <n v="1"/>
    <m/>
    <m/>
    <n v="1"/>
    <n v="1"/>
    <n v="1"/>
    <n v="0"/>
    <n v="1"/>
    <m/>
    <d v="2015-11-30T00:00:00"/>
    <n v="0"/>
    <m/>
    <n v="0"/>
    <m/>
    <m/>
    <m/>
    <m/>
  </r>
  <r>
    <x v="67"/>
    <n v="26792"/>
    <s v="32108810600210000134"/>
    <n v="107137800"/>
    <s v="5013101613/1"/>
    <m/>
    <d v="2016-10-13T00:00:00"/>
    <m/>
    <m/>
    <n v="1"/>
    <n v="1"/>
    <m/>
    <m/>
    <n v="1"/>
    <n v="1"/>
    <n v="1"/>
    <n v="0"/>
    <n v="1"/>
    <m/>
    <d v="2017-01-13T00:00:00"/>
    <n v="0"/>
    <m/>
    <n v="0"/>
    <m/>
    <m/>
    <m/>
    <m/>
  </r>
  <r>
    <x v="67"/>
    <n v="100002078"/>
    <s v="32105810100210000161"/>
    <n v="4735497088.9000006"/>
    <m/>
    <m/>
    <m/>
    <m/>
    <m/>
    <n v="1"/>
    <n v="1"/>
    <m/>
    <m/>
    <n v="1"/>
    <n v="1"/>
    <n v="1"/>
    <n v="0"/>
    <m/>
    <m/>
    <m/>
    <n v="0"/>
    <m/>
    <m/>
    <m/>
    <m/>
    <m/>
    <m/>
  </r>
  <r>
    <x v="68"/>
    <n v="7946"/>
    <s v="45208810055550000598"/>
    <n v="9363287440.2900009"/>
    <s v="3021"/>
    <m/>
    <d v="2012-08-31T00:00:00"/>
    <m/>
    <m/>
    <n v="1"/>
    <n v="3"/>
    <m/>
    <m/>
    <n v="3"/>
    <n v="3"/>
    <n v="3"/>
    <n v="0"/>
    <n v="1"/>
    <m/>
    <d v="2012-12-04T00:00:00"/>
    <n v="122"/>
    <s v="2016-11-03"/>
    <n v="0"/>
    <n v="1"/>
    <m/>
    <m/>
    <m/>
  </r>
  <r>
    <x v="68"/>
    <n v="9140"/>
    <s v="45208810555550000360"/>
    <n v="40178962406.080002"/>
    <s v="2855"/>
    <m/>
    <d v="2011-11-21T00:00:00"/>
    <m/>
    <m/>
    <n v="1"/>
    <n v="3"/>
    <m/>
    <m/>
    <n v="3"/>
    <n v="3"/>
    <n v="3"/>
    <n v="0"/>
    <n v="1"/>
    <m/>
    <d v="2011-12-23T00:00:00"/>
    <n v="31"/>
    <s v="2016-11-03"/>
    <n v="0"/>
    <m/>
    <m/>
    <m/>
    <m/>
  </r>
  <r>
    <x v="68"/>
    <n v="10622"/>
    <s v="45208810355550000599"/>
    <n v="6139969266.8100004"/>
    <s v="3356"/>
    <m/>
    <d v="2013-12-26T00:00:00"/>
    <m/>
    <m/>
    <n v="1"/>
    <n v="1"/>
    <m/>
    <m/>
    <n v="1"/>
    <n v="1"/>
    <n v="1"/>
    <n v="0"/>
    <n v="1"/>
    <m/>
    <d v="2015-06-26T00:00:00"/>
    <n v="0"/>
    <m/>
    <n v="0"/>
    <m/>
    <m/>
    <m/>
    <m/>
  </r>
  <r>
    <x v="68"/>
    <n v="26796"/>
    <s v="45206810055550000529"/>
    <n v="500000000"/>
    <s v="4132"/>
    <m/>
    <d v="2016-10-17T00:00:00"/>
    <m/>
    <m/>
    <n v="1"/>
    <n v="1"/>
    <m/>
    <m/>
    <n v="1"/>
    <n v="1"/>
    <n v="1"/>
    <n v="0"/>
    <n v="0"/>
    <m/>
    <d v="2017-10-17T00:00:00"/>
    <n v="0"/>
    <m/>
    <m/>
    <m/>
    <m/>
    <m/>
    <m/>
  </r>
  <r>
    <x v="69"/>
    <n v="16647"/>
    <s v="45207810155550000538"/>
    <n v="1900000000"/>
    <s v="3786"/>
    <m/>
    <d v="2015-09-29T00:00:00"/>
    <m/>
    <m/>
    <n v="2.1"/>
    <n v="1"/>
    <m/>
    <m/>
    <n v="2.1"/>
    <n v="2.1"/>
    <n v="2.1"/>
    <n v="0"/>
    <n v="1"/>
    <m/>
    <d v="2015-09-30T00:00:00"/>
    <n v="0"/>
    <m/>
    <n v="0"/>
    <m/>
    <n v="0"/>
    <m/>
    <m/>
  </r>
  <r>
    <x v="69"/>
    <n v="16648"/>
    <s v="45207810455550000539"/>
    <n v="1900000000"/>
    <s v="3795"/>
    <m/>
    <d v="2015-09-29T00:00:00"/>
    <m/>
    <m/>
    <n v="2.1"/>
    <n v="1"/>
    <m/>
    <m/>
    <n v="2.1"/>
    <n v="2.1"/>
    <n v="2.1"/>
    <n v="0"/>
    <n v="1"/>
    <m/>
    <d v="2015-09-30T00:00:00"/>
    <n v="0"/>
    <m/>
    <n v="0"/>
    <m/>
    <n v="0"/>
    <m/>
    <m/>
  </r>
  <r>
    <x v="69"/>
    <n v="16649"/>
    <s v="45207810855550000540"/>
    <n v="1900000000"/>
    <s v="3796"/>
    <m/>
    <d v="2015-09-29T00:00:00"/>
    <m/>
    <m/>
    <n v="2.1"/>
    <n v="1"/>
    <m/>
    <m/>
    <n v="2.1"/>
    <n v="2.1"/>
    <n v="2.1"/>
    <n v="0"/>
    <n v="1"/>
    <m/>
    <d v="2015-09-30T00:00:00"/>
    <n v="0"/>
    <m/>
    <n v="0"/>
    <m/>
    <n v="0"/>
    <m/>
    <m/>
  </r>
  <r>
    <x v="69"/>
    <n v="16906"/>
    <s v="45207810355550000545"/>
    <n v="1900000000"/>
    <s v="3797"/>
    <m/>
    <d v="2015-09-29T00:00:00"/>
    <m/>
    <m/>
    <n v="2.1"/>
    <n v="1"/>
    <m/>
    <m/>
    <n v="2.1"/>
    <n v="2.1"/>
    <n v="2.1"/>
    <n v="0"/>
    <n v="1"/>
    <m/>
    <d v="2015-10-30T00:00:00"/>
    <n v="0"/>
    <m/>
    <n v="0"/>
    <m/>
    <n v="0"/>
    <m/>
    <m/>
  </r>
  <r>
    <x v="69"/>
    <n v="27259"/>
    <s v="45207810155550000635"/>
    <n v="2500000000"/>
    <s v="4174"/>
    <m/>
    <d v="2016-12-15T00:00:00"/>
    <m/>
    <m/>
    <n v="2.1"/>
    <n v="1"/>
    <m/>
    <m/>
    <n v="2.1"/>
    <n v="2.1"/>
    <n v="2.1"/>
    <n v="0"/>
    <n v="1"/>
    <m/>
    <d v="2016-12-15T00:00:00"/>
    <n v="0"/>
    <m/>
    <m/>
    <m/>
    <n v="0"/>
    <m/>
    <m/>
  </r>
  <r>
    <x v="69"/>
    <n v="27260"/>
    <s v="45207810455550000636"/>
    <n v="2500000000"/>
    <s v="4175"/>
    <m/>
    <d v="2016-12-15T00:00:00"/>
    <m/>
    <m/>
    <n v="2.1"/>
    <n v="1"/>
    <m/>
    <m/>
    <n v="2.1"/>
    <n v="2.1"/>
    <n v="2.1"/>
    <n v="0"/>
    <n v="1"/>
    <m/>
    <d v="2016-12-15T00:00:00"/>
    <n v="0"/>
    <m/>
    <m/>
    <m/>
    <n v="0"/>
    <m/>
    <m/>
  </r>
  <r>
    <x v="69"/>
    <n v="27307"/>
    <s v="45207810355550000639"/>
    <n v="1510000000"/>
    <s v="4173"/>
    <m/>
    <d v="2016-12-15T00:00:00"/>
    <m/>
    <m/>
    <n v="2.1"/>
    <n v="1"/>
    <m/>
    <m/>
    <n v="2.1"/>
    <n v="2.1"/>
    <n v="2.1"/>
    <n v="0"/>
    <n v="1"/>
    <m/>
    <d v="2016-12-22T00:00:00"/>
    <n v="0"/>
    <m/>
    <m/>
    <m/>
    <n v="0"/>
    <m/>
    <m/>
  </r>
  <r>
    <x v="70"/>
    <n v="27218"/>
    <s v="45206810910800000026"/>
    <n v="29650562.77"/>
    <s v="01626/МР"/>
    <m/>
    <d v="2016-12-08T00:00:00"/>
    <m/>
    <m/>
    <n v="1"/>
    <n v="1"/>
    <m/>
    <m/>
    <n v="1"/>
    <n v="1"/>
    <n v="1"/>
    <n v="0"/>
    <n v="1"/>
    <m/>
    <d v="2016-12-10T00:00:00"/>
    <n v="0"/>
    <m/>
    <m/>
    <m/>
    <m/>
    <m/>
    <m/>
  </r>
  <r>
    <x v="71"/>
    <n v="11439"/>
    <s v="45812810250050000506"/>
    <n v="793957854.14999998"/>
    <s v="00681/МР"/>
    <m/>
    <d v="2014-03-25T00:00:00"/>
    <m/>
    <m/>
    <n v="2.1"/>
    <n v="3"/>
    <m/>
    <m/>
    <n v="4.0999999999999996"/>
    <n v="4.0999999999999996"/>
    <n v="4.0999999999999996"/>
    <n v="0"/>
    <n v="1"/>
    <m/>
    <d v="2000-01-01T00:00:00"/>
    <n v="338"/>
    <m/>
    <m/>
    <m/>
    <m/>
    <m/>
    <m/>
  </r>
  <r>
    <x v="71"/>
    <n v="11756"/>
    <s v="45812810850050000511"/>
    <n v="494282933.38"/>
    <s v="00690/МР"/>
    <m/>
    <d v="2014-04-22T00:00:00"/>
    <m/>
    <m/>
    <n v="2.1"/>
    <n v="3"/>
    <m/>
    <m/>
    <n v="4.0999999999999996"/>
    <n v="4.0999999999999996"/>
    <n v="4.0999999999999996"/>
    <n v="0"/>
    <n v="1"/>
    <m/>
    <d v="2000-01-01T00:00:00"/>
    <n v="338"/>
    <m/>
    <m/>
    <m/>
    <m/>
    <m/>
    <m/>
  </r>
  <r>
    <x v="72"/>
    <n v="18229"/>
    <s v="47802840455550000070"/>
    <n v="123620153.8"/>
    <s v="б/н_2012-10-18"/>
    <m/>
    <d v="2012-10-18T00:00:00"/>
    <m/>
    <m/>
    <n v="1"/>
    <n v="1"/>
    <m/>
    <m/>
    <n v="1"/>
    <n v="1"/>
    <n v="1"/>
    <n v="0"/>
    <n v="1"/>
    <m/>
    <d v="2000-01-01T00:00:00"/>
    <n v="0"/>
    <m/>
    <m/>
    <m/>
    <n v="0"/>
    <n v="0"/>
    <m/>
  </r>
  <r>
    <x v="73"/>
    <n v="18429"/>
    <s v="60315810250060000052"/>
    <n v="354765816.36000001"/>
    <s v="78-1003/16/495/2-13-ГА"/>
    <m/>
    <d v="2015-06-04T00:00:00"/>
    <m/>
    <m/>
    <n v="2.2000000000000002"/>
    <n v="3"/>
    <m/>
    <m/>
    <n v="4.2"/>
    <n v="4.2"/>
    <n v="4.2"/>
    <n v="0"/>
    <n v="1"/>
    <m/>
    <d v="2013-08-08T00:00:00"/>
    <n v="661"/>
    <s v="2016-11-07"/>
    <n v="1"/>
    <m/>
    <m/>
    <m/>
    <m/>
  </r>
  <r>
    <x v="73"/>
    <n v="18430"/>
    <s v="60315810950060000051"/>
    <n v="206558991.25999999"/>
    <s v="78-1003/16/495/1-13-ГА"/>
    <m/>
    <d v="2015-06-04T00:00:00"/>
    <m/>
    <m/>
    <n v="2.2000000000000002"/>
    <n v="3"/>
    <m/>
    <m/>
    <n v="4.2"/>
    <n v="4.2"/>
    <n v="4.2"/>
    <n v="0"/>
    <n v="1"/>
    <m/>
    <d v="2013-08-08T00:00:00"/>
    <n v="661"/>
    <s v="2016-11-07"/>
    <n v="1"/>
    <m/>
    <m/>
    <m/>
    <m/>
  </r>
  <r>
    <x v="73"/>
    <n v="27112"/>
    <s v="47423810350060007239"/>
    <n v="989877890.07000005"/>
    <s v="ДУБГ-605-13/619-13"/>
    <m/>
    <d v="2016-11-07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m/>
    <m/>
    <m/>
  </r>
  <r>
    <x v="73"/>
    <n v="27320"/>
    <s v="45208810155550000605"/>
    <n v="5544076643.8199997"/>
    <s v="38-177/15/159-13-КР"/>
    <m/>
    <d v="2013-05-27T00:00:00"/>
    <m/>
    <m/>
    <n v="2.2000000000000002"/>
    <n v="3"/>
    <m/>
    <m/>
    <n v="4.2"/>
    <n v="4.2"/>
    <n v="4.2"/>
    <n v="0"/>
    <n v="1"/>
    <m/>
    <d v="2000-01-01T00:00:00"/>
    <n v="677"/>
    <s v="2016-11-07"/>
    <m/>
    <m/>
    <m/>
    <m/>
    <m/>
  </r>
  <r>
    <x v="74"/>
    <n v="724"/>
    <s v="45208810455550000130"/>
    <n v="11008086250"/>
    <s v="1786"/>
    <m/>
    <d v="2007-05-25T00:00:00"/>
    <m/>
    <m/>
    <n v="1"/>
    <n v="1"/>
    <m/>
    <m/>
    <n v="1"/>
    <n v="1"/>
    <n v="1"/>
    <n v="0"/>
    <n v="1"/>
    <m/>
    <d v="2007-05-28T00:00:00"/>
    <n v="0"/>
    <m/>
    <n v="0"/>
    <m/>
    <m/>
    <m/>
    <m/>
  </r>
  <r>
    <x v="75"/>
    <n v="8389"/>
    <s v="45208810255550000343"/>
    <n v="15706630450.290001"/>
    <s v="3098"/>
    <m/>
    <d v="2012-12-24T00:00:00"/>
    <m/>
    <m/>
    <n v="1"/>
    <n v="1"/>
    <n v="-1"/>
    <s v="0"/>
    <n v="1"/>
    <n v="1"/>
    <n v="1"/>
    <n v="0"/>
    <n v="1"/>
    <m/>
    <d v="2012-12-24T00:00:00"/>
    <n v="0"/>
    <m/>
    <n v="0"/>
    <n v="0"/>
    <m/>
    <m/>
    <m/>
  </r>
  <r>
    <x v="75"/>
    <n v="8515"/>
    <s v="45208810455550000347"/>
    <n v="12833948497.030001"/>
    <s v="3099"/>
    <m/>
    <d v="2012-12-24T00:00:00"/>
    <m/>
    <m/>
    <n v="1"/>
    <n v="1"/>
    <n v="-1"/>
    <s v="0"/>
    <n v="1"/>
    <n v="1"/>
    <n v="1"/>
    <n v="0"/>
    <n v="1"/>
    <m/>
    <d v="2013-01-24T00:00:00"/>
    <n v="0"/>
    <m/>
    <n v="0"/>
    <n v="0"/>
    <m/>
    <m/>
    <m/>
  </r>
  <r>
    <x v="75"/>
    <n v="18230"/>
    <s v="45208810155550000524"/>
    <n v="10992036363.360001"/>
    <s v="38-177-3079/15/101-12-КР"/>
    <m/>
    <d v="2012-03-30T00:00:00"/>
    <m/>
    <m/>
    <n v="1"/>
    <n v="1"/>
    <n v="-1"/>
    <s v="0"/>
    <n v="1"/>
    <n v="1"/>
    <n v="1"/>
    <n v="0"/>
    <n v="1"/>
    <m/>
    <d v="2000-01-01T00:00:00"/>
    <n v="0"/>
    <m/>
    <n v="0"/>
    <m/>
    <m/>
    <m/>
    <m/>
  </r>
  <r>
    <x v="75"/>
    <n v="18231"/>
    <s v="45208810355550000531"/>
    <n v="10149667471.49"/>
    <s v="38-177-3079/15/102-12-КР"/>
    <m/>
    <d v="2012-03-30T00:00:00"/>
    <m/>
    <m/>
    <n v="1"/>
    <n v="1"/>
    <n v="-1"/>
    <s v="0"/>
    <n v="1"/>
    <n v="1"/>
    <n v="1"/>
    <n v="0"/>
    <n v="1"/>
    <m/>
    <d v="2000-01-01T00:00:00"/>
    <n v="0"/>
    <m/>
    <n v="0"/>
    <m/>
    <m/>
    <m/>
    <m/>
  </r>
  <r>
    <x v="76"/>
    <n v="16595"/>
    <s v="45205810950050000390"/>
    <n v="47000000"/>
    <s v="01130/МР"/>
    <m/>
    <d v="2015-09-23T00:00:00"/>
    <m/>
    <m/>
    <n v="1"/>
    <n v="1"/>
    <m/>
    <m/>
    <n v="1"/>
    <n v="1"/>
    <n v="1"/>
    <n v="0"/>
    <n v="1"/>
    <m/>
    <d v="2015-09-25T00:00:00"/>
    <n v="0"/>
    <m/>
    <m/>
    <m/>
    <m/>
    <m/>
    <m/>
  </r>
  <r>
    <x v="76"/>
    <n v="17263"/>
    <s v="45207810850050000427"/>
    <n v="38333333.289999999"/>
    <s v="01235/МР"/>
    <m/>
    <d v="2015-12-14T00:00:00"/>
    <m/>
    <m/>
    <n v="1"/>
    <n v="1"/>
    <m/>
    <m/>
    <n v="1"/>
    <n v="1"/>
    <n v="1"/>
    <n v="0"/>
    <n v="1"/>
    <m/>
    <d v="2015-12-25T00:00:00"/>
    <n v="0"/>
    <m/>
    <m/>
    <m/>
    <n v="0"/>
    <m/>
    <m/>
  </r>
  <r>
    <x v="76"/>
    <n v="17320"/>
    <s v="45208810550050000166"/>
    <n v="93292877.950000003"/>
    <s v="01236/МР"/>
    <m/>
    <d v="2015-12-21T00:00:00"/>
    <m/>
    <m/>
    <n v="1"/>
    <n v="1"/>
    <m/>
    <m/>
    <n v="1"/>
    <n v="1"/>
    <n v="1"/>
    <n v="0"/>
    <n v="1"/>
    <m/>
    <d v="2015-12-25T00:00:00"/>
    <n v="0"/>
    <m/>
    <m/>
    <m/>
    <n v="0"/>
    <m/>
    <m/>
  </r>
  <r>
    <x v="76"/>
    <n v="18804"/>
    <s v="45205810750050000464"/>
    <n v="45000000"/>
    <s v="01360/МР"/>
    <m/>
    <d v="2016-05-13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76"/>
    <n v="20228"/>
    <s v="45207810350050000451"/>
    <n v="50000000"/>
    <s v="01392/МР"/>
    <m/>
    <d v="2016-06-06T00:00:00"/>
    <m/>
    <m/>
    <n v="1"/>
    <n v="1"/>
    <m/>
    <m/>
    <n v="1"/>
    <n v="1"/>
    <n v="1"/>
    <n v="0"/>
    <n v="1"/>
    <m/>
    <d v="2016-06-27T00:00:00"/>
    <n v="0"/>
    <m/>
    <m/>
    <m/>
    <m/>
    <m/>
    <m/>
  </r>
  <r>
    <x v="77"/>
    <n v="1394"/>
    <s v="32109840400210000170"/>
    <n v="180485400"/>
    <s v="701012081"/>
    <m/>
    <d v="2008-12-10T00:00:00"/>
    <m/>
    <m/>
    <n v="1"/>
    <n v="1"/>
    <m/>
    <m/>
    <n v="1"/>
    <n v="1"/>
    <n v="1"/>
    <n v="0"/>
    <n v="1"/>
    <m/>
    <d v="2009-03-10T00:00:00"/>
    <n v="0"/>
    <m/>
    <m/>
    <m/>
    <m/>
    <m/>
    <m/>
  </r>
  <r>
    <x v="77"/>
    <n v="2250"/>
    <s v="32109840600210000174"/>
    <n v="75202250"/>
    <s v="703108091"/>
    <m/>
    <d v="2009-08-31T00:00:00"/>
    <m/>
    <m/>
    <n v="1"/>
    <n v="1"/>
    <m/>
    <m/>
    <n v="1"/>
    <n v="1"/>
    <n v="1"/>
    <n v="0"/>
    <n v="1"/>
    <m/>
    <d v="2009-12-01T00:00:00"/>
    <n v="0"/>
    <m/>
    <m/>
    <m/>
    <m/>
    <m/>
    <m/>
  </r>
  <r>
    <x v="77"/>
    <n v="10151"/>
    <s v="32109840200210000244"/>
    <n v="78210340"/>
    <s v="701912121"/>
    <m/>
    <d v="2012-12-19T00:00:00"/>
    <m/>
    <m/>
    <n v="1"/>
    <n v="1"/>
    <m/>
    <m/>
    <n v="1"/>
    <n v="1"/>
    <n v="1"/>
    <n v="0"/>
    <n v="1"/>
    <m/>
    <d v="2013-03-19T00:00:00"/>
    <n v="0"/>
    <m/>
    <m/>
    <m/>
    <m/>
    <m/>
    <m/>
  </r>
  <r>
    <x v="77"/>
    <n v="10157"/>
    <s v="32109840800210000259"/>
    <n v="9024270"/>
    <s v="79233747"/>
    <m/>
    <d v="2013-04-17T00:00:00"/>
    <m/>
    <m/>
    <n v="1"/>
    <n v="1"/>
    <m/>
    <m/>
    <n v="1"/>
    <n v="1"/>
    <n v="1"/>
    <n v="0"/>
    <n v="1"/>
    <m/>
    <d v="2013-07-17T00:00:00"/>
    <n v="0"/>
    <m/>
    <m/>
    <m/>
    <m/>
    <m/>
    <m/>
  </r>
  <r>
    <x v="77"/>
    <n v="10160"/>
    <s v="32109840800210000262"/>
    <n v="14112694.880000001"/>
    <s v="79233866"/>
    <m/>
    <d v="2013-04-18T00:00:00"/>
    <m/>
    <m/>
    <n v="1"/>
    <n v="1"/>
    <m/>
    <m/>
    <n v="1"/>
    <n v="1"/>
    <n v="1"/>
    <n v="0"/>
    <n v="1"/>
    <m/>
    <d v="2013-07-18T00:00:00"/>
    <n v="0"/>
    <m/>
    <m/>
    <m/>
    <m/>
    <m/>
    <m/>
  </r>
  <r>
    <x v="77"/>
    <n v="10161"/>
    <s v="32109840100210000263"/>
    <n v="14661250.17"/>
    <s v="79234659"/>
    <m/>
    <d v="2013-04-24T00:00:00"/>
    <m/>
    <m/>
    <n v="1"/>
    <n v="1"/>
    <m/>
    <m/>
    <n v="1"/>
    <n v="1"/>
    <n v="1"/>
    <n v="0"/>
    <n v="1"/>
    <m/>
    <d v="2013-07-24T00:00:00"/>
    <n v="0"/>
    <m/>
    <m/>
    <m/>
    <m/>
    <m/>
    <m/>
  </r>
  <r>
    <x v="77"/>
    <n v="10162"/>
    <s v="32109840400210000264"/>
    <n v="25251712.309999999"/>
    <s v="79234661"/>
    <m/>
    <d v="2013-04-24T00:00:00"/>
    <m/>
    <m/>
    <n v="1"/>
    <n v="1"/>
    <m/>
    <m/>
    <n v="1"/>
    <n v="1"/>
    <n v="1"/>
    <n v="0"/>
    <n v="1"/>
    <m/>
    <d v="2013-07-24T00:00:00"/>
    <n v="0"/>
    <m/>
    <m/>
    <m/>
    <m/>
    <m/>
    <m/>
  </r>
  <r>
    <x v="77"/>
    <n v="10163"/>
    <s v="32109840700210000265"/>
    <n v="13832942.51"/>
    <s v="79235452"/>
    <m/>
    <d v="2013-04-30T00:00:00"/>
    <m/>
    <m/>
    <n v="1"/>
    <n v="1"/>
    <m/>
    <m/>
    <n v="1"/>
    <n v="1"/>
    <n v="1"/>
    <n v="0"/>
    <n v="1"/>
    <m/>
    <d v="2013-07-30T00:00:00"/>
    <n v="0"/>
    <m/>
    <m/>
    <m/>
    <m/>
    <m/>
    <m/>
  </r>
  <r>
    <x v="77"/>
    <n v="10164"/>
    <s v="32109840000210000266"/>
    <n v="20612515.59"/>
    <s v="79235453"/>
    <m/>
    <d v="2013-04-30T00:00:00"/>
    <m/>
    <m/>
    <n v="1"/>
    <n v="1"/>
    <m/>
    <m/>
    <n v="1"/>
    <n v="1"/>
    <n v="1"/>
    <n v="0"/>
    <n v="1"/>
    <m/>
    <d v="2013-07-30T00:00:00"/>
    <n v="0"/>
    <m/>
    <m/>
    <m/>
    <m/>
    <m/>
    <m/>
  </r>
  <r>
    <x v="77"/>
    <n v="10166"/>
    <s v="32109840600210000268"/>
    <n v="3813175.21"/>
    <s v="79235882"/>
    <m/>
    <d v="2013-05-07T00:00:00"/>
    <m/>
    <m/>
    <n v="1"/>
    <n v="1"/>
    <m/>
    <m/>
    <n v="1"/>
    <n v="1"/>
    <n v="1"/>
    <n v="0"/>
    <n v="1"/>
    <m/>
    <d v="2013-08-07T00:00:00"/>
    <n v="0"/>
    <m/>
    <m/>
    <m/>
    <m/>
    <m/>
    <m/>
  </r>
  <r>
    <x v="77"/>
    <n v="10168"/>
    <s v="32109840300210000270"/>
    <n v="3813175.21"/>
    <s v="79235884"/>
    <m/>
    <d v="2013-05-07T00:00:00"/>
    <m/>
    <m/>
    <n v="1"/>
    <n v="1"/>
    <m/>
    <m/>
    <n v="1"/>
    <n v="1"/>
    <n v="1"/>
    <n v="0"/>
    <n v="1"/>
    <m/>
    <d v="2013-08-07T00:00:00"/>
    <n v="0"/>
    <m/>
    <m/>
    <m/>
    <m/>
    <m/>
    <m/>
  </r>
  <r>
    <x v="77"/>
    <n v="10169"/>
    <s v="32109840600210000271"/>
    <n v="5808441.2999999998"/>
    <s v="79235907"/>
    <m/>
    <d v="2013-05-07T00:00:00"/>
    <m/>
    <m/>
    <n v="1"/>
    <n v="1"/>
    <m/>
    <m/>
    <n v="1"/>
    <n v="1"/>
    <n v="1"/>
    <n v="0"/>
    <n v="1"/>
    <m/>
    <d v="2013-08-07T00:00:00"/>
    <n v="0"/>
    <m/>
    <m/>
    <m/>
    <m/>
    <m/>
    <m/>
  </r>
  <r>
    <x v="77"/>
    <n v="10170"/>
    <s v="32109840900210000272"/>
    <n v="6672485.0800000001"/>
    <s v="79236471"/>
    <m/>
    <d v="2013-05-14T00:00:00"/>
    <m/>
    <m/>
    <n v="1"/>
    <n v="1"/>
    <m/>
    <m/>
    <n v="1"/>
    <n v="1"/>
    <n v="1"/>
    <n v="0"/>
    <n v="1"/>
    <m/>
    <d v="2013-08-14T00:00:00"/>
    <n v="0"/>
    <m/>
    <m/>
    <m/>
    <m/>
    <m/>
    <m/>
  </r>
  <r>
    <x v="77"/>
    <n v="10171"/>
    <s v="32109840200210000273"/>
    <n v="7217972.1200000001"/>
    <s v="79236481"/>
    <m/>
    <d v="2013-05-14T00:00:00"/>
    <m/>
    <m/>
    <n v="1"/>
    <n v="1"/>
    <m/>
    <m/>
    <n v="1"/>
    <n v="1"/>
    <n v="1"/>
    <n v="0"/>
    <n v="1"/>
    <m/>
    <d v="2013-08-14T00:00:00"/>
    <n v="0"/>
    <m/>
    <m/>
    <m/>
    <m/>
    <m/>
    <m/>
  </r>
  <r>
    <x v="77"/>
    <n v="10173"/>
    <s v="32109840800210000275"/>
    <n v="7790110.8300000001"/>
    <s v="79236472"/>
    <m/>
    <d v="2013-05-14T00:00:00"/>
    <m/>
    <m/>
    <n v="1"/>
    <n v="1"/>
    <m/>
    <m/>
    <n v="1"/>
    <n v="1"/>
    <n v="1"/>
    <n v="0"/>
    <n v="1"/>
    <m/>
    <d v="2013-08-14T00:00:00"/>
    <n v="0"/>
    <m/>
    <m/>
    <m/>
    <m/>
    <m/>
    <m/>
  </r>
  <r>
    <x v="77"/>
    <n v="10174"/>
    <s v="32109840700210000278"/>
    <n v="17917507.600000001"/>
    <s v="79236687"/>
    <m/>
    <d v="2013-05-16T00:00:00"/>
    <m/>
    <m/>
    <n v="1"/>
    <n v="1"/>
    <m/>
    <m/>
    <n v="1"/>
    <n v="1"/>
    <n v="1"/>
    <n v="0"/>
    <n v="1"/>
    <m/>
    <d v="2013-08-16T00:00:00"/>
    <n v="0"/>
    <m/>
    <m/>
    <m/>
    <m/>
    <m/>
    <m/>
  </r>
  <r>
    <x v="77"/>
    <n v="10176"/>
    <s v="32109840400210000280"/>
    <n v="12256402.539999999"/>
    <s v="79240111"/>
    <m/>
    <d v="2013-06-07T00:00:00"/>
    <m/>
    <m/>
    <n v="1"/>
    <n v="1"/>
    <m/>
    <m/>
    <n v="1"/>
    <n v="1"/>
    <n v="1"/>
    <n v="0"/>
    <n v="1"/>
    <m/>
    <d v="2013-09-09T00:00:00"/>
    <n v="0"/>
    <m/>
    <m/>
    <m/>
    <m/>
    <m/>
    <m/>
  </r>
  <r>
    <x v="77"/>
    <n v="10181"/>
    <s v="32109840200210000286"/>
    <n v="5386767.25"/>
    <s v="79243674"/>
    <m/>
    <d v="2013-07-03T00:00:00"/>
    <m/>
    <m/>
    <n v="1"/>
    <n v="1"/>
    <m/>
    <m/>
    <n v="1"/>
    <n v="1"/>
    <n v="1"/>
    <n v="0"/>
    <n v="1"/>
    <m/>
    <d v="2013-10-03T00:00:00"/>
    <n v="0"/>
    <m/>
    <m/>
    <m/>
    <m/>
    <m/>
    <m/>
  </r>
  <r>
    <x v="77"/>
    <n v="10182"/>
    <s v="32109840500210000287"/>
    <n v="3882000.31"/>
    <s v="79244058"/>
    <m/>
    <d v="2013-07-05T00:00:00"/>
    <m/>
    <m/>
    <n v="1"/>
    <n v="1"/>
    <m/>
    <m/>
    <n v="1"/>
    <n v="1"/>
    <n v="1"/>
    <n v="0"/>
    <n v="1"/>
    <m/>
    <d v="2013-10-07T00:00:00"/>
    <n v="0"/>
    <m/>
    <m/>
    <m/>
    <m/>
    <m/>
    <m/>
  </r>
  <r>
    <x v="77"/>
    <n v="10184"/>
    <s v="32109840100210000289"/>
    <n v="22369901.93"/>
    <s v="79244057"/>
    <m/>
    <d v="2013-07-05T00:00:00"/>
    <m/>
    <m/>
    <n v="1"/>
    <n v="1"/>
    <m/>
    <m/>
    <n v="1"/>
    <n v="1"/>
    <n v="1"/>
    <n v="0"/>
    <n v="1"/>
    <m/>
    <d v="2013-10-07T00:00:00"/>
    <n v="0"/>
    <m/>
    <m/>
    <m/>
    <m/>
    <m/>
    <m/>
  </r>
  <r>
    <x v="77"/>
    <n v="10187"/>
    <s v="32109840100210000292"/>
    <n v="13196851.800000001"/>
    <s v="79245436"/>
    <m/>
    <d v="2013-07-15T00:00:00"/>
    <m/>
    <m/>
    <n v="1"/>
    <n v="1"/>
    <m/>
    <m/>
    <n v="1"/>
    <n v="1"/>
    <n v="1"/>
    <n v="0"/>
    <n v="1"/>
    <m/>
    <d v="2013-10-15T00:00:00"/>
    <n v="0"/>
    <m/>
    <m/>
    <m/>
    <m/>
    <m/>
    <m/>
  </r>
  <r>
    <x v="77"/>
    <n v="10189"/>
    <s v="32109840700210000294"/>
    <n v="10311191.060000001"/>
    <s v="79245844"/>
    <m/>
    <d v="2013-07-17T00:00:00"/>
    <m/>
    <m/>
    <n v="1"/>
    <n v="1"/>
    <m/>
    <m/>
    <n v="1"/>
    <n v="1"/>
    <n v="1"/>
    <n v="0"/>
    <n v="1"/>
    <m/>
    <d v="2013-10-17T00:00:00"/>
    <n v="0"/>
    <m/>
    <m/>
    <m/>
    <m/>
    <m/>
    <m/>
  </r>
  <r>
    <x v="77"/>
    <n v="10190"/>
    <s v="32109840000210000295"/>
    <n v="24970636.379999999"/>
    <s v="79245845"/>
    <m/>
    <d v="2013-07-17T00:00:00"/>
    <m/>
    <m/>
    <n v="1"/>
    <n v="1"/>
    <m/>
    <m/>
    <n v="1"/>
    <n v="1"/>
    <n v="1"/>
    <n v="0"/>
    <n v="1"/>
    <m/>
    <d v="2013-10-17T00:00:00"/>
    <n v="0"/>
    <m/>
    <m/>
    <m/>
    <m/>
    <m/>
    <m/>
  </r>
  <r>
    <x v="77"/>
    <n v="10192"/>
    <s v="32109840600210000297"/>
    <n v="11444037.76"/>
    <s v="79246646"/>
    <m/>
    <d v="2013-07-23T00:00:00"/>
    <m/>
    <m/>
    <n v="1"/>
    <n v="1"/>
    <m/>
    <m/>
    <n v="1"/>
    <n v="1"/>
    <n v="1"/>
    <n v="0"/>
    <n v="1"/>
    <m/>
    <d v="2013-10-23T00:00:00"/>
    <n v="0"/>
    <m/>
    <m/>
    <m/>
    <m/>
    <m/>
    <m/>
  </r>
  <r>
    <x v="77"/>
    <n v="10193"/>
    <s v="32109840900210000298"/>
    <n v="29992702.800000001"/>
    <s v="79246647"/>
    <m/>
    <d v="2013-07-23T00:00:00"/>
    <m/>
    <m/>
    <n v="1"/>
    <n v="1"/>
    <m/>
    <m/>
    <n v="1"/>
    <n v="1"/>
    <n v="1"/>
    <n v="0"/>
    <n v="1"/>
    <m/>
    <d v="2013-10-23T00:00:00"/>
    <n v="0"/>
    <m/>
    <m/>
    <m/>
    <m/>
    <m/>
    <m/>
  </r>
  <r>
    <x v="77"/>
    <n v="10194"/>
    <s v="32109840200210000299"/>
    <n v="14495444.25"/>
    <s v="79246958"/>
    <m/>
    <d v="2013-07-24T00:00:00"/>
    <m/>
    <m/>
    <n v="1"/>
    <n v="1"/>
    <m/>
    <m/>
    <n v="1"/>
    <n v="1"/>
    <n v="1"/>
    <n v="0"/>
    <n v="1"/>
    <m/>
    <d v="2013-10-24T00:00:00"/>
    <n v="0"/>
    <m/>
    <m/>
    <m/>
    <m/>
    <m/>
    <m/>
  </r>
  <r>
    <x v="77"/>
    <n v="10196"/>
    <s v="32109840400210000303"/>
    <n v="14808827.07"/>
    <s v="79247997"/>
    <m/>
    <d v="2013-07-31T00:00:00"/>
    <m/>
    <m/>
    <n v="1"/>
    <n v="1"/>
    <m/>
    <m/>
    <n v="1"/>
    <n v="1"/>
    <n v="1"/>
    <n v="0"/>
    <n v="1"/>
    <m/>
    <d v="2013-10-31T00:00:00"/>
    <n v="0"/>
    <m/>
    <m/>
    <m/>
    <m/>
    <m/>
    <m/>
  </r>
  <r>
    <x v="77"/>
    <n v="10199"/>
    <s v="32109840600210000307"/>
    <n v="8441663.1300000008"/>
    <s v="79248475"/>
    <m/>
    <d v="2013-08-02T00:00:00"/>
    <m/>
    <m/>
    <n v="1"/>
    <n v="1"/>
    <m/>
    <m/>
    <n v="1"/>
    <n v="1"/>
    <n v="1"/>
    <n v="0"/>
    <n v="1"/>
    <m/>
    <d v="2013-11-04T00:00:00"/>
    <n v="0"/>
    <m/>
    <m/>
    <m/>
    <m/>
    <m/>
    <m/>
  </r>
  <r>
    <x v="77"/>
    <n v="10200"/>
    <s v="32109840900210000308"/>
    <n v="6644930.9699999997"/>
    <s v="79248477"/>
    <m/>
    <d v="2013-08-02T00:00:00"/>
    <m/>
    <m/>
    <n v="1"/>
    <n v="1"/>
    <m/>
    <m/>
    <n v="1"/>
    <n v="1"/>
    <n v="1"/>
    <n v="0"/>
    <n v="1"/>
    <m/>
    <d v="2013-11-04T00:00:00"/>
    <n v="0"/>
    <m/>
    <m/>
    <m/>
    <m/>
    <m/>
    <m/>
  </r>
  <r>
    <x v="77"/>
    <n v="10201"/>
    <s v="32109840600210000310"/>
    <n v="7600059.71"/>
    <s v="79248824"/>
    <m/>
    <d v="2013-08-06T00:00:00"/>
    <m/>
    <m/>
    <n v="1"/>
    <n v="1"/>
    <m/>
    <m/>
    <n v="1"/>
    <n v="1"/>
    <n v="1"/>
    <n v="0"/>
    <n v="1"/>
    <m/>
    <d v="2013-11-06T00:00:00"/>
    <n v="0"/>
    <m/>
    <m/>
    <m/>
    <m/>
    <m/>
    <m/>
  </r>
  <r>
    <x v="77"/>
    <n v="10202"/>
    <s v="32109840900210000311"/>
    <n v="8067637.2199999997"/>
    <s v="79248829"/>
    <m/>
    <d v="2013-08-06T00:00:00"/>
    <m/>
    <m/>
    <n v="1"/>
    <n v="1"/>
    <m/>
    <m/>
    <n v="1"/>
    <n v="1"/>
    <n v="1"/>
    <n v="0"/>
    <n v="1"/>
    <m/>
    <d v="2013-11-06T00:00:00"/>
    <n v="0"/>
    <m/>
    <m/>
    <m/>
    <m/>
    <m/>
    <m/>
  </r>
  <r>
    <x v="77"/>
    <n v="10203"/>
    <s v="32109840200210000312"/>
    <n v="8563972.0700000003"/>
    <s v="79248833"/>
    <m/>
    <d v="2013-08-06T00:00:00"/>
    <m/>
    <m/>
    <n v="1"/>
    <n v="1"/>
    <m/>
    <m/>
    <n v="1"/>
    <n v="1"/>
    <n v="1"/>
    <n v="0"/>
    <n v="1"/>
    <m/>
    <d v="2013-11-06T00:00:00"/>
    <n v="0"/>
    <m/>
    <n v="0"/>
    <m/>
    <m/>
    <m/>
    <m/>
  </r>
  <r>
    <x v="77"/>
    <n v="10204"/>
    <s v="32109840500210000313"/>
    <n v="10659407.560000001"/>
    <s v="79248835"/>
    <m/>
    <d v="2013-08-06T00:00:00"/>
    <m/>
    <m/>
    <n v="1"/>
    <n v="1"/>
    <m/>
    <m/>
    <n v="1"/>
    <n v="1"/>
    <n v="1"/>
    <n v="0"/>
    <n v="1"/>
    <m/>
    <d v="2013-11-06T00:00:00"/>
    <n v="0"/>
    <m/>
    <m/>
    <m/>
    <m/>
    <m/>
    <m/>
  </r>
  <r>
    <x v="77"/>
    <n v="10205"/>
    <s v="32109840800210000314"/>
    <n v="6840095.8499999996"/>
    <s v="79249067"/>
    <m/>
    <d v="2013-08-07T00:00:00"/>
    <m/>
    <m/>
    <n v="1"/>
    <n v="1"/>
    <m/>
    <m/>
    <n v="1"/>
    <n v="1"/>
    <n v="1"/>
    <n v="0"/>
    <n v="1"/>
    <m/>
    <d v="2013-11-07T00:00:00"/>
    <n v="0"/>
    <m/>
    <m/>
    <m/>
    <m/>
    <m/>
    <m/>
  </r>
  <r>
    <x v="77"/>
    <n v="10206"/>
    <s v="32109840100210000315"/>
    <n v="7260867.4800000004"/>
    <s v="79249071"/>
    <m/>
    <d v="2013-08-07T00:00:00"/>
    <m/>
    <m/>
    <n v="1"/>
    <n v="1"/>
    <m/>
    <m/>
    <n v="1"/>
    <n v="1"/>
    <n v="1"/>
    <n v="0"/>
    <n v="1"/>
    <m/>
    <d v="2013-11-07T00:00:00"/>
    <n v="0"/>
    <m/>
    <m/>
    <m/>
    <m/>
    <m/>
    <m/>
  </r>
  <r>
    <x v="77"/>
    <n v="10207"/>
    <s v="32109840400210000316"/>
    <n v="7707568.8499999996"/>
    <s v="79249073"/>
    <m/>
    <d v="2013-08-07T00:00:00"/>
    <m/>
    <m/>
    <n v="1"/>
    <n v="1"/>
    <m/>
    <m/>
    <n v="1"/>
    <n v="1"/>
    <n v="1"/>
    <n v="0"/>
    <n v="1"/>
    <m/>
    <d v="2013-11-07T00:00:00"/>
    <n v="0"/>
    <m/>
    <m/>
    <m/>
    <m/>
    <m/>
    <m/>
  </r>
  <r>
    <x v="77"/>
    <n v="10208"/>
    <s v="32109840700210000317"/>
    <n v="9593460.7899999991"/>
    <s v="79249074"/>
    <m/>
    <d v="2013-08-07T00:00:00"/>
    <m/>
    <m/>
    <n v="1"/>
    <n v="1"/>
    <m/>
    <m/>
    <n v="1"/>
    <n v="1"/>
    <n v="1"/>
    <n v="0"/>
    <n v="1"/>
    <m/>
    <d v="2013-11-07T00:00:00"/>
    <n v="0"/>
    <m/>
    <m/>
    <m/>
    <m/>
    <m/>
    <m/>
  </r>
  <r>
    <x v="77"/>
    <n v="10209"/>
    <s v="32109840300210000319"/>
    <n v="7864711.4699999997"/>
    <s v="79249806"/>
    <m/>
    <d v="2013-08-13T00:00:00"/>
    <m/>
    <m/>
    <n v="1"/>
    <n v="1"/>
    <m/>
    <m/>
    <n v="1"/>
    <n v="1"/>
    <n v="1"/>
    <n v="0"/>
    <n v="1"/>
    <m/>
    <d v="2013-11-13T00:00:00"/>
    <n v="0"/>
    <m/>
    <m/>
    <m/>
    <m/>
    <m/>
    <m/>
  </r>
  <r>
    <x v="77"/>
    <n v="10210"/>
    <s v="32109840700210000320"/>
    <n v="8410138.3499999996"/>
    <s v="79249807"/>
    <m/>
    <d v="2013-08-13T00:00:00"/>
    <m/>
    <m/>
    <n v="1"/>
    <n v="1"/>
    <m/>
    <m/>
    <n v="1"/>
    <n v="1"/>
    <n v="1"/>
    <n v="0"/>
    <n v="1"/>
    <m/>
    <d v="2013-11-13T00:00:00"/>
    <n v="0"/>
    <m/>
    <m/>
    <m/>
    <m/>
    <m/>
    <m/>
  </r>
  <r>
    <x v="77"/>
    <n v="10211"/>
    <s v="32109840000210000321"/>
    <n v="8866465.5999999996"/>
    <s v="79249805"/>
    <m/>
    <d v="2013-08-13T00:00:00"/>
    <m/>
    <m/>
    <n v="1"/>
    <n v="1"/>
    <m/>
    <m/>
    <n v="1"/>
    <n v="1"/>
    <n v="1"/>
    <n v="0"/>
    <n v="1"/>
    <m/>
    <d v="2013-11-13T00:00:00"/>
    <n v="0"/>
    <m/>
    <m/>
    <m/>
    <m/>
    <m/>
    <m/>
  </r>
  <r>
    <x v="77"/>
    <n v="10212"/>
    <s v="32109840300210000322"/>
    <n v="10095932.140000001"/>
    <s v="79249808"/>
    <m/>
    <d v="2013-08-13T00:00:00"/>
    <m/>
    <m/>
    <n v="1"/>
    <n v="1"/>
    <m/>
    <m/>
    <n v="1"/>
    <n v="1"/>
    <n v="1"/>
    <n v="0"/>
    <n v="1"/>
    <m/>
    <d v="2013-11-13T00:00:00"/>
    <n v="0"/>
    <m/>
    <m/>
    <m/>
    <m/>
    <m/>
    <m/>
  </r>
  <r>
    <x v="77"/>
    <n v="10213"/>
    <s v="32109840800210000327"/>
    <n v="26266461.390000001"/>
    <s v="79251654"/>
    <m/>
    <d v="2013-08-26T00:00:00"/>
    <m/>
    <m/>
    <n v="1"/>
    <n v="1"/>
    <m/>
    <m/>
    <n v="1"/>
    <n v="1"/>
    <n v="1"/>
    <n v="0"/>
    <n v="1"/>
    <n v="1"/>
    <d v="2013-11-26T00:00:00"/>
    <n v="0"/>
    <m/>
    <m/>
    <m/>
    <m/>
    <m/>
    <m/>
  </r>
  <r>
    <x v="77"/>
    <n v="10214"/>
    <s v="32109840100210000328"/>
    <n v="20882762.399999999"/>
    <s v="79251652"/>
    <m/>
    <d v="2013-08-26T00:00:00"/>
    <m/>
    <m/>
    <n v="1"/>
    <n v="1"/>
    <m/>
    <m/>
    <n v="1"/>
    <n v="1"/>
    <n v="1"/>
    <n v="0"/>
    <n v="1"/>
    <n v="1"/>
    <d v="2013-11-26T00:00:00"/>
    <n v="0"/>
    <m/>
    <m/>
    <m/>
    <m/>
    <m/>
    <m/>
  </r>
  <r>
    <x v="77"/>
    <n v="10217"/>
    <s v="32109840400210000332"/>
    <n v="20529311.82"/>
    <s v="79252606"/>
    <m/>
    <d v="2013-08-30T00:00:00"/>
    <m/>
    <m/>
    <n v="1"/>
    <n v="1"/>
    <m/>
    <m/>
    <n v="1"/>
    <n v="1"/>
    <n v="1"/>
    <n v="0"/>
    <n v="1"/>
    <n v="1"/>
    <d v="2013-12-02T00:00:00"/>
    <n v="0"/>
    <m/>
    <m/>
    <m/>
    <m/>
    <m/>
    <m/>
  </r>
  <r>
    <x v="77"/>
    <n v="10218"/>
    <s v="32109840700210000333"/>
    <n v="16472902.460000001"/>
    <s v="79252604"/>
    <m/>
    <d v="2013-08-30T00:00:00"/>
    <m/>
    <m/>
    <n v="1"/>
    <n v="1"/>
    <m/>
    <m/>
    <n v="1"/>
    <n v="1"/>
    <n v="1"/>
    <n v="0"/>
    <n v="1"/>
    <n v="1"/>
    <d v="2013-12-02T00:00:00"/>
    <n v="0"/>
    <m/>
    <m/>
    <m/>
    <m/>
    <m/>
    <m/>
  </r>
  <r>
    <x v="77"/>
    <n v="10219"/>
    <s v="32109840000210000334"/>
    <n v="15519217.6"/>
    <s v="79252603"/>
    <m/>
    <d v="2013-08-30T00:00:00"/>
    <m/>
    <m/>
    <n v="1"/>
    <n v="1"/>
    <m/>
    <m/>
    <n v="1"/>
    <n v="1"/>
    <n v="1"/>
    <n v="0"/>
    <n v="1"/>
    <n v="1"/>
    <d v="2013-12-02T00:00:00"/>
    <n v="0"/>
    <m/>
    <m/>
    <m/>
    <m/>
    <m/>
    <m/>
  </r>
  <r>
    <x v="77"/>
    <n v="10220"/>
    <s v="32109840300210000335"/>
    <n v="14619858.859999999"/>
    <s v="79252602"/>
    <m/>
    <d v="2013-08-30T00:00:00"/>
    <m/>
    <m/>
    <n v="1"/>
    <n v="1"/>
    <m/>
    <m/>
    <n v="1"/>
    <n v="1"/>
    <n v="1"/>
    <n v="0"/>
    <n v="1"/>
    <n v="1"/>
    <d v="2013-12-02T00:00:00"/>
    <n v="0"/>
    <m/>
    <m/>
    <m/>
    <m/>
    <m/>
    <m/>
  </r>
  <r>
    <x v="77"/>
    <n v="10221"/>
    <s v="32109840200210000341"/>
    <n v="9779842.0500000007"/>
    <s v="79253514"/>
    <m/>
    <d v="2013-09-06T00:00:00"/>
    <m/>
    <m/>
    <n v="1"/>
    <n v="1"/>
    <m/>
    <m/>
    <n v="1"/>
    <n v="1"/>
    <n v="1"/>
    <n v="0"/>
    <n v="1"/>
    <n v="1"/>
    <d v="2013-12-06T00:00:00"/>
    <n v="0"/>
    <m/>
    <m/>
    <m/>
    <m/>
    <m/>
    <m/>
  </r>
  <r>
    <x v="77"/>
    <n v="10222"/>
    <s v="32109840500210000342"/>
    <n v="26097346.57"/>
    <s v="79253515"/>
    <m/>
    <d v="2013-09-06T00:00:00"/>
    <m/>
    <m/>
    <n v="1"/>
    <n v="1"/>
    <m/>
    <m/>
    <n v="1"/>
    <n v="1"/>
    <n v="1"/>
    <n v="0"/>
    <n v="1"/>
    <n v="1"/>
    <d v="2013-12-06T00:00:00"/>
    <n v="0"/>
    <m/>
    <m/>
    <m/>
    <m/>
    <m/>
    <m/>
  </r>
  <r>
    <x v="77"/>
    <n v="10223"/>
    <s v="32109840800210000343"/>
    <n v="14112213.59"/>
    <s v="79253673"/>
    <m/>
    <d v="2013-09-09T00:00:00"/>
    <m/>
    <m/>
    <n v="1"/>
    <n v="1"/>
    <m/>
    <m/>
    <n v="1"/>
    <n v="1"/>
    <n v="1"/>
    <n v="0"/>
    <n v="1"/>
    <n v="1"/>
    <d v="2013-12-09T00:00:00"/>
    <n v="0"/>
    <m/>
    <m/>
    <m/>
    <m/>
    <m/>
    <m/>
  </r>
  <r>
    <x v="77"/>
    <n v="10225"/>
    <s v="32109840400210000345"/>
    <n v="10753079.48"/>
    <s v="79254831"/>
    <m/>
    <d v="2013-09-17T00:00:00"/>
    <m/>
    <m/>
    <n v="1"/>
    <n v="1"/>
    <m/>
    <m/>
    <n v="1"/>
    <n v="1"/>
    <n v="1"/>
    <n v="0"/>
    <n v="1"/>
    <n v="1"/>
    <d v="2013-12-17T00:00:00"/>
    <n v="0"/>
    <m/>
    <m/>
    <m/>
    <m/>
    <m/>
    <m/>
  </r>
  <r>
    <x v="77"/>
    <n v="10227"/>
    <s v="32109840000210000347"/>
    <n v="6997779.9299999997"/>
    <s v="79255375"/>
    <m/>
    <d v="2013-09-19T00:00:00"/>
    <m/>
    <m/>
    <n v="1"/>
    <n v="1"/>
    <m/>
    <m/>
    <n v="1"/>
    <n v="1"/>
    <n v="1"/>
    <n v="0"/>
    <n v="1"/>
    <n v="1"/>
    <d v="2013-12-19T00:00:00"/>
    <n v="0"/>
    <m/>
    <m/>
    <m/>
    <m/>
    <m/>
    <m/>
  </r>
  <r>
    <x v="77"/>
    <n v="10228"/>
    <s v="32109840300210000348"/>
    <n v="27588757.600000001"/>
    <s v="79255376"/>
    <m/>
    <d v="2013-09-19T00:00:00"/>
    <m/>
    <m/>
    <n v="1"/>
    <n v="1"/>
    <m/>
    <m/>
    <n v="1"/>
    <n v="1"/>
    <n v="1"/>
    <n v="0"/>
    <n v="1"/>
    <n v="1"/>
    <d v="2013-12-19T00:00:00"/>
    <n v="0"/>
    <m/>
    <m/>
    <m/>
    <m/>
    <m/>
    <m/>
  </r>
  <r>
    <x v="77"/>
    <n v="10229"/>
    <s v="32109840000210000350"/>
    <n v="2482095.38"/>
    <s v="79255798"/>
    <m/>
    <d v="2013-09-23T00:00:00"/>
    <m/>
    <m/>
    <n v="1"/>
    <n v="1"/>
    <m/>
    <m/>
    <n v="1"/>
    <n v="1"/>
    <n v="1"/>
    <n v="0"/>
    <n v="1"/>
    <n v="1"/>
    <d v="2013-12-23T00:00:00"/>
    <n v="0"/>
    <m/>
    <m/>
    <m/>
    <m/>
    <m/>
    <m/>
  </r>
  <r>
    <x v="77"/>
    <n v="10230"/>
    <s v="32109840300210000351"/>
    <n v="2718952.39"/>
    <s v="79255799"/>
    <m/>
    <d v="2013-09-23T00:00:00"/>
    <m/>
    <m/>
    <n v="1"/>
    <n v="1"/>
    <m/>
    <m/>
    <n v="1"/>
    <n v="1"/>
    <n v="1"/>
    <n v="0"/>
    <n v="1"/>
    <n v="1"/>
    <d v="2013-12-23T00:00:00"/>
    <n v="0"/>
    <m/>
    <m/>
    <m/>
    <m/>
    <m/>
    <m/>
  </r>
  <r>
    <x v="77"/>
    <n v="10231"/>
    <s v="32109840600210000352"/>
    <n v="14830605.640000001"/>
    <s v="79256447"/>
    <m/>
    <d v="2013-09-26T00:00:00"/>
    <m/>
    <m/>
    <n v="1"/>
    <n v="1"/>
    <m/>
    <m/>
    <n v="1"/>
    <n v="1"/>
    <n v="1"/>
    <n v="0"/>
    <n v="1"/>
    <n v="1"/>
    <d v="2013-12-26T00:00:00"/>
    <n v="0"/>
    <m/>
    <m/>
    <m/>
    <m/>
    <m/>
    <m/>
  </r>
  <r>
    <x v="77"/>
    <n v="10233"/>
    <s v="32109840200210000354"/>
    <n v="18698467.93"/>
    <s v="79256971"/>
    <m/>
    <d v="2013-09-30T00:00:00"/>
    <m/>
    <m/>
    <n v="1"/>
    <n v="1"/>
    <m/>
    <m/>
    <n v="1"/>
    <n v="1"/>
    <n v="1"/>
    <n v="0"/>
    <n v="1"/>
    <n v="1"/>
    <d v="2013-12-30T00:00:00"/>
    <n v="0"/>
    <m/>
    <m/>
    <m/>
    <m/>
    <m/>
    <m/>
  </r>
  <r>
    <x v="77"/>
    <n v="10234"/>
    <s v="32109840500210000355"/>
    <n v="23567061.59"/>
    <s v="79256970"/>
    <m/>
    <d v="2013-09-30T00:00:00"/>
    <m/>
    <m/>
    <n v="1"/>
    <n v="1"/>
    <m/>
    <m/>
    <n v="1"/>
    <n v="1"/>
    <n v="1"/>
    <n v="0"/>
    <n v="1"/>
    <n v="1"/>
    <d v="2013-12-30T00:00:00"/>
    <n v="0"/>
    <m/>
    <m/>
    <m/>
    <m/>
    <m/>
    <m/>
  </r>
  <r>
    <x v="77"/>
    <n v="10235"/>
    <s v="32109840800210000356"/>
    <n v="15856063.52"/>
    <s v="79256972"/>
    <m/>
    <d v="2013-09-30T00:00:00"/>
    <m/>
    <m/>
    <n v="1"/>
    <n v="1"/>
    <m/>
    <m/>
    <n v="1"/>
    <n v="1"/>
    <n v="1"/>
    <n v="0"/>
    <n v="1"/>
    <n v="1"/>
    <d v="2013-12-30T00:00:00"/>
    <n v="0"/>
    <m/>
    <m/>
    <m/>
    <m/>
    <m/>
    <m/>
  </r>
  <r>
    <x v="77"/>
    <n v="10236"/>
    <s v="32109840100210000357"/>
    <n v="15842466.960000001"/>
    <s v="79256973"/>
    <m/>
    <d v="2013-09-30T00:00:00"/>
    <m/>
    <m/>
    <n v="1"/>
    <n v="1"/>
    <m/>
    <m/>
    <n v="1"/>
    <n v="1"/>
    <n v="1"/>
    <n v="0"/>
    <n v="1"/>
    <n v="1"/>
    <d v="2013-12-30T00:00:00"/>
    <n v="0"/>
    <m/>
    <m/>
    <m/>
    <m/>
    <m/>
    <m/>
  </r>
  <r>
    <x v="77"/>
    <n v="10238"/>
    <s v="32109840700210000359"/>
    <n v="20232714.149999999"/>
    <s v="79257748"/>
    <m/>
    <d v="2013-10-04T00:00:00"/>
    <m/>
    <m/>
    <n v="1"/>
    <n v="1"/>
    <m/>
    <m/>
    <n v="1"/>
    <n v="1"/>
    <n v="1"/>
    <n v="0"/>
    <n v="1"/>
    <n v="1"/>
    <d v="2014-01-06T00:00:00"/>
    <n v="0"/>
    <m/>
    <m/>
    <m/>
    <m/>
    <m/>
    <m/>
  </r>
  <r>
    <x v="77"/>
    <n v="10239"/>
    <s v="32109840100210000360"/>
    <n v="17712235.539999999"/>
    <s v="79258036"/>
    <m/>
    <d v="2013-10-07T00:00:00"/>
    <m/>
    <m/>
    <n v="1"/>
    <n v="1"/>
    <m/>
    <m/>
    <n v="1"/>
    <n v="1"/>
    <n v="1"/>
    <n v="0"/>
    <n v="1"/>
    <n v="1"/>
    <d v="2014-01-07T00:00:00"/>
    <n v="0"/>
    <m/>
    <m/>
    <m/>
    <m/>
    <m/>
    <m/>
  </r>
  <r>
    <x v="77"/>
    <n v="10240"/>
    <s v="32109840400210000361"/>
    <n v="22348243.68"/>
    <s v="79257975"/>
    <m/>
    <d v="2013-10-07T00:00:00"/>
    <m/>
    <m/>
    <n v="1"/>
    <n v="1"/>
    <m/>
    <m/>
    <n v="1"/>
    <n v="1"/>
    <n v="1"/>
    <n v="0"/>
    <n v="1"/>
    <n v="1"/>
    <d v="2014-01-07T00:00:00"/>
    <n v="0"/>
    <m/>
    <m/>
    <m/>
    <m/>
    <m/>
    <m/>
  </r>
  <r>
    <x v="77"/>
    <n v="10241"/>
    <s v="32109840700210000362"/>
    <n v="13385579.369999999"/>
    <s v="79257976"/>
    <m/>
    <d v="2013-10-07T00:00:00"/>
    <m/>
    <m/>
    <n v="1"/>
    <n v="1"/>
    <m/>
    <m/>
    <n v="1"/>
    <n v="1"/>
    <n v="1"/>
    <n v="0"/>
    <n v="1"/>
    <n v="1"/>
    <d v="2014-01-07T00:00:00"/>
    <n v="0"/>
    <m/>
    <m/>
    <m/>
    <m/>
    <m/>
    <m/>
  </r>
  <r>
    <x v="77"/>
    <n v="10242"/>
    <s v="32109840000210000363"/>
    <n v="14181098.85"/>
    <s v="79257980"/>
    <m/>
    <d v="2013-10-07T00:00:00"/>
    <m/>
    <m/>
    <n v="1"/>
    <n v="1"/>
    <m/>
    <m/>
    <n v="1"/>
    <n v="1"/>
    <n v="1"/>
    <n v="0"/>
    <n v="1"/>
    <n v="1"/>
    <d v="2014-01-07T00:00:00"/>
    <n v="0"/>
    <m/>
    <m/>
    <m/>
    <m/>
    <m/>
    <m/>
  </r>
  <r>
    <x v="77"/>
    <n v="10243"/>
    <s v="32109840300210000364"/>
    <n v="23208677.75"/>
    <s v="79259348"/>
    <m/>
    <d v="2013-10-17T00:00:00"/>
    <m/>
    <m/>
    <n v="1"/>
    <n v="1"/>
    <m/>
    <m/>
    <n v="1"/>
    <n v="1"/>
    <n v="1"/>
    <n v="0"/>
    <n v="1"/>
    <n v="1"/>
    <d v="2014-01-17T00:00:00"/>
    <n v="0"/>
    <m/>
    <m/>
    <m/>
    <m/>
    <m/>
    <m/>
  </r>
  <r>
    <x v="77"/>
    <n v="10244"/>
    <s v="32109840600210000365"/>
    <n v="17207117.07"/>
    <s v="79259347"/>
    <m/>
    <d v="2013-10-17T00:00:00"/>
    <m/>
    <m/>
    <n v="1"/>
    <n v="1"/>
    <m/>
    <m/>
    <n v="1"/>
    <n v="1"/>
    <n v="1"/>
    <n v="0"/>
    <n v="1"/>
    <n v="1"/>
    <d v="2014-01-17T00:00:00"/>
    <n v="0"/>
    <m/>
    <m/>
    <m/>
    <m/>
    <m/>
    <m/>
  </r>
  <r>
    <x v="77"/>
    <n v="10245"/>
    <s v="32109840900210000366"/>
    <n v="16020545.880000001"/>
    <s v="79259533"/>
    <m/>
    <d v="2013-10-18T00:00:00"/>
    <m/>
    <m/>
    <n v="1"/>
    <n v="1"/>
    <m/>
    <m/>
    <n v="1"/>
    <n v="1"/>
    <n v="1"/>
    <n v="0"/>
    <n v="1"/>
    <n v="1"/>
    <d v="2014-01-21T00:00:00"/>
    <n v="0"/>
    <m/>
    <m/>
    <m/>
    <m/>
    <m/>
    <m/>
  </r>
  <r>
    <x v="77"/>
    <n v="10246"/>
    <s v="32109840200210000367"/>
    <n v="15092068.82"/>
    <s v="79259531"/>
    <m/>
    <d v="2013-10-18T00:00:00"/>
    <m/>
    <m/>
    <n v="1"/>
    <n v="1"/>
    <m/>
    <m/>
    <n v="1"/>
    <n v="1"/>
    <n v="1"/>
    <n v="0"/>
    <n v="1"/>
    <n v="1"/>
    <d v="2014-01-21T00:00:00"/>
    <n v="0"/>
    <m/>
    <m/>
    <m/>
    <m/>
    <m/>
    <m/>
  </r>
  <r>
    <x v="77"/>
    <n v="10247"/>
    <s v="32109840500210000368"/>
    <n v="14217436.58"/>
    <s v="79259530"/>
    <m/>
    <d v="2013-10-18T00:00:00"/>
    <m/>
    <m/>
    <n v="1"/>
    <n v="1"/>
    <m/>
    <m/>
    <n v="1"/>
    <n v="1"/>
    <n v="1"/>
    <n v="0"/>
    <n v="1"/>
    <n v="1"/>
    <d v="2014-01-20T00:00:00"/>
    <n v="0"/>
    <m/>
    <m/>
    <m/>
    <m/>
    <m/>
    <m/>
  </r>
  <r>
    <x v="77"/>
    <n v="10248"/>
    <s v="32109840800210000369"/>
    <n v="13393460.560000001"/>
    <s v="79259529"/>
    <m/>
    <d v="2013-10-18T00:00:00"/>
    <m/>
    <m/>
    <n v="1"/>
    <n v="1"/>
    <m/>
    <m/>
    <n v="1"/>
    <n v="1"/>
    <n v="1"/>
    <n v="0"/>
    <n v="1"/>
    <n v="1"/>
    <d v="2014-01-20T00:00:00"/>
    <n v="0"/>
    <m/>
    <m/>
    <m/>
    <m/>
    <m/>
    <m/>
  </r>
  <r>
    <x v="77"/>
    <n v="10253"/>
    <s v="32109840700210000375"/>
    <n v="17428151.52"/>
    <s v="79262766"/>
    <m/>
    <d v="2013-11-12T00:00:00"/>
    <m/>
    <m/>
    <n v="1"/>
    <n v="1"/>
    <m/>
    <m/>
    <n v="1"/>
    <n v="1"/>
    <n v="1"/>
    <n v="0"/>
    <n v="1"/>
    <n v="1"/>
    <d v="2014-02-12T00:00:00"/>
    <n v="0"/>
    <m/>
    <m/>
    <m/>
    <m/>
    <m/>
    <m/>
  </r>
  <r>
    <x v="77"/>
    <n v="10254"/>
    <s v="32109840000210000376"/>
    <n v="23064229.27"/>
    <s v="79262764"/>
    <m/>
    <d v="2013-11-12T00:00:00"/>
    <m/>
    <m/>
    <n v="1"/>
    <n v="1"/>
    <m/>
    <m/>
    <n v="1"/>
    <n v="1"/>
    <n v="1"/>
    <n v="0"/>
    <n v="1"/>
    <n v="1"/>
    <d v="2014-02-12T00:00:00"/>
    <n v="0"/>
    <m/>
    <m/>
    <m/>
    <m/>
    <m/>
    <m/>
  </r>
  <r>
    <x v="77"/>
    <n v="10308"/>
    <s v="32109840600210000381"/>
    <n v="15241691.220000001"/>
    <s v="79265461"/>
    <m/>
    <d v="2013-11-29T00:00:00"/>
    <m/>
    <m/>
    <n v="1"/>
    <n v="1"/>
    <m/>
    <m/>
    <n v="1"/>
    <n v="1"/>
    <n v="1"/>
    <n v="0"/>
    <n v="1"/>
    <n v="1"/>
    <d v="2014-03-03T00:00:00"/>
    <n v="0"/>
    <m/>
    <m/>
    <m/>
    <m/>
    <m/>
    <m/>
  </r>
  <r>
    <x v="77"/>
    <n v="10312"/>
    <s v="32109840900210000379"/>
    <n v="14132488.109999999"/>
    <s v="79265460"/>
    <m/>
    <d v="2013-11-29T00:00:00"/>
    <m/>
    <m/>
    <n v="1"/>
    <n v="1"/>
    <m/>
    <m/>
    <n v="1"/>
    <n v="1"/>
    <n v="1"/>
    <n v="0"/>
    <n v="1"/>
    <n v="1"/>
    <d v="2014-03-03T00:00:00"/>
    <n v="0"/>
    <m/>
    <m/>
    <m/>
    <m/>
    <m/>
    <m/>
  </r>
  <r>
    <x v="77"/>
    <n v="10449"/>
    <s v="32109840200210000383"/>
    <n v="18322757.48"/>
    <s v="79267319"/>
    <m/>
    <d v="2013-12-13T00:00:00"/>
    <m/>
    <m/>
    <n v="1"/>
    <n v="1"/>
    <m/>
    <m/>
    <n v="1"/>
    <n v="1"/>
    <n v="1"/>
    <n v="0"/>
    <n v="1"/>
    <n v="1"/>
    <d v="2014-03-13T00:00:00"/>
    <n v="0"/>
    <m/>
    <m/>
    <m/>
    <m/>
    <m/>
    <m/>
  </r>
  <r>
    <x v="77"/>
    <n v="10550"/>
    <s v="32109840800210000385"/>
    <n v="29877853.93"/>
    <s v="79268637"/>
    <m/>
    <d v="2013-12-24T00:00:00"/>
    <m/>
    <m/>
    <n v="1"/>
    <n v="1"/>
    <m/>
    <m/>
    <n v="1"/>
    <n v="1"/>
    <n v="1"/>
    <n v="0"/>
    <n v="1"/>
    <n v="1"/>
    <d v="2014-03-24T00:00:00"/>
    <n v="0"/>
    <m/>
    <m/>
    <m/>
    <m/>
    <m/>
    <m/>
  </r>
  <r>
    <x v="77"/>
    <n v="27403"/>
    <s v="32108840200210000656"/>
    <n v="14472823.42"/>
    <s v="79275812"/>
    <m/>
    <d v="2014-02-14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77"/>
    <n v="27404"/>
    <s v="32108840200210000708"/>
    <n v="8330243.4800000004"/>
    <s v="79287208"/>
    <m/>
    <d v="2014-06-03T00:00:00"/>
    <m/>
    <m/>
    <n v="1"/>
    <n v="1"/>
    <m/>
    <m/>
    <n v="1"/>
    <n v="1"/>
    <n v="1"/>
    <n v="0"/>
    <n v="1"/>
    <m/>
    <d v="2014-09-03T00:00:00"/>
    <n v="0"/>
    <m/>
    <m/>
    <m/>
    <m/>
    <m/>
    <m/>
  </r>
  <r>
    <x v="77"/>
    <n v="27405"/>
    <s v="32109840300210000445"/>
    <n v="6304715.9900000002"/>
    <s v="79287209"/>
    <m/>
    <d v="2014-06-03T00:00:00"/>
    <m/>
    <m/>
    <n v="1"/>
    <n v="1"/>
    <m/>
    <m/>
    <n v="1"/>
    <n v="1"/>
    <n v="1"/>
    <n v="0"/>
    <n v="1"/>
    <m/>
    <d v="2014-09-03T00:00:00"/>
    <n v="0"/>
    <m/>
    <m/>
    <m/>
    <m/>
    <m/>
    <m/>
  </r>
  <r>
    <x v="77"/>
    <n v="27406"/>
    <s v="32109840600210000446"/>
    <n v="9371162.9399999995"/>
    <s v="79287210"/>
    <m/>
    <d v="2014-06-03T00:00:00"/>
    <m/>
    <m/>
    <n v="1"/>
    <n v="1"/>
    <m/>
    <m/>
    <n v="1"/>
    <n v="1"/>
    <n v="1"/>
    <n v="0"/>
    <n v="1"/>
    <m/>
    <d v="2014-09-03T00:00:00"/>
    <n v="0"/>
    <m/>
    <m/>
    <m/>
    <m/>
    <m/>
    <m/>
  </r>
  <r>
    <x v="77"/>
    <n v="27407"/>
    <s v="32109840900210000447"/>
    <n v="7104326.4800000004"/>
    <s v="79287211"/>
    <m/>
    <d v="2014-06-03T00:00:00"/>
    <m/>
    <m/>
    <n v="1"/>
    <n v="1"/>
    <m/>
    <m/>
    <n v="1"/>
    <n v="1"/>
    <n v="1"/>
    <n v="0"/>
    <n v="1"/>
    <m/>
    <d v="2014-09-03T00:00:00"/>
    <n v="0"/>
    <m/>
    <m/>
    <m/>
    <m/>
    <m/>
    <m/>
  </r>
  <r>
    <x v="77"/>
    <n v="27408"/>
    <s v="32109840000210000444"/>
    <n v="9063976.7899999991"/>
    <s v="79287212"/>
    <m/>
    <d v="2014-06-03T00:00:00"/>
    <m/>
    <m/>
    <n v="1"/>
    <n v="1"/>
    <m/>
    <m/>
    <n v="1"/>
    <n v="1"/>
    <n v="1"/>
    <n v="0"/>
    <n v="1"/>
    <m/>
    <d v="2014-09-03T00:00:00"/>
    <n v="0"/>
    <m/>
    <m/>
    <m/>
    <m/>
    <m/>
    <m/>
  </r>
  <r>
    <x v="77"/>
    <n v="27409"/>
    <s v="32109840900210000450"/>
    <n v="12644446.15"/>
    <s v="79288464"/>
    <m/>
    <d v="2014-06-17T00:00:00"/>
    <m/>
    <m/>
    <n v="1"/>
    <n v="1"/>
    <m/>
    <m/>
    <n v="1"/>
    <n v="1"/>
    <n v="1"/>
    <n v="0"/>
    <n v="1"/>
    <m/>
    <d v="2014-09-17T00:00:00"/>
    <n v="0"/>
    <m/>
    <m/>
    <m/>
    <m/>
    <m/>
    <m/>
  </r>
  <r>
    <x v="77"/>
    <n v="27410"/>
    <s v="32109840500210000449"/>
    <n v="7517818.5300000003"/>
    <s v="79288465"/>
    <m/>
    <d v="2014-06-17T00:00:00"/>
    <m/>
    <m/>
    <n v="1"/>
    <n v="1"/>
    <m/>
    <m/>
    <n v="1"/>
    <n v="1"/>
    <n v="1"/>
    <n v="0"/>
    <n v="1"/>
    <m/>
    <d v="2014-09-17T00:00:00"/>
    <n v="0"/>
    <m/>
    <m/>
    <m/>
    <m/>
    <m/>
    <m/>
  </r>
  <r>
    <x v="77"/>
    <n v="27411"/>
    <s v="32109840300210000461"/>
    <n v="2917366.01"/>
    <s v="79290328"/>
    <m/>
    <d v="2014-07-07T00:00:00"/>
    <m/>
    <m/>
    <n v="1"/>
    <n v="1"/>
    <m/>
    <m/>
    <n v="1"/>
    <n v="1"/>
    <n v="1"/>
    <n v="0"/>
    <n v="1"/>
    <m/>
    <d v="2014-10-07T00:00:00"/>
    <n v="0"/>
    <m/>
    <m/>
    <m/>
    <m/>
    <m/>
    <m/>
  </r>
  <r>
    <x v="77"/>
    <n v="27412"/>
    <s v="32109840700210000443"/>
    <n v="3045871.61"/>
    <s v="79286861"/>
    <m/>
    <d v="2014-05-29T00:00:00"/>
    <m/>
    <m/>
    <n v="1"/>
    <n v="1"/>
    <m/>
    <m/>
    <n v="1"/>
    <n v="1"/>
    <n v="1"/>
    <n v="0"/>
    <n v="1"/>
    <m/>
    <d v="2014-08-29T00:00:00"/>
    <n v="0"/>
    <m/>
    <m/>
    <m/>
    <m/>
    <m/>
    <m/>
  </r>
  <r>
    <x v="77"/>
    <n v="27413"/>
    <s v="32109840200210000448"/>
    <n v="7322593.4900000002"/>
    <s v="79287693"/>
    <m/>
    <d v="2014-06-06T00:00:00"/>
    <m/>
    <m/>
    <n v="1"/>
    <n v="1"/>
    <m/>
    <m/>
    <n v="1"/>
    <n v="1"/>
    <n v="1"/>
    <n v="0"/>
    <n v="1"/>
    <m/>
    <d v="2014-09-08T00:00:00"/>
    <n v="0"/>
    <m/>
    <m/>
    <m/>
    <m/>
    <m/>
    <m/>
  </r>
  <r>
    <x v="77"/>
    <n v="27414"/>
    <s v="32109840900210000463"/>
    <n v="13555476.289999999"/>
    <s v="79290325"/>
    <m/>
    <d v="2014-07-07T00:00:00"/>
    <m/>
    <m/>
    <n v="1"/>
    <n v="1"/>
    <m/>
    <m/>
    <n v="1"/>
    <n v="1"/>
    <n v="1"/>
    <n v="0"/>
    <n v="1"/>
    <m/>
    <d v="2014-10-07T00:00:00"/>
    <n v="0"/>
    <m/>
    <m/>
    <m/>
    <m/>
    <m/>
    <m/>
  </r>
  <r>
    <x v="77"/>
    <n v="27415"/>
    <s v="32109840600210000462"/>
    <n v="14361042.789999999"/>
    <s v="79290326"/>
    <m/>
    <d v="2014-07-07T00:00:00"/>
    <m/>
    <m/>
    <n v="1"/>
    <n v="1"/>
    <m/>
    <m/>
    <n v="1"/>
    <n v="1"/>
    <n v="1"/>
    <n v="0"/>
    <n v="1"/>
    <m/>
    <d v="2014-10-07T00:00:00"/>
    <n v="0"/>
    <m/>
    <m/>
    <m/>
    <m/>
    <m/>
    <m/>
  </r>
  <r>
    <x v="77"/>
    <n v="27417"/>
    <s v="32109840000210000499"/>
    <n v="4220571.0599999996"/>
    <s v="701512142"/>
    <m/>
    <d v="2014-12-15T00:00:00"/>
    <m/>
    <m/>
    <n v="1"/>
    <n v="1"/>
    <m/>
    <m/>
    <n v="1"/>
    <n v="1"/>
    <n v="1"/>
    <n v="0"/>
    <n v="1"/>
    <m/>
    <d v="2015-03-16T00:00:00"/>
    <n v="0"/>
    <m/>
    <m/>
    <m/>
    <m/>
    <m/>
    <m/>
  </r>
  <r>
    <x v="77"/>
    <n v="27418"/>
    <s v="32109840300210000500"/>
    <n v="3750532.33"/>
    <s v="701512143"/>
    <m/>
    <d v="2014-12-15T00:00:00"/>
    <m/>
    <m/>
    <n v="1"/>
    <n v="1"/>
    <m/>
    <m/>
    <n v="1"/>
    <n v="1"/>
    <n v="1"/>
    <n v="0"/>
    <n v="1"/>
    <m/>
    <d v="2015-03-16T00:00:00"/>
    <n v="0"/>
    <m/>
    <m/>
    <m/>
    <m/>
    <m/>
    <m/>
  </r>
  <r>
    <x v="77"/>
    <n v="27419"/>
    <s v="32109840600210000501"/>
    <n v="4496732.9800000004"/>
    <s v="701512144"/>
    <m/>
    <d v="2014-12-15T00:00:00"/>
    <m/>
    <m/>
    <n v="1"/>
    <n v="1"/>
    <m/>
    <m/>
    <n v="1"/>
    <n v="1"/>
    <n v="1"/>
    <n v="0"/>
    <n v="1"/>
    <m/>
    <d v="2015-03-16T00:00:00"/>
    <n v="0"/>
    <m/>
    <m/>
    <m/>
    <m/>
    <m/>
    <m/>
  </r>
  <r>
    <x v="77"/>
    <n v="27420"/>
    <s v="32109840900210000502"/>
    <n v="4377611.41"/>
    <s v="701512145"/>
    <m/>
    <d v="2014-12-15T00:00:00"/>
    <m/>
    <m/>
    <n v="1"/>
    <n v="1"/>
    <m/>
    <m/>
    <n v="1"/>
    <n v="1"/>
    <n v="1"/>
    <n v="0"/>
    <n v="1"/>
    <m/>
    <d v="2015-03-16T00:00:00"/>
    <n v="0"/>
    <m/>
    <m/>
    <m/>
    <m/>
    <m/>
    <m/>
  </r>
  <r>
    <x v="77"/>
    <n v="27421"/>
    <s v="32109810300210000019"/>
    <n v="76920000"/>
    <s v="502912141"/>
    <m/>
    <d v="2014-12-25T00:00:00"/>
    <m/>
    <m/>
    <n v="1"/>
    <n v="1"/>
    <m/>
    <m/>
    <n v="1"/>
    <n v="1"/>
    <n v="1"/>
    <n v="0"/>
    <n v="1"/>
    <m/>
    <d v="2015-03-30T00:00:00"/>
    <n v="0"/>
    <m/>
    <m/>
    <m/>
    <m/>
    <m/>
    <m/>
  </r>
  <r>
    <x v="77"/>
    <n v="27422"/>
    <s v="32109840900210000418"/>
    <n v="33351897.07"/>
    <s v="79280812"/>
    <m/>
    <d v="2014-03-27T00:00:00"/>
    <m/>
    <m/>
    <n v="1"/>
    <n v="1"/>
    <m/>
    <m/>
    <n v="1"/>
    <n v="1"/>
    <n v="1"/>
    <n v="0"/>
    <n v="1"/>
    <m/>
    <d v="2014-06-27T00:00:00"/>
    <n v="0"/>
    <m/>
    <m/>
    <m/>
    <m/>
    <m/>
    <m/>
  </r>
  <r>
    <x v="77"/>
    <n v="27423"/>
    <s v="32109840500210000423"/>
    <n v="1498028.82"/>
    <s v="79283389"/>
    <m/>
    <d v="2014-04-21T00:00:00"/>
    <m/>
    <m/>
    <n v="1"/>
    <n v="1"/>
    <m/>
    <m/>
    <n v="1"/>
    <n v="1"/>
    <n v="1"/>
    <n v="0"/>
    <n v="1"/>
    <m/>
    <d v="2014-07-21T00:00:00"/>
    <n v="0"/>
    <m/>
    <m/>
    <m/>
    <m/>
    <m/>
    <m/>
  </r>
  <r>
    <x v="77"/>
    <n v="27424"/>
    <s v="32109840600210000417"/>
    <n v="5401386.5700000003"/>
    <s v="79279766"/>
    <m/>
    <d v="2014-03-19T00:00:00"/>
    <m/>
    <m/>
    <n v="1"/>
    <n v="1"/>
    <m/>
    <m/>
    <n v="1"/>
    <n v="1"/>
    <n v="1"/>
    <n v="0"/>
    <n v="1"/>
    <m/>
    <d v="2014-06-19T00:00:00"/>
    <n v="0"/>
    <m/>
    <m/>
    <m/>
    <m/>
    <m/>
    <m/>
  </r>
  <r>
    <x v="77"/>
    <n v="27425"/>
    <s v="32108840900210000668"/>
    <n v="9667399.6400000006"/>
    <s v="79279765"/>
    <m/>
    <d v="2014-03-19T00:00:00"/>
    <m/>
    <m/>
    <n v="1"/>
    <n v="1"/>
    <m/>
    <m/>
    <n v="1"/>
    <n v="1"/>
    <n v="1"/>
    <n v="0"/>
    <n v="1"/>
    <m/>
    <d v="2014-06-19T00:00:00"/>
    <n v="0"/>
    <m/>
    <m/>
    <m/>
    <m/>
    <m/>
    <m/>
  </r>
  <r>
    <x v="77"/>
    <n v="27426"/>
    <s v="32108840000210000652"/>
    <n v="29127696.440000001"/>
    <s v="79275793"/>
    <m/>
    <d v="2014-02-14T00:00:00"/>
    <m/>
    <m/>
    <n v="1"/>
    <n v="1"/>
    <m/>
    <m/>
    <n v="1"/>
    <n v="1"/>
    <n v="1"/>
    <n v="0"/>
    <n v="1"/>
    <m/>
    <d v="2014-05-14T00:00:00"/>
    <n v="0"/>
    <m/>
    <m/>
    <m/>
    <m/>
    <m/>
    <m/>
  </r>
  <r>
    <x v="77"/>
    <n v="27427"/>
    <s v="32109840100210000412"/>
    <n v="12971786.51"/>
    <s v="79275794"/>
    <m/>
    <d v="2014-02-14T00:00:00"/>
    <m/>
    <m/>
    <n v="1"/>
    <n v="1"/>
    <m/>
    <m/>
    <n v="1"/>
    <n v="1"/>
    <n v="1"/>
    <n v="0"/>
    <n v="1"/>
    <m/>
    <d v="2014-05-14T00:00:00"/>
    <n v="0"/>
    <m/>
    <m/>
    <m/>
    <m/>
    <m/>
    <m/>
  </r>
  <r>
    <x v="77"/>
    <n v="27428"/>
    <s v="32109840000210000415"/>
    <n v="16399685.550000001"/>
    <s v="79275802"/>
    <m/>
    <d v="2014-02-14T00:00:00"/>
    <m/>
    <m/>
    <n v="1"/>
    <n v="1"/>
    <m/>
    <m/>
    <n v="1"/>
    <n v="1"/>
    <n v="1"/>
    <n v="0"/>
    <n v="1"/>
    <m/>
    <d v="2014-05-14T00:00:00"/>
    <n v="0"/>
    <m/>
    <m/>
    <m/>
    <m/>
    <m/>
    <m/>
  </r>
  <r>
    <x v="77"/>
    <n v="27429"/>
    <s v="32109840700210000414"/>
    <n v="18450360.66"/>
    <s v="79275803"/>
    <m/>
    <d v="2014-02-14T00:00:00"/>
    <m/>
    <m/>
    <n v="1"/>
    <n v="1"/>
    <m/>
    <m/>
    <n v="1"/>
    <n v="1"/>
    <n v="1"/>
    <n v="0"/>
    <n v="1"/>
    <m/>
    <d v="2014-05-14T00:00:00"/>
    <n v="0"/>
    <m/>
    <m/>
    <m/>
    <m/>
    <m/>
    <m/>
  </r>
  <r>
    <x v="77"/>
    <n v="27430"/>
    <s v="32108840500210000673"/>
    <n v="25788836.859999999"/>
    <s v="79281703"/>
    <m/>
    <d v="2014-04-04T00:00:00"/>
    <m/>
    <m/>
    <n v="1"/>
    <n v="1"/>
    <m/>
    <m/>
    <n v="1"/>
    <n v="1"/>
    <n v="1"/>
    <n v="0"/>
    <n v="1"/>
    <m/>
    <d v="2014-07-04T00:00:00"/>
    <n v="0"/>
    <m/>
    <m/>
    <m/>
    <m/>
    <m/>
    <m/>
  </r>
  <r>
    <x v="77"/>
    <n v="27431"/>
    <s v="32108840900210000671"/>
    <n v="26297745.530000001"/>
    <s v="79280810"/>
    <m/>
    <d v="2014-03-27T00:00:00"/>
    <m/>
    <m/>
    <n v="1"/>
    <n v="1"/>
    <m/>
    <m/>
    <n v="1"/>
    <n v="1"/>
    <n v="1"/>
    <n v="0"/>
    <n v="1"/>
    <m/>
    <d v="2014-06-27T00:00:00"/>
    <n v="0"/>
    <m/>
    <m/>
    <m/>
    <m/>
    <m/>
    <m/>
  </r>
  <r>
    <x v="77"/>
    <n v="27432"/>
    <s v="32109840200210000419"/>
    <n v="29615548.48"/>
    <s v="79280811"/>
    <m/>
    <d v="2014-03-27T00:00:00"/>
    <m/>
    <m/>
    <n v="1"/>
    <n v="1"/>
    <m/>
    <m/>
    <n v="1"/>
    <n v="1"/>
    <n v="1"/>
    <n v="0"/>
    <n v="1"/>
    <m/>
    <d v="2014-06-27T00:00:00"/>
    <n v="0"/>
    <m/>
    <m/>
    <m/>
    <m/>
    <m/>
    <m/>
  </r>
  <r>
    <x v="77"/>
    <n v="27433"/>
    <s v="32109840900210000421"/>
    <n v="1550429.75"/>
    <s v="79281704"/>
    <m/>
    <d v="2014-04-04T00:00:00"/>
    <m/>
    <m/>
    <n v="1"/>
    <n v="1"/>
    <m/>
    <m/>
    <n v="1"/>
    <n v="1"/>
    <n v="1"/>
    <n v="0"/>
    <n v="1"/>
    <m/>
    <d v="2014-07-04T00:00:00"/>
    <n v="0"/>
    <m/>
    <m/>
    <m/>
    <m/>
    <m/>
    <m/>
  </r>
  <r>
    <x v="77"/>
    <n v="27434"/>
    <s v="32109840900210000434"/>
    <n v="9315633.5999999996"/>
    <s v="79285328"/>
    <m/>
    <d v="2014-05-14T00:00:00"/>
    <m/>
    <m/>
    <n v="1"/>
    <n v="1"/>
    <m/>
    <m/>
    <n v="1"/>
    <n v="1"/>
    <n v="1"/>
    <n v="0"/>
    <n v="1"/>
    <m/>
    <d v="2014-08-14T00:00:00"/>
    <n v="0"/>
    <m/>
    <m/>
    <m/>
    <m/>
    <m/>
    <m/>
  </r>
  <r>
    <x v="77"/>
    <n v="27435"/>
    <s v="32109840600210000433"/>
    <n v="9888734.9000000004"/>
    <s v="79285329"/>
    <m/>
    <d v="2014-05-14T00:00:00"/>
    <m/>
    <m/>
    <n v="1"/>
    <n v="1"/>
    <m/>
    <m/>
    <n v="1"/>
    <n v="1"/>
    <n v="1"/>
    <n v="0"/>
    <n v="1"/>
    <m/>
    <d v="2014-08-14T00:00:00"/>
    <n v="0"/>
    <m/>
    <m/>
    <m/>
    <m/>
    <m/>
    <m/>
  </r>
  <r>
    <x v="77"/>
    <n v="27436"/>
    <s v="32109840300210000432"/>
    <n v="8775741.5999999996"/>
    <s v="79285327"/>
    <m/>
    <d v="2014-05-14T00:00:00"/>
    <m/>
    <m/>
    <n v="1"/>
    <n v="1"/>
    <m/>
    <m/>
    <n v="1"/>
    <n v="1"/>
    <n v="1"/>
    <n v="0"/>
    <n v="1"/>
    <m/>
    <d v="2014-08-14T00:00:00"/>
    <n v="0"/>
    <m/>
    <m/>
    <m/>
    <m/>
    <m/>
    <m/>
  </r>
  <r>
    <x v="77"/>
    <n v="27437"/>
    <s v="32109840000210000431"/>
    <n v="8267193.9100000001"/>
    <s v="79285326"/>
    <m/>
    <d v="2014-05-14T00:00:00"/>
    <m/>
    <m/>
    <n v="1"/>
    <n v="1"/>
    <m/>
    <m/>
    <n v="1"/>
    <n v="1"/>
    <n v="1"/>
    <n v="0"/>
    <n v="1"/>
    <m/>
    <d v="2014-08-14T00:00:00"/>
    <n v="0"/>
    <m/>
    <m/>
    <m/>
    <m/>
    <m/>
    <m/>
  </r>
  <r>
    <x v="77"/>
    <n v="27438"/>
    <s v="32109840400210000413"/>
    <n v="7850693.7699999996"/>
    <s v="79275804"/>
    <m/>
    <d v="2014-02-14T00:00:00"/>
    <m/>
    <m/>
    <n v="1"/>
    <n v="1"/>
    <m/>
    <m/>
    <n v="1"/>
    <n v="1"/>
    <n v="1"/>
    <n v="0"/>
    <n v="1"/>
    <m/>
    <d v="2014-05-14T00:00:00"/>
    <n v="0"/>
    <m/>
    <m/>
    <m/>
    <m/>
    <m/>
    <m/>
  </r>
  <r>
    <x v="77"/>
    <n v="27439"/>
    <s v="32109840300210000416"/>
    <n v="6778309.6799999997"/>
    <s v="79275805"/>
    <m/>
    <d v="2014-02-14T00:00:00"/>
    <m/>
    <m/>
    <n v="1"/>
    <n v="1"/>
    <m/>
    <m/>
    <n v="1"/>
    <n v="1"/>
    <n v="1"/>
    <n v="0"/>
    <n v="1"/>
    <m/>
    <d v="2014-05-14T00:00:00"/>
    <n v="0"/>
    <m/>
    <m/>
    <m/>
    <m/>
    <m/>
    <m/>
  </r>
  <r>
    <x v="77"/>
    <n v="27440"/>
    <s v="32109840200210000422"/>
    <n v="3483608.87"/>
    <s v="79282636"/>
    <m/>
    <d v="2014-04-14T00:00:00"/>
    <m/>
    <m/>
    <n v="1"/>
    <n v="1"/>
    <m/>
    <m/>
    <n v="1"/>
    <n v="1"/>
    <n v="1"/>
    <n v="0"/>
    <n v="1"/>
    <m/>
    <d v="2014-07-14T00:00:00"/>
    <n v="0"/>
    <m/>
    <m/>
    <m/>
    <m/>
    <m/>
    <m/>
  </r>
  <r>
    <x v="77"/>
    <n v="27441"/>
    <s v="32109840700210000430"/>
    <n v="4451431.74"/>
    <s v="79284588"/>
    <m/>
    <d v="2014-05-06T00:00:00"/>
    <m/>
    <m/>
    <n v="1"/>
    <n v="1"/>
    <m/>
    <m/>
    <n v="1"/>
    <n v="1"/>
    <n v="1"/>
    <n v="0"/>
    <n v="1"/>
    <m/>
    <d v="2014-08-06T00:00:00"/>
    <n v="0"/>
    <m/>
    <m/>
    <m/>
    <m/>
    <m/>
    <m/>
  </r>
  <r>
    <x v="77"/>
    <n v="27442"/>
    <s v="32109840800210000424"/>
    <n v="3880736.91"/>
    <s v="79284020"/>
    <m/>
    <d v="2014-04-28T00:00:00"/>
    <m/>
    <m/>
    <n v="1"/>
    <n v="1"/>
    <m/>
    <m/>
    <n v="1"/>
    <n v="1"/>
    <n v="1"/>
    <n v="0"/>
    <n v="1"/>
    <m/>
    <d v="2014-07-28T00:00:00"/>
    <n v="0"/>
    <m/>
    <m/>
    <m/>
    <m/>
    <m/>
    <m/>
  </r>
  <r>
    <x v="77"/>
    <n v="27443"/>
    <s v="32108840900210000697"/>
    <n v="7788065.3300000001"/>
    <s v="79285336"/>
    <m/>
    <d v="2014-05-14T00:00:00"/>
    <m/>
    <m/>
    <n v="1"/>
    <n v="1"/>
    <m/>
    <m/>
    <n v="1"/>
    <n v="1"/>
    <n v="1"/>
    <n v="0"/>
    <n v="1"/>
    <m/>
    <d v="2014-08-14T00:00:00"/>
    <n v="0"/>
    <m/>
    <m/>
    <m/>
    <m/>
    <m/>
    <m/>
  </r>
  <r>
    <x v="77"/>
    <n v="27444"/>
    <s v="32109840800210000437"/>
    <n v="3882060.47"/>
    <s v="79285837"/>
    <m/>
    <d v="2014-05-20T00:00:00"/>
    <m/>
    <m/>
    <n v="1"/>
    <n v="1"/>
    <m/>
    <m/>
    <n v="1"/>
    <n v="1"/>
    <n v="1"/>
    <n v="0"/>
    <n v="1"/>
    <m/>
    <d v="2014-08-20T00:00:00"/>
    <n v="0"/>
    <m/>
    <m/>
    <m/>
    <m/>
    <m/>
    <m/>
  </r>
  <r>
    <x v="77"/>
    <n v="27445"/>
    <s v="32109840000210000473"/>
    <n v="7432067.5099999998"/>
    <s v="7015101413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46"/>
    <s v="32108840100210000756"/>
    <n v="10831648.390000001"/>
    <s v="7015101417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47"/>
    <s v="32109840500210000478"/>
    <n v="11555051.32"/>
    <s v="7015101418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48"/>
    <s v="32109840200210000477"/>
    <n v="12326767.779999999"/>
    <s v="7015101419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49"/>
    <s v="32109810400210000029"/>
    <n v="60000000"/>
    <s v="5028121640"/>
    <m/>
    <d v="2016-12-2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77"/>
    <n v="27450"/>
    <s v="32109840300210000487"/>
    <n v="14332215.060000001"/>
    <s v="701711148"/>
    <m/>
    <d v="2014-11-17T00:00:00"/>
    <m/>
    <m/>
    <n v="1"/>
    <n v="1"/>
    <m/>
    <m/>
    <n v="1"/>
    <n v="1"/>
    <n v="1"/>
    <n v="0"/>
    <n v="1"/>
    <m/>
    <d v="2015-02-17T00:00:00"/>
    <n v="0"/>
    <m/>
    <m/>
    <m/>
    <m/>
    <m/>
    <m/>
  </r>
  <r>
    <x v="77"/>
    <n v="27451"/>
    <s v="32109840300210000490"/>
    <n v="13518354.66"/>
    <s v="701711149"/>
    <m/>
    <d v="2014-11-17T00:00:00"/>
    <m/>
    <m/>
    <n v="1"/>
    <n v="1"/>
    <m/>
    <m/>
    <n v="1"/>
    <n v="1"/>
    <n v="1"/>
    <n v="0"/>
    <n v="1"/>
    <m/>
    <d v="2015-02-17T00:00:00"/>
    <n v="0"/>
    <m/>
    <m/>
    <m/>
    <m/>
    <m/>
    <m/>
  </r>
  <r>
    <x v="77"/>
    <n v="27452"/>
    <s v="32109840600210000488"/>
    <n v="15289407.35"/>
    <s v="7017111414"/>
    <m/>
    <d v="2014-11-17T00:00:00"/>
    <m/>
    <m/>
    <n v="1"/>
    <n v="1"/>
    <m/>
    <m/>
    <n v="1"/>
    <n v="1"/>
    <n v="1"/>
    <n v="0"/>
    <n v="1"/>
    <m/>
    <d v="2015-02-17T00:00:00"/>
    <n v="0"/>
    <m/>
    <m/>
    <m/>
    <m/>
    <m/>
    <m/>
  </r>
  <r>
    <x v="77"/>
    <n v="27453"/>
    <s v="32109840900210000489"/>
    <n v="13434948.140000001"/>
    <s v="7017111415"/>
    <m/>
    <d v="2014-11-17T00:00:00"/>
    <m/>
    <m/>
    <n v="1"/>
    <n v="1"/>
    <m/>
    <m/>
    <n v="1"/>
    <n v="1"/>
    <n v="1"/>
    <n v="0"/>
    <n v="1"/>
    <m/>
    <d v="2015-02-17T00:00:00"/>
    <n v="0"/>
    <m/>
    <m/>
    <m/>
    <m/>
    <m/>
    <m/>
  </r>
  <r>
    <x v="77"/>
    <n v="27454"/>
    <s v="32108840100210000769"/>
    <n v="14614803.460000001"/>
    <s v="7017111416"/>
    <m/>
    <d v="2014-11-17T00:00:00"/>
    <m/>
    <m/>
    <n v="1"/>
    <n v="1"/>
    <m/>
    <m/>
    <n v="1"/>
    <n v="1"/>
    <n v="1"/>
    <n v="0"/>
    <n v="1"/>
    <m/>
    <d v="2015-02-17T00:00:00"/>
    <n v="0"/>
    <m/>
    <m/>
    <m/>
    <m/>
    <m/>
    <m/>
  </r>
  <r>
    <x v="77"/>
    <n v="27455"/>
    <s v="32108840800210000771"/>
    <n v="11678895.59"/>
    <s v="7017111417"/>
    <m/>
    <d v="2014-11-17T00:00:00"/>
    <m/>
    <m/>
    <n v="1"/>
    <n v="1"/>
    <m/>
    <m/>
    <n v="1"/>
    <n v="1"/>
    <n v="1"/>
    <n v="0"/>
    <n v="1"/>
    <m/>
    <d v="2015-02-17T00:00:00"/>
    <n v="0"/>
    <m/>
    <m/>
    <m/>
    <m/>
    <m/>
    <m/>
  </r>
  <r>
    <x v="77"/>
    <n v="27456"/>
    <s v="32109840600210000491"/>
    <n v="22223715.379999999"/>
    <s v="702511141"/>
    <m/>
    <d v="2014-11-25T00:00:00"/>
    <m/>
    <m/>
    <n v="1"/>
    <n v="1"/>
    <m/>
    <m/>
    <n v="1"/>
    <n v="1"/>
    <n v="1"/>
    <n v="0"/>
    <n v="1"/>
    <m/>
    <d v="2015-02-25T00:00:00"/>
    <n v="0"/>
    <m/>
    <m/>
    <m/>
    <m/>
    <m/>
    <m/>
  </r>
  <r>
    <x v="77"/>
    <n v="27457"/>
    <s v="32109840200210000493"/>
    <n v="21243153.84"/>
    <s v="702511143"/>
    <m/>
    <d v="2014-11-25T00:00:00"/>
    <m/>
    <m/>
    <n v="1"/>
    <n v="1"/>
    <m/>
    <m/>
    <n v="1"/>
    <n v="1"/>
    <n v="1"/>
    <n v="0"/>
    <n v="1"/>
    <m/>
    <d v="2015-02-25T00:00:00"/>
    <n v="0"/>
    <m/>
    <m/>
    <m/>
    <m/>
    <m/>
    <m/>
  </r>
  <r>
    <x v="77"/>
    <n v="27458"/>
    <s v="32108840100210000772"/>
    <n v="14222083.470000001"/>
    <s v="702511144"/>
    <m/>
    <d v="2014-11-25T00:00:00"/>
    <m/>
    <m/>
    <n v="1"/>
    <n v="1"/>
    <m/>
    <m/>
    <n v="1"/>
    <n v="1"/>
    <n v="1"/>
    <n v="0"/>
    <n v="1"/>
    <m/>
    <d v="2015-02-25T00:00:00"/>
    <n v="0"/>
    <m/>
    <m/>
    <m/>
    <m/>
    <m/>
    <m/>
  </r>
  <r>
    <x v="77"/>
    <n v="27459"/>
    <s v="32108840400210000773"/>
    <n v="18666562.32"/>
    <s v="702511145"/>
    <m/>
    <d v="2014-11-25T00:00:00"/>
    <m/>
    <m/>
    <n v="1"/>
    <n v="1"/>
    <m/>
    <m/>
    <n v="1"/>
    <n v="1"/>
    <n v="1"/>
    <n v="0"/>
    <n v="1"/>
    <m/>
    <d v="2015-02-25T00:00:00"/>
    <n v="0"/>
    <m/>
    <m/>
    <m/>
    <m/>
    <m/>
    <m/>
  </r>
  <r>
    <x v="77"/>
    <n v="27460"/>
    <s v="32109840500210000494"/>
    <n v="16185192.49"/>
    <s v="702511148"/>
    <m/>
    <d v="2014-11-25T00:00:00"/>
    <m/>
    <m/>
    <n v="1"/>
    <n v="1"/>
    <m/>
    <m/>
    <n v="1"/>
    <n v="1"/>
    <n v="1"/>
    <n v="0"/>
    <n v="1"/>
    <m/>
    <d v="2015-02-25T00:00:00"/>
    <n v="0"/>
    <m/>
    <m/>
    <m/>
    <m/>
    <m/>
    <m/>
  </r>
  <r>
    <x v="77"/>
    <n v="27461"/>
    <s v="32108840200210000782"/>
    <n v="20281495.739999998"/>
    <s v="501012148"/>
    <m/>
    <d v="2014-12-10T00:00:00"/>
    <m/>
    <m/>
    <n v="1"/>
    <n v="1"/>
    <m/>
    <m/>
    <n v="1"/>
    <n v="1"/>
    <n v="1"/>
    <n v="0"/>
    <n v="1"/>
    <m/>
    <d v="2015-03-10T00:00:00"/>
    <n v="0"/>
    <m/>
    <m/>
    <m/>
    <m/>
    <m/>
    <m/>
  </r>
  <r>
    <x v="77"/>
    <n v="27462"/>
    <s v="32108840500210000783"/>
    <n v="21636017.010000002"/>
    <s v="501012149"/>
    <m/>
    <d v="2014-12-10T00:00:00"/>
    <m/>
    <m/>
    <n v="1"/>
    <n v="1"/>
    <m/>
    <m/>
    <n v="1"/>
    <n v="1"/>
    <n v="1"/>
    <n v="0"/>
    <n v="1"/>
    <m/>
    <d v="2015-03-10T00:00:00"/>
    <n v="0"/>
    <m/>
    <m/>
    <m/>
    <m/>
    <m/>
    <m/>
  </r>
  <r>
    <x v="77"/>
    <n v="27463"/>
    <s v="32109840100210000496"/>
    <n v="23081001.170000002"/>
    <s v="5010121410"/>
    <m/>
    <d v="2014-12-10T00:00:00"/>
    <m/>
    <m/>
    <n v="1"/>
    <n v="1"/>
    <m/>
    <m/>
    <n v="1"/>
    <n v="1"/>
    <n v="1"/>
    <n v="0"/>
    <n v="1"/>
    <m/>
    <d v="2015-03-10T00:00:00"/>
    <n v="0"/>
    <m/>
    <m/>
    <m/>
    <m/>
    <m/>
    <m/>
  </r>
  <r>
    <x v="77"/>
    <n v="27464"/>
    <s v="32109840700210000469"/>
    <n v="13150023.66"/>
    <s v="701510145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65"/>
    <s v="32109840400210000471"/>
    <n v="14028262.01"/>
    <s v="701510146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66"/>
    <s v="32109840100210000470"/>
    <n v="17554766.84"/>
    <s v="701510147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67"/>
    <s v="32109840900210000476"/>
    <n v="8404063.8100000005"/>
    <s v="7015101410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68"/>
    <s v="32109840600210000475"/>
    <n v="9019763.8800000008"/>
    <s v="7015101411"/>
    <m/>
    <d v="2014-10-15T00:00:00"/>
    <m/>
    <m/>
    <n v="1"/>
    <n v="1"/>
    <m/>
    <m/>
    <n v="1"/>
    <n v="1"/>
    <n v="1"/>
    <n v="0"/>
    <n v="1"/>
    <m/>
    <d v="2015-01-15T00:00:00"/>
    <n v="0"/>
    <m/>
    <m/>
    <m/>
    <m/>
    <m/>
    <m/>
  </r>
  <r>
    <x v="77"/>
    <n v="27470"/>
    <s v="32108840600210000793"/>
    <n v="5512385.0899999999"/>
    <s v="702907153"/>
    <m/>
    <d v="2015-07-2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77"/>
    <n v="27471"/>
    <s v="32108840900210000794"/>
    <n v="5910896.8499999996"/>
    <s v="702907154"/>
    <m/>
    <d v="2015-07-2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77"/>
    <n v="27472"/>
    <s v="32109840000210000509"/>
    <n v="6290217"/>
    <s v="702907155"/>
    <m/>
    <d v="2015-07-2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77"/>
    <n v="27473"/>
    <s v="32109840400210000510"/>
    <n v="6710808.1399999997"/>
    <s v="702907156"/>
    <m/>
    <d v="2015-07-2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77"/>
    <n v="27474"/>
    <s v="32109840700210000511"/>
    <n v="7156907.8899999997"/>
    <s v="702907157"/>
    <m/>
    <d v="2015-07-2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77"/>
    <n v="27475"/>
    <s v="32109840000210000512"/>
    <n v="7636999.0499999998"/>
    <s v="702907158"/>
    <m/>
    <d v="2015-07-2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77"/>
    <n v="27476"/>
    <s v="32109840300210000513"/>
    <n v="8092604.3700000001"/>
    <s v="702907159"/>
    <m/>
    <d v="2015-07-2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77"/>
    <n v="27477"/>
    <s v="32108840700210000800"/>
    <n v="21457477.850000001"/>
    <s v="701408153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78"/>
    <s v="32108840000210000801"/>
    <n v="22733755.690000001"/>
    <s v="701408154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79"/>
    <s v="32109810700210000020"/>
    <n v="300000000"/>
    <s v="501205151"/>
    <m/>
    <d v="2015-05-12T00:00:00"/>
    <m/>
    <m/>
    <n v="1"/>
    <n v="1"/>
    <m/>
    <m/>
    <n v="1"/>
    <n v="1"/>
    <n v="1"/>
    <n v="0"/>
    <n v="1"/>
    <m/>
    <d v="2015-08-12T00:00:00"/>
    <n v="0"/>
    <m/>
    <m/>
    <m/>
    <m/>
    <m/>
    <m/>
  </r>
  <r>
    <x v="77"/>
    <n v="27480"/>
    <s v="32108840300210000802"/>
    <n v="23375565.98"/>
    <s v="701408155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1"/>
    <s v="32109840800210000518"/>
    <n v="25527172.739999998"/>
    <s v="701408156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2"/>
    <s v="32109840100210000519"/>
    <n v="25861623.02"/>
    <s v="701408157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3"/>
    <s v="32109840500210000520"/>
    <n v="27516823.34"/>
    <s v="701408158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4"/>
    <s v="32109840800210000521"/>
    <n v="28470813.809999999"/>
    <s v="701408159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5"/>
    <s v="32109840700210000524"/>
    <n v="29805025.059999999"/>
    <s v="7014081510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6"/>
    <s v="32109840600210000527"/>
    <n v="28415676.719999999"/>
    <s v="7014081511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7"/>
    <s v="32109840000210000525"/>
    <n v="30101367.649999999"/>
    <s v="7014081512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88"/>
    <s v="32109840400210000523"/>
    <n v="30954673.140000001"/>
    <s v="7014081513"/>
    <m/>
    <d v="2015-08-14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77"/>
    <n v="27490"/>
    <s v="32108840100210000798"/>
    <n v="21576430.359999999"/>
    <s v="703107155"/>
    <m/>
    <d v="2015-07-31T00:00:00"/>
    <m/>
    <m/>
    <n v="1"/>
    <n v="1"/>
    <m/>
    <m/>
    <n v="1"/>
    <n v="1"/>
    <n v="1"/>
    <n v="0"/>
    <n v="1"/>
    <m/>
    <d v="2015-11-02T00:00:00"/>
    <n v="0"/>
    <m/>
    <m/>
    <m/>
    <m/>
    <m/>
    <m/>
  </r>
  <r>
    <x v="77"/>
    <n v="27491"/>
    <s v="32108840400210000799"/>
    <n v="22390871.329999998"/>
    <s v="703107156"/>
    <m/>
    <d v="2015-07-31T00:00:00"/>
    <m/>
    <m/>
    <n v="1"/>
    <n v="1"/>
    <m/>
    <m/>
    <n v="1"/>
    <n v="1"/>
    <n v="1"/>
    <n v="0"/>
    <n v="1"/>
    <m/>
    <d v="2015-11-02T00:00:00"/>
    <n v="0"/>
    <m/>
    <m/>
    <m/>
    <m/>
    <m/>
    <m/>
  </r>
  <r>
    <x v="77"/>
    <n v="27492"/>
    <s v="32109840900210000515"/>
    <n v="14301073.51"/>
    <s v="703107157"/>
    <m/>
    <d v="2015-07-31T00:00:00"/>
    <m/>
    <m/>
    <n v="1"/>
    <n v="1"/>
    <m/>
    <m/>
    <n v="1"/>
    <n v="1"/>
    <n v="1"/>
    <n v="0"/>
    <n v="1"/>
    <m/>
    <d v="2015-11-02T00:00:00"/>
    <n v="0"/>
    <m/>
    <m/>
    <m/>
    <m/>
    <m/>
    <m/>
  </r>
  <r>
    <x v="77"/>
    <n v="27493"/>
    <s v="32109840200210000516"/>
    <n v="14934555"/>
    <s v="703107158"/>
    <m/>
    <d v="2015-07-31T00:00:00"/>
    <m/>
    <m/>
    <n v="1"/>
    <n v="1"/>
    <m/>
    <m/>
    <n v="1"/>
    <n v="1"/>
    <n v="1"/>
    <n v="0"/>
    <n v="1"/>
    <m/>
    <d v="2015-11-02T00:00:00"/>
    <n v="0"/>
    <m/>
    <m/>
    <m/>
    <m/>
    <m/>
    <m/>
  </r>
  <r>
    <x v="77"/>
    <n v="27494"/>
    <s v="32109840500210000517"/>
    <n v="14766337.199999999"/>
    <s v="703107159"/>
    <m/>
    <d v="2015-07-31T00:00:00"/>
    <m/>
    <m/>
    <n v="1"/>
    <n v="1"/>
    <m/>
    <m/>
    <n v="1"/>
    <n v="1"/>
    <n v="1"/>
    <n v="0"/>
    <n v="1"/>
    <m/>
    <d v="2015-11-02T00:00:00"/>
    <n v="0"/>
    <m/>
    <m/>
    <m/>
    <m/>
    <m/>
    <m/>
  </r>
  <r>
    <x v="77"/>
    <n v="27495"/>
    <s v="32109840600210000514"/>
    <n v="13440546.199999999"/>
    <s v="7031071510"/>
    <m/>
    <d v="2015-07-31T00:00:00"/>
    <m/>
    <m/>
    <n v="1"/>
    <n v="1"/>
    <m/>
    <m/>
    <n v="1"/>
    <n v="1"/>
    <n v="1"/>
    <n v="0"/>
    <n v="1"/>
    <m/>
    <d v="2015-11-02T00:00:00"/>
    <n v="0"/>
    <m/>
    <m/>
    <m/>
    <m/>
    <m/>
    <m/>
  </r>
  <r>
    <x v="77"/>
    <n v="27496"/>
    <s v="32108810400210000130"/>
    <n v="1100000000"/>
    <s v="502907162"/>
    <m/>
    <d v="2016-07-29T00:00:00"/>
    <m/>
    <m/>
    <n v="1"/>
    <n v="1"/>
    <m/>
    <m/>
    <n v="1"/>
    <n v="1"/>
    <n v="1"/>
    <n v="0"/>
    <n v="1"/>
    <m/>
    <d v="2016-08-01T00:00:00"/>
    <n v="0"/>
    <m/>
    <m/>
    <m/>
    <m/>
    <m/>
    <m/>
  </r>
  <r>
    <x v="77"/>
    <n v="27497"/>
    <s v="32108810300210000133"/>
    <n v="109000000"/>
    <s v="5004101621"/>
    <m/>
    <d v="2016-10-04T00:00:00"/>
    <m/>
    <m/>
    <n v="1"/>
    <n v="1"/>
    <m/>
    <m/>
    <n v="1"/>
    <n v="1"/>
    <n v="1"/>
    <n v="0"/>
    <n v="1"/>
    <m/>
    <d v="2017-01-09T00:00:00"/>
    <n v="0"/>
    <m/>
    <m/>
    <m/>
    <m/>
    <m/>
    <m/>
  </r>
  <r>
    <x v="77"/>
    <n v="27498"/>
    <s v="32109810300210000022"/>
    <n v="122436306.23"/>
    <s v="501905164"/>
    <m/>
    <d v="2016-05-19T00:00:00"/>
    <m/>
    <m/>
    <n v="1"/>
    <n v="1"/>
    <m/>
    <m/>
    <n v="1"/>
    <n v="1"/>
    <n v="1"/>
    <n v="0"/>
    <n v="1"/>
    <m/>
    <d v="2016-08-19T00:00:00"/>
    <n v="0"/>
    <m/>
    <m/>
    <m/>
    <m/>
    <m/>
    <m/>
  </r>
  <r>
    <x v="77"/>
    <n v="27601"/>
    <s v="32103840700210006139"/>
    <n v="2656985735.1999998"/>
    <s v="703001171"/>
    <m/>
    <d v="2017-01-30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77"/>
    <n v="27609"/>
    <s v="32102978700210002666"/>
    <n v="322166500"/>
    <s v="79385381"/>
    <m/>
    <d v="2017-01-31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78"/>
    <n v="8640"/>
    <s v="32309810400210000010"/>
    <n v="13475425081.690001"/>
    <s v="501710121 - участ. ТрансФин-М"/>
    <m/>
    <d v="2012-10-17T00:00:00"/>
    <m/>
    <m/>
    <n v="1"/>
    <n v="1"/>
    <m/>
    <m/>
    <n v="1"/>
    <n v="1"/>
    <n v="1"/>
    <n v="0"/>
    <n v="1"/>
    <m/>
    <d v="2012-10-17T00:00:00"/>
    <n v="0"/>
    <m/>
    <m/>
    <m/>
    <m/>
    <m/>
    <m/>
  </r>
  <r>
    <x v="78"/>
    <n v="9639"/>
    <s v="32309810800210000021"/>
    <n v="5430721500"/>
    <s v="500110134 - участ. ТрансФин-М"/>
    <m/>
    <d v="2013-10-01T00:00:00"/>
    <m/>
    <m/>
    <n v="1"/>
    <n v="1"/>
    <m/>
    <m/>
    <n v="1"/>
    <n v="1"/>
    <n v="1"/>
    <n v="0"/>
    <n v="1"/>
    <m/>
    <d v="2013-10-01T00:00:00"/>
    <n v="0"/>
    <m/>
    <m/>
    <m/>
    <n v="0"/>
    <m/>
    <m/>
  </r>
  <r>
    <x v="78"/>
    <n v="17405"/>
    <s v="45108810855550000021"/>
    <n v="1115476845"/>
    <s v="3599"/>
    <m/>
    <d v="2015-12-30T00:00:00"/>
    <m/>
    <m/>
    <n v="1"/>
    <n v="1"/>
    <m/>
    <m/>
    <n v="1"/>
    <n v="1"/>
    <n v="1"/>
    <n v="0"/>
    <n v="1"/>
    <m/>
    <d v="2015-12-30T00:00:00"/>
    <n v="0"/>
    <m/>
    <m/>
    <m/>
    <n v="0"/>
    <m/>
    <m/>
  </r>
  <r>
    <x v="79"/>
    <n v="20418"/>
    <s v="45204810250050000305"/>
    <n v="250000000"/>
    <s v="01379/МР"/>
    <m/>
    <d v="2016-06-06T00:00:00"/>
    <m/>
    <m/>
    <n v="1"/>
    <n v="1"/>
    <m/>
    <m/>
    <n v="1"/>
    <n v="1"/>
    <n v="1"/>
    <n v="0"/>
    <n v="1"/>
    <m/>
    <d v="2016-06-28T00:00:00"/>
    <n v="0"/>
    <m/>
    <m/>
    <m/>
    <m/>
    <m/>
    <m/>
  </r>
  <r>
    <x v="80"/>
    <n v="26783"/>
    <s v="45206810114800000000"/>
    <n v="200000000"/>
    <s v="4204-5794/15/66-16-КР"/>
    <m/>
    <d v="2016-04-15T00:00:00"/>
    <m/>
    <m/>
    <n v="1"/>
    <n v="1"/>
    <m/>
    <m/>
    <n v="1"/>
    <n v="1"/>
    <n v="1"/>
    <n v="0"/>
    <n v="1"/>
    <m/>
    <d v="2016-04-29T00:00:00"/>
    <n v="0"/>
    <m/>
    <m/>
    <m/>
    <m/>
    <m/>
    <m/>
  </r>
  <r>
    <x v="81"/>
    <n v="735"/>
    <s v="45208810355550000117"/>
    <n v="7320450000"/>
    <s v="1831"/>
    <m/>
    <d v="2007-08-03T00:00:00"/>
    <m/>
    <m/>
    <n v="2.1"/>
    <n v="1"/>
    <m/>
    <m/>
    <n v="2.1"/>
    <n v="2.1"/>
    <n v="2.1"/>
    <n v="0"/>
    <n v="1"/>
    <m/>
    <d v="2007-08-10T00:00:00"/>
    <n v="0"/>
    <m/>
    <n v="0"/>
    <m/>
    <n v="0"/>
    <m/>
    <m/>
  </r>
  <r>
    <x v="81"/>
    <n v="742"/>
    <s v="45208810055550000116"/>
    <n v="5588180000"/>
    <s v="1894"/>
    <m/>
    <d v="2007-11-02T00:00:00"/>
    <m/>
    <m/>
    <n v="2.1"/>
    <n v="1"/>
    <m/>
    <m/>
    <n v="2.1"/>
    <n v="2.1"/>
    <n v="2.1"/>
    <n v="0"/>
    <n v="1"/>
    <m/>
    <d v="2007-12-20T00:00:00"/>
    <n v="0"/>
    <m/>
    <n v="0"/>
    <m/>
    <n v="0"/>
    <m/>
    <m/>
  </r>
  <r>
    <x v="81"/>
    <n v="1300"/>
    <s v="45208810855550000219"/>
    <n v="4000000000"/>
    <s v="2058"/>
    <m/>
    <d v="2008-11-26T00:00:00"/>
    <m/>
    <m/>
    <n v="2.1"/>
    <n v="1"/>
    <m/>
    <m/>
    <n v="2.1"/>
    <n v="2.1"/>
    <n v="2.1"/>
    <n v="0"/>
    <n v="1"/>
    <m/>
    <d v="2008-12-15T00:00:00"/>
    <n v="0"/>
    <m/>
    <n v="0"/>
    <m/>
    <n v="0"/>
    <m/>
    <m/>
  </r>
  <r>
    <x v="81"/>
    <n v="2113"/>
    <s v="45208810155550000207"/>
    <n v="106436995.48999999"/>
    <s v="2307"/>
    <m/>
    <d v="2009-06-19T00:00:00"/>
    <m/>
    <m/>
    <n v="2.1"/>
    <n v="1"/>
    <m/>
    <m/>
    <n v="2.1"/>
    <n v="2.1"/>
    <n v="2.1"/>
    <n v="0"/>
    <n v="1"/>
    <m/>
    <d v="2009-06-19T00:00:00"/>
    <n v="0"/>
    <m/>
    <n v="0"/>
    <m/>
    <n v="0"/>
    <m/>
    <m/>
  </r>
  <r>
    <x v="81"/>
    <n v="2132"/>
    <s v="45208810355550000188"/>
    <n v="18508215490"/>
    <s v="2316"/>
    <m/>
    <d v="2009-06-30T00:00:00"/>
    <m/>
    <m/>
    <n v="2.1"/>
    <n v="1"/>
    <m/>
    <m/>
    <n v="2.1"/>
    <n v="2.1"/>
    <n v="2.1"/>
    <n v="0"/>
    <n v="1"/>
    <m/>
    <d v="2009-06-30T00:00:00"/>
    <n v="0"/>
    <m/>
    <n v="0"/>
    <m/>
    <n v="0"/>
    <m/>
    <m/>
  </r>
  <r>
    <x v="81"/>
    <n v="2849"/>
    <s v="45208810755550000322"/>
    <n v="2370000000"/>
    <s v="2522"/>
    <m/>
    <d v="2010-04-08T00:00:00"/>
    <m/>
    <m/>
    <n v="2.1"/>
    <n v="1"/>
    <m/>
    <m/>
    <n v="2.1"/>
    <n v="2.1"/>
    <n v="2.1"/>
    <n v="0"/>
    <n v="1"/>
    <m/>
    <d v="2010-04-08T00:00:00"/>
    <n v="0"/>
    <m/>
    <n v="0"/>
    <m/>
    <n v="0"/>
    <m/>
    <m/>
  </r>
  <r>
    <x v="81"/>
    <n v="4907"/>
    <s v="45208810555550000328"/>
    <n v="2740080000"/>
    <s v="2684"/>
    <m/>
    <d v="2011-04-05T00:00:00"/>
    <m/>
    <m/>
    <n v="2.1"/>
    <n v="1"/>
    <m/>
    <m/>
    <n v="2.1"/>
    <n v="2.1"/>
    <n v="2.1"/>
    <n v="0"/>
    <n v="1"/>
    <m/>
    <d v="2011-05-23T00:00:00"/>
    <n v="0"/>
    <m/>
    <n v="0"/>
    <m/>
    <n v="0"/>
    <m/>
    <m/>
  </r>
  <r>
    <x v="81"/>
    <n v="6049"/>
    <s v="45208810355550000285"/>
    <n v="9600000000"/>
    <s v="2802"/>
    <m/>
    <d v="2011-09-27T00:00:00"/>
    <m/>
    <m/>
    <n v="2.1"/>
    <n v="1"/>
    <m/>
    <m/>
    <n v="2.1"/>
    <n v="2.1"/>
    <n v="2.1"/>
    <n v="0"/>
    <n v="1"/>
    <m/>
    <d v="2011-10-06T00:00:00"/>
    <n v="0"/>
    <m/>
    <n v="0"/>
    <m/>
    <n v="0"/>
    <m/>
    <m/>
  </r>
  <r>
    <x v="81"/>
    <n v="8862"/>
    <s v="45208810555550000357"/>
    <n v="3600000000"/>
    <s v="3168"/>
    <m/>
    <d v="2013-03-13T00:00:00"/>
    <m/>
    <m/>
    <n v="2.1"/>
    <n v="1"/>
    <m/>
    <m/>
    <n v="2.1"/>
    <n v="2.1"/>
    <n v="2.1"/>
    <n v="0"/>
    <n v="1"/>
    <m/>
    <d v="2013-04-15T00:00:00"/>
    <n v="0"/>
    <m/>
    <m/>
    <m/>
    <n v="0"/>
    <m/>
    <m/>
  </r>
  <r>
    <x v="82"/>
    <n v="13801"/>
    <s v="45812810055550000955"/>
    <n v="9505529709.4200001"/>
    <s v="3482"/>
    <m/>
    <d v="2014-10-15T00:00:00"/>
    <m/>
    <m/>
    <n v="2.2000000000000002"/>
    <n v="3"/>
    <n v="-1"/>
    <s v="34"/>
    <n v="3.2"/>
    <n v="3.2"/>
    <n v="3.2"/>
    <n v="0"/>
    <n v="1"/>
    <m/>
    <d v="2000-01-01T00:00:00"/>
    <n v="429"/>
    <m/>
    <m/>
    <n v="1"/>
    <m/>
    <m/>
    <m/>
  </r>
  <r>
    <x v="83"/>
    <n v="8145"/>
    <s v="45812810850050000236"/>
    <n v="319096631.49000001"/>
    <s v="2005-33"/>
    <m/>
    <d v="2005-05-23T00:00:00"/>
    <m/>
    <m/>
    <n v="2"/>
    <n v="3"/>
    <m/>
    <m/>
    <n v="4"/>
    <n v="4"/>
    <n v="4"/>
    <n v="0"/>
    <n v="1"/>
    <m/>
    <d v="2000-01-01T00:00:00"/>
    <n v="1740"/>
    <m/>
    <n v="1"/>
    <m/>
    <m/>
    <m/>
    <m/>
  </r>
  <r>
    <x v="83"/>
    <n v="8251"/>
    <s v="45812810650050000258"/>
    <n v="1013832183.38"/>
    <s v="2005-72"/>
    <m/>
    <d v="2005-07-29T00:00:00"/>
    <m/>
    <m/>
    <n v="2"/>
    <n v="3"/>
    <m/>
    <m/>
    <n v="4"/>
    <n v="4"/>
    <n v="4"/>
    <n v="0"/>
    <n v="1"/>
    <m/>
    <d v="2000-01-01T00:00:00"/>
    <n v="1740"/>
    <m/>
    <n v="1"/>
    <m/>
    <m/>
    <m/>
    <m/>
  </r>
  <r>
    <x v="83"/>
    <n v="8392"/>
    <s v="45812810750050000284"/>
    <n v="226807289.06"/>
    <s v="2005-54"/>
    <m/>
    <d v="2005-06-28T00:00:00"/>
    <m/>
    <m/>
    <n v="2"/>
    <n v="3"/>
    <m/>
    <m/>
    <n v="4"/>
    <n v="4"/>
    <n v="4"/>
    <n v="0"/>
    <n v="1"/>
    <m/>
    <d v="2000-01-01T00:00:00"/>
    <n v="1740"/>
    <m/>
    <m/>
    <m/>
    <m/>
    <m/>
    <m/>
  </r>
  <r>
    <x v="84"/>
    <n v="14902"/>
    <s v="47801810055550000029"/>
    <n v="722637132.64999998"/>
    <s v="К2600/11-0478ЛВ/Д000"/>
    <m/>
    <d v="2011-07-21T00:00:00"/>
    <m/>
    <m/>
    <n v="3"/>
    <n v="3"/>
    <m/>
    <m/>
    <n v="5"/>
    <n v="5"/>
    <n v="5"/>
    <n v="0"/>
    <n v="1"/>
    <m/>
    <d v="2000-01-01T00:00:00"/>
    <n v="763"/>
    <m/>
    <m/>
    <m/>
    <m/>
    <m/>
    <m/>
  </r>
  <r>
    <x v="84"/>
    <n v="14983"/>
    <s v="47431810050060000010"/>
    <n v="412846974.83999997"/>
    <s v="ILC14/TVBR/0003"/>
    <m/>
    <d v="2014-01-29T00:00:00"/>
    <m/>
    <m/>
    <n v="3"/>
    <n v="3"/>
    <m/>
    <m/>
    <n v="5"/>
    <n v="5"/>
    <n v="5"/>
    <n v="0"/>
    <n v="1"/>
    <m/>
    <d v="2000-01-01T00:00:00"/>
    <n v="735"/>
    <m/>
    <m/>
    <m/>
    <m/>
    <m/>
    <m/>
  </r>
  <r>
    <x v="84"/>
    <n v="15433"/>
    <s v="47431810650060000012"/>
    <n v="5783378"/>
    <s v="ILC14/TVBR/0004"/>
    <m/>
    <d v="2014-04-22T00:00:00"/>
    <m/>
    <m/>
    <n v="3"/>
    <n v="3"/>
    <m/>
    <m/>
    <n v="5"/>
    <n v="5"/>
    <n v="5"/>
    <n v="0"/>
    <n v="1"/>
    <m/>
    <d v="2000-01-01T00:00:00"/>
    <n v="735"/>
    <m/>
    <m/>
    <m/>
    <m/>
    <m/>
    <m/>
  </r>
  <r>
    <x v="84"/>
    <n v="15610"/>
    <s v="47431810750060000022"/>
    <n v="5919811.5800000001"/>
    <s v="ILC14/TVBR/0006"/>
    <m/>
    <d v="2015-06-03T00:00:00"/>
    <m/>
    <m/>
    <n v="3"/>
    <n v="3"/>
    <m/>
    <m/>
    <n v="5"/>
    <n v="5"/>
    <n v="5"/>
    <n v="0"/>
    <n v="1"/>
    <m/>
    <d v="2000-01-01T00:00:00"/>
    <n v="616"/>
    <m/>
    <m/>
    <m/>
    <m/>
    <m/>
    <m/>
  </r>
  <r>
    <x v="84"/>
    <n v="15611"/>
    <s v="47431810850060000016"/>
    <n v="16053810.98"/>
    <s v="ILC14/TVBR/0005"/>
    <m/>
    <d v="2015-06-03T00:00:00"/>
    <m/>
    <m/>
    <n v="3"/>
    <n v="3"/>
    <m/>
    <m/>
    <n v="5"/>
    <n v="5"/>
    <n v="5"/>
    <n v="0"/>
    <n v="1"/>
    <m/>
    <d v="2000-01-01T00:00:00"/>
    <n v="727"/>
    <m/>
    <m/>
    <m/>
    <m/>
    <m/>
    <m/>
  </r>
  <r>
    <x v="84"/>
    <n v="15612"/>
    <s v="47431810450060000018"/>
    <n v="24115275.68"/>
    <s v="ILC14/TVBR/0007"/>
    <m/>
    <d v="2015-06-03T00:00:00"/>
    <m/>
    <m/>
    <n v="3"/>
    <n v="3"/>
    <m/>
    <m/>
    <n v="5"/>
    <n v="5"/>
    <n v="5"/>
    <n v="0"/>
    <n v="1"/>
    <m/>
    <d v="2000-01-01T00:00:00"/>
    <n v="616"/>
    <m/>
    <m/>
    <m/>
    <m/>
    <m/>
    <m/>
  </r>
  <r>
    <x v="84"/>
    <n v="15641"/>
    <s v="47431810250060000014"/>
    <n v="8879717.3800000008"/>
    <s v="ILC14/TVBR/0008"/>
    <m/>
    <d v="2013-11-25T00:00:00"/>
    <m/>
    <m/>
    <n v="3"/>
    <n v="3"/>
    <m/>
    <m/>
    <n v="5"/>
    <n v="5"/>
    <n v="5"/>
    <n v="0"/>
    <n v="1"/>
    <m/>
    <d v="2000-01-01T00:00:00"/>
    <n v="608"/>
    <m/>
    <m/>
    <m/>
    <m/>
    <m/>
    <m/>
  </r>
  <r>
    <x v="84"/>
    <n v="15644"/>
    <s v="47431810750060000019"/>
    <n v="8915522.6899999995"/>
    <s v="ILC14/TVBR/0009"/>
    <m/>
    <d v="2013-11-25T00:00:00"/>
    <m/>
    <m/>
    <n v="3"/>
    <n v="3"/>
    <m/>
    <m/>
    <n v="5"/>
    <n v="5"/>
    <n v="5"/>
    <n v="0"/>
    <n v="1"/>
    <m/>
    <d v="2000-01-01T00:00:00"/>
    <n v="608"/>
    <m/>
    <m/>
    <m/>
    <m/>
    <m/>
    <m/>
  </r>
  <r>
    <x v="84"/>
    <n v="15883"/>
    <s v="47431810150060000017"/>
    <n v="9076646.5899999999"/>
    <s v="ILC14/TVBR/0012"/>
    <m/>
    <d v="2013-11-25T00:00:00"/>
    <m/>
    <m/>
    <n v="3"/>
    <n v="3"/>
    <m/>
    <m/>
    <n v="5"/>
    <n v="5"/>
    <n v="5"/>
    <n v="0"/>
    <n v="1"/>
    <m/>
    <d v="2000-01-01T00:00:00"/>
    <n v="667"/>
    <m/>
    <m/>
    <m/>
    <m/>
    <m/>
    <m/>
  </r>
  <r>
    <x v="84"/>
    <n v="15884"/>
    <s v="47431810350060000011"/>
    <n v="183298332.63999999"/>
    <s v="ILC14/TVBR/0010"/>
    <m/>
    <d v="2013-11-25T00:00:00"/>
    <m/>
    <m/>
    <n v="3"/>
    <n v="3"/>
    <m/>
    <m/>
    <n v="5"/>
    <n v="5"/>
    <n v="5"/>
    <n v="0"/>
    <n v="1"/>
    <m/>
    <d v="2000-01-01T00:00:00"/>
    <n v="677"/>
    <m/>
    <m/>
    <m/>
    <m/>
    <m/>
    <m/>
  </r>
  <r>
    <x v="84"/>
    <n v="15885"/>
    <s v="47431810550060000015"/>
    <n v="6393983.3200000003"/>
    <s v="ILC14/TVBR/0011"/>
    <m/>
    <d v="2013-11-25T00:00:00"/>
    <m/>
    <m/>
    <n v="3"/>
    <n v="3"/>
    <m/>
    <m/>
    <n v="5"/>
    <n v="5"/>
    <n v="5"/>
    <n v="0"/>
    <n v="1"/>
    <m/>
    <d v="2000-01-01T00:00:00"/>
    <n v="667"/>
    <m/>
    <m/>
    <m/>
    <m/>
    <m/>
    <m/>
  </r>
  <r>
    <x v="84"/>
    <n v="16292"/>
    <s v="47431810150060000020"/>
    <n v="3425747.82"/>
    <s v="ILC14/TVBR/0014"/>
    <m/>
    <d v="2015-08-20T00:00:00"/>
    <m/>
    <m/>
    <n v="3"/>
    <n v="3"/>
    <m/>
    <m/>
    <n v="5"/>
    <n v="5"/>
    <n v="5"/>
    <n v="0"/>
    <n v="1"/>
    <m/>
    <d v="2000-01-01T00:00:00"/>
    <n v="733"/>
    <m/>
    <m/>
    <m/>
    <m/>
    <m/>
    <m/>
  </r>
  <r>
    <x v="84"/>
    <n v="16293"/>
    <s v="47431810050060000023"/>
    <n v="16480511.43"/>
    <s v="ILC14/TVBR/0013"/>
    <m/>
    <d v="2015-08-20T00:00:00"/>
    <m/>
    <m/>
    <n v="3"/>
    <n v="3"/>
    <m/>
    <m/>
    <n v="5"/>
    <n v="5"/>
    <n v="5"/>
    <n v="0"/>
    <n v="1"/>
    <m/>
    <d v="2000-01-01T00:00:00"/>
    <n v="659"/>
    <m/>
    <m/>
    <m/>
    <m/>
    <m/>
    <m/>
  </r>
  <r>
    <x v="84"/>
    <n v="16294"/>
    <s v="47431810950060000013"/>
    <n v="11191541.720000001"/>
    <s v="ILC14/TVBR/0015"/>
    <m/>
    <d v="2015-08-20T00:00:00"/>
    <m/>
    <m/>
    <n v="3"/>
    <n v="3"/>
    <m/>
    <m/>
    <n v="5"/>
    <n v="5"/>
    <n v="5"/>
    <n v="0"/>
    <n v="1"/>
    <m/>
    <d v="2000-01-01T00:00:00"/>
    <n v="719"/>
    <m/>
    <m/>
    <m/>
    <m/>
    <m/>
    <m/>
  </r>
  <r>
    <x v="84"/>
    <n v="16629"/>
    <s v="47431810450060000021"/>
    <n v="6593050.9199999999"/>
    <s v="ILC14/TVBR/0016"/>
    <m/>
    <d v="2013-11-25T00:00:00"/>
    <m/>
    <m/>
    <n v="3"/>
    <n v="3"/>
    <m/>
    <m/>
    <n v="5"/>
    <n v="5"/>
    <n v="5"/>
    <n v="0"/>
    <n v="1"/>
    <m/>
    <d v="2000-01-01T00:00:00"/>
    <n v="679"/>
    <m/>
    <m/>
    <m/>
    <m/>
    <m/>
    <m/>
  </r>
  <r>
    <x v="85"/>
    <n v="14903"/>
    <s v="47801810455550000030"/>
    <n v="400000000"/>
    <s v="К2600/11-0479ЛВ/Д000"/>
    <m/>
    <d v="2011-07-21T00:00:00"/>
    <m/>
    <m/>
    <n v="3"/>
    <n v="3"/>
    <m/>
    <m/>
    <n v="5"/>
    <n v="5"/>
    <n v="5"/>
    <n v="0"/>
    <n v="1"/>
    <m/>
    <d v="2000-01-01T00:00:00"/>
    <n v="726"/>
    <m/>
    <m/>
    <m/>
    <m/>
    <m/>
    <m/>
  </r>
  <r>
    <x v="85"/>
    <n v="17396"/>
    <s v="47431810350060000024"/>
    <n v="31089745.620000001"/>
    <s v="ILC14/TVBR/0017"/>
    <m/>
    <d v="2014-11-21T00:00:00"/>
    <m/>
    <m/>
    <n v="3"/>
    <n v="3"/>
    <m/>
    <m/>
    <n v="5"/>
    <n v="5"/>
    <n v="5"/>
    <n v="0"/>
    <n v="1"/>
    <m/>
    <d v="2000-01-01T00:00:00"/>
    <n v="712"/>
    <m/>
    <m/>
    <m/>
    <m/>
    <m/>
    <m/>
  </r>
  <r>
    <x v="86"/>
    <n v="12935"/>
    <s v="45811810850050000017"/>
    <n v="602145161.29999995"/>
    <s v="00783/МР"/>
    <m/>
    <d v="2014-08-14T00:00:00"/>
    <m/>
    <m/>
    <n v="3"/>
    <n v="3"/>
    <m/>
    <m/>
    <n v="5"/>
    <n v="5"/>
    <n v="5"/>
    <n v="0"/>
    <n v="1"/>
    <m/>
    <d v="2000-01-01T00:00:00"/>
    <n v="631"/>
    <m/>
    <m/>
    <m/>
    <m/>
    <m/>
    <m/>
  </r>
  <r>
    <x v="87"/>
    <n v="16575"/>
    <s v="45208810055550000488"/>
    <n v="8199414236.8900003"/>
    <s v="3732"/>
    <m/>
    <d v="2015-09-09T00:00:00"/>
    <m/>
    <m/>
    <n v="2.2000000000000002"/>
    <n v="3"/>
    <n v="-2"/>
    <s v="45"/>
    <n v="3"/>
    <n v="3"/>
    <n v="3"/>
    <n v="0"/>
    <n v="1"/>
    <m/>
    <d v="2015-11-06T00:00:00"/>
    <n v="292"/>
    <s v="2016-12-26"/>
    <n v="1"/>
    <m/>
    <n v="1"/>
    <n v="1"/>
    <m/>
  </r>
  <r>
    <x v="88"/>
    <n v="27539"/>
    <s v="45208810755550000636"/>
    <n v="33000000000"/>
    <s v="б/н_2016-12-29"/>
    <m/>
    <d v="2016-12-29T00:00:00"/>
    <m/>
    <m/>
    <n v="1"/>
    <n v="1"/>
    <m/>
    <m/>
    <n v="1"/>
    <n v="1"/>
    <n v="1"/>
    <n v="0"/>
    <n v="0"/>
    <m/>
    <d v="2017-03-25T00:00:00"/>
    <n v="0"/>
    <m/>
    <m/>
    <n v="0"/>
    <n v="0"/>
    <m/>
    <m/>
  </r>
  <r>
    <x v="89"/>
    <n v="26696"/>
    <s v="45208810655550000590"/>
    <n v="2469000000"/>
    <s v="4077"/>
    <m/>
    <d v="2016-09-13T00:00:00"/>
    <m/>
    <m/>
    <n v="1"/>
    <n v="1"/>
    <m/>
    <m/>
    <n v="1"/>
    <n v="1"/>
    <n v="1"/>
    <n v="0"/>
    <n v="1"/>
    <m/>
    <d v="2017-01-15T00:00:00"/>
    <n v="0"/>
    <m/>
    <m/>
    <m/>
    <m/>
    <m/>
    <m/>
  </r>
  <r>
    <x v="90"/>
    <n v="18232"/>
    <s v="45812810755550000983"/>
    <n v="131243230.31"/>
    <s v="38-177/15/265-13-КР"/>
    <m/>
    <d v="2013-07-16T00:00:00"/>
    <m/>
    <m/>
    <n v="2.2999999999999998"/>
    <n v="3"/>
    <n v="-2"/>
    <s v="45"/>
    <n v="3"/>
    <n v="3"/>
    <n v="3"/>
    <n v="0"/>
    <n v="1"/>
    <m/>
    <d v="2000-01-01T00:00:00"/>
    <n v="216"/>
    <m/>
    <n v="0"/>
    <m/>
    <n v="0"/>
    <m/>
    <m/>
  </r>
  <r>
    <x v="90"/>
    <n v="18233"/>
    <s v="45812810855550000980"/>
    <n v="13342333081.82"/>
    <s v="38-177/15/66-14-КР"/>
    <m/>
    <d v="2014-05-22T00:00:00"/>
    <m/>
    <m/>
    <n v="2.2999999999999998"/>
    <n v="3"/>
    <n v="-2"/>
    <s v="45"/>
    <n v="3"/>
    <n v="3"/>
    <n v="3"/>
    <n v="0"/>
    <n v="1"/>
    <m/>
    <d v="2000-01-01T00:00:00"/>
    <n v="216"/>
    <m/>
    <n v="2"/>
    <n v="0"/>
    <m/>
    <m/>
    <m/>
  </r>
  <r>
    <x v="90"/>
    <n v="18234"/>
    <s v="47802810755550000234"/>
    <n v="10740000000"/>
    <s v="LA-121-261011-MMS"/>
    <m/>
    <d v="2013-07-30T00:00:00"/>
    <m/>
    <m/>
    <n v="2.2999999999999998"/>
    <n v="3"/>
    <n v="-2"/>
    <s v="45"/>
    <n v="3"/>
    <n v="3"/>
    <n v="3"/>
    <n v="0"/>
    <n v="1"/>
    <m/>
    <d v="2000-01-01T00:00:00"/>
    <n v="216"/>
    <m/>
    <n v="2"/>
    <m/>
    <n v="0"/>
    <m/>
    <m/>
  </r>
  <r>
    <x v="90"/>
    <n v="18431"/>
    <s v="45812840350060000013"/>
    <n v="137870751.56"/>
    <s v="78-1003/16/746-13GA"/>
    <m/>
    <d v="2015-04-02T00:00:00"/>
    <m/>
    <m/>
    <n v="2.2999999999999998"/>
    <n v="3"/>
    <n v="-2"/>
    <s v="45"/>
    <n v="3"/>
    <n v="3"/>
    <n v="3"/>
    <n v="0"/>
    <n v="1"/>
    <m/>
    <d v="2014-02-19T00:00:00"/>
    <n v="672"/>
    <m/>
    <n v="1"/>
    <m/>
    <m/>
    <m/>
    <m/>
  </r>
  <r>
    <x v="90"/>
    <n v="18432"/>
    <s v="45812840750060000011"/>
    <n v="137870751.56"/>
    <s v="78-1003/16/744-13GA"/>
    <m/>
    <d v="2015-04-02T00:00:00"/>
    <m/>
    <m/>
    <n v="2.2999999999999998"/>
    <n v="3"/>
    <n v="-2"/>
    <s v="45"/>
    <n v="3"/>
    <n v="3"/>
    <n v="3"/>
    <n v="0"/>
    <n v="1"/>
    <m/>
    <d v="2014-02-19T00:00:00"/>
    <n v="672"/>
    <m/>
    <n v="1"/>
    <m/>
    <m/>
    <m/>
    <m/>
  </r>
  <r>
    <x v="90"/>
    <n v="18433"/>
    <s v="45812840050060000012"/>
    <n v="206948169.34999999"/>
    <s v="27-117-16/376-11-ГА"/>
    <m/>
    <d v="2015-05-20T00:00:00"/>
    <m/>
    <m/>
    <n v="2.2999999999999998"/>
    <n v="3"/>
    <n v="-2"/>
    <s v="45"/>
    <n v="3"/>
    <n v="3"/>
    <n v="3"/>
    <n v="0"/>
    <n v="1"/>
    <m/>
    <d v="2011-12-29T00:00:00"/>
    <n v="672"/>
    <m/>
    <n v="1"/>
    <m/>
    <m/>
    <m/>
    <m/>
  </r>
  <r>
    <x v="90"/>
    <n v="18434"/>
    <s v="45812978550060000002"/>
    <n v="42138411.700000003"/>
    <s v="27-117-16/377-11-ГА"/>
    <m/>
    <d v="2015-05-20T00:00:00"/>
    <m/>
    <m/>
    <n v="2.2999999999999998"/>
    <n v="3"/>
    <n v="-2"/>
    <s v="45"/>
    <n v="3"/>
    <n v="3"/>
    <n v="3"/>
    <n v="0"/>
    <n v="1"/>
    <m/>
    <d v="2011-12-29T00:00:00"/>
    <n v="672"/>
    <m/>
    <n v="1"/>
    <m/>
    <m/>
    <m/>
    <m/>
  </r>
  <r>
    <x v="91"/>
    <n v="100002730"/>
    <s v="45201810600800000001"/>
    <n v="174.42000000000002"/>
    <m/>
    <m/>
    <m/>
    <m/>
    <m/>
    <n v="0"/>
    <n v="1"/>
    <m/>
    <m/>
    <n v="1"/>
    <n v="1"/>
    <n v="1"/>
    <n v="0"/>
    <m/>
    <m/>
    <m/>
    <n v="0"/>
    <m/>
    <m/>
    <m/>
    <m/>
    <m/>
    <m/>
  </r>
  <r>
    <x v="92"/>
    <n v="12378"/>
    <s v="45107810855550000022"/>
    <n v="1425000000"/>
    <s v="3499"/>
    <m/>
    <d v="2014-06-26T00:00:00"/>
    <m/>
    <m/>
    <n v="1"/>
    <n v="1"/>
    <m/>
    <m/>
    <n v="1"/>
    <n v="1"/>
    <n v="1"/>
    <n v="0"/>
    <n v="1"/>
    <m/>
    <d v="2014-06-26T00:00:00"/>
    <n v="0"/>
    <m/>
    <n v="0"/>
    <m/>
    <m/>
    <m/>
    <m/>
  </r>
  <r>
    <x v="93"/>
    <n v="15824"/>
    <s v="47802810155550000229"/>
    <n v="4392500000"/>
    <s v="б/н"/>
    <m/>
    <d v="2013-08-05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93"/>
    <n v="17394"/>
    <s v="32308810200210000172"/>
    <n v="3832500000"/>
    <s v="503012151 - участ. Уралкалий"/>
    <m/>
    <d v="2015-12-29T00:00:00"/>
    <m/>
    <m/>
    <n v="1"/>
    <n v="1"/>
    <m/>
    <m/>
    <n v="1"/>
    <n v="1"/>
    <n v="1"/>
    <n v="0"/>
    <n v="1"/>
    <m/>
    <d v="2013-08-14T00:00:00"/>
    <n v="0"/>
    <m/>
    <m/>
    <m/>
    <n v="0"/>
    <m/>
    <m/>
  </r>
  <r>
    <x v="94"/>
    <n v="26857"/>
    <s v="45205810255550000333"/>
    <n v="350000000"/>
    <s v="4136"/>
    <m/>
    <d v="2016-10-28T00:00:00"/>
    <m/>
    <m/>
    <n v="1"/>
    <n v="1"/>
    <m/>
    <m/>
    <n v="1"/>
    <n v="1"/>
    <n v="1"/>
    <n v="0"/>
    <n v="1"/>
    <m/>
    <d v="2016-11-15T00:00:00"/>
    <n v="0"/>
    <m/>
    <m/>
    <n v="0"/>
    <m/>
    <m/>
    <m/>
  </r>
  <r>
    <x v="94"/>
    <n v="27280"/>
    <s v="45206810155550000539"/>
    <n v="1100000000"/>
    <s v="4155"/>
    <m/>
    <d v="2016-12-19T00:00:00"/>
    <m/>
    <m/>
    <n v="1"/>
    <n v="1"/>
    <m/>
    <m/>
    <n v="1"/>
    <n v="1"/>
    <n v="1"/>
    <n v="0"/>
    <n v="1"/>
    <m/>
    <d v="2017-01-15T00:00:00"/>
    <n v="0"/>
    <m/>
    <m/>
    <n v="0"/>
    <m/>
    <m/>
    <m/>
  </r>
  <r>
    <x v="95"/>
    <n v="18607"/>
    <s v="45208810555550000603"/>
    <n v="2095861333.6900001"/>
    <s v="38-177/15/570-13-КР"/>
    <m/>
    <d v="2013-12-25T00:00:00"/>
    <m/>
    <m/>
    <n v="2.2000000000000002"/>
    <n v="3"/>
    <m/>
    <m/>
    <n v="4.2"/>
    <n v="4.2"/>
    <n v="4.2"/>
    <n v="0"/>
    <n v="1"/>
    <m/>
    <d v="2000-01-01T00:00:00"/>
    <n v="601"/>
    <s v="2017-01-30"/>
    <n v="1"/>
    <n v="0"/>
    <m/>
    <m/>
    <m/>
  </r>
  <r>
    <x v="95"/>
    <n v="18608"/>
    <s v="45208810855550000604"/>
    <n v="447880510.30000001"/>
    <s v="38-177/15/585-13-КР"/>
    <m/>
    <d v="2013-12-30T00:00:00"/>
    <m/>
    <m/>
    <n v="2.2000000000000002"/>
    <n v="3"/>
    <m/>
    <m/>
    <n v="4.2"/>
    <n v="4.2"/>
    <n v="4.2"/>
    <n v="0"/>
    <n v="1"/>
    <m/>
    <d v="2000-01-01T00:00:00"/>
    <n v="601"/>
    <s v="2017-01-30"/>
    <n v="1"/>
    <m/>
    <m/>
    <m/>
    <m/>
  </r>
  <r>
    <x v="95"/>
    <n v="18609"/>
    <s v="45208810155550000537"/>
    <n v="13365086716.35"/>
    <s v="29-2065/15/2235-11-КР"/>
    <m/>
    <d v="2011-11-07T00:00:00"/>
    <m/>
    <m/>
    <n v="2.2000000000000002"/>
    <n v="3"/>
    <m/>
    <m/>
    <n v="4.2"/>
    <n v="4.2"/>
    <n v="4.2"/>
    <n v="0"/>
    <n v="1"/>
    <m/>
    <d v="2000-01-01T00:00:00"/>
    <n v="601"/>
    <s v="2017-01-30"/>
    <n v="2"/>
    <n v="0"/>
    <m/>
    <m/>
    <m/>
  </r>
  <r>
    <x v="96"/>
    <n v="8057"/>
    <s v="45812810950050000301"/>
    <n v="114000000"/>
    <s v="КС-717107/2009/00076"/>
    <m/>
    <d v="2009-12-16T00:00:00"/>
    <m/>
    <m/>
    <n v="3"/>
    <n v="3"/>
    <m/>
    <m/>
    <n v="5"/>
    <n v="5"/>
    <n v="5"/>
    <n v="0"/>
    <n v="1"/>
    <m/>
    <d v="2000-01-01T00:00:00"/>
    <n v="1700"/>
    <m/>
    <n v="0"/>
    <m/>
    <m/>
    <m/>
    <m/>
  </r>
  <r>
    <x v="96"/>
    <n v="8060"/>
    <s v="45812810550050000303"/>
    <n v="215000000"/>
    <s v="КС-717107/2010/00017"/>
    <m/>
    <d v="2010-04-05T00:00:00"/>
    <m/>
    <m/>
    <n v="3"/>
    <n v="3"/>
    <m/>
    <m/>
    <n v="5"/>
    <n v="5"/>
    <n v="5"/>
    <n v="0"/>
    <n v="1"/>
    <m/>
    <d v="2000-01-01T00:00:00"/>
    <n v="1700"/>
    <m/>
    <n v="0"/>
    <m/>
    <m/>
    <m/>
    <m/>
  </r>
  <r>
    <x v="96"/>
    <n v="8061"/>
    <s v="45812810850050000223"/>
    <n v="444109742.89999998"/>
    <s v="КС-717107/2011/00024"/>
    <m/>
    <d v="2011-04-19T00:00:00"/>
    <m/>
    <m/>
    <n v="3"/>
    <n v="3"/>
    <m/>
    <m/>
    <n v="5"/>
    <n v="5"/>
    <n v="5"/>
    <n v="0"/>
    <n v="1"/>
    <m/>
    <d v="2000-01-01T00:00:00"/>
    <n v="1713"/>
    <m/>
    <n v="0"/>
    <m/>
    <m/>
    <m/>
    <m/>
  </r>
  <r>
    <x v="96"/>
    <n v="8092"/>
    <s v="45812810250050000302"/>
    <n v="111000000"/>
    <s v="КС-717107/2009/00079"/>
    <m/>
    <d v="2009-12-28T00:00:00"/>
    <m/>
    <m/>
    <n v="3"/>
    <n v="3"/>
    <m/>
    <m/>
    <n v="5"/>
    <n v="5"/>
    <n v="5"/>
    <n v="0"/>
    <n v="1"/>
    <m/>
    <d v="2000-01-01T00:00:00"/>
    <n v="1700"/>
    <m/>
    <n v="0"/>
    <m/>
    <m/>
    <m/>
    <m/>
  </r>
  <r>
    <x v="96"/>
    <n v="8093"/>
    <s v="45812810750050000297"/>
    <n v="65000000"/>
    <s v="КС-717107/2008/00212"/>
    <m/>
    <d v="2008-11-25T00:00:00"/>
    <m/>
    <m/>
    <n v="3"/>
    <n v="3"/>
    <m/>
    <m/>
    <n v="5"/>
    <n v="5"/>
    <n v="5"/>
    <n v="0"/>
    <n v="1"/>
    <m/>
    <d v="2000-01-01T00:00:00"/>
    <n v="1700"/>
    <m/>
    <n v="0"/>
    <m/>
    <m/>
    <m/>
    <m/>
  </r>
  <r>
    <x v="96"/>
    <n v="8095"/>
    <s v="45812810350050000299"/>
    <n v="79793428.180000007"/>
    <s v="КС-717107/2009/00032"/>
    <m/>
    <d v="2009-05-04T00:00:00"/>
    <m/>
    <m/>
    <n v="3"/>
    <n v="3"/>
    <m/>
    <m/>
    <n v="5"/>
    <n v="5"/>
    <n v="5"/>
    <n v="0"/>
    <n v="1"/>
    <m/>
    <d v="2000-01-01T00:00:00"/>
    <n v="1700"/>
    <m/>
    <n v="0"/>
    <m/>
    <m/>
    <m/>
    <m/>
  </r>
  <r>
    <x v="97"/>
    <n v="13718"/>
    <s v="47802840655550000032"/>
    <n v="82049229954.610001"/>
    <s v="цесс_2013-12-13 (б/ н)"/>
    <m/>
    <d v="2013-12-13T00:00:00"/>
    <m/>
    <m/>
    <n v="2.2000000000000002"/>
    <n v="1"/>
    <n v="-1"/>
    <s v="0"/>
    <n v="1.2000000000000002"/>
    <n v="1.2000000000000002"/>
    <n v="1.2000000000000002"/>
    <n v="0"/>
    <n v="1"/>
    <m/>
    <d v="2000-01-01T00:00:00"/>
    <n v="0"/>
    <m/>
    <m/>
    <m/>
    <n v="0"/>
    <m/>
    <m/>
  </r>
  <r>
    <x v="98"/>
    <n v="12477"/>
    <s v="45812810650050000449"/>
    <n v="113885775.88"/>
    <s v="КС-702000/2011/00086"/>
    <m/>
    <d v="2011-07-21T00:00:00"/>
    <m/>
    <m/>
    <n v="3"/>
    <n v="3"/>
    <m/>
    <m/>
    <n v="5"/>
    <n v="5"/>
    <n v="5"/>
    <n v="0"/>
    <n v="1"/>
    <m/>
    <d v="2000-01-01T00:00:00"/>
    <n v="1542"/>
    <m/>
    <n v="1"/>
    <m/>
    <m/>
    <m/>
    <m/>
  </r>
  <r>
    <x v="98"/>
    <n v="12478"/>
    <s v="45812810350050000448"/>
    <n v="106775827.45999999"/>
    <s v="КС-702000/2011/00104"/>
    <m/>
    <d v="2011-08-11T00:00:00"/>
    <m/>
    <m/>
    <n v="3"/>
    <n v="3"/>
    <m/>
    <m/>
    <n v="5"/>
    <n v="5"/>
    <n v="5"/>
    <n v="0"/>
    <n v="1"/>
    <m/>
    <d v="2000-01-01T00:00:00"/>
    <n v="1542"/>
    <m/>
    <n v="1"/>
    <m/>
    <m/>
    <m/>
    <m/>
  </r>
  <r>
    <x v="98"/>
    <n v="13012"/>
    <s v="45812810350050000406"/>
    <n v="521921558.77999997"/>
    <s v="КС-702000/2009/00012"/>
    <m/>
    <d v="2009-06-29T00:00:00"/>
    <m/>
    <m/>
    <n v="3"/>
    <n v="3"/>
    <m/>
    <m/>
    <n v="5"/>
    <n v="5"/>
    <n v="5"/>
    <n v="0"/>
    <n v="1"/>
    <m/>
    <d v="2000-01-01T00:00:00"/>
    <n v="1434"/>
    <m/>
    <n v="1"/>
    <m/>
    <m/>
    <m/>
    <m/>
  </r>
  <r>
    <x v="99"/>
    <n v="16557"/>
    <s v="45812810750050000475"/>
    <n v="9166771.5"/>
    <s v="ОВ-730710/2014/00022"/>
    <m/>
    <d v="2014-03-21T00:00:00"/>
    <m/>
    <m/>
    <n v="3"/>
    <n v="3"/>
    <m/>
    <m/>
    <n v="5"/>
    <n v="5"/>
    <n v="5"/>
    <n v="0"/>
    <n v="1"/>
    <m/>
    <d v="2000-01-01T00:00:00"/>
    <n v="681"/>
    <m/>
    <m/>
    <m/>
    <m/>
    <m/>
    <m/>
  </r>
  <r>
    <x v="100"/>
    <n v="24151"/>
    <s v="45207810450050000461"/>
    <n v="45510527.969999999"/>
    <s v="01406/МР"/>
    <m/>
    <d v="2016-07-19T00:00:00"/>
    <m/>
    <m/>
    <n v="1"/>
    <n v="1"/>
    <m/>
    <m/>
    <n v="1"/>
    <n v="1"/>
    <n v="1"/>
    <n v="0"/>
    <n v="1"/>
    <n v="1"/>
    <d v="2016-07-28T00:00:00"/>
    <n v="0"/>
    <m/>
    <m/>
    <m/>
    <m/>
    <m/>
    <m/>
  </r>
  <r>
    <x v="100"/>
    <n v="27322"/>
    <s v="45207810350050000493"/>
    <n v="99871051.540000007"/>
    <s v="01659/МР"/>
    <m/>
    <d v="2016-12-20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101"/>
    <n v="27132"/>
    <s v="45205810950050000523"/>
    <n v="17241914.609999999"/>
    <s v="01616/МР"/>
    <m/>
    <d v="2016-11-23T00:00:00"/>
    <m/>
    <m/>
    <n v="1"/>
    <n v="1"/>
    <m/>
    <m/>
    <n v="1"/>
    <n v="1"/>
    <n v="1"/>
    <n v="0"/>
    <n v="1"/>
    <m/>
    <d v="2016-12-15T00:00:00"/>
    <n v="0"/>
    <m/>
    <m/>
    <m/>
    <m/>
    <m/>
    <m/>
  </r>
  <r>
    <x v="101"/>
    <n v="27238"/>
    <s v="45201810650050000597"/>
    <n v="7866325.0700000003"/>
    <s v="ОВ-01617/МР"/>
    <m/>
    <d v="2016-12-12T00:00:00"/>
    <m/>
    <m/>
    <n v="1"/>
    <n v="1"/>
    <m/>
    <m/>
    <n v="1"/>
    <n v="1"/>
    <n v="1"/>
    <n v="0"/>
    <n v="1"/>
    <m/>
    <d v="2016-12-15T00:00:00"/>
    <n v="0"/>
    <m/>
    <m/>
    <m/>
    <m/>
    <m/>
    <m/>
  </r>
  <r>
    <x v="102"/>
    <n v="2271"/>
    <s v="45812810955550000806"/>
    <n v="1426033171"/>
    <s v="2331"/>
    <m/>
    <d v="2009-09-04T00:00:00"/>
    <m/>
    <m/>
    <n v="2.2000000000000002"/>
    <n v="3"/>
    <m/>
    <m/>
    <n v="4.2"/>
    <n v="4.2"/>
    <n v="4.2"/>
    <n v="0"/>
    <n v="1"/>
    <m/>
    <d v="2000-01-01T00:00:00"/>
    <n v="490"/>
    <m/>
    <n v="0"/>
    <m/>
    <m/>
    <m/>
    <m/>
  </r>
  <r>
    <x v="102"/>
    <n v="11490"/>
    <s v="45812810655550001011"/>
    <n v="670676208.72000003"/>
    <s v="3382"/>
    <m/>
    <d v="2014-03-31T00:00:00"/>
    <m/>
    <m/>
    <n v="2.2000000000000002"/>
    <n v="3"/>
    <m/>
    <m/>
    <n v="4.2"/>
    <n v="4.2"/>
    <n v="4.2"/>
    <n v="0"/>
    <n v="1"/>
    <m/>
    <d v="2000-01-01T00:00:00"/>
    <n v="224"/>
    <m/>
    <m/>
    <m/>
    <m/>
    <m/>
    <m/>
  </r>
  <r>
    <x v="103"/>
    <n v="18240"/>
    <s v="45811810355550000012"/>
    <n v="95654732.120000005"/>
    <s v="38-177/15/117-13-КР"/>
    <m/>
    <d v="2013-06-19T00:00:00"/>
    <m/>
    <m/>
    <n v="3"/>
    <n v="3"/>
    <n v="-2"/>
    <s v="45"/>
    <n v="4"/>
    <n v="4"/>
    <n v="4"/>
    <n v="0"/>
    <n v="1"/>
    <m/>
    <d v="2000-01-01T00:00:00"/>
    <n v="216"/>
    <m/>
    <n v="1"/>
    <m/>
    <m/>
    <m/>
    <m/>
  </r>
  <r>
    <x v="103"/>
    <n v="18243"/>
    <s v="45811810055550000011"/>
    <n v="84289233.900000006"/>
    <s v="38-177-3079/15/319-12-КР"/>
    <m/>
    <d v="2012-07-18T00:00:00"/>
    <m/>
    <m/>
    <n v="3"/>
    <n v="3"/>
    <n v="-2"/>
    <s v="45"/>
    <n v="4"/>
    <n v="4"/>
    <n v="4"/>
    <n v="0"/>
    <n v="1"/>
    <m/>
    <d v="2000-01-01T00:00:00"/>
    <n v="216"/>
    <m/>
    <n v="1"/>
    <m/>
    <m/>
    <m/>
    <m/>
  </r>
  <r>
    <x v="103"/>
    <n v="18439"/>
    <s v="45811810355550000009"/>
    <n v="11933035.800000001"/>
    <s v="38-177-3079/15/182-12-КР"/>
    <m/>
    <d v="2012-07-17T00:00:00"/>
    <m/>
    <m/>
    <n v="3"/>
    <n v="3"/>
    <n v="-2"/>
    <s v="45"/>
    <n v="4"/>
    <n v="4"/>
    <n v="4"/>
    <n v="0"/>
    <n v="1"/>
    <m/>
    <d v="2000-01-01T00:00:00"/>
    <n v="216"/>
    <m/>
    <n v="1"/>
    <m/>
    <m/>
    <m/>
    <m/>
  </r>
  <r>
    <x v="103"/>
    <n v="18440"/>
    <s v="45811810755550000010"/>
    <n v="475085526.88999999"/>
    <s v="38-177-3079/15/325-12-КР"/>
    <m/>
    <d v="2012-09-20T00:00:00"/>
    <m/>
    <m/>
    <n v="3"/>
    <n v="3"/>
    <n v="-2"/>
    <s v="45"/>
    <n v="4"/>
    <n v="4"/>
    <n v="4"/>
    <n v="0"/>
    <n v="1"/>
    <m/>
    <d v="2000-01-01T00:00:00"/>
    <n v="216"/>
    <m/>
    <n v="1"/>
    <m/>
    <m/>
    <m/>
    <m/>
  </r>
  <r>
    <x v="103"/>
    <n v="18441"/>
    <s v="45811810055550000008"/>
    <n v="67466075.909999996"/>
    <s v="38-177-3079/15/859-12-КР"/>
    <m/>
    <d v="2013-01-21T00:00:00"/>
    <m/>
    <m/>
    <n v="3"/>
    <n v="3"/>
    <n v="-2"/>
    <s v="45"/>
    <n v="4"/>
    <n v="4"/>
    <n v="4"/>
    <n v="0"/>
    <n v="1"/>
    <m/>
    <d v="2000-01-01T00:00:00"/>
    <n v="216"/>
    <m/>
    <n v="1"/>
    <m/>
    <m/>
    <m/>
    <m/>
  </r>
  <r>
    <x v="103"/>
    <n v="18442"/>
    <s v="45811810755550000007"/>
    <n v="122386679.38"/>
    <s v="38-177/15/70-13-КР"/>
    <m/>
    <d v="2013-06-03T00:00:00"/>
    <m/>
    <m/>
    <n v="3"/>
    <n v="3"/>
    <n v="-2"/>
    <s v="45"/>
    <n v="4"/>
    <n v="4"/>
    <n v="4"/>
    <n v="0"/>
    <n v="1"/>
    <m/>
    <d v="2000-01-01T00:00:00"/>
    <n v="216"/>
    <m/>
    <n v="1"/>
    <m/>
    <m/>
    <m/>
    <m/>
  </r>
  <r>
    <x v="103"/>
    <n v="22399"/>
    <s v="47431810550060000028"/>
    <n v="244217126.81999999"/>
    <s v="LCIMP12015-F"/>
    <m/>
    <d v="2012-11-02T00:00:00"/>
    <m/>
    <m/>
    <n v="3"/>
    <n v="3"/>
    <n v="-2"/>
    <s v="45"/>
    <n v="4"/>
    <n v="4"/>
    <n v="4"/>
    <n v="0"/>
    <n v="1"/>
    <m/>
    <d v="2012-12-29T00:00:00"/>
    <n v="672"/>
    <m/>
    <n v="1"/>
    <m/>
    <m/>
    <m/>
    <m/>
  </r>
  <r>
    <x v="103"/>
    <n v="22400"/>
    <s v="47431810950060000026"/>
    <n v="72202838.75"/>
    <s v="LCIMP12008-F"/>
    <m/>
    <d v="2012-05-29T00:00:00"/>
    <m/>
    <m/>
    <n v="3"/>
    <n v="3"/>
    <n v="-2"/>
    <s v="45"/>
    <n v="4"/>
    <n v="4"/>
    <n v="4"/>
    <n v="0"/>
    <n v="1"/>
    <m/>
    <d v="2012-07-26T00:00:00"/>
    <n v="672"/>
    <m/>
    <n v="1"/>
    <m/>
    <m/>
    <m/>
    <m/>
  </r>
  <r>
    <x v="103"/>
    <n v="22401"/>
    <s v="47431810250060000027"/>
    <n v="494854398.52999997"/>
    <s v="LCIMP13011-F/LA"/>
    <m/>
    <d v="2013-05-21T00:00:00"/>
    <m/>
    <m/>
    <n v="3"/>
    <n v="3"/>
    <n v="-2"/>
    <s v="45"/>
    <n v="4"/>
    <n v="4"/>
    <n v="4"/>
    <n v="0"/>
    <n v="1"/>
    <m/>
    <d v="2013-06-28T00:00:00"/>
    <n v="672"/>
    <m/>
    <n v="1"/>
    <m/>
    <m/>
    <m/>
    <m/>
  </r>
  <r>
    <x v="104"/>
    <n v="16832"/>
    <s v="45812810355550000956"/>
    <n v="9000000000"/>
    <s v="КС-ЦВ-725000/2014/00284"/>
    <m/>
    <d v="2014-12-23T00:00:00"/>
    <m/>
    <m/>
    <n v="3"/>
    <n v="3"/>
    <m/>
    <m/>
    <n v="5"/>
    <n v="5"/>
    <n v="5"/>
    <n v="0"/>
    <n v="1"/>
    <m/>
    <d v="2000-01-01T00:00:00"/>
    <n v="490"/>
    <m/>
    <n v="0"/>
    <m/>
    <m/>
    <m/>
    <m/>
  </r>
  <r>
    <x v="105"/>
    <n v="18246"/>
    <s v="45812810455550000979"/>
    <n v="99936868.920000002"/>
    <s v="38-177/15/36-14-КР"/>
    <m/>
    <d v="2014-06-27T00:00:00"/>
    <m/>
    <m/>
    <n v="2.1"/>
    <n v="3"/>
    <n v="-2"/>
    <s v="45"/>
    <n v="2.9999999999999996"/>
    <n v="2.9999999999999996"/>
    <n v="2.9999999999999996"/>
    <n v="0"/>
    <n v="1"/>
    <m/>
    <d v="2000-01-01T00:00:00"/>
    <n v="216"/>
    <m/>
    <m/>
    <m/>
    <m/>
    <m/>
    <m/>
  </r>
  <r>
    <x v="106"/>
    <n v="26841"/>
    <s v="45606840855550000030"/>
    <n v="16431110717.700001"/>
    <s v="б/н_2016-09-30"/>
    <m/>
    <d v="2016-09-30T00:00:00"/>
    <m/>
    <m/>
    <n v="2.1"/>
    <n v="1"/>
    <n v="-2"/>
    <s v="345"/>
    <n v="2"/>
    <n v="2"/>
    <n v="2"/>
    <n v="0"/>
    <n v="1"/>
    <m/>
    <d v="2016-12-26T00:00:00"/>
    <n v="0"/>
    <m/>
    <m/>
    <m/>
    <n v="0"/>
    <m/>
    <m/>
  </r>
  <r>
    <x v="107"/>
    <n v="15819"/>
    <s v="45208810155550000469"/>
    <n v="22748177921.75"/>
    <s v="3748"/>
    <m/>
    <d v="2015-06-25T00:00:00"/>
    <m/>
    <m/>
    <n v="2.1"/>
    <n v="1"/>
    <m/>
    <m/>
    <n v="2.1"/>
    <n v="2.1"/>
    <n v="2.1"/>
    <n v="0"/>
    <n v="1"/>
    <m/>
    <d v="2015-06-25T00:00:00"/>
    <n v="0"/>
    <m/>
    <m/>
    <m/>
    <n v="0"/>
    <n v="0"/>
    <m/>
  </r>
  <r>
    <x v="108"/>
    <n v="17567"/>
    <s v="45207810350050000435"/>
    <n v="300000000"/>
    <s v="01267/МР"/>
    <m/>
    <d v="2016-02-12T00:00:00"/>
    <m/>
    <m/>
    <n v="1"/>
    <n v="1"/>
    <m/>
    <m/>
    <n v="1"/>
    <n v="1"/>
    <n v="1"/>
    <n v="0"/>
    <n v="1"/>
    <m/>
    <d v="2016-02-29T00:00:00"/>
    <n v="0"/>
    <m/>
    <m/>
    <m/>
    <m/>
    <m/>
    <m/>
  </r>
  <r>
    <x v="108"/>
    <n v="27332"/>
    <s v="45207810950050000495"/>
    <n v="400000000"/>
    <s v="01676/МР"/>
    <m/>
    <d v="2016-12-26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109"/>
    <n v="1227"/>
    <s v="45208810455550000127"/>
    <n v="4875009625"/>
    <s v="2185"/>
    <m/>
    <d v="2008-10-31T00:00:00"/>
    <m/>
    <m/>
    <n v="1"/>
    <n v="1"/>
    <m/>
    <m/>
    <n v="1"/>
    <n v="1"/>
    <n v="1"/>
    <n v="0"/>
    <n v="1"/>
    <m/>
    <d v="2008-10-31T00:00:00"/>
    <n v="0"/>
    <m/>
    <n v="0"/>
    <m/>
    <n v="0"/>
    <m/>
    <m/>
  </r>
  <r>
    <x v="110"/>
    <n v="2547"/>
    <s v="45208810955550000313"/>
    <n v="263639404.80000001"/>
    <s v="2419"/>
    <m/>
    <d v="2009-11-23T00:00:00"/>
    <m/>
    <m/>
    <n v="1"/>
    <n v="2"/>
    <m/>
    <m/>
    <n v="2"/>
    <n v="2"/>
    <n v="2"/>
    <n v="0"/>
    <n v="1"/>
    <m/>
    <d v="2009-11-25T00:00:00"/>
    <n v="10"/>
    <s v="2016-11-25"/>
    <n v="2"/>
    <m/>
    <m/>
    <m/>
    <m/>
  </r>
  <r>
    <x v="110"/>
    <n v="4910"/>
    <s v="45208810055550000378"/>
    <n v="84920668.900000006"/>
    <s v="2744"/>
    <m/>
    <d v="2011-04-19T00:00:00"/>
    <m/>
    <m/>
    <n v="1"/>
    <n v="2"/>
    <m/>
    <m/>
    <n v="2"/>
    <n v="2"/>
    <n v="2"/>
    <n v="0"/>
    <n v="1"/>
    <m/>
    <d v="2011-04-28T00:00:00"/>
    <n v="10"/>
    <s v="2016-11-25"/>
    <n v="2"/>
    <m/>
    <m/>
    <m/>
    <m/>
  </r>
  <r>
    <x v="110"/>
    <n v="6538"/>
    <s v="45207810555550000387"/>
    <n v="1057907600"/>
    <s v="2911"/>
    <m/>
    <d v="2011-12-23T00:00:00"/>
    <m/>
    <m/>
    <n v="1"/>
    <n v="2"/>
    <m/>
    <m/>
    <n v="2"/>
    <n v="2"/>
    <n v="2"/>
    <n v="0"/>
    <n v="1"/>
    <m/>
    <d v="2012-01-16T00:00:00"/>
    <n v="10"/>
    <s v="2016-11-25"/>
    <n v="2"/>
    <m/>
    <m/>
    <m/>
    <m/>
  </r>
  <r>
    <x v="111"/>
    <n v="14355"/>
    <s v="45206810550050000676"/>
    <n v="160097310.91"/>
    <s v="00961/МР"/>
    <m/>
    <d v="2014-12-22T00:00:00"/>
    <m/>
    <m/>
    <n v="1"/>
    <n v="1"/>
    <m/>
    <m/>
    <n v="1"/>
    <n v="1"/>
    <n v="1"/>
    <n v="0"/>
    <n v="1"/>
    <m/>
    <d v="2014-12-30T00:00:00"/>
    <n v="0"/>
    <m/>
    <m/>
    <m/>
    <m/>
    <m/>
    <m/>
  </r>
  <r>
    <x v="112"/>
    <n v="10426"/>
    <s v="32308840600210000108"/>
    <n v="11437643784.559999"/>
    <s v="701712137 - участ. Русал Братск, Красноярск"/>
    <m/>
    <d v="2013-12-17T00:00:00"/>
    <m/>
    <m/>
    <n v="1"/>
    <n v="1"/>
    <n v="-1"/>
    <s v="34"/>
    <n v="1"/>
    <n v="1"/>
    <n v="1"/>
    <n v="0"/>
    <n v="1"/>
    <m/>
    <d v="2014-03-17T00:00:00"/>
    <n v="0"/>
    <m/>
    <m/>
    <m/>
    <m/>
    <m/>
    <m/>
  </r>
  <r>
    <x v="113"/>
    <n v="4950"/>
    <s v="45208810955550000407"/>
    <n v="143976404"/>
    <s v="2718"/>
    <m/>
    <d v="2011-04-29T00:00:00"/>
    <m/>
    <m/>
    <n v="2.1"/>
    <n v="3"/>
    <m/>
    <m/>
    <n v="4.0999999999999996"/>
    <n v="4.0999999999999996"/>
    <n v="4.0999999999999996"/>
    <n v="0"/>
    <n v="1"/>
    <m/>
    <d v="2000-01-01T00:00:00"/>
    <n v="601"/>
    <m/>
    <n v="2"/>
    <m/>
    <m/>
    <m/>
    <m/>
  </r>
  <r>
    <x v="114"/>
    <n v="100003282"/>
    <s v="32202840400210010193"/>
    <n v="18751065749.560005"/>
    <m/>
    <m/>
    <m/>
    <m/>
    <m/>
    <n v="1"/>
    <n v="1"/>
    <m/>
    <m/>
    <n v="1"/>
    <n v="1"/>
    <n v="1"/>
    <n v="0"/>
    <m/>
    <m/>
    <m/>
    <n v="0"/>
    <m/>
    <m/>
    <m/>
    <m/>
    <m/>
    <m/>
  </r>
  <r>
    <x v="115"/>
    <n v="2727"/>
    <s v="45208810055550000255"/>
    <n v="393500000"/>
    <s v="КС-600000/2009/00162"/>
    <m/>
    <d v="2009-10-14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n v="0"/>
    <n v="0"/>
    <m/>
    <m/>
    <m/>
  </r>
  <r>
    <x v="115"/>
    <n v="18247"/>
    <s v="47802810055550000251"/>
    <n v="591004077.92999995"/>
    <s v="б/н_2013-08-02"/>
    <m/>
    <d v="2013-08-02T00:00:00"/>
    <m/>
    <m/>
    <n v="2.2000000000000002"/>
    <n v="1"/>
    <m/>
    <m/>
    <n v="2.2000000000000002"/>
    <n v="3"/>
    <n v="2.2000000000000002"/>
    <n v="1"/>
    <n v="1"/>
    <m/>
    <d v="2000-01-01T00:00:00"/>
    <n v="0"/>
    <m/>
    <n v="0"/>
    <m/>
    <n v="0"/>
    <m/>
    <m/>
  </r>
  <r>
    <x v="116"/>
    <n v="9555"/>
    <s v="45606810955550000009"/>
    <n v="26308559369.23"/>
    <s v="3003"/>
    <m/>
    <d v="2012-06-22T00:00:00"/>
    <m/>
    <m/>
    <n v="2.1"/>
    <n v="2"/>
    <n v="-2"/>
    <s v="0"/>
    <n v="1.9999999999999996"/>
    <n v="1.9999999999999996"/>
    <n v="1.9999999999999996"/>
    <n v="0"/>
    <n v="1"/>
    <m/>
    <d v="2000-01-01T00:00:00"/>
    <n v="0"/>
    <m/>
    <n v="2"/>
    <n v="0"/>
    <n v="0"/>
    <m/>
    <m/>
  </r>
  <r>
    <x v="117"/>
    <n v="9115"/>
    <s v="45606810855550000015"/>
    <n v="4173544110.9000001"/>
    <s v="3176"/>
    <m/>
    <d v="2013-05-20T00:00:00"/>
    <m/>
    <m/>
    <n v="2.2000000000000002"/>
    <n v="1"/>
    <n v="-2"/>
    <s v="0"/>
    <n v="1"/>
    <n v="1"/>
    <n v="1"/>
    <n v="0"/>
    <n v="1"/>
    <m/>
    <d v="2013-07-11T00:00:00"/>
    <n v="0"/>
    <m/>
    <n v="0"/>
    <m/>
    <m/>
    <m/>
    <m/>
  </r>
  <r>
    <x v="118"/>
    <n v="100003351"/>
    <s v="32009810900210000014"/>
    <n v="39935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19"/>
    <n v="100003376"/>
    <s v="32109810000210000021"/>
    <n v="25000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20"/>
    <n v="15687"/>
    <s v="45812810055550000942"/>
    <n v="56903672.329999998"/>
    <s v="КС-730710/2014/00015"/>
    <m/>
    <d v="2015-03-05T00:00:00"/>
    <m/>
    <m/>
    <n v="3"/>
    <n v="3"/>
    <m/>
    <m/>
    <n v="5"/>
    <n v="5"/>
    <n v="5"/>
    <n v="0"/>
    <n v="1"/>
    <m/>
    <d v="2000-01-01T00:00:00"/>
    <n v="625"/>
    <m/>
    <n v="0"/>
    <m/>
    <m/>
    <m/>
    <m/>
  </r>
  <r>
    <x v="120"/>
    <n v="15688"/>
    <s v="45812810355550000943"/>
    <n v="20000000"/>
    <s v="КС-730710/2014/00020"/>
    <m/>
    <d v="2014-03-05T00:00:00"/>
    <m/>
    <m/>
    <n v="3"/>
    <n v="3"/>
    <m/>
    <m/>
    <n v="5"/>
    <n v="5"/>
    <n v="5"/>
    <n v="0"/>
    <n v="1"/>
    <m/>
    <d v="2000-01-01T00:00:00"/>
    <n v="625"/>
    <m/>
    <n v="0"/>
    <m/>
    <m/>
    <m/>
    <m/>
  </r>
  <r>
    <x v="120"/>
    <n v="15689"/>
    <s v="45812810755550000941"/>
    <n v="45000000"/>
    <s v="КС-730710/2014/00008"/>
    <m/>
    <d v="2014-03-05T00:00:00"/>
    <m/>
    <m/>
    <n v="3"/>
    <n v="3"/>
    <m/>
    <m/>
    <n v="5"/>
    <n v="5"/>
    <n v="5"/>
    <n v="0"/>
    <n v="1"/>
    <m/>
    <d v="2000-01-01T00:00:00"/>
    <n v="625"/>
    <m/>
    <n v="0"/>
    <m/>
    <m/>
    <m/>
    <m/>
  </r>
  <r>
    <x v="120"/>
    <n v="15690"/>
    <s v="45812810955550000945"/>
    <n v="50000000"/>
    <s v="КС-730710/2013/00029"/>
    <m/>
    <d v="2013-04-28T00:00:00"/>
    <m/>
    <m/>
    <n v="3"/>
    <n v="3"/>
    <m/>
    <m/>
    <n v="5"/>
    <n v="5"/>
    <n v="5"/>
    <n v="0"/>
    <n v="1"/>
    <m/>
    <d v="2000-01-01T00:00:00"/>
    <n v="625"/>
    <m/>
    <m/>
    <m/>
    <m/>
    <m/>
    <m/>
  </r>
  <r>
    <x v="120"/>
    <n v="15691"/>
    <s v="45812810455550000940"/>
    <n v="37285907.609999999"/>
    <s v="КС-730710/2013/00025"/>
    <m/>
    <d v="2013-03-20T00:00:00"/>
    <m/>
    <m/>
    <n v="3"/>
    <n v="3"/>
    <m/>
    <m/>
    <n v="5"/>
    <n v="5"/>
    <n v="5"/>
    <n v="0"/>
    <n v="1"/>
    <m/>
    <d v="2000-01-01T00:00:00"/>
    <n v="684"/>
    <m/>
    <n v="0"/>
    <m/>
    <m/>
    <m/>
    <m/>
  </r>
  <r>
    <x v="120"/>
    <n v="15692"/>
    <s v="45812810255550000946"/>
    <n v="334000000"/>
    <s v="КС-730710/2012/00075"/>
    <m/>
    <d v="2012-12-14T00:00:00"/>
    <m/>
    <m/>
    <n v="3"/>
    <n v="3"/>
    <m/>
    <m/>
    <n v="5"/>
    <n v="5"/>
    <n v="5"/>
    <n v="0"/>
    <n v="1"/>
    <m/>
    <d v="2000-01-01T00:00:00"/>
    <n v="625"/>
    <m/>
    <n v="0"/>
    <m/>
    <m/>
    <m/>
    <m/>
  </r>
  <r>
    <x v="120"/>
    <n v="15693"/>
    <s v="45812810655550000944"/>
    <n v="6500000"/>
    <s v="КС-730710/2012/00049"/>
    <m/>
    <d v="2012-10-17T00:00:00"/>
    <m/>
    <m/>
    <n v="3"/>
    <n v="3"/>
    <m/>
    <m/>
    <n v="5"/>
    <n v="5"/>
    <n v="5"/>
    <n v="0"/>
    <n v="1"/>
    <m/>
    <d v="2000-01-01T00:00:00"/>
    <n v="625"/>
    <m/>
    <n v="0"/>
    <m/>
    <m/>
    <m/>
    <m/>
  </r>
  <r>
    <x v="121"/>
    <n v="17816"/>
    <s v="45208810255550000550"/>
    <n v="13888888888"/>
    <s v="3974"/>
    <m/>
    <d v="2016-04-29T00:00:00"/>
    <m/>
    <m/>
    <n v="1"/>
    <n v="1"/>
    <m/>
    <m/>
    <n v="1"/>
    <n v="1"/>
    <n v="1"/>
    <n v="0"/>
    <n v="1"/>
    <m/>
    <d v="2016-04-29T00:00:00"/>
    <n v="0"/>
    <m/>
    <m/>
    <n v="0"/>
    <m/>
    <m/>
    <m/>
  </r>
  <r>
    <x v="121"/>
    <n v="24528"/>
    <s v="45201810655550000319"/>
    <n v="446750327.44999999"/>
    <s v="3981"/>
    <m/>
    <d v="2016-07-13T00:00:00"/>
    <m/>
    <m/>
    <n v="1"/>
    <n v="1"/>
    <m/>
    <m/>
    <n v="1"/>
    <n v="1"/>
    <n v="1"/>
    <n v="0"/>
    <n v="1"/>
    <m/>
    <d v="2016-12-20T00:00:00"/>
    <n v="0"/>
    <m/>
    <m/>
    <m/>
    <m/>
    <m/>
    <m/>
  </r>
  <r>
    <x v="122"/>
    <n v="27308"/>
    <s v="45207810055550000641"/>
    <n v="2000000000"/>
    <s v="4177"/>
    <m/>
    <d v="2016-12-22T00:00:00"/>
    <m/>
    <m/>
    <n v="2.1"/>
    <n v="1"/>
    <m/>
    <m/>
    <n v="2.1"/>
    <n v="2.1"/>
    <n v="2.1"/>
    <n v="0"/>
    <n v="1"/>
    <m/>
    <d v="2016-12-22T00:00:00"/>
    <n v="0"/>
    <m/>
    <m/>
    <m/>
    <n v="0"/>
    <m/>
    <m/>
  </r>
  <r>
    <x v="122"/>
    <n v="27309"/>
    <s v="45207810355550000642"/>
    <n v="2000000000"/>
    <s v="4176"/>
    <m/>
    <d v="2016-12-22T00:00:00"/>
    <m/>
    <m/>
    <n v="2.1"/>
    <n v="1"/>
    <m/>
    <m/>
    <n v="2.1"/>
    <n v="2.1"/>
    <n v="2.1"/>
    <n v="0"/>
    <n v="1"/>
    <m/>
    <d v="2016-12-22T00:00:00"/>
    <n v="0"/>
    <m/>
    <m/>
    <m/>
    <n v="0"/>
    <m/>
    <m/>
  </r>
  <r>
    <x v="122"/>
    <n v="27310"/>
    <s v="45207810655550000643"/>
    <n v="2000000000"/>
    <s v="4168"/>
    <m/>
    <d v="2016-12-22T00:00:00"/>
    <m/>
    <m/>
    <n v="2.1"/>
    <n v="1"/>
    <m/>
    <m/>
    <n v="2.1"/>
    <n v="2.1"/>
    <n v="2.1"/>
    <n v="0"/>
    <n v="1"/>
    <m/>
    <d v="2016-12-22T00:00:00"/>
    <n v="0"/>
    <m/>
    <m/>
    <m/>
    <n v="0"/>
    <m/>
    <m/>
  </r>
  <r>
    <x v="122"/>
    <n v="27311"/>
    <s v="45207810755550000640"/>
    <n v="2000000000"/>
    <s v="4178"/>
    <m/>
    <d v="2016-12-22T00:00:00"/>
    <m/>
    <m/>
    <n v="2.1"/>
    <n v="1"/>
    <m/>
    <m/>
    <n v="2.1"/>
    <n v="2.1"/>
    <n v="2.1"/>
    <n v="0"/>
    <n v="1"/>
    <m/>
    <d v="2016-12-22T00:00:00"/>
    <n v="0"/>
    <m/>
    <m/>
    <m/>
    <n v="0"/>
    <m/>
    <m/>
  </r>
  <r>
    <x v="122"/>
    <n v="27595"/>
    <s v="45207810155550000651"/>
    <n v="5000000000"/>
    <s v="4209"/>
    <m/>
    <d v="2017-01-27T00:00:00"/>
    <m/>
    <m/>
    <n v="2.1"/>
    <n v="1"/>
    <m/>
    <m/>
    <n v="2.1"/>
    <n v="2.1"/>
    <n v="2.1"/>
    <n v="0"/>
    <n v="1"/>
    <m/>
    <d v="2017-01-31T00:00:00"/>
    <n v="0"/>
    <m/>
    <m/>
    <m/>
    <m/>
    <m/>
    <m/>
  </r>
  <r>
    <x v="123"/>
    <n v="22160"/>
    <s v="45205810950050000510"/>
    <n v="39093200"/>
    <s v="01390/МР"/>
    <m/>
    <d v="2016-06-10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123"/>
    <n v="27191"/>
    <s v="45205810750050000529"/>
    <n v="72770000"/>
    <s v="01611/МР"/>
    <m/>
    <d v="2016-11-30T00:00:00"/>
    <m/>
    <m/>
    <n v="1"/>
    <n v="1"/>
    <m/>
    <m/>
    <n v="1"/>
    <n v="1"/>
    <n v="1"/>
    <n v="0"/>
    <n v="1"/>
    <m/>
    <d v="2016-12-15T00:00:00"/>
    <n v="0"/>
    <m/>
    <m/>
    <m/>
    <m/>
    <m/>
    <m/>
  </r>
  <r>
    <x v="124"/>
    <n v="17351"/>
    <s v="45208810855550000497"/>
    <n v="12174316844.24"/>
    <s v="б/н_2015-12-14"/>
    <m/>
    <d v="2015-12-14T00:00:00"/>
    <m/>
    <m/>
    <n v="1"/>
    <n v="1"/>
    <m/>
    <m/>
    <n v="1"/>
    <n v="1"/>
    <n v="1"/>
    <n v="0"/>
    <n v="1"/>
    <m/>
    <d v="2015-12-23T00:00:00"/>
    <n v="0"/>
    <m/>
    <m/>
    <m/>
    <n v="0"/>
    <m/>
    <m/>
  </r>
  <r>
    <x v="125"/>
    <n v="7068"/>
    <s v="45105810455550000026"/>
    <n v="92447000000"/>
    <s v="2702/СДБО"/>
    <m/>
    <d v="2011-03-11T00:00:00"/>
    <m/>
    <m/>
    <n v="1"/>
    <n v="1"/>
    <n v="-1"/>
    <s v="0"/>
    <n v="1"/>
    <n v="1"/>
    <n v="1"/>
    <n v="0"/>
    <n v="1"/>
    <n v="1"/>
    <d v="2012-04-28T00:00:00"/>
    <n v="0"/>
    <m/>
    <m/>
    <n v="0"/>
    <n v="0"/>
    <m/>
    <m/>
  </r>
  <r>
    <x v="125"/>
    <n v="22408"/>
    <s v="45108810755550000037"/>
    <n v="1846697807.9400001"/>
    <s v="4030"/>
    <m/>
    <d v="2016-06-30T00:00:00"/>
    <m/>
    <m/>
    <n v="1"/>
    <n v="1"/>
    <n v="-1"/>
    <s v="0"/>
    <n v="1"/>
    <n v="1"/>
    <n v="1"/>
    <n v="0"/>
    <n v="1"/>
    <m/>
    <d v="2016-07-29T00:00:00"/>
    <n v="0"/>
    <m/>
    <m/>
    <m/>
    <n v="0"/>
    <n v="0"/>
    <m/>
  </r>
  <r>
    <x v="126"/>
    <n v="18633"/>
    <s v="51507810500210000007"/>
    <n v="11504644543.809999"/>
    <s v="вексель_2013-01-31"/>
    <m/>
    <d v="2013-01-31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127"/>
    <n v="16835"/>
    <s v="45207810750050000420"/>
    <n v="147335705.30000001"/>
    <s v="01140/МР"/>
    <m/>
    <d v="2015-10-20T00:00:00"/>
    <m/>
    <m/>
    <n v="1"/>
    <n v="1"/>
    <m/>
    <m/>
    <n v="1"/>
    <n v="1"/>
    <n v="1"/>
    <n v="0"/>
    <n v="1"/>
    <m/>
    <d v="2015-11-10T00:00:00"/>
    <n v="0"/>
    <m/>
    <m/>
    <m/>
    <m/>
    <m/>
    <m/>
  </r>
  <r>
    <x v="128"/>
    <n v="3639"/>
    <s v="45208810555550000218"/>
    <n v="664716754.29999995"/>
    <s v="2583"/>
    <m/>
    <d v="2010-07-21T00:00:00"/>
    <m/>
    <m/>
    <n v="2.1"/>
    <n v="1"/>
    <m/>
    <m/>
    <n v="2.1"/>
    <n v="2.1"/>
    <n v="2.1"/>
    <n v="0"/>
    <n v="1"/>
    <m/>
    <d v="2010-07-29T00:00:00"/>
    <n v="0"/>
    <m/>
    <n v="0"/>
    <m/>
    <n v="0"/>
    <m/>
    <m/>
  </r>
  <r>
    <x v="128"/>
    <n v="9269"/>
    <s v="45208810155550000362"/>
    <n v="6000000000"/>
    <s v="3276"/>
    <m/>
    <d v="2013-06-26T00:00:00"/>
    <m/>
    <m/>
    <n v="2.1"/>
    <n v="1"/>
    <m/>
    <m/>
    <n v="2.1"/>
    <n v="2.1"/>
    <n v="2.1"/>
    <n v="0"/>
    <n v="1"/>
    <m/>
    <d v="2013-06-26T00:00:00"/>
    <n v="0"/>
    <m/>
    <m/>
    <m/>
    <n v="0"/>
    <m/>
    <m/>
  </r>
  <r>
    <x v="128"/>
    <n v="11088"/>
    <s v="45208810055550000404"/>
    <n v="10492008100"/>
    <s v="3460"/>
    <m/>
    <d v="2014-02-21T00:00:00"/>
    <m/>
    <m/>
    <n v="2.1"/>
    <n v="1"/>
    <m/>
    <m/>
    <n v="2.1"/>
    <n v="2.1"/>
    <n v="2.1"/>
    <n v="0"/>
    <n v="1"/>
    <m/>
    <d v="2014-03-20T00:00:00"/>
    <n v="0"/>
    <m/>
    <m/>
    <m/>
    <n v="0"/>
    <m/>
    <m/>
  </r>
  <r>
    <x v="128"/>
    <n v="11634"/>
    <s v="47802810755550000218"/>
    <n v="17874516145.830002"/>
    <s v="LA-42-050111-DBI"/>
    <m/>
    <d v="2011-02-14T00:00:00"/>
    <m/>
    <m/>
    <n v="2.1"/>
    <n v="1"/>
    <m/>
    <m/>
    <n v="2.1"/>
    <n v="2.1"/>
    <n v="2.1"/>
    <n v="0"/>
    <n v="1"/>
    <m/>
    <d v="2011-02-14T00:00:00"/>
    <n v="0"/>
    <m/>
    <m/>
    <m/>
    <n v="0"/>
    <m/>
    <m/>
  </r>
  <r>
    <x v="128"/>
    <n v="18435"/>
    <s v="51507810800210000008"/>
    <n v="1304597260.27"/>
    <s v="вексель_2013-10-21"/>
    <m/>
    <d v="2013-10-21T00:00:00"/>
    <m/>
    <m/>
    <n v="2.1"/>
    <n v="1"/>
    <m/>
    <m/>
    <n v="2.1"/>
    <n v="3"/>
    <n v="2.1"/>
    <n v="1"/>
    <n v="0"/>
    <n v="1"/>
    <d v="2500-01-01T00:00:00"/>
    <n v="0"/>
    <m/>
    <m/>
    <m/>
    <m/>
    <m/>
    <m/>
  </r>
  <r>
    <x v="129"/>
    <n v="16972"/>
    <s v="45208840055550000199"/>
    <n v="20755821000"/>
    <s v="3598"/>
    <m/>
    <d v="2015-10-29T00:00:00"/>
    <m/>
    <m/>
    <n v="1"/>
    <n v="1"/>
    <m/>
    <m/>
    <n v="1"/>
    <n v="1"/>
    <n v="1"/>
    <n v="0"/>
    <n v="1"/>
    <m/>
    <d v="2015-11-09T00:00:00"/>
    <n v="0"/>
    <m/>
    <m/>
    <m/>
    <n v="0"/>
    <m/>
    <m/>
  </r>
  <r>
    <x v="130"/>
    <n v="17805"/>
    <s v="45208840855550000218"/>
    <n v="14980288200"/>
    <s v="3845"/>
    <m/>
    <d v="2016-04-18T00:00:00"/>
    <m/>
    <m/>
    <n v="1"/>
    <n v="1"/>
    <m/>
    <m/>
    <n v="1"/>
    <n v="1"/>
    <n v="1"/>
    <n v="0"/>
    <n v="1"/>
    <m/>
    <d v="2016-04-27T00:00:00"/>
    <n v="0"/>
    <m/>
    <m/>
    <m/>
    <n v="0"/>
    <m/>
    <m/>
  </r>
  <r>
    <x v="131"/>
    <n v="10420"/>
    <s v="32402840055550000005"/>
    <n v="794657137.79999995"/>
    <s v="701612138 - участ. Южный Кузбасс"/>
    <m/>
    <d v="2013-12-17T00:00:00"/>
    <m/>
    <m/>
    <n v="2.2999999999999998"/>
    <n v="3"/>
    <n v="-2"/>
    <s v="45"/>
    <n v="3"/>
    <n v="3"/>
    <n v="3"/>
    <n v="0"/>
    <n v="1"/>
    <m/>
    <d v="2014-03-11T00:00:00"/>
    <n v="875"/>
    <m/>
    <m/>
    <m/>
    <n v="0"/>
    <m/>
    <m/>
  </r>
  <r>
    <x v="131"/>
    <n v="13908"/>
    <s v="45208810455550000431"/>
    <n v="10257339315.6"/>
    <s v="КС-743000/2008/00104"/>
    <m/>
    <d v="2008-11-26T00:00:00"/>
    <m/>
    <m/>
    <n v="2.2999999999999998"/>
    <n v="3"/>
    <n v="-2"/>
    <s v="45"/>
    <n v="3"/>
    <n v="3"/>
    <n v="3"/>
    <n v="0"/>
    <n v="1"/>
    <m/>
    <d v="2000-01-01T00:00:00"/>
    <n v="798"/>
    <s v="2016-12-26"/>
    <n v="2"/>
    <m/>
    <m/>
    <m/>
    <m/>
  </r>
  <r>
    <x v="131"/>
    <n v="14002"/>
    <s v="45208810755550000432"/>
    <n v="1685601870.5899999"/>
    <s v="К2600/10-0709ЛВ/Д000"/>
    <m/>
    <d v="2011-02-07T00:00:00"/>
    <m/>
    <m/>
    <n v="2.2999999999999998"/>
    <n v="3"/>
    <n v="-2"/>
    <s v="45"/>
    <n v="3"/>
    <n v="3"/>
    <n v="3"/>
    <n v="0"/>
    <n v="1"/>
    <m/>
    <d v="2000-01-01T00:00:00"/>
    <n v="826"/>
    <s v="2016-12-26"/>
    <n v="1"/>
    <m/>
    <m/>
    <m/>
    <m/>
  </r>
  <r>
    <x v="131"/>
    <n v="14436"/>
    <s v="45812840755550000254"/>
    <n v="2409529535.7799997"/>
    <s v="цесс_2010-09-06 (б/н,)"/>
    <m/>
    <d v="2010-09-06T00:00:00"/>
    <m/>
    <m/>
    <n v="2.2999999999999998"/>
    <n v="3"/>
    <n v="-2"/>
    <s v="45"/>
    <n v="3"/>
    <n v="3"/>
    <n v="3"/>
    <n v="0"/>
    <n v="1"/>
    <m/>
    <d v="2000-01-01T00:00:00"/>
    <n v="875"/>
    <m/>
    <m/>
    <m/>
    <n v="0"/>
    <m/>
    <m/>
  </r>
  <r>
    <x v="131"/>
    <n v="18224"/>
    <s v="32402840755550000004"/>
    <n v="1565491932.45"/>
    <s v="701005162 - участ. Южный Кузбасс"/>
    <m/>
    <d v="2013-04-26T00:00:00"/>
    <m/>
    <m/>
    <n v="2.2999999999999998"/>
    <n v="3"/>
    <n v="-2"/>
    <s v="45"/>
    <n v="3"/>
    <n v="3"/>
    <n v="3"/>
    <n v="0"/>
    <n v="1"/>
    <m/>
    <d v="2013-06-10T00:00:00"/>
    <n v="875"/>
    <m/>
    <n v="0"/>
    <m/>
    <n v="0"/>
    <m/>
    <m/>
  </r>
  <r>
    <x v="132"/>
    <n v="3533"/>
    <s v="45208810855550000277"/>
    <n v="919000000"/>
    <s v="2576"/>
    <m/>
    <d v="2010-06-30T00:00:00"/>
    <m/>
    <m/>
    <n v="2.1"/>
    <n v="1"/>
    <m/>
    <m/>
    <n v="2.1"/>
    <n v="2.1"/>
    <n v="2.1"/>
    <n v="0"/>
    <n v="1"/>
    <m/>
    <d v="2010-06-30T00:00:00"/>
    <n v="0"/>
    <m/>
    <n v="0"/>
    <n v="0"/>
    <n v="0"/>
    <m/>
    <m/>
  </r>
  <r>
    <x v="132"/>
    <n v="5100"/>
    <s v="45208810855550000280"/>
    <n v="1776541280.4100001"/>
    <s v="2766"/>
    <m/>
    <d v="2011-05-18T00:00:00"/>
    <m/>
    <m/>
    <n v="2.1"/>
    <n v="1"/>
    <m/>
    <m/>
    <n v="2.1"/>
    <n v="2.1"/>
    <n v="2.1"/>
    <n v="0"/>
    <n v="1"/>
    <m/>
    <d v="2011-06-06T00:00:00"/>
    <n v="0"/>
    <m/>
    <m/>
    <m/>
    <m/>
    <m/>
    <m/>
  </r>
  <r>
    <x v="132"/>
    <n v="15017"/>
    <s v="45207810555550000565"/>
    <n v="1180751618.72"/>
    <s v="3624"/>
    <m/>
    <d v="2015-03-05T00:00:00"/>
    <m/>
    <m/>
    <n v="2.1"/>
    <n v="1"/>
    <m/>
    <m/>
    <n v="2.1"/>
    <n v="2.1"/>
    <n v="2.1"/>
    <n v="0"/>
    <n v="1"/>
    <m/>
    <d v="2015-03-18T00:00:00"/>
    <n v="0"/>
    <m/>
    <n v="0"/>
    <m/>
    <n v="0"/>
    <m/>
    <m/>
  </r>
  <r>
    <x v="133"/>
    <n v="18248"/>
    <s v="45205810655550000315"/>
    <n v="11500000000"/>
    <s v="79-1006/15/1209-14-КР"/>
    <m/>
    <d v="2014-09-22T00:00:00"/>
    <m/>
    <m/>
    <n v="2.2000000000000002"/>
    <n v="2"/>
    <m/>
    <m/>
    <n v="3.2"/>
    <n v="3.2"/>
    <n v="3.2"/>
    <n v="0"/>
    <n v="1"/>
    <m/>
    <d v="2000-01-01T00:00:00"/>
    <n v="8"/>
    <s v="2016-08-24"/>
    <m/>
    <n v="0"/>
    <n v="0"/>
    <m/>
    <m/>
  </r>
  <r>
    <x v="134"/>
    <n v="2273"/>
    <s v="45208810555550000166"/>
    <n v="15040912510.200001"/>
    <s v="2362"/>
    <m/>
    <d v="2009-02-01T00:00:00"/>
    <m/>
    <m/>
    <n v="2.1"/>
    <n v="1"/>
    <m/>
    <m/>
    <n v="2.1"/>
    <n v="2.1"/>
    <n v="2.1"/>
    <n v="0"/>
    <n v="1"/>
    <m/>
    <d v="2009-09-23T00:00:00"/>
    <n v="0"/>
    <m/>
    <n v="0"/>
    <m/>
    <n v="0"/>
    <m/>
    <m/>
  </r>
  <r>
    <x v="135"/>
    <n v="5571"/>
    <s v="51507810900210000005"/>
    <n v="109410509.92"/>
    <s v="векс. Самараоргсинтез"/>
    <m/>
    <d v="2011-07-20T00:00:00"/>
    <m/>
    <m/>
    <n v="2"/>
    <n v="2"/>
    <m/>
    <m/>
    <n v="3"/>
    <n v="3"/>
    <n v="3"/>
    <n v="0"/>
    <n v="0"/>
    <m/>
    <d v="2500-01-01T00:00:00"/>
    <n v="0"/>
    <m/>
    <m/>
    <m/>
    <m/>
    <m/>
    <m/>
  </r>
  <r>
    <x v="136"/>
    <n v="8111"/>
    <s v="45208810155550000346"/>
    <n v="20000000000"/>
    <s v="3062"/>
    <m/>
    <d v="2012-10-31T00:00:00"/>
    <m/>
    <m/>
    <n v="1"/>
    <n v="1"/>
    <m/>
    <m/>
    <n v="1"/>
    <n v="1"/>
    <n v="1"/>
    <n v="0"/>
    <n v="1"/>
    <m/>
    <d v="2013-02-20T00:00:00"/>
    <n v="0"/>
    <m/>
    <m/>
    <m/>
    <n v="0"/>
    <m/>
    <m/>
  </r>
  <r>
    <x v="136"/>
    <n v="17581"/>
    <s v="45208810155550000511"/>
    <n v="30000000000"/>
    <s v="3855"/>
    <m/>
    <d v="2016-02-11T00:00:00"/>
    <m/>
    <m/>
    <n v="1"/>
    <n v="1"/>
    <m/>
    <m/>
    <n v="1"/>
    <n v="1"/>
    <n v="1"/>
    <n v="0"/>
    <n v="1"/>
    <m/>
    <d v="2016-02-20T00:00:00"/>
    <n v="0"/>
    <m/>
    <n v="0"/>
    <m/>
    <n v="0"/>
    <m/>
    <m/>
  </r>
  <r>
    <x v="137"/>
    <n v="6518"/>
    <s v="45208810455550000392"/>
    <n v="660635000"/>
    <s v="2904"/>
    <m/>
    <d v="2011-12-20T00:00:00"/>
    <m/>
    <m/>
    <n v="1"/>
    <n v="1"/>
    <m/>
    <m/>
    <n v="1"/>
    <n v="1"/>
    <n v="1"/>
    <n v="0"/>
    <n v="1"/>
    <m/>
    <d v="2011-12-21T00:00:00"/>
    <n v="0"/>
    <m/>
    <n v="0"/>
    <m/>
    <n v="0"/>
    <m/>
    <m/>
  </r>
  <r>
    <x v="137"/>
    <n v="6691"/>
    <s v="45208840055550000186"/>
    <n v="465953141"/>
    <s v="2903"/>
    <m/>
    <d v="2012-02-10T00:00:00"/>
    <m/>
    <m/>
    <n v="1"/>
    <n v="1"/>
    <m/>
    <m/>
    <n v="1"/>
    <n v="1"/>
    <n v="1"/>
    <n v="0"/>
    <n v="1"/>
    <m/>
    <d v="2012-02-15T00:00:00"/>
    <n v="0"/>
    <m/>
    <n v="0"/>
    <m/>
    <n v="0"/>
    <m/>
    <m/>
  </r>
  <r>
    <x v="137"/>
    <n v="7148"/>
    <s v="45208810055550000459"/>
    <n v="5482460615"/>
    <s v="2958"/>
    <m/>
    <d v="2012-04-23T00:00:00"/>
    <m/>
    <m/>
    <n v="1"/>
    <n v="1"/>
    <m/>
    <m/>
    <n v="1"/>
    <n v="1"/>
    <n v="1"/>
    <n v="0"/>
    <n v="1"/>
    <m/>
    <d v="2012-04-23T00:00:00"/>
    <n v="0"/>
    <m/>
    <n v="0"/>
    <m/>
    <n v="0"/>
    <m/>
    <m/>
  </r>
  <r>
    <x v="137"/>
    <n v="7318"/>
    <s v="45208344855550000002"/>
    <n v="1465221622.5599999"/>
    <s v="2963"/>
    <m/>
    <d v="2012-05-14T00:00:00"/>
    <m/>
    <m/>
    <n v="1"/>
    <n v="1"/>
    <m/>
    <m/>
    <n v="1"/>
    <n v="1"/>
    <n v="1"/>
    <n v="0"/>
    <n v="1"/>
    <m/>
    <d v="2012-05-14T00:00:00"/>
    <n v="0"/>
    <m/>
    <n v="0"/>
    <m/>
    <n v="0"/>
    <m/>
    <m/>
  </r>
  <r>
    <x v="137"/>
    <n v="7364"/>
    <s v="45208810355550000463"/>
    <n v="2251889161.8499999"/>
    <s v="2979"/>
    <m/>
    <d v="2012-05-31T00:00:00"/>
    <m/>
    <m/>
    <n v="1"/>
    <n v="1"/>
    <m/>
    <m/>
    <n v="1"/>
    <n v="1"/>
    <n v="1"/>
    <n v="0"/>
    <n v="1"/>
    <m/>
    <d v="2012-05-31T00:00:00"/>
    <n v="0"/>
    <m/>
    <n v="0"/>
    <m/>
    <n v="0"/>
    <m/>
    <m/>
  </r>
  <r>
    <x v="137"/>
    <n v="7564"/>
    <s v="45208978055550000058"/>
    <n v="1676554466"/>
    <s v="3019"/>
    <m/>
    <d v="2012-07-18T00:00:00"/>
    <m/>
    <m/>
    <n v="1"/>
    <n v="1"/>
    <m/>
    <m/>
    <n v="1"/>
    <n v="1"/>
    <n v="1"/>
    <n v="0"/>
    <n v="1"/>
    <m/>
    <d v="2012-07-18T00:00:00"/>
    <n v="0"/>
    <m/>
    <n v="0"/>
    <m/>
    <n v="0"/>
    <m/>
    <m/>
  </r>
  <r>
    <x v="137"/>
    <n v="8174"/>
    <s v="45208810055550000491"/>
    <n v="958659772.38"/>
    <s v="3109"/>
    <m/>
    <d v="2012-11-22T00:00:00"/>
    <m/>
    <m/>
    <n v="1"/>
    <n v="1"/>
    <m/>
    <m/>
    <n v="1"/>
    <n v="1"/>
    <n v="1"/>
    <n v="0"/>
    <n v="1"/>
    <m/>
    <d v="2012-11-22T00:00:00"/>
    <n v="0"/>
    <m/>
    <n v="0"/>
    <m/>
    <n v="0"/>
    <m/>
    <m/>
  </r>
  <r>
    <x v="137"/>
    <n v="10525"/>
    <s v="45208810755550000623"/>
    <n v="1584700000"/>
    <s v="3431"/>
    <m/>
    <d v="2013-12-23T00:00:00"/>
    <m/>
    <m/>
    <n v="1"/>
    <n v="1"/>
    <m/>
    <m/>
    <n v="1"/>
    <n v="1"/>
    <n v="1"/>
    <n v="0"/>
    <n v="1"/>
    <m/>
    <d v="2013-12-23T00:00:00"/>
    <n v="0"/>
    <m/>
    <n v="0"/>
    <m/>
    <n v="0"/>
    <m/>
    <m/>
  </r>
  <r>
    <x v="137"/>
    <n v="10527"/>
    <s v="45208810055550000624"/>
    <n v="5098577129.9899998"/>
    <s v="3416"/>
    <m/>
    <d v="2013-12-23T00:00:00"/>
    <m/>
    <m/>
    <n v="1"/>
    <n v="1"/>
    <m/>
    <m/>
    <n v="1"/>
    <n v="1"/>
    <n v="1"/>
    <n v="0"/>
    <n v="1"/>
    <m/>
    <d v="2013-12-23T00:00:00"/>
    <n v="0"/>
    <m/>
    <n v="0"/>
    <m/>
    <n v="0"/>
    <m/>
    <m/>
  </r>
  <r>
    <x v="137"/>
    <n v="10528"/>
    <s v="45208344155550000003"/>
    <n v="1900982368.1199999"/>
    <s v="3425"/>
    <m/>
    <d v="2013-12-23T00:00:00"/>
    <m/>
    <m/>
    <n v="1"/>
    <n v="1"/>
    <m/>
    <m/>
    <n v="1"/>
    <n v="1"/>
    <n v="1"/>
    <n v="0"/>
    <n v="1"/>
    <m/>
    <d v="2013-12-23T00:00:00"/>
    <n v="0"/>
    <m/>
    <n v="0"/>
    <m/>
    <n v="0"/>
    <m/>
    <m/>
  </r>
  <r>
    <x v="137"/>
    <n v="10888"/>
    <s v="45207810055550000531"/>
    <n v="1349415005.71"/>
    <s v="3453"/>
    <m/>
    <d v="2014-02-04T00:00:00"/>
    <m/>
    <m/>
    <n v="1"/>
    <n v="1"/>
    <m/>
    <m/>
    <n v="1"/>
    <n v="1"/>
    <n v="1"/>
    <n v="0"/>
    <n v="1"/>
    <m/>
    <d v="2014-02-04T00:00:00"/>
    <n v="0"/>
    <m/>
    <n v="0"/>
    <m/>
    <n v="0"/>
    <m/>
    <m/>
  </r>
  <r>
    <x v="137"/>
    <n v="17343"/>
    <s v="45207344255550000001"/>
    <n v="9037100625"/>
    <s v="3893"/>
    <m/>
    <d v="2015-12-22T00:00:00"/>
    <m/>
    <m/>
    <n v="1"/>
    <n v="1"/>
    <m/>
    <m/>
    <n v="1"/>
    <n v="1"/>
    <n v="1"/>
    <n v="0"/>
    <n v="1"/>
    <m/>
    <d v="2015-12-22T00:00:00"/>
    <n v="0"/>
    <m/>
    <m/>
    <m/>
    <n v="0"/>
    <m/>
    <m/>
  </r>
  <r>
    <x v="137"/>
    <n v="22409"/>
    <s v="45208810455550000567"/>
    <n v="760206645.19000006"/>
    <s v="4036"/>
    <m/>
    <d v="2016-06-29T00:00:00"/>
    <m/>
    <m/>
    <n v="1"/>
    <n v="1"/>
    <m/>
    <m/>
    <n v="1"/>
    <n v="1"/>
    <n v="1"/>
    <n v="0"/>
    <n v="0"/>
    <m/>
    <d v="2026-06-29T00:00:00"/>
    <n v="0"/>
    <m/>
    <m/>
    <m/>
    <n v="0"/>
    <n v="0"/>
    <m/>
  </r>
  <r>
    <x v="137"/>
    <n v="24270"/>
    <s v="45207810555550000620"/>
    <n v="5000000000"/>
    <s v="4056"/>
    <m/>
    <d v="2016-07-21T00:00:00"/>
    <m/>
    <m/>
    <n v="1"/>
    <n v="1"/>
    <m/>
    <m/>
    <n v="1"/>
    <n v="1"/>
    <n v="1"/>
    <n v="0"/>
    <n v="1"/>
    <m/>
    <d v="2016-07-22T00:00:00"/>
    <n v="0"/>
    <m/>
    <m/>
    <m/>
    <n v="0"/>
    <m/>
    <m/>
  </r>
  <r>
    <x v="137"/>
    <n v="25961"/>
    <s v="45207810755550000624"/>
    <n v="236806475.09"/>
    <s v="4039"/>
    <m/>
    <d v="2016-08-11T00:00:00"/>
    <m/>
    <m/>
    <n v="1"/>
    <n v="1"/>
    <m/>
    <m/>
    <n v="1"/>
    <n v="1"/>
    <n v="1"/>
    <n v="0"/>
    <n v="1"/>
    <m/>
    <d v="2016-08-12T00:00:00"/>
    <n v="0"/>
    <m/>
    <m/>
    <m/>
    <n v="0"/>
    <m/>
    <m/>
  </r>
  <r>
    <x v="138"/>
    <n v="27286"/>
    <s v="47105810800210000003"/>
    <n v="85282200000"/>
    <s v="414162-191216-3355/1-1"/>
    <m/>
    <d v="2016-12-19T00:00:00"/>
    <m/>
    <m/>
    <n v="2.1"/>
    <n v="1"/>
    <n v="-2"/>
    <s v="0"/>
    <n v="1"/>
    <n v="1"/>
    <n v="1"/>
    <n v="0"/>
    <n v="1"/>
    <m/>
    <d v="2000-01-01T00:00:00"/>
    <n v="0"/>
    <m/>
    <m/>
    <m/>
    <m/>
    <m/>
    <m/>
  </r>
  <r>
    <x v="138"/>
    <n v="27287"/>
    <s v="47105810200210000001"/>
    <n v="20066901660"/>
    <s v="414162-191216-3356/1-1"/>
    <m/>
    <d v="2016-12-19T00:00:00"/>
    <m/>
    <m/>
    <n v="2.1"/>
    <n v="1"/>
    <n v="-2"/>
    <s v="0"/>
    <n v="1"/>
    <n v="1"/>
    <n v="1"/>
    <n v="0"/>
    <n v="1"/>
    <m/>
    <d v="2000-01-01T00:00:00"/>
    <n v="0"/>
    <m/>
    <m/>
    <m/>
    <m/>
    <m/>
    <m/>
  </r>
  <r>
    <x v="138"/>
    <n v="27288"/>
    <s v="47105810500210000002"/>
    <n v="85282200000"/>
    <s v="414162-191216-3354/1-1"/>
    <m/>
    <d v="2016-12-19T00:00:00"/>
    <m/>
    <m/>
    <n v="2.1"/>
    <n v="1"/>
    <n v="-2"/>
    <s v="0"/>
    <n v="1"/>
    <n v="1"/>
    <n v="1"/>
    <n v="0"/>
    <n v="1"/>
    <m/>
    <d v="2000-01-01T00:00:00"/>
    <n v="0"/>
    <m/>
    <m/>
    <m/>
    <m/>
    <m/>
    <m/>
  </r>
  <r>
    <x v="139"/>
    <n v="27051"/>
    <s v="45812810200800000010"/>
    <n v="14957093.5"/>
    <s v="ОКБ00079/15/010-13"/>
    <m/>
    <d v="2013-05-13T00:00:00"/>
    <m/>
    <m/>
    <n v="2.1"/>
    <n v="3"/>
    <m/>
    <m/>
    <n v="4.0999999999999996"/>
    <n v="4.0999999999999996"/>
    <n v="4.0999999999999996"/>
    <n v="0"/>
    <n v="1"/>
    <m/>
    <d v="2013-05-31T00:00:00"/>
    <n v="434"/>
    <m/>
    <n v="0"/>
    <m/>
    <m/>
    <m/>
    <m/>
  </r>
  <r>
    <x v="139"/>
    <n v="27052"/>
    <s v="45812810600800000018"/>
    <n v="15000000"/>
    <s v="ОКБ00079/15/011-13"/>
    <m/>
    <d v="2013-05-13T00:00:00"/>
    <m/>
    <m/>
    <n v="2.1"/>
    <n v="3"/>
    <m/>
    <m/>
    <n v="4.0999999999999996"/>
    <n v="4.0999999999999996"/>
    <n v="4.0999999999999996"/>
    <n v="0"/>
    <n v="1"/>
    <m/>
    <d v="2013-05-31T00:00:00"/>
    <n v="434"/>
    <m/>
    <n v="0"/>
    <m/>
    <m/>
    <m/>
    <m/>
  </r>
  <r>
    <x v="139"/>
    <n v="27053"/>
    <s v="45812810300800000004"/>
    <n v="20000000"/>
    <s v="ОКБ00079/15/012-13"/>
    <m/>
    <d v="2013-05-13T00:00:00"/>
    <m/>
    <m/>
    <n v="2.1"/>
    <n v="3"/>
    <m/>
    <m/>
    <n v="4.0999999999999996"/>
    <n v="4.0999999999999996"/>
    <n v="4.0999999999999996"/>
    <n v="0"/>
    <n v="1"/>
    <m/>
    <d v="2013-05-31T00:00:00"/>
    <n v="434"/>
    <m/>
    <n v="0"/>
    <m/>
    <m/>
    <m/>
    <m/>
  </r>
  <r>
    <x v="139"/>
    <n v="27054"/>
    <s v="45812810300800000020"/>
    <n v="32500000"/>
    <s v="ОКБ00079/15/021-13"/>
    <m/>
    <d v="2013-07-10T00:00:00"/>
    <m/>
    <m/>
    <n v="2.1"/>
    <n v="3"/>
    <m/>
    <m/>
    <n v="4.0999999999999996"/>
    <n v="4.0999999999999996"/>
    <n v="4.0999999999999996"/>
    <n v="0"/>
    <n v="1"/>
    <m/>
    <d v="2013-07-31T00:00:00"/>
    <n v="434"/>
    <m/>
    <n v="0"/>
    <m/>
    <m/>
    <m/>
    <m/>
  </r>
  <r>
    <x v="140"/>
    <n v="27289"/>
    <s v="47802840255550000076"/>
    <n v="26047918934"/>
    <s v="LA-16-051108-MEG"/>
    <m/>
    <d v="2008-11-05T00:00:00"/>
    <m/>
    <m/>
    <n v="2.2000000000000002"/>
    <n v="2"/>
    <m/>
    <m/>
    <n v="3.2"/>
    <n v="3.2"/>
    <n v="3.2"/>
    <n v="0"/>
    <n v="1"/>
    <m/>
    <d v="2000-01-01T00:00:00"/>
    <n v="0"/>
    <m/>
    <n v="2"/>
    <m/>
    <m/>
    <m/>
    <m/>
  </r>
  <r>
    <x v="140"/>
    <n v="27290"/>
    <s v="47802840555550000077"/>
    <n v="2188787686.1100001"/>
    <s v="LA-33-010609-MEG"/>
    <m/>
    <d v="2009-11-05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n v="0"/>
    <m/>
    <m/>
    <m/>
    <m/>
  </r>
  <r>
    <x v="140"/>
    <n v="27291"/>
    <s v="47802840855550000078"/>
    <n v="14200189468.780001"/>
    <s v="LA-14-051108-MEG"/>
    <m/>
    <d v="2008-11-05T00:00:00"/>
    <m/>
    <m/>
    <n v="2.2000000000000002"/>
    <n v="2"/>
    <m/>
    <m/>
    <n v="3.2"/>
    <n v="3.2"/>
    <n v="3.2"/>
    <n v="0"/>
    <n v="1"/>
    <m/>
    <d v="2000-01-01T00:00:00"/>
    <n v="0"/>
    <m/>
    <n v="2"/>
    <m/>
    <m/>
    <m/>
    <m/>
  </r>
  <r>
    <x v="140"/>
    <n v="27292"/>
    <s v="47802840955550000075"/>
    <n v="24777288742.299999"/>
    <s v="LA-15-051108-MEG"/>
    <m/>
    <d v="2008-11-05T00:00:00"/>
    <m/>
    <m/>
    <n v="2.2000000000000002"/>
    <n v="2"/>
    <m/>
    <m/>
    <n v="3.2"/>
    <n v="3.2"/>
    <n v="3.2"/>
    <n v="0"/>
    <n v="1"/>
    <m/>
    <d v="2000-01-01T00:00:00"/>
    <n v="0"/>
    <m/>
    <n v="2"/>
    <m/>
    <m/>
    <m/>
    <m/>
  </r>
  <r>
    <x v="141"/>
    <n v="20109"/>
    <s v="45206810850050000813"/>
    <n v="102426068.31"/>
    <s v="01380/МР"/>
    <m/>
    <d v="2016-05-31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142"/>
    <n v="10268"/>
    <s v="45208810850050000183"/>
    <n v="184360735.78999999"/>
    <s v="00569/МР"/>
    <m/>
    <d v="2013-11-25T00:00:00"/>
    <m/>
    <m/>
    <n v="2.2000000000000002"/>
    <n v="2"/>
    <m/>
    <m/>
    <n v="3.2"/>
    <n v="3.2"/>
    <n v="3.2"/>
    <n v="0"/>
    <n v="1"/>
    <m/>
    <d v="2013-11-29T00:00:00"/>
    <n v="0"/>
    <m/>
    <n v="1"/>
    <m/>
    <m/>
    <m/>
    <m/>
  </r>
  <r>
    <x v="142"/>
    <n v="12576"/>
    <s v="45208810550050000182"/>
    <n v="461524640.83999997"/>
    <s v="00767/МР"/>
    <m/>
    <d v="2014-07-15T00:00:00"/>
    <m/>
    <m/>
    <n v="2.2000000000000002"/>
    <n v="2"/>
    <m/>
    <m/>
    <n v="3.2"/>
    <n v="3.2"/>
    <n v="3.2"/>
    <n v="0"/>
    <n v="1"/>
    <m/>
    <d v="2014-07-25T00:00:00"/>
    <n v="0"/>
    <m/>
    <n v="1"/>
    <m/>
    <m/>
    <m/>
    <m/>
  </r>
  <r>
    <x v="142"/>
    <n v="17523"/>
    <s v="60315810450060000056"/>
    <n v="11205574.83"/>
    <s v="IGR13/MSHD/9792"/>
    <m/>
    <d v="2013-08-13T00:00:00"/>
    <m/>
    <m/>
    <n v="2.2000000000000002"/>
    <n v="2"/>
    <m/>
    <m/>
    <n v="3.2"/>
    <n v="3.2"/>
    <n v="3.2"/>
    <n v="0"/>
    <n v="1"/>
    <m/>
    <d v="2013-08-13T00:00:00"/>
    <n v="0"/>
    <m/>
    <n v="1"/>
    <m/>
    <m/>
    <m/>
    <m/>
  </r>
  <r>
    <x v="143"/>
    <n v="26890"/>
    <s v="45205156555550000001"/>
    <n v="340949310"/>
    <s v="3913"/>
    <m/>
    <d v="2016-05-17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144"/>
    <n v="3627"/>
    <s v="45208810655550000215"/>
    <n v="1000000"/>
    <s v="2568"/>
    <m/>
    <d v="2010-07-19T00:00:00"/>
    <m/>
    <m/>
    <n v="2.2000000000000002"/>
    <n v="2"/>
    <n v="-2"/>
    <s v="0"/>
    <n v="2"/>
    <n v="2"/>
    <n v="2"/>
    <n v="0"/>
    <n v="1"/>
    <m/>
    <d v="2010-07-22T00:00:00"/>
    <n v="0"/>
    <m/>
    <n v="2"/>
    <m/>
    <m/>
    <m/>
    <m/>
  </r>
  <r>
    <x v="145"/>
    <n v="9389"/>
    <s v="45812810855550000951"/>
    <n v="1070000000"/>
    <s v="3213/1"/>
    <m/>
    <d v="2013-07-19T00:00:00"/>
    <m/>
    <m/>
    <n v="2.2000000000000002"/>
    <n v="3"/>
    <m/>
    <m/>
    <n v="4.2"/>
    <n v="4.2"/>
    <n v="4.2"/>
    <n v="0"/>
    <n v="1"/>
    <m/>
    <d v="2000-01-01T00:00:00"/>
    <n v="562"/>
    <m/>
    <m/>
    <m/>
    <n v="0"/>
    <m/>
    <m/>
  </r>
  <r>
    <x v="145"/>
    <n v="9760"/>
    <s v="45812810155550000949"/>
    <n v="930000000"/>
    <s v="3391"/>
    <m/>
    <d v="2013-10-31T00:00:00"/>
    <m/>
    <m/>
    <n v="2.2000000000000002"/>
    <n v="3"/>
    <m/>
    <m/>
    <n v="4.2"/>
    <n v="4.2"/>
    <n v="4.2"/>
    <n v="0"/>
    <n v="1"/>
    <m/>
    <d v="2000-01-01T00:00:00"/>
    <n v="562"/>
    <m/>
    <m/>
    <m/>
    <n v="0"/>
    <m/>
    <m/>
  </r>
  <r>
    <x v="146"/>
    <n v="25957"/>
    <s v="45206810350050000834"/>
    <n v="158387226.69"/>
    <s v="01428/МР"/>
    <m/>
    <d v="2016-08-10T00:00:00"/>
    <m/>
    <m/>
    <n v="1"/>
    <n v="1"/>
    <m/>
    <m/>
    <n v="1"/>
    <n v="1"/>
    <n v="1"/>
    <n v="0"/>
    <n v="1"/>
    <m/>
    <d v="2016-08-22T00:00:00"/>
    <n v="0"/>
    <m/>
    <m/>
    <m/>
    <m/>
    <m/>
    <m/>
  </r>
  <r>
    <x v="146"/>
    <n v="26266"/>
    <s v="45201810350050000596"/>
    <n v="491171.07"/>
    <s v="ОВ-01427/МР"/>
    <m/>
    <d v="2016-08-10T00:00:00"/>
    <m/>
    <m/>
    <n v="1"/>
    <n v="1"/>
    <m/>
    <m/>
    <n v="1"/>
    <n v="1"/>
    <n v="1"/>
    <n v="0"/>
    <n v="1"/>
    <m/>
    <d v="2016-09-20T00:00:00"/>
    <n v="0"/>
    <m/>
    <m/>
    <m/>
    <m/>
    <m/>
    <m/>
  </r>
  <r>
    <x v="146"/>
    <n v="26568"/>
    <s v="45206810750050000845"/>
    <n v="92154451.609999999"/>
    <s v="01429/МР"/>
    <m/>
    <d v="2016-08-10T00:00:00"/>
    <m/>
    <m/>
    <n v="1"/>
    <n v="1"/>
    <m/>
    <m/>
    <n v="1"/>
    <n v="1"/>
    <n v="1"/>
    <n v="0"/>
    <n v="1"/>
    <m/>
    <d v="2016-08-22T00:00:00"/>
    <n v="0"/>
    <m/>
    <m/>
    <m/>
    <m/>
    <m/>
    <m/>
  </r>
  <r>
    <x v="146"/>
    <n v="26569"/>
    <s v="45206810150050000843"/>
    <n v="150000000"/>
    <s v="01430/МР"/>
    <m/>
    <d v="2016-08-10T00:00:00"/>
    <m/>
    <m/>
    <n v="1"/>
    <n v="1"/>
    <m/>
    <m/>
    <n v="1"/>
    <n v="1"/>
    <n v="1"/>
    <n v="0"/>
    <n v="1"/>
    <m/>
    <d v="2016-08-22T00:00:00"/>
    <n v="0"/>
    <m/>
    <m/>
    <m/>
    <m/>
    <m/>
    <m/>
  </r>
  <r>
    <x v="147"/>
    <n v="3442"/>
    <s v="45208810955550000203"/>
    <n v="7189902938.1099997"/>
    <s v="2447"/>
    <m/>
    <d v="2010-05-27T00:00:00"/>
    <m/>
    <m/>
    <n v="2.1"/>
    <n v="1"/>
    <m/>
    <m/>
    <n v="2.1"/>
    <n v="2.1"/>
    <n v="2.1"/>
    <n v="0"/>
    <n v="1"/>
    <m/>
    <d v="2010-06-11T00:00:00"/>
    <n v="0"/>
    <m/>
    <n v="0"/>
    <m/>
    <m/>
    <m/>
    <m/>
  </r>
  <r>
    <x v="148"/>
    <n v="16051"/>
    <s v="45208810055550000475"/>
    <n v="2097576812.0599999"/>
    <s v="3698"/>
    <m/>
    <d v="2015-07-22T00:00:00"/>
    <m/>
    <m/>
    <n v="1"/>
    <n v="1"/>
    <m/>
    <m/>
    <n v="1"/>
    <n v="1"/>
    <n v="1"/>
    <n v="0"/>
    <n v="1"/>
    <m/>
    <d v="2015-07-23T00:00:00"/>
    <n v="0"/>
    <m/>
    <m/>
    <m/>
    <m/>
    <m/>
    <m/>
  </r>
  <r>
    <x v="148"/>
    <n v="17382"/>
    <s v="45208810455550000499"/>
    <n v="2093641082.4000001"/>
    <s v="3862"/>
    <m/>
    <d v="2015-12-25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149"/>
    <n v="13078"/>
    <s v="45208810250050000136"/>
    <n v="708119148.96000004"/>
    <s v="00839/МР"/>
    <m/>
    <d v="2014-08-29T00:00:00"/>
    <m/>
    <m/>
    <n v="1"/>
    <n v="1"/>
    <m/>
    <m/>
    <n v="1"/>
    <n v="1"/>
    <n v="1"/>
    <n v="0"/>
    <n v="1"/>
    <m/>
    <d v="2014-09-15T00:00:00"/>
    <n v="0"/>
    <m/>
    <m/>
    <m/>
    <n v="0"/>
    <m/>
    <m/>
  </r>
  <r>
    <x v="149"/>
    <n v="19720"/>
    <s v="45207810150050000444"/>
    <n v="400000000"/>
    <s v="01384/МР"/>
    <m/>
    <d v="2016-05-24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149"/>
    <n v="24656"/>
    <s v="45207810750050000462"/>
    <n v="63988035.329999998"/>
    <s v="01455/МР"/>
    <m/>
    <d v="2016-07-28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149"/>
    <n v="24907"/>
    <s v="45208810850050000196"/>
    <n v="80000000"/>
    <s v="01454/МР"/>
    <m/>
    <d v="2016-07-29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149"/>
    <n v="26793"/>
    <s v="45207810350050000480"/>
    <n v="300000000"/>
    <s v="01524/МР"/>
    <m/>
    <d v="2016-10-13T00:00:00"/>
    <m/>
    <m/>
    <n v="1"/>
    <n v="1"/>
    <m/>
    <m/>
    <n v="1"/>
    <n v="1"/>
    <n v="1"/>
    <n v="0"/>
    <n v="1"/>
    <m/>
    <d v="2016-10-15T00:00:00"/>
    <n v="0"/>
    <m/>
    <m/>
    <m/>
    <m/>
    <m/>
    <m/>
  </r>
  <r>
    <x v="149"/>
    <n v="26839"/>
    <s v="45207810750050000488"/>
    <n v="59870765.100000001"/>
    <s v="01530/МР"/>
    <m/>
    <d v="2016-10-13T00:00:00"/>
    <m/>
    <m/>
    <n v="1"/>
    <n v="1"/>
    <m/>
    <m/>
    <n v="1"/>
    <n v="1"/>
    <n v="1"/>
    <n v="0"/>
    <n v="1"/>
    <m/>
    <d v="2016-10-15T00:00:00"/>
    <n v="0"/>
    <m/>
    <m/>
    <m/>
    <m/>
    <m/>
    <m/>
  </r>
  <r>
    <x v="150"/>
    <n v="27023"/>
    <s v="45208810409800000001"/>
    <n v="1528235000"/>
    <s v="4208-5841/15/31-15-КР"/>
    <m/>
    <d v="2015-02-05T00:00:00"/>
    <m/>
    <m/>
    <n v="2.2000000000000002"/>
    <n v="2"/>
    <m/>
    <m/>
    <n v="3.2"/>
    <n v="3.2"/>
    <n v="3.2"/>
    <n v="0"/>
    <n v="1"/>
    <m/>
    <d v="2015-02-27T00:00:00"/>
    <n v="0"/>
    <m/>
    <n v="2"/>
    <n v="0"/>
    <m/>
    <m/>
    <m/>
  </r>
  <r>
    <x v="151"/>
    <n v="27378"/>
    <s v="45208810955550000630"/>
    <n v="996998029.55999994"/>
    <s v="4150"/>
    <m/>
    <d v="2016-12-28T00:00:00"/>
    <m/>
    <m/>
    <n v="1"/>
    <n v="1"/>
    <m/>
    <m/>
    <n v="1"/>
    <n v="1"/>
    <n v="1"/>
    <n v="0"/>
    <n v="1"/>
    <m/>
    <d v="2017-01-20T00:00:00"/>
    <n v="0"/>
    <m/>
    <m/>
    <m/>
    <n v="0"/>
    <m/>
    <m/>
  </r>
  <r>
    <x v="152"/>
    <n v="18249"/>
    <s v="45208810855550000633"/>
    <n v="1684691148.3299999"/>
    <s v="79-1006/15/1027-13-КР"/>
    <m/>
    <d v="2013-12-30T00:00:00"/>
    <m/>
    <m/>
    <n v="1"/>
    <n v="3"/>
    <n v="-1"/>
    <s v="0"/>
    <n v="2"/>
    <n v="2"/>
    <n v="2"/>
    <n v="0"/>
    <n v="1"/>
    <m/>
    <d v="2000-01-01T00:00:00"/>
    <n v="333"/>
    <m/>
    <n v="2"/>
    <m/>
    <n v="0"/>
    <m/>
    <m/>
  </r>
  <r>
    <x v="153"/>
    <n v="24781"/>
    <s v="45206810255550000523"/>
    <n v="4500000000"/>
    <s v="4005"/>
    <m/>
    <d v="2016-07-29T00:00:00"/>
    <m/>
    <m/>
    <n v="1"/>
    <n v="1"/>
    <m/>
    <m/>
    <n v="1"/>
    <n v="1"/>
    <n v="1"/>
    <n v="0"/>
    <n v="1"/>
    <m/>
    <d v="2016-08-31T00:00:00"/>
    <n v="0"/>
    <m/>
    <m/>
    <m/>
    <n v="0"/>
    <m/>
    <m/>
  </r>
  <r>
    <x v="153"/>
    <n v="26687"/>
    <s v="45206810155550000526"/>
    <n v="10500000000"/>
    <s v="4072"/>
    <m/>
    <d v="2016-08-31T00:00:00"/>
    <m/>
    <m/>
    <n v="1"/>
    <n v="1"/>
    <m/>
    <m/>
    <n v="1"/>
    <n v="1"/>
    <n v="1"/>
    <n v="0"/>
    <n v="1"/>
    <m/>
    <d v="2016-09-30T00:00:00"/>
    <n v="0"/>
    <m/>
    <m/>
    <m/>
    <n v="0"/>
    <m/>
    <m/>
  </r>
  <r>
    <x v="153"/>
    <n v="27361"/>
    <s v="45207810855550000647"/>
    <n v="7000000000"/>
    <s v="4172"/>
    <m/>
    <d v="2016-12-27T00:00:00"/>
    <m/>
    <m/>
    <n v="1"/>
    <n v="1"/>
    <m/>
    <m/>
    <n v="1"/>
    <n v="1"/>
    <n v="1"/>
    <n v="0"/>
    <n v="1"/>
    <m/>
    <d v="2016-12-30T00:00:00"/>
    <n v="0"/>
    <m/>
    <m/>
    <m/>
    <n v="0"/>
    <m/>
    <m/>
  </r>
  <r>
    <x v="154"/>
    <n v="26858"/>
    <s v="45606840455550000029"/>
    <n v="6881124629.5799999"/>
    <s v="б/н_2016-09-14"/>
    <m/>
    <d v="2016-09-14T00:00:00"/>
    <m/>
    <m/>
    <n v="1"/>
    <n v="1"/>
    <m/>
    <m/>
    <n v="1"/>
    <n v="1"/>
    <n v="1"/>
    <n v="0"/>
    <n v="1"/>
    <m/>
    <d v="2016-09-14T00:00:00"/>
    <n v="0"/>
    <m/>
    <m/>
    <m/>
    <n v="0"/>
    <m/>
    <m/>
  </r>
  <r>
    <x v="155"/>
    <n v="26629"/>
    <s v="45206810550050000841"/>
    <n v="257000000"/>
    <s v="01472/МР"/>
    <m/>
    <d v="2016-09-08T00:00:00"/>
    <m/>
    <m/>
    <n v="1"/>
    <n v="1"/>
    <m/>
    <m/>
    <n v="1"/>
    <n v="1"/>
    <n v="1"/>
    <n v="0"/>
    <n v="1"/>
    <m/>
    <d v="2016-09-18T00:00:00"/>
    <n v="0"/>
    <m/>
    <m/>
    <m/>
    <m/>
    <m/>
    <m/>
  </r>
  <r>
    <x v="155"/>
    <n v="26698"/>
    <s v="45206810050050000846"/>
    <n v="148000000"/>
    <s v="01471/МР"/>
    <m/>
    <d v="2016-09-15T00:00:00"/>
    <m/>
    <m/>
    <n v="1"/>
    <n v="1"/>
    <m/>
    <m/>
    <n v="1"/>
    <n v="1"/>
    <n v="1"/>
    <n v="0"/>
    <n v="1"/>
    <m/>
    <d v="2016-09-18T00:00:00"/>
    <n v="0"/>
    <m/>
    <m/>
    <m/>
    <m/>
    <m/>
    <m/>
  </r>
  <r>
    <x v="156"/>
    <n v="12621"/>
    <s v="45812810055550000926"/>
    <n v="480277380.22000003"/>
    <s v="КС-720000/2012/00030"/>
    <m/>
    <d v="2012-04-13T00:00:00"/>
    <m/>
    <m/>
    <n v="3"/>
    <n v="3"/>
    <m/>
    <m/>
    <n v="5"/>
    <n v="5"/>
    <n v="5"/>
    <n v="0"/>
    <n v="1"/>
    <m/>
    <d v="2000-01-01T00:00:00"/>
    <n v="909"/>
    <m/>
    <n v="0"/>
    <n v="0"/>
    <m/>
    <m/>
    <m/>
  </r>
  <r>
    <x v="156"/>
    <n v="12622"/>
    <s v="45812810355550000927"/>
    <n v="255687922.28999999"/>
    <s v="КС-720000/2012/00033"/>
    <m/>
    <d v="2012-04-13T00:00:00"/>
    <m/>
    <m/>
    <n v="3"/>
    <n v="3"/>
    <m/>
    <m/>
    <n v="5"/>
    <n v="5"/>
    <n v="5"/>
    <n v="0"/>
    <n v="1"/>
    <m/>
    <d v="2000-01-01T00:00:00"/>
    <n v="909"/>
    <m/>
    <n v="0"/>
    <m/>
    <m/>
    <m/>
    <m/>
  </r>
  <r>
    <x v="157"/>
    <n v="16001"/>
    <s v="45205810650050000373"/>
    <n v="100000000"/>
    <s v="01053/МР"/>
    <m/>
    <d v="2015-07-10T00:00:00"/>
    <m/>
    <m/>
    <n v="1"/>
    <n v="1"/>
    <m/>
    <m/>
    <n v="1"/>
    <n v="1"/>
    <n v="1"/>
    <n v="0"/>
    <n v="1"/>
    <m/>
    <d v="2015-07-15T00:00:00"/>
    <n v="0"/>
    <m/>
    <m/>
    <m/>
    <m/>
    <m/>
    <m/>
  </r>
  <r>
    <x v="157"/>
    <n v="16089"/>
    <s v="45205810850050000377"/>
    <n v="97000000"/>
    <s v="01055/МР"/>
    <m/>
    <d v="2015-07-24T00:00:00"/>
    <m/>
    <m/>
    <n v="1"/>
    <n v="1"/>
    <m/>
    <m/>
    <n v="1"/>
    <n v="1"/>
    <n v="1"/>
    <n v="0"/>
    <n v="1"/>
    <m/>
    <d v="2015-08-17T00:00:00"/>
    <n v="0"/>
    <m/>
    <m/>
    <m/>
    <m/>
    <m/>
    <m/>
  </r>
  <r>
    <x v="157"/>
    <n v="16567"/>
    <s v="45205810550050000389"/>
    <n v="90000000"/>
    <s v="01119/МР"/>
    <m/>
    <d v="2015-09-22T00:00:00"/>
    <m/>
    <m/>
    <n v="1"/>
    <n v="1"/>
    <m/>
    <m/>
    <n v="1"/>
    <n v="1"/>
    <n v="1"/>
    <n v="0"/>
    <n v="1"/>
    <m/>
    <d v="2015-10-15T00:00:00"/>
    <n v="0"/>
    <m/>
    <m/>
    <m/>
    <m/>
    <m/>
    <m/>
  </r>
  <r>
    <x v="157"/>
    <n v="16674"/>
    <s v="45205810850050000393"/>
    <n v="38000000"/>
    <s v="01120/МР"/>
    <m/>
    <d v="2015-09-28T00:00:00"/>
    <m/>
    <m/>
    <n v="1"/>
    <n v="1"/>
    <m/>
    <m/>
    <n v="1"/>
    <n v="1"/>
    <n v="1"/>
    <n v="0"/>
    <n v="1"/>
    <m/>
    <d v="2015-10-15T00:00:00"/>
    <n v="0"/>
    <m/>
    <m/>
    <m/>
    <m/>
    <m/>
    <m/>
  </r>
  <r>
    <x v="157"/>
    <n v="26794"/>
    <s v="45205810350050000518"/>
    <n v="400000000"/>
    <s v="01548/МР"/>
    <m/>
    <d v="2016-10-14T00:00:00"/>
    <m/>
    <m/>
    <n v="1"/>
    <n v="1"/>
    <m/>
    <m/>
    <n v="1"/>
    <n v="1"/>
    <n v="1"/>
    <n v="0"/>
    <n v="1"/>
    <m/>
    <d v="2016-11-15T00:00:00"/>
    <n v="0"/>
    <m/>
    <m/>
    <m/>
    <m/>
    <m/>
    <m/>
  </r>
  <r>
    <x v="158"/>
    <n v="13857"/>
    <s v="45812978950050000007"/>
    <n v="352865937.14999998"/>
    <s v="КС-670100/2010/00013"/>
    <m/>
    <d v="2010-02-17T00:00:00"/>
    <m/>
    <m/>
    <n v="3"/>
    <n v="3"/>
    <m/>
    <m/>
    <n v="5"/>
    <n v="5"/>
    <n v="5"/>
    <n v="0"/>
    <n v="1"/>
    <m/>
    <d v="2000-01-01T00:00:00"/>
    <n v="1052"/>
    <m/>
    <m/>
    <m/>
    <m/>
    <m/>
    <m/>
  </r>
  <r>
    <x v="159"/>
    <n v="16615"/>
    <s v="45206810350050000737"/>
    <n v="129000000"/>
    <s v="01134/МР"/>
    <m/>
    <d v="2015-09-25T00:00:00"/>
    <m/>
    <m/>
    <n v="1"/>
    <n v="1"/>
    <m/>
    <m/>
    <n v="1"/>
    <n v="1"/>
    <n v="1"/>
    <n v="0"/>
    <n v="1"/>
    <m/>
    <d v="2015-09-30T00:00:00"/>
    <n v="0"/>
    <m/>
    <m/>
    <m/>
    <m/>
    <m/>
    <m/>
  </r>
  <r>
    <x v="159"/>
    <n v="17744"/>
    <s v="45206810550050000799"/>
    <n v="179170000"/>
    <s v="01317/МР"/>
    <m/>
    <d v="2016-04-07T00:00:00"/>
    <m/>
    <m/>
    <n v="1"/>
    <n v="1"/>
    <m/>
    <m/>
    <n v="1"/>
    <n v="1"/>
    <n v="1"/>
    <n v="0"/>
    <n v="1"/>
    <m/>
    <d v="2016-04-30T00:00:00"/>
    <n v="0"/>
    <m/>
    <m/>
    <m/>
    <m/>
    <m/>
    <m/>
  </r>
  <r>
    <x v="159"/>
    <n v="19146"/>
    <s v="45206810550050000809"/>
    <n v="17700000"/>
    <s v="01359/МР"/>
    <m/>
    <d v="2016-05-13T00:00:00"/>
    <m/>
    <m/>
    <n v="1"/>
    <n v="1"/>
    <m/>
    <m/>
    <n v="1"/>
    <n v="1"/>
    <n v="1"/>
    <n v="0"/>
    <n v="1"/>
    <m/>
    <d v="2016-05-30T00:00:00"/>
    <n v="0"/>
    <m/>
    <m/>
    <m/>
    <m/>
    <m/>
    <m/>
  </r>
  <r>
    <x v="159"/>
    <n v="25726"/>
    <s v="45206810050050000833"/>
    <n v="150000000"/>
    <s v="01450/МР"/>
    <m/>
    <d v="2016-08-05T00:00:00"/>
    <m/>
    <m/>
    <n v="1"/>
    <n v="1"/>
    <m/>
    <m/>
    <n v="1"/>
    <n v="1"/>
    <n v="1"/>
    <n v="0"/>
    <n v="1"/>
    <m/>
    <d v="2016-08-30T00:00:00"/>
    <n v="0"/>
    <m/>
    <m/>
    <m/>
    <m/>
    <m/>
    <m/>
  </r>
  <r>
    <x v="159"/>
    <n v="26795"/>
    <s v="45206810950050000852"/>
    <n v="200000000"/>
    <s v="01520/МР"/>
    <m/>
    <d v="2016-10-14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160"/>
    <n v="26704"/>
    <s v="45205810150050000514"/>
    <n v="250000000"/>
    <s v="01508/МР"/>
    <m/>
    <d v="2016-09-28T00:00:00"/>
    <m/>
    <m/>
    <n v="1"/>
    <n v="1"/>
    <m/>
    <m/>
    <n v="1"/>
    <n v="1"/>
    <n v="1"/>
    <n v="0"/>
    <n v="1"/>
    <m/>
    <d v="2016-10-28T00:00:00"/>
    <n v="0"/>
    <m/>
    <m/>
    <m/>
    <m/>
    <m/>
    <m/>
  </r>
  <r>
    <x v="161"/>
    <n v="17416"/>
    <s v="45205810750050000435"/>
    <n v="530000000"/>
    <s v="01234/МР"/>
    <m/>
    <d v="2015-12-24T00:00:00"/>
    <m/>
    <m/>
    <n v="2.2000000000000002"/>
    <n v="1"/>
    <n v="-2"/>
    <s v="345"/>
    <n v="2"/>
    <n v="2"/>
    <n v="2"/>
    <n v="0"/>
    <n v="1"/>
    <m/>
    <d v="2016-01-11T00:00:00"/>
    <n v="0"/>
    <m/>
    <m/>
    <m/>
    <m/>
    <m/>
    <m/>
  </r>
  <r>
    <x v="162"/>
    <n v="11464"/>
    <s v="45208810250050000110"/>
    <n v="302325581.33999997"/>
    <s v="00663/МР"/>
    <m/>
    <d v="2014-03-27T00:00:00"/>
    <m/>
    <m/>
    <n v="2.1"/>
    <n v="1"/>
    <m/>
    <m/>
    <n v="2.1"/>
    <n v="2.1"/>
    <n v="2.1"/>
    <n v="0"/>
    <n v="1"/>
    <m/>
    <d v="2014-04-15T00:00:00"/>
    <n v="0"/>
    <m/>
    <m/>
    <m/>
    <m/>
    <m/>
    <m/>
  </r>
  <r>
    <x v="162"/>
    <n v="13796"/>
    <s v="45208810350050000146"/>
    <n v="308867133.13999999"/>
    <s v="00750/МР"/>
    <m/>
    <d v="2014-10-08T00:00:00"/>
    <m/>
    <m/>
    <n v="2.1"/>
    <n v="1"/>
    <m/>
    <m/>
    <n v="2.1"/>
    <n v="2.1"/>
    <n v="2.1"/>
    <n v="0"/>
    <n v="1"/>
    <m/>
    <d v="2014-12-15T00:00:00"/>
    <n v="0"/>
    <m/>
    <m/>
    <m/>
    <m/>
    <m/>
    <m/>
  </r>
  <r>
    <x v="162"/>
    <n v="26699"/>
    <s v="45208810050050000200"/>
    <n v="97173500.340000004"/>
    <s v="01458/МР"/>
    <m/>
    <d v="2016-09-22T00:00:00"/>
    <m/>
    <m/>
    <n v="2.1"/>
    <n v="1"/>
    <m/>
    <m/>
    <n v="2.1"/>
    <n v="2.1"/>
    <n v="2.1"/>
    <n v="0"/>
    <n v="1"/>
    <n v="1"/>
    <d v="2016-10-15T00:00:00"/>
    <n v="0"/>
    <m/>
    <m/>
    <m/>
    <m/>
    <m/>
    <m/>
  </r>
  <r>
    <x v="163"/>
    <n v="4949"/>
    <s v="45208810455550000279"/>
    <n v="854388781.98000002"/>
    <s v="2751"/>
    <m/>
    <d v="2011-04-26T00:00:00"/>
    <m/>
    <m/>
    <n v="1"/>
    <n v="1"/>
    <m/>
    <m/>
    <n v="1"/>
    <n v="1"/>
    <n v="1"/>
    <n v="0"/>
    <n v="1"/>
    <m/>
    <d v="2011-06-06T00:00:00"/>
    <n v="0"/>
    <m/>
    <n v="0"/>
    <m/>
    <m/>
    <m/>
    <m/>
  </r>
  <r>
    <x v="163"/>
    <n v="6971"/>
    <s v="45208810955550000326"/>
    <n v="180445690.99000001"/>
    <s v="2917"/>
    <m/>
    <d v="2012-03-30T00:00:00"/>
    <m/>
    <m/>
    <n v="1"/>
    <n v="1"/>
    <m/>
    <m/>
    <n v="1"/>
    <n v="1"/>
    <n v="1"/>
    <n v="0"/>
    <n v="1"/>
    <m/>
    <d v="2012-05-02T00:00:00"/>
    <n v="0"/>
    <m/>
    <n v="0"/>
    <m/>
    <m/>
    <m/>
    <m/>
  </r>
  <r>
    <x v="164"/>
    <n v="15807"/>
    <s v="45208810955550000465"/>
    <n v="26250000000"/>
    <s v="3724"/>
    <m/>
    <d v="2015-06-25T00:00:00"/>
    <m/>
    <m/>
    <n v="1"/>
    <n v="1"/>
    <m/>
    <m/>
    <n v="1"/>
    <n v="1"/>
    <n v="1"/>
    <n v="0"/>
    <n v="1"/>
    <m/>
    <d v="2015-06-30T00:00:00"/>
    <n v="0"/>
    <m/>
    <n v="0"/>
    <m/>
    <n v="0"/>
    <m/>
    <m/>
  </r>
  <r>
    <x v="165"/>
    <n v="11717"/>
    <s v="32308756700210000008"/>
    <n v="1927104000"/>
    <s v="702204141 - участ. GFI Inv."/>
    <m/>
    <d v="2014-04-22T00:00:00"/>
    <m/>
    <m/>
    <n v="2.2999999999999998"/>
    <n v="1"/>
    <m/>
    <m/>
    <n v="2.2999999999999998"/>
    <n v="2.2999999999999998"/>
    <n v="2.2999999999999998"/>
    <n v="0"/>
    <n v="1"/>
    <m/>
    <d v="2014-07-22T00:00:00"/>
    <n v="0"/>
    <m/>
    <m/>
    <m/>
    <n v="0"/>
    <m/>
    <m/>
  </r>
  <r>
    <x v="166"/>
    <n v="8641"/>
    <s v="32309810700210000011"/>
    <n v="11150124262.639999"/>
    <s v="502112121 - участ. МСС"/>
    <m/>
    <d v="2012-12-21T00:00:00"/>
    <m/>
    <m/>
    <n v="1"/>
    <n v="1"/>
    <m/>
    <m/>
    <n v="1"/>
    <n v="1"/>
    <n v="1"/>
    <n v="0"/>
    <n v="1"/>
    <m/>
    <d v="2013-06-20T00:00:00"/>
    <n v="0"/>
    <m/>
    <m/>
    <m/>
    <m/>
    <m/>
    <m/>
  </r>
  <r>
    <x v="166"/>
    <n v="9035"/>
    <s v="32309810300210000013"/>
    <n v="8415595000"/>
    <s v="502512122 - участ. МСС"/>
    <m/>
    <d v="2013-04-18T00:00:00"/>
    <m/>
    <m/>
    <n v="1"/>
    <n v="1"/>
    <m/>
    <m/>
    <n v="1"/>
    <n v="1"/>
    <n v="1"/>
    <n v="0"/>
    <n v="1"/>
    <m/>
    <d v="2012-12-21T00:00:00"/>
    <n v="0"/>
    <m/>
    <m/>
    <m/>
    <m/>
    <m/>
    <m/>
  </r>
  <r>
    <x v="167"/>
    <n v="9306"/>
    <s v="45208810850050000086"/>
    <n v="143157894.80000001"/>
    <s v="00374/МР"/>
    <m/>
    <d v="2013-06-28T00:00:00"/>
    <m/>
    <m/>
    <n v="1"/>
    <n v="1"/>
    <m/>
    <m/>
    <n v="1"/>
    <n v="1"/>
    <n v="1"/>
    <n v="0"/>
    <n v="1"/>
    <m/>
    <d v="2013-07-15T00:00:00"/>
    <n v="0"/>
    <m/>
    <m/>
    <m/>
    <m/>
    <m/>
    <m/>
  </r>
  <r>
    <x v="167"/>
    <n v="17787"/>
    <s v="45207810550050000439"/>
    <n v="842105263.14999998"/>
    <s v="01348/МР"/>
    <m/>
    <d v="2016-04-22T00:00:00"/>
    <m/>
    <m/>
    <n v="1"/>
    <n v="1"/>
    <m/>
    <m/>
    <n v="1"/>
    <n v="1"/>
    <n v="1"/>
    <n v="0"/>
    <n v="1"/>
    <m/>
    <d v="2016-05-14T00:00:00"/>
    <n v="0"/>
    <m/>
    <m/>
    <m/>
    <m/>
    <m/>
    <m/>
  </r>
  <r>
    <x v="167"/>
    <n v="27186"/>
    <s v="45205810250050000537"/>
    <n v="163085773.08000001"/>
    <s v="01591/МР"/>
    <m/>
    <d v="2016-11-17T00:00:00"/>
    <m/>
    <m/>
    <n v="1"/>
    <n v="1"/>
    <m/>
    <m/>
    <n v="1"/>
    <n v="1"/>
    <n v="1"/>
    <n v="0"/>
    <n v="1"/>
    <m/>
    <d v="2016-12-14T00:00:00"/>
    <n v="0"/>
    <m/>
    <m/>
    <m/>
    <m/>
    <m/>
    <m/>
  </r>
  <r>
    <x v="168"/>
    <n v="5719"/>
    <s v="47408810900210035439"/>
    <n v="145001000"/>
    <s v="351400-050811-1-1"/>
    <m/>
    <d v="2011-08-05T00:00:00"/>
    <m/>
    <m/>
    <n v="3"/>
    <n v="3"/>
    <m/>
    <m/>
    <n v="5"/>
    <n v="5"/>
    <n v="5"/>
    <n v="0"/>
    <n v="1"/>
    <m/>
    <d v="2000-01-01T00:00:00"/>
    <n v="694"/>
    <m/>
    <m/>
    <m/>
    <m/>
    <m/>
    <m/>
  </r>
  <r>
    <x v="169"/>
    <n v="6212"/>
    <s v="45208810155550000294"/>
    <n v="2133094255.3"/>
    <s v="2793"/>
    <m/>
    <d v="2011-10-04T00:00:00"/>
    <m/>
    <m/>
    <n v="2.1"/>
    <n v="1"/>
    <m/>
    <m/>
    <n v="2.1"/>
    <n v="2.1"/>
    <n v="2.1"/>
    <n v="0"/>
    <n v="1"/>
    <m/>
    <d v="2011-11-09T00:00:00"/>
    <n v="0"/>
    <m/>
    <n v="0"/>
    <m/>
    <m/>
    <m/>
    <m/>
  </r>
  <r>
    <x v="170"/>
    <n v="20967"/>
    <s v="45208810355550000560"/>
    <n v="15000000000"/>
    <s v="3997"/>
    <m/>
    <d v="2016-06-14T00:00:00"/>
    <m/>
    <m/>
    <n v="1"/>
    <n v="1"/>
    <m/>
    <m/>
    <n v="1"/>
    <n v="1"/>
    <n v="1"/>
    <n v="0"/>
    <n v="1"/>
    <m/>
    <d v="2017-01-15T00:00:00"/>
    <n v="0"/>
    <m/>
    <n v="0"/>
    <m/>
    <m/>
    <m/>
    <m/>
  </r>
  <r>
    <x v="170"/>
    <n v="20968"/>
    <s v="45208810655550000561"/>
    <n v="11000000000"/>
    <s v="3996"/>
    <m/>
    <d v="2016-06-14T00:00:00"/>
    <m/>
    <m/>
    <n v="1"/>
    <n v="1"/>
    <m/>
    <m/>
    <n v="1"/>
    <n v="1"/>
    <n v="1"/>
    <n v="0"/>
    <n v="1"/>
    <m/>
    <d v="2017-01-15T00:00:00"/>
    <n v="0"/>
    <m/>
    <n v="0"/>
    <m/>
    <m/>
    <m/>
    <m/>
  </r>
  <r>
    <x v="170"/>
    <n v="23684"/>
    <s v="45206810655550000521"/>
    <n v="880187412.75999999"/>
    <s v="4051"/>
    <m/>
    <d v="2016-07-14T00:00:00"/>
    <m/>
    <m/>
    <n v="1"/>
    <n v="1"/>
    <m/>
    <m/>
    <n v="1"/>
    <n v="1"/>
    <n v="1"/>
    <n v="0"/>
    <n v="1"/>
    <m/>
    <d v="2016-10-17T00:00:00"/>
    <n v="0"/>
    <m/>
    <m/>
    <m/>
    <n v="0"/>
    <m/>
    <m/>
  </r>
  <r>
    <x v="170"/>
    <n v="27379"/>
    <s v="45207978355550000050"/>
    <n v="2899498500"/>
    <s v="4139"/>
    <m/>
    <d v="2016-12-29T00:00:00"/>
    <m/>
    <m/>
    <n v="1"/>
    <n v="1"/>
    <m/>
    <m/>
    <n v="1"/>
    <n v="1"/>
    <n v="1"/>
    <n v="0"/>
    <n v="1"/>
    <m/>
    <d v="2017-01-15T00:00:00"/>
    <n v="0"/>
    <m/>
    <m/>
    <m/>
    <n v="0"/>
    <m/>
    <m/>
  </r>
  <r>
    <x v="170"/>
    <n v="27380"/>
    <s v="45207978655550000051"/>
    <n v="19384714103.759998"/>
    <s v="4140"/>
    <m/>
    <d v="2016-12-29T00:00:00"/>
    <m/>
    <m/>
    <n v="1"/>
    <n v="1"/>
    <m/>
    <m/>
    <n v="1"/>
    <n v="1"/>
    <n v="1"/>
    <n v="0"/>
    <n v="1"/>
    <m/>
    <d v="2017-01-15T00:00:00"/>
    <n v="0"/>
    <m/>
    <m/>
    <m/>
    <n v="0"/>
    <m/>
    <m/>
  </r>
  <r>
    <x v="171"/>
    <n v="26571"/>
    <s v="45205810650050000506"/>
    <n v="170000000"/>
    <s v="01444/МР"/>
    <m/>
    <d v="2016-08-16T00:00:00"/>
    <m/>
    <m/>
    <n v="1"/>
    <n v="1"/>
    <m/>
    <m/>
    <n v="1"/>
    <n v="1"/>
    <n v="1"/>
    <n v="0"/>
    <n v="1"/>
    <m/>
    <d v="2016-08-22T00:00:00"/>
    <n v="0"/>
    <m/>
    <m/>
    <m/>
    <m/>
    <m/>
    <m/>
  </r>
  <r>
    <x v="171"/>
    <n v="26755"/>
    <s v="45205810050050000517"/>
    <n v="150000000"/>
    <s v="01544/МР"/>
    <m/>
    <d v="2016-10-07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172"/>
    <n v="6242"/>
    <s v="45208810955550000290"/>
    <n v="6171000000"/>
    <s v="2836"/>
    <m/>
    <d v="2011-10-26T00:00:00"/>
    <m/>
    <m/>
    <n v="1"/>
    <n v="1"/>
    <m/>
    <m/>
    <n v="1"/>
    <n v="1"/>
    <n v="1"/>
    <n v="0"/>
    <n v="1"/>
    <m/>
    <d v="2011-10-27T00:00:00"/>
    <n v="0"/>
    <m/>
    <n v="0"/>
    <m/>
    <m/>
    <m/>
    <m/>
  </r>
  <r>
    <x v="172"/>
    <n v="13294"/>
    <s v="45208810955550000423"/>
    <n v="5800000000"/>
    <s v="3566"/>
    <m/>
    <d v="2014-09-11T00:00:00"/>
    <m/>
    <m/>
    <n v="1"/>
    <n v="1"/>
    <m/>
    <m/>
    <n v="1"/>
    <n v="1"/>
    <n v="1"/>
    <n v="0"/>
    <n v="1"/>
    <m/>
    <d v="2016-03-20T00:00:00"/>
    <n v="0"/>
    <m/>
    <n v="0"/>
    <m/>
    <m/>
    <m/>
    <m/>
  </r>
  <r>
    <x v="172"/>
    <n v="26723"/>
    <s v="45208810255550000589"/>
    <n v="751584038.29999995"/>
    <s v="4092"/>
    <m/>
    <d v="2016-09-30T00:00:00"/>
    <m/>
    <m/>
    <n v="1"/>
    <n v="1"/>
    <m/>
    <m/>
    <n v="1"/>
    <n v="1"/>
    <n v="1"/>
    <n v="0"/>
    <n v="1"/>
    <m/>
    <d v="2016-12-20T00:00:00"/>
    <n v="0"/>
    <m/>
    <m/>
    <m/>
    <m/>
    <m/>
    <m/>
  </r>
  <r>
    <x v="173"/>
    <n v="16919"/>
    <s v="45207810255550000548"/>
    <n v="2500000000"/>
    <s v="3807"/>
    <m/>
    <d v="2015-10-30T00:00:00"/>
    <m/>
    <m/>
    <n v="1"/>
    <n v="1"/>
    <m/>
    <m/>
    <n v="1"/>
    <n v="1"/>
    <n v="1"/>
    <n v="0"/>
    <n v="1"/>
    <m/>
    <d v="2015-10-30T00:00:00"/>
    <n v="0"/>
    <m/>
    <m/>
    <m/>
    <n v="0"/>
    <m/>
    <m/>
  </r>
  <r>
    <x v="174"/>
    <n v="26907"/>
    <s v="45207810550050000484"/>
    <n v="237500000"/>
    <s v="01540/МР"/>
    <m/>
    <d v="2016-11-11T00:00:00"/>
    <m/>
    <m/>
    <n v="1"/>
    <n v="1"/>
    <m/>
    <m/>
    <n v="1"/>
    <n v="1"/>
    <n v="1"/>
    <n v="0"/>
    <n v="1"/>
    <m/>
    <d v="2016-11-23T00:00:00"/>
    <n v="0"/>
    <m/>
    <m/>
    <m/>
    <n v="0"/>
    <m/>
    <m/>
  </r>
  <r>
    <x v="174"/>
    <n v="26908"/>
    <s v="45206810750050000858"/>
    <n v="762500000"/>
    <s v="01541/МР"/>
    <m/>
    <d v="2016-11-11T00:00:00"/>
    <m/>
    <m/>
    <n v="1"/>
    <n v="1"/>
    <m/>
    <m/>
    <n v="1"/>
    <n v="1"/>
    <n v="1"/>
    <n v="0"/>
    <n v="1"/>
    <m/>
    <d v="2016-11-23T00:00:00"/>
    <n v="0"/>
    <m/>
    <m/>
    <m/>
    <n v="0"/>
    <m/>
    <m/>
  </r>
  <r>
    <x v="175"/>
    <n v="24782"/>
    <s v="45208810055550000572"/>
    <n v="10000000000"/>
    <s v="3905"/>
    <m/>
    <d v="2016-07-22T00:00:00"/>
    <m/>
    <m/>
    <n v="1"/>
    <n v="1"/>
    <m/>
    <m/>
    <n v="1"/>
    <n v="1"/>
    <n v="1"/>
    <n v="0"/>
    <n v="1"/>
    <m/>
    <d v="2016-07-29T00:00:00"/>
    <n v="0"/>
    <m/>
    <m/>
    <m/>
    <n v="0"/>
    <n v="0"/>
    <m/>
  </r>
  <r>
    <x v="175"/>
    <n v="100004521"/>
    <s v="47408810400210324200"/>
    <n v="209300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176"/>
    <n v="15459"/>
    <s v="45816826355550000001"/>
    <n v="4073938033.4699998"/>
    <s v="б/н"/>
    <m/>
    <d v="2005-08-01T00:00:00"/>
    <m/>
    <m/>
    <n v="2.2000000000000002"/>
    <n v="3"/>
    <n v="-2"/>
    <s v="345"/>
    <n v="3"/>
    <n v="3"/>
    <n v="3"/>
    <n v="0"/>
    <n v="1"/>
    <m/>
    <d v="2000-01-01T00:00:00"/>
    <n v="642"/>
    <m/>
    <n v="1"/>
    <m/>
    <m/>
    <m/>
    <m/>
  </r>
  <r>
    <x v="177"/>
    <n v="9617"/>
    <s v="45208810255550000372"/>
    <n v="952380952.35000002"/>
    <s v="3336"/>
    <m/>
    <d v="2013-09-27T00:00:00"/>
    <m/>
    <m/>
    <n v="1"/>
    <n v="1"/>
    <m/>
    <m/>
    <n v="1"/>
    <n v="1"/>
    <n v="1"/>
    <n v="0"/>
    <n v="1"/>
    <m/>
    <d v="2013-12-16T00:00:00"/>
    <n v="0"/>
    <m/>
    <m/>
    <m/>
    <m/>
    <m/>
    <m/>
  </r>
  <r>
    <x v="177"/>
    <n v="16928"/>
    <s v="45208810755550000500"/>
    <n v="2474025822.3099999"/>
    <s v="3761"/>
    <m/>
    <d v="2015-10-29T00:00:00"/>
    <m/>
    <m/>
    <n v="1"/>
    <n v="1"/>
    <m/>
    <m/>
    <n v="1"/>
    <n v="1"/>
    <n v="1"/>
    <n v="0"/>
    <n v="1"/>
    <m/>
    <d v="2016-01-28T00:00:00"/>
    <n v="0"/>
    <m/>
    <m/>
    <m/>
    <m/>
    <m/>
    <m/>
  </r>
  <r>
    <x v="177"/>
    <n v="27281"/>
    <s v="45208810155550000618"/>
    <n v="5000000000"/>
    <s v="4125/ФПК-16-325"/>
    <m/>
    <d v="2016-12-01T00:00:00"/>
    <m/>
    <m/>
    <n v="1"/>
    <n v="1"/>
    <m/>
    <m/>
    <n v="1"/>
    <n v="1"/>
    <n v="1"/>
    <n v="0"/>
    <n v="1"/>
    <m/>
    <d v="2016-12-28T00:00:00"/>
    <n v="0"/>
    <m/>
    <m/>
    <m/>
    <m/>
    <m/>
    <m/>
  </r>
  <r>
    <x v="178"/>
    <n v="27602"/>
    <s v="45806810750060000002"/>
    <n v="258697884"/>
    <s v="IGR15/MSHD/4783"/>
    <m/>
    <d v="2017-01-30T00:00:00"/>
    <m/>
    <m/>
    <n v="2.1"/>
    <n v="1"/>
    <m/>
    <m/>
    <n v="2.1"/>
    <n v="2.1"/>
    <n v="2.1"/>
    <n v="0"/>
    <n v="1"/>
    <m/>
    <d v="2015-08-04T00:00:00"/>
    <n v="2"/>
    <m/>
    <m/>
    <m/>
    <m/>
    <m/>
    <m/>
  </r>
  <r>
    <x v="179"/>
    <n v="7594"/>
    <s v="45208810150050000016"/>
    <n v="11727272.5"/>
    <s v="00180/МР"/>
    <m/>
    <d v="2012-07-03T00:00:00"/>
    <m/>
    <m/>
    <n v="1"/>
    <n v="1"/>
    <m/>
    <m/>
    <n v="1"/>
    <n v="1"/>
    <n v="1"/>
    <n v="0"/>
    <n v="1"/>
    <m/>
    <d v="2012-07-25T00:00:00"/>
    <n v="0"/>
    <m/>
    <m/>
    <m/>
    <m/>
    <m/>
    <m/>
  </r>
  <r>
    <x v="179"/>
    <n v="8865"/>
    <s v="45208810350050000081"/>
    <n v="32072727.309999999"/>
    <s v="00339/МР"/>
    <m/>
    <d v="2013-03-18T00:00:00"/>
    <m/>
    <m/>
    <n v="1"/>
    <n v="1"/>
    <m/>
    <m/>
    <n v="1"/>
    <n v="1"/>
    <n v="1"/>
    <n v="0"/>
    <n v="1"/>
    <m/>
    <d v="2013-04-25T00:00:00"/>
    <n v="0"/>
    <m/>
    <m/>
    <m/>
    <m/>
    <m/>
    <m/>
  </r>
  <r>
    <x v="179"/>
    <n v="9032"/>
    <s v="45208810650050000082"/>
    <n v="118636363.59999999"/>
    <s v="00348/МР"/>
    <m/>
    <d v="2013-04-30T00:00:00"/>
    <m/>
    <m/>
    <n v="1"/>
    <n v="1"/>
    <m/>
    <m/>
    <n v="1"/>
    <n v="1"/>
    <n v="1"/>
    <n v="0"/>
    <n v="1"/>
    <m/>
    <d v="2013-06-25T00:00:00"/>
    <n v="0"/>
    <m/>
    <m/>
    <m/>
    <m/>
    <m/>
    <m/>
  </r>
  <r>
    <x v="179"/>
    <n v="16857"/>
    <s v="45208810950050000164"/>
    <n v="327272727.30000001"/>
    <s v="01147/МР"/>
    <m/>
    <d v="2015-10-20T00:00:00"/>
    <m/>
    <m/>
    <n v="1"/>
    <n v="1"/>
    <m/>
    <m/>
    <n v="1"/>
    <n v="1"/>
    <n v="1"/>
    <n v="0"/>
    <n v="1"/>
    <m/>
    <d v="2015-10-22T00:00:00"/>
    <n v="0"/>
    <m/>
    <m/>
    <m/>
    <m/>
    <m/>
    <m/>
  </r>
  <r>
    <x v="179"/>
    <n v="27173"/>
    <s v="45208810950050000203"/>
    <n v="270000000"/>
    <s v="01560/МР"/>
    <m/>
    <d v="2016-11-16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179"/>
    <n v="27187"/>
    <s v="45208810450050000211"/>
    <n v="160000000"/>
    <s v="01559/МР"/>
    <m/>
    <d v="2016-11-18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180"/>
    <n v="100004581"/>
    <s v="45815810900190000001"/>
    <n v="472.8"/>
    <m/>
    <m/>
    <m/>
    <m/>
    <m/>
    <n v="3"/>
    <n v="3"/>
    <m/>
    <m/>
    <n v="5"/>
    <n v="5"/>
    <n v="5"/>
    <n v="0"/>
    <m/>
    <m/>
    <m/>
    <n v="0"/>
    <m/>
    <m/>
    <m/>
    <m/>
    <m/>
    <m/>
  </r>
  <r>
    <x v="181"/>
    <n v="27245"/>
    <s v="45208810150050000207"/>
    <n v="668572226"/>
    <s v="01656/МР"/>
    <m/>
    <d v="2016-12-13T00:00:00"/>
    <m/>
    <m/>
    <n v="1"/>
    <n v="1"/>
    <m/>
    <m/>
    <n v="1"/>
    <n v="1"/>
    <n v="1"/>
    <n v="0"/>
    <n v="0"/>
    <m/>
    <d v="2017-02-27T00:00:00"/>
    <n v="0"/>
    <m/>
    <m/>
    <m/>
    <n v="0"/>
    <m/>
    <m/>
  </r>
  <r>
    <x v="182"/>
    <n v="16112"/>
    <s v="45208810355550000476"/>
    <n v="10000000000"/>
    <s v="3765"/>
    <m/>
    <d v="2015-07-29T00:00:00"/>
    <m/>
    <m/>
    <n v="2.2000000000000002"/>
    <n v="1"/>
    <m/>
    <m/>
    <n v="2.2000000000000002"/>
    <n v="2.2000000000000002"/>
    <n v="2.2000000000000002"/>
    <n v="0"/>
    <n v="1"/>
    <n v="1"/>
    <d v="2015-09-30T00:00:00"/>
    <n v="0"/>
    <m/>
    <m/>
    <n v="0"/>
    <n v="0"/>
    <m/>
    <m/>
  </r>
  <r>
    <x v="183"/>
    <n v="15011"/>
    <s v="45207810150050000402"/>
    <n v="450000000"/>
    <s v="00937/МР"/>
    <m/>
    <d v="2015-03-17T00:00:00"/>
    <m/>
    <m/>
    <n v="1"/>
    <n v="1"/>
    <m/>
    <m/>
    <n v="1"/>
    <n v="1"/>
    <n v="1"/>
    <n v="0"/>
    <n v="1"/>
    <m/>
    <d v="2015-03-31T00:00:00"/>
    <n v="0"/>
    <m/>
    <m/>
    <m/>
    <m/>
    <m/>
    <m/>
  </r>
  <r>
    <x v="183"/>
    <n v="15012"/>
    <s v="45207810850050000401"/>
    <n v="85714285.700000003"/>
    <s v="00943/МР"/>
    <m/>
    <d v="2015-03-17T00:00:00"/>
    <m/>
    <m/>
    <n v="1"/>
    <n v="1"/>
    <m/>
    <m/>
    <n v="1"/>
    <n v="1"/>
    <n v="1"/>
    <n v="0"/>
    <n v="1"/>
    <m/>
    <d v="2015-03-31T00:00:00"/>
    <n v="0"/>
    <m/>
    <m/>
    <m/>
    <n v="0"/>
    <m/>
    <m/>
  </r>
  <r>
    <x v="184"/>
    <n v="18636"/>
    <s v="45816840450060000003"/>
    <n v="1821997945.3699999"/>
    <s v="IGR13/MSHD/0968"/>
    <m/>
    <d v="2013-12-26T00:00:00"/>
    <m/>
    <m/>
    <n v="1"/>
    <n v="3"/>
    <m/>
    <m/>
    <n v="3"/>
    <n v="3"/>
    <n v="3"/>
    <n v="0"/>
    <n v="1"/>
    <m/>
    <d v="2000-01-01T00:00:00"/>
    <n v="266"/>
    <m/>
    <m/>
    <m/>
    <m/>
    <m/>
    <m/>
  </r>
  <r>
    <x v="185"/>
    <n v="26679"/>
    <s v="45205810850050000513"/>
    <n v="84000000"/>
    <s v="01502/МР"/>
    <m/>
    <d v="2016-09-21T00:00:00"/>
    <m/>
    <m/>
    <n v="1"/>
    <n v="1"/>
    <m/>
    <m/>
    <n v="1"/>
    <n v="1"/>
    <n v="1"/>
    <n v="0"/>
    <n v="1"/>
    <m/>
    <d v="2016-09-26T00:00:00"/>
    <n v="0"/>
    <m/>
    <m/>
    <m/>
    <m/>
    <m/>
    <m/>
  </r>
  <r>
    <x v="186"/>
    <n v="9373"/>
    <s v="32309810900210000015"/>
    <n v="61290412.270000003"/>
    <s v="501507131 - участ. Alrara"/>
    <m/>
    <d v="2013-06-26T00:00:00"/>
    <m/>
    <m/>
    <n v="2.1"/>
    <n v="2"/>
    <m/>
    <m/>
    <n v="3.0999999999999996"/>
    <n v="3.0999999999999996"/>
    <n v="3.0999999999999996"/>
    <n v="0"/>
    <n v="0"/>
    <m/>
    <d v="2500-01-01T00:00:00"/>
    <n v="0"/>
    <m/>
    <m/>
    <m/>
    <n v="0"/>
    <m/>
    <m/>
  </r>
  <r>
    <x v="187"/>
    <n v="16618"/>
    <s v="45206810650050000851"/>
    <n v="971015689.66000009"/>
    <s v="01098/МР"/>
    <m/>
    <d v="2015-09-25T00:00:00"/>
    <m/>
    <m/>
    <n v="1"/>
    <n v="1"/>
    <m/>
    <m/>
    <n v="1"/>
    <n v="1"/>
    <n v="1"/>
    <n v="0"/>
    <n v="1"/>
    <m/>
    <d v="2015-10-12T00:00:00"/>
    <n v="0"/>
    <m/>
    <m/>
    <m/>
    <m/>
    <m/>
    <m/>
  </r>
  <r>
    <x v="187"/>
    <n v="27293"/>
    <s v="45207810750050000491"/>
    <n v="250000000"/>
    <s v="01647/МР"/>
    <m/>
    <d v="2016-12-20T00:00:00"/>
    <m/>
    <m/>
    <n v="1"/>
    <n v="1"/>
    <m/>
    <m/>
    <n v="1"/>
    <n v="1"/>
    <n v="1"/>
    <n v="0"/>
    <n v="1"/>
    <m/>
    <d v="2017-01-10T00:00:00"/>
    <n v="0"/>
    <m/>
    <m/>
    <m/>
    <m/>
    <m/>
    <m/>
  </r>
  <r>
    <x v="188"/>
    <n v="27243"/>
    <s v="45206810303800000002"/>
    <n v="150000000"/>
    <s v="01621/МР"/>
    <m/>
    <d v="2016-12-13T00:00:00"/>
    <m/>
    <m/>
    <n v="1"/>
    <n v="1"/>
    <m/>
    <m/>
    <n v="1"/>
    <n v="1"/>
    <n v="1"/>
    <n v="0"/>
    <n v="1"/>
    <m/>
    <d v="2016-12-15T00:00:00"/>
    <n v="0"/>
    <m/>
    <m/>
    <m/>
    <m/>
    <m/>
    <m/>
  </r>
  <r>
    <x v="189"/>
    <n v="18250"/>
    <s v="45207810255550000580"/>
    <n v="160000000"/>
    <s v="31-011/15/217-14-КР"/>
    <m/>
    <d v="2014-04-16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189"/>
    <n v="18251"/>
    <s v="45207810055550000586"/>
    <n v="786200000"/>
    <s v="31-199/15/781-14-КР"/>
    <m/>
    <d v="2014-12-03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190"/>
    <n v="16968"/>
    <s v="45208810755550000490"/>
    <n v="2800000000"/>
    <s v="3793"/>
    <m/>
    <d v="2015-11-02T00:00:00"/>
    <m/>
    <m/>
    <n v="2.2000000000000002"/>
    <n v="1"/>
    <m/>
    <m/>
    <n v="2.2000000000000002"/>
    <n v="2.2000000000000002"/>
    <n v="2.2000000000000002"/>
    <n v="0"/>
    <n v="1"/>
    <m/>
    <d v="2015-11-06T00:00:00"/>
    <n v="0"/>
    <m/>
    <m/>
    <n v="0"/>
    <n v="0"/>
    <m/>
    <m/>
  </r>
  <r>
    <x v="191"/>
    <n v="17184"/>
    <s v="45208810955550000494"/>
    <n v="1119230769.25"/>
    <s v="3821"/>
    <m/>
    <d v="2015-12-03T00:00:00"/>
    <m/>
    <m/>
    <n v="1"/>
    <n v="1"/>
    <m/>
    <m/>
    <n v="1"/>
    <n v="1"/>
    <n v="1"/>
    <n v="0"/>
    <n v="1"/>
    <m/>
    <d v="2015-12-03T00:00:00"/>
    <n v="0"/>
    <m/>
    <m/>
    <m/>
    <m/>
    <m/>
    <m/>
  </r>
  <r>
    <x v="192"/>
    <n v="8044"/>
    <s v="45812810250050000221"/>
    <n v="634656000"/>
    <s v="КС-714000/2010/00051"/>
    <m/>
    <d v="2010-07-16T00:00:00"/>
    <m/>
    <m/>
    <n v="2"/>
    <n v="3"/>
    <m/>
    <m/>
    <n v="4"/>
    <n v="4"/>
    <n v="4"/>
    <n v="0"/>
    <n v="1"/>
    <m/>
    <d v="2000-01-01T00:00:00"/>
    <n v="1596"/>
    <m/>
    <n v="1"/>
    <m/>
    <m/>
    <m/>
    <m/>
  </r>
  <r>
    <x v="192"/>
    <n v="8045"/>
    <s v="45812810550050000222"/>
    <n v="627798839"/>
    <s v="КС-714000/2010/00062"/>
    <m/>
    <d v="2010-08-03T00:00:00"/>
    <m/>
    <m/>
    <n v="2"/>
    <n v="3"/>
    <m/>
    <m/>
    <n v="4"/>
    <n v="4"/>
    <n v="4"/>
    <n v="0"/>
    <n v="1"/>
    <m/>
    <d v="2000-01-01T00:00:00"/>
    <n v="1596"/>
    <m/>
    <n v="1"/>
    <m/>
    <m/>
    <m/>
    <m/>
  </r>
  <r>
    <x v="192"/>
    <n v="8046"/>
    <s v="45812810950050000220"/>
    <n v="318579700"/>
    <s v="КС-714000/2010/00041"/>
    <m/>
    <d v="2010-06-30T00:00:00"/>
    <m/>
    <m/>
    <n v="2"/>
    <n v="3"/>
    <m/>
    <m/>
    <n v="4"/>
    <n v="4"/>
    <n v="4"/>
    <n v="0"/>
    <n v="1"/>
    <m/>
    <d v="2000-01-01T00:00:00"/>
    <n v="1596"/>
    <m/>
    <n v="1"/>
    <m/>
    <m/>
    <m/>
    <m/>
  </r>
  <r>
    <x v="193"/>
    <n v="13992"/>
    <s v="45812810550050000549"/>
    <n v="100000000"/>
    <s v="00892/МР"/>
    <m/>
    <d v="2014-11-12T00:00:00"/>
    <m/>
    <m/>
    <n v="2.1"/>
    <n v="3"/>
    <m/>
    <m/>
    <n v="4.0999999999999996"/>
    <n v="4.0999999999999996"/>
    <n v="4.0999999999999996"/>
    <n v="0"/>
    <n v="1"/>
    <m/>
    <d v="2000-01-01T00:00:00"/>
    <n v="205"/>
    <m/>
    <m/>
    <m/>
    <m/>
    <m/>
    <m/>
  </r>
  <r>
    <x v="193"/>
    <n v="14185"/>
    <s v="45812810150050000509"/>
    <n v="345334019.13"/>
    <s v="00925/МР"/>
    <m/>
    <d v="2014-12-08T00:00:00"/>
    <m/>
    <m/>
    <n v="2.1"/>
    <n v="3"/>
    <m/>
    <m/>
    <n v="4.0999999999999996"/>
    <n v="4.0999999999999996"/>
    <n v="4.0999999999999996"/>
    <n v="0"/>
    <n v="1"/>
    <m/>
    <d v="2000-01-01T00:00:00"/>
    <n v="216"/>
    <m/>
    <m/>
    <m/>
    <m/>
    <m/>
    <m/>
  </r>
  <r>
    <x v="194"/>
    <n v="100004842"/>
    <s v="20316A98400210000073"/>
    <n v="12169188388.700001"/>
    <m/>
    <m/>
    <m/>
    <m/>
    <m/>
    <n v="1"/>
    <n v="1"/>
    <m/>
    <m/>
    <n v="1"/>
    <n v="1"/>
    <n v="1"/>
    <n v="0"/>
    <m/>
    <m/>
    <m/>
    <n v="0"/>
    <m/>
    <m/>
    <m/>
    <m/>
    <m/>
    <m/>
  </r>
  <r>
    <x v="195"/>
    <n v="8088"/>
    <s v="45208810055550000433"/>
    <n v="122620856.31"/>
    <s v="2993"/>
    <m/>
    <d v="2012-10-18T00:00:00"/>
    <m/>
    <m/>
    <n v="1"/>
    <n v="2"/>
    <n v="-1"/>
    <s v="0"/>
    <n v="1"/>
    <n v="1"/>
    <n v="1"/>
    <n v="0"/>
    <n v="1"/>
    <m/>
    <d v="2012-12-20T00:00:00"/>
    <n v="0"/>
    <m/>
    <n v="1"/>
    <m/>
    <m/>
    <m/>
    <m/>
  </r>
  <r>
    <x v="196"/>
    <n v="8006"/>
    <s v="32309810000210000009"/>
    <n v="5632352200"/>
    <s v="501210122 - участ. Wardbase"/>
    <m/>
    <d v="2012-10-12T00:00:00"/>
    <m/>
    <m/>
    <n v="2.1"/>
    <n v="1"/>
    <n v="-2"/>
    <s v="0"/>
    <n v="1"/>
    <n v="1"/>
    <n v="1"/>
    <n v="0"/>
    <n v="1"/>
    <m/>
    <d v="2012-10-11T00:00:00"/>
    <n v="0"/>
    <m/>
    <m/>
    <m/>
    <n v="0"/>
    <m/>
    <m/>
  </r>
  <r>
    <x v="196"/>
    <n v="17316"/>
    <s v="45606810255550000013"/>
    <n v="25454545400"/>
    <s v="б/н_2015-12-18"/>
    <m/>
    <d v="2015-12-18T00:00:00"/>
    <m/>
    <m/>
    <n v="2.1"/>
    <n v="1"/>
    <n v="-2"/>
    <s v="0"/>
    <n v="1"/>
    <n v="1"/>
    <n v="1"/>
    <n v="0"/>
    <n v="1"/>
    <m/>
    <d v="2015-12-18T00:00:00"/>
    <n v="0"/>
    <m/>
    <n v="0"/>
    <m/>
    <n v="0"/>
    <m/>
    <m/>
  </r>
  <r>
    <x v="197"/>
    <n v="27321"/>
    <s v="47802840655550000074"/>
    <n v="11098823924.610001"/>
    <s v="LA-209-291012-PEL"/>
    <m/>
    <d v="2012-10-29T00:00:00"/>
    <m/>
    <m/>
    <n v="2.2000000000000002"/>
    <n v="3"/>
    <m/>
    <m/>
    <n v="4.2"/>
    <n v="4.2"/>
    <n v="4.2"/>
    <n v="0"/>
    <n v="1"/>
    <m/>
    <d v="2000-01-01T00:00:00"/>
    <n v="86"/>
    <m/>
    <m/>
    <m/>
    <n v="1"/>
    <m/>
    <m/>
  </r>
  <r>
    <x v="198"/>
    <n v="27277"/>
    <s v="45206810550050000867"/>
    <n v="250000000"/>
    <s v="01670/МР"/>
    <m/>
    <d v="2016-12-16T00:00:00"/>
    <m/>
    <m/>
    <n v="1"/>
    <n v="1"/>
    <m/>
    <m/>
    <n v="1"/>
    <n v="1"/>
    <n v="1"/>
    <n v="0"/>
    <n v="1"/>
    <m/>
    <d v="2017-01-18T00:00:00"/>
    <n v="0"/>
    <m/>
    <m/>
    <m/>
    <m/>
    <m/>
    <m/>
  </r>
  <r>
    <x v="199"/>
    <n v="14066"/>
    <s v="45812810550050000471"/>
    <n v="50000000"/>
    <s v="00936/МР"/>
    <m/>
    <d v="2014-11-25T00:00:00"/>
    <m/>
    <m/>
    <n v="2.2000000000000002"/>
    <n v="3"/>
    <m/>
    <m/>
    <n v="4.2"/>
    <n v="4.2"/>
    <n v="4.2"/>
    <n v="0"/>
    <n v="1"/>
    <m/>
    <d v="2000-01-01T00:00:00"/>
    <n v="597"/>
    <m/>
    <m/>
    <m/>
    <m/>
    <m/>
    <m/>
  </r>
  <r>
    <x v="199"/>
    <n v="14933"/>
    <s v="45812810150050000473"/>
    <n v="700000000"/>
    <s v="00983/МР"/>
    <m/>
    <d v="2015-03-04T00:00:00"/>
    <m/>
    <m/>
    <n v="2.2000000000000002"/>
    <n v="3"/>
    <m/>
    <m/>
    <n v="4.2"/>
    <n v="4.2"/>
    <n v="4.2"/>
    <n v="0"/>
    <n v="1"/>
    <m/>
    <d v="2000-01-01T00:00:00"/>
    <n v="597"/>
    <m/>
    <m/>
    <m/>
    <m/>
    <m/>
    <m/>
  </r>
  <r>
    <x v="200"/>
    <n v="27362"/>
    <s v="45206810850050000868"/>
    <n v="200000000"/>
    <s v="01682/МР"/>
    <m/>
    <d v="2016-12-28T00:00:00"/>
    <m/>
    <m/>
    <n v="1"/>
    <n v="1"/>
    <m/>
    <m/>
    <n v="1"/>
    <n v="1"/>
    <n v="1"/>
    <n v="0"/>
    <n v="1"/>
    <m/>
    <d v="2017-01-23T00:00:00"/>
    <n v="0"/>
    <m/>
    <m/>
    <m/>
    <m/>
    <m/>
    <m/>
  </r>
  <r>
    <x v="201"/>
    <n v="8219"/>
    <s v="45108810055550000009"/>
    <n v="2422000000"/>
    <s v="3083"/>
    <m/>
    <d v="2012-11-29T00:00:00"/>
    <m/>
    <m/>
    <n v="1"/>
    <n v="1"/>
    <m/>
    <m/>
    <n v="1"/>
    <n v="1"/>
    <n v="1"/>
    <n v="0"/>
    <n v="1"/>
    <m/>
    <d v="2012-11-30T00:00:00"/>
    <n v="0"/>
    <m/>
    <n v="0"/>
    <m/>
    <n v="0"/>
    <m/>
    <m/>
  </r>
  <r>
    <x v="201"/>
    <n v="8221"/>
    <s v="45108810755550000011"/>
    <n v="3726234561.52"/>
    <s v="3081"/>
    <m/>
    <d v="2012-11-29T00:00:00"/>
    <m/>
    <m/>
    <n v="1"/>
    <n v="1"/>
    <m/>
    <m/>
    <n v="1"/>
    <n v="1"/>
    <n v="1"/>
    <n v="0"/>
    <n v="1"/>
    <m/>
    <d v="2012-11-30T00:00:00"/>
    <n v="0"/>
    <m/>
    <n v="0"/>
    <m/>
    <n v="0"/>
    <m/>
    <m/>
  </r>
  <r>
    <x v="201"/>
    <n v="11463"/>
    <s v="45108810255550000016"/>
    <n v="1848000000"/>
    <s v="3082"/>
    <m/>
    <d v="2012-11-29T00:00:00"/>
    <m/>
    <m/>
    <n v="1"/>
    <n v="1"/>
    <m/>
    <m/>
    <n v="1"/>
    <n v="1"/>
    <n v="1"/>
    <n v="0"/>
    <n v="1"/>
    <m/>
    <d v="2012-11-30T00:00:00"/>
    <n v="0"/>
    <m/>
    <n v="0"/>
    <m/>
    <n v="0"/>
    <m/>
    <m/>
  </r>
  <r>
    <x v="201"/>
    <n v="14205"/>
    <s v="45103810355550000021"/>
    <n v="79706025320.880005"/>
    <s v="3627/СДБО"/>
    <m/>
    <d v="2014-12-10T00:00:00"/>
    <m/>
    <m/>
    <n v="1"/>
    <n v="1"/>
    <m/>
    <m/>
    <n v="1"/>
    <n v="1"/>
    <n v="1"/>
    <n v="0"/>
    <n v="1"/>
    <m/>
    <d v="2014-12-30T00:00:00"/>
    <n v="0"/>
    <m/>
    <m/>
    <n v="0"/>
    <n v="0"/>
    <n v="0"/>
    <m/>
  </r>
  <r>
    <x v="201"/>
    <n v="14725"/>
    <s v="45104810355550000033"/>
    <n v="6855000000"/>
    <s v="3627/СДБО (2014-12-30)"/>
    <m/>
    <d v="2014-12-30T00:00:00"/>
    <m/>
    <m/>
    <n v="1"/>
    <n v="1"/>
    <m/>
    <m/>
    <n v="1"/>
    <n v="1"/>
    <n v="1"/>
    <n v="0"/>
    <n v="1"/>
    <m/>
    <d v="2014-12-30T00:00:00"/>
    <n v="0"/>
    <m/>
    <m/>
    <n v="0"/>
    <n v="0"/>
    <m/>
    <m/>
  </r>
  <r>
    <x v="202"/>
    <n v="9251"/>
    <s v="45208810455550000389"/>
    <n v="1394651413.9300001"/>
    <s v="3126"/>
    <m/>
    <d v="2013-06-24T00:00:00"/>
    <m/>
    <m/>
    <n v="2.1"/>
    <n v="1"/>
    <m/>
    <m/>
    <n v="2.1"/>
    <n v="2.1"/>
    <n v="2.1"/>
    <n v="0"/>
    <n v="1"/>
    <m/>
    <d v="2013-06-28T00:00:00"/>
    <n v="0"/>
    <m/>
    <n v="0"/>
    <m/>
    <m/>
    <m/>
    <m/>
  </r>
  <r>
    <x v="203"/>
    <n v="8863"/>
    <s v="45208810255550000592"/>
    <n v="981381497.72000003"/>
    <s v="3147"/>
    <m/>
    <d v="2013-03-12T00:00:00"/>
    <m/>
    <m/>
    <n v="2.1"/>
    <n v="3"/>
    <n v="-2"/>
    <s v="0"/>
    <n v="2.9999999999999996"/>
    <n v="2.9999999999999996"/>
    <n v="2.9999999999999996"/>
    <n v="0"/>
    <n v="1"/>
    <m/>
    <d v="2013-04-20T00:00:00"/>
    <n v="53"/>
    <s v="2016-09-02"/>
    <n v="1"/>
    <m/>
    <m/>
    <m/>
    <m/>
  </r>
  <r>
    <x v="203"/>
    <n v="8864"/>
    <s v="45208810555550000593"/>
    <n v="1196965464.4100001"/>
    <s v="3148"/>
    <m/>
    <d v="2013-03-12T00:00:00"/>
    <m/>
    <m/>
    <n v="2.1"/>
    <n v="3"/>
    <n v="-2"/>
    <s v="0"/>
    <n v="2.9999999999999996"/>
    <n v="2.9999999999999996"/>
    <n v="2.9999999999999996"/>
    <n v="0"/>
    <n v="1"/>
    <m/>
    <d v="2013-04-20T00:00:00"/>
    <n v="53"/>
    <s v="2016-09-02"/>
    <n v="1"/>
    <m/>
    <m/>
    <m/>
    <m/>
  </r>
  <r>
    <x v="204"/>
    <n v="17257"/>
    <s v="45205810350050000534"/>
    <n v="200000000"/>
    <s v="01224/МР"/>
    <m/>
    <d v="2015-12-10T00:00:00"/>
    <m/>
    <m/>
    <n v="1"/>
    <n v="1"/>
    <m/>
    <m/>
    <n v="1"/>
    <n v="1"/>
    <n v="1"/>
    <n v="0"/>
    <n v="1"/>
    <m/>
    <d v="2015-12-30T00:00:00"/>
    <n v="0"/>
    <m/>
    <m/>
    <m/>
    <m/>
    <m/>
    <m/>
  </r>
  <r>
    <x v="204"/>
    <n v="19145"/>
    <s v="45206810950050000810"/>
    <n v="199200000"/>
    <s v="01363/МР"/>
    <m/>
    <d v="2016-05-13T00:00:00"/>
    <m/>
    <m/>
    <n v="1"/>
    <n v="1"/>
    <m/>
    <m/>
    <n v="1"/>
    <n v="1"/>
    <n v="1"/>
    <n v="0"/>
    <n v="1"/>
    <m/>
    <d v="2016-05-30T00:00:00"/>
    <n v="0"/>
    <m/>
    <m/>
    <m/>
    <m/>
    <m/>
    <m/>
  </r>
  <r>
    <x v="205"/>
    <n v="17233"/>
    <s v="45206810055550000516"/>
    <n v="2143212000"/>
    <s v="3610"/>
    <m/>
    <d v="2015-07-06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205"/>
    <n v="17726"/>
    <s v="45206810255550000497"/>
    <n v="500000000"/>
    <s v="3916"/>
    <m/>
    <d v="2016-03-31T00:00:00"/>
    <m/>
    <m/>
    <n v="1"/>
    <n v="1"/>
    <m/>
    <m/>
    <n v="1"/>
    <n v="1"/>
    <n v="1"/>
    <n v="0"/>
    <n v="1"/>
    <m/>
    <d v="2016-04-25T00:00:00"/>
    <n v="0"/>
    <m/>
    <m/>
    <m/>
    <m/>
    <m/>
    <m/>
  </r>
  <r>
    <x v="205"/>
    <n v="27522"/>
    <s v="45206810155550000542"/>
    <n v="1100000000"/>
    <s v="4181"/>
    <m/>
    <d v="2017-01-16T00:00:00"/>
    <m/>
    <m/>
    <n v="1"/>
    <n v="1"/>
    <m/>
    <m/>
    <n v="1"/>
    <n v="1"/>
    <n v="1"/>
    <n v="0"/>
    <n v="1"/>
    <m/>
    <d v="2017-01-25T00:00:00"/>
    <n v="0"/>
    <m/>
    <m/>
    <m/>
    <m/>
    <m/>
    <m/>
  </r>
  <r>
    <x v="206"/>
    <n v="9024"/>
    <s v="32402810800210000009"/>
    <n v="17301000000"/>
    <s v="502404133 - участ. Arisaema"/>
    <m/>
    <d v="2013-04-24T00:00:00"/>
    <m/>
    <m/>
    <n v="1"/>
    <n v="3"/>
    <m/>
    <m/>
    <n v="3"/>
    <n v="3"/>
    <n v="3"/>
    <n v="0"/>
    <n v="1"/>
    <m/>
    <d v="2013-07-25T00:00:00"/>
    <n v="644"/>
    <m/>
    <n v="0"/>
    <m/>
    <n v="0"/>
    <m/>
    <m/>
  </r>
  <r>
    <x v="206"/>
    <n v="13791"/>
    <s v="47802840755550000055"/>
    <n v="72176111460"/>
    <s v="б/н_2013-04-21"/>
    <m/>
    <d v="2013-04-21T00:00:00"/>
    <m/>
    <m/>
    <n v="1"/>
    <n v="3"/>
    <m/>
    <m/>
    <n v="3"/>
    <n v="3"/>
    <n v="3"/>
    <n v="0"/>
    <n v="1"/>
    <m/>
    <d v="2000-01-01T00:00:00"/>
    <n v="525"/>
    <m/>
    <m/>
    <m/>
    <n v="0"/>
    <m/>
    <m/>
  </r>
  <r>
    <x v="206"/>
    <n v="14860"/>
    <s v="32402840300210000100"/>
    <n v="4512135000"/>
    <s v="701002151(C) - участ. Arisaema"/>
    <m/>
    <d v="2015-02-10T00:00:00"/>
    <m/>
    <m/>
    <n v="1"/>
    <n v="3"/>
    <m/>
    <m/>
    <n v="3"/>
    <n v="3"/>
    <n v="3"/>
    <n v="0"/>
    <n v="1"/>
    <n v="1"/>
    <d v="2015-05-14T00:00:00"/>
    <n v="286"/>
    <m/>
    <m/>
    <n v="0"/>
    <m/>
    <m/>
    <m/>
  </r>
  <r>
    <x v="206"/>
    <n v="22031"/>
    <s v="47408840100210153550"/>
    <n v="5543901551.4300003"/>
    <s v="IRS702404132"/>
    <m/>
    <d v="2015-09-11T00:00:00"/>
    <m/>
    <m/>
    <n v="1"/>
    <n v="3"/>
    <m/>
    <m/>
    <n v="3"/>
    <n v="3"/>
    <n v="3"/>
    <n v="0"/>
    <n v="0"/>
    <m/>
    <d v="2500-01-01T00:00:00"/>
    <n v="729"/>
    <m/>
    <m/>
    <m/>
    <m/>
    <m/>
    <m/>
  </r>
  <r>
    <x v="207"/>
    <n v="26538"/>
    <s v="45207810355550000626"/>
    <n v="3000000000"/>
    <s v="3984"/>
    <m/>
    <d v="2016-08-22T00:00:00"/>
    <m/>
    <m/>
    <n v="1"/>
    <n v="1"/>
    <m/>
    <m/>
    <n v="1"/>
    <n v="1"/>
    <n v="1"/>
    <n v="0"/>
    <n v="1"/>
    <m/>
    <d v="2016-08-22T00:00:00"/>
    <n v="0"/>
    <m/>
    <m/>
    <n v="0"/>
    <m/>
    <m/>
    <m/>
  </r>
  <r>
    <x v="208"/>
    <n v="8543"/>
    <s v="45208840355550000190"/>
    <n v="11496077714.799999"/>
    <s v="3128"/>
    <m/>
    <d v="2013-01-25T00:00:00"/>
    <m/>
    <m/>
    <n v="1"/>
    <n v="2"/>
    <n v="-2"/>
    <s v="345"/>
    <n v="2"/>
    <n v="2"/>
    <n v="2"/>
    <n v="0"/>
    <n v="1"/>
    <m/>
    <d v="2013-02-08T00:00:00"/>
    <n v="0"/>
    <m/>
    <n v="2"/>
    <m/>
    <n v="0"/>
    <m/>
    <m/>
  </r>
  <r>
    <x v="209"/>
    <n v="26756"/>
    <s v="45206810950050000849"/>
    <n v="300000000"/>
    <s v="01504/МР"/>
    <m/>
    <d v="2016-10-07T00:00:00"/>
    <m/>
    <m/>
    <n v="1"/>
    <n v="1"/>
    <m/>
    <m/>
    <n v="1"/>
    <n v="1"/>
    <n v="1"/>
    <n v="0"/>
    <n v="1"/>
    <m/>
    <d v="2016-10-25T00:00:00"/>
    <n v="0"/>
    <m/>
    <m/>
    <m/>
    <m/>
    <m/>
    <m/>
  </r>
  <r>
    <x v="209"/>
    <n v="26837"/>
    <s v="45206810050050000862"/>
    <n v="144314000"/>
    <s v="01507/МР"/>
    <m/>
    <d v="2016-10-07T00:00:00"/>
    <m/>
    <m/>
    <n v="1"/>
    <n v="1"/>
    <m/>
    <m/>
    <n v="1"/>
    <n v="1"/>
    <n v="1"/>
    <n v="0"/>
    <n v="1"/>
    <m/>
    <d v="2016-10-25T00:00:00"/>
    <n v="0"/>
    <m/>
    <m/>
    <m/>
    <m/>
    <m/>
    <m/>
  </r>
  <r>
    <x v="210"/>
    <n v="26580"/>
    <s v="45605840555550000027"/>
    <n v="6016180000"/>
    <s v="4048"/>
    <m/>
    <d v="2016-08-29T00:00:00"/>
    <m/>
    <m/>
    <n v="1"/>
    <n v="1"/>
    <n v="-2"/>
    <s v="0"/>
    <n v="1"/>
    <n v="1"/>
    <n v="1"/>
    <n v="0"/>
    <n v="1"/>
    <m/>
    <d v="2016-08-30T00:00:00"/>
    <n v="0"/>
    <m/>
    <m/>
    <m/>
    <n v="0"/>
    <m/>
    <m/>
  </r>
  <r>
    <x v="211"/>
    <n v="11401"/>
    <s v="47801810755550000028"/>
    <n v="468750463.94999999"/>
    <s v="К2600/11-0102ЛО/Д000"/>
    <m/>
    <d v="2011-03-15T00:00:00"/>
    <m/>
    <m/>
    <n v="2.2999999999999998"/>
    <n v="3"/>
    <m/>
    <m/>
    <n v="4.3"/>
    <n v="4.3"/>
    <n v="4.3"/>
    <n v="0"/>
    <n v="1"/>
    <m/>
    <d v="2000-01-01T00:00:00"/>
    <n v="643"/>
    <m/>
    <m/>
    <m/>
    <m/>
    <m/>
    <m/>
  </r>
  <r>
    <x v="212"/>
    <n v="17634"/>
    <s v="45206810550050000786"/>
    <n v="375000000"/>
    <s v="01288/МР"/>
    <m/>
    <d v="2016-03-04T00:00:00"/>
    <m/>
    <m/>
    <n v="1"/>
    <n v="1"/>
    <m/>
    <m/>
    <n v="1"/>
    <n v="1"/>
    <n v="1"/>
    <n v="0"/>
    <n v="1"/>
    <m/>
    <d v="2016-04-01T00:00:00"/>
    <n v="0"/>
    <m/>
    <m/>
    <m/>
    <m/>
    <m/>
    <m/>
  </r>
  <r>
    <x v="212"/>
    <n v="17635"/>
    <s v="45201810750050000594"/>
    <n v="37239529.479999997"/>
    <s v="ОВ-01289/МР"/>
    <m/>
    <d v="2016-03-04T00:00:00"/>
    <m/>
    <m/>
    <n v="1"/>
    <n v="1"/>
    <m/>
    <m/>
    <n v="1"/>
    <n v="1"/>
    <n v="1"/>
    <n v="0"/>
    <n v="1"/>
    <m/>
    <d v="2016-03-10T00:00:00"/>
    <n v="0"/>
    <m/>
    <m/>
    <m/>
    <m/>
    <m/>
    <m/>
  </r>
  <r>
    <x v="213"/>
    <n v="8909"/>
    <s v="45208810355550000515"/>
    <n v="209500000"/>
    <s v="00347/МР"/>
    <m/>
    <d v="2013-04-01T00:00:00"/>
    <m/>
    <m/>
    <n v="1"/>
    <n v="1"/>
    <n v="-1"/>
    <s v="0"/>
    <n v="1"/>
    <n v="1"/>
    <n v="1"/>
    <n v="0"/>
    <n v="1"/>
    <m/>
    <d v="2013-04-21T00:00:00"/>
    <n v="0"/>
    <m/>
    <n v="0"/>
    <m/>
    <n v="0"/>
    <m/>
    <m/>
  </r>
  <r>
    <x v="214"/>
    <n v="8890"/>
    <s v="45815810400030000001"/>
    <n v="108733.48"/>
    <s v="ссуда_БражниковЮВ"/>
    <m/>
    <d v="2012-10-15T00:00:00"/>
    <m/>
    <m/>
    <n v="2"/>
    <n v="3"/>
    <m/>
    <m/>
    <n v="4"/>
    <n v="4"/>
    <n v="4"/>
    <n v="0"/>
    <n v="0"/>
    <m/>
    <d v="2500-01-01T00:00:00"/>
    <n v="309"/>
    <m/>
    <m/>
    <m/>
    <m/>
    <m/>
    <m/>
  </r>
  <r>
    <x v="215"/>
    <n v="27261"/>
    <s v="45207810755550000637"/>
    <n v="700000000"/>
    <s v="4090"/>
    <m/>
    <d v="2016-12-15T00:00:00"/>
    <m/>
    <m/>
    <n v="1"/>
    <n v="1"/>
    <m/>
    <m/>
    <n v="1"/>
    <n v="1"/>
    <n v="1"/>
    <n v="0"/>
    <n v="1"/>
    <m/>
    <d v="2017-01-15T00:00:00"/>
    <n v="0"/>
    <m/>
    <m/>
    <n v="0"/>
    <m/>
    <m/>
    <m/>
  </r>
  <r>
    <x v="216"/>
    <n v="8854"/>
    <s v="47802810255550000080"/>
    <n v="134086000"/>
    <s v="К2600/12-0465ЛВ/Д000"/>
    <m/>
    <d v="2012-10-18T00:00:00"/>
    <m/>
    <m/>
    <n v="1"/>
    <n v="1"/>
    <m/>
    <m/>
    <n v="1"/>
    <n v="1"/>
    <n v="1"/>
    <n v="0"/>
    <n v="1"/>
    <m/>
    <d v="2012-10-18T00:00:00"/>
    <n v="0"/>
    <m/>
    <m/>
    <m/>
    <m/>
    <m/>
    <m/>
  </r>
  <r>
    <x v="216"/>
    <n v="8855"/>
    <s v="47802810855550000079"/>
    <n v="62094078.82"/>
    <s v="К2600/12-0476КС/Д000"/>
    <m/>
    <d v="2012-10-18T00:00:00"/>
    <m/>
    <m/>
    <n v="1"/>
    <n v="1"/>
    <m/>
    <m/>
    <n v="1"/>
    <n v="1"/>
    <n v="1"/>
    <n v="0"/>
    <n v="1"/>
    <m/>
    <d v="2012-10-31T00:00:00"/>
    <n v="0"/>
    <m/>
    <m/>
    <m/>
    <n v="0"/>
    <m/>
    <m/>
  </r>
  <r>
    <x v="217"/>
    <n v="8856"/>
    <s v="45208810755550000351"/>
    <n v="303712641.38999999"/>
    <s v="К2600/12-0545ЛВ/Д000"/>
    <m/>
    <d v="2012-11-20T00:00:00"/>
    <m/>
    <m/>
    <n v="1"/>
    <n v="1"/>
    <m/>
    <m/>
    <n v="1"/>
    <n v="1"/>
    <n v="1"/>
    <n v="0"/>
    <n v="1"/>
    <m/>
    <d v="2012-11-11T00:00:00"/>
    <n v="0"/>
    <m/>
    <m/>
    <m/>
    <m/>
    <m/>
    <m/>
  </r>
  <r>
    <x v="217"/>
    <n v="24657"/>
    <s v="45204810055550000275"/>
    <n v="148655899.59999999"/>
    <s v="4013"/>
    <m/>
    <d v="2016-07-22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218"/>
    <n v="13716"/>
    <s v="45107810350050000030"/>
    <n v="61953624.479999997"/>
    <s v="00860/МР"/>
    <m/>
    <d v="2014-10-15T00:00:00"/>
    <m/>
    <m/>
    <n v="1"/>
    <n v="1"/>
    <m/>
    <m/>
    <n v="1"/>
    <n v="1"/>
    <n v="1"/>
    <n v="0"/>
    <n v="1"/>
    <m/>
    <d v="2014-10-27T00:00:00"/>
    <n v="0"/>
    <m/>
    <m/>
    <m/>
    <m/>
    <m/>
    <m/>
  </r>
  <r>
    <x v="218"/>
    <n v="15508"/>
    <s v="45107810650050000031"/>
    <n v="239626889.50999999"/>
    <s v="01028/МР"/>
    <m/>
    <d v="2015-05-12T00:00:00"/>
    <m/>
    <m/>
    <n v="1"/>
    <n v="1"/>
    <m/>
    <m/>
    <n v="1"/>
    <n v="1"/>
    <n v="1"/>
    <n v="0"/>
    <n v="1"/>
    <m/>
    <d v="2015-05-25T00:00:00"/>
    <n v="0"/>
    <m/>
    <m/>
    <m/>
    <m/>
    <m/>
    <m/>
  </r>
  <r>
    <x v="218"/>
    <n v="17245"/>
    <s v="45107810950050000032"/>
    <n v="449825492.23000002"/>
    <s v="01204/МР"/>
    <m/>
    <d v="2015-12-10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218"/>
    <n v="19406"/>
    <s v="45107810250050000033"/>
    <n v="933253724.07000005"/>
    <s v="01362/МР"/>
    <m/>
    <d v="2016-05-18T00:00:00"/>
    <m/>
    <m/>
    <n v="1"/>
    <n v="1"/>
    <m/>
    <m/>
    <n v="1"/>
    <n v="1"/>
    <n v="1"/>
    <n v="0"/>
    <n v="1"/>
    <m/>
    <d v="2016-05-18T00:00:00"/>
    <n v="0"/>
    <m/>
    <m/>
    <m/>
    <m/>
    <m/>
    <m/>
  </r>
  <r>
    <x v="218"/>
    <n v="26769"/>
    <s v="45107810550050000034"/>
    <n v="807554709.47000003"/>
    <s v="01526/МР"/>
    <m/>
    <d v="2016-10-11T00:00:00"/>
    <m/>
    <m/>
    <n v="1"/>
    <n v="1"/>
    <m/>
    <m/>
    <n v="1"/>
    <n v="1"/>
    <n v="1"/>
    <n v="0"/>
    <n v="1"/>
    <m/>
    <d v="2016-10-25T00:00:00"/>
    <n v="0"/>
    <m/>
    <m/>
    <m/>
    <n v="0"/>
    <m/>
    <m/>
  </r>
  <r>
    <x v="218"/>
    <n v="26780"/>
    <s v="45108810403800000000"/>
    <n v="121000000"/>
    <s v="31-032/15/490-14-КР"/>
    <m/>
    <d v="2014-06-10T00:00:00"/>
    <m/>
    <m/>
    <n v="1"/>
    <n v="1"/>
    <m/>
    <m/>
    <n v="1"/>
    <n v="1"/>
    <n v="1"/>
    <n v="0"/>
    <n v="1"/>
    <m/>
    <d v="2014-07-31T00:00:00"/>
    <n v="0"/>
    <m/>
    <m/>
    <m/>
    <m/>
    <m/>
    <m/>
  </r>
  <r>
    <x v="219"/>
    <n v="9256"/>
    <s v="45107810755550000012"/>
    <n v="116636363.64"/>
    <s v="б/н"/>
    <m/>
    <d v="2013-06-26T00:00:00"/>
    <m/>
    <m/>
    <n v="1"/>
    <n v="1"/>
    <m/>
    <m/>
    <n v="1"/>
    <n v="1"/>
    <n v="1"/>
    <n v="0"/>
    <n v="1"/>
    <m/>
    <d v="2013-06-25T00:00:00"/>
    <n v="0"/>
    <m/>
    <n v="0"/>
    <m/>
    <n v="0"/>
    <m/>
    <m/>
  </r>
  <r>
    <x v="219"/>
    <n v="14716"/>
    <s v="32308810300210000027"/>
    <n v="77757575.75"/>
    <s v="502506131(G) - участ. Европлан"/>
    <m/>
    <d v="2013-10-07T00:00:00"/>
    <m/>
    <m/>
    <n v="1"/>
    <n v="1"/>
    <m/>
    <m/>
    <n v="1"/>
    <n v="1"/>
    <n v="1"/>
    <n v="0"/>
    <n v="1"/>
    <m/>
    <d v="2013-06-26T00:00:00"/>
    <n v="0"/>
    <m/>
    <n v="0"/>
    <m/>
    <m/>
    <m/>
    <m/>
  </r>
  <r>
    <x v="219"/>
    <n v="18252"/>
    <s v="45107810455550000024"/>
    <n v="727272727.41999996"/>
    <s v="79-1006/15/1017-13-КР"/>
    <m/>
    <d v="2013-12-27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220"/>
    <n v="14941"/>
    <s v="45812810050050000421"/>
    <n v="45000000"/>
    <s v="КС-724960/2013/00040"/>
    <m/>
    <d v="2013-09-18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220"/>
    <n v="14942"/>
    <s v="45812810650050000423"/>
    <n v="30000000"/>
    <s v="КС-724960/2013/00046"/>
    <m/>
    <d v="2013-10-17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220"/>
    <n v="14943"/>
    <s v="45812810150050000428"/>
    <n v="41000000"/>
    <s v="КС-724960/2013/00050"/>
    <m/>
    <d v="2013-12-06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220"/>
    <n v="14944"/>
    <s v="45812810250050000425"/>
    <n v="40000000"/>
    <s v="КС-724960/2014/00015"/>
    <m/>
    <d v="2014-03-17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220"/>
    <n v="14945"/>
    <s v="45812810350050000422"/>
    <n v="19000000"/>
    <s v="КС-724960/2014/00020"/>
    <m/>
    <d v="2014-04-10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220"/>
    <n v="14946"/>
    <s v="45812810950050000424"/>
    <n v="18000000"/>
    <s v="КС-ЦН-724960/2014/00048"/>
    <m/>
    <d v="2014-07-30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221"/>
    <n v="13882"/>
    <s v="45812810750050000491"/>
    <n v="968770341.05999994"/>
    <s v="00890/МР"/>
    <m/>
    <d v="2014-10-31T00:00:00"/>
    <m/>
    <m/>
    <n v="2.2999999999999998"/>
    <n v="3"/>
    <m/>
    <m/>
    <n v="4.3"/>
    <n v="4.3"/>
    <n v="4.3"/>
    <n v="0"/>
    <n v="1"/>
    <m/>
    <d v="2000-01-01T00:00:00"/>
    <n v="457"/>
    <m/>
    <m/>
    <m/>
    <m/>
    <m/>
    <m/>
  </r>
  <r>
    <x v="222"/>
    <n v="13539"/>
    <s v="45208810155550000427"/>
    <n v="1050000000"/>
    <s v="3565"/>
    <m/>
    <d v="2014-10-01T00:00:00"/>
    <m/>
    <m/>
    <n v="1"/>
    <n v="1"/>
    <m/>
    <m/>
    <n v="1"/>
    <n v="1"/>
    <n v="1"/>
    <n v="0"/>
    <n v="1"/>
    <m/>
    <d v="2014-10-01T00:00:00"/>
    <n v="0"/>
    <m/>
    <n v="0"/>
    <m/>
    <m/>
    <m/>
    <m/>
  </r>
  <r>
    <x v="222"/>
    <n v="16568"/>
    <s v="45207810555550000536"/>
    <n v="1000000000"/>
    <s v="3695"/>
    <m/>
    <d v="2015-05-26T00:00:00"/>
    <m/>
    <m/>
    <n v="1"/>
    <n v="1"/>
    <m/>
    <m/>
    <n v="1"/>
    <n v="1"/>
    <n v="1"/>
    <n v="0"/>
    <n v="1"/>
    <m/>
    <d v="2015-09-22T00:00:00"/>
    <n v="0"/>
    <m/>
    <m/>
    <m/>
    <m/>
    <m/>
    <m/>
  </r>
  <r>
    <x v="222"/>
    <n v="17690"/>
    <s v="45207810155550000570"/>
    <n v="1050000000"/>
    <s v="3935"/>
    <m/>
    <d v="2016-03-22T00:00:00"/>
    <m/>
    <m/>
    <n v="1"/>
    <n v="1"/>
    <m/>
    <m/>
    <n v="1"/>
    <n v="1"/>
    <n v="1"/>
    <n v="0"/>
    <n v="1"/>
    <m/>
    <d v="2016-03-25T00:00:00"/>
    <n v="0"/>
    <m/>
    <m/>
    <m/>
    <m/>
    <m/>
    <m/>
  </r>
  <r>
    <x v="222"/>
    <n v="27100"/>
    <s v="45207810655550000630"/>
    <n v="450000000"/>
    <s v="4043"/>
    <m/>
    <d v="2016-07-26T00:00:00"/>
    <m/>
    <m/>
    <n v="1"/>
    <n v="1"/>
    <m/>
    <m/>
    <n v="1"/>
    <n v="1"/>
    <n v="1"/>
    <n v="0"/>
    <n v="1"/>
    <m/>
    <d v="2016-11-16T00:00:00"/>
    <n v="0"/>
    <m/>
    <m/>
    <m/>
    <m/>
    <m/>
    <m/>
  </r>
  <r>
    <x v="223"/>
    <n v="17185"/>
    <s v="45207810550050000426"/>
    <n v="466666666.67000002"/>
    <s v="01181/МР"/>
    <m/>
    <d v="2015-12-02T00:00:00"/>
    <m/>
    <m/>
    <n v="1"/>
    <n v="1"/>
    <m/>
    <m/>
    <n v="1"/>
    <n v="1"/>
    <n v="1"/>
    <n v="0"/>
    <n v="1"/>
    <m/>
    <d v="2015-12-30T00:00:00"/>
    <n v="0"/>
    <m/>
    <m/>
    <m/>
    <m/>
    <m/>
    <m/>
  </r>
  <r>
    <x v="223"/>
    <n v="18061"/>
    <s v="45207810550050000442"/>
    <n v="528000000"/>
    <s v="01328/МР"/>
    <m/>
    <d v="2016-05-04T00:00:00"/>
    <m/>
    <m/>
    <n v="1"/>
    <n v="1"/>
    <m/>
    <m/>
    <n v="1"/>
    <n v="1"/>
    <n v="1"/>
    <n v="0"/>
    <n v="1"/>
    <m/>
    <d v="2016-05-30T00:00:00"/>
    <n v="0"/>
    <m/>
    <m/>
    <m/>
    <m/>
    <m/>
    <m/>
  </r>
  <r>
    <x v="223"/>
    <n v="27278"/>
    <s v="45208810450050000208"/>
    <n v="188304830.24000001"/>
    <s v="01589/МР"/>
    <m/>
    <d v="2016-12-15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223"/>
    <n v="27350"/>
    <s v="45207810550050000497"/>
    <n v="242947201.90000001"/>
    <s v="01590/МР"/>
    <m/>
    <d v="2016-12-15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224"/>
    <n v="14947"/>
    <s v="32009810400210000022"/>
    <n v="18000000000"/>
    <s v="500603151"/>
    <m/>
    <d v="2015-03-06T00:00:00"/>
    <m/>
    <m/>
    <n v="3"/>
    <n v="1"/>
    <m/>
    <m/>
    <n v="3"/>
    <n v="3"/>
    <n v="3"/>
    <n v="0"/>
    <n v="1"/>
    <m/>
    <d v="2015-04-02T00:00:00"/>
    <n v="0"/>
    <m/>
    <m/>
    <m/>
    <m/>
    <m/>
    <m/>
  </r>
  <r>
    <x v="224"/>
    <n v="14980"/>
    <s v="32009810700210000023"/>
    <n v="7000000000"/>
    <s v="501003152"/>
    <m/>
    <d v="2015-03-10T00:00:00"/>
    <m/>
    <m/>
    <n v="3"/>
    <n v="1"/>
    <m/>
    <m/>
    <n v="3"/>
    <n v="3"/>
    <n v="3"/>
    <n v="0"/>
    <n v="1"/>
    <m/>
    <d v="2015-04-02T00:00:00"/>
    <n v="0"/>
    <m/>
    <m/>
    <m/>
    <m/>
    <m/>
    <m/>
  </r>
  <r>
    <x v="225"/>
    <n v="24658"/>
    <s v="45207810855550000621"/>
    <n v="450000000"/>
    <s v="3978"/>
    <m/>
    <d v="2016-07-25T00:00:00"/>
    <m/>
    <m/>
    <n v="1"/>
    <n v="1"/>
    <m/>
    <m/>
    <n v="1"/>
    <n v="1"/>
    <n v="1"/>
    <n v="0"/>
    <n v="1"/>
    <m/>
    <d v="2016-08-28T00:00:00"/>
    <n v="0"/>
    <m/>
    <m/>
    <m/>
    <n v="0"/>
    <m/>
    <m/>
  </r>
  <r>
    <x v="226"/>
    <n v="14048"/>
    <s v="45812810955550000929"/>
    <n v="1999722321.9200001"/>
    <s v="КС-724710/2013/00048"/>
    <m/>
    <d v="2013-10-02T00:00:00"/>
    <m/>
    <m/>
    <n v="3"/>
    <n v="3"/>
    <m/>
    <m/>
    <n v="5"/>
    <n v="5"/>
    <n v="5"/>
    <n v="0"/>
    <n v="1"/>
    <m/>
    <d v="2000-01-01T00:00:00"/>
    <n v="653"/>
    <m/>
    <m/>
    <m/>
    <m/>
    <m/>
    <m/>
  </r>
  <r>
    <x v="226"/>
    <n v="14098"/>
    <s v="45812810255550000920"/>
    <n v="464178693.42000002"/>
    <s v="КС-724710/2013/00039"/>
    <m/>
    <d v="2013-08-22T00:00:00"/>
    <m/>
    <m/>
    <n v="3"/>
    <n v="3"/>
    <m/>
    <m/>
    <n v="5"/>
    <n v="5"/>
    <n v="5"/>
    <n v="0"/>
    <n v="1"/>
    <m/>
    <d v="2000-01-01T00:00:00"/>
    <n v="894"/>
    <m/>
    <m/>
    <m/>
    <m/>
    <m/>
    <m/>
  </r>
  <r>
    <x v="226"/>
    <n v="14099"/>
    <s v="45812810455550000924"/>
    <n v="2999493062.77"/>
    <s v="КС-724710/2013/00074"/>
    <m/>
    <d v="2013-12-27T00:00:00"/>
    <m/>
    <m/>
    <n v="3"/>
    <n v="3"/>
    <m/>
    <m/>
    <n v="5"/>
    <n v="5"/>
    <n v="5"/>
    <n v="0"/>
    <n v="1"/>
    <m/>
    <d v="2000-01-01T00:00:00"/>
    <n v="765"/>
    <m/>
    <m/>
    <m/>
    <m/>
    <m/>
    <m/>
  </r>
  <r>
    <x v="226"/>
    <n v="15432"/>
    <s v="45812810650060000002"/>
    <n v="30801221"/>
    <s v="IGR14/SRBR/0085"/>
    <m/>
    <d v="2014-01-15T00:00:00"/>
    <m/>
    <m/>
    <n v="3"/>
    <n v="3"/>
    <m/>
    <m/>
    <n v="5"/>
    <n v="5"/>
    <n v="5"/>
    <n v="0"/>
    <n v="1"/>
    <m/>
    <d v="2000-01-01T00:00:00"/>
    <n v="707"/>
    <m/>
    <m/>
    <m/>
    <m/>
    <m/>
    <m/>
  </r>
  <r>
    <x v="227"/>
    <n v="8906"/>
    <s v="45208810355550000382"/>
    <n v="38381913909.199997"/>
    <s v="3186"/>
    <m/>
    <d v="2013-03-26T00:00:00"/>
    <m/>
    <m/>
    <n v="1"/>
    <n v="1"/>
    <m/>
    <m/>
    <n v="1"/>
    <n v="1"/>
    <n v="1"/>
    <n v="0"/>
    <n v="1"/>
    <m/>
    <d v="2013-04-04T00:00:00"/>
    <n v="0"/>
    <m/>
    <n v="0"/>
    <m/>
    <n v="0"/>
    <m/>
    <m/>
  </r>
  <r>
    <x v="227"/>
    <n v="16612"/>
    <s v="45207840755550000306"/>
    <n v="2300110494.8600001"/>
    <s v="3756"/>
    <m/>
    <d v="2015-09-22T00:00:00"/>
    <m/>
    <m/>
    <n v="1"/>
    <n v="1"/>
    <m/>
    <m/>
    <n v="1"/>
    <n v="1"/>
    <n v="1"/>
    <n v="0"/>
    <n v="1"/>
    <m/>
    <d v="2015-09-24T00:00:00"/>
    <n v="0"/>
    <m/>
    <n v="0"/>
    <m/>
    <n v="0"/>
    <m/>
    <m/>
  </r>
  <r>
    <x v="228"/>
    <n v="9135"/>
    <s v="45208840255550000180"/>
    <n v="6517226141.0100002"/>
    <s v="К2600/08-0187ЛО/Д000"/>
    <m/>
    <d v="2008-06-18T00:00:00"/>
    <m/>
    <m/>
    <n v="2.2000000000000002"/>
    <n v="2"/>
    <n v="-2"/>
    <s v="0"/>
    <n v="2"/>
    <n v="2"/>
    <n v="2"/>
    <n v="0"/>
    <n v="1"/>
    <m/>
    <d v="2008-06-16T00:00:00"/>
    <n v="0"/>
    <m/>
    <n v="2"/>
    <m/>
    <m/>
    <m/>
    <m/>
  </r>
  <r>
    <x v="228"/>
    <n v="17423"/>
    <s v="45207810955550000628"/>
    <n v="402814630.06"/>
    <s v="3834"/>
    <m/>
    <d v="2015-12-30T00:00:00"/>
    <m/>
    <m/>
    <n v="2.2000000000000002"/>
    <n v="1"/>
    <n v="-2"/>
    <s v="0"/>
    <n v="1"/>
    <n v="1"/>
    <n v="1"/>
    <n v="0"/>
    <n v="1"/>
    <m/>
    <d v="2016-04-04T00:00:00"/>
    <n v="0"/>
    <m/>
    <m/>
    <m/>
    <m/>
    <m/>
    <m/>
  </r>
  <r>
    <x v="229"/>
    <n v="12756"/>
    <s v="45206810750050000638"/>
    <n v="200000000"/>
    <s v="00787/МР"/>
    <m/>
    <d v="2014-07-31T00:00:00"/>
    <m/>
    <m/>
    <n v="2.2000000000000002"/>
    <n v="1"/>
    <m/>
    <m/>
    <n v="2.2000000000000002"/>
    <n v="2.2000000000000002"/>
    <n v="2.2000000000000002"/>
    <n v="0"/>
    <n v="1"/>
    <n v="1"/>
    <d v="2014-07-31T00:00:00"/>
    <n v="0"/>
    <m/>
    <m/>
    <m/>
    <m/>
    <m/>
    <m/>
  </r>
  <r>
    <x v="229"/>
    <n v="27569"/>
    <s v="45206810450050000873"/>
    <n v="20000000"/>
    <s v="01631/МР"/>
    <m/>
    <d v="2016-12-07T00:00:00"/>
    <m/>
    <m/>
    <n v="2.2000000000000002"/>
    <n v="1"/>
    <m/>
    <m/>
    <n v="2.2000000000000002"/>
    <n v="2.2000000000000002"/>
    <n v="2.2000000000000002"/>
    <n v="0"/>
    <n v="1"/>
    <m/>
    <d v="2016-12-31T00:00:00"/>
    <n v="0"/>
    <m/>
    <m/>
    <m/>
    <m/>
    <m/>
    <m/>
  </r>
  <r>
    <x v="230"/>
    <n v="16917"/>
    <s v="45204810955550000281"/>
    <n v="642094593.87"/>
    <s v="3806"/>
    <m/>
    <d v="2015-10-29T00:00:00"/>
    <m/>
    <m/>
    <n v="1"/>
    <n v="1"/>
    <m/>
    <m/>
    <n v="1"/>
    <n v="1"/>
    <n v="1"/>
    <n v="0"/>
    <n v="1"/>
    <m/>
    <d v="2015-11-09T00:00:00"/>
    <n v="0"/>
    <m/>
    <m/>
    <n v="0"/>
    <m/>
    <m/>
    <m/>
  </r>
  <r>
    <x v="231"/>
    <n v="15820"/>
    <s v="45206810955550000467"/>
    <n v="10981117578.030001"/>
    <s v="3711"/>
    <m/>
    <d v="2015-06-25T00:00:00"/>
    <m/>
    <m/>
    <n v="1"/>
    <n v="1"/>
    <m/>
    <m/>
    <n v="1"/>
    <n v="1"/>
    <n v="1"/>
    <n v="0"/>
    <n v="1"/>
    <m/>
    <d v="2015-06-29T00:00:00"/>
    <n v="0"/>
    <m/>
    <m/>
    <n v="0"/>
    <n v="0"/>
    <m/>
    <m/>
  </r>
  <r>
    <x v="232"/>
    <n v="18604"/>
    <s v="45208840855550000205"/>
    <n v="2033829810.8000002"/>
    <s v="б/н (КА300/11-0062ЛЗ/Д000)"/>
    <m/>
    <d v="2013-06-11T00:00:00"/>
    <m/>
    <m/>
    <n v="1"/>
    <n v="2"/>
    <m/>
    <m/>
    <n v="2"/>
    <n v="2"/>
    <n v="2"/>
    <n v="0"/>
    <n v="1"/>
    <m/>
    <d v="2000-01-01T00:00:00"/>
    <n v="0"/>
    <m/>
    <n v="1"/>
    <m/>
    <n v="0"/>
    <m/>
    <m/>
  </r>
  <r>
    <x v="232"/>
    <n v="18614"/>
    <s v="47802810155550000245"/>
    <n v="182024198"/>
    <s v="б/н (КА300/11-0063ЛЗ/Д000)"/>
    <m/>
    <d v="2013-06-11T00:00:00"/>
    <m/>
    <m/>
    <n v="1"/>
    <n v="2"/>
    <m/>
    <m/>
    <n v="2"/>
    <n v="2"/>
    <n v="2"/>
    <n v="0"/>
    <n v="1"/>
    <m/>
    <d v="2000-01-01T00:00:00"/>
    <n v="0"/>
    <m/>
    <n v="1"/>
    <m/>
    <n v="0"/>
    <m/>
    <m/>
  </r>
  <r>
    <x v="232"/>
    <n v="18631"/>
    <s v="47802840055550000072"/>
    <n v="1380267583.26"/>
    <s v="б/н (КА300/11-0064ЛВ/Д000)"/>
    <m/>
    <d v="2013-06-11T00:00:00"/>
    <m/>
    <m/>
    <n v="1"/>
    <n v="2"/>
    <m/>
    <m/>
    <n v="2"/>
    <n v="2"/>
    <n v="2"/>
    <n v="0"/>
    <n v="1"/>
    <m/>
    <d v="2000-01-01T00:00:00"/>
    <n v="0"/>
    <m/>
    <n v="2"/>
    <m/>
    <n v="0"/>
    <m/>
    <m/>
  </r>
  <r>
    <x v="233"/>
    <n v="18603"/>
    <s v="45208810655550000532"/>
    <n v="1424648400"/>
    <s v="б/н (КА300/11-0014ЛЗ/Д000)"/>
    <m/>
    <d v="2013-06-11T00:00:00"/>
    <m/>
    <m/>
    <n v="1"/>
    <n v="2"/>
    <m/>
    <m/>
    <n v="2"/>
    <n v="2"/>
    <n v="2"/>
    <n v="0"/>
    <n v="1"/>
    <m/>
    <d v="2000-01-01T00:00:00"/>
    <n v="0"/>
    <m/>
    <n v="2"/>
    <m/>
    <m/>
    <m/>
    <m/>
  </r>
  <r>
    <x v="233"/>
    <n v="18626"/>
    <s v="47802810755550000250"/>
    <n v="451609393"/>
    <s v="б/н (КА300/11-0078ЛВ/Д000)"/>
    <m/>
    <d v="2013-06-11T00:00:00"/>
    <m/>
    <m/>
    <n v="1"/>
    <n v="2"/>
    <m/>
    <m/>
    <n v="2"/>
    <n v="2"/>
    <n v="2"/>
    <n v="0"/>
    <n v="1"/>
    <m/>
    <d v="2000-01-01T00:00:00"/>
    <n v="23"/>
    <s v="2016-12-21"/>
    <n v="1"/>
    <m/>
    <m/>
    <m/>
    <m/>
  </r>
  <r>
    <x v="234"/>
    <n v="18602"/>
    <s v="45208810455550000622"/>
    <n v="135908712.31999999"/>
    <s v="б/н (КА300/12-0001ЛЗ/Д000)"/>
    <m/>
    <d v="2013-06-11T00:00:00"/>
    <m/>
    <m/>
    <n v="1"/>
    <n v="2"/>
    <m/>
    <m/>
    <n v="2"/>
    <n v="2"/>
    <n v="2"/>
    <n v="0"/>
    <n v="1"/>
    <m/>
    <d v="2000-01-01T00:00:00"/>
    <n v="0"/>
    <m/>
    <n v="1"/>
    <m/>
    <m/>
    <m/>
    <m/>
  </r>
  <r>
    <x v="235"/>
    <n v="9188"/>
    <s v="47801840855550000008"/>
    <n v="1526304866"/>
    <s v="К2600/12-0611ЛВ/Д000"/>
    <m/>
    <d v="2012-12-26T00:00:00"/>
    <m/>
    <m/>
    <n v="1"/>
    <n v="1"/>
    <m/>
    <m/>
    <n v="1"/>
    <n v="1"/>
    <n v="1"/>
    <n v="0"/>
    <n v="1"/>
    <m/>
    <d v="2012-12-26T00:00:00"/>
    <n v="0"/>
    <m/>
    <m/>
    <m/>
    <n v="0"/>
    <m/>
    <m/>
  </r>
  <r>
    <x v="236"/>
    <n v="9189"/>
    <s v="45208810655550000587"/>
    <n v="1860837678.1900001"/>
    <s v="К2600/12-0532ЛВ/Д000"/>
    <m/>
    <d v="2012-12-04T00:00:00"/>
    <m/>
    <m/>
    <n v="1"/>
    <n v="1"/>
    <m/>
    <m/>
    <n v="1"/>
    <n v="1"/>
    <n v="1"/>
    <n v="0"/>
    <n v="1"/>
    <m/>
    <d v="2012-12-04T00:00:00"/>
    <n v="0"/>
    <m/>
    <n v="0"/>
    <n v="0"/>
    <n v="0"/>
    <m/>
    <m/>
  </r>
  <r>
    <x v="237"/>
    <n v="15931"/>
    <s v="45812810755550000970"/>
    <n v="1942347161.25"/>
    <s v="К2600/11-0737ЛВ/Д000"/>
    <m/>
    <d v="2011-10-28T00:00:00"/>
    <m/>
    <m/>
    <n v="1"/>
    <n v="3"/>
    <m/>
    <m/>
    <n v="3"/>
    <n v="3"/>
    <n v="3"/>
    <n v="0"/>
    <n v="1"/>
    <m/>
    <d v="2000-01-01T00:00:00"/>
    <n v="590"/>
    <m/>
    <n v="0"/>
    <m/>
    <m/>
    <m/>
    <m/>
  </r>
  <r>
    <x v="238"/>
    <n v="9192"/>
    <s v="47801810655550000034"/>
    <n v="6319680834.29"/>
    <s v="К2600/12-0133ЛВ/Д000"/>
    <m/>
    <d v="2012-04-05T00:00:00"/>
    <m/>
    <m/>
    <n v="2.1"/>
    <n v="1"/>
    <n v="-2"/>
    <s v="0"/>
    <n v="1"/>
    <n v="1"/>
    <n v="1"/>
    <n v="0"/>
    <n v="1"/>
    <m/>
    <d v="2012-04-05T00:00:00"/>
    <n v="0"/>
    <m/>
    <n v="0"/>
    <m/>
    <n v="0"/>
    <n v="0"/>
    <m/>
  </r>
  <r>
    <x v="239"/>
    <n v="27381"/>
    <s v="45208840155550000222"/>
    <n v="12032360000"/>
    <s v="4194"/>
    <m/>
    <d v="2016-12-29T00:00:00"/>
    <m/>
    <m/>
    <n v="1"/>
    <n v="1"/>
    <n v="-2"/>
    <s v="0"/>
    <n v="1"/>
    <n v="1"/>
    <n v="1"/>
    <n v="0"/>
    <n v="1"/>
    <m/>
    <d v="2016-12-29T00:00:00"/>
    <n v="0"/>
    <m/>
    <m/>
    <m/>
    <n v="0"/>
    <m/>
    <m/>
  </r>
  <r>
    <x v="240"/>
    <n v="9196"/>
    <s v="47801840255550000006"/>
    <n v="815794008"/>
    <s v="К2600/12-0533ЛВ/Д000"/>
    <m/>
    <d v="2012-11-29T00:00:00"/>
    <m/>
    <m/>
    <n v="1"/>
    <n v="1"/>
    <m/>
    <m/>
    <n v="1"/>
    <n v="1"/>
    <n v="1"/>
    <n v="0"/>
    <n v="1"/>
    <m/>
    <d v="2012-11-29T00:00:00"/>
    <n v="0"/>
    <m/>
    <m/>
    <m/>
    <n v="0"/>
    <m/>
    <m/>
  </r>
  <r>
    <x v="241"/>
    <n v="9595"/>
    <s v="47801810150050000013"/>
    <n v="438101726.48000002"/>
    <s v="К2600/11-0235ЛВ/Д000"/>
    <m/>
    <d v="2011-04-22T00:00:00"/>
    <m/>
    <m/>
    <n v="3"/>
    <n v="3"/>
    <m/>
    <m/>
    <n v="5"/>
    <n v="5"/>
    <n v="5"/>
    <n v="0"/>
    <n v="1"/>
    <m/>
    <d v="2000-01-01T00:00:00"/>
    <n v="1335"/>
    <m/>
    <n v="1"/>
    <m/>
    <m/>
    <m/>
    <m/>
  </r>
  <r>
    <x v="242"/>
    <n v="9022"/>
    <s v="45208810050050000080"/>
    <n v="237682397.34999999"/>
    <s v="00390/МР"/>
    <m/>
    <d v="2013-04-30T00:00:00"/>
    <m/>
    <m/>
    <n v="1"/>
    <n v="1"/>
    <m/>
    <m/>
    <n v="1"/>
    <n v="1"/>
    <n v="1"/>
    <n v="0"/>
    <n v="1"/>
    <m/>
    <d v="2013-04-30T00:00:00"/>
    <n v="0"/>
    <m/>
    <m/>
    <m/>
    <n v="0"/>
    <m/>
    <m/>
  </r>
  <r>
    <x v="242"/>
    <n v="9231"/>
    <s v="45208810950050000083"/>
    <n v="51374170.640000001"/>
    <s v="00435/МР"/>
    <m/>
    <d v="2013-06-21T00:00:00"/>
    <m/>
    <m/>
    <n v="1"/>
    <n v="1"/>
    <m/>
    <m/>
    <n v="1"/>
    <n v="1"/>
    <n v="1"/>
    <n v="0"/>
    <n v="1"/>
    <m/>
    <d v="2013-06-21T00:00:00"/>
    <n v="0"/>
    <m/>
    <m/>
    <m/>
    <n v="0"/>
    <m/>
    <m/>
  </r>
  <r>
    <x v="242"/>
    <n v="9248"/>
    <s v="45208810250050000084"/>
    <n v="17124723.510000002"/>
    <s v="00436/МР"/>
    <m/>
    <d v="2013-06-21T00:00:00"/>
    <m/>
    <m/>
    <n v="1"/>
    <n v="1"/>
    <m/>
    <m/>
    <n v="1"/>
    <n v="1"/>
    <n v="1"/>
    <n v="0"/>
    <n v="1"/>
    <m/>
    <d v="2013-06-27T00:00:00"/>
    <n v="0"/>
    <m/>
    <m/>
    <m/>
    <n v="0"/>
    <m/>
    <m/>
  </r>
  <r>
    <x v="242"/>
    <n v="9249"/>
    <s v="45208810150050000087"/>
    <n v="67058823.509999998"/>
    <s v="00437/МР"/>
    <m/>
    <d v="2013-06-21T00:00:00"/>
    <m/>
    <m/>
    <n v="1"/>
    <n v="1"/>
    <m/>
    <m/>
    <n v="1"/>
    <n v="1"/>
    <n v="1"/>
    <n v="0"/>
    <n v="1"/>
    <m/>
    <d v="2013-07-04T00:00:00"/>
    <n v="0"/>
    <m/>
    <m/>
    <m/>
    <m/>
    <m/>
    <m/>
  </r>
  <r>
    <x v="242"/>
    <n v="11961"/>
    <s v="45208810850050000112"/>
    <n v="86384181.430000007"/>
    <s v="00721/МР"/>
    <m/>
    <d v="2014-05-13T00:00:00"/>
    <m/>
    <m/>
    <n v="1"/>
    <n v="1"/>
    <m/>
    <m/>
    <n v="1"/>
    <n v="1"/>
    <n v="1"/>
    <n v="0"/>
    <n v="1"/>
    <m/>
    <d v="2014-05-26T00:00:00"/>
    <n v="0"/>
    <m/>
    <m/>
    <m/>
    <n v="0"/>
    <m/>
    <m/>
  </r>
  <r>
    <x v="242"/>
    <n v="15265"/>
    <s v="45208810250050000152"/>
    <n v="98422247.819999993"/>
    <s v="01006/МР"/>
    <m/>
    <d v="2015-04-10T00:00:00"/>
    <m/>
    <m/>
    <n v="1"/>
    <n v="1"/>
    <m/>
    <m/>
    <n v="1"/>
    <n v="1"/>
    <n v="1"/>
    <n v="0"/>
    <n v="1"/>
    <m/>
    <d v="2015-04-27T00:00:00"/>
    <n v="0"/>
    <m/>
    <m/>
    <m/>
    <n v="0"/>
    <m/>
    <m/>
  </r>
  <r>
    <x v="243"/>
    <n v="16695"/>
    <s v="45208810655550000480"/>
    <n v="787837077.06999993"/>
    <s v="КС-728000/2013/00070"/>
    <m/>
    <d v="2013-10-31T00:00:00"/>
    <m/>
    <m/>
    <n v="1"/>
    <n v="2"/>
    <m/>
    <m/>
    <n v="2"/>
    <n v="2"/>
    <n v="2"/>
    <n v="0"/>
    <n v="1"/>
    <m/>
    <d v="2000-01-01T00:00:00"/>
    <n v="0"/>
    <m/>
    <n v="1"/>
    <m/>
    <n v="0"/>
    <m/>
    <m/>
  </r>
  <r>
    <x v="244"/>
    <n v="27596"/>
    <s v="45602840655550000014"/>
    <n v="3308899000"/>
    <s v="4100"/>
    <m/>
    <d v="2017-01-27T00:00:00"/>
    <m/>
    <m/>
    <n v="1"/>
    <n v="1"/>
    <m/>
    <m/>
    <n v="1"/>
    <n v="1"/>
    <n v="1"/>
    <n v="0"/>
    <n v="0"/>
    <m/>
    <d v="2017-03-27T00:00:00"/>
    <n v="0"/>
    <m/>
    <m/>
    <m/>
    <n v="0"/>
    <m/>
    <m/>
  </r>
  <r>
    <x v="245"/>
    <n v="17562"/>
    <s v="45206810350050000782"/>
    <n v="120000000"/>
    <s v="01271/МР"/>
    <m/>
    <d v="2016-02-10T00:00:00"/>
    <m/>
    <m/>
    <n v="1"/>
    <n v="1"/>
    <m/>
    <m/>
    <n v="1"/>
    <n v="1"/>
    <n v="1"/>
    <n v="0"/>
    <n v="1"/>
    <m/>
    <d v="2016-03-10T00:00:00"/>
    <n v="0"/>
    <m/>
    <m/>
    <m/>
    <m/>
    <m/>
    <m/>
  </r>
  <r>
    <x v="245"/>
    <n v="17676"/>
    <s v="45206810450050000792"/>
    <n v="560000000"/>
    <s v="01293/МР"/>
    <m/>
    <d v="2016-03-16T00:00:00"/>
    <m/>
    <m/>
    <n v="1"/>
    <n v="1"/>
    <m/>
    <m/>
    <n v="1"/>
    <n v="1"/>
    <n v="1"/>
    <n v="0"/>
    <n v="1"/>
    <m/>
    <d v="2016-04-10T00:00:00"/>
    <n v="0"/>
    <m/>
    <m/>
    <m/>
    <m/>
    <m/>
    <m/>
  </r>
  <r>
    <x v="245"/>
    <n v="17710"/>
    <s v="45206810050050000794"/>
    <n v="1266666666.6700001"/>
    <s v="01294/МР"/>
    <m/>
    <d v="2016-03-31T00:00:00"/>
    <m/>
    <m/>
    <n v="1"/>
    <n v="1"/>
    <m/>
    <m/>
    <n v="1"/>
    <n v="1"/>
    <n v="1"/>
    <n v="0"/>
    <n v="1"/>
    <m/>
    <d v="2016-04-11T00:00:00"/>
    <n v="0"/>
    <m/>
    <m/>
    <m/>
    <m/>
    <m/>
    <m/>
  </r>
  <r>
    <x v="245"/>
    <n v="27181"/>
    <s v="45207810850050000498"/>
    <n v="1030000000"/>
    <s v="01553/МР"/>
    <m/>
    <d v="2016-11-10T00:00:00"/>
    <m/>
    <m/>
    <n v="1"/>
    <n v="1"/>
    <m/>
    <m/>
    <n v="1"/>
    <n v="1"/>
    <n v="1"/>
    <n v="0"/>
    <n v="1"/>
    <m/>
    <d v="2016-12-10T00:00:00"/>
    <n v="0"/>
    <m/>
    <m/>
    <m/>
    <m/>
    <m/>
    <m/>
  </r>
  <r>
    <x v="246"/>
    <n v="27363"/>
    <s v="32109810100210000028"/>
    <n v="78000000"/>
    <s v="5028121627/1"/>
    <m/>
    <d v="2016-12-28T00:00:00"/>
    <m/>
    <m/>
    <n v="2"/>
    <n v="1"/>
    <n v="-1"/>
    <s v="0"/>
    <n v="1"/>
    <n v="1"/>
    <n v="1"/>
    <n v="0"/>
    <n v="1"/>
    <n v="1"/>
    <d v="2016-12-30T00:00:00"/>
    <n v="0"/>
    <m/>
    <m/>
    <m/>
    <m/>
    <m/>
    <m/>
  </r>
  <r>
    <x v="247"/>
    <n v="17011"/>
    <s v="45205810650050000412"/>
    <n v="40929649.090000004"/>
    <s v="01167/МР"/>
    <m/>
    <d v="2015-11-11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248"/>
    <n v="9300"/>
    <s v="47801810355550000020"/>
    <n v="1886055682.72"/>
    <s v="К2600/11-0827ЛВ/Д000"/>
    <m/>
    <d v="2011-12-15T00:00:00"/>
    <m/>
    <m/>
    <n v="3"/>
    <n v="3"/>
    <n v="-1"/>
    <s v="0"/>
    <n v="4"/>
    <n v="4"/>
    <n v="4"/>
    <n v="0"/>
    <n v="1"/>
    <m/>
    <d v="2000-01-01T00:00:00"/>
    <n v="1220"/>
    <m/>
    <n v="2"/>
    <m/>
    <m/>
    <m/>
    <m/>
  </r>
  <r>
    <x v="249"/>
    <n v="9753"/>
    <s v="47801810855550000025"/>
    <n v="65337638.890000001"/>
    <s v="К2600/08-0404ЛО/Д000"/>
    <m/>
    <d v="2008-12-31T00:00:00"/>
    <m/>
    <m/>
    <n v="3"/>
    <n v="3"/>
    <n v="-2"/>
    <s v="0"/>
    <n v="4"/>
    <n v="4"/>
    <n v="4"/>
    <n v="0"/>
    <n v="1"/>
    <m/>
    <d v="2008-12-31T00:00:00"/>
    <n v="1069"/>
    <m/>
    <n v="1"/>
    <m/>
    <m/>
    <m/>
    <m/>
  </r>
  <r>
    <x v="249"/>
    <n v="9754"/>
    <s v="47801810155550000026"/>
    <n v="99850297.469999999"/>
    <s v="К2600/11-0345ЛВ/Д000"/>
    <m/>
    <d v="2011-06-21T00:00:00"/>
    <m/>
    <m/>
    <n v="3"/>
    <n v="3"/>
    <n v="-2"/>
    <s v="0"/>
    <n v="4"/>
    <n v="4"/>
    <n v="4"/>
    <n v="0"/>
    <n v="1"/>
    <m/>
    <d v="2011-09-27T00:00:00"/>
    <n v="1038"/>
    <m/>
    <n v="1"/>
    <m/>
    <m/>
    <m/>
    <m/>
  </r>
  <r>
    <x v="250"/>
    <n v="25383"/>
    <s v="45204810350050000276"/>
    <n v="100000000"/>
    <s v="01408/МР"/>
    <m/>
    <d v="2016-08-04T00:00:00"/>
    <m/>
    <m/>
    <n v="1"/>
    <n v="1"/>
    <m/>
    <m/>
    <n v="1"/>
    <n v="1"/>
    <n v="1"/>
    <n v="0"/>
    <n v="1"/>
    <m/>
    <d v="2016-08-08T00:00:00"/>
    <n v="0"/>
    <m/>
    <m/>
    <m/>
    <m/>
    <m/>
    <m/>
  </r>
  <r>
    <x v="251"/>
    <n v="9247"/>
    <s v="45208810550050000085"/>
    <n v="127058823.51000001"/>
    <s v="00438/МР"/>
    <m/>
    <d v="2013-06-21T00:00:00"/>
    <m/>
    <m/>
    <n v="1"/>
    <n v="1"/>
    <m/>
    <m/>
    <n v="1"/>
    <n v="1"/>
    <n v="1"/>
    <n v="0"/>
    <n v="1"/>
    <m/>
    <d v="2013-07-22T00:00:00"/>
    <n v="0"/>
    <m/>
    <m/>
    <m/>
    <m/>
    <m/>
    <m/>
  </r>
  <r>
    <x v="251"/>
    <n v="12456"/>
    <s v="45208810750050000128"/>
    <n v="181419321.24000001"/>
    <s v="00740/МР"/>
    <m/>
    <d v="2014-07-03T00:00:00"/>
    <m/>
    <m/>
    <n v="1"/>
    <n v="1"/>
    <m/>
    <m/>
    <n v="1"/>
    <n v="1"/>
    <n v="1"/>
    <n v="0"/>
    <n v="1"/>
    <m/>
    <d v="2014-07-25T00:00:00"/>
    <n v="0"/>
    <m/>
    <m/>
    <m/>
    <m/>
    <m/>
    <m/>
  </r>
  <r>
    <x v="251"/>
    <n v="14904"/>
    <s v="45208810250050000149"/>
    <n v="76470588.239999995"/>
    <s v="00970/МР"/>
    <m/>
    <d v="2015-02-25T00:00:00"/>
    <m/>
    <m/>
    <n v="1"/>
    <n v="1"/>
    <m/>
    <m/>
    <n v="1"/>
    <n v="1"/>
    <n v="1"/>
    <n v="0"/>
    <n v="1"/>
    <m/>
    <d v="2015-03-25T00:00:00"/>
    <n v="0"/>
    <m/>
    <m/>
    <m/>
    <m/>
    <m/>
    <m/>
  </r>
  <r>
    <x v="251"/>
    <n v="16353"/>
    <s v="45208810350050000162"/>
    <n v="355555555.56"/>
    <s v="01085/МР"/>
    <m/>
    <d v="2015-08-28T00:00:00"/>
    <m/>
    <m/>
    <n v="1"/>
    <n v="1"/>
    <m/>
    <m/>
    <n v="1"/>
    <n v="1"/>
    <n v="1"/>
    <n v="0"/>
    <n v="1"/>
    <m/>
    <d v="2015-09-25T00:00:00"/>
    <n v="0"/>
    <m/>
    <m/>
    <m/>
    <m/>
    <m/>
    <m/>
  </r>
  <r>
    <x v="251"/>
    <n v="25253"/>
    <s v="45208810350050000191"/>
    <n v="322672749.02999997"/>
    <s v="01424/МР"/>
    <m/>
    <d v="2016-08-03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252"/>
    <n v="27312"/>
    <s v="45207810050050000492"/>
    <n v="38134663.759999998"/>
    <s v="01614/МР"/>
    <m/>
    <d v="2016-12-07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253"/>
    <n v="9296"/>
    <s v="47802810855550000192"/>
    <n v="31000018.18"/>
    <s v="К2600/12-0356ЛВ/Д000"/>
    <m/>
    <d v="2012-07-27T00:00:00"/>
    <m/>
    <m/>
    <n v="1"/>
    <n v="1"/>
    <m/>
    <m/>
    <n v="1"/>
    <n v="1"/>
    <n v="1"/>
    <n v="0"/>
    <n v="1"/>
    <m/>
    <d v="2012-07-27T00:00:00"/>
    <n v="0"/>
    <m/>
    <m/>
    <m/>
    <m/>
    <m/>
    <m/>
  </r>
  <r>
    <x v="254"/>
    <n v="16218"/>
    <s v="45812810250050000470"/>
    <n v="112652373.19"/>
    <s v="К7900/12-0056ЛЗ/Д000"/>
    <m/>
    <d v="2012-09-11T00:00:00"/>
    <m/>
    <m/>
    <n v="3"/>
    <n v="3"/>
    <m/>
    <m/>
    <n v="5"/>
    <n v="5"/>
    <n v="5"/>
    <n v="0"/>
    <n v="1"/>
    <m/>
    <d v="2000-01-01T00:00:00"/>
    <n v="611"/>
    <m/>
    <n v="0"/>
    <m/>
    <m/>
    <m/>
    <m/>
  </r>
  <r>
    <x v="254"/>
    <n v="16219"/>
    <s v="47801810450050000027"/>
    <n v="56600000"/>
    <s v="К7900/13-0008ЛЗ/Д000"/>
    <m/>
    <d v="2013-03-01T00:00:00"/>
    <m/>
    <m/>
    <n v="3"/>
    <n v="3"/>
    <m/>
    <m/>
    <n v="5"/>
    <n v="5"/>
    <n v="5"/>
    <n v="0"/>
    <n v="1"/>
    <m/>
    <d v="2000-01-01T00:00:00"/>
    <n v="603"/>
    <m/>
    <n v="0"/>
    <m/>
    <m/>
    <m/>
    <m/>
  </r>
  <r>
    <x v="255"/>
    <n v="9736"/>
    <s v="47801810950050000022"/>
    <n v="4533572.45"/>
    <s v="К8700/11-0034ЛЗ/Д000"/>
    <m/>
    <d v="2011-12-07T00:00:00"/>
    <m/>
    <m/>
    <n v="3"/>
    <n v="3"/>
    <m/>
    <m/>
    <n v="5"/>
    <n v="5"/>
    <n v="5"/>
    <n v="0"/>
    <n v="1"/>
    <m/>
    <d v="2000-01-01T00:00:00"/>
    <n v="1373"/>
    <m/>
    <n v="1"/>
    <m/>
    <m/>
    <m/>
    <m/>
  </r>
  <r>
    <x v="255"/>
    <n v="9737"/>
    <s v="47801810250050000023"/>
    <n v="6850072.6500000004"/>
    <s v="К8700/12-0026ЛЗ/Д000"/>
    <m/>
    <d v="2012-08-07T00:00:00"/>
    <m/>
    <m/>
    <n v="3"/>
    <n v="3"/>
    <m/>
    <m/>
    <n v="5"/>
    <n v="5"/>
    <n v="5"/>
    <n v="0"/>
    <n v="1"/>
    <m/>
    <d v="2000-01-01T00:00:00"/>
    <n v="1373"/>
    <m/>
    <m/>
    <m/>
    <m/>
    <m/>
    <m/>
  </r>
  <r>
    <x v="255"/>
    <n v="9738"/>
    <s v="47801810550050000024"/>
    <n v="25002496.390000001"/>
    <s v="К8700/12-0041ЛЗ/Д000"/>
    <m/>
    <d v="2012-12-25T00:00:00"/>
    <m/>
    <m/>
    <n v="3"/>
    <n v="3"/>
    <m/>
    <m/>
    <n v="5"/>
    <n v="5"/>
    <n v="5"/>
    <n v="0"/>
    <n v="1"/>
    <m/>
    <d v="2000-01-01T00:00:00"/>
    <n v="1373"/>
    <m/>
    <m/>
    <m/>
    <m/>
    <m/>
    <m/>
  </r>
  <r>
    <x v="255"/>
    <n v="9739"/>
    <s v="47801810850050000025"/>
    <n v="24650345.969999999"/>
    <s v="К8700/13-0001ЛЗ/Д000"/>
    <m/>
    <d v="2013-01-18T00:00:00"/>
    <m/>
    <m/>
    <n v="3"/>
    <n v="3"/>
    <m/>
    <m/>
    <n v="5"/>
    <n v="5"/>
    <n v="5"/>
    <n v="0"/>
    <n v="1"/>
    <m/>
    <d v="2000-01-01T00:00:00"/>
    <n v="1373"/>
    <m/>
    <m/>
    <m/>
    <m/>
    <m/>
    <m/>
  </r>
  <r>
    <x v="256"/>
    <n v="12956"/>
    <s v="45206810450050000747"/>
    <n v="260000000"/>
    <s v="00763/МР"/>
    <m/>
    <d v="2014-08-01T00:00:00"/>
    <m/>
    <m/>
    <n v="1"/>
    <n v="1"/>
    <m/>
    <m/>
    <n v="1"/>
    <n v="1"/>
    <n v="1"/>
    <n v="0"/>
    <n v="1"/>
    <m/>
    <d v="2014-08-25T00:00:00"/>
    <n v="0"/>
    <m/>
    <m/>
    <m/>
    <m/>
    <m/>
    <m/>
  </r>
  <r>
    <x v="256"/>
    <n v="24525"/>
    <s v="45206810850050000842"/>
    <n v="100000000"/>
    <s v="01381/МР"/>
    <m/>
    <d v="2016-07-11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256"/>
    <n v="27346"/>
    <s v="45206810750050000874"/>
    <n v="23719877.530000001"/>
    <s v="01650/МР"/>
    <m/>
    <d v="2016-12-08T00:00:00"/>
    <m/>
    <m/>
    <n v="1"/>
    <n v="1"/>
    <m/>
    <m/>
    <n v="1"/>
    <n v="1"/>
    <n v="1"/>
    <n v="0"/>
    <n v="1"/>
    <m/>
    <d v="2016-12-25T00:00:00"/>
    <n v="0"/>
    <m/>
    <m/>
    <m/>
    <n v="0"/>
    <m/>
    <m/>
  </r>
  <r>
    <x v="257"/>
    <n v="9437"/>
    <s v="47801810655550000021"/>
    <n v="34463243.829999998"/>
    <s v="К2600/10-0512ЛВ/Д000"/>
    <m/>
    <d v="2010-10-08T00:00:00"/>
    <m/>
    <m/>
    <n v="3"/>
    <n v="3"/>
    <m/>
    <m/>
    <n v="5"/>
    <n v="5"/>
    <n v="5"/>
    <n v="0"/>
    <n v="1"/>
    <m/>
    <d v="2000-01-01T00:00:00"/>
    <n v="1478"/>
    <m/>
    <m/>
    <m/>
    <m/>
    <m/>
    <m/>
  </r>
  <r>
    <x v="258"/>
    <n v="9727"/>
    <s v="47802810950050000128"/>
    <n v="1887540.11"/>
    <s v="К2600/07-0170ЛЗ/Д000"/>
    <m/>
    <d v="2007-05-29T00:00:00"/>
    <m/>
    <m/>
    <n v="3"/>
    <n v="3"/>
    <m/>
    <m/>
    <n v="5"/>
    <n v="5"/>
    <n v="5"/>
    <n v="0"/>
    <n v="1"/>
    <m/>
    <d v="2000-01-01T00:00:00"/>
    <n v="1828"/>
    <m/>
    <m/>
    <m/>
    <m/>
    <m/>
    <m/>
  </r>
  <r>
    <x v="259"/>
    <n v="27401"/>
    <s v="45206810455550000543"/>
    <n v="80000000"/>
    <s v="4163"/>
    <m/>
    <d v="2016-12-30T00:00:00"/>
    <m/>
    <m/>
    <n v="2.1"/>
    <n v="1"/>
    <n v="-2"/>
    <s v="0"/>
    <n v="1"/>
    <n v="1"/>
    <n v="1"/>
    <n v="0"/>
    <n v="1"/>
    <m/>
    <d v="2017-01-31T00:00:00"/>
    <n v="0"/>
    <m/>
    <m/>
    <m/>
    <m/>
    <m/>
    <m/>
  </r>
  <r>
    <x v="260"/>
    <n v="16792"/>
    <s v="45206810355550000481"/>
    <n v="530495331.88"/>
    <s v="3747"/>
    <m/>
    <d v="2015-10-12T00:00:00"/>
    <m/>
    <m/>
    <n v="1"/>
    <n v="1"/>
    <m/>
    <m/>
    <n v="1"/>
    <n v="1"/>
    <n v="1"/>
    <n v="0"/>
    <n v="1"/>
    <m/>
    <d v="2015-10-20T00:00:00"/>
    <n v="0"/>
    <m/>
    <m/>
    <m/>
    <m/>
    <m/>
    <m/>
  </r>
  <r>
    <x v="260"/>
    <n v="26694"/>
    <s v="45208810155550000595"/>
    <n v="121649292.41"/>
    <s v="4091"/>
    <m/>
    <d v="2016-09-09T00:00:00"/>
    <m/>
    <m/>
    <n v="1"/>
    <n v="1"/>
    <m/>
    <m/>
    <n v="1"/>
    <n v="1"/>
    <n v="1"/>
    <n v="0"/>
    <n v="1"/>
    <m/>
    <d v="2016-11-07T00:00:00"/>
    <n v="0"/>
    <m/>
    <m/>
    <m/>
    <m/>
    <m/>
    <m/>
  </r>
  <r>
    <x v="260"/>
    <n v="26695"/>
    <s v="45206810455550000527"/>
    <n v="96360250.319999993"/>
    <s v="4097"/>
    <m/>
    <d v="2016-09-09T00:00:00"/>
    <m/>
    <m/>
    <n v="1"/>
    <n v="1"/>
    <m/>
    <m/>
    <n v="1"/>
    <n v="1"/>
    <n v="1"/>
    <n v="0"/>
    <n v="1"/>
    <m/>
    <d v="2016-10-20T00:00:00"/>
    <n v="0"/>
    <m/>
    <m/>
    <m/>
    <m/>
    <m/>
    <m/>
  </r>
  <r>
    <x v="261"/>
    <n v="14087"/>
    <s v="32109810400210000016"/>
    <n v="208976414.40000001"/>
    <s v="501911144"/>
    <m/>
    <d v="2014-11-26T00:00:00"/>
    <m/>
    <m/>
    <n v="2"/>
    <n v="1"/>
    <m/>
    <m/>
    <n v="2"/>
    <n v="2"/>
    <n v="2"/>
    <n v="0"/>
    <n v="1"/>
    <m/>
    <d v="2014-12-10T00:00:00"/>
    <n v="0"/>
    <m/>
    <m/>
    <m/>
    <m/>
    <m/>
    <m/>
  </r>
  <r>
    <x v="262"/>
    <n v="13054"/>
    <s v="45207810155550000486"/>
    <n v="189583333.38999999"/>
    <s v="3543"/>
    <m/>
    <d v="2014-08-19T00:00:00"/>
    <m/>
    <m/>
    <n v="1"/>
    <n v="1"/>
    <m/>
    <m/>
    <n v="1"/>
    <n v="1"/>
    <n v="1"/>
    <n v="0"/>
    <n v="1"/>
    <m/>
    <d v="2014-08-26T00:00:00"/>
    <n v="0"/>
    <m/>
    <n v="0"/>
    <m/>
    <n v="0"/>
    <m/>
    <m/>
  </r>
  <r>
    <x v="262"/>
    <n v="17722"/>
    <s v="45205810455550000308"/>
    <n v="200000000"/>
    <s v="3904"/>
    <m/>
    <d v="2016-03-30T00:00:00"/>
    <m/>
    <m/>
    <n v="1"/>
    <n v="1"/>
    <m/>
    <m/>
    <n v="1"/>
    <n v="1"/>
    <n v="1"/>
    <n v="0"/>
    <n v="1"/>
    <m/>
    <d v="2016-04-15T00:00:00"/>
    <n v="0"/>
    <m/>
    <m/>
    <m/>
    <m/>
    <m/>
    <m/>
  </r>
  <r>
    <x v="263"/>
    <n v="9579"/>
    <s v="32309810500210000020"/>
    <n v="4000000000"/>
    <s v="500909131 - участ. DTEK INVESTMENTS LIMITED"/>
    <m/>
    <d v="2013-09-09T00:00:00"/>
    <m/>
    <m/>
    <n v="1"/>
    <n v="3"/>
    <m/>
    <m/>
    <n v="3"/>
    <n v="3"/>
    <n v="3"/>
    <n v="0"/>
    <n v="1"/>
    <m/>
    <d v="2013-09-09T00:00:00"/>
    <n v="447"/>
    <m/>
    <m/>
    <m/>
    <n v="0"/>
    <m/>
    <m/>
  </r>
  <r>
    <x v="264"/>
    <n v="10427"/>
    <s v="45812810450050000490"/>
    <n v="1530560500"/>
    <s v="00599/МР"/>
    <m/>
    <d v="2013-12-17T00:00:00"/>
    <m/>
    <m/>
    <n v="2.2000000000000002"/>
    <n v="3"/>
    <m/>
    <m/>
    <n v="4.2"/>
    <n v="4.2"/>
    <n v="4.2"/>
    <n v="0"/>
    <n v="1"/>
    <m/>
    <d v="2000-01-01T00:00:00"/>
    <n v="457"/>
    <m/>
    <m/>
    <m/>
    <n v="0"/>
    <m/>
    <m/>
  </r>
  <r>
    <x v="265"/>
    <n v="9594"/>
    <s v="45207810455550000542"/>
    <n v="14175950483.58"/>
    <s v="3341"/>
    <m/>
    <d v="2013-09-17T00:00:00"/>
    <m/>
    <m/>
    <n v="1"/>
    <n v="3"/>
    <n v="-2"/>
    <s v="0"/>
    <n v="2"/>
    <n v="2"/>
    <n v="2"/>
    <n v="0"/>
    <n v="1"/>
    <m/>
    <d v="2013-10-25T00:00:00"/>
    <n v="160"/>
    <m/>
    <n v="2"/>
    <m/>
    <m/>
    <m/>
    <m/>
  </r>
  <r>
    <x v="265"/>
    <n v="15509"/>
    <s v="45812810055550000971"/>
    <n v="2540481533.8600001"/>
    <s v="3721"/>
    <m/>
    <d v="2015-05-21T00:00:00"/>
    <m/>
    <m/>
    <n v="1"/>
    <n v="3"/>
    <n v="-2"/>
    <s v="0"/>
    <n v="2"/>
    <n v="2"/>
    <n v="2"/>
    <n v="0"/>
    <n v="1"/>
    <m/>
    <d v="2015-06-25T00:00:00"/>
    <n v="156"/>
    <m/>
    <n v="1"/>
    <m/>
    <m/>
    <m/>
    <m/>
  </r>
  <r>
    <x v="266"/>
    <n v="22152"/>
    <s v="45208810350050000175"/>
    <n v="960333333.33000004"/>
    <s v="01394/МР"/>
    <m/>
    <d v="2016-06-28T00:00:00"/>
    <m/>
    <m/>
    <n v="2.2000000000000002"/>
    <n v="1"/>
    <m/>
    <m/>
    <n v="2.2000000000000002"/>
    <n v="2.2000000000000002"/>
    <n v="2.2000000000000002"/>
    <n v="0"/>
    <n v="1"/>
    <m/>
    <d v="2016-06-28T00:00:00"/>
    <n v="0"/>
    <m/>
    <m/>
    <n v="0"/>
    <m/>
    <m/>
    <m/>
  </r>
  <r>
    <x v="266"/>
    <n v="22533"/>
    <s v="45205810050050000481"/>
    <n v="100000000"/>
    <s v="01395/МР"/>
    <m/>
    <d v="2016-07-01T00:00:00"/>
    <m/>
    <m/>
    <n v="2.2000000000000002"/>
    <n v="1"/>
    <m/>
    <m/>
    <n v="2.2000000000000002"/>
    <n v="2.2000000000000002"/>
    <n v="2.2000000000000002"/>
    <n v="0"/>
    <n v="1"/>
    <m/>
    <d v="2016-07-01T00:00:00"/>
    <n v="0"/>
    <m/>
    <m/>
    <m/>
    <m/>
    <m/>
    <m/>
  </r>
  <r>
    <x v="267"/>
    <n v="18806"/>
    <s v="45204810250050000266"/>
    <n v="306055000"/>
    <s v="01365/МР"/>
    <m/>
    <d v="2016-05-13T00:00:00"/>
    <m/>
    <m/>
    <n v="1"/>
    <n v="1"/>
    <m/>
    <m/>
    <n v="1"/>
    <n v="1"/>
    <n v="1"/>
    <n v="0"/>
    <n v="1"/>
    <m/>
    <d v="2016-06-10T00:00:00"/>
    <n v="0"/>
    <m/>
    <m/>
    <m/>
    <m/>
    <m/>
    <m/>
  </r>
  <r>
    <x v="268"/>
    <n v="12398"/>
    <s v="45208810455550000415"/>
    <n v="470049787.54000002"/>
    <s v="3518"/>
    <m/>
    <d v="2014-06-27T00:00:00"/>
    <m/>
    <m/>
    <n v="2.2000000000000002"/>
    <n v="1"/>
    <m/>
    <m/>
    <n v="2.2000000000000002"/>
    <n v="2.2000000000000002"/>
    <n v="2.2000000000000002"/>
    <n v="0"/>
    <n v="1"/>
    <m/>
    <d v="2014-07-10T00:00:00"/>
    <n v="0"/>
    <m/>
    <m/>
    <m/>
    <m/>
    <m/>
    <m/>
  </r>
  <r>
    <x v="269"/>
    <n v="9506"/>
    <s v="45816810255550000010"/>
    <n v="9491192562.8999996"/>
    <s v="Б / Н"/>
    <m/>
    <d v="2011-09-28T00:00:00"/>
    <m/>
    <m/>
    <n v="2.2000000000000002"/>
    <n v="3"/>
    <m/>
    <m/>
    <n v="4.2"/>
    <n v="4.2"/>
    <n v="4.2"/>
    <n v="0"/>
    <n v="1"/>
    <m/>
    <d v="2000-01-01T00:00:00"/>
    <n v="492"/>
    <m/>
    <n v="0"/>
    <m/>
    <n v="0"/>
    <m/>
    <m/>
  </r>
  <r>
    <x v="270"/>
    <n v="15395"/>
    <s v="45208840555550000194"/>
    <n v="76002315311.220001"/>
    <s v="б/н_2015-05-06"/>
    <m/>
    <d v="2015-05-06T00:00:00"/>
    <m/>
    <m/>
    <n v="1"/>
    <n v="1"/>
    <n v="-2"/>
    <s v="0"/>
    <n v="1"/>
    <n v="1"/>
    <n v="1"/>
    <n v="0"/>
    <n v="1"/>
    <m/>
    <d v="2015-05-07T00:00:00"/>
    <n v="0"/>
    <m/>
    <n v="0"/>
    <n v="0"/>
    <n v="0"/>
    <n v="0"/>
    <m/>
  </r>
  <r>
    <x v="271"/>
    <n v="21515"/>
    <s v="45208840155550000219"/>
    <n v="84226520000"/>
    <s v="б/н_2016-06-20"/>
    <m/>
    <d v="2016-06-20T00:00:00"/>
    <m/>
    <m/>
    <n v="1"/>
    <n v="1"/>
    <n v="-2"/>
    <s v="0"/>
    <n v="1"/>
    <n v="1"/>
    <n v="1"/>
    <n v="0"/>
    <n v="1"/>
    <m/>
    <d v="2016-06-20T00:00:00"/>
    <n v="0"/>
    <m/>
    <m/>
    <m/>
    <n v="0"/>
    <m/>
    <m/>
  </r>
  <r>
    <x v="272"/>
    <n v="15694"/>
    <s v="45207810155550000525"/>
    <n v="833333333.30999994"/>
    <s v="3730"/>
    <m/>
    <d v="2015-06-11T00:00:00"/>
    <m/>
    <m/>
    <n v="1"/>
    <n v="1"/>
    <m/>
    <m/>
    <n v="1"/>
    <n v="1"/>
    <n v="1"/>
    <n v="0"/>
    <n v="1"/>
    <m/>
    <d v="2015-06-11T00:00:00"/>
    <n v="0"/>
    <m/>
    <m/>
    <n v="0"/>
    <m/>
    <m/>
    <m/>
  </r>
  <r>
    <x v="272"/>
    <n v="16493"/>
    <s v="45207810955550000534"/>
    <n v="1000000000"/>
    <s v="3768"/>
    <m/>
    <d v="2015-09-08T00:00:00"/>
    <m/>
    <m/>
    <n v="1"/>
    <n v="1"/>
    <m/>
    <m/>
    <n v="1"/>
    <n v="1"/>
    <n v="1"/>
    <n v="0"/>
    <n v="1"/>
    <m/>
    <d v="2015-09-10T00:00:00"/>
    <n v="0"/>
    <m/>
    <m/>
    <m/>
    <m/>
    <m/>
    <m/>
  </r>
  <r>
    <x v="272"/>
    <n v="26891"/>
    <s v="45201810655550000322"/>
    <n v="300119584.56999999"/>
    <s v="4086"/>
    <m/>
    <d v="2016-11-07T00:00:00"/>
    <m/>
    <m/>
    <n v="1"/>
    <n v="1"/>
    <m/>
    <m/>
    <n v="1"/>
    <n v="1"/>
    <n v="1"/>
    <n v="0"/>
    <n v="1"/>
    <m/>
    <d v="2016-11-25T00:00:00"/>
    <n v="0"/>
    <m/>
    <m/>
    <m/>
    <m/>
    <m/>
    <m/>
  </r>
  <r>
    <x v="273"/>
    <n v="9551"/>
    <s v="45208810150050000090"/>
    <n v="623472222.45000005"/>
    <s v="00512/МР"/>
    <m/>
    <d v="2013-08-27T00:00:00"/>
    <m/>
    <m/>
    <n v="2.1"/>
    <n v="1"/>
    <m/>
    <m/>
    <n v="2.1"/>
    <n v="2.1"/>
    <n v="2.1"/>
    <n v="0"/>
    <n v="1"/>
    <m/>
    <d v="2013-08-27T00:00:00"/>
    <n v="0"/>
    <m/>
    <m/>
    <m/>
    <n v="0"/>
    <m/>
    <m/>
  </r>
  <r>
    <x v="273"/>
    <n v="17383"/>
    <s v="45208810150050000168"/>
    <n v="171084337.40000001"/>
    <s v="01228/МР"/>
    <m/>
    <d v="2015-12-24T00:00:00"/>
    <m/>
    <m/>
    <n v="2.1"/>
    <n v="1"/>
    <m/>
    <m/>
    <n v="2.1"/>
    <n v="2.1"/>
    <n v="2.1"/>
    <n v="0"/>
    <n v="1"/>
    <m/>
    <d v="2015-12-25T00:00:00"/>
    <n v="0"/>
    <m/>
    <m/>
    <m/>
    <n v="0"/>
    <m/>
    <m/>
  </r>
  <r>
    <x v="274"/>
    <n v="14096"/>
    <s v="45208810255550000440"/>
    <n v="10200000000"/>
    <s v="3608"/>
    <m/>
    <d v="2014-11-21T00:00:00"/>
    <m/>
    <m/>
    <n v="1"/>
    <n v="1"/>
    <n v="-1"/>
    <s v="0"/>
    <n v="1"/>
    <n v="1"/>
    <n v="1"/>
    <n v="0"/>
    <n v="1"/>
    <m/>
    <d v="2015-03-31T00:00:00"/>
    <n v="0"/>
    <m/>
    <n v="0"/>
    <m/>
    <n v="0"/>
    <m/>
    <m/>
  </r>
  <r>
    <x v="274"/>
    <n v="17391"/>
    <s v="45208810355550000502"/>
    <n v="974466190.01999998"/>
    <s v="б/н (А) _ 2015-12-24"/>
    <m/>
    <d v="2015-12-24T00:00:00"/>
    <m/>
    <m/>
    <n v="1"/>
    <n v="1"/>
    <n v="-1"/>
    <s v="0"/>
    <n v="1"/>
    <n v="1"/>
    <n v="1"/>
    <n v="0"/>
    <n v="1"/>
    <n v="1"/>
    <d v="2016-04-05T00:00:00"/>
    <n v="0"/>
    <m/>
    <m/>
    <m/>
    <m/>
    <m/>
    <m/>
  </r>
  <r>
    <x v="275"/>
    <n v="26747"/>
    <s v="45204810255550000279"/>
    <n v="78247755.709999993"/>
    <s v="4071"/>
    <m/>
    <d v="2016-08-29T00:00:00"/>
    <m/>
    <m/>
    <n v="1"/>
    <n v="1"/>
    <m/>
    <m/>
    <n v="1"/>
    <n v="1"/>
    <n v="1"/>
    <n v="0"/>
    <n v="1"/>
    <m/>
    <d v="2016-10-15T00:00:00"/>
    <n v="0"/>
    <m/>
    <m/>
    <m/>
    <m/>
    <m/>
    <m/>
  </r>
  <r>
    <x v="276"/>
    <n v="9669"/>
    <s v="45606840455550000016"/>
    <n v="1320654702.53"/>
    <s v="б /н."/>
    <m/>
    <d v="2012-12-21T00:00:00"/>
    <m/>
    <m/>
    <n v="1"/>
    <n v="1"/>
    <m/>
    <m/>
    <n v="1"/>
    <n v="1"/>
    <n v="1"/>
    <n v="0"/>
    <n v="1"/>
    <m/>
    <d v="2013-11-07T00:00:00"/>
    <n v="0"/>
    <m/>
    <m/>
    <m/>
    <m/>
    <m/>
    <m/>
  </r>
  <r>
    <x v="277"/>
    <n v="12898"/>
    <s v="45208810350050000133"/>
    <n v="1475059096.7"/>
    <s v="00805/МР"/>
    <m/>
    <d v="2014-08-12T00:00:00"/>
    <m/>
    <m/>
    <n v="1"/>
    <n v="1"/>
    <m/>
    <m/>
    <n v="1"/>
    <n v="1"/>
    <n v="1"/>
    <n v="0"/>
    <n v="1"/>
    <m/>
    <d v="2014-08-26T00:00:00"/>
    <n v="0"/>
    <m/>
    <m/>
    <m/>
    <n v="0"/>
    <m/>
    <m/>
  </r>
  <r>
    <x v="278"/>
    <n v="11027"/>
    <s v="47307840700210000007"/>
    <n v="36097080000"/>
    <s v="701402141 - участ. МинФин Ангола"/>
    <m/>
    <d v="2014-02-19T00:00:00"/>
    <m/>
    <m/>
    <n v="2"/>
    <n v="2"/>
    <n v="-2"/>
    <s v="0"/>
    <n v="2"/>
    <n v="2"/>
    <n v="2"/>
    <n v="0"/>
    <n v="1"/>
    <m/>
    <d v="2014-02-19T00:00:00"/>
    <n v="12"/>
    <s v="2016-08-31"/>
    <m/>
    <n v="0"/>
    <n v="0"/>
    <m/>
    <m/>
  </r>
  <r>
    <x v="278"/>
    <n v="13909"/>
    <s v="47802840155550000037"/>
    <n v="39105170000"/>
    <s v="Б/Н"/>
    <m/>
    <d v="2014-10-03T00:00:00"/>
    <m/>
    <m/>
    <n v="2"/>
    <n v="1"/>
    <n v="-2"/>
    <s v="0"/>
    <n v="1"/>
    <n v="1"/>
    <n v="1"/>
    <n v="0"/>
    <n v="1"/>
    <m/>
    <d v="2000-01-01T00:00:00"/>
    <n v="3"/>
    <s v="2016-08-22"/>
    <m/>
    <m/>
    <n v="0"/>
    <m/>
    <m/>
  </r>
  <r>
    <x v="279"/>
    <n v="9634"/>
    <s v="45812810450050000348"/>
    <n v="150000000"/>
    <s v="42/09"/>
    <m/>
    <d v="2009-09-23T00:00:00"/>
    <m/>
    <m/>
    <n v="3"/>
    <n v="3"/>
    <m/>
    <m/>
    <n v="5"/>
    <n v="5"/>
    <n v="5"/>
    <n v="0"/>
    <n v="1"/>
    <m/>
    <d v="2000-01-01T00:00:00"/>
    <n v="1342"/>
    <m/>
    <n v="1"/>
    <m/>
    <m/>
    <m/>
    <m/>
  </r>
  <r>
    <x v="280"/>
    <n v="10430"/>
    <s v="45208840755550000185"/>
    <n v="4916457388.9799995"/>
    <s v="3350"/>
    <m/>
    <d v="2013-12-06T00:00:00"/>
    <m/>
    <m/>
    <n v="1"/>
    <n v="1"/>
    <m/>
    <m/>
    <n v="1"/>
    <n v="1"/>
    <n v="1"/>
    <n v="0"/>
    <n v="1"/>
    <m/>
    <d v="2013-12-30T00:00:00"/>
    <n v="0"/>
    <m/>
    <m/>
    <m/>
    <n v="0"/>
    <n v="0"/>
    <m/>
  </r>
  <r>
    <x v="281"/>
    <n v="9614"/>
    <s v="45812810650050000342"/>
    <n v="170000000"/>
    <s v="09/11"/>
    <m/>
    <d v="2011-04-08T00:00:00"/>
    <m/>
    <m/>
    <n v="3"/>
    <n v="3"/>
    <m/>
    <m/>
    <n v="5"/>
    <n v="5"/>
    <n v="5"/>
    <n v="0"/>
    <n v="1"/>
    <m/>
    <d v="2000-01-01T00:00:00"/>
    <n v="1342"/>
    <m/>
    <n v="1"/>
    <m/>
    <m/>
    <m/>
    <m/>
  </r>
  <r>
    <x v="282"/>
    <n v="9652"/>
    <s v="45812810350050000341"/>
    <n v="150000000"/>
    <s v="41/09"/>
    <m/>
    <d v="2009-09-23T00:00:00"/>
    <m/>
    <m/>
    <n v="3"/>
    <n v="3"/>
    <m/>
    <m/>
    <n v="5"/>
    <n v="5"/>
    <n v="5"/>
    <n v="0"/>
    <n v="1"/>
    <m/>
    <d v="2000-01-01T00:00:00"/>
    <n v="1342"/>
    <m/>
    <n v="1"/>
    <m/>
    <m/>
    <m/>
    <m/>
  </r>
  <r>
    <x v="283"/>
    <n v="9730"/>
    <s v="45208810650050000095"/>
    <n v="488372093.10000002"/>
    <s v="00527/МР"/>
    <m/>
    <d v="2013-10-22T00:00:00"/>
    <m/>
    <m/>
    <n v="1"/>
    <n v="1"/>
    <m/>
    <m/>
    <n v="1"/>
    <n v="1"/>
    <n v="1"/>
    <n v="0"/>
    <n v="1"/>
    <m/>
    <d v="2013-11-27T00:00:00"/>
    <n v="0"/>
    <m/>
    <m/>
    <m/>
    <m/>
    <m/>
    <m/>
  </r>
  <r>
    <x v="284"/>
    <n v="18062"/>
    <s v="45205810155550000323"/>
    <n v="350000000"/>
    <s v="3750"/>
    <m/>
    <d v="2016-03-22T00:00:00"/>
    <m/>
    <m/>
    <n v="1"/>
    <n v="1"/>
    <m/>
    <m/>
    <n v="1"/>
    <n v="1"/>
    <n v="1"/>
    <n v="0"/>
    <n v="1"/>
    <m/>
    <d v="2016-05-04T00:00:00"/>
    <n v="0"/>
    <m/>
    <m/>
    <m/>
    <m/>
    <m/>
    <m/>
  </r>
  <r>
    <x v="285"/>
    <n v="9653"/>
    <s v="45813810155550000003"/>
    <n v="1918325964.47"/>
    <s v="3361"/>
    <m/>
    <d v="2013-10-03T00:00:00"/>
    <m/>
    <m/>
    <n v="2.2999999999999998"/>
    <n v="3"/>
    <m/>
    <m/>
    <n v="4.3"/>
    <n v="4.3"/>
    <n v="4.3"/>
    <n v="0"/>
    <n v="1"/>
    <m/>
    <d v="2000-01-01T00:00:00"/>
    <n v="92"/>
    <m/>
    <n v="1"/>
    <m/>
    <m/>
    <m/>
    <m/>
  </r>
  <r>
    <x v="285"/>
    <n v="13301"/>
    <s v="45813810855550000002"/>
    <n v="787339524.60000002"/>
    <s v="3572"/>
    <m/>
    <d v="2014-09-12T00:00:00"/>
    <m/>
    <m/>
    <n v="2.2999999999999998"/>
    <n v="3"/>
    <m/>
    <m/>
    <n v="4.3"/>
    <n v="4.3"/>
    <n v="4.3"/>
    <n v="0"/>
    <n v="1"/>
    <m/>
    <d v="2000-01-01T00:00:00"/>
    <n v="92"/>
    <m/>
    <n v="1"/>
    <m/>
    <m/>
    <m/>
    <m/>
  </r>
  <r>
    <x v="286"/>
    <n v="17352"/>
    <s v="47802840855550000065"/>
    <n v="24365529000"/>
    <s v="б/н_2015-04-23"/>
    <m/>
    <d v="2012-04-23T00:00:00"/>
    <m/>
    <m/>
    <n v="1"/>
    <n v="1"/>
    <n v="-2"/>
    <s v="0"/>
    <n v="1"/>
    <n v="1"/>
    <n v="1"/>
    <n v="0"/>
    <n v="1"/>
    <m/>
    <d v="2012-06-27T00:00:00"/>
    <n v="0"/>
    <m/>
    <n v="0"/>
    <m/>
    <n v="0"/>
    <m/>
    <m/>
  </r>
  <r>
    <x v="287"/>
    <n v="18255"/>
    <s v="45208810950050000177"/>
    <n v="15992168286.74"/>
    <s v="109-4044/15/31-15-КР"/>
    <m/>
    <d v="2015-07-01T00:00:00"/>
    <m/>
    <m/>
    <n v="1"/>
    <n v="1"/>
    <n v="-2"/>
    <s v="345"/>
    <n v="1"/>
    <n v="1"/>
    <n v="1"/>
    <n v="0"/>
    <n v="1"/>
    <m/>
    <d v="2000-01-01T00:00:00"/>
    <n v="0"/>
    <m/>
    <n v="0"/>
    <n v="0"/>
    <n v="0"/>
    <m/>
    <m/>
  </r>
  <r>
    <x v="288"/>
    <n v="14088"/>
    <s v="45812810755550000925"/>
    <n v="400000000"/>
    <s v="КС-724770/2013/00242"/>
    <m/>
    <d v="2013-10-05T00:00:00"/>
    <m/>
    <m/>
    <n v="3"/>
    <n v="3"/>
    <m/>
    <m/>
    <n v="5"/>
    <n v="5"/>
    <n v="5"/>
    <n v="0"/>
    <n v="1"/>
    <m/>
    <d v="2000-01-01T00:00:00"/>
    <n v="813"/>
    <m/>
    <m/>
    <m/>
    <m/>
    <m/>
    <m/>
  </r>
  <r>
    <x v="289"/>
    <n v="17079"/>
    <s v="45208810250050000165"/>
    <n v="752000000"/>
    <s v="01191/МР"/>
    <m/>
    <d v="2015-11-20T00:00:00"/>
    <m/>
    <m/>
    <n v="1"/>
    <n v="1"/>
    <m/>
    <m/>
    <n v="1"/>
    <n v="1"/>
    <n v="1"/>
    <n v="0"/>
    <n v="1"/>
    <m/>
    <d v="2015-12-15T00:00:00"/>
    <n v="0"/>
    <m/>
    <m/>
    <m/>
    <n v="0"/>
    <m/>
    <m/>
  </r>
  <r>
    <x v="289"/>
    <n v="21252"/>
    <s v="45205810650050000535"/>
    <n v="159794068.25999999"/>
    <s v="01292/МР"/>
    <m/>
    <d v="2016-06-09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289"/>
    <n v="27282"/>
    <s v="45204810650050000303"/>
    <n v="311235662.72000003"/>
    <s v="01629/МР"/>
    <m/>
    <d v="2016-12-16T00:00:00"/>
    <m/>
    <m/>
    <n v="1"/>
    <n v="1"/>
    <m/>
    <m/>
    <n v="1"/>
    <n v="1"/>
    <n v="1"/>
    <n v="0"/>
    <n v="1"/>
    <m/>
    <d v="2017-01-15T00:00:00"/>
    <n v="0"/>
    <m/>
    <m/>
    <m/>
    <m/>
    <m/>
    <m/>
  </r>
  <r>
    <x v="290"/>
    <n v="17757"/>
    <s v="45205810555550000334"/>
    <n v="850000000"/>
    <s v="3930"/>
    <m/>
    <d v="2016-04-08T00:00:00"/>
    <m/>
    <m/>
    <n v="1"/>
    <n v="1"/>
    <m/>
    <m/>
    <n v="1"/>
    <n v="1"/>
    <n v="1"/>
    <n v="0"/>
    <n v="1"/>
    <m/>
    <d v="2016-04-20T00:00:00"/>
    <n v="0"/>
    <m/>
    <m/>
    <m/>
    <m/>
    <m/>
    <m/>
  </r>
  <r>
    <x v="290"/>
    <n v="17782"/>
    <s v="45208810955550000546"/>
    <n v="625254237.25"/>
    <s v="3938"/>
    <m/>
    <d v="2016-04-20T00:00:00"/>
    <m/>
    <m/>
    <n v="1"/>
    <n v="1"/>
    <m/>
    <m/>
    <n v="1"/>
    <n v="1"/>
    <n v="1"/>
    <n v="0"/>
    <n v="1"/>
    <m/>
    <d v="2016-04-21T00:00:00"/>
    <n v="0"/>
    <m/>
    <m/>
    <m/>
    <m/>
    <m/>
    <m/>
  </r>
  <r>
    <x v="291"/>
    <n v="26872"/>
    <s v="45206810550050000854"/>
    <n v="131550000"/>
    <s v="01585/МР"/>
    <m/>
    <d v="2016-10-31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291"/>
    <n v="27134"/>
    <s v="45206810750050000861"/>
    <n v="76400000"/>
    <s v="01587/МР"/>
    <m/>
    <d v="2016-11-22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291"/>
    <n v="27151"/>
    <s v="45206810050050000859"/>
    <n v="200000000"/>
    <s v="01586/МР"/>
    <m/>
    <d v="2016-11-09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292"/>
    <n v="27228"/>
    <s v="45205810750050000532"/>
    <n v="52500000"/>
    <s v="01607/МР"/>
    <m/>
    <d v="2016-12-08T00:00:00"/>
    <m/>
    <m/>
    <n v="1"/>
    <n v="1"/>
    <m/>
    <m/>
    <n v="1"/>
    <n v="1"/>
    <n v="1"/>
    <n v="0"/>
    <n v="1"/>
    <m/>
    <d v="2016-12-15T00:00:00"/>
    <n v="0"/>
    <m/>
    <m/>
    <m/>
    <m/>
    <m/>
    <m/>
  </r>
  <r>
    <x v="293"/>
    <n v="14546"/>
    <s v="45208810655550000448"/>
    <n v="10000000000"/>
    <s v="3498"/>
    <m/>
    <d v="2014-04-21T00:00:00"/>
    <m/>
    <m/>
    <n v="1"/>
    <n v="1"/>
    <m/>
    <m/>
    <n v="1"/>
    <n v="1"/>
    <n v="1"/>
    <n v="0"/>
    <n v="1"/>
    <m/>
    <d v="2014-04-22T00:00:00"/>
    <n v="0"/>
    <m/>
    <m/>
    <m/>
    <n v="0"/>
    <m/>
    <m/>
  </r>
  <r>
    <x v="294"/>
    <n v="22029"/>
    <s v="45208810555550000564"/>
    <n v="1345000000"/>
    <s v="4003"/>
    <m/>
    <d v="2016-06-27T00:00:00"/>
    <m/>
    <m/>
    <n v="1"/>
    <n v="1"/>
    <m/>
    <m/>
    <n v="1"/>
    <n v="1"/>
    <n v="1"/>
    <n v="0"/>
    <n v="1"/>
    <m/>
    <d v="2016-06-27T00:00:00"/>
    <n v="0"/>
    <m/>
    <m/>
    <n v="0"/>
    <n v="0"/>
    <m/>
    <m/>
  </r>
  <r>
    <x v="295"/>
    <n v="12024"/>
    <s v="45606840355550000019"/>
    <n v="22738895187.91"/>
    <s v="3459"/>
    <m/>
    <d v="2014-05-08T00:00:00"/>
    <m/>
    <m/>
    <n v="1"/>
    <n v="1"/>
    <n v="-2"/>
    <s v="0"/>
    <n v="1"/>
    <n v="1"/>
    <n v="1"/>
    <n v="0"/>
    <n v="1"/>
    <m/>
    <d v="2014-06-27T00:00:00"/>
    <n v="1"/>
    <s v="2016-12-29"/>
    <n v="0"/>
    <m/>
    <n v="0"/>
    <m/>
    <m/>
  </r>
  <r>
    <x v="296"/>
    <n v="10578"/>
    <s v="45208810850050000099"/>
    <n v="122222222.25"/>
    <s v="00590/МР"/>
    <m/>
    <d v="2013-12-26T00:00:00"/>
    <m/>
    <m/>
    <n v="1"/>
    <n v="1"/>
    <m/>
    <m/>
    <n v="1"/>
    <n v="1"/>
    <n v="1"/>
    <n v="0"/>
    <n v="1"/>
    <m/>
    <d v="2013-12-31T00:00:00"/>
    <n v="0"/>
    <m/>
    <m/>
    <m/>
    <m/>
    <m/>
    <m/>
  </r>
  <r>
    <x v="296"/>
    <n v="11735"/>
    <s v="45208810550050000111"/>
    <n v="101351351.28"/>
    <s v="00695/МР"/>
    <m/>
    <d v="2014-04-15T00:00:00"/>
    <m/>
    <m/>
    <n v="1"/>
    <n v="1"/>
    <m/>
    <m/>
    <n v="1"/>
    <n v="1"/>
    <n v="1"/>
    <n v="0"/>
    <n v="1"/>
    <m/>
    <d v="2014-04-30T00:00:00"/>
    <n v="0"/>
    <m/>
    <m/>
    <m/>
    <m/>
    <m/>
    <m/>
  </r>
  <r>
    <x v="297"/>
    <n v="355"/>
    <s v="45208810155550000388"/>
    <n v="1385711000"/>
    <s v="1959"/>
    <m/>
    <d v="2008-01-11T00:00:00"/>
    <m/>
    <m/>
    <n v="1"/>
    <n v="1"/>
    <m/>
    <m/>
    <n v="1"/>
    <n v="1"/>
    <n v="1"/>
    <n v="0"/>
    <n v="1"/>
    <m/>
    <d v="2008-02-15T00:00:00"/>
    <n v="0"/>
    <m/>
    <n v="0"/>
    <m/>
    <m/>
    <m/>
    <m/>
  </r>
  <r>
    <x v="297"/>
    <n v="1482"/>
    <s v="45208810855550000387"/>
    <n v="1921203100"/>
    <s v="2245"/>
    <m/>
    <d v="2009-01-20T00:00:00"/>
    <m/>
    <m/>
    <n v="1"/>
    <n v="1"/>
    <m/>
    <m/>
    <n v="1"/>
    <n v="1"/>
    <n v="1"/>
    <n v="0"/>
    <n v="1"/>
    <m/>
    <d v="2009-01-21T00:00:00"/>
    <n v="0"/>
    <m/>
    <n v="0"/>
    <m/>
    <m/>
    <m/>
    <m/>
  </r>
  <r>
    <x v="298"/>
    <n v="10601"/>
    <s v="45208810350050000104"/>
    <n v="74062270.670000002"/>
    <s v="00608/МР"/>
    <m/>
    <d v="2013-12-27T00:00:00"/>
    <m/>
    <m/>
    <n v="1"/>
    <n v="1"/>
    <m/>
    <m/>
    <n v="1"/>
    <n v="1"/>
    <n v="1"/>
    <n v="0"/>
    <n v="1"/>
    <m/>
    <d v="2014-01-27T00:00:00"/>
    <n v="0"/>
    <m/>
    <m/>
    <m/>
    <n v="0"/>
    <m/>
    <m/>
  </r>
  <r>
    <x v="299"/>
    <n v="10579"/>
    <s v="45208810150050000100"/>
    <n v="18203390.300000001"/>
    <s v="00607/МР"/>
    <m/>
    <d v="2013-12-26T00:00:00"/>
    <m/>
    <m/>
    <n v="1"/>
    <n v="1"/>
    <m/>
    <m/>
    <n v="1"/>
    <n v="1"/>
    <n v="1"/>
    <n v="0"/>
    <n v="1"/>
    <m/>
    <d v="2014-01-27T00:00:00"/>
    <n v="0"/>
    <m/>
    <m/>
    <m/>
    <n v="0"/>
    <m/>
    <m/>
  </r>
  <r>
    <x v="299"/>
    <n v="10602"/>
    <s v="45208810050050000103"/>
    <n v="60051654.799999997"/>
    <s v="00606/МР"/>
    <m/>
    <d v="2013-12-27T00:00:00"/>
    <m/>
    <m/>
    <n v="1"/>
    <n v="1"/>
    <m/>
    <m/>
    <n v="1"/>
    <n v="1"/>
    <n v="1"/>
    <n v="0"/>
    <n v="1"/>
    <m/>
    <d v="2014-01-27T00:00:00"/>
    <n v="0"/>
    <m/>
    <m/>
    <m/>
    <n v="0"/>
    <m/>
    <m/>
  </r>
  <r>
    <x v="299"/>
    <n v="10879"/>
    <s v="45208810150050000113"/>
    <n v="87555555.5"/>
    <s v="00618/МР"/>
    <m/>
    <d v="2014-01-28T00:00:00"/>
    <m/>
    <m/>
    <n v="1"/>
    <n v="1"/>
    <m/>
    <m/>
    <n v="1"/>
    <n v="1"/>
    <n v="1"/>
    <n v="0"/>
    <n v="1"/>
    <m/>
    <d v="2014-02-25T00:00:00"/>
    <n v="0"/>
    <m/>
    <m/>
    <m/>
    <m/>
    <m/>
    <m/>
  </r>
  <r>
    <x v="300"/>
    <n v="11415"/>
    <s v="45816810855550000009"/>
    <n v="269679111.44"/>
    <s v="3449"/>
    <m/>
    <d v="2014-03-21T00:00:00"/>
    <m/>
    <m/>
    <n v="2.1"/>
    <n v="2"/>
    <m/>
    <m/>
    <n v="3.0999999999999996"/>
    <n v="3.0999999999999996"/>
    <n v="3.0999999999999996"/>
    <n v="0"/>
    <n v="1"/>
    <m/>
    <d v="2014-06-30T00:00:00"/>
    <n v="16"/>
    <m/>
    <n v="1"/>
    <m/>
    <n v="0"/>
    <m/>
    <m/>
  </r>
  <r>
    <x v="301"/>
    <n v="11493"/>
    <s v="45816840255550000019"/>
    <n v="2863666501.5900002"/>
    <s v="б/н_2012-11-21"/>
    <m/>
    <d v="2014-03-31T00:00:00"/>
    <m/>
    <m/>
    <n v="2.1"/>
    <n v="3"/>
    <m/>
    <m/>
    <n v="4.0999999999999996"/>
    <n v="4.0999999999999996"/>
    <n v="4.0999999999999996"/>
    <n v="0"/>
    <n v="1"/>
    <m/>
    <d v="2000-01-01T00:00:00"/>
    <n v="694"/>
    <m/>
    <n v="0"/>
    <m/>
    <m/>
    <m/>
    <m/>
  </r>
  <r>
    <x v="301"/>
    <n v="16116"/>
    <s v="45816840355550000016"/>
    <n v="297565584.11000001"/>
    <s v="б/н_2012-05-25"/>
    <m/>
    <d v="2012-05-25T00:00:00"/>
    <m/>
    <m/>
    <n v="2.1"/>
    <n v="3"/>
    <m/>
    <m/>
    <n v="4.0999999999999996"/>
    <n v="4.0999999999999996"/>
    <n v="4.0999999999999996"/>
    <n v="0"/>
    <n v="1"/>
    <m/>
    <d v="2000-01-01T00:00:00"/>
    <n v="602"/>
    <m/>
    <m/>
    <m/>
    <m/>
    <m/>
    <m/>
  </r>
  <r>
    <x v="301"/>
    <n v="16180"/>
    <s v="45816840655550000017"/>
    <n v="749338204.41999996"/>
    <s v="б/н_2011-08-04"/>
    <m/>
    <d v="2011-08-04T00:00:00"/>
    <m/>
    <m/>
    <n v="2.1"/>
    <n v="3"/>
    <m/>
    <m/>
    <n v="4.0999999999999996"/>
    <n v="4.0999999999999996"/>
    <n v="4.0999999999999996"/>
    <n v="0"/>
    <n v="1"/>
    <m/>
    <d v="2000-01-01T00:00:00"/>
    <n v="694"/>
    <m/>
    <m/>
    <m/>
    <n v="0"/>
    <m/>
    <m/>
  </r>
  <r>
    <x v="302"/>
    <n v="10580"/>
    <s v="45208810750050000212"/>
    <n v="384050711.79000002"/>
    <s v="00600/МР"/>
    <m/>
    <d v="2013-12-26T00:00:00"/>
    <m/>
    <m/>
    <n v="2.2000000000000002"/>
    <n v="3"/>
    <n v="-2"/>
    <s v="0"/>
    <n v="3"/>
    <n v="3"/>
    <n v="3"/>
    <n v="0"/>
    <n v="1"/>
    <m/>
    <d v="2014-01-20T00:00:00"/>
    <n v="495"/>
    <s v="2016-12-27"/>
    <n v="1"/>
    <m/>
    <n v="0"/>
    <m/>
    <m/>
  </r>
  <r>
    <x v="302"/>
    <n v="10581"/>
    <s v="45208810450050000101"/>
    <n v="134115000"/>
    <s v="00605/МР"/>
    <m/>
    <d v="2013-12-26T00:00:00"/>
    <m/>
    <m/>
    <n v="2.2000000000000002"/>
    <n v="3"/>
    <n v="-2"/>
    <s v="0"/>
    <n v="3"/>
    <n v="3"/>
    <n v="3"/>
    <n v="0"/>
    <n v="1"/>
    <m/>
    <d v="2014-01-20T00:00:00"/>
    <n v="495"/>
    <s v="2016-12-27"/>
    <n v="1"/>
    <m/>
    <m/>
    <m/>
    <m/>
  </r>
  <r>
    <x v="302"/>
    <n v="11065"/>
    <s v="45208810050050000213"/>
    <n v="100000000"/>
    <s v="00634/МР"/>
    <m/>
    <d v="2014-02-21T00:00:00"/>
    <m/>
    <m/>
    <n v="2.2000000000000002"/>
    <n v="3"/>
    <n v="-2"/>
    <s v="0"/>
    <n v="3"/>
    <n v="3"/>
    <n v="3"/>
    <n v="0"/>
    <n v="1"/>
    <m/>
    <d v="2014-03-20T00:00:00"/>
    <n v="495"/>
    <s v="2016-12-27"/>
    <n v="1"/>
    <m/>
    <n v="0"/>
    <m/>
    <m/>
  </r>
  <r>
    <x v="302"/>
    <n v="11066"/>
    <s v="45208810250050000107"/>
    <n v="192941000"/>
    <s v="00646/МР"/>
    <m/>
    <d v="2014-02-21T00:00:00"/>
    <m/>
    <m/>
    <n v="2.2000000000000002"/>
    <n v="3"/>
    <n v="-2"/>
    <s v="0"/>
    <n v="3"/>
    <n v="3"/>
    <n v="3"/>
    <n v="0"/>
    <n v="1"/>
    <m/>
    <d v="2014-03-20T00:00:00"/>
    <n v="526"/>
    <s v="2016-12-27"/>
    <n v="1"/>
    <m/>
    <m/>
    <m/>
    <m/>
  </r>
  <r>
    <x v="302"/>
    <n v="11104"/>
    <s v="45208810250050000217"/>
    <n v="146666667.19999999"/>
    <s v="00635/МР"/>
    <m/>
    <d v="2014-02-21T00:00:00"/>
    <m/>
    <m/>
    <n v="2.2000000000000002"/>
    <n v="3"/>
    <n v="-2"/>
    <s v="0"/>
    <n v="3"/>
    <n v="3"/>
    <n v="3"/>
    <n v="0"/>
    <n v="1"/>
    <m/>
    <d v="2014-03-20T00:00:00"/>
    <n v="526"/>
    <s v="2016-12-27"/>
    <n v="1"/>
    <m/>
    <n v="0"/>
    <m/>
    <m/>
  </r>
  <r>
    <x v="302"/>
    <n v="11105"/>
    <s v="45208810150050000210"/>
    <n v="66666667.200000003"/>
    <s v="00645/МР"/>
    <m/>
    <d v="2014-02-21T00:00:00"/>
    <m/>
    <m/>
    <n v="2.2000000000000002"/>
    <n v="3"/>
    <n v="-2"/>
    <s v="0"/>
    <n v="3"/>
    <n v="3"/>
    <n v="3"/>
    <n v="0"/>
    <n v="1"/>
    <m/>
    <d v="2014-03-20T00:00:00"/>
    <n v="526"/>
    <s v="2016-12-27"/>
    <n v="1"/>
    <m/>
    <n v="0"/>
    <m/>
    <m/>
  </r>
  <r>
    <x v="302"/>
    <n v="11106"/>
    <s v="45208810350050000214"/>
    <n v="42186666.68"/>
    <s v="00648/МР"/>
    <m/>
    <d v="2014-02-21T00:00:00"/>
    <m/>
    <m/>
    <n v="2.2000000000000002"/>
    <n v="3"/>
    <n v="-2"/>
    <s v="0"/>
    <n v="3"/>
    <n v="3"/>
    <n v="3"/>
    <n v="0"/>
    <n v="1"/>
    <m/>
    <d v="2014-03-20T00:00:00"/>
    <n v="495"/>
    <s v="2016-12-27"/>
    <n v="1"/>
    <m/>
    <n v="0"/>
    <m/>
    <m/>
  </r>
  <r>
    <x v="302"/>
    <n v="12289"/>
    <s v="45208810350050000120"/>
    <n v="590000000"/>
    <s v="00752/МР"/>
    <m/>
    <d v="2014-06-19T00:00:00"/>
    <m/>
    <m/>
    <n v="2.2000000000000002"/>
    <n v="3"/>
    <n v="-2"/>
    <s v="0"/>
    <n v="3"/>
    <n v="3"/>
    <n v="3"/>
    <n v="0"/>
    <n v="1"/>
    <m/>
    <d v="2014-06-20T00:00:00"/>
    <n v="526"/>
    <s v="2016-12-27"/>
    <n v="1"/>
    <m/>
    <n v="0"/>
    <m/>
    <m/>
  </r>
  <r>
    <x v="302"/>
    <n v="12336"/>
    <s v="45208810650050000121"/>
    <n v="150000000"/>
    <s v="00760/МР"/>
    <m/>
    <d v="2014-06-24T00:00:00"/>
    <m/>
    <m/>
    <n v="2.2000000000000002"/>
    <n v="3"/>
    <n v="-2"/>
    <s v="0"/>
    <n v="3"/>
    <n v="3"/>
    <n v="3"/>
    <n v="0"/>
    <n v="1"/>
    <m/>
    <d v="2014-07-21T00:00:00"/>
    <n v="526"/>
    <s v="2016-12-27"/>
    <n v="1"/>
    <m/>
    <n v="0"/>
    <m/>
    <m/>
  </r>
  <r>
    <x v="302"/>
    <n v="12363"/>
    <s v="45208810950050000122"/>
    <n v="200000000"/>
    <s v="00761/МР"/>
    <m/>
    <d v="2014-06-25T00:00:00"/>
    <m/>
    <m/>
    <n v="2.2000000000000002"/>
    <n v="3"/>
    <n v="-2"/>
    <s v="0"/>
    <n v="3"/>
    <n v="3"/>
    <n v="3"/>
    <n v="0"/>
    <n v="1"/>
    <m/>
    <d v="2014-07-21T00:00:00"/>
    <n v="526"/>
    <s v="2016-12-27"/>
    <n v="1"/>
    <m/>
    <n v="0"/>
    <m/>
    <m/>
  </r>
  <r>
    <x v="302"/>
    <n v="12382"/>
    <s v="45208810250050000123"/>
    <n v="60000000"/>
    <s v="00751/МР"/>
    <m/>
    <d v="2014-06-26T00:00:00"/>
    <m/>
    <m/>
    <n v="2.2000000000000002"/>
    <n v="3"/>
    <n v="-2"/>
    <s v="0"/>
    <n v="3"/>
    <n v="3"/>
    <n v="3"/>
    <n v="0"/>
    <n v="1"/>
    <m/>
    <d v="2014-07-21T00:00:00"/>
    <n v="495"/>
    <s v="2016-12-27"/>
    <n v="1"/>
    <m/>
    <n v="0"/>
    <m/>
    <m/>
  </r>
  <r>
    <x v="302"/>
    <n v="13955"/>
    <s v="45208810750050000209"/>
    <n v="161333333.34"/>
    <s v="00858/МР"/>
    <m/>
    <d v="2014-11-12T00:00:00"/>
    <m/>
    <m/>
    <n v="2.2000000000000002"/>
    <n v="3"/>
    <n v="-2"/>
    <s v="0"/>
    <n v="3"/>
    <n v="3"/>
    <n v="3"/>
    <n v="0"/>
    <n v="1"/>
    <m/>
    <d v="2014-11-20T00:00:00"/>
    <n v="526"/>
    <s v="2016-12-27"/>
    <n v="1"/>
    <m/>
    <n v="0"/>
    <m/>
    <m/>
  </r>
  <r>
    <x v="303"/>
    <n v="10583"/>
    <s v="45208810850050000219"/>
    <n v="20235000"/>
    <s v="00601/МР"/>
    <m/>
    <d v="2013-12-26T00:00:00"/>
    <m/>
    <m/>
    <n v="1"/>
    <n v="3"/>
    <n v="-2"/>
    <s v="0"/>
    <n v="2"/>
    <n v="2"/>
    <n v="2"/>
    <n v="0"/>
    <n v="1"/>
    <m/>
    <d v="2014-01-20T00:00:00"/>
    <n v="463"/>
    <s v="2016-12-27"/>
    <n v="1"/>
    <m/>
    <n v="0"/>
    <m/>
    <m/>
  </r>
  <r>
    <x v="303"/>
    <n v="10584"/>
    <s v="45208810650050000215"/>
    <n v="58151479.859999999"/>
    <s v="00602/МР"/>
    <m/>
    <d v="2013-12-26T00:00:00"/>
    <m/>
    <m/>
    <n v="1"/>
    <n v="3"/>
    <n v="-2"/>
    <s v="0"/>
    <n v="2"/>
    <n v="2"/>
    <n v="2"/>
    <n v="0"/>
    <n v="1"/>
    <m/>
    <d v="2014-01-20T00:00:00"/>
    <n v="495"/>
    <s v="2016-12-27"/>
    <n v="1"/>
    <m/>
    <n v="0"/>
    <m/>
    <m/>
  </r>
  <r>
    <x v="304"/>
    <n v="11055"/>
    <s v="45208810550050000108"/>
    <n v="96470500"/>
    <s v="00637/МР"/>
    <m/>
    <d v="2014-02-21T00:00:00"/>
    <m/>
    <m/>
    <n v="2.2999999999999998"/>
    <n v="3"/>
    <n v="-2"/>
    <s v="0"/>
    <n v="3"/>
    <n v="3"/>
    <n v="3"/>
    <n v="0"/>
    <n v="1"/>
    <m/>
    <d v="2014-02-24T00:00:00"/>
    <n v="526"/>
    <s v="2016-12-27"/>
    <n v="1"/>
    <m/>
    <m/>
    <m/>
    <m/>
  </r>
  <r>
    <x v="304"/>
    <n v="11817"/>
    <s v="45208810550050000218"/>
    <n v="108400000"/>
    <s v="00700/МР"/>
    <m/>
    <d v="2014-04-29T00:00:00"/>
    <m/>
    <m/>
    <n v="2.2999999999999998"/>
    <n v="3"/>
    <n v="-2"/>
    <s v="0"/>
    <n v="3"/>
    <n v="3"/>
    <n v="3"/>
    <n v="0"/>
    <n v="1"/>
    <m/>
    <d v="2014-04-29T00:00:00"/>
    <n v="526"/>
    <s v="2016-12-27"/>
    <n v="1"/>
    <m/>
    <m/>
    <m/>
    <m/>
  </r>
  <r>
    <x v="304"/>
    <n v="12691"/>
    <s v="45207810250050000496"/>
    <n v="42500000"/>
    <s v="00742/МР"/>
    <m/>
    <d v="2014-07-08T00:00:00"/>
    <m/>
    <m/>
    <n v="2.2999999999999998"/>
    <n v="3"/>
    <n v="-2"/>
    <s v="0"/>
    <n v="3"/>
    <n v="3"/>
    <n v="3"/>
    <n v="0"/>
    <n v="1"/>
    <m/>
    <d v="2014-07-21T00:00:00"/>
    <n v="526"/>
    <s v="2016-12-27"/>
    <n v="1"/>
    <m/>
    <m/>
    <m/>
    <m/>
  </r>
  <r>
    <x v="305"/>
    <n v="11056"/>
    <s v="45208810850050000109"/>
    <n v="72352500"/>
    <s v="00639/МР"/>
    <m/>
    <d v="2014-02-21T00:00:00"/>
    <m/>
    <m/>
    <n v="2.1"/>
    <n v="3"/>
    <n v="-2"/>
    <s v="0"/>
    <n v="2.9999999999999996"/>
    <n v="2.9999999999999996"/>
    <n v="2.9999999999999996"/>
    <n v="0"/>
    <n v="1"/>
    <m/>
    <d v="2014-03-20T00:00:00"/>
    <n v="463"/>
    <s v="2016-12-27"/>
    <n v="1"/>
    <m/>
    <m/>
    <m/>
    <m/>
  </r>
  <r>
    <x v="306"/>
    <n v="10585"/>
    <s v="45208810950050000216"/>
    <n v="10780435.029999999"/>
    <s v="00604/МР"/>
    <m/>
    <d v="2013-12-26T00:00:00"/>
    <m/>
    <m/>
    <n v="2.1"/>
    <n v="3"/>
    <n v="-2"/>
    <s v="0"/>
    <n v="2.9999999999999996"/>
    <n v="2.9999999999999996"/>
    <n v="2.9999999999999996"/>
    <n v="0"/>
    <n v="1"/>
    <m/>
    <d v="2014-01-20T00:00:00"/>
    <n v="403"/>
    <s v="2016-12-27"/>
    <n v="1"/>
    <m/>
    <n v="0"/>
    <m/>
    <m/>
  </r>
  <r>
    <x v="306"/>
    <n v="11067"/>
    <s v="45208810950050000106"/>
    <n v="72352500"/>
    <s v="00640/МР"/>
    <m/>
    <d v="2014-02-21T00:00:00"/>
    <m/>
    <m/>
    <n v="2.1"/>
    <n v="3"/>
    <n v="-2"/>
    <s v="0"/>
    <n v="2.9999999999999996"/>
    <n v="2.9999999999999996"/>
    <n v="2.9999999999999996"/>
    <n v="0"/>
    <n v="1"/>
    <m/>
    <d v="2014-03-20T00:00:00"/>
    <n v="434"/>
    <s v="2016-12-27"/>
    <n v="1"/>
    <m/>
    <m/>
    <m/>
    <m/>
  </r>
  <r>
    <x v="307"/>
    <n v="100005682"/>
    <s v="32305156950018000404"/>
    <n v="167723.72"/>
    <m/>
    <m/>
    <m/>
    <m/>
    <m/>
    <n v="1"/>
    <n v="1"/>
    <m/>
    <m/>
    <n v="1"/>
    <n v="1"/>
    <n v="1"/>
    <n v="0"/>
    <m/>
    <m/>
    <m/>
    <n v="0"/>
    <m/>
    <m/>
    <m/>
    <m/>
    <m/>
    <m/>
  </r>
  <r>
    <x v="308"/>
    <n v="27246"/>
    <s v="45207810855550000634"/>
    <n v="114031628"/>
    <s v="4138"/>
    <m/>
    <d v="2016-12-09T00:00:00"/>
    <m/>
    <m/>
    <n v="1"/>
    <n v="1"/>
    <m/>
    <m/>
    <n v="1"/>
    <n v="1"/>
    <n v="1"/>
    <n v="0"/>
    <n v="1"/>
    <m/>
    <d v="2016-12-20T00:00:00"/>
    <n v="0"/>
    <m/>
    <m/>
    <m/>
    <m/>
    <m/>
    <m/>
  </r>
  <r>
    <x v="309"/>
    <n v="12341"/>
    <s v="45208810655550000419"/>
    <n v="1738953179.1600001"/>
    <s v="3513"/>
    <m/>
    <d v="2014-06-18T00:00:00"/>
    <m/>
    <m/>
    <n v="1"/>
    <n v="1"/>
    <m/>
    <m/>
    <n v="1"/>
    <n v="1"/>
    <n v="1"/>
    <n v="0"/>
    <n v="1"/>
    <m/>
    <d v="2015-03-20T00:00:00"/>
    <n v="0"/>
    <m/>
    <m/>
    <m/>
    <m/>
    <m/>
    <m/>
  </r>
  <r>
    <x v="310"/>
    <n v="20969"/>
    <s v="45205810950050000536"/>
    <n v="150000000"/>
    <s v="01358/МР"/>
    <m/>
    <d v="2016-06-09T00:00:00"/>
    <m/>
    <m/>
    <n v="1"/>
    <n v="1"/>
    <m/>
    <m/>
    <n v="1"/>
    <n v="1"/>
    <n v="1"/>
    <n v="0"/>
    <n v="1"/>
    <m/>
    <d v="2016-06-22T00:00:00"/>
    <n v="0"/>
    <m/>
    <m/>
    <m/>
    <m/>
    <m/>
    <m/>
  </r>
  <r>
    <x v="311"/>
    <n v="17711"/>
    <s v="45201810050050000595"/>
    <n v="44071205.960000001"/>
    <s v="ОВ-01315/МР"/>
    <m/>
    <d v="2016-03-30T00:00:00"/>
    <m/>
    <m/>
    <n v="2.1"/>
    <n v="1"/>
    <m/>
    <m/>
    <n v="2.1"/>
    <n v="2.1"/>
    <n v="2.1"/>
    <n v="0"/>
    <n v="1"/>
    <m/>
    <d v="2016-04-01T00:00:00"/>
    <n v="0"/>
    <m/>
    <m/>
    <m/>
    <m/>
    <m/>
    <m/>
  </r>
  <r>
    <x v="311"/>
    <n v="17727"/>
    <s v="45204810050050000259"/>
    <n v="149192475.31"/>
    <s v="01316/МР"/>
    <m/>
    <d v="2016-04-01T00:00:00"/>
    <m/>
    <m/>
    <n v="2.1"/>
    <n v="1"/>
    <m/>
    <m/>
    <n v="2.1"/>
    <n v="2.1"/>
    <n v="2.1"/>
    <n v="0"/>
    <n v="1"/>
    <m/>
    <d v="2016-04-05T00:00:00"/>
    <n v="0"/>
    <m/>
    <m/>
    <m/>
    <m/>
    <m/>
    <m/>
  </r>
  <r>
    <x v="312"/>
    <n v="11688"/>
    <s v="45205810255550000281"/>
    <n v="1428393517.7600002"/>
    <s v="3357"/>
    <m/>
    <d v="2014-04-15T00:00:00"/>
    <m/>
    <m/>
    <n v="1"/>
    <n v="1"/>
    <m/>
    <m/>
    <n v="1"/>
    <n v="1"/>
    <n v="1"/>
    <n v="0"/>
    <n v="1"/>
    <m/>
    <d v="2014-04-25T00:00:00"/>
    <n v="0"/>
    <m/>
    <n v="0"/>
    <m/>
    <n v="0"/>
    <m/>
    <m/>
  </r>
  <r>
    <x v="312"/>
    <n v="13098"/>
    <s v="45208810755550000429"/>
    <n v="884707856.35000002"/>
    <s v="3525"/>
    <m/>
    <d v="2014-08-08T00:00:00"/>
    <m/>
    <m/>
    <n v="1"/>
    <n v="1"/>
    <m/>
    <m/>
    <n v="1"/>
    <n v="1"/>
    <n v="1"/>
    <n v="0"/>
    <n v="1"/>
    <m/>
    <d v="2014-08-18T00:00:00"/>
    <n v="0"/>
    <m/>
    <n v="0"/>
    <m/>
    <m/>
    <m/>
    <m/>
  </r>
  <r>
    <x v="312"/>
    <n v="16246"/>
    <s v="45208810655550000477"/>
    <n v="1400000000"/>
    <s v="3723"/>
    <m/>
    <d v="2015-08-14T00:00:00"/>
    <m/>
    <m/>
    <n v="1"/>
    <n v="1"/>
    <m/>
    <m/>
    <n v="1"/>
    <n v="1"/>
    <n v="1"/>
    <n v="0"/>
    <n v="1"/>
    <m/>
    <d v="2015-08-14T00:00:00"/>
    <n v="0"/>
    <m/>
    <m/>
    <m/>
    <m/>
    <m/>
    <m/>
  </r>
  <r>
    <x v="312"/>
    <n v="17474"/>
    <s v="45206810355550000494"/>
    <n v="230646211.25999999"/>
    <s v="3736"/>
    <m/>
    <d v="2015-12-22T00:00:00"/>
    <m/>
    <m/>
    <n v="1"/>
    <n v="1"/>
    <m/>
    <m/>
    <n v="1"/>
    <n v="1"/>
    <n v="1"/>
    <n v="0"/>
    <n v="1"/>
    <m/>
    <d v="2016-01-26T00:00:00"/>
    <n v="0"/>
    <m/>
    <m/>
    <m/>
    <m/>
    <m/>
    <m/>
  </r>
  <r>
    <x v="313"/>
    <n v="10874"/>
    <s v="45815840150060000003"/>
    <n v="837966.64"/>
    <s v="1808/3409"/>
    <m/>
    <d v="2005-09-29T00:00:00"/>
    <m/>
    <m/>
    <n v="2"/>
    <n v="3"/>
    <m/>
    <m/>
    <n v="4"/>
    <n v="4"/>
    <n v="4"/>
    <n v="0"/>
    <n v="1"/>
    <m/>
    <d v="2014-05-14T00:00:00"/>
    <n v="1129"/>
    <m/>
    <m/>
    <m/>
    <m/>
    <m/>
    <m/>
  </r>
  <r>
    <x v="314"/>
    <n v="17732"/>
    <s v="45104810550050000011"/>
    <n v="97521099.700000003"/>
    <s v="01320/МР"/>
    <m/>
    <d v="2016-04-05T00:00:00"/>
    <m/>
    <m/>
    <n v="1"/>
    <n v="1"/>
    <m/>
    <m/>
    <n v="1"/>
    <n v="1"/>
    <n v="1"/>
    <n v="0"/>
    <n v="1"/>
    <m/>
    <d v="2016-04-05T00:00:00"/>
    <n v="0"/>
    <m/>
    <m/>
    <m/>
    <m/>
    <m/>
    <m/>
  </r>
  <r>
    <x v="314"/>
    <n v="17739"/>
    <s v="45104810850050000012"/>
    <n v="18810000"/>
    <s v="01319/МР"/>
    <m/>
    <d v="2016-04-05T00:00:00"/>
    <m/>
    <m/>
    <n v="1"/>
    <n v="1"/>
    <m/>
    <m/>
    <n v="1"/>
    <n v="1"/>
    <n v="1"/>
    <n v="0"/>
    <n v="1"/>
    <m/>
    <d v="2016-04-06T00:00:00"/>
    <n v="0"/>
    <m/>
    <m/>
    <m/>
    <m/>
    <m/>
    <m/>
  </r>
  <r>
    <x v="315"/>
    <n v="12077"/>
    <s v="45207810950050000369"/>
    <n v="92771840"/>
    <s v="00712/МР"/>
    <m/>
    <d v="2014-05-30T00:00:00"/>
    <m/>
    <m/>
    <n v="1"/>
    <n v="1"/>
    <m/>
    <m/>
    <n v="1"/>
    <n v="1"/>
    <n v="1"/>
    <n v="0"/>
    <n v="1"/>
    <m/>
    <d v="2014-06-26T00:00:00"/>
    <n v="0"/>
    <m/>
    <m/>
    <m/>
    <n v="0"/>
    <m/>
    <m/>
  </r>
  <r>
    <x v="316"/>
    <n v="20110"/>
    <s v="45207810350050000448"/>
    <n v="892224434.98000002"/>
    <s v="01391/МР"/>
    <m/>
    <d v="2016-05-30T00:00:00"/>
    <m/>
    <m/>
    <n v="1"/>
    <n v="1"/>
    <m/>
    <m/>
    <n v="1"/>
    <n v="1"/>
    <n v="1"/>
    <n v="0"/>
    <n v="1"/>
    <m/>
    <d v="2016-06-27T00:00:00"/>
    <n v="0"/>
    <m/>
    <m/>
    <m/>
    <m/>
    <m/>
    <m/>
  </r>
  <r>
    <x v="316"/>
    <n v="21517"/>
    <s v="45205810050050000478"/>
    <n v="1100000000"/>
    <s v="01400/МР"/>
    <m/>
    <d v="2016-06-21T00:00:00"/>
    <m/>
    <m/>
    <n v="1"/>
    <n v="1"/>
    <m/>
    <m/>
    <n v="1"/>
    <n v="1"/>
    <n v="1"/>
    <n v="0"/>
    <n v="1"/>
    <m/>
    <d v="2016-06-27T00:00:00"/>
    <n v="0"/>
    <m/>
    <m/>
    <m/>
    <m/>
    <m/>
    <m/>
  </r>
  <r>
    <x v="317"/>
    <n v="12291"/>
    <s v="32309810200210000032"/>
    <n v="4239130434.75"/>
    <s v="502605143 - участ. ТНС Энерго"/>
    <m/>
    <d v="2014-06-19T00:00:00"/>
    <m/>
    <m/>
    <n v="1"/>
    <n v="1"/>
    <m/>
    <m/>
    <n v="1"/>
    <n v="1"/>
    <n v="1"/>
    <n v="0"/>
    <n v="1"/>
    <m/>
    <d v="2014-05-26T00:00:00"/>
    <n v="0"/>
    <m/>
    <m/>
    <m/>
    <n v="0"/>
    <m/>
    <m/>
  </r>
  <r>
    <x v="317"/>
    <n v="27355"/>
    <s v="45207810555550000646"/>
    <n v="800000000"/>
    <s v="4191"/>
    <m/>
    <d v="2016-12-27T00:00:00"/>
    <m/>
    <m/>
    <n v="1"/>
    <n v="1"/>
    <m/>
    <m/>
    <n v="1"/>
    <n v="1"/>
    <n v="1"/>
    <n v="0"/>
    <n v="1"/>
    <m/>
    <d v="2016-12-27T00:00:00"/>
    <n v="0"/>
    <m/>
    <m/>
    <m/>
    <n v="0"/>
    <m/>
    <m/>
  </r>
  <r>
    <x v="318"/>
    <n v="27359"/>
    <s v="45206810310800000037"/>
    <n v="18657938.579999998"/>
    <s v="01669/МР"/>
    <m/>
    <d v="2016-12-28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319"/>
    <n v="11379"/>
    <s v="45812810555550000895"/>
    <n v="375000000"/>
    <s v="16/12"/>
    <m/>
    <d v="2012-03-16T00:00:00"/>
    <m/>
    <m/>
    <n v="3"/>
    <n v="3"/>
    <m/>
    <m/>
    <n v="5"/>
    <n v="5"/>
    <n v="5"/>
    <n v="0"/>
    <n v="1"/>
    <m/>
    <d v="2000-01-01T00:00:00"/>
    <n v="1113"/>
    <m/>
    <n v="1"/>
    <n v="1"/>
    <m/>
    <m/>
    <m/>
  </r>
  <r>
    <x v="319"/>
    <n v="11380"/>
    <s v="45812810855550000896"/>
    <n v="249117487.80000001"/>
    <s v="17/12"/>
    <m/>
    <d v="2012-03-16T00:00:00"/>
    <m/>
    <m/>
    <n v="3"/>
    <n v="3"/>
    <m/>
    <m/>
    <n v="5"/>
    <n v="5"/>
    <n v="5"/>
    <n v="0"/>
    <n v="1"/>
    <m/>
    <d v="2000-01-01T00:00:00"/>
    <n v="1113"/>
    <m/>
    <n v="1"/>
    <m/>
    <m/>
    <m/>
    <m/>
  </r>
  <r>
    <x v="320"/>
    <n v="11236"/>
    <s v="45812810355550000888"/>
    <n v="2974081.63"/>
    <s v="134/10"/>
    <m/>
    <d v="2010-09-16T00:00:00"/>
    <m/>
    <m/>
    <n v="3"/>
    <n v="3"/>
    <m/>
    <m/>
    <n v="5"/>
    <n v="5"/>
    <n v="5"/>
    <n v="0"/>
    <n v="1"/>
    <m/>
    <d v="2000-01-01T00:00:00"/>
    <n v="1098"/>
    <m/>
    <n v="1"/>
    <m/>
    <n v="1"/>
    <m/>
    <m/>
  </r>
  <r>
    <x v="320"/>
    <n v="11345"/>
    <s v="45812810355550000891"/>
    <n v="194100243.24000001"/>
    <s v="174/11"/>
    <m/>
    <d v="2011-11-08T00:00:00"/>
    <m/>
    <m/>
    <n v="3"/>
    <n v="3"/>
    <m/>
    <m/>
    <n v="5"/>
    <n v="5"/>
    <n v="5"/>
    <n v="0"/>
    <n v="1"/>
    <m/>
    <d v="2000-01-01T00:00:00"/>
    <n v="1098"/>
    <m/>
    <n v="1"/>
    <m/>
    <m/>
    <m/>
    <m/>
  </r>
  <r>
    <x v="320"/>
    <n v="11346"/>
    <s v="45812810155550000897"/>
    <n v="150649500"/>
    <s v="26/13"/>
    <m/>
    <d v="2013-04-24T00:00:00"/>
    <m/>
    <m/>
    <n v="3"/>
    <n v="3"/>
    <m/>
    <m/>
    <n v="5"/>
    <n v="5"/>
    <n v="5"/>
    <n v="0"/>
    <n v="1"/>
    <m/>
    <d v="2000-01-01T00:00:00"/>
    <n v="1097"/>
    <m/>
    <n v="1"/>
    <m/>
    <m/>
    <m/>
    <m/>
  </r>
  <r>
    <x v="320"/>
    <n v="11381"/>
    <s v="45812810455550000898"/>
    <n v="198575876.58000001"/>
    <s v="27/13"/>
    <m/>
    <d v="2013-04-24T00:00:00"/>
    <m/>
    <m/>
    <n v="3"/>
    <n v="3"/>
    <m/>
    <m/>
    <n v="5"/>
    <n v="5"/>
    <n v="5"/>
    <n v="0"/>
    <n v="1"/>
    <m/>
    <d v="2000-01-01T00:00:00"/>
    <n v="1097"/>
    <m/>
    <n v="1"/>
    <m/>
    <m/>
    <m/>
    <m/>
  </r>
  <r>
    <x v="321"/>
    <n v="16675"/>
    <s v="45206810950050000742"/>
    <n v="581757237"/>
    <s v="01110/МР"/>
    <m/>
    <d v="2015-09-30T00:00:00"/>
    <m/>
    <m/>
    <n v="1"/>
    <n v="1"/>
    <m/>
    <m/>
    <n v="1"/>
    <n v="1"/>
    <n v="1"/>
    <n v="0"/>
    <n v="1"/>
    <m/>
    <d v="2015-10-07T00:00:00"/>
    <n v="0"/>
    <m/>
    <m/>
    <m/>
    <m/>
    <m/>
    <m/>
  </r>
  <r>
    <x v="322"/>
    <n v="11181"/>
    <s v="45812810755550000899"/>
    <n v="79882834.379999995"/>
    <s v="63/11"/>
    <m/>
    <d v="2011-04-08T00:00:00"/>
    <m/>
    <m/>
    <n v="3"/>
    <n v="3"/>
    <m/>
    <m/>
    <n v="5"/>
    <n v="5"/>
    <n v="5"/>
    <n v="0"/>
    <n v="1"/>
    <m/>
    <d v="2000-01-01T00:00:00"/>
    <n v="1220"/>
    <m/>
    <n v="1"/>
    <m/>
    <m/>
    <m/>
    <m/>
  </r>
  <r>
    <x v="322"/>
    <n v="11182"/>
    <s v="45812810055550000900"/>
    <n v="28720654.030000001"/>
    <s v="92/11"/>
    <m/>
    <d v="2011-06-03T00:00:00"/>
    <m/>
    <m/>
    <n v="3"/>
    <n v="3"/>
    <m/>
    <m/>
    <n v="5"/>
    <n v="5"/>
    <n v="5"/>
    <n v="0"/>
    <n v="1"/>
    <m/>
    <d v="2000-01-01T00:00:00"/>
    <n v="1220"/>
    <m/>
    <n v="1"/>
    <n v="1"/>
    <m/>
    <m/>
    <m/>
  </r>
  <r>
    <x v="322"/>
    <n v="11310"/>
    <s v="45812810655550000889"/>
    <n v="806016076.28999996"/>
    <s v="80/11"/>
    <m/>
    <d v="2011-05-06T00:00:00"/>
    <m/>
    <m/>
    <n v="3"/>
    <n v="3"/>
    <m/>
    <m/>
    <n v="5"/>
    <n v="5"/>
    <n v="5"/>
    <n v="0"/>
    <n v="1"/>
    <m/>
    <d v="2000-01-01T00:00:00"/>
    <n v="1220"/>
    <m/>
    <n v="1"/>
    <n v="1"/>
    <m/>
    <m/>
    <m/>
  </r>
  <r>
    <x v="322"/>
    <n v="11351"/>
    <s v="45812810955550000893"/>
    <n v="245479054.11000001"/>
    <s v="8/12"/>
    <m/>
    <d v="2012-02-10T00:00:00"/>
    <m/>
    <m/>
    <n v="3"/>
    <n v="3"/>
    <m/>
    <m/>
    <n v="5"/>
    <n v="5"/>
    <n v="5"/>
    <n v="0"/>
    <n v="1"/>
    <m/>
    <d v="2000-01-01T00:00:00"/>
    <n v="1220"/>
    <m/>
    <n v="1"/>
    <m/>
    <m/>
    <m/>
    <m/>
  </r>
  <r>
    <x v="322"/>
    <n v="11352"/>
    <s v="45812810255550000894"/>
    <n v="72465731.799999997"/>
    <s v="47/12"/>
    <m/>
    <d v="2012-06-29T00:00:00"/>
    <m/>
    <m/>
    <n v="3"/>
    <n v="3"/>
    <m/>
    <m/>
    <n v="5"/>
    <n v="5"/>
    <n v="5"/>
    <n v="0"/>
    <n v="1"/>
    <m/>
    <d v="2000-01-01T00:00:00"/>
    <n v="1220"/>
    <m/>
    <n v="1"/>
    <m/>
    <m/>
    <m/>
    <m/>
  </r>
  <r>
    <x v="322"/>
    <n v="11353"/>
    <s v="45812810655550000892"/>
    <n v="398720022"/>
    <s v="84/12"/>
    <m/>
    <d v="2012-10-17T00:00:00"/>
    <m/>
    <m/>
    <n v="3"/>
    <n v="3"/>
    <m/>
    <m/>
    <n v="5"/>
    <n v="5"/>
    <n v="5"/>
    <n v="0"/>
    <n v="1"/>
    <m/>
    <d v="2000-01-01T00:00:00"/>
    <n v="1220"/>
    <m/>
    <n v="1"/>
    <m/>
    <m/>
    <m/>
    <m/>
  </r>
  <r>
    <x v="323"/>
    <n v="11818"/>
    <s v="45606840755550000017"/>
    <n v="117315510000"/>
    <s v="б/н"/>
    <m/>
    <d v="2014-04-25T00:00:00"/>
    <m/>
    <m/>
    <n v="2.2999999999999998"/>
    <n v="1"/>
    <m/>
    <m/>
    <n v="2.2999999999999998"/>
    <n v="2.2999999999999998"/>
    <n v="2.2999999999999998"/>
    <n v="0"/>
    <n v="1"/>
    <m/>
    <d v="2014-04-29T00:00:00"/>
    <n v="0"/>
    <m/>
    <n v="0"/>
    <m/>
    <n v="0"/>
    <m/>
    <m/>
  </r>
  <r>
    <x v="324"/>
    <n v="16959"/>
    <s v="45603840955550000014"/>
    <n v="215831132081.03"/>
    <s v="б/н_2014-08-01"/>
    <m/>
    <d v="2014-08-01T00:00:00"/>
    <m/>
    <m/>
    <n v="1"/>
    <n v="3"/>
    <n v="-2"/>
    <s v="0"/>
    <n v="2"/>
    <n v="2"/>
    <n v="2"/>
    <n v="0"/>
    <n v="1"/>
    <m/>
    <d v="2000-01-01T00:00:00"/>
    <n v="89"/>
    <s v="2016-11-02"/>
    <n v="2"/>
    <m/>
    <n v="0"/>
    <n v="0"/>
    <m/>
  </r>
  <r>
    <x v="325"/>
    <n v="11819"/>
    <s v="47802840055550000027"/>
    <n v="15040450000"/>
    <s v="LA-321-120314-LGB"/>
    <m/>
    <d v="2014-03-14T00:00:00"/>
    <m/>
    <m/>
    <n v="2.2999999999999998"/>
    <n v="2"/>
    <n v="-1"/>
    <s v="45"/>
    <n v="3.3"/>
    <n v="3.3"/>
    <n v="3.3"/>
    <n v="0"/>
    <n v="1"/>
    <m/>
    <d v="2000-01-01T00:00:00"/>
    <n v="15"/>
    <m/>
    <n v="0"/>
    <m/>
    <n v="0"/>
    <m/>
    <m/>
  </r>
  <r>
    <x v="326"/>
    <n v="11335"/>
    <s v="32309840800210000172"/>
    <n v="2632078750"/>
    <s v="701403146 - участ. Inerco Trade S.A."/>
    <m/>
    <d v="2014-03-14T00:00:00"/>
    <m/>
    <m/>
    <n v="1"/>
    <n v="1"/>
    <n v="-1"/>
    <s v="0"/>
    <n v="1"/>
    <n v="1"/>
    <n v="1"/>
    <n v="0"/>
    <n v="1"/>
    <m/>
    <d v="2014-04-02T00:00:00"/>
    <n v="0"/>
    <m/>
    <m/>
    <m/>
    <m/>
    <m/>
    <m/>
  </r>
  <r>
    <x v="326"/>
    <n v="11336"/>
    <s v="32309840100210000173"/>
    <n v="877359584.34000003"/>
    <s v="701403147 - участ. Inerco Trade S.A."/>
    <m/>
    <d v="2014-03-14T00:00:00"/>
    <m/>
    <m/>
    <n v="1"/>
    <n v="1"/>
    <n v="-1"/>
    <s v="0"/>
    <n v="1"/>
    <n v="1"/>
    <n v="1"/>
    <n v="0"/>
    <n v="1"/>
    <m/>
    <d v="2014-04-03T00:00:00"/>
    <n v="0"/>
    <m/>
    <m/>
    <m/>
    <m/>
    <m/>
    <m/>
  </r>
  <r>
    <x v="327"/>
    <n v="17051"/>
    <s v="45816840055550000015"/>
    <n v="2370020852.77"/>
    <s v="3578 (UCP)"/>
    <m/>
    <d v="2015-04-28T00:00:00"/>
    <m/>
    <m/>
    <n v="2.2999999999999998"/>
    <n v="3"/>
    <m/>
    <m/>
    <n v="4.3"/>
    <n v="4.3"/>
    <n v="4.3"/>
    <n v="0"/>
    <n v="1"/>
    <m/>
    <d v="2015-11-17T00:00:00"/>
    <n v="401"/>
    <m/>
    <m/>
    <n v="0"/>
    <m/>
    <m/>
    <m/>
  </r>
  <r>
    <x v="328"/>
    <n v="26581"/>
    <s v="45205810950050000507"/>
    <n v="700000000"/>
    <s v="01432/МР"/>
    <m/>
    <d v="2016-08-30T00:00:00"/>
    <m/>
    <m/>
    <n v="1"/>
    <n v="1"/>
    <m/>
    <m/>
    <n v="1"/>
    <n v="1"/>
    <n v="1"/>
    <n v="0"/>
    <n v="1"/>
    <m/>
    <d v="2016-08-30T00:00:00"/>
    <n v="0"/>
    <m/>
    <m/>
    <m/>
    <m/>
    <m/>
    <m/>
  </r>
  <r>
    <x v="329"/>
    <n v="23804"/>
    <s v="45812810650050000520"/>
    <n v="168190000"/>
    <s v="КС-725940/2014/00019"/>
    <m/>
    <d v="2014-04-15T00:00:00"/>
    <m/>
    <m/>
    <n v="3"/>
    <n v="3"/>
    <m/>
    <m/>
    <n v="5"/>
    <n v="5"/>
    <n v="5"/>
    <n v="0"/>
    <n v="1"/>
    <m/>
    <d v="2000-01-01T00:00:00"/>
    <n v="236"/>
    <m/>
    <n v="0"/>
    <m/>
    <m/>
    <m/>
    <m/>
  </r>
  <r>
    <x v="329"/>
    <n v="23805"/>
    <s v="45812810950050000521"/>
    <n v="319526752"/>
    <s v="КС-725940/2014/00020"/>
    <m/>
    <d v="2014-04-15T00:00:00"/>
    <m/>
    <m/>
    <n v="3"/>
    <n v="3"/>
    <m/>
    <m/>
    <n v="5"/>
    <n v="5"/>
    <n v="5"/>
    <n v="0"/>
    <n v="1"/>
    <m/>
    <d v="2000-01-01T00:00:00"/>
    <n v="216"/>
    <m/>
    <n v="0"/>
    <m/>
    <n v="0"/>
    <m/>
    <m/>
  </r>
  <r>
    <x v="329"/>
    <n v="23806"/>
    <s v="45812810250050000522"/>
    <n v="404110000"/>
    <s v="КС-725940/2014/00021"/>
    <m/>
    <d v="2014-04-15T00:00:00"/>
    <m/>
    <m/>
    <n v="3"/>
    <n v="3"/>
    <m/>
    <m/>
    <n v="5"/>
    <n v="5"/>
    <n v="5"/>
    <n v="0"/>
    <n v="1"/>
    <m/>
    <d v="2000-01-01T00:00:00"/>
    <n v="223"/>
    <m/>
    <n v="0"/>
    <m/>
    <n v="0"/>
    <m/>
    <m/>
  </r>
  <r>
    <x v="329"/>
    <n v="23807"/>
    <s v="45812810550050000523"/>
    <n v="936173248"/>
    <s v="КС-ЦВ-725940/2015/00052"/>
    <m/>
    <d v="2015-12-25T00:00:00"/>
    <m/>
    <m/>
    <n v="3"/>
    <n v="3"/>
    <m/>
    <m/>
    <n v="5"/>
    <n v="5"/>
    <n v="5"/>
    <n v="0"/>
    <n v="1"/>
    <m/>
    <d v="2000-01-01T00:00:00"/>
    <n v="231"/>
    <m/>
    <m/>
    <m/>
    <m/>
    <m/>
    <m/>
  </r>
  <r>
    <x v="330"/>
    <n v="12554"/>
    <s v="45208840355550000187"/>
    <n v="3604895056"/>
    <s v="3485"/>
    <m/>
    <d v="2014-07-07T00:00:00"/>
    <m/>
    <m/>
    <n v="1"/>
    <n v="1"/>
    <m/>
    <m/>
    <n v="1"/>
    <n v="1"/>
    <n v="1"/>
    <n v="0"/>
    <n v="1"/>
    <m/>
    <d v="2014-07-11T00:00:00"/>
    <n v="0"/>
    <m/>
    <m/>
    <m/>
    <n v="0"/>
    <m/>
    <m/>
  </r>
  <r>
    <x v="331"/>
    <n v="11840"/>
    <s v="45207810750050000365"/>
    <n v="4454758.62"/>
    <s v="00697/МР"/>
    <m/>
    <d v="2014-04-25T00:00:00"/>
    <m/>
    <m/>
    <n v="1"/>
    <n v="1"/>
    <m/>
    <m/>
    <n v="1"/>
    <n v="1"/>
    <n v="1"/>
    <n v="0"/>
    <n v="1"/>
    <m/>
    <d v="2014-05-13T00:00:00"/>
    <n v="0"/>
    <m/>
    <m/>
    <m/>
    <m/>
    <m/>
    <m/>
  </r>
  <r>
    <x v="331"/>
    <n v="13944"/>
    <s v="45207810850050000388"/>
    <n v="8200036.9699999997"/>
    <s v="00870/МР"/>
    <m/>
    <d v="2014-11-07T00:00:00"/>
    <m/>
    <m/>
    <n v="1"/>
    <n v="1"/>
    <m/>
    <m/>
    <n v="1"/>
    <n v="1"/>
    <n v="1"/>
    <n v="0"/>
    <n v="1"/>
    <m/>
    <d v="2014-11-14T00:00:00"/>
    <n v="0"/>
    <m/>
    <m/>
    <m/>
    <m/>
    <m/>
    <m/>
  </r>
  <r>
    <x v="331"/>
    <n v="26730"/>
    <s v="45207810950050000479"/>
    <n v="32068652"/>
    <s v="01493/МР"/>
    <m/>
    <d v="2016-09-27T00:00:00"/>
    <m/>
    <m/>
    <n v="1"/>
    <n v="1"/>
    <m/>
    <m/>
    <n v="1"/>
    <n v="1"/>
    <n v="1"/>
    <n v="0"/>
    <n v="1"/>
    <m/>
    <d v="2016-10-14T00:00:00"/>
    <n v="0"/>
    <m/>
    <m/>
    <m/>
    <m/>
    <m/>
    <m/>
  </r>
  <r>
    <x v="332"/>
    <n v="100005824"/>
    <s v="20316A98800210000071"/>
    <n v="13109079336.639999"/>
    <m/>
    <m/>
    <m/>
    <m/>
    <m/>
    <n v="1"/>
    <n v="1"/>
    <m/>
    <m/>
    <n v="1"/>
    <n v="1"/>
    <n v="1"/>
    <n v="0"/>
    <m/>
    <m/>
    <m/>
    <n v="0"/>
    <m/>
    <m/>
    <m/>
    <m/>
    <m/>
    <m/>
  </r>
  <r>
    <x v="333"/>
    <n v="27382"/>
    <s v="45204810550050000306"/>
    <n v="99000000"/>
    <s v="01675/МР"/>
    <m/>
    <d v="2016-12-28T00:00:00"/>
    <m/>
    <m/>
    <n v="1"/>
    <n v="1"/>
    <m/>
    <m/>
    <n v="1"/>
    <n v="1"/>
    <n v="1"/>
    <n v="0"/>
    <n v="1"/>
    <m/>
    <d v="2017-01-15T00:00:00"/>
    <n v="0"/>
    <m/>
    <m/>
    <m/>
    <m/>
    <m/>
    <m/>
  </r>
  <r>
    <x v="334"/>
    <n v="27383"/>
    <s v="45208810555550000629"/>
    <n v="12000000000"/>
    <s v="3985"/>
    <m/>
    <d v="2016-05-12T00:00:00"/>
    <m/>
    <m/>
    <n v="1"/>
    <n v="1"/>
    <m/>
    <m/>
    <n v="1"/>
    <n v="1"/>
    <n v="1"/>
    <n v="0"/>
    <n v="1"/>
    <m/>
    <d v="2016-03-15T00:00:00"/>
    <n v="0"/>
    <m/>
    <m/>
    <n v="0"/>
    <m/>
    <m/>
    <m/>
  </r>
  <r>
    <x v="335"/>
    <n v="12035"/>
    <s v="45208810750050000115"/>
    <n v="1250000000"/>
    <s v="00709/МР"/>
    <m/>
    <d v="2014-05-26T00:00:00"/>
    <m/>
    <m/>
    <n v="1"/>
    <n v="1"/>
    <m/>
    <m/>
    <n v="1"/>
    <n v="1"/>
    <n v="1"/>
    <n v="0"/>
    <n v="1"/>
    <m/>
    <d v="2014-05-26T00:00:00"/>
    <n v="0"/>
    <m/>
    <m/>
    <m/>
    <n v="0"/>
    <m/>
    <m/>
  </r>
  <r>
    <x v="336"/>
    <n v="15287"/>
    <s v="45208810850050000154"/>
    <n v="655788874.69000006"/>
    <s v="01012/МР"/>
    <m/>
    <d v="2015-04-27T00:00:00"/>
    <m/>
    <m/>
    <n v="1"/>
    <n v="1"/>
    <m/>
    <m/>
    <n v="1"/>
    <n v="1"/>
    <n v="1"/>
    <n v="0"/>
    <n v="1"/>
    <m/>
    <d v="2015-04-28T00:00:00"/>
    <n v="0"/>
    <m/>
    <m/>
    <m/>
    <n v="0"/>
    <m/>
    <m/>
  </r>
  <r>
    <x v="336"/>
    <n v="26859"/>
    <s v="45207810650050000481"/>
    <n v="59442201.939999998"/>
    <s v="01565/МР"/>
    <m/>
    <d v="2016-10-28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336"/>
    <n v="27184"/>
    <s v="45208810550050000205"/>
    <n v="35753911.590000004"/>
    <s v="01580/МР"/>
    <m/>
    <d v="2016-11-16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337"/>
    <n v="12036"/>
    <s v="45208810450050000114"/>
    <n v="360000000"/>
    <s v="00710/МР"/>
    <m/>
    <d v="2014-05-26T00:00:00"/>
    <m/>
    <m/>
    <n v="1"/>
    <n v="1"/>
    <m/>
    <m/>
    <n v="1"/>
    <n v="1"/>
    <n v="1"/>
    <n v="0"/>
    <n v="1"/>
    <m/>
    <d v="2014-05-30T00:00:00"/>
    <n v="0"/>
    <m/>
    <m/>
    <m/>
    <n v="0"/>
    <m/>
    <m/>
  </r>
  <r>
    <x v="338"/>
    <n v="15289"/>
    <s v="45208810150050000155"/>
    <n v="411453627.10000002"/>
    <s v="01011/МР"/>
    <m/>
    <d v="2015-04-27T00:00:00"/>
    <m/>
    <m/>
    <n v="1"/>
    <n v="1"/>
    <m/>
    <m/>
    <n v="1"/>
    <n v="1"/>
    <n v="1"/>
    <n v="0"/>
    <n v="1"/>
    <m/>
    <d v="2015-04-30T00:00:00"/>
    <n v="0"/>
    <m/>
    <m/>
    <m/>
    <n v="0"/>
    <m/>
    <m/>
  </r>
  <r>
    <x v="338"/>
    <n v="26860"/>
    <s v="45207810950050000482"/>
    <n v="199999986.41999999"/>
    <s v="01567/МР"/>
    <m/>
    <d v="2016-10-28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338"/>
    <n v="27174"/>
    <s v="45208810250050000204"/>
    <n v="22183941.219999999"/>
    <s v="01582/МР"/>
    <m/>
    <d v="2016-11-16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339"/>
    <n v="18634"/>
    <s v="45207810355550000613"/>
    <n v="1385581519.2099998"/>
    <s v="3956"/>
    <m/>
    <d v="2016-05-11T00:00:00"/>
    <m/>
    <m/>
    <n v="1"/>
    <n v="1"/>
    <m/>
    <m/>
    <n v="1"/>
    <n v="1"/>
    <n v="1"/>
    <n v="0"/>
    <n v="1"/>
    <m/>
    <d v="2016-05-20T00:00:00"/>
    <n v="0"/>
    <m/>
    <m/>
    <m/>
    <n v="0"/>
    <m/>
    <m/>
  </r>
  <r>
    <x v="340"/>
    <n v="12392"/>
    <s v="45208810850050000125"/>
    <n v="1832982706.6800001"/>
    <s v="00775/МР"/>
    <m/>
    <d v="2014-06-27T00:00:00"/>
    <m/>
    <m/>
    <n v="1"/>
    <n v="1"/>
    <m/>
    <m/>
    <n v="1"/>
    <n v="1"/>
    <n v="1"/>
    <n v="0"/>
    <n v="1"/>
    <m/>
    <d v="2014-06-30T00:00:00"/>
    <n v="0"/>
    <m/>
    <m/>
    <m/>
    <n v="0"/>
    <m/>
    <m/>
  </r>
  <r>
    <x v="340"/>
    <n v="14142"/>
    <s v="45208810650050000147"/>
    <n v="158190694.99000001"/>
    <s v="00832/МР"/>
    <m/>
    <d v="2014-12-01T00:00:00"/>
    <m/>
    <m/>
    <n v="1"/>
    <n v="1"/>
    <m/>
    <m/>
    <n v="1"/>
    <n v="1"/>
    <n v="1"/>
    <n v="0"/>
    <n v="1"/>
    <m/>
    <d v="2014-12-30T00:00:00"/>
    <n v="0"/>
    <m/>
    <m/>
    <m/>
    <m/>
    <m/>
    <m/>
  </r>
  <r>
    <x v="340"/>
    <n v="17533"/>
    <s v="45208810850050000170"/>
    <n v="300000000"/>
    <s v="01265/МР"/>
    <m/>
    <d v="2016-02-05T00:00:00"/>
    <m/>
    <m/>
    <n v="1"/>
    <n v="1"/>
    <m/>
    <m/>
    <n v="1"/>
    <n v="1"/>
    <n v="1"/>
    <n v="0"/>
    <n v="1"/>
    <m/>
    <d v="2016-02-29T00:00:00"/>
    <n v="0"/>
    <m/>
    <m/>
    <m/>
    <m/>
    <m/>
    <m/>
  </r>
  <r>
    <x v="340"/>
    <n v="26599"/>
    <s v="45208810150050000197"/>
    <n v="348350339.36000001"/>
    <s v="01409/МР"/>
    <m/>
    <d v="2016-09-01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341"/>
    <n v="12071"/>
    <s v="45208810350050000117"/>
    <n v="664500000"/>
    <s v="00716/МР"/>
    <m/>
    <d v="2014-05-28T00:00:00"/>
    <m/>
    <m/>
    <n v="2.2999999999999998"/>
    <n v="1"/>
    <m/>
    <m/>
    <n v="2.2999999999999998"/>
    <n v="2.2999999999999998"/>
    <n v="2.2999999999999998"/>
    <n v="0"/>
    <n v="1"/>
    <m/>
    <d v="2014-05-28T00:00:00"/>
    <n v="0"/>
    <m/>
    <m/>
    <m/>
    <n v="0"/>
    <m/>
    <m/>
  </r>
  <r>
    <x v="342"/>
    <n v="12457"/>
    <s v="45208810450050000127"/>
    <n v="205201542.97"/>
    <s v="00753/МР"/>
    <m/>
    <d v="2014-07-02T00:00:00"/>
    <m/>
    <m/>
    <n v="2.2000000000000002"/>
    <n v="1"/>
    <m/>
    <m/>
    <n v="2.2000000000000002"/>
    <n v="2.2000000000000002"/>
    <n v="2.2000000000000002"/>
    <n v="0"/>
    <n v="1"/>
    <m/>
    <d v="2014-07-03T00:00:00"/>
    <n v="0"/>
    <m/>
    <m/>
    <m/>
    <m/>
    <m/>
    <m/>
  </r>
  <r>
    <x v="342"/>
    <n v="13530"/>
    <s v="45208810050050000145"/>
    <n v="108166666.68000001"/>
    <s v="00821/МР"/>
    <m/>
    <d v="2014-09-24T00:00:00"/>
    <m/>
    <m/>
    <n v="2.2000000000000002"/>
    <n v="1"/>
    <m/>
    <m/>
    <n v="2.2000000000000002"/>
    <n v="2.2000000000000002"/>
    <n v="2.2000000000000002"/>
    <n v="0"/>
    <n v="1"/>
    <m/>
    <d v="2014-10-23T00:00:00"/>
    <n v="0"/>
    <m/>
    <m/>
    <m/>
    <m/>
    <m/>
    <m/>
  </r>
  <r>
    <x v="342"/>
    <n v="13531"/>
    <s v="45208810550050000140"/>
    <n v="53166666.68"/>
    <s v="00820/МР"/>
    <m/>
    <d v="2014-09-24T00:00:00"/>
    <m/>
    <m/>
    <n v="2.2000000000000002"/>
    <n v="1"/>
    <m/>
    <m/>
    <n v="2.2000000000000002"/>
    <n v="2.2000000000000002"/>
    <n v="2.2000000000000002"/>
    <n v="0"/>
    <n v="1"/>
    <m/>
    <d v="2014-10-02T00:00:00"/>
    <n v="0"/>
    <m/>
    <m/>
    <m/>
    <m/>
    <m/>
    <m/>
  </r>
  <r>
    <x v="342"/>
    <n v="13532"/>
    <s v="45208810850050000141"/>
    <n v="146666666.68000001"/>
    <s v="00822/МР"/>
    <m/>
    <d v="2014-09-24T00:00:00"/>
    <m/>
    <m/>
    <n v="2.2000000000000002"/>
    <n v="1"/>
    <m/>
    <m/>
    <n v="2.2000000000000002"/>
    <n v="2.2000000000000002"/>
    <n v="2.2000000000000002"/>
    <n v="0"/>
    <n v="1"/>
    <m/>
    <d v="2014-10-02T00:00:00"/>
    <n v="0"/>
    <m/>
    <m/>
    <m/>
    <m/>
    <m/>
    <m/>
  </r>
  <r>
    <x v="342"/>
    <n v="17745"/>
    <s v="45208810150050000171"/>
    <n v="231161088.88999999"/>
    <s v="01330/МР"/>
    <m/>
    <d v="2016-04-06T00:00:00"/>
    <m/>
    <m/>
    <n v="2.2000000000000002"/>
    <n v="1"/>
    <m/>
    <m/>
    <n v="2.2000000000000002"/>
    <n v="2.2000000000000002"/>
    <n v="2.2000000000000002"/>
    <n v="0"/>
    <n v="1"/>
    <m/>
    <d v="2016-04-07T00:00:00"/>
    <n v="0"/>
    <m/>
    <m/>
    <m/>
    <m/>
    <m/>
    <m/>
  </r>
  <r>
    <x v="343"/>
    <n v="11839"/>
    <s v="45606840055550000018"/>
    <n v="39105170000"/>
    <s v="б / н"/>
    <m/>
    <d v="2014-04-25T00:00:00"/>
    <m/>
    <m/>
    <n v="1"/>
    <n v="1"/>
    <m/>
    <m/>
    <n v="1"/>
    <n v="1"/>
    <n v="1"/>
    <n v="0"/>
    <n v="1"/>
    <m/>
    <d v="2014-04-30T00:00:00"/>
    <n v="0"/>
    <m/>
    <n v="0"/>
    <m/>
    <n v="0"/>
    <m/>
    <m/>
  </r>
  <r>
    <x v="344"/>
    <n v="17721"/>
    <s v="47408840800210005018"/>
    <n v="1804.85"/>
    <s v="47408%5018_конв.сд."/>
    <m/>
    <d v="2016-03-29T00:00:00"/>
    <m/>
    <m/>
    <n v="1"/>
    <n v="3"/>
    <m/>
    <m/>
    <n v="3"/>
    <n v="3"/>
    <n v="3"/>
    <n v="0"/>
    <n v="0"/>
    <m/>
    <d v="2500-01-01T00:00:00"/>
    <n v="43"/>
    <m/>
    <m/>
    <m/>
    <m/>
    <m/>
    <m/>
  </r>
  <r>
    <x v="345"/>
    <n v="16676"/>
    <s v="45208810650050000163"/>
    <n v="222222222.24000001"/>
    <s v="01144/МР"/>
    <m/>
    <d v="2015-09-29T00:00:00"/>
    <m/>
    <m/>
    <n v="2.1"/>
    <n v="1"/>
    <m/>
    <m/>
    <n v="2.1"/>
    <n v="2.1"/>
    <n v="2.1"/>
    <n v="0"/>
    <n v="1"/>
    <m/>
    <d v="2015-09-30T00:00:00"/>
    <n v="1"/>
    <s v="2017-01-10"/>
    <m/>
    <m/>
    <m/>
    <m/>
    <m/>
  </r>
  <r>
    <x v="345"/>
    <n v="21383"/>
    <s v="45208810750050000173"/>
    <n v="500000000"/>
    <s v="01388/МР"/>
    <m/>
    <d v="2016-06-16T00:00:00"/>
    <m/>
    <m/>
    <n v="2.1"/>
    <n v="1"/>
    <m/>
    <m/>
    <n v="2.1"/>
    <n v="2.1"/>
    <n v="2.1"/>
    <n v="0"/>
    <n v="1"/>
    <m/>
    <d v="2016-06-30T00:00:00"/>
    <n v="0"/>
    <m/>
    <m/>
    <m/>
    <m/>
    <m/>
    <m/>
  </r>
  <r>
    <x v="346"/>
    <n v="20966"/>
    <s v="45206810755550000531"/>
    <n v="514045779.23000002"/>
    <s v="3544/СДБО"/>
    <m/>
    <d v="2015-03-20T00:00:00"/>
    <m/>
    <m/>
    <n v="1"/>
    <n v="1"/>
    <n v="-2"/>
    <s v="0"/>
    <n v="1"/>
    <n v="1"/>
    <n v="1"/>
    <n v="0"/>
    <n v="1"/>
    <m/>
    <d v="2016-06-15T00:00:00"/>
    <n v="0"/>
    <m/>
    <m/>
    <m/>
    <n v="0"/>
    <m/>
    <m/>
  </r>
  <r>
    <x v="347"/>
    <n v="12395"/>
    <s v="45208810150050000126"/>
    <n v="943218804.51999998"/>
    <s v="00774/МР"/>
    <m/>
    <d v="2014-06-30T00:00:00"/>
    <m/>
    <m/>
    <n v="2.2999999999999998"/>
    <n v="1"/>
    <m/>
    <m/>
    <n v="2.2999999999999998"/>
    <n v="2.2999999999999998"/>
    <n v="2.2999999999999998"/>
    <n v="0"/>
    <n v="1"/>
    <m/>
    <d v="2014-07-31T00:00:00"/>
    <n v="0"/>
    <m/>
    <m/>
    <m/>
    <m/>
    <m/>
    <m/>
  </r>
  <r>
    <x v="347"/>
    <n v="13489"/>
    <s v="45208810150050000139"/>
    <n v="237103839.31"/>
    <s v="00790/МР"/>
    <m/>
    <d v="2014-09-25T00:00:00"/>
    <m/>
    <m/>
    <n v="2.2999999999999998"/>
    <n v="1"/>
    <m/>
    <m/>
    <n v="2.2999999999999998"/>
    <n v="2.2999999999999998"/>
    <n v="2.2999999999999998"/>
    <n v="0"/>
    <n v="1"/>
    <m/>
    <d v="2014-09-30T00:00:00"/>
    <n v="0"/>
    <m/>
    <m/>
    <m/>
    <m/>
    <m/>
    <m/>
  </r>
  <r>
    <x v="348"/>
    <n v="27113"/>
    <s v="45205810650050000522"/>
    <n v="260000000"/>
    <s v="01594/МР"/>
    <m/>
    <d v="2016-11-18T00:00:00"/>
    <m/>
    <m/>
    <n v="1"/>
    <n v="1"/>
    <m/>
    <m/>
    <n v="1"/>
    <n v="1"/>
    <n v="1"/>
    <n v="0"/>
    <n v="1"/>
    <m/>
    <d v="2016-12-10T00:00:00"/>
    <n v="0"/>
    <m/>
    <m/>
    <m/>
    <m/>
    <m/>
    <m/>
  </r>
  <r>
    <x v="349"/>
    <n v="12614"/>
    <s v="45812810550050000400"/>
    <n v="24000000"/>
    <s v="КС-749000/2010/00016"/>
    <m/>
    <d v="2010-09-07T00:00:00"/>
    <m/>
    <m/>
    <n v="3"/>
    <n v="3"/>
    <m/>
    <m/>
    <n v="5"/>
    <n v="5"/>
    <n v="5"/>
    <n v="0"/>
    <n v="1"/>
    <m/>
    <d v="2000-01-01T00:00:00"/>
    <n v="1315"/>
    <m/>
    <n v="1"/>
    <m/>
    <m/>
    <m/>
    <m/>
  </r>
  <r>
    <x v="350"/>
    <n v="12521"/>
    <s v="45812810350050000396"/>
    <n v="43750000"/>
    <s v="КС-749000/2010/00017"/>
    <m/>
    <d v="2010-09-09T00:00:00"/>
    <m/>
    <m/>
    <n v="3"/>
    <n v="3"/>
    <m/>
    <m/>
    <n v="5"/>
    <n v="5"/>
    <n v="5"/>
    <n v="0"/>
    <n v="1"/>
    <m/>
    <d v="2000-01-01T00:00:00"/>
    <n v="1092"/>
    <m/>
    <n v="1"/>
    <m/>
    <m/>
    <m/>
    <m/>
  </r>
  <r>
    <x v="350"/>
    <n v="12522"/>
    <s v="45812810050050000395"/>
    <n v="175557804.03"/>
    <s v="КС-749000/2011/00016"/>
    <m/>
    <d v="2011-04-29T00:00:00"/>
    <m/>
    <m/>
    <n v="3"/>
    <n v="3"/>
    <m/>
    <m/>
    <n v="5"/>
    <n v="5"/>
    <n v="5"/>
    <n v="0"/>
    <n v="1"/>
    <m/>
    <d v="2000-01-01T00:00:00"/>
    <n v="1097"/>
    <m/>
    <n v="1"/>
    <m/>
    <m/>
    <m/>
    <m/>
  </r>
  <r>
    <x v="351"/>
    <n v="13534"/>
    <s v="45208810450050000143"/>
    <n v="742138900.48000002"/>
    <s v="00814/МР"/>
    <m/>
    <d v="2014-09-29T00:00:00"/>
    <m/>
    <m/>
    <n v="2.2000000000000002"/>
    <n v="1"/>
    <m/>
    <m/>
    <n v="2.2000000000000002"/>
    <n v="2.2000000000000002"/>
    <n v="2.2000000000000002"/>
    <n v="0"/>
    <n v="1"/>
    <m/>
    <d v="2014-10-17T00:00:00"/>
    <n v="0"/>
    <m/>
    <m/>
    <m/>
    <m/>
    <m/>
    <m/>
  </r>
  <r>
    <x v="352"/>
    <n v="17653"/>
    <s v="47101810400210000106"/>
    <n v="41624666.700000003"/>
    <s v="2016312"/>
    <m/>
    <d v="2016-03-14T00:00:00"/>
    <m/>
    <m/>
    <n v="2.1"/>
    <n v="1"/>
    <m/>
    <m/>
    <n v="2.1"/>
    <n v="2.1"/>
    <n v="2.1"/>
    <n v="0"/>
    <n v="1"/>
    <m/>
    <d v="2000-01-01T00:00:00"/>
    <n v="0"/>
    <m/>
    <m/>
    <m/>
    <m/>
    <m/>
    <m/>
  </r>
  <r>
    <x v="352"/>
    <n v="17661"/>
    <s v="47101810700210000107"/>
    <n v="432554666.69999999"/>
    <s v="2016311"/>
    <m/>
    <d v="2016-03-14T00:00:00"/>
    <m/>
    <m/>
    <n v="2.1"/>
    <n v="1"/>
    <m/>
    <m/>
    <n v="2.1"/>
    <n v="2.1"/>
    <n v="2.1"/>
    <n v="0"/>
    <n v="1"/>
    <m/>
    <d v="2000-01-01T00:00:00"/>
    <n v="0"/>
    <m/>
    <m/>
    <m/>
    <m/>
    <m/>
    <m/>
  </r>
  <r>
    <x v="353"/>
    <n v="17662"/>
    <s v="47101810000210000111"/>
    <n v="76437666.700000003"/>
    <s v="2016307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53"/>
    <n v="17663"/>
    <s v="47101810300210000112"/>
    <n v="30323833.300000001"/>
    <s v="2016308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54"/>
    <n v="17664"/>
    <s v="47101810300210000109"/>
    <n v="20252666.699999999"/>
    <s v="2016-310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54"/>
    <n v="17665"/>
    <s v="47101810700210000110"/>
    <n v="21087500"/>
    <s v="2016-309"/>
    <m/>
    <d v="2016-03-1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355"/>
    <n v="12523"/>
    <s v="45208810050050000132"/>
    <n v="111912577.04000001"/>
    <s v="00782/МР"/>
    <m/>
    <d v="2014-07-09T00:00:00"/>
    <m/>
    <m/>
    <n v="1"/>
    <n v="1"/>
    <m/>
    <m/>
    <n v="1"/>
    <n v="1"/>
    <n v="1"/>
    <n v="0"/>
    <n v="1"/>
    <m/>
    <d v="2014-07-31T00:00:00"/>
    <n v="0"/>
    <m/>
    <m/>
    <m/>
    <n v="0"/>
    <m/>
    <m/>
  </r>
  <r>
    <x v="355"/>
    <n v="27230"/>
    <s v="45208810850050000206"/>
    <n v="91186000"/>
    <s v="01638/МР"/>
    <m/>
    <d v="2016-12-07T00:00:00"/>
    <m/>
    <m/>
    <n v="1"/>
    <n v="1"/>
    <m/>
    <m/>
    <n v="1"/>
    <n v="1"/>
    <n v="1"/>
    <n v="0"/>
    <n v="1"/>
    <m/>
    <d v="2016-12-15T00:00:00"/>
    <n v="0"/>
    <m/>
    <m/>
    <m/>
    <n v="0"/>
    <m/>
    <m/>
  </r>
  <r>
    <x v="356"/>
    <n v="26594"/>
    <s v="45205810250050000508"/>
    <n v="327150000"/>
    <s v="01469/МР"/>
    <m/>
    <d v="2016-09-01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357"/>
    <n v="12342"/>
    <s v="44209810255550000013"/>
    <n v="5000000000"/>
    <s v="3410"/>
    <m/>
    <d v="2013-12-20T00:00:00"/>
    <m/>
    <m/>
    <n v="1"/>
    <n v="1"/>
    <m/>
    <m/>
    <n v="1"/>
    <n v="1"/>
    <n v="1"/>
    <n v="0"/>
    <n v="1"/>
    <m/>
    <d v="2013-12-31T00:00:00"/>
    <n v="0"/>
    <m/>
    <m/>
    <m/>
    <m/>
    <m/>
    <m/>
  </r>
  <r>
    <x v="357"/>
    <n v="12343"/>
    <s v="44209810755550000018"/>
    <n v="5000000000"/>
    <s v="3411"/>
    <m/>
    <d v="2013-12-20T00:00:00"/>
    <m/>
    <m/>
    <n v="1"/>
    <n v="1"/>
    <m/>
    <m/>
    <n v="1"/>
    <n v="1"/>
    <n v="1"/>
    <n v="0"/>
    <n v="1"/>
    <m/>
    <d v="2013-12-31T00:00:00"/>
    <n v="0"/>
    <m/>
    <m/>
    <m/>
    <m/>
    <m/>
    <m/>
  </r>
  <r>
    <x v="357"/>
    <n v="27119"/>
    <s v="44208810555550000031"/>
    <n v="2000000000"/>
    <s v="Ф.2016.325582"/>
    <m/>
    <d v="2016-11-10T00:00:00"/>
    <m/>
    <m/>
    <n v="1"/>
    <n v="1"/>
    <m/>
    <m/>
    <n v="1"/>
    <n v="1"/>
    <n v="1"/>
    <n v="0"/>
    <n v="1"/>
    <m/>
    <d v="2016-11-30T00:00:00"/>
    <n v="0"/>
    <m/>
    <m/>
    <m/>
    <n v="0"/>
    <m/>
    <m/>
  </r>
  <r>
    <x v="357"/>
    <n v="27120"/>
    <s v="44208810855550000032"/>
    <n v="2000000000"/>
    <s v="Ф.2016.325585"/>
    <m/>
    <d v="2016-11-10T00:00:00"/>
    <m/>
    <m/>
    <n v="1"/>
    <n v="1"/>
    <m/>
    <m/>
    <n v="1"/>
    <n v="1"/>
    <n v="1"/>
    <n v="0"/>
    <n v="1"/>
    <m/>
    <d v="2016-11-30T00:00:00"/>
    <n v="0"/>
    <m/>
    <m/>
    <m/>
    <n v="0"/>
    <m/>
    <m/>
  </r>
  <r>
    <x v="358"/>
    <n v="12439"/>
    <s v="45812810750050000394"/>
    <n v="211604096.72999999"/>
    <s v="КС-702000/2012/00068"/>
    <m/>
    <d v="2012-06-29T00:00:00"/>
    <m/>
    <m/>
    <n v="3"/>
    <n v="3"/>
    <m/>
    <m/>
    <n v="5"/>
    <n v="5"/>
    <n v="5"/>
    <n v="0"/>
    <n v="1"/>
    <m/>
    <d v="2000-01-01T00:00:00"/>
    <n v="1118"/>
    <m/>
    <m/>
    <m/>
    <m/>
    <m/>
    <m/>
  </r>
  <r>
    <x v="358"/>
    <n v="16751"/>
    <s v="45812810950060000003"/>
    <n v="202294999.61000001"/>
    <s v="СГ-702000/2012/00268"/>
    <m/>
    <d v="2012-05-10T00:00:00"/>
    <m/>
    <m/>
    <n v="3"/>
    <n v="3"/>
    <m/>
    <m/>
    <n v="5"/>
    <n v="5"/>
    <n v="5"/>
    <n v="0"/>
    <n v="1"/>
    <m/>
    <d v="2000-01-01T00:00:00"/>
    <n v="1083"/>
    <m/>
    <m/>
    <m/>
    <m/>
    <m/>
    <m/>
  </r>
  <r>
    <x v="359"/>
    <n v="14390"/>
    <s v="45208810950050000148"/>
    <n v="90441962.099999994"/>
    <s v="00956/МР"/>
    <m/>
    <d v="2014-12-24T00:00:00"/>
    <m/>
    <m/>
    <n v="1"/>
    <n v="1"/>
    <m/>
    <m/>
    <n v="1"/>
    <n v="1"/>
    <n v="1"/>
    <n v="0"/>
    <n v="1"/>
    <m/>
    <d v="2014-12-31T00:00:00"/>
    <n v="0"/>
    <m/>
    <n v="0"/>
    <m/>
    <n v="0"/>
    <m/>
    <m/>
  </r>
  <r>
    <x v="359"/>
    <n v="25962"/>
    <s v="45207810250050000470"/>
    <n v="49999398.210000001"/>
    <s v="01447/МР"/>
    <m/>
    <d v="2016-08-03T00:00:00"/>
    <m/>
    <m/>
    <n v="1"/>
    <n v="1"/>
    <m/>
    <m/>
    <n v="1"/>
    <n v="1"/>
    <n v="1"/>
    <n v="0"/>
    <n v="1"/>
    <m/>
    <d v="2016-08-31T00:00:00"/>
    <n v="0"/>
    <m/>
    <m/>
    <m/>
    <m/>
    <m/>
    <m/>
  </r>
  <r>
    <x v="360"/>
    <n v="25254"/>
    <s v="45207810850050000469"/>
    <n v="117000000"/>
    <s v="01445/МР"/>
    <m/>
    <d v="2016-08-03T00:00:00"/>
    <m/>
    <m/>
    <n v="1"/>
    <n v="1"/>
    <m/>
    <m/>
    <n v="1"/>
    <n v="1"/>
    <n v="1"/>
    <n v="0"/>
    <n v="1"/>
    <m/>
    <d v="2016-08-31T00:00:00"/>
    <n v="0"/>
    <m/>
    <m/>
    <m/>
    <m/>
    <m/>
    <m/>
  </r>
  <r>
    <x v="361"/>
    <n v="26664"/>
    <s v="45207810750050000475"/>
    <n v="117365000"/>
    <s v="01506/МР"/>
    <m/>
    <d v="2016-09-16T00:00:00"/>
    <m/>
    <m/>
    <n v="1"/>
    <n v="1"/>
    <m/>
    <m/>
    <n v="1"/>
    <n v="1"/>
    <n v="1"/>
    <n v="0"/>
    <n v="1"/>
    <m/>
    <d v="2016-10-17T00:00:00"/>
    <n v="0"/>
    <m/>
    <m/>
    <m/>
    <m/>
    <m/>
    <m/>
  </r>
  <r>
    <x v="362"/>
    <n v="27264"/>
    <s v="45207810050050000489"/>
    <n v="575000000"/>
    <s v="01489/МР"/>
    <m/>
    <d v="2016-12-14T00:00:00"/>
    <m/>
    <m/>
    <n v="1"/>
    <n v="1"/>
    <m/>
    <m/>
    <n v="1"/>
    <n v="1"/>
    <n v="1"/>
    <n v="0"/>
    <n v="1"/>
    <m/>
    <d v="2017-01-01T00:00:00"/>
    <n v="0"/>
    <m/>
    <m/>
    <m/>
    <n v="0"/>
    <m/>
    <m/>
  </r>
  <r>
    <x v="363"/>
    <n v="15291"/>
    <s v="45208810550050000153"/>
    <n v="39200000"/>
    <s v="01010/МР"/>
    <m/>
    <d v="2015-04-27T00:00:00"/>
    <m/>
    <m/>
    <n v="1"/>
    <n v="1"/>
    <m/>
    <m/>
    <n v="1"/>
    <n v="1"/>
    <n v="1"/>
    <n v="0"/>
    <n v="1"/>
    <m/>
    <d v="2015-04-30T00:00:00"/>
    <n v="0"/>
    <m/>
    <m/>
    <m/>
    <n v="0"/>
    <m/>
    <m/>
  </r>
  <r>
    <x v="363"/>
    <n v="26861"/>
    <s v="45207810250050000483"/>
    <n v="99789747.079999998"/>
    <s v="01566/МР"/>
    <m/>
    <d v="2016-10-28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363"/>
    <n v="27114"/>
    <s v="45208810650050000202"/>
    <n v="31431705.940000001"/>
    <s v="01581/МР"/>
    <m/>
    <d v="2016-11-16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364"/>
    <n v="26642"/>
    <s v="45204810850050000284"/>
    <n v="50000000"/>
    <s v="01500/МР"/>
    <m/>
    <d v="2016-09-15T00:00:00"/>
    <m/>
    <m/>
    <n v="1"/>
    <n v="1"/>
    <m/>
    <m/>
    <n v="1"/>
    <n v="1"/>
    <n v="1"/>
    <n v="0"/>
    <n v="1"/>
    <m/>
    <d v="2016-09-25T00:00:00"/>
    <n v="0"/>
    <m/>
    <m/>
    <m/>
    <m/>
    <m/>
    <m/>
  </r>
  <r>
    <x v="365"/>
    <n v="13127"/>
    <s v="45208810550050000137"/>
    <n v="523808290.08999997"/>
    <s v="00840/МР"/>
    <m/>
    <d v="2014-09-02T00:00:00"/>
    <m/>
    <m/>
    <n v="1"/>
    <n v="1"/>
    <m/>
    <m/>
    <n v="1"/>
    <n v="1"/>
    <n v="1"/>
    <n v="0"/>
    <n v="1"/>
    <m/>
    <d v="2014-09-02T00:00:00"/>
    <n v="0"/>
    <m/>
    <m/>
    <m/>
    <n v="0"/>
    <m/>
    <m/>
  </r>
  <r>
    <x v="365"/>
    <n v="13168"/>
    <s v="45208810850050000138"/>
    <n v="333333333.44"/>
    <s v="00842/МР"/>
    <m/>
    <d v="2014-09-03T00:00:00"/>
    <m/>
    <m/>
    <n v="1"/>
    <n v="1"/>
    <m/>
    <m/>
    <n v="1"/>
    <n v="1"/>
    <n v="1"/>
    <n v="0"/>
    <n v="1"/>
    <m/>
    <d v="2014-09-05T00:00:00"/>
    <n v="0"/>
    <m/>
    <m/>
    <m/>
    <m/>
    <m/>
    <m/>
  </r>
  <r>
    <x v="365"/>
    <n v="24659"/>
    <s v="45207810050050000463"/>
    <n v="100000000"/>
    <s v="01452/МР"/>
    <m/>
    <d v="2016-07-28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365"/>
    <n v="24905"/>
    <s v="45208810550050000195"/>
    <n v="220000000"/>
    <s v="01453/МР"/>
    <m/>
    <d v="2016-07-29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365"/>
    <n v="26838"/>
    <s v="45207810850050000485"/>
    <n v="159000000"/>
    <s v="01532/МР"/>
    <m/>
    <d v="2016-10-13T00:00:00"/>
    <m/>
    <m/>
    <n v="1"/>
    <n v="1"/>
    <m/>
    <m/>
    <n v="1"/>
    <n v="1"/>
    <n v="1"/>
    <n v="0"/>
    <n v="1"/>
    <m/>
    <d v="2016-10-15T00:00:00"/>
    <n v="0"/>
    <m/>
    <m/>
    <m/>
    <m/>
    <m/>
    <m/>
  </r>
  <r>
    <x v="366"/>
    <n v="27160"/>
    <s v="45205810850050000526"/>
    <n v="150000000"/>
    <s v="01595/МР"/>
    <m/>
    <d v="2016-11-23T00:00:00"/>
    <m/>
    <m/>
    <n v="1"/>
    <n v="1"/>
    <m/>
    <m/>
    <n v="1"/>
    <n v="1"/>
    <n v="1"/>
    <n v="0"/>
    <n v="1"/>
    <m/>
    <d v="2016-12-15T00:00:00"/>
    <n v="0"/>
    <m/>
    <m/>
    <m/>
    <m/>
    <m/>
    <m/>
  </r>
  <r>
    <x v="367"/>
    <n v="19641"/>
    <s v="45206978950050000008"/>
    <n v="2126298900"/>
    <s v="01383/МР"/>
    <m/>
    <d v="2016-05-23T00:00:00"/>
    <m/>
    <m/>
    <n v="1"/>
    <n v="1"/>
    <m/>
    <m/>
    <n v="1"/>
    <n v="1"/>
    <n v="1"/>
    <n v="0"/>
    <n v="1"/>
    <m/>
    <d v="2016-05-30T00:00:00"/>
    <n v="0"/>
    <m/>
    <m/>
    <m/>
    <n v="0"/>
    <m/>
    <m/>
  </r>
  <r>
    <x v="367"/>
    <n v="22280"/>
    <s v="45206978250050000009"/>
    <n v="895622870"/>
    <s v="01418/МР"/>
    <m/>
    <d v="2016-06-29T00:00:00"/>
    <m/>
    <m/>
    <n v="1"/>
    <n v="1"/>
    <m/>
    <m/>
    <n v="1"/>
    <n v="1"/>
    <n v="1"/>
    <n v="0"/>
    <n v="1"/>
    <m/>
    <d v="2016-06-30T00:00:00"/>
    <n v="0"/>
    <m/>
    <m/>
    <m/>
    <n v="0"/>
    <m/>
    <m/>
  </r>
  <r>
    <x v="367"/>
    <n v="24277"/>
    <s v="45206978650050000010"/>
    <n v="869849550"/>
    <s v="01448/МР"/>
    <m/>
    <d v="2016-07-25T00:00:00"/>
    <m/>
    <m/>
    <n v="1"/>
    <n v="1"/>
    <m/>
    <m/>
    <n v="1"/>
    <n v="1"/>
    <n v="1"/>
    <n v="0"/>
    <n v="1"/>
    <m/>
    <d v="2016-07-30T00:00:00"/>
    <n v="0"/>
    <m/>
    <m/>
    <m/>
    <n v="0"/>
    <m/>
    <m/>
  </r>
  <r>
    <x v="367"/>
    <n v="26883"/>
    <s v="45206978950050000011"/>
    <n v="402708125"/>
    <s v="01603/МР"/>
    <m/>
    <d v="2016-11-03T00:00:00"/>
    <m/>
    <m/>
    <n v="1"/>
    <n v="1"/>
    <m/>
    <m/>
    <n v="1"/>
    <n v="1"/>
    <n v="1"/>
    <n v="0"/>
    <n v="1"/>
    <m/>
    <d v="2016-11-30T00:00:00"/>
    <n v="0"/>
    <m/>
    <m/>
    <m/>
    <n v="0"/>
    <m/>
    <m/>
  </r>
  <r>
    <x v="368"/>
    <n v="23454"/>
    <s v="45206810250050000824"/>
    <n v="24000000"/>
    <s v="01426/МР"/>
    <m/>
    <d v="2016-07-13T00:00:00"/>
    <m/>
    <m/>
    <n v="2.1"/>
    <n v="1"/>
    <m/>
    <m/>
    <n v="2.1"/>
    <n v="2.1"/>
    <n v="2.1"/>
    <n v="0"/>
    <n v="1"/>
    <m/>
    <d v="2016-07-13T00:00:00"/>
    <n v="0"/>
    <m/>
    <m/>
    <m/>
    <m/>
    <m/>
    <m/>
  </r>
  <r>
    <x v="369"/>
    <n v="17264"/>
    <s v="45208810255550000495"/>
    <n v="1900000000"/>
    <s v="3872"/>
    <m/>
    <d v="2015-12-11T00:00:00"/>
    <m/>
    <m/>
    <n v="1"/>
    <n v="1"/>
    <m/>
    <m/>
    <n v="1"/>
    <n v="1"/>
    <n v="1"/>
    <n v="0"/>
    <n v="1"/>
    <m/>
    <d v="2015-12-14T00:00:00"/>
    <n v="0"/>
    <m/>
    <m/>
    <m/>
    <n v="0"/>
    <m/>
    <m/>
  </r>
  <r>
    <x v="369"/>
    <n v="18256"/>
    <s v="45207810755550000608"/>
    <n v="1100000000"/>
    <s v="3801"/>
    <m/>
    <d v="2015-12-02T00:00:00"/>
    <m/>
    <m/>
    <n v="1"/>
    <n v="1"/>
    <m/>
    <m/>
    <n v="1"/>
    <n v="1"/>
    <n v="1"/>
    <n v="0"/>
    <n v="1"/>
    <m/>
    <d v="2016-05-10T00:00:00"/>
    <n v="0"/>
    <m/>
    <m/>
    <m/>
    <m/>
    <m/>
    <m/>
  </r>
  <r>
    <x v="369"/>
    <n v="25142"/>
    <s v="45203810855550000078"/>
    <n v="569000000"/>
    <s v="3591/СДБО"/>
    <m/>
    <d v="2015-05-22T00:00:00"/>
    <m/>
    <m/>
    <n v="1"/>
    <n v="1"/>
    <m/>
    <m/>
    <n v="1"/>
    <n v="1"/>
    <n v="1"/>
    <n v="0"/>
    <n v="1"/>
    <m/>
    <d v="2016-08-08T00:00:00"/>
    <n v="0"/>
    <m/>
    <m/>
    <m/>
    <m/>
    <m/>
    <m/>
  </r>
  <r>
    <x v="370"/>
    <n v="13672"/>
    <s v="45207810950050000385"/>
    <n v="33882353"/>
    <s v="00829/МР"/>
    <m/>
    <d v="2014-10-13T00:00:00"/>
    <m/>
    <m/>
    <n v="1"/>
    <n v="1"/>
    <m/>
    <m/>
    <n v="1"/>
    <n v="1"/>
    <n v="1"/>
    <n v="0"/>
    <n v="1"/>
    <m/>
    <d v="2014-10-31T00:00:00"/>
    <n v="0"/>
    <m/>
    <m/>
    <m/>
    <n v="0"/>
    <m/>
    <m/>
  </r>
  <r>
    <x v="370"/>
    <n v="22410"/>
    <s v="45207810550050000455"/>
    <n v="69916238"/>
    <s v="01407/МР"/>
    <m/>
    <d v="2016-06-29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371"/>
    <n v="14138"/>
    <s v="45208810855550000439"/>
    <n v="352941176.44999999"/>
    <s v="3555"/>
    <m/>
    <d v="2014-11-28T00:00:00"/>
    <m/>
    <m/>
    <n v="1"/>
    <n v="1"/>
    <m/>
    <m/>
    <n v="1"/>
    <n v="1"/>
    <n v="1"/>
    <n v="0"/>
    <n v="1"/>
    <m/>
    <d v="2014-12-01T00:00:00"/>
    <n v="0"/>
    <m/>
    <m/>
    <m/>
    <n v="0"/>
    <m/>
    <m/>
  </r>
  <r>
    <x v="371"/>
    <n v="16960"/>
    <s v="45208810355550000489"/>
    <n v="1100000000"/>
    <s v="3827"/>
    <m/>
    <d v="2015-11-02T00:00:00"/>
    <m/>
    <m/>
    <n v="1"/>
    <n v="1"/>
    <m/>
    <m/>
    <n v="1"/>
    <n v="1"/>
    <n v="1"/>
    <n v="0"/>
    <n v="1"/>
    <m/>
    <d v="2015-11-03T00:00:00"/>
    <n v="0"/>
    <m/>
    <m/>
    <m/>
    <m/>
    <m/>
    <m/>
  </r>
  <r>
    <x v="372"/>
    <n v="13243"/>
    <s v="45208810655550000422"/>
    <n v="517647058.81999999"/>
    <s v="3554"/>
    <m/>
    <d v="2014-09-11T00:00:00"/>
    <m/>
    <m/>
    <n v="2.1"/>
    <n v="1"/>
    <m/>
    <m/>
    <n v="2.1"/>
    <n v="2.1"/>
    <n v="2.1"/>
    <n v="0"/>
    <n v="1"/>
    <m/>
    <d v="2014-09-12T00:00:00"/>
    <n v="0"/>
    <m/>
    <m/>
    <m/>
    <m/>
    <m/>
    <m/>
  </r>
  <r>
    <x v="373"/>
    <n v="27135"/>
    <s v="45812810650060000028"/>
    <n v="435712375.70999998"/>
    <s v="IGR14/MSHD/2694"/>
    <m/>
    <d v="2014-08-18T00:00:00"/>
    <m/>
    <m/>
    <n v="2.2999999999999998"/>
    <n v="3"/>
    <m/>
    <m/>
    <n v="4.3"/>
    <n v="4.3"/>
    <n v="4.3"/>
    <n v="0"/>
    <n v="1"/>
    <m/>
    <d v="2000-01-01T00:00:00"/>
    <n v="70"/>
    <m/>
    <m/>
    <m/>
    <m/>
    <m/>
    <m/>
  </r>
  <r>
    <x v="374"/>
    <n v="13945"/>
    <s v="45606840055550000021"/>
    <n v="3349341098.7600002"/>
    <s v="б/н_2014-10-15"/>
    <m/>
    <d v="2014-10-15T00:00:00"/>
    <m/>
    <m/>
    <n v="1"/>
    <n v="2"/>
    <m/>
    <m/>
    <n v="2"/>
    <n v="2"/>
    <n v="2"/>
    <n v="0"/>
    <n v="1"/>
    <m/>
    <d v="2014-11-10T00:00:00"/>
    <n v="29"/>
    <s v="2016-12-09"/>
    <m/>
    <m/>
    <n v="0"/>
    <m/>
    <m/>
  </r>
  <r>
    <x v="375"/>
    <n v="16221"/>
    <s v="45603978855550000002"/>
    <n v="36039707982.639999"/>
    <s v="3574/СДБО"/>
    <m/>
    <d v="2015-04-21T00:00:00"/>
    <m/>
    <m/>
    <n v="2.2000000000000002"/>
    <n v="2"/>
    <n v="-2"/>
    <s v="0"/>
    <n v="2"/>
    <n v="2"/>
    <n v="2"/>
    <n v="0"/>
    <n v="1"/>
    <m/>
    <d v="2015-08-11T00:00:00"/>
    <n v="11"/>
    <s v="2016-11-07"/>
    <m/>
    <m/>
    <m/>
    <m/>
    <m/>
  </r>
  <r>
    <x v="376"/>
    <n v="13946"/>
    <s v="45606840755550000020"/>
    <n v="2533146012.4899998"/>
    <s v="б/н_2014-10-15"/>
    <m/>
    <d v="2014-10-15T00:00:00"/>
    <m/>
    <m/>
    <n v="1"/>
    <n v="2"/>
    <m/>
    <m/>
    <n v="2"/>
    <n v="2"/>
    <n v="2"/>
    <n v="0"/>
    <n v="1"/>
    <m/>
    <d v="2014-11-10T00:00:00"/>
    <n v="29"/>
    <s v="2016-12-09"/>
    <m/>
    <m/>
    <n v="0"/>
    <m/>
    <m/>
  </r>
  <r>
    <x v="377"/>
    <n v="14261"/>
    <s v="45812810050050000476"/>
    <n v="886757173.29999995"/>
    <s v="00918/МР"/>
    <m/>
    <d v="2014-12-12T00:00:00"/>
    <m/>
    <m/>
    <n v="3"/>
    <n v="3"/>
    <m/>
    <m/>
    <n v="5"/>
    <n v="5"/>
    <n v="5"/>
    <n v="0"/>
    <n v="1"/>
    <m/>
    <d v="2014-12-30T00:00:00"/>
    <n v="490"/>
    <m/>
    <m/>
    <m/>
    <m/>
    <m/>
    <m/>
  </r>
  <r>
    <x v="377"/>
    <n v="26969"/>
    <s v="45812810316800000001"/>
    <n v="142500000"/>
    <s v="31-041/15/300-14-КР"/>
    <m/>
    <d v="2014-06-19T00:00:00"/>
    <m/>
    <m/>
    <n v="3"/>
    <n v="3"/>
    <m/>
    <m/>
    <n v="5"/>
    <n v="5"/>
    <n v="5"/>
    <n v="0"/>
    <n v="1"/>
    <m/>
    <d v="2014-06-30T00:00:00"/>
    <n v="278"/>
    <m/>
    <m/>
    <m/>
    <m/>
    <m/>
    <m/>
  </r>
  <r>
    <x v="377"/>
    <n v="26970"/>
    <s v="45812810016800000000"/>
    <n v="227466928.27000001"/>
    <s v="31-041/15/471-14-КР"/>
    <m/>
    <d v="2014-09-05T00:00:00"/>
    <m/>
    <m/>
    <n v="3"/>
    <n v="3"/>
    <m/>
    <m/>
    <n v="5"/>
    <n v="5"/>
    <n v="5"/>
    <n v="0"/>
    <n v="1"/>
    <m/>
    <d v="2014-09-30T00:00:00"/>
    <n v="278"/>
    <m/>
    <m/>
    <m/>
    <m/>
    <m/>
    <m/>
  </r>
  <r>
    <x v="378"/>
    <n v="13142"/>
    <s v="45814810250050000012"/>
    <n v="120000000"/>
    <s v="КС-730750/2013/00133"/>
    <m/>
    <d v="2013-10-23T00:00:00"/>
    <m/>
    <m/>
    <n v="2.1"/>
    <n v="3"/>
    <m/>
    <m/>
    <n v="4.0999999999999996"/>
    <n v="4.0999999999999996"/>
    <n v="4.0999999999999996"/>
    <n v="0"/>
    <n v="1"/>
    <m/>
    <d v="2000-01-01T00:00:00"/>
    <n v="919"/>
    <m/>
    <m/>
    <m/>
    <m/>
    <m/>
    <m/>
  </r>
  <r>
    <x v="378"/>
    <n v="13143"/>
    <s v="45814810550050000013"/>
    <n v="99998610.159999996"/>
    <s v="КС-730750/2013/00060"/>
    <m/>
    <d v="2013-05-27T00:00:00"/>
    <m/>
    <m/>
    <n v="2.1"/>
    <n v="3"/>
    <m/>
    <m/>
    <n v="4.0999999999999996"/>
    <n v="4.0999999999999996"/>
    <n v="4.0999999999999996"/>
    <n v="0"/>
    <n v="1"/>
    <m/>
    <d v="2000-01-01T00:00:00"/>
    <n v="932"/>
    <m/>
    <m/>
    <m/>
    <m/>
    <m/>
    <m/>
  </r>
  <r>
    <x v="379"/>
    <n v="15154"/>
    <s v="45205810655550000331"/>
    <n v="193000000"/>
    <s v="3683"/>
    <m/>
    <d v="2015-04-07T00:00:00"/>
    <m/>
    <m/>
    <n v="1"/>
    <n v="1"/>
    <m/>
    <m/>
    <n v="1"/>
    <n v="1"/>
    <n v="1"/>
    <n v="0"/>
    <n v="1"/>
    <m/>
    <d v="2015-04-21T00:00:00"/>
    <n v="0"/>
    <m/>
    <m/>
    <m/>
    <m/>
    <m/>
    <m/>
  </r>
  <r>
    <x v="380"/>
    <n v="16630"/>
    <s v="45812810050050000502"/>
    <n v="117257422.78"/>
    <s v="01133/МР"/>
    <m/>
    <d v="2015-09-28T00:00:00"/>
    <m/>
    <m/>
    <n v="2.2000000000000002"/>
    <n v="3"/>
    <m/>
    <m/>
    <n v="4.2"/>
    <n v="4.2"/>
    <n v="4.2"/>
    <n v="0"/>
    <n v="1"/>
    <m/>
    <d v="2000-01-01T00:00:00"/>
    <n v="369"/>
    <m/>
    <m/>
    <m/>
    <m/>
    <m/>
    <m/>
  </r>
  <r>
    <x v="381"/>
    <n v="16975"/>
    <s v="45206810150050000759"/>
    <n v="500000000"/>
    <s v="01173/МР"/>
    <m/>
    <d v="2015-11-10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381"/>
    <n v="24523"/>
    <s v="45206810150050000827"/>
    <n v="500000000"/>
    <s v="01334/МР"/>
    <m/>
    <d v="2016-07-06T00:00:00"/>
    <m/>
    <m/>
    <n v="1"/>
    <n v="1"/>
    <m/>
    <m/>
    <n v="1"/>
    <n v="1"/>
    <n v="1"/>
    <n v="0"/>
    <n v="1"/>
    <m/>
    <d v="2016-07-28T00:00:00"/>
    <n v="0"/>
    <m/>
    <m/>
    <m/>
    <m/>
    <m/>
    <m/>
  </r>
  <r>
    <x v="382"/>
    <n v="14879"/>
    <s v="45208810255550000453"/>
    <n v="6750578257.71"/>
    <s v="3601"/>
    <m/>
    <d v="2014-12-30T00:00:00"/>
    <m/>
    <m/>
    <n v="2.1"/>
    <n v="1"/>
    <n v="-1"/>
    <s v="0"/>
    <n v="1.1000000000000001"/>
    <n v="1.1000000000000001"/>
    <n v="1.1000000000000001"/>
    <n v="0"/>
    <n v="1"/>
    <m/>
    <d v="2015-01-12T00:00:00"/>
    <n v="0"/>
    <m/>
    <n v="0"/>
    <m/>
    <n v="0"/>
    <m/>
    <m/>
  </r>
  <r>
    <x v="383"/>
    <n v="16066"/>
    <s v="45205810750050000383"/>
    <n v="124906407.38"/>
    <s v="01038/МР"/>
    <m/>
    <d v="2015-07-17T00:00:00"/>
    <m/>
    <m/>
    <n v="1"/>
    <n v="1"/>
    <m/>
    <m/>
    <n v="1"/>
    <n v="1"/>
    <n v="1"/>
    <n v="0"/>
    <n v="1"/>
    <m/>
    <d v="2015-08-17T00:00:00"/>
    <n v="0"/>
    <m/>
    <m/>
    <m/>
    <m/>
    <m/>
    <m/>
  </r>
  <r>
    <x v="383"/>
    <n v="24903"/>
    <s v="45205810050050000494"/>
    <n v="271620165.51999998"/>
    <s v="01425/МР"/>
    <m/>
    <d v="2016-07-27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384"/>
    <n v="13673"/>
    <s v="45812810350050000503"/>
    <n v="628571428.54999995"/>
    <s v="00877/МР"/>
    <m/>
    <d v="2014-10-13T00:00:00"/>
    <m/>
    <m/>
    <n v="3"/>
    <n v="3"/>
    <m/>
    <m/>
    <n v="5"/>
    <n v="5"/>
    <n v="5"/>
    <n v="0"/>
    <n v="1"/>
    <m/>
    <d v="2000-01-01T00:00:00"/>
    <n v="317"/>
    <m/>
    <m/>
    <m/>
    <m/>
    <m/>
    <m/>
  </r>
  <r>
    <x v="384"/>
    <n v="13773"/>
    <s v="45812810150050000499"/>
    <n v="718367346.95000005"/>
    <s v="00878/МР"/>
    <m/>
    <d v="2014-10-13T00:00:00"/>
    <m/>
    <m/>
    <n v="3"/>
    <n v="3"/>
    <m/>
    <m/>
    <n v="5"/>
    <n v="5"/>
    <n v="5"/>
    <n v="0"/>
    <n v="1"/>
    <m/>
    <d v="2000-01-01T00:00:00"/>
    <n v="317"/>
    <m/>
    <m/>
    <m/>
    <m/>
    <m/>
    <m/>
  </r>
  <r>
    <x v="384"/>
    <n v="17372"/>
    <s v="45812810050050000515"/>
    <n v="89986560.549999997"/>
    <s v="01238/МР"/>
    <m/>
    <d v="2015-12-24T00:00:00"/>
    <m/>
    <m/>
    <n v="3"/>
    <n v="3"/>
    <m/>
    <m/>
    <n v="5"/>
    <n v="5"/>
    <n v="5"/>
    <n v="0"/>
    <n v="1"/>
    <m/>
    <d v="2000-01-01T00:00:00"/>
    <n v="317"/>
    <m/>
    <m/>
    <m/>
    <m/>
    <m/>
    <m/>
  </r>
  <r>
    <x v="385"/>
    <n v="13858"/>
    <s v="32309840800210000185"/>
    <n v="5640168750"/>
    <s v="703010143 - участ. Донецксталь"/>
    <m/>
    <d v="2014-10-30T00:00:00"/>
    <m/>
    <m/>
    <n v="2.2000000000000002"/>
    <n v="3"/>
    <m/>
    <m/>
    <n v="4.2"/>
    <n v="4.2"/>
    <n v="4.2"/>
    <n v="0"/>
    <n v="1"/>
    <m/>
    <d v="2014-10-31T00:00:00"/>
    <n v="820"/>
    <m/>
    <m/>
    <m/>
    <m/>
    <m/>
    <m/>
  </r>
  <r>
    <x v="386"/>
    <n v="21908"/>
    <s v="45206810350050000821"/>
    <n v="999986762.91999996"/>
    <s v="01404/МР"/>
    <m/>
    <d v="2016-06-24T00:00:00"/>
    <m/>
    <m/>
    <n v="1"/>
    <n v="1"/>
    <m/>
    <m/>
    <n v="1"/>
    <n v="1"/>
    <n v="1"/>
    <n v="0"/>
    <n v="1"/>
    <m/>
    <d v="2016-06-30T00:00:00"/>
    <n v="0"/>
    <m/>
    <m/>
    <m/>
    <n v="0"/>
    <m/>
    <m/>
  </r>
  <r>
    <x v="386"/>
    <n v="24271"/>
    <s v="45206810550050000825"/>
    <n v="933164644.38999999"/>
    <s v="01403/МР"/>
    <m/>
    <d v="2016-07-21T00:00:00"/>
    <m/>
    <m/>
    <n v="1"/>
    <n v="1"/>
    <m/>
    <m/>
    <n v="1"/>
    <n v="1"/>
    <n v="1"/>
    <n v="0"/>
    <n v="1"/>
    <m/>
    <d v="2016-08-01T00:00:00"/>
    <n v="0"/>
    <m/>
    <m/>
    <m/>
    <m/>
    <m/>
    <m/>
  </r>
  <r>
    <x v="387"/>
    <n v="27333"/>
    <s v="45207810955550000644"/>
    <n v="2974166625.4300003"/>
    <s v="4133"/>
    <m/>
    <d v="2016-12-23T00:00:00"/>
    <m/>
    <m/>
    <n v="2.2000000000000002"/>
    <n v="1"/>
    <n v="-2"/>
    <s v="0"/>
    <n v="1"/>
    <n v="1"/>
    <n v="1"/>
    <n v="0"/>
    <n v="1"/>
    <m/>
    <d v="2016-12-26T00:00:00"/>
    <n v="0"/>
    <m/>
    <m/>
    <m/>
    <n v="0"/>
    <n v="0"/>
    <m/>
  </r>
  <r>
    <x v="388"/>
    <n v="24278"/>
    <s v="45206810850050000826"/>
    <n v="250000000"/>
    <s v="01402/МР"/>
    <m/>
    <d v="2016-07-21T00:00:00"/>
    <m/>
    <m/>
    <n v="1"/>
    <n v="1"/>
    <m/>
    <m/>
    <n v="1"/>
    <n v="1"/>
    <n v="1"/>
    <n v="0"/>
    <n v="1"/>
    <m/>
    <d v="2016-07-29T00:00:00"/>
    <n v="0"/>
    <m/>
    <m/>
    <m/>
    <m/>
    <m/>
    <m/>
  </r>
  <r>
    <x v="388"/>
    <n v="26592"/>
    <s v="45206810950050000865"/>
    <n v="50000000"/>
    <s v="01479/МР"/>
    <m/>
    <d v="2016-08-30T00:00:00"/>
    <m/>
    <m/>
    <n v="1"/>
    <n v="1"/>
    <m/>
    <m/>
    <n v="1"/>
    <n v="1"/>
    <n v="1"/>
    <n v="0"/>
    <n v="1"/>
    <m/>
    <d v="2016-08-31T00:00:00"/>
    <n v="0"/>
    <m/>
    <m/>
    <m/>
    <m/>
    <m/>
    <m/>
  </r>
  <r>
    <x v="389"/>
    <n v="15751"/>
    <s v="45208810655550000464"/>
    <n v="3116677257.1500001"/>
    <s v="3700"/>
    <m/>
    <d v="2015-06-03T00:00:00"/>
    <m/>
    <m/>
    <n v="2.2000000000000002"/>
    <n v="1"/>
    <n v="-2"/>
    <s v="0"/>
    <n v="1"/>
    <n v="1"/>
    <n v="1"/>
    <n v="0"/>
    <n v="1"/>
    <m/>
    <d v="2015-06-15T00:00:00"/>
    <n v="0"/>
    <m/>
    <n v="0"/>
    <m/>
    <m/>
    <m/>
    <m/>
  </r>
  <r>
    <x v="389"/>
    <n v="15763"/>
    <s v="45208810555550000470"/>
    <n v="7608162582.3900003"/>
    <s v="3671"/>
    <m/>
    <d v="2015-06-03T00:00:00"/>
    <m/>
    <m/>
    <n v="2.2000000000000002"/>
    <n v="1"/>
    <n v="-2"/>
    <s v="0"/>
    <n v="1"/>
    <n v="1"/>
    <n v="1"/>
    <n v="0"/>
    <n v="1"/>
    <m/>
    <d v="2015-06-15T00:00:00"/>
    <n v="0"/>
    <m/>
    <n v="0"/>
    <m/>
    <m/>
    <m/>
    <m/>
  </r>
  <r>
    <x v="389"/>
    <n v="17642"/>
    <s v="45206810955550000496"/>
    <n v="20000000000"/>
    <s v="3932"/>
    <m/>
    <d v="2016-03-11T00:00:00"/>
    <m/>
    <m/>
    <n v="2.2000000000000002"/>
    <n v="1"/>
    <n v="-2"/>
    <s v="0"/>
    <n v="1"/>
    <n v="1"/>
    <n v="1"/>
    <n v="0"/>
    <n v="1"/>
    <m/>
    <d v="2016-03-14T00:00:00"/>
    <n v="0"/>
    <m/>
    <n v="0"/>
    <m/>
    <n v="0"/>
    <n v="0"/>
    <m/>
  </r>
  <r>
    <x v="389"/>
    <n v="27364"/>
    <s v="45207810155550000648"/>
    <n v="39900000000"/>
    <s v="4157"/>
    <m/>
    <d v="2016-12-28T00:00:00"/>
    <m/>
    <m/>
    <n v="2.2000000000000002"/>
    <n v="1"/>
    <n v="-2"/>
    <s v="0"/>
    <n v="1"/>
    <n v="1"/>
    <n v="1"/>
    <n v="0"/>
    <n v="1"/>
    <m/>
    <d v="2017-01-15T00:00:00"/>
    <n v="0"/>
    <m/>
    <m/>
    <m/>
    <n v="0"/>
    <n v="0"/>
    <m/>
  </r>
  <r>
    <x v="390"/>
    <n v="14398"/>
    <s v="45207810050050000395"/>
    <n v="74928224.239999995"/>
    <s v="00955/МР"/>
    <m/>
    <d v="2014-12-26T00:00:00"/>
    <m/>
    <m/>
    <n v="1"/>
    <n v="1"/>
    <m/>
    <m/>
    <n v="1"/>
    <n v="1"/>
    <n v="1"/>
    <n v="0"/>
    <n v="1"/>
    <m/>
    <d v="2014-12-26T00:00:00"/>
    <n v="0"/>
    <m/>
    <m/>
    <m/>
    <m/>
    <m/>
    <m/>
  </r>
  <r>
    <x v="390"/>
    <n v="26543"/>
    <s v="45206810250050000837"/>
    <n v="17000000"/>
    <s v="01460/МР"/>
    <m/>
    <d v="2016-08-23T00:00:00"/>
    <m/>
    <m/>
    <n v="1"/>
    <n v="1"/>
    <m/>
    <m/>
    <n v="1"/>
    <n v="1"/>
    <n v="1"/>
    <n v="0"/>
    <n v="1"/>
    <m/>
    <d v="2016-08-30T00:00:00"/>
    <n v="0"/>
    <m/>
    <m/>
    <m/>
    <m/>
    <m/>
    <m/>
  </r>
  <r>
    <x v="390"/>
    <n v="26600"/>
    <s v="45206810250050000840"/>
    <n v="52000000"/>
    <s v="01461/МР"/>
    <m/>
    <d v="2016-09-02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390"/>
    <n v="26869"/>
    <s v="45206810850050000855"/>
    <n v="35000000"/>
    <s v="01546/МР"/>
    <m/>
    <d v="2016-10-24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390"/>
    <n v="26871"/>
    <s v="45206810450050000857"/>
    <n v="10000000"/>
    <s v="01545/МР"/>
    <m/>
    <d v="2016-10-31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391"/>
    <n v="15048"/>
    <s v="45207810850050000472"/>
    <n v="25339056.670000002"/>
    <s v="00953/МР"/>
    <m/>
    <d v="2015-03-23T00:00:00"/>
    <m/>
    <m/>
    <n v="1"/>
    <n v="3"/>
    <m/>
    <m/>
    <n v="3"/>
    <n v="3"/>
    <n v="3"/>
    <n v="0"/>
    <n v="1"/>
    <m/>
    <d v="2015-04-15T00:00:00"/>
    <n v="147"/>
    <s v="2016-08-16"/>
    <n v="0"/>
    <m/>
    <m/>
    <m/>
    <m/>
  </r>
  <r>
    <x v="391"/>
    <n v="15487"/>
    <s v="45207810150050000473"/>
    <n v="103125000"/>
    <s v="01020/МР"/>
    <m/>
    <d v="2015-05-19T00:00:00"/>
    <m/>
    <m/>
    <n v="1"/>
    <n v="3"/>
    <m/>
    <m/>
    <n v="3"/>
    <n v="3"/>
    <n v="3"/>
    <n v="0"/>
    <n v="1"/>
    <m/>
    <d v="2015-06-15T00:00:00"/>
    <n v="132"/>
    <s v="2016-09-15"/>
    <n v="0"/>
    <m/>
    <m/>
    <m/>
    <m/>
  </r>
  <r>
    <x v="392"/>
    <n v="17186"/>
    <s v="45207810255550000551"/>
    <n v="10000000000"/>
    <s v="3735"/>
    <m/>
    <d v="2015-12-02T00:00:00"/>
    <m/>
    <m/>
    <n v="1"/>
    <n v="1"/>
    <m/>
    <m/>
    <n v="1"/>
    <n v="1"/>
    <n v="1"/>
    <n v="0"/>
    <n v="1"/>
    <m/>
    <d v="2015-12-03T00:00:00"/>
    <n v="0"/>
    <m/>
    <m/>
    <m/>
    <m/>
    <m/>
    <m/>
  </r>
  <r>
    <x v="393"/>
    <n v="17832"/>
    <s v="45206810250050000853"/>
    <n v="124100000"/>
    <s v="01343/МР"/>
    <m/>
    <d v="2016-04-29T00:00:00"/>
    <m/>
    <m/>
    <n v="1"/>
    <n v="1"/>
    <m/>
    <m/>
    <n v="1"/>
    <n v="1"/>
    <n v="1"/>
    <n v="0"/>
    <n v="1"/>
    <m/>
    <d v="2016-07-15T00:00:00"/>
    <n v="0"/>
    <m/>
    <m/>
    <m/>
    <m/>
    <m/>
    <m/>
  </r>
  <r>
    <x v="394"/>
    <n v="14439"/>
    <s v="47802840355550000044"/>
    <n v="8013551759.3999996"/>
    <s v="цесс_2011-10-07 (б/н ,)"/>
    <m/>
    <d v="2011-10-07T00:00:00"/>
    <m/>
    <m/>
    <n v="2.1"/>
    <n v="2"/>
    <n v="-1"/>
    <s v="0"/>
    <n v="2.0999999999999996"/>
    <n v="2.0999999999999996"/>
    <n v="2.0999999999999996"/>
    <n v="0"/>
    <n v="1"/>
    <m/>
    <d v="2000-01-01T00:00:00"/>
    <n v="0"/>
    <m/>
    <n v="2"/>
    <n v="0"/>
    <m/>
    <m/>
    <m/>
  </r>
  <r>
    <x v="395"/>
    <n v="15096"/>
    <s v="45208810455550000457"/>
    <n v="312468311.26999998"/>
    <s v="3660"/>
    <m/>
    <d v="2015-04-02T00:00:00"/>
    <m/>
    <m/>
    <n v="1"/>
    <n v="1"/>
    <m/>
    <m/>
    <n v="1"/>
    <n v="1"/>
    <n v="1"/>
    <n v="0"/>
    <n v="1"/>
    <m/>
    <d v="2015-04-03T00:00:00"/>
    <n v="0"/>
    <m/>
    <m/>
    <m/>
    <n v="0"/>
    <n v="0"/>
    <m/>
  </r>
  <r>
    <x v="396"/>
    <n v="14440"/>
    <s v="47802840655550000045"/>
    <n v="2845089257.29"/>
    <s v="цесс_2014-04-15 (б/,н)"/>
    <m/>
    <d v="2014-04-15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397"/>
    <n v="100006241"/>
    <s v="47408810500210035457"/>
    <n v="3300030000"/>
    <m/>
    <m/>
    <m/>
    <m/>
    <m/>
    <n v="1"/>
    <n v="1"/>
    <m/>
    <m/>
    <n v="1"/>
    <n v="1"/>
    <n v="1"/>
    <n v="0"/>
    <m/>
    <m/>
    <m/>
    <n v="0"/>
    <m/>
    <m/>
    <m/>
    <m/>
    <m/>
    <m/>
  </r>
  <r>
    <x v="398"/>
    <n v="23213"/>
    <s v="45207810450050000458"/>
    <n v="975060457.61000001"/>
    <s v="01411/МР"/>
    <m/>
    <d v="2016-07-07T00:00:00"/>
    <m/>
    <m/>
    <n v="1"/>
    <n v="1"/>
    <m/>
    <m/>
    <n v="1"/>
    <n v="1"/>
    <n v="1"/>
    <n v="0"/>
    <n v="1"/>
    <m/>
    <d v="2016-07-29T00:00:00"/>
    <n v="0"/>
    <m/>
    <m/>
    <m/>
    <m/>
    <m/>
    <m/>
  </r>
  <r>
    <x v="399"/>
    <n v="14897"/>
    <s v="45208810755550000461"/>
    <n v="9617493292.8299999"/>
    <s v="3658"/>
    <m/>
    <d v="2015-02-11T00:00:00"/>
    <m/>
    <m/>
    <n v="1"/>
    <n v="1"/>
    <m/>
    <m/>
    <n v="1"/>
    <n v="1"/>
    <n v="1"/>
    <n v="0"/>
    <n v="1"/>
    <m/>
    <d v="2015-04-29T00:00:00"/>
    <n v="0"/>
    <m/>
    <m/>
    <m/>
    <m/>
    <m/>
    <m/>
  </r>
  <r>
    <x v="400"/>
    <n v="14948"/>
    <s v="45812810550050000426"/>
    <n v="55000000"/>
    <s v="КС-724960/2013/00041"/>
    <m/>
    <d v="2013-09-18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400"/>
    <n v="14949"/>
    <s v="45812810850050000427"/>
    <n v="30000000"/>
    <s v="КС-724960/2014/00028"/>
    <m/>
    <d v="2014-05-12T00:00:00"/>
    <m/>
    <m/>
    <n v="3"/>
    <n v="3"/>
    <m/>
    <m/>
    <n v="5"/>
    <n v="5"/>
    <n v="5"/>
    <n v="0"/>
    <n v="1"/>
    <m/>
    <d v="2000-01-01T00:00:00"/>
    <n v="751"/>
    <m/>
    <m/>
    <m/>
    <m/>
    <m/>
    <m/>
  </r>
  <r>
    <x v="401"/>
    <n v="8677"/>
    <s v="32309978800210000002"/>
    <n v="3663172003.8600001"/>
    <s v="700806121(1) - фонд. Солар (Альфа, Зета)"/>
    <m/>
    <d v="2012-06-08T00:00:00"/>
    <m/>
    <m/>
    <n v="2.2999999999999998"/>
    <n v="3"/>
    <n v="-2"/>
    <s v="5"/>
    <n v="4"/>
    <n v="4"/>
    <n v="4"/>
    <n v="0"/>
    <n v="1"/>
    <m/>
    <d v="2012-06-28T00:00:00"/>
    <n v="916"/>
    <m/>
    <n v="0"/>
    <m/>
    <n v="0"/>
    <m/>
    <m/>
  </r>
  <r>
    <x v="402"/>
    <n v="15462"/>
    <s v="32309978100210000003"/>
    <n v="3267153393.04"/>
    <s v="700806121(2) - фонд. Солар (Бета, Гамма)"/>
    <m/>
    <d v="2012-06-08T00:00:00"/>
    <m/>
    <m/>
    <n v="2.2999999999999998"/>
    <n v="3"/>
    <n v="-2"/>
    <s v="5"/>
    <n v="4"/>
    <n v="4"/>
    <n v="4"/>
    <n v="0"/>
    <n v="1"/>
    <m/>
    <d v="2012-06-28T00:00:00"/>
    <n v="916"/>
    <m/>
    <n v="0"/>
    <m/>
    <n v="0"/>
    <m/>
    <m/>
  </r>
  <r>
    <x v="403"/>
    <n v="26668"/>
    <s v="32108392700210000015"/>
    <n v="785470500"/>
    <s v="700909166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03"/>
    <n v="26671"/>
    <s v="32108392100210000013"/>
    <n v="523647000"/>
    <s v="700909163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03"/>
    <n v="26672"/>
    <s v="32108392400210000014"/>
    <n v="261823500"/>
    <s v="700909165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03"/>
    <n v="26673"/>
    <s v="32108810000210000132"/>
    <n v="650000000"/>
    <s v="5009091639"/>
    <m/>
    <d v="2016-09-09T00:00:00"/>
    <m/>
    <m/>
    <n v="2"/>
    <n v="1"/>
    <n v="-1"/>
    <s v="0"/>
    <n v="1"/>
    <n v="1"/>
    <n v="1"/>
    <n v="0"/>
    <n v="0"/>
    <n v="1"/>
    <d v="2500-01-01T00:00:00"/>
    <n v="0"/>
    <m/>
    <m/>
    <m/>
    <m/>
    <m/>
    <m/>
  </r>
  <r>
    <x v="403"/>
    <n v="27610"/>
    <s v="32102978000210002667"/>
    <n v="912182228.10000002"/>
    <s v="703101172"/>
    <m/>
    <d v="2017-01-31T00:00:00"/>
    <m/>
    <m/>
    <n v="2"/>
    <n v="2"/>
    <n v="-1"/>
    <s v="0"/>
    <n v="2"/>
    <n v="2"/>
    <n v="2"/>
    <n v="0"/>
    <n v="0"/>
    <m/>
    <d v="2500-01-01T00:00:00"/>
    <n v="0"/>
    <m/>
    <m/>
    <m/>
    <m/>
    <m/>
    <m/>
  </r>
  <r>
    <x v="403"/>
    <n v="27611"/>
    <s v="32102840100210004745"/>
    <n v="7303040902"/>
    <s v="703101173"/>
    <m/>
    <d v="2017-01-31T00:00:00"/>
    <m/>
    <m/>
    <n v="2"/>
    <n v="2"/>
    <n v="-1"/>
    <s v="0"/>
    <n v="2"/>
    <n v="2"/>
    <n v="2"/>
    <n v="0"/>
    <n v="0"/>
    <m/>
    <d v="2500-01-01T00:00:00"/>
    <n v="0"/>
    <m/>
    <m/>
    <m/>
    <m/>
    <m/>
    <m/>
  </r>
  <r>
    <x v="403"/>
    <n v="27612"/>
    <s v="32102810700210001819"/>
    <n v="150000000"/>
    <s v="5031011713"/>
    <m/>
    <d v="2017-01-31T00:00:00"/>
    <m/>
    <m/>
    <n v="2"/>
    <n v="2"/>
    <n v="-1"/>
    <s v="0"/>
    <n v="2"/>
    <n v="2"/>
    <n v="2"/>
    <n v="0"/>
    <n v="0"/>
    <m/>
    <d v="2500-01-01T00:00:00"/>
    <n v="0"/>
    <m/>
    <m/>
    <m/>
    <m/>
    <m/>
    <m/>
  </r>
  <r>
    <x v="404"/>
    <n v="14343"/>
    <s v="45208810455550000444"/>
    <n v="112200000000"/>
    <s v="3613"/>
    <m/>
    <d v="2014-12-17T00:00:00"/>
    <m/>
    <m/>
    <n v="1"/>
    <n v="1"/>
    <m/>
    <m/>
    <n v="1"/>
    <n v="1"/>
    <n v="1"/>
    <n v="0"/>
    <n v="1"/>
    <m/>
    <d v="2014-12-17T00:00:00"/>
    <n v="0"/>
    <m/>
    <m/>
    <m/>
    <n v="0"/>
    <n v="0"/>
    <m/>
  </r>
  <r>
    <x v="405"/>
    <n v="16818"/>
    <s v="45205810250050000401"/>
    <n v="119978288.51000001"/>
    <s v="01092/МР"/>
    <m/>
    <d v="2015-10-09T00:00:00"/>
    <m/>
    <m/>
    <n v="1"/>
    <n v="1"/>
    <m/>
    <m/>
    <n v="1"/>
    <n v="1"/>
    <n v="1"/>
    <n v="0"/>
    <n v="1"/>
    <m/>
    <d v="2015-10-29T00:00:00"/>
    <n v="0"/>
    <m/>
    <m/>
    <m/>
    <m/>
    <m/>
    <m/>
  </r>
  <r>
    <x v="405"/>
    <n v="20662"/>
    <s v="45205810450050000476"/>
    <n v="91000000"/>
    <s v="01369/МР"/>
    <m/>
    <d v="2016-06-07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406"/>
    <n v="16754"/>
    <s v="45205810050050000397"/>
    <n v="79999189.079999998"/>
    <s v="01094/МР"/>
    <m/>
    <d v="2015-10-09T00:00:00"/>
    <m/>
    <m/>
    <n v="1"/>
    <n v="1"/>
    <m/>
    <m/>
    <n v="1"/>
    <n v="1"/>
    <n v="1"/>
    <n v="0"/>
    <n v="1"/>
    <m/>
    <d v="2015-10-14T00:00:00"/>
    <n v="0"/>
    <m/>
    <m/>
    <m/>
    <m/>
    <m/>
    <m/>
  </r>
  <r>
    <x v="407"/>
    <n v="16755"/>
    <s v="45205810350050000398"/>
    <n v="143190537.33000001"/>
    <s v="01093/МР"/>
    <m/>
    <d v="2015-10-09T00:00:00"/>
    <m/>
    <m/>
    <n v="1"/>
    <n v="1"/>
    <m/>
    <m/>
    <n v="1"/>
    <n v="1"/>
    <n v="1"/>
    <n v="0"/>
    <n v="1"/>
    <m/>
    <d v="2015-10-19T00:00:00"/>
    <n v="0"/>
    <m/>
    <m/>
    <m/>
    <m/>
    <m/>
    <m/>
  </r>
  <r>
    <x v="408"/>
    <n v="16929"/>
    <s v="45208810055550000585"/>
    <n v="2043800790.1800001"/>
    <s v="3722"/>
    <m/>
    <d v="2015-10-30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409"/>
    <n v="15409"/>
    <s v="47101810400210000012"/>
    <n v="10007130"/>
    <s v="2011-346"/>
    <m/>
    <d v="2011-04-21T00:00:00"/>
    <m/>
    <m/>
    <n v="3"/>
    <n v="3"/>
    <m/>
    <m/>
    <n v="5"/>
    <n v="5"/>
    <n v="5"/>
    <n v="0"/>
    <n v="1"/>
    <m/>
    <d v="2011-08-01T00:00:00"/>
    <n v="1768"/>
    <m/>
    <m/>
    <m/>
    <m/>
    <m/>
    <m/>
  </r>
  <r>
    <x v="410"/>
    <n v="27214"/>
    <s v="47101810500210000190"/>
    <n v="210949860"/>
    <s v="6/2017-КП"/>
    <m/>
    <d v="2016-12-05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411"/>
    <n v="27178"/>
    <s v="45205810450050000528"/>
    <n v="21000000"/>
    <s v="01624/МР"/>
    <m/>
    <d v="2016-11-30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412"/>
    <n v="16686"/>
    <s v="45208810450050000169"/>
    <n v="925000000"/>
    <s v="01118/МР"/>
    <m/>
    <d v="2015-09-25T00:00:00"/>
    <m/>
    <m/>
    <n v="2.2000000000000002"/>
    <n v="1"/>
    <m/>
    <m/>
    <n v="2.2000000000000002"/>
    <n v="2.2000000000000002"/>
    <n v="2.2000000000000002"/>
    <n v="0"/>
    <n v="1"/>
    <m/>
    <d v="2015-11-25T00:00:00"/>
    <n v="0"/>
    <m/>
    <m/>
    <m/>
    <m/>
    <m/>
    <m/>
  </r>
  <r>
    <x v="412"/>
    <n v="24527"/>
    <s v="45208810750050000199"/>
    <n v="164703916.33000001"/>
    <s v="01374/МР"/>
    <m/>
    <d v="2016-07-12T00:00:00"/>
    <m/>
    <m/>
    <n v="2.2000000000000002"/>
    <n v="1"/>
    <m/>
    <m/>
    <n v="2.2000000000000002"/>
    <n v="2.2000000000000002"/>
    <n v="2.2000000000000002"/>
    <n v="0"/>
    <n v="1"/>
    <m/>
    <d v="2016-07-25T00:00:00"/>
    <n v="0"/>
    <m/>
    <m/>
    <m/>
    <m/>
    <m/>
    <m/>
  </r>
  <r>
    <x v="413"/>
    <n v="15968"/>
    <s v="45605840955550000025"/>
    <n v="15882715200"/>
    <s v="3737"/>
    <m/>
    <d v="2015-07-14T00:00:00"/>
    <m/>
    <m/>
    <n v="2.2000000000000002"/>
    <n v="1"/>
    <m/>
    <m/>
    <n v="2.2000000000000002"/>
    <n v="2.2000000000000002"/>
    <n v="2.2000000000000002"/>
    <n v="0"/>
    <n v="1"/>
    <m/>
    <d v="2015-07-15T00:00:00"/>
    <n v="0"/>
    <m/>
    <n v="0"/>
    <m/>
    <n v="0"/>
    <m/>
    <m/>
  </r>
  <r>
    <x v="414"/>
    <n v="15816"/>
    <s v="45208810255550000466"/>
    <n v="8984251428.5799999"/>
    <s v="3749"/>
    <m/>
    <d v="2015-06-25T00:00:00"/>
    <m/>
    <m/>
    <n v="2.1"/>
    <n v="1"/>
    <m/>
    <m/>
    <n v="2.1"/>
    <n v="2.1"/>
    <n v="2.1"/>
    <n v="0"/>
    <n v="1"/>
    <m/>
    <d v="2015-06-25T00:00:00"/>
    <n v="0"/>
    <m/>
    <m/>
    <m/>
    <n v="0"/>
    <n v="0"/>
    <m/>
  </r>
  <r>
    <x v="415"/>
    <n v="15817"/>
    <s v="45208810555550000467"/>
    <n v="31644700621.09"/>
    <s v="3714"/>
    <m/>
    <d v="2015-06-25T00:00:00"/>
    <m/>
    <m/>
    <n v="1"/>
    <n v="1"/>
    <m/>
    <m/>
    <n v="1"/>
    <n v="1"/>
    <n v="1"/>
    <n v="0"/>
    <n v="1"/>
    <m/>
    <d v="2015-06-25T00:00:00"/>
    <n v="0"/>
    <m/>
    <m/>
    <m/>
    <n v="0"/>
    <m/>
    <m/>
  </r>
  <r>
    <x v="416"/>
    <n v="26870"/>
    <s v="45205810050050000520"/>
    <n v="100000000"/>
    <s v="01485/МР"/>
    <m/>
    <d v="2016-10-28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417"/>
    <n v="15989"/>
    <s v="45812810450050000461"/>
    <n v="73621324.069999993"/>
    <s v="КС-728000/2012/00058"/>
    <m/>
    <d v="2012-10-01T00:00:00"/>
    <m/>
    <m/>
    <n v="3"/>
    <n v="3"/>
    <m/>
    <m/>
    <n v="5"/>
    <n v="5"/>
    <n v="5"/>
    <n v="0"/>
    <n v="1"/>
    <m/>
    <d v="2000-01-01T00:00:00"/>
    <n v="855"/>
    <m/>
    <m/>
    <m/>
    <n v="0"/>
    <m/>
    <m/>
  </r>
  <r>
    <x v="417"/>
    <n v="15990"/>
    <s v="45812810050050000463"/>
    <n v="59999632"/>
    <s v="КС-728000/2012/00059"/>
    <m/>
    <d v="2012-10-01T00:00:00"/>
    <m/>
    <m/>
    <n v="3"/>
    <n v="3"/>
    <m/>
    <m/>
    <n v="5"/>
    <n v="5"/>
    <n v="5"/>
    <n v="0"/>
    <n v="1"/>
    <m/>
    <d v="2000-01-01T00:00:00"/>
    <n v="828"/>
    <m/>
    <m/>
    <m/>
    <n v="0"/>
    <m/>
    <m/>
  </r>
  <r>
    <x v="418"/>
    <n v="15991"/>
    <s v="45812810150050000460"/>
    <n v="81750521.269999996"/>
    <s v="КС-728000/2012/00060"/>
    <m/>
    <d v="2012-10-01T00:00:00"/>
    <m/>
    <m/>
    <n v="3"/>
    <n v="3"/>
    <m/>
    <m/>
    <n v="5"/>
    <n v="5"/>
    <n v="5"/>
    <n v="0"/>
    <n v="1"/>
    <m/>
    <d v="2000-01-01T00:00:00"/>
    <n v="855"/>
    <m/>
    <m/>
    <m/>
    <n v="0"/>
    <m/>
    <m/>
  </r>
  <r>
    <x v="418"/>
    <n v="15992"/>
    <s v="45812810750050000462"/>
    <n v="59999412"/>
    <s v="КС-728000/2012/00061"/>
    <m/>
    <d v="2012-10-01T00:00:00"/>
    <m/>
    <m/>
    <n v="3"/>
    <n v="3"/>
    <m/>
    <m/>
    <n v="5"/>
    <n v="5"/>
    <n v="5"/>
    <n v="0"/>
    <n v="1"/>
    <m/>
    <d v="2000-01-01T00:00:00"/>
    <n v="828"/>
    <m/>
    <m/>
    <m/>
    <n v="0"/>
    <m/>
    <m/>
  </r>
  <r>
    <x v="419"/>
    <n v="15996"/>
    <s v="45812810550050000468"/>
    <n v="27345825.84"/>
    <s v="КС-728000/2013/00047"/>
    <m/>
    <d v="2013-08-12T00:00:00"/>
    <m/>
    <m/>
    <n v="3"/>
    <n v="3"/>
    <m/>
    <m/>
    <n v="5"/>
    <n v="5"/>
    <n v="5"/>
    <n v="0"/>
    <n v="1"/>
    <m/>
    <d v="2000-01-01T00:00:00"/>
    <n v="863"/>
    <m/>
    <m/>
    <m/>
    <m/>
    <m/>
    <m/>
  </r>
  <r>
    <x v="419"/>
    <n v="15997"/>
    <s v="45812810250050000467"/>
    <n v="59985932"/>
    <s v="КС-728000/2012/00062"/>
    <m/>
    <d v="2012-10-01T00:00:00"/>
    <m/>
    <m/>
    <n v="3"/>
    <n v="3"/>
    <m/>
    <m/>
    <n v="5"/>
    <n v="5"/>
    <n v="5"/>
    <n v="0"/>
    <n v="1"/>
    <m/>
    <d v="2000-01-01T00:00:00"/>
    <n v="860"/>
    <m/>
    <m/>
    <m/>
    <m/>
    <m/>
    <m/>
  </r>
  <r>
    <x v="419"/>
    <n v="15998"/>
    <s v="45812810650050000465"/>
    <n v="59999550"/>
    <s v="КС-728000/2013/00101"/>
    <m/>
    <d v="2013-12-25T00:00:00"/>
    <m/>
    <m/>
    <n v="3"/>
    <n v="3"/>
    <m/>
    <m/>
    <n v="5"/>
    <n v="5"/>
    <n v="5"/>
    <n v="0"/>
    <n v="1"/>
    <m/>
    <d v="2000-01-01T00:00:00"/>
    <n v="860"/>
    <m/>
    <m/>
    <m/>
    <m/>
    <m/>
    <m/>
  </r>
  <r>
    <x v="420"/>
    <n v="19987"/>
    <s v="45205810250050000472"/>
    <n v="450000000"/>
    <s v="01378/МР"/>
    <m/>
    <d v="2016-05-30T00:00:00"/>
    <m/>
    <m/>
    <n v="1"/>
    <n v="1"/>
    <m/>
    <m/>
    <n v="1"/>
    <n v="1"/>
    <n v="1"/>
    <n v="0"/>
    <n v="1"/>
    <m/>
    <d v="2015-05-31T00:00:00"/>
    <n v="0"/>
    <m/>
    <m/>
    <m/>
    <m/>
    <m/>
    <m/>
  </r>
  <r>
    <x v="421"/>
    <n v="27250"/>
    <s v="45206810650050000864"/>
    <n v="78933334"/>
    <s v="01653/МР"/>
    <m/>
    <d v="2016-12-09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422"/>
    <n v="25387"/>
    <s v="45208810250050000194"/>
    <n v="99999999.989999995"/>
    <s v="01431/МР"/>
    <m/>
    <d v="2016-08-04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423"/>
    <n v="22161"/>
    <s v="45205810750050000480"/>
    <n v="130000000"/>
    <s v="01382/МР"/>
    <m/>
    <d v="2016-06-16T00:00:00"/>
    <m/>
    <m/>
    <n v="1"/>
    <n v="1"/>
    <m/>
    <m/>
    <n v="1"/>
    <n v="1"/>
    <n v="1"/>
    <n v="0"/>
    <n v="1"/>
    <m/>
    <d v="2016-06-30T00:00:00"/>
    <n v="0"/>
    <m/>
    <m/>
    <m/>
    <m/>
    <m/>
    <m/>
  </r>
  <r>
    <x v="424"/>
    <n v="16354"/>
    <s v="45207810255550000632"/>
    <n v="31256839446.259998"/>
    <s v="3783"/>
    <m/>
    <d v="2015-08-28T00:00:00"/>
    <m/>
    <m/>
    <n v="1"/>
    <n v="1"/>
    <m/>
    <m/>
    <n v="1"/>
    <n v="1"/>
    <n v="1"/>
    <n v="0"/>
    <n v="1"/>
    <m/>
    <d v="2015-08-28T00:00:00"/>
    <n v="0"/>
    <m/>
    <n v="0"/>
    <m/>
    <n v="0"/>
    <n v="0"/>
    <m/>
  </r>
  <r>
    <x v="425"/>
    <n v="16355"/>
    <s v="45208840755550000198"/>
    <n v="56709990108.82"/>
    <s v="3782"/>
    <m/>
    <d v="2015-08-28T00:00:00"/>
    <m/>
    <m/>
    <n v="1"/>
    <n v="1"/>
    <m/>
    <m/>
    <n v="1"/>
    <n v="1"/>
    <n v="1"/>
    <n v="0"/>
    <n v="1"/>
    <m/>
    <d v="2015-08-28T00:00:00"/>
    <n v="0"/>
    <m/>
    <n v="0"/>
    <m/>
    <n v="0"/>
    <m/>
    <m/>
  </r>
  <r>
    <x v="426"/>
    <n v="26759"/>
    <s v="45206810650050000848"/>
    <n v="79433429.519999996"/>
    <s v="01501/МР"/>
    <m/>
    <d v="2016-10-07T00:00:00"/>
    <m/>
    <m/>
    <n v="2.1"/>
    <n v="1"/>
    <m/>
    <m/>
    <n v="2.1"/>
    <n v="2.1"/>
    <n v="2.1"/>
    <n v="0"/>
    <n v="1"/>
    <m/>
    <d v="2016-11-05T00:00:00"/>
    <n v="0"/>
    <m/>
    <m/>
    <m/>
    <m/>
    <m/>
    <m/>
  </r>
  <r>
    <x v="427"/>
    <n v="16689"/>
    <s v="45207810350050000419"/>
    <n v="15692323.960000001"/>
    <s v="01105/МР"/>
    <m/>
    <d v="2015-09-30T00:00:00"/>
    <m/>
    <m/>
    <n v="1"/>
    <n v="1"/>
    <m/>
    <m/>
    <n v="1"/>
    <n v="1"/>
    <n v="1"/>
    <n v="0"/>
    <n v="1"/>
    <m/>
    <d v="2015-10-30T00:00:00"/>
    <n v="0"/>
    <m/>
    <m/>
    <m/>
    <m/>
    <m/>
    <m/>
  </r>
  <r>
    <x v="427"/>
    <n v="16692"/>
    <s v="45206810050050000749"/>
    <n v="400594734.56999999"/>
    <s v="01106/МР"/>
    <m/>
    <d v="2015-09-30T00:00:00"/>
    <m/>
    <m/>
    <n v="1"/>
    <n v="1"/>
    <m/>
    <m/>
    <n v="1"/>
    <n v="1"/>
    <n v="1"/>
    <n v="0"/>
    <n v="1"/>
    <m/>
    <d v="2015-10-30T00:00:00"/>
    <n v="0"/>
    <m/>
    <m/>
    <m/>
    <m/>
    <m/>
    <m/>
  </r>
  <r>
    <x v="428"/>
    <n v="16177"/>
    <s v="45812810550050000510"/>
    <n v="2959768.14"/>
    <s v="01090/МР"/>
    <m/>
    <d v="2015-08-06T00:00:00"/>
    <m/>
    <m/>
    <n v="2.1"/>
    <n v="3"/>
    <m/>
    <m/>
    <n v="4.0999999999999996"/>
    <n v="4.0999999999999996"/>
    <n v="4.0999999999999996"/>
    <n v="0"/>
    <n v="1"/>
    <m/>
    <d v="2015-08-31T00:00:00"/>
    <n v="307"/>
    <m/>
    <m/>
    <m/>
    <m/>
    <m/>
    <m/>
  </r>
  <r>
    <x v="428"/>
    <n v="17347"/>
    <s v="45812810450050000526"/>
    <n v="40000000"/>
    <s v="01244/МР"/>
    <m/>
    <d v="2015-12-22T00:00:00"/>
    <m/>
    <m/>
    <n v="2.1"/>
    <n v="3"/>
    <m/>
    <m/>
    <n v="4.0999999999999996"/>
    <n v="4.0999999999999996"/>
    <n v="4.0999999999999996"/>
    <n v="0"/>
    <n v="1"/>
    <m/>
    <d v="2015-12-28T00:00:00"/>
    <n v="307"/>
    <m/>
    <m/>
    <m/>
    <m/>
    <m/>
    <m/>
  </r>
  <r>
    <x v="429"/>
    <n v="26935"/>
    <s v="45208810708800000003"/>
    <n v="1007999999"/>
    <s v="00982/15/0031-14"/>
    <m/>
    <d v="2014-06-02T00:00:00"/>
    <m/>
    <m/>
    <n v="1"/>
    <n v="1"/>
    <m/>
    <m/>
    <n v="1"/>
    <n v="1"/>
    <n v="1"/>
    <n v="0"/>
    <n v="1"/>
    <m/>
    <d v="2014-07-31T00:00:00"/>
    <n v="0"/>
    <m/>
    <n v="0"/>
    <m/>
    <m/>
    <m/>
    <m/>
  </r>
  <r>
    <x v="429"/>
    <n v="27171"/>
    <s v="45206810304800000001"/>
    <n v="900000000"/>
    <s v="01475/МР"/>
    <m/>
    <d v="2016-11-30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430"/>
    <n v="26934"/>
    <s v="45208810108800000001"/>
    <n v="792000000"/>
    <s v="00982/15/0030-14"/>
    <m/>
    <d v="2014-05-23T00:00:00"/>
    <m/>
    <m/>
    <n v="1"/>
    <n v="1"/>
    <m/>
    <m/>
    <n v="1"/>
    <n v="1"/>
    <n v="1"/>
    <n v="0"/>
    <n v="1"/>
    <m/>
    <d v="2014-05-30T00:00:00"/>
    <n v="0"/>
    <m/>
    <n v="0"/>
    <m/>
    <m/>
    <m/>
    <m/>
  </r>
  <r>
    <x v="430"/>
    <n v="27170"/>
    <s v="45206810904800000003"/>
    <n v="1100000000"/>
    <s v="01474/МР"/>
    <m/>
    <d v="2016-11-30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431"/>
    <n v="26577"/>
    <s v="45206810850050000839"/>
    <n v="1530000000"/>
    <s v="01477/МР"/>
    <m/>
    <d v="2016-08-29T00:00:00"/>
    <m/>
    <m/>
    <n v="1"/>
    <n v="1"/>
    <m/>
    <m/>
    <n v="1"/>
    <n v="1"/>
    <n v="1"/>
    <n v="0"/>
    <n v="1"/>
    <m/>
    <d v="2016-09-12T00:00:00"/>
    <n v="0"/>
    <m/>
    <m/>
    <m/>
    <n v="0"/>
    <m/>
    <m/>
  </r>
  <r>
    <x v="432"/>
    <n v="16749"/>
    <s v="45206810750050000748"/>
    <n v="500000000"/>
    <s v="01145/МР"/>
    <m/>
    <d v="2015-10-08T00:00:00"/>
    <m/>
    <m/>
    <n v="1"/>
    <n v="1"/>
    <m/>
    <m/>
    <n v="1"/>
    <n v="1"/>
    <n v="1"/>
    <n v="0"/>
    <n v="1"/>
    <m/>
    <d v="2015-10-10T00:00:00"/>
    <n v="0"/>
    <m/>
    <m/>
    <m/>
    <m/>
    <m/>
    <m/>
  </r>
  <r>
    <x v="432"/>
    <n v="17560"/>
    <s v="45206810750050000780"/>
    <n v="346000000"/>
    <s v="01262/МР"/>
    <m/>
    <d v="2016-02-11T00:00:00"/>
    <m/>
    <m/>
    <n v="1"/>
    <n v="1"/>
    <m/>
    <m/>
    <n v="1"/>
    <n v="1"/>
    <n v="1"/>
    <n v="0"/>
    <n v="1"/>
    <m/>
    <d v="2016-03-10T00:00:00"/>
    <n v="0"/>
    <m/>
    <m/>
    <m/>
    <n v="0"/>
    <m/>
    <m/>
  </r>
  <r>
    <x v="433"/>
    <n v="16093"/>
    <s v="45812810850050000469"/>
    <n v="39500000"/>
    <s v="КС-728000/2013/00026"/>
    <m/>
    <d v="2013-05-24T00:00:00"/>
    <m/>
    <m/>
    <n v="3"/>
    <n v="3"/>
    <m/>
    <m/>
    <n v="5"/>
    <n v="5"/>
    <n v="5"/>
    <n v="0"/>
    <n v="1"/>
    <m/>
    <d v="2000-01-01T00:00:00"/>
    <n v="799"/>
    <m/>
    <n v="1"/>
    <m/>
    <m/>
    <m/>
    <m/>
  </r>
  <r>
    <x v="434"/>
    <n v="22405"/>
    <s v="44606810655550000151"/>
    <n v="54000000"/>
    <s v="4015"/>
    <m/>
    <d v="2016-06-27T00:00:00"/>
    <m/>
    <m/>
    <n v="1"/>
    <n v="1"/>
    <m/>
    <m/>
    <n v="1"/>
    <n v="1"/>
    <n v="1"/>
    <n v="0"/>
    <n v="1"/>
    <m/>
    <d v="2016-07-30T00:00:00"/>
    <n v="3"/>
    <s v="2016-11-03"/>
    <m/>
    <m/>
    <m/>
    <m/>
    <m/>
  </r>
  <r>
    <x v="434"/>
    <n v="23218"/>
    <s v="44606810255550000153"/>
    <n v="93199656.560000002"/>
    <s v="4014"/>
    <m/>
    <d v="2016-07-01T00:00:00"/>
    <m/>
    <m/>
    <n v="1"/>
    <n v="1"/>
    <m/>
    <m/>
    <n v="1"/>
    <n v="1"/>
    <n v="1"/>
    <n v="0"/>
    <n v="1"/>
    <m/>
    <d v="2016-07-30T00:00:00"/>
    <n v="3"/>
    <s v="2016-11-03"/>
    <m/>
    <m/>
    <m/>
    <m/>
    <m/>
  </r>
  <r>
    <x v="434"/>
    <n v="27095"/>
    <s v="44606810155550000156"/>
    <n v="16350000"/>
    <s v="4121"/>
    <m/>
    <d v="2016-11-11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435"/>
    <n v="16934"/>
    <s v="45207810555550000549"/>
    <n v="654258624.41999996"/>
    <s v="3820"/>
    <m/>
    <d v="2015-10-30T00:00:00"/>
    <m/>
    <m/>
    <n v="1"/>
    <n v="1"/>
    <m/>
    <m/>
    <n v="1"/>
    <n v="1"/>
    <n v="1"/>
    <n v="0"/>
    <n v="1"/>
    <m/>
    <d v="2015-11-20T00:00:00"/>
    <n v="0"/>
    <m/>
    <m/>
    <m/>
    <m/>
    <m/>
    <m/>
  </r>
  <r>
    <x v="435"/>
    <n v="17714"/>
    <s v="45207810455550000571"/>
    <n v="199995631.03"/>
    <s v="3945"/>
    <m/>
    <d v="2016-03-30T00:00:00"/>
    <m/>
    <m/>
    <n v="1"/>
    <n v="1"/>
    <m/>
    <m/>
    <n v="1"/>
    <n v="1"/>
    <n v="1"/>
    <n v="0"/>
    <n v="1"/>
    <m/>
    <d v="2016-04-20T00:00:00"/>
    <n v="0"/>
    <m/>
    <m/>
    <m/>
    <m/>
    <m/>
    <m/>
  </r>
  <r>
    <x v="435"/>
    <n v="17811"/>
    <s v="45207810055550000599"/>
    <n v="2000000000"/>
    <s v="3971"/>
    <m/>
    <d v="2016-04-27T00:00:00"/>
    <m/>
    <m/>
    <n v="1"/>
    <n v="1"/>
    <m/>
    <m/>
    <n v="1"/>
    <n v="1"/>
    <n v="1"/>
    <n v="0"/>
    <n v="1"/>
    <m/>
    <d v="2016-05-20T00:00:00"/>
    <n v="0"/>
    <m/>
    <m/>
    <m/>
    <n v="0"/>
    <m/>
    <m/>
  </r>
  <r>
    <x v="436"/>
    <n v="25258"/>
    <s v="45207810550050000468"/>
    <n v="100000000"/>
    <s v="01446/МР"/>
    <m/>
    <d v="2016-08-03T00:00:00"/>
    <m/>
    <m/>
    <n v="1"/>
    <n v="1"/>
    <m/>
    <m/>
    <n v="1"/>
    <n v="1"/>
    <n v="1"/>
    <n v="0"/>
    <n v="1"/>
    <m/>
    <d v="2016-08-31T00:00:00"/>
    <n v="0"/>
    <m/>
    <m/>
    <m/>
    <m/>
    <m/>
    <m/>
  </r>
  <r>
    <x v="437"/>
    <n v="27368"/>
    <s v="45605840855550000031"/>
    <n v="344936537.23000002"/>
    <s v="б/н_2016-12-23"/>
    <m/>
    <d v="2016-12-23T00:00:00"/>
    <m/>
    <m/>
    <n v="1"/>
    <n v="1"/>
    <m/>
    <m/>
    <n v="1"/>
    <n v="1"/>
    <n v="1"/>
    <n v="0"/>
    <n v="0"/>
    <m/>
    <d v="2017-03-13T00:00:00"/>
    <n v="0"/>
    <m/>
    <m/>
    <m/>
    <m/>
    <m/>
    <m/>
  </r>
  <r>
    <x v="438"/>
    <n v="17173"/>
    <s v="45206810750050000764"/>
    <n v="79988000"/>
    <s v="01218/МР"/>
    <m/>
    <d v="2015-12-01T00:00:00"/>
    <m/>
    <m/>
    <n v="1"/>
    <n v="1"/>
    <m/>
    <m/>
    <n v="1"/>
    <n v="1"/>
    <n v="1"/>
    <n v="0"/>
    <n v="1"/>
    <m/>
    <d v="2015-12-10T00:00:00"/>
    <n v="0"/>
    <m/>
    <m/>
    <m/>
    <m/>
    <m/>
    <m/>
  </r>
  <r>
    <x v="438"/>
    <n v="17692"/>
    <s v="45207810950050000437"/>
    <n v="28600000"/>
    <s v="01313/МР"/>
    <m/>
    <d v="2016-03-25T00:00:00"/>
    <m/>
    <m/>
    <n v="1"/>
    <n v="1"/>
    <m/>
    <m/>
    <n v="1"/>
    <n v="1"/>
    <n v="1"/>
    <n v="0"/>
    <n v="1"/>
    <m/>
    <d v="2016-04-25T00:00:00"/>
    <n v="0"/>
    <m/>
    <m/>
    <m/>
    <n v="0"/>
    <m/>
    <m/>
  </r>
  <r>
    <x v="439"/>
    <n v="27387"/>
    <s v="45208810255550000631"/>
    <n v="1000000000"/>
    <s v="4187"/>
    <m/>
    <d v="2016-12-29T00:00:00"/>
    <m/>
    <m/>
    <n v="1"/>
    <n v="1"/>
    <m/>
    <m/>
    <n v="1"/>
    <n v="1"/>
    <n v="1"/>
    <n v="0"/>
    <n v="1"/>
    <m/>
    <d v="2017-01-31T00:00:00"/>
    <n v="0"/>
    <m/>
    <m/>
    <m/>
    <n v="0"/>
    <m/>
    <m/>
  </r>
  <r>
    <x v="440"/>
    <n v="26693"/>
    <s v="45206810450050000844"/>
    <n v="49000000"/>
    <s v="01478/МР"/>
    <m/>
    <d v="2016-09-06T00:00:00"/>
    <m/>
    <m/>
    <n v="1"/>
    <n v="1"/>
    <m/>
    <m/>
    <n v="1"/>
    <n v="1"/>
    <n v="1"/>
    <n v="0"/>
    <n v="1"/>
    <m/>
    <d v="2016-09-30T00:00:00"/>
    <n v="0"/>
    <m/>
    <m/>
    <m/>
    <m/>
    <m/>
    <m/>
  </r>
  <r>
    <x v="441"/>
    <n v="16681"/>
    <s v="45206810650050000741"/>
    <n v="392000000"/>
    <s v="01143/МР"/>
    <m/>
    <d v="2015-09-30T00:00:00"/>
    <m/>
    <m/>
    <n v="1"/>
    <n v="1"/>
    <m/>
    <m/>
    <n v="1"/>
    <n v="1"/>
    <n v="1"/>
    <n v="0"/>
    <n v="1"/>
    <m/>
    <d v="2015-11-02T00:00:00"/>
    <n v="0"/>
    <m/>
    <m/>
    <m/>
    <n v="0"/>
    <m/>
    <m/>
  </r>
  <r>
    <x v="442"/>
    <n v="22154"/>
    <s v="45205810055550000326"/>
    <n v="1000000000"/>
    <s v="3815"/>
    <m/>
    <d v="2016-05-30T00:00:00"/>
    <m/>
    <m/>
    <n v="1"/>
    <n v="1"/>
    <m/>
    <m/>
    <n v="1"/>
    <n v="1"/>
    <n v="1"/>
    <n v="0"/>
    <n v="1"/>
    <m/>
    <d v="2016-06-28T00:00:00"/>
    <n v="0"/>
    <m/>
    <m/>
    <m/>
    <n v="0"/>
    <m/>
    <m/>
  </r>
  <r>
    <x v="443"/>
    <n v="27202"/>
    <s v="45205810150050000530"/>
    <n v="79835576.680000007"/>
    <s v="01604/МР"/>
    <m/>
    <d v="2016-12-01T00:00:00"/>
    <m/>
    <m/>
    <n v="1"/>
    <n v="1"/>
    <m/>
    <m/>
    <n v="1"/>
    <n v="1"/>
    <n v="1"/>
    <n v="0"/>
    <n v="1"/>
    <m/>
    <d v="2016-12-21T00:00:00"/>
    <n v="0"/>
    <m/>
    <m/>
    <m/>
    <m/>
    <m/>
    <m/>
  </r>
  <r>
    <x v="444"/>
    <n v="17149"/>
    <s v="45208840955550000202"/>
    <n v="7219416000"/>
    <s v="3856"/>
    <m/>
    <d v="2015-11-25T00:00:00"/>
    <m/>
    <m/>
    <n v="1"/>
    <n v="1"/>
    <m/>
    <m/>
    <n v="1"/>
    <n v="1"/>
    <n v="1"/>
    <n v="0"/>
    <n v="1"/>
    <m/>
    <d v="2015-12-07T00:00:00"/>
    <n v="0"/>
    <m/>
    <m/>
    <m/>
    <n v="0"/>
    <m/>
    <m/>
  </r>
  <r>
    <x v="444"/>
    <n v="17207"/>
    <s v="20311A98755550000001"/>
    <n v="4602920000"/>
    <s v="3857"/>
    <m/>
    <d v="2015-11-25T00:00:00"/>
    <m/>
    <m/>
    <n v="1"/>
    <n v="1"/>
    <m/>
    <m/>
    <n v="1"/>
    <n v="1"/>
    <n v="1"/>
    <n v="0"/>
    <n v="1"/>
    <m/>
    <d v="2015-12-04T00:00:00"/>
    <n v="0"/>
    <m/>
    <n v="0"/>
    <m/>
    <n v="0"/>
    <m/>
    <m/>
  </r>
  <r>
    <x v="445"/>
    <n v="16967"/>
    <s v="45205810050050000410"/>
    <n v="129440000"/>
    <s v="01165/МР"/>
    <m/>
    <d v="2015-11-05T00:00:00"/>
    <m/>
    <m/>
    <n v="1"/>
    <n v="1"/>
    <m/>
    <m/>
    <n v="1"/>
    <n v="1"/>
    <n v="1"/>
    <n v="0"/>
    <n v="1"/>
    <m/>
    <d v="2015-11-30T00:00:00"/>
    <n v="0"/>
    <m/>
    <m/>
    <m/>
    <m/>
    <m/>
    <m/>
  </r>
  <r>
    <x v="445"/>
    <n v="27242"/>
    <s v="45205810050050000533"/>
    <n v="364560000"/>
    <s v="01596/МР"/>
    <m/>
    <d v="2016-12-09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446"/>
    <n v="16803"/>
    <s v="45812810950050000479"/>
    <n v="7685800.9699999997"/>
    <s v="КС-703910/2013/00027"/>
    <m/>
    <d v="2013-10-31T00:00:00"/>
    <m/>
    <m/>
    <n v="3"/>
    <n v="3"/>
    <m/>
    <m/>
    <n v="5"/>
    <n v="5"/>
    <n v="5"/>
    <n v="0"/>
    <n v="1"/>
    <m/>
    <d v="2000-01-01T00:00:00"/>
    <n v="644"/>
    <m/>
    <m/>
    <m/>
    <m/>
    <m/>
    <m/>
  </r>
  <r>
    <x v="446"/>
    <n v="16804"/>
    <s v="45812810650050000481"/>
    <n v="106000000"/>
    <s v="КС-703910/2014/00029"/>
    <m/>
    <d v="2014-05-19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6"/>
    <n v="16805"/>
    <s v="45812810350050000480"/>
    <n v="12000000"/>
    <s v="КС-703910/2014/00027"/>
    <m/>
    <d v="2014-05-19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6"/>
    <n v="16806"/>
    <s v="45812810050050000489"/>
    <n v="65000000"/>
    <s v="КС-703910/2014/00028"/>
    <m/>
    <d v="2014-05-19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6"/>
    <n v="16807"/>
    <s v="45812810950050000482"/>
    <n v="8700000"/>
    <s v="КС-ЦУ-703910/2014/00040"/>
    <m/>
    <d v="2014-07-11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6"/>
    <n v="16808"/>
    <s v="45812810250050000483"/>
    <n v="120000000"/>
    <s v="КС-ЦУ-703910/2014/00058"/>
    <m/>
    <d v="2014-08-14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6"/>
    <n v="16809"/>
    <s v="45812810550050000484"/>
    <n v="19600000"/>
    <s v="КС-ЦУ-703910/2014/00059"/>
    <m/>
    <d v="2014-08-14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6"/>
    <n v="16810"/>
    <s v="45812810850050000485"/>
    <n v="30000000"/>
    <s v="КС-ЦУ-703910/2014/00060"/>
    <m/>
    <d v="2014-08-14T00:00:00"/>
    <m/>
    <m/>
    <n v="3"/>
    <n v="3"/>
    <m/>
    <m/>
    <n v="5"/>
    <n v="5"/>
    <n v="5"/>
    <n v="0"/>
    <n v="1"/>
    <m/>
    <d v="2000-01-01T00:00:00"/>
    <n v="643"/>
    <m/>
    <n v="0"/>
    <m/>
    <m/>
    <m/>
    <m/>
  </r>
  <r>
    <x v="446"/>
    <n v="16811"/>
    <s v="45812810150050000486"/>
    <n v="68700000"/>
    <s v="КС-ЦУ-703910/2014/00075"/>
    <m/>
    <d v="2014-11-13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6"/>
    <n v="16812"/>
    <s v="45812810450050000487"/>
    <n v="100000000"/>
    <s v="КС-ЦУ-703910/2014/00081"/>
    <m/>
    <d v="2014-12-15T00:00:00"/>
    <m/>
    <m/>
    <n v="3"/>
    <n v="3"/>
    <m/>
    <m/>
    <n v="5"/>
    <n v="5"/>
    <n v="5"/>
    <n v="0"/>
    <n v="1"/>
    <m/>
    <d v="2000-01-01T00:00:00"/>
    <n v="643"/>
    <m/>
    <m/>
    <m/>
    <m/>
    <m/>
    <m/>
  </r>
  <r>
    <x v="447"/>
    <n v="19988"/>
    <s v="45208810655550000558"/>
    <n v="1930114326.6600001"/>
    <s v="3873"/>
    <m/>
    <d v="2016-05-26T00:00:00"/>
    <m/>
    <m/>
    <n v="2.1"/>
    <n v="1"/>
    <m/>
    <m/>
    <n v="2.1"/>
    <n v="2.1"/>
    <n v="2.1"/>
    <n v="0"/>
    <n v="1"/>
    <m/>
    <d v="2016-06-25T00:00:00"/>
    <n v="0"/>
    <m/>
    <m/>
    <m/>
    <n v="0"/>
    <m/>
    <m/>
  </r>
  <r>
    <x v="448"/>
    <n v="22858"/>
    <s v="20311A98355550000003"/>
    <n v="230146000"/>
    <s v="3972"/>
    <m/>
    <d v="2016-06-15T00:00:00"/>
    <m/>
    <m/>
    <n v="1"/>
    <n v="1"/>
    <m/>
    <m/>
    <n v="1"/>
    <n v="1"/>
    <n v="1"/>
    <n v="0"/>
    <n v="1"/>
    <m/>
    <d v="2016-06-27T00:00:00"/>
    <n v="2"/>
    <m/>
    <m/>
    <n v="0"/>
    <n v="0"/>
    <m/>
    <m/>
  </r>
  <r>
    <x v="449"/>
    <n v="17146"/>
    <s v="45208810955550000601"/>
    <n v="511300000"/>
    <s v="3817"/>
    <m/>
    <d v="2015-11-12T00:00:00"/>
    <m/>
    <m/>
    <n v="1"/>
    <n v="1"/>
    <m/>
    <m/>
    <n v="1"/>
    <n v="1"/>
    <n v="1"/>
    <n v="0"/>
    <n v="1"/>
    <m/>
    <d v="2016-12-31T00:00:00"/>
    <n v="0"/>
    <m/>
    <m/>
    <m/>
    <n v="0"/>
    <m/>
    <m/>
  </r>
  <r>
    <x v="450"/>
    <n v="26843"/>
    <s v="45206810150050000856"/>
    <n v="229720000"/>
    <s v="01535/МР"/>
    <m/>
    <d v="2016-10-20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450"/>
    <n v="26844"/>
    <s v="45204810450050000299"/>
    <n v="19908240.789999999"/>
    <s v="01536/МР"/>
    <m/>
    <d v="2016-10-20T00:00:00"/>
    <m/>
    <m/>
    <n v="1"/>
    <n v="1"/>
    <m/>
    <m/>
    <n v="1"/>
    <n v="1"/>
    <n v="1"/>
    <n v="0"/>
    <n v="1"/>
    <m/>
    <d v="2016-10-30T00:00:00"/>
    <n v="0"/>
    <m/>
    <m/>
    <m/>
    <m/>
    <m/>
    <m/>
  </r>
  <r>
    <x v="451"/>
    <n v="17593"/>
    <s v="44707810755550000002"/>
    <n v="7500000000"/>
    <s v="3944"/>
    <m/>
    <d v="2016-02-24T00:00:00"/>
    <m/>
    <m/>
    <n v="1"/>
    <n v="1"/>
    <m/>
    <m/>
    <n v="1"/>
    <n v="1"/>
    <n v="1"/>
    <n v="0"/>
    <n v="1"/>
    <m/>
    <d v="2016-04-20T00:00:00"/>
    <n v="0"/>
    <m/>
    <n v="0"/>
    <m/>
    <n v="0"/>
    <m/>
    <m/>
  </r>
  <r>
    <x v="452"/>
    <n v="27255"/>
    <s v="45204810050050000301"/>
    <n v="168316521.49000001"/>
    <s v="01623/МР"/>
    <m/>
    <d v="2016-12-12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453"/>
    <n v="17118"/>
    <s v="45207810955550000550"/>
    <n v="15000000000"/>
    <s v="3826"/>
    <m/>
    <d v="2015-11-23T00:00:00"/>
    <m/>
    <m/>
    <n v="1"/>
    <n v="1"/>
    <m/>
    <m/>
    <n v="1"/>
    <n v="1"/>
    <n v="1"/>
    <n v="0"/>
    <n v="1"/>
    <m/>
    <d v="2015-11-26T00:00:00"/>
    <n v="0"/>
    <m/>
    <m/>
    <m/>
    <n v="0"/>
    <m/>
    <m/>
  </r>
  <r>
    <x v="454"/>
    <n v="16789"/>
    <s v="45812810350050000477"/>
    <n v="93332322.090000004"/>
    <s v="КС-ЦН-724910/2015/00004"/>
    <m/>
    <d v="2015-05-19T00:00:00"/>
    <m/>
    <m/>
    <n v="3"/>
    <n v="3"/>
    <m/>
    <m/>
    <n v="5"/>
    <n v="5"/>
    <n v="5"/>
    <n v="0"/>
    <n v="1"/>
    <m/>
    <d v="2000-01-01T00:00:00"/>
    <n v="546"/>
    <m/>
    <m/>
    <n v="1"/>
    <m/>
    <m/>
    <m/>
  </r>
  <r>
    <x v="454"/>
    <n v="16790"/>
    <s v="45812810650050000478"/>
    <n v="76507976.930000007"/>
    <s v="КС-ЦН-724910/2015/00005"/>
    <m/>
    <d v="2015-05-21T00:00:00"/>
    <m/>
    <m/>
    <n v="3"/>
    <n v="3"/>
    <m/>
    <m/>
    <n v="5"/>
    <n v="5"/>
    <n v="5"/>
    <n v="0"/>
    <n v="1"/>
    <m/>
    <d v="2000-01-01T00:00:00"/>
    <n v="546"/>
    <m/>
    <m/>
    <n v="1"/>
    <m/>
    <m/>
    <m/>
  </r>
  <r>
    <x v="454"/>
    <n v="16798"/>
    <s v="45812810250060000004"/>
    <n v="47590820.270000003"/>
    <s v="IGR15/PEBR/0289"/>
    <m/>
    <d v="2015-05-06T00:00:00"/>
    <m/>
    <m/>
    <n v="3"/>
    <n v="3"/>
    <m/>
    <m/>
    <n v="5"/>
    <n v="5"/>
    <n v="5"/>
    <n v="0"/>
    <n v="1"/>
    <m/>
    <d v="2000-01-01T00:00:00"/>
    <n v="498"/>
    <m/>
    <m/>
    <m/>
    <m/>
    <m/>
    <m/>
  </r>
  <r>
    <x v="454"/>
    <n v="16799"/>
    <s v="45812810550060000005"/>
    <n v="47638458.740000002"/>
    <s v="IGR15/PEBR/0290"/>
    <m/>
    <d v="2015-05-06T00:00:00"/>
    <m/>
    <m/>
    <n v="3"/>
    <n v="3"/>
    <m/>
    <m/>
    <n v="5"/>
    <n v="5"/>
    <n v="5"/>
    <n v="0"/>
    <n v="1"/>
    <m/>
    <d v="2000-01-01T00:00:00"/>
    <n v="498"/>
    <m/>
    <m/>
    <m/>
    <m/>
    <m/>
    <m/>
  </r>
  <r>
    <x v="454"/>
    <n v="17582"/>
    <s v="45812810150060000010"/>
    <n v="12363834.369999999"/>
    <s v="IGR14/PEBR/0184"/>
    <m/>
    <d v="2014-02-17T00:00:00"/>
    <m/>
    <m/>
    <n v="3"/>
    <n v="3"/>
    <m/>
    <m/>
    <n v="5"/>
    <n v="5"/>
    <n v="5"/>
    <n v="0"/>
    <n v="1"/>
    <m/>
    <d v="2000-01-01T00:00:00"/>
    <n v="527"/>
    <m/>
    <m/>
    <m/>
    <m/>
    <m/>
    <m/>
  </r>
  <r>
    <x v="455"/>
    <n v="17020"/>
    <s v="45205810250050000414"/>
    <n v="207963604.22"/>
    <s v="01202/МР"/>
    <m/>
    <d v="2015-11-13T00:00:00"/>
    <m/>
    <m/>
    <n v="1"/>
    <n v="1"/>
    <m/>
    <m/>
    <n v="1"/>
    <n v="1"/>
    <n v="1"/>
    <n v="0"/>
    <n v="1"/>
    <m/>
    <d v="2015-11-16T00:00:00"/>
    <n v="0"/>
    <m/>
    <m/>
    <m/>
    <m/>
    <m/>
    <m/>
  </r>
  <r>
    <x v="456"/>
    <n v="17237"/>
    <s v="45206810650050000767"/>
    <n v="105000000"/>
    <s v="01198/МР"/>
    <m/>
    <d v="2015-12-07T00:00:00"/>
    <m/>
    <m/>
    <n v="1"/>
    <n v="1"/>
    <m/>
    <m/>
    <n v="1"/>
    <n v="1"/>
    <n v="1"/>
    <n v="0"/>
    <n v="1"/>
    <m/>
    <d v="2015-12-15T00:00:00"/>
    <n v="0"/>
    <m/>
    <m/>
    <m/>
    <m/>
    <m/>
    <m/>
  </r>
  <r>
    <x v="457"/>
    <n v="27316"/>
    <s v="45206810855550000541"/>
    <n v="400000000"/>
    <s v="4112"/>
    <m/>
    <d v="2016-12-22T00:00:00"/>
    <m/>
    <m/>
    <n v="1"/>
    <n v="1"/>
    <m/>
    <m/>
    <n v="1"/>
    <n v="1"/>
    <n v="1"/>
    <n v="0"/>
    <n v="1"/>
    <m/>
    <d v="2016-12-22T00:00:00"/>
    <n v="0"/>
    <m/>
    <m/>
    <m/>
    <n v="0"/>
    <m/>
    <m/>
  </r>
  <r>
    <x v="458"/>
    <n v="27317"/>
    <s v="45206810555550000540"/>
    <n v="1300000000"/>
    <s v="4111"/>
    <m/>
    <d v="2016-12-22T00:00:00"/>
    <m/>
    <m/>
    <n v="2.2000000000000002"/>
    <n v="2"/>
    <m/>
    <m/>
    <n v="3.2"/>
    <n v="3.2"/>
    <n v="3.2"/>
    <n v="0"/>
    <n v="1"/>
    <m/>
    <d v="2016-12-22T00:00:00"/>
    <n v="10"/>
    <s v="2017-01-09"/>
    <m/>
    <m/>
    <n v="0"/>
    <m/>
    <m/>
  </r>
  <r>
    <x v="459"/>
    <n v="17119"/>
    <s v="47423810450050004922"/>
    <n v="143056275.72"/>
    <s v="1/14"/>
    <m/>
    <d v="2014-09-04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20"/>
    <s v="47423810050050004924"/>
    <n v="28449382.809999999"/>
    <s v="2/14"/>
    <m/>
    <d v="2014-09-04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21"/>
    <s v="47423810950050004927"/>
    <n v="53869842.369999997"/>
    <s v="3/14"/>
    <m/>
    <d v="2014-09-04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22"/>
    <s v="47423810950050004930"/>
    <n v="53869843.549999997"/>
    <s v="4/14"/>
    <m/>
    <d v="2014-09-04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23"/>
    <s v="47423810550050004932"/>
    <n v="93028307.920000002"/>
    <s v="5/14"/>
    <m/>
    <d v="2014-09-04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24"/>
    <s v="47423810150050004934"/>
    <n v="65464180.689999998"/>
    <s v="6/14"/>
    <m/>
    <d v="2014-09-04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80"/>
    <s v="45811810450050000022"/>
    <n v="68201743.989999995"/>
    <s v="65/13"/>
    <m/>
    <d v="2013-10-16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81"/>
    <s v="45811810150050000021"/>
    <n v="110105334.98999999"/>
    <s v="66/13"/>
    <m/>
    <d v="2013-10-16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182"/>
    <s v="45811810750050000023"/>
    <n v="31806224.93"/>
    <s v="55/14"/>
    <m/>
    <d v="2014-12-11T00:00:00"/>
    <m/>
    <m/>
    <n v="3"/>
    <n v="3"/>
    <m/>
    <m/>
    <n v="5"/>
    <n v="5"/>
    <n v="5"/>
    <n v="0"/>
    <n v="1"/>
    <m/>
    <d v="2000-01-01T00:00:00"/>
    <n v="467"/>
    <m/>
    <n v="0"/>
    <m/>
    <m/>
    <m/>
    <m/>
  </r>
  <r>
    <x v="459"/>
    <n v="17238"/>
    <s v="45811810050050000024"/>
    <n v="154032163.94"/>
    <s v="34/14"/>
    <m/>
    <d v="2014-09-05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239"/>
    <s v="45811810350050000025"/>
    <n v="12886106.220000001"/>
    <s v="42/13"/>
    <m/>
    <d v="2013-07-04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262"/>
    <s v="45811810650050000026"/>
    <n v="8610934.0700000003"/>
    <s v="19/13"/>
    <m/>
    <d v="2013-04-05T00:00:00"/>
    <m/>
    <m/>
    <n v="3"/>
    <n v="3"/>
    <m/>
    <m/>
    <n v="5"/>
    <n v="5"/>
    <n v="5"/>
    <n v="0"/>
    <n v="1"/>
    <m/>
    <d v="2000-01-01T00:00:00"/>
    <n v="467"/>
    <m/>
    <m/>
    <m/>
    <m/>
    <m/>
    <m/>
  </r>
  <r>
    <x v="459"/>
    <n v="17358"/>
    <s v="45811810250050000028"/>
    <n v="5155140.33"/>
    <s v="137/11"/>
    <m/>
    <d v="2011-08-18T00:00:00"/>
    <m/>
    <m/>
    <n v="3"/>
    <n v="3"/>
    <m/>
    <m/>
    <n v="5"/>
    <n v="5"/>
    <n v="5"/>
    <n v="0"/>
    <n v="1"/>
    <m/>
    <d v="2000-01-01T00:00:00"/>
    <n v="467"/>
    <m/>
    <n v="0"/>
    <m/>
    <m/>
    <m/>
    <m/>
  </r>
  <r>
    <x v="459"/>
    <n v="17392"/>
    <s v="45811810950050000030"/>
    <n v="1009842.45"/>
    <s v="167/11"/>
    <m/>
    <d v="2011-10-26T00:00:00"/>
    <m/>
    <m/>
    <n v="3"/>
    <n v="3"/>
    <m/>
    <m/>
    <n v="5"/>
    <n v="5"/>
    <n v="5"/>
    <n v="0"/>
    <n v="1"/>
    <m/>
    <d v="2000-01-01T00:00:00"/>
    <n v="467"/>
    <m/>
    <n v="0"/>
    <m/>
    <m/>
    <m/>
    <m/>
  </r>
  <r>
    <x v="460"/>
    <n v="17357"/>
    <s v="45207810555550000552"/>
    <n v="1000000"/>
    <s v="3852"/>
    <m/>
    <d v="2015-12-23T00:00:00"/>
    <m/>
    <m/>
    <n v="1"/>
    <n v="1"/>
    <m/>
    <m/>
    <n v="1"/>
    <n v="1"/>
    <n v="1"/>
    <n v="0"/>
    <n v="1"/>
    <m/>
    <d v="2015-12-23T00:00:00"/>
    <n v="0"/>
    <m/>
    <m/>
    <m/>
    <n v="0"/>
    <m/>
    <m/>
  </r>
  <r>
    <x v="460"/>
    <n v="26873"/>
    <s v="45207810255550000629"/>
    <n v="1180000000"/>
    <s v="4119"/>
    <m/>
    <d v="2016-10-31T00:00:00"/>
    <m/>
    <m/>
    <n v="1"/>
    <n v="1"/>
    <m/>
    <m/>
    <n v="1"/>
    <n v="1"/>
    <n v="1"/>
    <n v="0"/>
    <n v="1"/>
    <m/>
    <d v="2016-11-07T00:00:00"/>
    <n v="0"/>
    <m/>
    <m/>
    <m/>
    <n v="0"/>
    <m/>
    <m/>
  </r>
  <r>
    <x v="461"/>
    <n v="17307"/>
    <s v="45205810950050000426"/>
    <n v="43000000"/>
    <s v="01208/МР"/>
    <m/>
    <d v="2015-12-01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461"/>
    <n v="17376"/>
    <s v="45205810150050000433"/>
    <n v="73459041.390000001"/>
    <s v="01209/МР"/>
    <m/>
    <d v="2015-12-01T00:00:00"/>
    <m/>
    <m/>
    <n v="1"/>
    <n v="1"/>
    <m/>
    <m/>
    <n v="1"/>
    <n v="1"/>
    <n v="1"/>
    <n v="0"/>
    <n v="1"/>
    <m/>
    <d v="2015-12-31T00:00:00"/>
    <n v="0"/>
    <m/>
    <m/>
    <m/>
    <m/>
    <m/>
    <m/>
  </r>
  <r>
    <x v="462"/>
    <n v="27318"/>
    <s v="47404156100210000100"/>
    <n v="13457161.210000001"/>
    <s v="47408%100_гар.деп."/>
    <m/>
    <d v="2016-12-09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463"/>
    <n v="19565"/>
    <s v="45606840555550000026"/>
    <n v="55348856000"/>
    <s v="б/н_2016-02-15"/>
    <m/>
    <d v="2016-02-15T00:00:00"/>
    <m/>
    <m/>
    <n v="1"/>
    <n v="1"/>
    <m/>
    <m/>
    <n v="1"/>
    <n v="1"/>
    <n v="1"/>
    <n v="0"/>
    <n v="1"/>
    <m/>
    <d v="2016-03-17T00:00:00"/>
    <n v="0"/>
    <m/>
    <n v="0"/>
    <m/>
    <n v="0"/>
    <m/>
    <m/>
  </r>
  <r>
    <x v="464"/>
    <n v="19564"/>
    <s v="45606840155550000028"/>
    <n v="24064720000"/>
    <s v="б/н_2016-02-15"/>
    <m/>
    <d v="2016-02-15T00:00:00"/>
    <m/>
    <m/>
    <n v="1"/>
    <n v="1"/>
    <m/>
    <m/>
    <n v="1"/>
    <n v="1"/>
    <n v="1"/>
    <n v="0"/>
    <n v="1"/>
    <m/>
    <d v="2016-03-17T00:00:00"/>
    <n v="0"/>
    <m/>
    <n v="0"/>
    <m/>
    <n v="0"/>
    <m/>
    <m/>
  </r>
  <r>
    <x v="465"/>
    <n v="19566"/>
    <s v="45606840855550000027"/>
    <n v="15040450000"/>
    <s v="б/н_2016-02-15"/>
    <m/>
    <d v="2016-02-15T00:00:00"/>
    <m/>
    <m/>
    <n v="1"/>
    <n v="1"/>
    <m/>
    <m/>
    <n v="1"/>
    <n v="1"/>
    <n v="1"/>
    <n v="0"/>
    <n v="1"/>
    <m/>
    <d v="2016-03-17T00:00:00"/>
    <n v="0"/>
    <m/>
    <n v="0"/>
    <m/>
    <n v="0"/>
    <m/>
    <m/>
  </r>
  <r>
    <x v="466"/>
    <n v="17736"/>
    <s v="45205810112800000003"/>
    <n v="58850000"/>
    <s v="01284/МР"/>
    <m/>
    <d v="2016-03-16T00:00:00"/>
    <m/>
    <m/>
    <n v="1"/>
    <n v="1"/>
    <m/>
    <m/>
    <n v="1"/>
    <n v="1"/>
    <n v="1"/>
    <n v="0"/>
    <n v="1"/>
    <m/>
    <d v="2016-04-01T00:00:00"/>
    <n v="0"/>
    <m/>
    <m/>
    <m/>
    <n v="0"/>
    <m/>
    <m/>
  </r>
  <r>
    <x v="467"/>
    <n v="17737"/>
    <s v="45205810512800000001"/>
    <n v="47000000"/>
    <s v="01285/МР"/>
    <m/>
    <d v="2016-03-16T00:00:00"/>
    <m/>
    <m/>
    <n v="1"/>
    <n v="1"/>
    <m/>
    <m/>
    <n v="1"/>
    <n v="1"/>
    <n v="1"/>
    <n v="0"/>
    <n v="1"/>
    <m/>
    <d v="2016-04-01T00:00:00"/>
    <n v="0"/>
    <m/>
    <m/>
    <m/>
    <n v="0"/>
    <m/>
    <m/>
  </r>
  <r>
    <x v="468"/>
    <n v="17021"/>
    <s v="45812810350050000493"/>
    <n v="49994203.729999997"/>
    <s v="КС-ЦУ-703770/2015/00035"/>
    <m/>
    <d v="2015-10-02T00:00:00"/>
    <m/>
    <m/>
    <n v="3"/>
    <n v="3"/>
    <n v="-2"/>
    <s v="0"/>
    <n v="4"/>
    <n v="4"/>
    <n v="4"/>
    <n v="0"/>
    <n v="1"/>
    <m/>
    <d v="2000-01-01T00:00:00"/>
    <n v="450"/>
    <m/>
    <m/>
    <m/>
    <n v="1"/>
    <m/>
    <m/>
  </r>
  <r>
    <x v="468"/>
    <n v="17022"/>
    <s v="45812810050050000492"/>
    <n v="238707279.13999999"/>
    <s v="КС-ЦУ-703770/2015/00013"/>
    <m/>
    <d v="2015-04-24T00:00:00"/>
    <m/>
    <m/>
    <n v="3"/>
    <n v="3"/>
    <n v="-2"/>
    <s v="0"/>
    <n v="4"/>
    <n v="4"/>
    <n v="4"/>
    <n v="0"/>
    <n v="1"/>
    <m/>
    <d v="2000-01-01T00:00:00"/>
    <n v="483"/>
    <m/>
    <n v="1"/>
    <m/>
    <m/>
    <m/>
    <m/>
  </r>
  <r>
    <x v="468"/>
    <n v="17023"/>
    <s v="45812810650050000494"/>
    <n v="66400000"/>
    <s v="КС-ЦУ-703770/2014/00027"/>
    <m/>
    <d v="2014-08-05T00:00:00"/>
    <m/>
    <m/>
    <n v="3"/>
    <n v="3"/>
    <n v="-2"/>
    <s v="0"/>
    <n v="4"/>
    <n v="4"/>
    <n v="4"/>
    <n v="0"/>
    <n v="1"/>
    <m/>
    <d v="2000-01-01T00:00:00"/>
    <n v="483"/>
    <m/>
    <n v="1"/>
    <m/>
    <m/>
    <m/>
    <m/>
  </r>
  <r>
    <x v="469"/>
    <n v="17470"/>
    <s v="45207810450050000432"/>
    <n v="300000000"/>
    <s v="01250/МР"/>
    <m/>
    <d v="2016-01-13T00:00:00"/>
    <m/>
    <m/>
    <n v="1"/>
    <n v="1"/>
    <m/>
    <m/>
    <n v="1"/>
    <n v="1"/>
    <n v="1"/>
    <n v="0"/>
    <n v="1"/>
    <m/>
    <d v="2016-01-15T00:00:00"/>
    <n v="0"/>
    <m/>
    <m/>
    <m/>
    <m/>
    <m/>
    <m/>
  </r>
  <r>
    <x v="469"/>
    <n v="25379"/>
    <s v="45206810450050000831"/>
    <n v="250000000"/>
    <s v="01441/МР"/>
    <m/>
    <d v="2016-08-04T00:00:00"/>
    <m/>
    <m/>
    <n v="1"/>
    <n v="1"/>
    <m/>
    <m/>
    <n v="1"/>
    <n v="1"/>
    <n v="1"/>
    <n v="0"/>
    <n v="1"/>
    <m/>
    <d v="2016-08-15T00:00:00"/>
    <n v="0"/>
    <m/>
    <m/>
    <m/>
    <m/>
    <m/>
    <m/>
  </r>
  <r>
    <x v="470"/>
    <n v="18450"/>
    <s v="45207810850050000443"/>
    <n v="203092024.80000001"/>
    <s v="01354/МР"/>
    <m/>
    <d v="2016-05-06T00:00:00"/>
    <m/>
    <m/>
    <n v="1"/>
    <n v="1"/>
    <m/>
    <m/>
    <n v="1"/>
    <n v="1"/>
    <n v="1"/>
    <n v="0"/>
    <n v="1"/>
    <m/>
    <d v="2016-05-16T00:00:00"/>
    <n v="0"/>
    <m/>
    <m/>
    <m/>
    <n v="0"/>
    <m/>
    <m/>
  </r>
  <r>
    <x v="471"/>
    <n v="18635"/>
    <s v="45208810555550000551"/>
    <n v="3000000000"/>
    <s v="3863"/>
    <m/>
    <d v="2016-05-12T00:00:00"/>
    <m/>
    <m/>
    <n v="1"/>
    <n v="1"/>
    <n v="-2"/>
    <s v="0"/>
    <n v="1"/>
    <n v="1"/>
    <n v="1"/>
    <n v="0"/>
    <n v="1"/>
    <m/>
    <d v="2016-05-12T00:00:00"/>
    <n v="0"/>
    <m/>
    <m/>
    <m/>
    <n v="0"/>
    <m/>
    <m/>
  </r>
  <r>
    <x v="471"/>
    <n v="19411"/>
    <s v="45207810455550000610"/>
    <n v="1000000000"/>
    <s v="3960"/>
    <m/>
    <d v="2016-05-19T00:00:00"/>
    <m/>
    <m/>
    <n v="1"/>
    <n v="1"/>
    <n v="-2"/>
    <s v="0"/>
    <n v="1"/>
    <n v="1"/>
    <n v="1"/>
    <n v="0"/>
    <n v="1"/>
    <m/>
    <d v="2016-05-19T00:00:00"/>
    <n v="0"/>
    <m/>
    <m/>
    <m/>
    <m/>
    <m/>
    <m/>
  </r>
  <r>
    <x v="472"/>
    <n v="19725"/>
    <s v="45207810755550000611"/>
    <n v="1600000000"/>
    <s v="3867"/>
    <m/>
    <d v="2016-05-16T00:00:00"/>
    <m/>
    <m/>
    <n v="1"/>
    <n v="1"/>
    <m/>
    <m/>
    <n v="1"/>
    <n v="1"/>
    <n v="1"/>
    <n v="0"/>
    <n v="1"/>
    <m/>
    <d v="2016-05-24T00:00:00"/>
    <n v="0"/>
    <m/>
    <m/>
    <m/>
    <m/>
    <m/>
    <m/>
  </r>
  <r>
    <x v="472"/>
    <n v="19728"/>
    <s v="45208810355550000557"/>
    <n v="1500000000"/>
    <s v="3866"/>
    <m/>
    <d v="2016-05-25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473"/>
    <n v="18259"/>
    <s v="45606978355550000004"/>
    <n v="5800178135.1999998"/>
    <s v="б/н_2013-12-25"/>
    <m/>
    <d v="2013-12-25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n v="0"/>
    <m/>
    <m/>
  </r>
  <r>
    <x v="474"/>
    <n v="19726"/>
    <s v="45207810055550000612"/>
    <n v="270000000"/>
    <s v="3961"/>
    <m/>
    <d v="2016-05-24T00:00:00"/>
    <m/>
    <m/>
    <n v="1"/>
    <n v="1"/>
    <m/>
    <m/>
    <n v="1"/>
    <n v="1"/>
    <n v="1"/>
    <n v="0"/>
    <n v="1"/>
    <m/>
    <d v="2016-05-24T00:00:00"/>
    <n v="0"/>
    <m/>
    <m/>
    <m/>
    <m/>
    <m/>
    <m/>
  </r>
  <r>
    <x v="474"/>
    <n v="19727"/>
    <s v="45208810755550000555"/>
    <n v="630000000"/>
    <s v="3865"/>
    <m/>
    <d v="2016-05-18T00:00:00"/>
    <m/>
    <m/>
    <n v="1"/>
    <n v="1"/>
    <m/>
    <m/>
    <n v="1"/>
    <n v="1"/>
    <n v="1"/>
    <n v="0"/>
    <n v="1"/>
    <m/>
    <d v="2016-05-24T00:00:00"/>
    <n v="0"/>
    <m/>
    <m/>
    <m/>
    <m/>
    <m/>
    <m/>
  </r>
  <r>
    <x v="475"/>
    <n v="20170"/>
    <s v="45204810750050000274"/>
    <n v="9675844.2300000004"/>
    <s v="01297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75"/>
    <n v="24911"/>
    <s v="45205810650050000519"/>
    <n v="8379206.4900000002"/>
    <s v="01300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76"/>
    <n v="21518"/>
    <s v="45204810550050000283"/>
    <n v="20000000"/>
    <s v="01298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76"/>
    <n v="24910"/>
    <s v="45204810650050000277"/>
    <n v="7000000"/>
    <s v="01301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77"/>
    <n v="24784"/>
    <s v="45205810750050000493"/>
    <n v="23990747.34"/>
    <s v="01299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77"/>
    <n v="24909"/>
    <s v="45205810550050000499"/>
    <n v="15992246.960000001"/>
    <s v="01302/МР"/>
    <m/>
    <d v="2016-05-27T00:00:00"/>
    <m/>
    <m/>
    <n v="1"/>
    <n v="1"/>
    <m/>
    <m/>
    <n v="1"/>
    <n v="1"/>
    <n v="1"/>
    <n v="0"/>
    <n v="1"/>
    <m/>
    <d v="2016-05-31T00:00:00"/>
    <n v="0"/>
    <m/>
    <m/>
    <m/>
    <n v="0"/>
    <m/>
    <m/>
  </r>
  <r>
    <x v="478"/>
    <n v="18260"/>
    <s v="45812810055550000997"/>
    <n v="839161385.71000004"/>
    <s v="38-177/15/170-14-КР"/>
    <m/>
    <d v="2014-07-03T00:00:00"/>
    <m/>
    <m/>
    <n v="2.1"/>
    <n v="3"/>
    <n v="-2"/>
    <s v="45"/>
    <n v="2.9999999999999996"/>
    <n v="2.9999999999999996"/>
    <n v="2.9999999999999996"/>
    <n v="0"/>
    <n v="1"/>
    <m/>
    <d v="2000-01-01T00:00:00"/>
    <n v="216"/>
    <m/>
    <n v="1"/>
    <m/>
    <m/>
    <m/>
    <m/>
  </r>
  <r>
    <x v="479"/>
    <n v="27130"/>
    <s v="45207810955550000631"/>
    <n v="83402157.909999996"/>
    <s v="4106"/>
    <m/>
    <d v="2016-11-14T00:00:00"/>
    <m/>
    <m/>
    <n v="1"/>
    <n v="1"/>
    <m/>
    <m/>
    <n v="1"/>
    <n v="1"/>
    <n v="1"/>
    <n v="0"/>
    <n v="1"/>
    <m/>
    <d v="2016-11-25T00:00:00"/>
    <n v="0"/>
    <m/>
    <m/>
    <m/>
    <m/>
    <m/>
    <m/>
  </r>
  <r>
    <x v="480"/>
    <n v="18261"/>
    <s v="45208810055550000530"/>
    <n v="20163206158.939999"/>
    <s v="79-1006/15/1108-14-КР"/>
    <m/>
    <d v="2014-07-04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481"/>
    <n v="18262"/>
    <s v="45606810155550000016"/>
    <n v="1211000000"/>
    <s v="79-1006/15/1015-13-КР"/>
    <m/>
    <d v="2013-12-12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482"/>
    <n v="17418"/>
    <s v="45204810850050000307"/>
    <n v="180000000"/>
    <s v="01199/МР"/>
    <m/>
    <d v="2015-12-28T00:00:00"/>
    <m/>
    <m/>
    <n v="1"/>
    <n v="1"/>
    <m/>
    <m/>
    <n v="1"/>
    <n v="1"/>
    <n v="1"/>
    <n v="0"/>
    <n v="1"/>
    <m/>
    <d v="2015-12-31T00:00:00"/>
    <n v="0"/>
    <m/>
    <m/>
    <m/>
    <n v="0"/>
    <m/>
    <m/>
  </r>
  <r>
    <x v="483"/>
    <n v="17473"/>
    <s v="45205810450050000434"/>
    <n v="34927876"/>
    <s v="01252/МР"/>
    <m/>
    <d v="2016-01-22T00:00:00"/>
    <m/>
    <m/>
    <n v="1"/>
    <n v="1"/>
    <m/>
    <m/>
    <n v="1"/>
    <n v="1"/>
    <n v="1"/>
    <n v="0"/>
    <n v="1"/>
    <m/>
    <d v="2016-02-05T00:00:00"/>
    <n v="0"/>
    <m/>
    <m/>
    <m/>
    <m/>
    <m/>
    <m/>
  </r>
  <r>
    <x v="484"/>
    <n v="26737"/>
    <s v="20311A98655550000004"/>
    <n v="1774310587"/>
    <s v="4115"/>
    <m/>
    <d v="2016-09-30T00:00:00"/>
    <m/>
    <m/>
    <n v="2.1"/>
    <n v="1"/>
    <m/>
    <m/>
    <n v="2.1"/>
    <n v="2.1"/>
    <n v="2.1"/>
    <n v="0"/>
    <n v="1"/>
    <m/>
    <d v="2016-10-31T00:00:00"/>
    <n v="0"/>
    <m/>
    <m/>
    <m/>
    <n v="0"/>
    <n v="0"/>
    <m/>
  </r>
  <r>
    <x v="484"/>
    <n v="27509"/>
    <s v="47101810000210000205"/>
    <n v="299766500"/>
    <s v="2017-64"/>
    <m/>
    <d v="2016-12-27T00:00:00"/>
    <m/>
    <m/>
    <n v="2.1"/>
    <n v="1"/>
    <m/>
    <m/>
    <n v="2.1"/>
    <n v="2.1"/>
    <n v="2.1"/>
    <n v="0"/>
    <n v="1"/>
    <m/>
    <d v="2000-01-01T00:00:00"/>
    <n v="0"/>
    <m/>
    <m/>
    <m/>
    <m/>
    <m/>
    <m/>
  </r>
  <r>
    <x v="485"/>
    <n v="21516"/>
    <s v="45207810255550000616"/>
    <n v="7000000000"/>
    <s v="4032"/>
    <m/>
    <d v="2016-06-17T00:00:00"/>
    <m/>
    <m/>
    <n v="1"/>
    <n v="1"/>
    <m/>
    <m/>
    <n v="1"/>
    <n v="1"/>
    <n v="1"/>
    <n v="0"/>
    <n v="1"/>
    <m/>
    <d v="2016-06-26T00:00:00"/>
    <n v="0"/>
    <m/>
    <m/>
    <m/>
    <n v="0"/>
    <m/>
    <m/>
  </r>
  <r>
    <x v="485"/>
    <n v="27207"/>
    <s v="45207810555550000633"/>
    <n v="2000000000"/>
    <s v="4165"/>
    <m/>
    <d v="2016-12-02T00:00:00"/>
    <m/>
    <m/>
    <n v="1"/>
    <n v="1"/>
    <m/>
    <m/>
    <n v="1"/>
    <n v="1"/>
    <n v="1"/>
    <n v="0"/>
    <n v="1"/>
    <m/>
    <d v="2016-12-26T00:00:00"/>
    <n v="0"/>
    <m/>
    <m/>
    <m/>
    <m/>
    <m/>
    <m/>
  </r>
  <r>
    <x v="485"/>
    <n v="27297"/>
    <s v="45207810055550000638"/>
    <n v="5635000000"/>
    <s v="4185"/>
    <m/>
    <d v="2016-12-19T00:00:00"/>
    <m/>
    <m/>
    <n v="1"/>
    <n v="1"/>
    <m/>
    <m/>
    <n v="1"/>
    <n v="1"/>
    <n v="1"/>
    <n v="0"/>
    <n v="0"/>
    <m/>
    <d v="2017-03-26T00:00:00"/>
    <n v="0"/>
    <m/>
    <m/>
    <m/>
    <n v="0"/>
    <m/>
    <m/>
  </r>
  <r>
    <x v="486"/>
    <n v="17457"/>
    <s v="45205810850050000432"/>
    <n v="200000000"/>
    <s v="01254/МР"/>
    <m/>
    <d v="2016-01-20T00:00:00"/>
    <m/>
    <m/>
    <n v="1"/>
    <n v="1"/>
    <m/>
    <m/>
    <n v="1"/>
    <n v="1"/>
    <n v="1"/>
    <n v="0"/>
    <n v="1"/>
    <m/>
    <d v="2016-02-01T00:00:00"/>
    <n v="0"/>
    <m/>
    <m/>
    <m/>
    <m/>
    <m/>
    <m/>
  </r>
  <r>
    <x v="487"/>
    <n v="17587"/>
    <s v="45606840955550000024"/>
    <n v="18048540000"/>
    <s v="3892"/>
    <m/>
    <d v="2016-02-19T00:00:00"/>
    <m/>
    <m/>
    <n v="2.2000000000000002"/>
    <n v="1"/>
    <n v="-2"/>
    <s v="0"/>
    <n v="1"/>
    <n v="1"/>
    <n v="1"/>
    <n v="0"/>
    <n v="1"/>
    <m/>
    <d v="2016-02-19T00:00:00"/>
    <n v="0"/>
    <m/>
    <m/>
    <m/>
    <n v="0"/>
    <m/>
    <m/>
  </r>
  <r>
    <x v="488"/>
    <n v="27510"/>
    <s v="45205810308800000066"/>
    <n v="83900000"/>
    <s v="01671/МР"/>
    <m/>
    <d v="2017-01-12T00:00:00"/>
    <m/>
    <m/>
    <n v="1"/>
    <n v="1"/>
    <m/>
    <m/>
    <n v="1"/>
    <n v="1"/>
    <n v="1"/>
    <n v="0"/>
    <n v="1"/>
    <m/>
    <d v="2017-01-27T00:00:00"/>
    <n v="0"/>
    <m/>
    <m/>
    <m/>
    <m/>
    <m/>
    <m/>
  </r>
  <r>
    <x v="489"/>
    <n v="17521"/>
    <s v="45207810150050000431"/>
    <n v="160535714.38999999"/>
    <s v="01260/МР"/>
    <m/>
    <d v="2016-02-01T00:00:00"/>
    <m/>
    <m/>
    <n v="1"/>
    <n v="1"/>
    <m/>
    <m/>
    <n v="1"/>
    <n v="1"/>
    <n v="1"/>
    <n v="0"/>
    <n v="1"/>
    <m/>
    <d v="2016-02-10T00:00:00"/>
    <n v="0"/>
    <m/>
    <m/>
    <m/>
    <n v="0"/>
    <m/>
    <m/>
  </r>
  <r>
    <x v="490"/>
    <n v="17830"/>
    <s v="45206810850050000871"/>
    <n v="593220000"/>
    <s v="01342/МР"/>
    <m/>
    <d v="2016-04-29T00:00:00"/>
    <m/>
    <m/>
    <n v="1"/>
    <n v="1"/>
    <m/>
    <m/>
    <n v="1"/>
    <n v="1"/>
    <n v="1"/>
    <n v="0"/>
    <n v="1"/>
    <m/>
    <d v="2016-05-16T00:00:00"/>
    <n v="0"/>
    <m/>
    <m/>
    <m/>
    <m/>
    <m/>
    <m/>
  </r>
  <r>
    <x v="491"/>
    <n v="17829"/>
    <s v="45207810750050000446"/>
    <n v="688128659.60000002"/>
    <s v="01333/МР"/>
    <m/>
    <d v="2016-04-29T00:00:00"/>
    <m/>
    <m/>
    <n v="2.2000000000000002"/>
    <n v="1"/>
    <m/>
    <m/>
    <n v="2.2000000000000002"/>
    <n v="2.2000000000000002"/>
    <n v="2.2000000000000002"/>
    <n v="0"/>
    <n v="1"/>
    <m/>
    <d v="2016-05-26T00:00:00"/>
    <n v="0"/>
    <m/>
    <m/>
    <m/>
    <n v="0"/>
    <m/>
    <m/>
  </r>
  <r>
    <x v="491"/>
    <n v="23093"/>
    <s v="45207810850050000456"/>
    <n v="325005165"/>
    <s v="01396/МР"/>
    <m/>
    <d v="2016-06-29T00:00:00"/>
    <m/>
    <m/>
    <n v="2.2000000000000002"/>
    <n v="1"/>
    <m/>
    <m/>
    <n v="2.2000000000000002"/>
    <n v="2.2000000000000002"/>
    <n v="2.2000000000000002"/>
    <n v="0"/>
    <n v="1"/>
    <m/>
    <d v="2016-07-08T00:00:00"/>
    <n v="0"/>
    <m/>
    <m/>
    <m/>
    <n v="0"/>
    <m/>
    <m/>
  </r>
  <r>
    <x v="492"/>
    <n v="22030"/>
    <s v="45207810155550000619"/>
    <n v="299160000"/>
    <s v="3920"/>
    <m/>
    <d v="2016-06-23T00:00:00"/>
    <m/>
    <m/>
    <n v="1"/>
    <n v="1"/>
    <m/>
    <m/>
    <n v="1"/>
    <n v="1"/>
    <n v="1"/>
    <n v="0"/>
    <n v="1"/>
    <m/>
    <d v="2016-07-07T00:00:00"/>
    <n v="0"/>
    <m/>
    <m/>
    <m/>
    <m/>
    <m/>
    <m/>
  </r>
  <r>
    <x v="493"/>
    <n v="26845"/>
    <s v="45108810055550000038"/>
    <n v="10000000"/>
    <s v="4034"/>
    <m/>
    <d v="2016-10-21T00:00:00"/>
    <m/>
    <m/>
    <n v="1"/>
    <n v="1"/>
    <m/>
    <m/>
    <n v="1"/>
    <n v="1"/>
    <n v="1"/>
    <n v="0"/>
    <n v="1"/>
    <m/>
    <d v="2016-12-27T00:00:00"/>
    <n v="0"/>
    <m/>
    <m/>
    <m/>
    <m/>
    <m/>
    <m/>
  </r>
  <r>
    <x v="494"/>
    <n v="17779"/>
    <s v="45204810650050000264"/>
    <n v="149999595.46000001"/>
    <s v="01326/МР"/>
    <m/>
    <d v="2016-04-19T00:00:00"/>
    <m/>
    <m/>
    <n v="1"/>
    <n v="1"/>
    <m/>
    <m/>
    <n v="1"/>
    <n v="1"/>
    <n v="1"/>
    <n v="0"/>
    <n v="1"/>
    <m/>
    <d v="2016-04-29T00:00:00"/>
    <n v="0"/>
    <m/>
    <m/>
    <m/>
    <m/>
    <m/>
    <m/>
  </r>
  <r>
    <x v="495"/>
    <n v="17755"/>
    <s v="45205810950050000455"/>
    <n v="265000000"/>
    <s v="01323/МР"/>
    <m/>
    <d v="2016-04-05T00:00:00"/>
    <m/>
    <m/>
    <n v="1"/>
    <n v="1"/>
    <m/>
    <m/>
    <n v="1"/>
    <n v="1"/>
    <n v="1"/>
    <n v="0"/>
    <n v="1"/>
    <m/>
    <d v="2016-04-25T00:00:00"/>
    <n v="0"/>
    <m/>
    <m/>
    <m/>
    <n v="0"/>
    <m/>
    <m/>
  </r>
  <r>
    <x v="495"/>
    <n v="19989"/>
    <s v="45207810050050000447"/>
    <n v="95304347.819999993"/>
    <s v="01324/МР"/>
    <m/>
    <d v="2016-05-30T00:00:00"/>
    <m/>
    <m/>
    <n v="1"/>
    <n v="1"/>
    <m/>
    <m/>
    <n v="1"/>
    <n v="1"/>
    <n v="1"/>
    <n v="0"/>
    <n v="1"/>
    <m/>
    <d v="2016-06-27T00:00:00"/>
    <n v="0"/>
    <m/>
    <m/>
    <m/>
    <n v="0"/>
    <m/>
    <m/>
  </r>
  <r>
    <x v="496"/>
    <n v="17695"/>
    <s v="45204810850050000297"/>
    <n v="79336016.989999995"/>
    <s v="01306/МР"/>
    <m/>
    <d v="2016-03-28T00:00:00"/>
    <m/>
    <m/>
    <n v="2.2000000000000002"/>
    <n v="1"/>
    <m/>
    <m/>
    <n v="2.2000000000000002"/>
    <n v="2.2000000000000002"/>
    <n v="2.2000000000000002"/>
    <n v="0"/>
    <n v="1"/>
    <m/>
    <d v="2016-03-29T00:00:00"/>
    <n v="0"/>
    <m/>
    <m/>
    <m/>
    <m/>
    <m/>
    <m/>
  </r>
  <r>
    <x v="497"/>
    <n v="19294"/>
    <s v="45207810055550000609"/>
    <n v="115772972"/>
    <s v="3951"/>
    <m/>
    <d v="2016-03-29T00:00:00"/>
    <m/>
    <m/>
    <n v="1"/>
    <n v="1"/>
    <m/>
    <m/>
    <n v="1"/>
    <n v="1"/>
    <n v="1"/>
    <n v="0"/>
    <n v="1"/>
    <m/>
    <d v="2016-06-05T00:00:00"/>
    <n v="0"/>
    <m/>
    <m/>
    <m/>
    <m/>
    <m/>
    <m/>
  </r>
  <r>
    <x v="498"/>
    <n v="18263"/>
    <s v="45208810755550000542"/>
    <n v="225000000"/>
    <s v="38-177/15/497-13-КР"/>
    <m/>
    <d v="2013-10-24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498"/>
    <n v="19729"/>
    <s v="45208810055550000556"/>
    <n v="3119185000"/>
    <s v="3990"/>
    <m/>
    <d v="2016-05-25T00:00:00"/>
    <m/>
    <m/>
    <n v="1"/>
    <n v="1"/>
    <m/>
    <m/>
    <n v="1"/>
    <n v="1"/>
    <n v="1"/>
    <n v="0"/>
    <n v="1"/>
    <m/>
    <d v="2016-10-20T00:00:00"/>
    <n v="0"/>
    <m/>
    <m/>
    <m/>
    <m/>
    <m/>
    <m/>
  </r>
  <r>
    <x v="499"/>
    <n v="18264"/>
    <s v="45108810555550000033"/>
    <n v="28436452618.740002"/>
    <s v="38-196/15/139-14-КР"/>
    <m/>
    <d v="2014-09-29T00:00:00"/>
    <m/>
    <m/>
    <n v="1"/>
    <n v="1"/>
    <m/>
    <m/>
    <n v="1"/>
    <n v="1"/>
    <n v="1"/>
    <n v="0"/>
    <n v="1"/>
    <m/>
    <d v="2000-01-01T00:00:00"/>
    <n v="0"/>
    <m/>
    <n v="0"/>
    <m/>
    <n v="0"/>
    <m/>
    <m/>
  </r>
  <r>
    <x v="500"/>
    <n v="18265"/>
    <s v="45108810855550000034"/>
    <n v="8130023825.4200001"/>
    <s v="38-196/15/204-13-КР"/>
    <m/>
    <d v="2013-09-27T00:00:00"/>
    <m/>
    <m/>
    <n v="1"/>
    <n v="1"/>
    <m/>
    <m/>
    <n v="1"/>
    <n v="1"/>
    <n v="1"/>
    <n v="0"/>
    <n v="1"/>
    <m/>
    <d v="2000-01-01T00:00:00"/>
    <n v="0"/>
    <m/>
    <n v="0"/>
    <m/>
    <n v="0"/>
    <m/>
    <m/>
  </r>
  <r>
    <x v="501"/>
    <n v="18266"/>
    <s v="45108810955550000028"/>
    <n v="1745252421.27"/>
    <s v="38-196/15/48-13-КР"/>
    <m/>
    <d v="2013-04-11T00:00:00"/>
    <m/>
    <m/>
    <n v="1"/>
    <n v="1"/>
    <m/>
    <m/>
    <n v="1"/>
    <n v="1"/>
    <n v="1"/>
    <n v="0"/>
    <n v="1"/>
    <m/>
    <d v="2000-01-01T00:00:00"/>
    <n v="0"/>
    <m/>
    <m/>
    <n v="0"/>
    <n v="0"/>
    <m/>
    <m/>
  </r>
  <r>
    <x v="502"/>
    <n v="17618"/>
    <s v="47408840700210005024"/>
    <n v="38427.15"/>
    <s v="47408%5024_конв.сд."/>
    <m/>
    <d v="2016-01-11T00:00:00"/>
    <m/>
    <m/>
    <n v="2"/>
    <n v="3"/>
    <m/>
    <m/>
    <n v="4"/>
    <n v="4"/>
    <n v="4"/>
    <n v="0"/>
    <n v="1"/>
    <m/>
    <d v="2000-01-01T00:00:00"/>
    <n v="379"/>
    <m/>
    <m/>
    <m/>
    <m/>
    <m/>
    <m/>
  </r>
  <r>
    <x v="503"/>
    <n v="19563"/>
    <s v="45208810450050000172"/>
    <n v="249275250"/>
    <s v="01371/МР"/>
    <m/>
    <d v="2016-05-20T00:00:00"/>
    <m/>
    <m/>
    <n v="1"/>
    <n v="1"/>
    <m/>
    <m/>
    <n v="1"/>
    <n v="1"/>
    <n v="1"/>
    <n v="0"/>
    <n v="1"/>
    <m/>
    <d v="2016-05-31T00:00:00"/>
    <n v="0"/>
    <m/>
    <m/>
    <m/>
    <m/>
    <m/>
    <m/>
  </r>
  <r>
    <x v="504"/>
    <n v="17730"/>
    <s v="45206810950050000797"/>
    <n v="50000000"/>
    <s v="01321/МР"/>
    <m/>
    <d v="2016-04-04T00:00:00"/>
    <m/>
    <m/>
    <n v="1"/>
    <n v="1"/>
    <m/>
    <m/>
    <n v="1"/>
    <n v="1"/>
    <n v="1"/>
    <n v="0"/>
    <n v="1"/>
    <m/>
    <d v="2016-04-15T00:00:00"/>
    <n v="0"/>
    <m/>
    <m/>
    <m/>
    <m/>
    <m/>
    <m/>
  </r>
  <r>
    <x v="505"/>
    <n v="27371"/>
    <s v="47101810700210000204"/>
    <n v="139975010"/>
    <s v="12/2016-КП"/>
    <m/>
    <d v="2016-12-27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506"/>
    <n v="21907"/>
    <s v="45208810255550000563"/>
    <n v="5000000000"/>
    <s v="б/н_2016-05-16"/>
    <m/>
    <d v="2016-05-16T00:00:00"/>
    <m/>
    <m/>
    <n v="1"/>
    <n v="1"/>
    <m/>
    <m/>
    <n v="1"/>
    <n v="1"/>
    <n v="1"/>
    <n v="0"/>
    <n v="1"/>
    <m/>
    <d v="2016-06-23T00:00:00"/>
    <n v="0"/>
    <m/>
    <m/>
    <m/>
    <n v="0"/>
    <m/>
    <m/>
  </r>
  <r>
    <x v="507"/>
    <n v="26825"/>
    <s v="45205810955550000332"/>
    <n v="9423615858.5"/>
    <s v="3968/СДБО"/>
    <m/>
    <d v="2016-10-10T00:00:00"/>
    <m/>
    <m/>
    <n v="1"/>
    <n v="1"/>
    <m/>
    <m/>
    <n v="1"/>
    <n v="1"/>
    <n v="1"/>
    <n v="0"/>
    <n v="1"/>
    <m/>
    <d v="2016-10-24T00:00:00"/>
    <n v="0"/>
    <m/>
    <m/>
    <m/>
    <m/>
    <m/>
    <m/>
  </r>
  <r>
    <x v="508"/>
    <n v="18267"/>
    <s v="47423810250050005121"/>
    <n v="1656843860.55"/>
    <s v="109-4042/18/17-15-У/1"/>
    <m/>
    <d v="2015-12-21T00:00:00"/>
    <m/>
    <m/>
    <n v="2.2999999999999998"/>
    <n v="2"/>
    <n v="-2"/>
    <s v="0"/>
    <n v="2"/>
    <n v="2"/>
    <n v="2"/>
    <n v="0"/>
    <n v="1"/>
    <m/>
    <d v="2000-01-01T00:00:00"/>
    <n v="29"/>
    <s v="2017-01-27"/>
    <n v="1"/>
    <m/>
    <m/>
    <m/>
    <m/>
  </r>
  <r>
    <x v="508"/>
    <n v="18268"/>
    <s v="47423810750050005155"/>
    <n v="1718957236.54"/>
    <s v="109-4042/18/95-15-У"/>
    <m/>
    <d v="2015-12-21T00:00:00"/>
    <m/>
    <m/>
    <n v="2.2999999999999998"/>
    <n v="2"/>
    <n v="-2"/>
    <s v="0"/>
    <n v="2"/>
    <n v="2"/>
    <n v="2"/>
    <n v="0"/>
    <n v="1"/>
    <m/>
    <d v="2000-01-01T00:00:00"/>
    <n v="29"/>
    <s v="2017-01-27"/>
    <n v="1"/>
    <m/>
    <m/>
    <m/>
    <m/>
  </r>
  <r>
    <x v="509"/>
    <n v="18803"/>
    <s v="44605810016800000001"/>
    <n v="100000000"/>
    <s v="01332/МР"/>
    <m/>
    <d v="2016-05-13T00:00:00"/>
    <m/>
    <m/>
    <n v="1"/>
    <n v="1"/>
    <m/>
    <m/>
    <n v="1"/>
    <n v="1"/>
    <n v="1"/>
    <n v="0"/>
    <n v="1"/>
    <m/>
    <d v="2016-06-01T00:00:00"/>
    <n v="0"/>
    <m/>
    <m/>
    <m/>
    <n v="0"/>
    <m/>
    <m/>
  </r>
  <r>
    <x v="510"/>
    <n v="17812"/>
    <s v="45207810355550000600"/>
    <n v="474982275.75"/>
    <s v="3973"/>
    <m/>
    <d v="2016-04-28T00:00:00"/>
    <m/>
    <m/>
    <n v="1"/>
    <n v="1"/>
    <m/>
    <m/>
    <n v="1"/>
    <n v="1"/>
    <n v="1"/>
    <n v="0"/>
    <n v="1"/>
    <m/>
    <d v="2016-05-20T00:00:00"/>
    <n v="0"/>
    <m/>
    <m/>
    <m/>
    <n v="0"/>
    <m/>
    <m/>
  </r>
  <r>
    <x v="511"/>
    <n v="27334"/>
    <s v="45207810650050000494"/>
    <n v="27503176.789999999"/>
    <s v="01609/МР"/>
    <m/>
    <d v="2016-12-01T00:00:00"/>
    <m/>
    <m/>
    <n v="1"/>
    <n v="1"/>
    <m/>
    <m/>
    <n v="1"/>
    <n v="1"/>
    <n v="1"/>
    <n v="0"/>
    <n v="1"/>
    <m/>
    <d v="2016-12-01T00:00:00"/>
    <n v="0"/>
    <m/>
    <m/>
    <m/>
    <m/>
    <m/>
    <m/>
  </r>
  <r>
    <x v="512"/>
    <n v="17704"/>
    <s v="45812810850050000508"/>
    <n v="539729093.74000001"/>
    <s v="КС-ЦУ-703710/2015/00059"/>
    <m/>
    <d v="2015-08-14T00:00:00"/>
    <m/>
    <m/>
    <n v="1"/>
    <n v="3"/>
    <m/>
    <m/>
    <n v="3"/>
    <n v="3"/>
    <n v="3"/>
    <n v="0"/>
    <n v="1"/>
    <m/>
    <d v="2000-01-01T00:00:00"/>
    <n v="443"/>
    <m/>
    <m/>
    <m/>
    <n v="0"/>
    <m/>
    <m/>
  </r>
  <r>
    <x v="513"/>
    <n v="26618"/>
    <s v="20312A98400210000022"/>
    <n v="41219148.600000001"/>
    <s v="019"/>
    <m/>
    <d v="2016-08-23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3"/>
    <n v="100006852"/>
    <s v="20312A98000210000037"/>
    <n v="297693851"/>
    <m/>
    <m/>
    <m/>
    <m/>
    <m/>
    <n v="1"/>
    <n v="1"/>
    <m/>
    <m/>
    <n v="1"/>
    <n v="1"/>
    <n v="1"/>
    <n v="0"/>
    <m/>
    <m/>
    <m/>
    <n v="0"/>
    <m/>
    <m/>
    <m/>
    <m/>
    <m/>
    <m/>
  </r>
  <r>
    <x v="514"/>
    <n v="19919"/>
    <s v="45207810650050000452"/>
    <n v="150000000"/>
    <s v="01329/МР"/>
    <m/>
    <d v="2016-05-11T00:00:00"/>
    <m/>
    <m/>
    <n v="1"/>
    <n v="1"/>
    <m/>
    <m/>
    <n v="1"/>
    <n v="1"/>
    <n v="1"/>
    <n v="0"/>
    <n v="1"/>
    <m/>
    <d v="2016-06-30T00:00:00"/>
    <n v="0"/>
    <m/>
    <m/>
    <m/>
    <n v="0"/>
    <m/>
    <m/>
  </r>
  <r>
    <x v="515"/>
    <n v="26906"/>
    <s v="47408840600210005030"/>
    <n v="12333.17"/>
    <s v="nett Jeweller ltd 10.11.2016"/>
    <m/>
    <d v="2016-11-10T00:00:00"/>
    <m/>
    <m/>
    <n v="1"/>
    <n v="3"/>
    <m/>
    <m/>
    <n v="3"/>
    <n v="3"/>
    <n v="3"/>
    <n v="0"/>
    <n v="0"/>
    <m/>
    <d v="2500-01-01T00:00:00"/>
    <n v="110"/>
    <m/>
    <m/>
    <m/>
    <m/>
    <m/>
    <m/>
  </r>
  <r>
    <x v="515"/>
    <n v="27146"/>
    <s v="20312A98100210000018"/>
    <n v="114497635"/>
    <s v="015"/>
    <m/>
    <d v="2016-07-0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147"/>
    <s v="20312A98400210000019"/>
    <n v="100757918.8"/>
    <s v="016"/>
    <m/>
    <d v="2016-07-14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148"/>
    <s v="20312A98100210000021"/>
    <n v="114497635"/>
    <s v="018"/>
    <m/>
    <d v="2016-08-24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149"/>
    <s v="20312A98000210000024"/>
    <n v="100757918.8"/>
    <s v="021"/>
    <m/>
    <d v="2016-10-1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150"/>
    <s v="20312A98500210000029"/>
    <n v="105337824.2"/>
    <s v="025"/>
    <m/>
    <d v="2016-11-08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275"/>
    <s v="20312A98800210000033"/>
    <n v="112207682.3"/>
    <s v="028"/>
    <m/>
    <d v="2016-12-12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276"/>
    <s v="20312A98100210000034"/>
    <n v="112207682.3"/>
    <s v="029"/>
    <m/>
    <d v="2016-12-12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02"/>
    <s v="20312A98700210000036"/>
    <n v="114497635"/>
    <s v="031"/>
    <m/>
    <d v="2016-12-14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03"/>
    <s v="20312A98300210000038"/>
    <n v="114497635"/>
    <s v="032"/>
    <m/>
    <d v="2016-12-14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35"/>
    <s v="20312A98300210000041"/>
    <n v="114497635"/>
    <s v="034"/>
    <m/>
    <d v="2016-12-20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36"/>
    <s v="20312A98600210000042"/>
    <n v="114497635"/>
    <s v="036"/>
    <m/>
    <d v="2016-12-20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37"/>
    <s v="20312A98900210000043"/>
    <n v="114497635"/>
    <s v="037"/>
    <m/>
    <d v="2016-12-22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38"/>
    <s v="20312A98200210000044"/>
    <n v="114497635"/>
    <s v="035"/>
    <m/>
    <d v="2016-12-20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39"/>
    <s v="20312A98500210000045"/>
    <n v="114497635"/>
    <s v="039"/>
    <m/>
    <d v="2016-12-22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40"/>
    <s v="20312A98800210000046"/>
    <n v="114497635"/>
    <s v="038"/>
    <m/>
    <d v="2016-12-22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5"/>
    <n v="27341"/>
    <s v="20312A98100210000047"/>
    <n v="114497635"/>
    <s v="040"/>
    <m/>
    <d v="2016-12-22T00:00:00"/>
    <m/>
    <m/>
    <n v="1"/>
    <n v="1"/>
    <m/>
    <m/>
    <n v="1"/>
    <n v="1"/>
    <n v="1"/>
    <n v="0"/>
    <n v="0"/>
    <m/>
    <d v="2500-01-01T00:00:00"/>
    <n v="0"/>
    <m/>
    <m/>
    <m/>
    <m/>
    <m/>
    <m/>
  </r>
  <r>
    <x v="516"/>
    <n v="17831"/>
    <s v="45206810150050000814"/>
    <n v="178000000"/>
    <s v="01349/МР"/>
    <m/>
    <d v="2016-04-29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517"/>
    <n v="17786"/>
    <s v="45207810250050000438"/>
    <n v="81106677"/>
    <s v="01346/МР"/>
    <m/>
    <d v="2016-04-22T00:00:00"/>
    <m/>
    <m/>
    <n v="1"/>
    <n v="1"/>
    <m/>
    <m/>
    <n v="1"/>
    <n v="1"/>
    <n v="1"/>
    <n v="0"/>
    <n v="1"/>
    <m/>
    <d v="2016-04-25T00:00:00"/>
    <n v="0"/>
    <m/>
    <m/>
    <m/>
    <m/>
    <m/>
    <m/>
  </r>
  <r>
    <x v="517"/>
    <n v="17827"/>
    <s v="45206810650050000806"/>
    <n v="98000000"/>
    <s v="01350/МР"/>
    <m/>
    <d v="2016-04-26T00:00:00"/>
    <m/>
    <m/>
    <n v="1"/>
    <n v="1"/>
    <m/>
    <m/>
    <n v="1"/>
    <n v="1"/>
    <n v="1"/>
    <n v="0"/>
    <n v="1"/>
    <m/>
    <d v="2016-05-25T00:00:00"/>
    <n v="0"/>
    <m/>
    <m/>
    <m/>
    <m/>
    <m/>
    <m/>
  </r>
  <r>
    <x v="518"/>
    <n v="17804"/>
    <s v="45206810050050000804"/>
    <n v="80000000"/>
    <s v="01357/МР"/>
    <m/>
    <d v="2016-04-26T00:00:00"/>
    <m/>
    <m/>
    <n v="1"/>
    <n v="1"/>
    <m/>
    <m/>
    <n v="1"/>
    <n v="1"/>
    <n v="1"/>
    <n v="0"/>
    <n v="1"/>
    <m/>
    <d v="2016-04-29T00:00:00"/>
    <n v="0"/>
    <m/>
    <m/>
    <m/>
    <m/>
    <m/>
    <m/>
  </r>
  <r>
    <x v="518"/>
    <n v="27345"/>
    <s v="45206810150050000869"/>
    <n v="48562180.240000002"/>
    <s v="01633/МР"/>
    <m/>
    <d v="2016-12-08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19"/>
    <n v="20313"/>
    <s v="45206810355550000533"/>
    <n v="38100200000"/>
    <s v="б/н_2016-06-03"/>
    <m/>
    <d v="2016-06-03T00:00:00"/>
    <m/>
    <m/>
    <n v="1"/>
    <n v="1"/>
    <m/>
    <m/>
    <n v="1"/>
    <n v="1"/>
    <n v="1"/>
    <n v="0"/>
    <n v="1"/>
    <m/>
    <d v="2016-06-06T00:00:00"/>
    <n v="0"/>
    <m/>
    <n v="0"/>
    <m/>
    <n v="0"/>
    <m/>
    <m/>
  </r>
  <r>
    <x v="520"/>
    <n v="21911"/>
    <s v="45205810350050000479"/>
    <n v="69574472"/>
    <s v="01361/МР"/>
    <m/>
    <d v="2016-05-26T00:00:00"/>
    <m/>
    <m/>
    <n v="1"/>
    <n v="1"/>
    <m/>
    <m/>
    <n v="1"/>
    <n v="1"/>
    <n v="1"/>
    <n v="0"/>
    <n v="1"/>
    <m/>
    <d v="2016-07-12T00:00:00"/>
    <n v="0"/>
    <m/>
    <m/>
    <m/>
    <m/>
    <m/>
    <m/>
  </r>
  <r>
    <x v="521"/>
    <n v="18270"/>
    <s v="47423810450050005206"/>
    <n v="7950755692.5500002"/>
    <s v="109-4042/18/96-15-У"/>
    <m/>
    <d v="2015-12-24T00:00:00"/>
    <m/>
    <m/>
    <n v="3"/>
    <n v="1"/>
    <n v="-2"/>
    <s v="0"/>
    <n v="2"/>
    <n v="2"/>
    <n v="2"/>
    <n v="0"/>
    <n v="1"/>
    <m/>
    <d v="2000-01-01T00:00:00"/>
    <n v="0"/>
    <m/>
    <m/>
    <m/>
    <m/>
    <m/>
    <m/>
  </r>
  <r>
    <x v="522"/>
    <n v="22652"/>
    <s v="45206810315800000003"/>
    <n v="64204170"/>
    <s v="01399/МР"/>
    <m/>
    <d v="2016-07-05T00:00:00"/>
    <m/>
    <m/>
    <n v="1"/>
    <n v="1"/>
    <m/>
    <m/>
    <n v="1"/>
    <n v="1"/>
    <n v="1"/>
    <n v="0"/>
    <n v="1"/>
    <m/>
    <d v="2016-08-05T00:00:00"/>
    <n v="0"/>
    <m/>
    <m/>
    <m/>
    <m/>
    <m/>
    <m/>
  </r>
  <r>
    <x v="523"/>
    <n v="26708"/>
    <s v="45206810515800000007"/>
    <n v="113250000"/>
    <s v="01512/МР"/>
    <m/>
    <d v="2016-09-29T00:00:00"/>
    <m/>
    <m/>
    <n v="1"/>
    <n v="1"/>
    <m/>
    <m/>
    <n v="1"/>
    <n v="1"/>
    <n v="1"/>
    <n v="0"/>
    <n v="1"/>
    <m/>
    <d v="2016-10-05T00:00:00"/>
    <n v="0"/>
    <m/>
    <m/>
    <m/>
    <m/>
    <m/>
    <m/>
  </r>
  <r>
    <x v="524"/>
    <n v="18271"/>
    <s v="45208810655550000529"/>
    <n v="2160279748.54"/>
    <s v="38-177/15/51-13-КР"/>
    <m/>
    <d v="2013-03-29T00:00:00"/>
    <m/>
    <m/>
    <n v="2.1"/>
    <n v="3"/>
    <n v="-1"/>
    <s v="0"/>
    <n v="3.0999999999999996"/>
    <n v="3.0999999999999996"/>
    <n v="3.0999999999999996"/>
    <n v="0"/>
    <n v="1"/>
    <m/>
    <d v="2000-01-01T00:00:00"/>
    <n v="332"/>
    <s v="2016-12-29"/>
    <n v="0"/>
    <m/>
    <m/>
    <m/>
    <m/>
  </r>
  <r>
    <x v="524"/>
    <n v="18272"/>
    <s v="45208810455550000525"/>
    <n v="1124697938.6800001"/>
    <s v="38-177/15/74-13-КР"/>
    <m/>
    <d v="2013-05-31T00:00:00"/>
    <m/>
    <m/>
    <n v="2.1"/>
    <n v="3"/>
    <n v="-1"/>
    <s v="0"/>
    <n v="3.0999999999999996"/>
    <n v="3.0999999999999996"/>
    <n v="3.0999999999999996"/>
    <n v="0"/>
    <n v="1"/>
    <m/>
    <d v="2000-01-01T00:00:00"/>
    <n v="332"/>
    <s v="2016-12-29"/>
    <n v="0"/>
    <m/>
    <m/>
    <m/>
    <m/>
  </r>
  <r>
    <x v="524"/>
    <n v="18273"/>
    <s v="45208810155550000634"/>
    <n v="214302303.40000001"/>
    <s v="79-1006/15/1126-14-КР"/>
    <m/>
    <d v="2014-06-09T00:00:00"/>
    <m/>
    <m/>
    <n v="2.1"/>
    <n v="3"/>
    <n v="-1"/>
    <s v="0"/>
    <n v="3.0999999999999996"/>
    <n v="3.0999999999999996"/>
    <n v="3.0999999999999996"/>
    <n v="0"/>
    <n v="1"/>
    <m/>
    <d v="2000-01-01T00:00:00"/>
    <n v="332"/>
    <s v="2016-12-29"/>
    <n v="0"/>
    <m/>
    <m/>
    <m/>
    <m/>
  </r>
  <r>
    <x v="524"/>
    <n v="18274"/>
    <s v="45208810455550000635"/>
    <n v="800000000"/>
    <s v="79-1006/15/1162-14-КР"/>
    <m/>
    <d v="2014-08-05T00:00:00"/>
    <m/>
    <m/>
    <n v="2.1"/>
    <n v="3"/>
    <n v="-1"/>
    <s v="0"/>
    <n v="3.0999999999999996"/>
    <n v="3.0999999999999996"/>
    <n v="3.0999999999999996"/>
    <n v="0"/>
    <n v="1"/>
    <m/>
    <d v="2000-01-01T00:00:00"/>
    <n v="332"/>
    <s v="2016-12-29"/>
    <n v="0"/>
    <m/>
    <m/>
    <m/>
    <m/>
  </r>
  <r>
    <x v="525"/>
    <n v="22651"/>
    <s v="45205810950050000484"/>
    <n v="20992542.739999998"/>
    <s v="01377/МР"/>
    <m/>
    <d v="2016-06-30T00:00:00"/>
    <m/>
    <m/>
    <n v="1"/>
    <n v="1"/>
    <m/>
    <m/>
    <n v="1"/>
    <n v="1"/>
    <n v="1"/>
    <n v="0"/>
    <n v="1"/>
    <m/>
    <d v="2016-07-30T00:00:00"/>
    <n v="0"/>
    <m/>
    <m/>
    <m/>
    <m/>
    <m/>
    <m/>
  </r>
  <r>
    <x v="526"/>
    <n v="20315"/>
    <s v="45206810016800000001"/>
    <n v="147677540"/>
    <s v="01372/МР"/>
    <m/>
    <d v="2016-06-07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527"/>
    <n v="22159"/>
    <s v="45205810350050000482"/>
    <n v="63507750.25"/>
    <s v="01376/МР"/>
    <m/>
    <d v="2016-06-08T00:00:00"/>
    <m/>
    <m/>
    <n v="1"/>
    <n v="1"/>
    <m/>
    <m/>
    <n v="1"/>
    <n v="1"/>
    <n v="1"/>
    <n v="0"/>
    <n v="1"/>
    <m/>
    <d v="2016-06-23T00:00:00"/>
    <n v="0"/>
    <m/>
    <m/>
    <m/>
    <n v="0"/>
    <m/>
    <m/>
  </r>
  <r>
    <x v="528"/>
    <n v="22158"/>
    <s v="45204810950050000294"/>
    <n v="29993269"/>
    <s v="01373/МР"/>
    <m/>
    <d v="2016-06-08T00:00:00"/>
    <m/>
    <m/>
    <n v="1"/>
    <n v="1"/>
    <m/>
    <m/>
    <n v="1"/>
    <n v="1"/>
    <n v="1"/>
    <n v="0"/>
    <n v="1"/>
    <m/>
    <d v="2016-06-23T00:00:00"/>
    <n v="0"/>
    <m/>
    <m/>
    <n v="0"/>
    <m/>
    <m/>
    <m/>
  </r>
  <r>
    <x v="529"/>
    <n v="26641"/>
    <s v="45208810519800000001"/>
    <n v="343321932.19999999"/>
    <s v="01438/МР"/>
    <m/>
    <d v="2016-09-15T00:00:00"/>
    <m/>
    <m/>
    <n v="1"/>
    <n v="1"/>
    <m/>
    <m/>
    <n v="1"/>
    <n v="1"/>
    <n v="1"/>
    <n v="0"/>
    <n v="1"/>
    <m/>
    <d v="2016-09-27T00:00:00"/>
    <n v="0"/>
    <m/>
    <m/>
    <m/>
    <n v="0"/>
    <m/>
    <m/>
  </r>
  <r>
    <x v="530"/>
    <n v="18275"/>
    <s v="45208840655550000214"/>
    <n v="6953272358.5100002"/>
    <s v="31-108/15/454-13-КР"/>
    <m/>
    <d v="2013-10-30T00:00:00"/>
    <m/>
    <m/>
    <n v="2.1"/>
    <n v="1"/>
    <m/>
    <m/>
    <n v="2.1"/>
    <n v="2.1"/>
    <n v="2.1"/>
    <n v="0"/>
    <n v="1"/>
    <m/>
    <d v="2000-01-01T00:00:00"/>
    <n v="0"/>
    <m/>
    <n v="0"/>
    <m/>
    <n v="0"/>
    <m/>
    <m/>
  </r>
  <r>
    <x v="531"/>
    <n v="18276"/>
    <s v="45606978655550000005"/>
    <n v="246654986.21000001"/>
    <s v="38-196/31-13-КР"/>
    <m/>
    <d v="2013-03-11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32"/>
    <n v="20316"/>
    <s v="45204810908800000001"/>
    <n v="78000000"/>
    <s v="01387/МР"/>
    <m/>
    <d v="2016-06-07T00:00:00"/>
    <m/>
    <m/>
    <n v="1"/>
    <n v="1"/>
    <m/>
    <m/>
    <n v="1"/>
    <n v="1"/>
    <n v="1"/>
    <n v="0"/>
    <n v="1"/>
    <m/>
    <d v="2016-06-15T00:00:00"/>
    <n v="0"/>
    <m/>
    <m/>
    <m/>
    <m/>
    <m/>
    <m/>
  </r>
  <r>
    <x v="533"/>
    <n v="25381"/>
    <s v="45208810904800000001"/>
    <n v="466600000"/>
    <s v="01462/МР"/>
    <m/>
    <d v="2016-08-05T00:00:00"/>
    <m/>
    <m/>
    <n v="1"/>
    <n v="1"/>
    <m/>
    <m/>
    <n v="1"/>
    <n v="1"/>
    <n v="1"/>
    <n v="0"/>
    <n v="1"/>
    <m/>
    <d v="2016-08-10T00:00:00"/>
    <n v="0"/>
    <m/>
    <m/>
    <m/>
    <m/>
    <m/>
    <m/>
  </r>
  <r>
    <x v="533"/>
    <n v="26620"/>
    <s v="45208810504800000003"/>
    <n v="333800000"/>
    <s v="01491/МР"/>
    <m/>
    <d v="2016-09-08T00:00:00"/>
    <m/>
    <m/>
    <n v="1"/>
    <n v="1"/>
    <m/>
    <m/>
    <n v="1"/>
    <n v="1"/>
    <n v="1"/>
    <n v="0"/>
    <n v="1"/>
    <m/>
    <d v="2016-09-10T00:00:00"/>
    <n v="0"/>
    <m/>
    <m/>
    <m/>
    <m/>
    <m/>
    <m/>
  </r>
  <r>
    <x v="534"/>
    <n v="18436"/>
    <s v="45812810450060000011"/>
    <n v="13606188.34"/>
    <s v="31-039/16/337-13-ГА"/>
    <m/>
    <d v="2013-07-25T00:00:00"/>
    <m/>
    <m/>
    <n v="3"/>
    <n v="3"/>
    <m/>
    <m/>
    <n v="5"/>
    <n v="5"/>
    <n v="5"/>
    <n v="0"/>
    <n v="1"/>
    <m/>
    <d v="2013-04-23T00:00:00"/>
    <n v="1287"/>
    <m/>
    <m/>
    <m/>
    <m/>
    <m/>
    <m/>
  </r>
  <r>
    <x v="535"/>
    <n v="18428"/>
    <s v="32109840400210000536"/>
    <n v="2903809987.8499999"/>
    <s v="701005167"/>
    <m/>
    <d v="2012-07-31T00:00:00"/>
    <m/>
    <m/>
    <n v="2"/>
    <n v="1"/>
    <m/>
    <m/>
    <n v="2"/>
    <n v="2"/>
    <n v="2"/>
    <n v="0"/>
    <n v="1"/>
    <m/>
    <d v="2012-09-14T00:00:00"/>
    <n v="0"/>
    <m/>
    <m/>
    <m/>
    <m/>
    <m/>
    <m/>
  </r>
  <r>
    <x v="536"/>
    <n v="100006961"/>
    <s v="32003810400210009906"/>
    <n v="59546606801.400002"/>
    <m/>
    <m/>
    <m/>
    <m/>
    <m/>
    <n v="1"/>
    <n v="1"/>
    <m/>
    <m/>
    <n v="1"/>
    <n v="1"/>
    <n v="1"/>
    <n v="0"/>
    <m/>
    <m/>
    <m/>
    <n v="0"/>
    <m/>
    <m/>
    <m/>
    <m/>
    <m/>
    <m/>
  </r>
  <r>
    <x v="537"/>
    <n v="27104"/>
    <s v="45208810755550000607"/>
    <n v="100000000"/>
    <s v="4021"/>
    <m/>
    <d v="2016-11-15T00:00:00"/>
    <m/>
    <m/>
    <n v="1"/>
    <n v="1"/>
    <m/>
    <m/>
    <n v="1"/>
    <n v="1"/>
    <n v="1"/>
    <n v="0"/>
    <n v="1"/>
    <m/>
    <d v="2016-11-15T00:00:00"/>
    <n v="0"/>
    <m/>
    <m/>
    <m/>
    <m/>
    <m/>
    <m/>
  </r>
  <r>
    <x v="538"/>
    <n v="26590"/>
    <s v="45208810455550000583"/>
    <n v="1654088820.55"/>
    <s v="4070"/>
    <m/>
    <d v="2016-08-25T00:00:00"/>
    <m/>
    <m/>
    <n v="1"/>
    <n v="1"/>
    <m/>
    <m/>
    <n v="1"/>
    <n v="1"/>
    <n v="1"/>
    <n v="0"/>
    <n v="1"/>
    <m/>
    <d v="2016-09-22T00:00:00"/>
    <n v="0"/>
    <m/>
    <m/>
    <m/>
    <m/>
    <m/>
    <m/>
  </r>
  <r>
    <x v="539"/>
    <n v="26589"/>
    <s v="45208810755550000584"/>
    <n v="433815121.49000001"/>
    <s v="4068"/>
    <m/>
    <d v="2016-08-25T00:00:00"/>
    <m/>
    <m/>
    <n v="1"/>
    <n v="1"/>
    <m/>
    <m/>
    <n v="1"/>
    <n v="1"/>
    <n v="1"/>
    <n v="0"/>
    <n v="1"/>
    <m/>
    <d v="2016-09-26T00:00:00"/>
    <n v="0"/>
    <m/>
    <m/>
    <m/>
    <n v="0"/>
    <m/>
    <m/>
  </r>
  <r>
    <x v="540"/>
    <n v="23923"/>
    <s v="45208810755550000571"/>
    <n v="2497971776.46"/>
    <s v="4033"/>
    <m/>
    <d v="2016-07-06T00:00:00"/>
    <m/>
    <m/>
    <n v="1"/>
    <n v="1"/>
    <m/>
    <m/>
    <n v="1"/>
    <n v="1"/>
    <n v="1"/>
    <n v="0"/>
    <n v="1"/>
    <m/>
    <d v="2016-10-17T00:00:00"/>
    <n v="0"/>
    <m/>
    <n v="0"/>
    <m/>
    <m/>
    <m/>
    <m/>
  </r>
  <r>
    <x v="541"/>
    <n v="26646"/>
    <s v="45206810702800000001"/>
    <n v="650000000"/>
    <s v="01496/МР"/>
    <m/>
    <d v="2016-09-16T00:00:00"/>
    <m/>
    <m/>
    <n v="1"/>
    <n v="1"/>
    <m/>
    <m/>
    <n v="1"/>
    <n v="1"/>
    <n v="1"/>
    <n v="0"/>
    <n v="1"/>
    <m/>
    <d v="2016-09-25T00:00:00"/>
    <n v="1"/>
    <s v="2016-10-26"/>
    <m/>
    <m/>
    <n v="0"/>
    <m/>
    <m/>
  </r>
  <r>
    <x v="541"/>
    <n v="26647"/>
    <s v="45206810102800000009"/>
    <n v="245500000"/>
    <s v="01497/МР"/>
    <m/>
    <d v="2016-09-16T00:00:00"/>
    <m/>
    <m/>
    <n v="1"/>
    <n v="1"/>
    <m/>
    <m/>
    <n v="1"/>
    <n v="1"/>
    <n v="1"/>
    <n v="0"/>
    <n v="1"/>
    <m/>
    <d v="2016-09-25T00:00:00"/>
    <n v="0"/>
    <m/>
    <m/>
    <m/>
    <m/>
    <m/>
    <m/>
  </r>
  <r>
    <x v="542"/>
    <n v="27360"/>
    <s v="45205810412800000240"/>
    <n v="108412263.17"/>
    <s v="01681/МР"/>
    <m/>
    <d v="2016-12-28T00:00:00"/>
    <m/>
    <m/>
    <n v="1"/>
    <n v="1"/>
    <m/>
    <m/>
    <n v="1"/>
    <n v="1"/>
    <n v="1"/>
    <n v="0"/>
    <n v="1"/>
    <m/>
    <d v="2017-01-15T00:00:00"/>
    <n v="0"/>
    <m/>
    <m/>
    <m/>
    <m/>
    <m/>
    <m/>
  </r>
  <r>
    <x v="543"/>
    <n v="23338"/>
    <s v="45207810150050000457"/>
    <n v="132352941.2"/>
    <s v="01416/МР"/>
    <m/>
    <d v="2016-07-07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543"/>
    <n v="24906"/>
    <s v="45207810650050000465"/>
    <n v="132352941.2"/>
    <s v="01434/МР"/>
    <m/>
    <d v="2016-07-29T00:00:00"/>
    <m/>
    <m/>
    <n v="1"/>
    <n v="1"/>
    <m/>
    <m/>
    <n v="1"/>
    <n v="1"/>
    <n v="1"/>
    <n v="0"/>
    <n v="1"/>
    <m/>
    <d v="2016-08-25T00:00:00"/>
    <n v="0"/>
    <m/>
    <m/>
    <m/>
    <m/>
    <m/>
    <m/>
  </r>
  <r>
    <x v="544"/>
    <n v="24663"/>
    <s v="45206810955550000522"/>
    <n v="145913678.59999999"/>
    <s v="4011"/>
    <m/>
    <d v="2016-07-20T00:00:00"/>
    <m/>
    <m/>
    <n v="1"/>
    <n v="1"/>
    <m/>
    <m/>
    <n v="1"/>
    <n v="1"/>
    <n v="1"/>
    <n v="0"/>
    <n v="1"/>
    <m/>
    <d v="2016-08-20T00:00:00"/>
    <n v="0"/>
    <m/>
    <m/>
    <m/>
    <m/>
    <m/>
    <m/>
  </r>
  <r>
    <x v="545"/>
    <n v="26954"/>
    <s v="45208810100800000083"/>
    <n v="65513475.07"/>
    <s v="3.ОКК/15/08-13"/>
    <m/>
    <d v="2013-05-22T00:00:00"/>
    <m/>
    <m/>
    <n v="1"/>
    <n v="1"/>
    <m/>
    <m/>
    <n v="1"/>
    <n v="1"/>
    <n v="1"/>
    <n v="0"/>
    <n v="1"/>
    <m/>
    <d v="2013-05-13T00:00:00"/>
    <n v="0"/>
    <m/>
    <n v="0"/>
    <m/>
    <m/>
    <m/>
    <m/>
  </r>
  <r>
    <x v="546"/>
    <n v="27061"/>
    <s v="45812810900800000035"/>
    <n v="66500000"/>
    <s v="00982/15/0003-13"/>
    <m/>
    <d v="2013-05-20T00:00:00"/>
    <m/>
    <m/>
    <n v="2.1"/>
    <n v="3"/>
    <m/>
    <m/>
    <n v="4.0999999999999996"/>
    <n v="4.0999999999999996"/>
    <n v="4.0999999999999996"/>
    <n v="0"/>
    <n v="1"/>
    <m/>
    <d v="2013-05-31T00:00:00"/>
    <n v="369"/>
    <m/>
    <m/>
    <m/>
    <m/>
    <m/>
    <m/>
  </r>
  <r>
    <x v="547"/>
    <n v="27058"/>
    <s v="45812810200800000036"/>
    <n v="2600000"/>
    <s v="00053/15/00065-11"/>
    <m/>
    <d v="2011-05-18T00:00:00"/>
    <m/>
    <m/>
    <n v="3"/>
    <n v="3"/>
    <m/>
    <m/>
    <n v="5"/>
    <n v="5"/>
    <n v="5"/>
    <n v="0"/>
    <n v="1"/>
    <m/>
    <d v="2011-05-31T00:00:00"/>
    <n v="490"/>
    <m/>
    <m/>
    <m/>
    <m/>
    <m/>
    <m/>
  </r>
  <r>
    <x v="547"/>
    <n v="27060"/>
    <s v="45812810500800000037"/>
    <n v="4000000"/>
    <s v="00053/15/00111-11"/>
    <m/>
    <d v="2011-09-22T00:00:00"/>
    <m/>
    <m/>
    <n v="3"/>
    <n v="3"/>
    <m/>
    <m/>
    <n v="5"/>
    <n v="5"/>
    <n v="5"/>
    <n v="0"/>
    <n v="1"/>
    <m/>
    <d v="2011-10-28T00:00:00"/>
    <n v="490"/>
    <m/>
    <m/>
    <m/>
    <m/>
    <m/>
    <m/>
  </r>
  <r>
    <x v="548"/>
    <n v="26921"/>
    <s v="45812810700800000015"/>
    <n v="110000000"/>
    <s v="ОКБ63/15/028-13"/>
    <m/>
    <d v="2013-07-24T00:00:00"/>
    <m/>
    <m/>
    <n v="3"/>
    <n v="3"/>
    <m/>
    <m/>
    <n v="5"/>
    <n v="5"/>
    <n v="5"/>
    <n v="0"/>
    <n v="1"/>
    <m/>
    <d v="2013-07-25T00:00:00"/>
    <n v="307"/>
    <m/>
    <m/>
    <m/>
    <m/>
    <m/>
    <m/>
  </r>
  <r>
    <x v="548"/>
    <n v="26922"/>
    <s v="45812810100800000039"/>
    <n v="91500543.310000002"/>
    <s v="ОКБ63/15/030-12"/>
    <m/>
    <d v="2012-09-14T00:00:00"/>
    <m/>
    <m/>
    <n v="3"/>
    <n v="3"/>
    <m/>
    <m/>
    <n v="5"/>
    <n v="5"/>
    <n v="5"/>
    <n v="0"/>
    <n v="1"/>
    <m/>
    <d v="2012-09-17T00:00:00"/>
    <n v="307"/>
    <m/>
    <m/>
    <m/>
    <m/>
    <m/>
    <m/>
  </r>
  <r>
    <x v="549"/>
    <n v="18438"/>
    <s v="45812810750060000012"/>
    <n v="16720852.449999999"/>
    <s v="00048/16/54-13"/>
    <m/>
    <d v="2013-07-12T00:00:00"/>
    <m/>
    <m/>
    <n v="2.1"/>
    <n v="3"/>
    <m/>
    <m/>
    <n v="4.0999999999999996"/>
    <n v="4.0999999999999996"/>
    <n v="4.0999999999999996"/>
    <n v="0"/>
    <n v="1"/>
    <m/>
    <d v="2013-07-12T00:00:00"/>
    <n v="671"/>
    <m/>
    <m/>
    <m/>
    <m/>
    <m/>
    <m/>
  </r>
  <r>
    <x v="550"/>
    <n v="26826"/>
    <s v="45208810350050000201"/>
    <n v="294193661.20999998"/>
    <s v="01583/МР"/>
    <m/>
    <d v="2016-10-24T00:00:00"/>
    <m/>
    <m/>
    <n v="2.1"/>
    <n v="1"/>
    <m/>
    <m/>
    <n v="2.1"/>
    <n v="2.1"/>
    <n v="2.1"/>
    <n v="0"/>
    <n v="1"/>
    <m/>
    <d v="2016-10-24T00:00:00"/>
    <n v="0"/>
    <m/>
    <m/>
    <m/>
    <m/>
    <m/>
    <m/>
  </r>
  <r>
    <x v="551"/>
    <n v="23688"/>
    <s v="45812810650050000517"/>
    <n v="140639580.71000001"/>
    <s v="00056/15/0781-13"/>
    <m/>
    <d v="2013-12-27T00:00:00"/>
    <m/>
    <m/>
    <n v="3"/>
    <n v="3"/>
    <m/>
    <m/>
    <n v="5"/>
    <n v="5"/>
    <n v="5"/>
    <n v="0"/>
    <n v="1"/>
    <m/>
    <d v="2000-01-01T00:00:00"/>
    <n v="313"/>
    <m/>
    <m/>
    <m/>
    <m/>
    <m/>
    <m/>
  </r>
  <r>
    <x v="551"/>
    <n v="23689"/>
    <s v="45812810350050000516"/>
    <n v="123423845.16"/>
    <s v="00056/15/0057-14"/>
    <m/>
    <d v="2014-03-28T00:00:00"/>
    <m/>
    <m/>
    <n v="3"/>
    <n v="3"/>
    <m/>
    <m/>
    <n v="5"/>
    <n v="5"/>
    <n v="5"/>
    <n v="0"/>
    <n v="1"/>
    <m/>
    <d v="2000-01-01T00:00:00"/>
    <n v="313"/>
    <m/>
    <n v="1"/>
    <m/>
    <m/>
    <m/>
    <m/>
  </r>
  <r>
    <x v="551"/>
    <n v="23690"/>
    <s v="45812810950050000518"/>
    <n v="388888689.49000001"/>
    <s v="81-049/6/15/538-14"/>
    <m/>
    <d v="2014-06-19T00:00:00"/>
    <m/>
    <m/>
    <n v="3"/>
    <n v="3"/>
    <m/>
    <m/>
    <n v="5"/>
    <n v="5"/>
    <n v="5"/>
    <n v="0"/>
    <n v="1"/>
    <m/>
    <d v="2000-01-01T00:00:00"/>
    <n v="342"/>
    <m/>
    <n v="1"/>
    <m/>
    <m/>
    <m/>
    <m/>
  </r>
  <r>
    <x v="551"/>
    <n v="23691"/>
    <s v="45812810250050000519"/>
    <n v="425000000"/>
    <s v="81-049/6/15/591-14"/>
    <m/>
    <d v="2014-06-19T00:00:00"/>
    <m/>
    <m/>
    <n v="3"/>
    <n v="3"/>
    <m/>
    <m/>
    <n v="5"/>
    <n v="5"/>
    <n v="5"/>
    <n v="0"/>
    <n v="1"/>
    <m/>
    <d v="2000-01-01T00:00:00"/>
    <n v="342"/>
    <m/>
    <m/>
    <m/>
    <m/>
    <m/>
    <m/>
  </r>
  <r>
    <x v="552"/>
    <n v="27000"/>
    <s v="45208810408800000002"/>
    <n v="114970964.89"/>
    <s v="38-177/15/578-13-КР"/>
    <m/>
    <d v="2013-12-25T00:00:00"/>
    <m/>
    <m/>
    <n v="1"/>
    <n v="1"/>
    <m/>
    <m/>
    <n v="1"/>
    <n v="1"/>
    <n v="1"/>
    <n v="0"/>
    <n v="1"/>
    <m/>
    <d v="2013-12-31T00:00:00"/>
    <n v="0"/>
    <m/>
    <m/>
    <m/>
    <m/>
    <m/>
    <m/>
  </r>
  <r>
    <x v="553"/>
    <n v="26535"/>
    <s v="45812810850050000537"/>
    <n v="20000000"/>
    <s v="ОКБ78/15/08-14"/>
    <m/>
    <d v="2014-07-21T00:00:00"/>
    <m/>
    <m/>
    <n v="3"/>
    <n v="3"/>
    <m/>
    <m/>
    <n v="5"/>
    <n v="5"/>
    <n v="5"/>
    <n v="0"/>
    <n v="1"/>
    <m/>
    <d v="2000-01-01T00:00:00"/>
    <n v="266"/>
    <m/>
    <m/>
    <m/>
    <m/>
    <m/>
    <m/>
  </r>
  <r>
    <x v="553"/>
    <n v="26536"/>
    <s v="45812810550050000536"/>
    <n v="73521416.510000005"/>
    <s v="ОКБ78/15/13-14"/>
    <m/>
    <d v="2014-09-19T00:00:00"/>
    <m/>
    <m/>
    <n v="3"/>
    <n v="3"/>
    <m/>
    <m/>
    <n v="5"/>
    <n v="5"/>
    <n v="5"/>
    <n v="0"/>
    <n v="1"/>
    <m/>
    <d v="2000-01-01T00:00:00"/>
    <n v="272"/>
    <m/>
    <m/>
    <m/>
    <m/>
    <m/>
    <m/>
  </r>
  <r>
    <x v="554"/>
    <n v="26944"/>
    <s v="45812810300800000033"/>
    <n v="59109550.909999996"/>
    <s v="07/15/127-14"/>
    <m/>
    <d v="2014-06-18T00:00:00"/>
    <m/>
    <m/>
    <n v="2.1"/>
    <n v="3"/>
    <m/>
    <m/>
    <n v="4.0999999999999996"/>
    <n v="4.0999999999999996"/>
    <n v="4.0999999999999996"/>
    <n v="0"/>
    <n v="1"/>
    <m/>
    <d v="2014-06-27T00:00:00"/>
    <n v="442"/>
    <m/>
    <m/>
    <m/>
    <m/>
    <m/>
    <m/>
  </r>
  <r>
    <x v="555"/>
    <n v="18279"/>
    <s v="45812810355550001010"/>
    <n v="2807467519.3400002"/>
    <s v="009-03/15/28-14"/>
    <m/>
    <d v="2014-06-20T00:00:00"/>
    <m/>
    <m/>
    <n v="3"/>
    <n v="3"/>
    <m/>
    <m/>
    <n v="5"/>
    <n v="5"/>
    <n v="5"/>
    <n v="0"/>
    <n v="1"/>
    <m/>
    <d v="2000-01-01T00:00:00"/>
    <n v="219"/>
    <m/>
    <n v="0"/>
    <m/>
    <n v="0"/>
    <m/>
    <m/>
  </r>
  <r>
    <x v="556"/>
    <n v="18280"/>
    <s v="45208810255550000534"/>
    <n v="2517153398.6999998"/>
    <s v="009-03/15/43-14"/>
    <m/>
    <d v="2014-09-1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57"/>
    <n v="18281"/>
    <s v="45208810755550000526"/>
    <n v="1059551465.02"/>
    <s v="009-03/15/42-14"/>
    <m/>
    <d v="2014-09-1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58"/>
    <n v="27059"/>
    <s v="45812810800800000038"/>
    <n v="42231037.969999999"/>
    <s v="00053/15/00073-14"/>
    <m/>
    <d v="2014-06-10T00:00:00"/>
    <m/>
    <m/>
    <n v="3"/>
    <n v="3"/>
    <m/>
    <m/>
    <n v="5"/>
    <n v="5"/>
    <n v="5"/>
    <n v="0"/>
    <n v="1"/>
    <m/>
    <d v="2014-06-30T00:00:00"/>
    <n v="520"/>
    <m/>
    <m/>
    <m/>
    <m/>
    <m/>
    <m/>
  </r>
  <r>
    <x v="559"/>
    <n v="26928"/>
    <s v="45812810100800000026"/>
    <n v="19965000"/>
    <s v="00023-ОКА/15/077-13"/>
    <m/>
    <d v="2013-11-08T00:00:00"/>
    <m/>
    <m/>
    <n v="2.1"/>
    <n v="3"/>
    <m/>
    <m/>
    <n v="4.0999999999999996"/>
    <n v="4.0999999999999996"/>
    <n v="4.0999999999999996"/>
    <n v="0"/>
    <n v="1"/>
    <m/>
    <d v="2013-11-29T00:00:00"/>
    <n v="457"/>
    <m/>
    <m/>
    <m/>
    <n v="0"/>
    <m/>
    <m/>
  </r>
  <r>
    <x v="559"/>
    <n v="26929"/>
    <s v="45812810700800000028"/>
    <n v="129994000"/>
    <s v="00023-ОКА/15/091-14"/>
    <m/>
    <d v="2014-12-05T00:00:00"/>
    <m/>
    <m/>
    <n v="2.1"/>
    <n v="3"/>
    <m/>
    <m/>
    <n v="4.0999999999999996"/>
    <n v="4.0999999999999996"/>
    <n v="4.0999999999999996"/>
    <n v="0"/>
    <n v="1"/>
    <m/>
    <d v="2014-12-31T00:00:00"/>
    <n v="457"/>
    <m/>
    <m/>
    <m/>
    <m/>
    <m/>
    <m/>
  </r>
  <r>
    <x v="559"/>
    <n v="26945"/>
    <s v="45812810400800000030"/>
    <n v="99401369.019999996"/>
    <s v="102-254/15/70-15"/>
    <m/>
    <d v="2015-06-04T00:00:00"/>
    <m/>
    <m/>
    <n v="2.1"/>
    <n v="3"/>
    <m/>
    <m/>
    <n v="4.0999999999999996"/>
    <n v="4.0999999999999996"/>
    <n v="4.0999999999999996"/>
    <n v="0"/>
    <n v="1"/>
    <m/>
    <d v="2015-06-30T00:00:00"/>
    <n v="467"/>
    <m/>
    <m/>
    <m/>
    <m/>
    <m/>
    <m/>
  </r>
  <r>
    <x v="560"/>
    <n v="27055"/>
    <s v="45812810000800000029"/>
    <n v="21013590.809999999"/>
    <s v="00023-ОКА/15/002-14"/>
    <m/>
    <d v="2014-01-22T00:00:00"/>
    <m/>
    <m/>
    <n v="3"/>
    <n v="3"/>
    <m/>
    <m/>
    <n v="5"/>
    <n v="5"/>
    <n v="5"/>
    <n v="0"/>
    <n v="1"/>
    <m/>
    <d v="2014-01-31T00:00:00"/>
    <n v="673"/>
    <m/>
    <m/>
    <m/>
    <m/>
    <m/>
    <m/>
  </r>
  <r>
    <x v="560"/>
    <n v="27056"/>
    <s v="45812810800800000025"/>
    <n v="42939409.770000003"/>
    <s v="00023-ОКА/15/032-14"/>
    <m/>
    <d v="2014-04-30T00:00:00"/>
    <m/>
    <m/>
    <n v="3"/>
    <n v="3"/>
    <m/>
    <m/>
    <n v="5"/>
    <n v="5"/>
    <n v="5"/>
    <n v="0"/>
    <n v="1"/>
    <m/>
    <d v="2014-05-30T00:00:00"/>
    <n v="702"/>
    <m/>
    <m/>
    <m/>
    <m/>
    <m/>
    <m/>
  </r>
  <r>
    <x v="560"/>
    <n v="27057"/>
    <s v="45812810400800000027"/>
    <n v="90074111.849999994"/>
    <s v="00023-ОКА/15/033-14"/>
    <m/>
    <d v="2014-04-30T00:00:00"/>
    <m/>
    <m/>
    <n v="3"/>
    <n v="3"/>
    <m/>
    <m/>
    <n v="5"/>
    <n v="5"/>
    <n v="5"/>
    <n v="0"/>
    <n v="1"/>
    <m/>
    <d v="2014-05-30T00:00:00"/>
    <n v="702"/>
    <m/>
    <m/>
    <m/>
    <m/>
    <m/>
    <m/>
  </r>
  <r>
    <x v="561"/>
    <n v="24516"/>
    <s v="45812810150050000525"/>
    <n v="31681904.57"/>
    <s v="00060/15/222-14КР"/>
    <m/>
    <d v="2014-10-20T00:00:00"/>
    <m/>
    <m/>
    <n v="3"/>
    <n v="3"/>
    <m/>
    <m/>
    <n v="5"/>
    <n v="5"/>
    <n v="5"/>
    <n v="0"/>
    <n v="1"/>
    <m/>
    <d v="2000-01-01T00:00:00"/>
    <n v="440"/>
    <m/>
    <n v="0"/>
    <m/>
    <n v="0"/>
    <m/>
    <m/>
  </r>
  <r>
    <x v="562"/>
    <n v="18282"/>
    <s v="45812810955550000987"/>
    <n v="3602963541.6999998"/>
    <s v="32-260/15/2276-11-КР"/>
    <m/>
    <d v="2011-11-30T00:00:00"/>
    <m/>
    <m/>
    <n v="2.1"/>
    <n v="1"/>
    <m/>
    <m/>
    <n v="2.1"/>
    <n v="2.1"/>
    <n v="2.1"/>
    <n v="0"/>
    <n v="1"/>
    <m/>
    <d v="2000-01-01T00:00:00"/>
    <n v="1"/>
    <m/>
    <n v="0"/>
    <m/>
    <n v="0"/>
    <m/>
    <m/>
  </r>
  <r>
    <x v="563"/>
    <n v="18286"/>
    <s v="45207810155550000583"/>
    <n v="2526564873.9099998"/>
    <s v="38-177/15/206-14-КР"/>
    <m/>
    <d v="2014-07-08T00:00:00"/>
    <m/>
    <m/>
    <n v="1"/>
    <n v="2"/>
    <m/>
    <m/>
    <n v="2"/>
    <n v="2"/>
    <n v="2"/>
    <n v="0"/>
    <n v="1"/>
    <m/>
    <d v="2000-01-01T00:00:00"/>
    <n v="23"/>
    <m/>
    <n v="0"/>
    <m/>
    <m/>
    <m/>
    <m/>
  </r>
  <r>
    <x v="563"/>
    <n v="18287"/>
    <s v="45208810155550000540"/>
    <n v="2158939370"/>
    <s v="38-196/15/209-13-КР"/>
    <m/>
    <d v="2013-11-06T00:00:00"/>
    <m/>
    <m/>
    <n v="1"/>
    <n v="3"/>
    <m/>
    <m/>
    <n v="3"/>
    <n v="3"/>
    <n v="3"/>
    <n v="0"/>
    <n v="1"/>
    <m/>
    <d v="2000-01-01T00:00:00"/>
    <n v="33"/>
    <m/>
    <n v="0"/>
    <m/>
    <n v="0"/>
    <m/>
    <m/>
  </r>
  <r>
    <x v="564"/>
    <n v="18605"/>
    <s v="45208810255550000547"/>
    <n v="545500000"/>
    <s v="14-114/15/191-11КР"/>
    <m/>
    <d v="2011-10-19T00:00:00"/>
    <m/>
    <m/>
    <n v="1"/>
    <n v="2"/>
    <m/>
    <m/>
    <n v="2"/>
    <n v="2"/>
    <n v="2"/>
    <n v="0"/>
    <n v="1"/>
    <m/>
    <d v="2013-12-30T00:00:00"/>
    <n v="0"/>
    <m/>
    <m/>
    <n v="1"/>
    <m/>
    <m/>
    <m/>
  </r>
  <r>
    <x v="565"/>
    <n v="27353"/>
    <s v="45205810918800000003"/>
    <n v="19066098.809999999"/>
    <s v="01672/МР"/>
    <m/>
    <d v="2016-12-27T00:00:00"/>
    <m/>
    <m/>
    <n v="1"/>
    <n v="1"/>
    <m/>
    <m/>
    <n v="1"/>
    <n v="1"/>
    <n v="1"/>
    <n v="0"/>
    <n v="1"/>
    <m/>
    <d v="2017-01-25T00:00:00"/>
    <n v="0"/>
    <m/>
    <m/>
    <m/>
    <m/>
    <m/>
    <m/>
  </r>
  <r>
    <x v="565"/>
    <n v="27354"/>
    <s v="45206810618800000001"/>
    <n v="35802005.670000002"/>
    <s v="01673/МР"/>
    <m/>
    <d v="2016-12-27T00:00:00"/>
    <m/>
    <m/>
    <n v="1"/>
    <n v="1"/>
    <m/>
    <m/>
    <n v="1"/>
    <n v="1"/>
    <n v="1"/>
    <n v="0"/>
    <n v="1"/>
    <m/>
    <d v="2017-01-25T00:00:00"/>
    <n v="0"/>
    <m/>
    <m/>
    <m/>
    <m/>
    <m/>
    <m/>
  </r>
  <r>
    <x v="566"/>
    <n v="27079"/>
    <s v="45812810900800000019"/>
    <n v="11930000"/>
    <s v="31-088/15/126-14-КР"/>
    <m/>
    <d v="2014-02-26T00:00:00"/>
    <m/>
    <m/>
    <n v="3"/>
    <n v="3"/>
    <m/>
    <m/>
    <n v="5"/>
    <n v="5"/>
    <n v="5"/>
    <n v="0"/>
    <n v="1"/>
    <m/>
    <d v="2014-02-28T00:00:00"/>
    <n v="216"/>
    <m/>
    <m/>
    <m/>
    <m/>
    <m/>
    <m/>
  </r>
  <r>
    <x v="566"/>
    <n v="27080"/>
    <s v="45812810800800000009"/>
    <n v="5745000"/>
    <s v="31-088/15/143-14-КР"/>
    <m/>
    <d v="2014-02-28T00:00:00"/>
    <m/>
    <m/>
    <n v="3"/>
    <n v="3"/>
    <m/>
    <m/>
    <n v="5"/>
    <n v="5"/>
    <n v="5"/>
    <n v="0"/>
    <n v="1"/>
    <m/>
    <d v="2014-03-19T00:00:00"/>
    <n v="216"/>
    <m/>
    <m/>
    <m/>
    <m/>
    <m/>
    <m/>
  </r>
  <r>
    <x v="566"/>
    <n v="27081"/>
    <s v="45812810600800000021"/>
    <n v="8945000"/>
    <s v="31-088/15/329-13-КР"/>
    <m/>
    <d v="2013-08-06T00:00:00"/>
    <m/>
    <m/>
    <n v="3"/>
    <n v="3"/>
    <m/>
    <m/>
    <n v="5"/>
    <n v="5"/>
    <n v="5"/>
    <n v="0"/>
    <n v="1"/>
    <m/>
    <d v="2013-08-30T00:00:00"/>
    <n v="216"/>
    <m/>
    <m/>
    <m/>
    <m/>
    <m/>
    <m/>
  </r>
  <r>
    <x v="566"/>
    <n v="27082"/>
    <s v="45812810400800000043"/>
    <n v="44500000"/>
    <s v="31-088/15/492-13-КР"/>
    <m/>
    <d v="2013-11-05T00:00:00"/>
    <m/>
    <m/>
    <n v="3"/>
    <n v="3"/>
    <m/>
    <m/>
    <n v="5"/>
    <n v="5"/>
    <n v="5"/>
    <n v="0"/>
    <n v="1"/>
    <m/>
    <d v="2013-11-29T00:00:00"/>
    <n v="216"/>
    <m/>
    <n v="0"/>
    <m/>
    <n v="0"/>
    <m/>
    <m/>
  </r>
  <r>
    <x v="567"/>
    <n v="18289"/>
    <s v="45208810855550000523"/>
    <n v="9211630000"/>
    <s v="38-177-3078/15/781-12-КР"/>
    <m/>
    <d v="2012-12-11T00:00:00"/>
    <m/>
    <m/>
    <n v="2.1"/>
    <n v="1"/>
    <n v="-2"/>
    <s v="345"/>
    <n v="2"/>
    <n v="2"/>
    <n v="2"/>
    <n v="0"/>
    <n v="1"/>
    <m/>
    <d v="2000-01-01T00:00:00"/>
    <n v="0"/>
    <m/>
    <n v="0"/>
    <n v="0"/>
    <m/>
    <m/>
    <m/>
  </r>
  <r>
    <x v="568"/>
    <n v="26992"/>
    <s v="45208810614800000003"/>
    <n v="1747500000"/>
    <s v="38-177/15/127-14-КР"/>
    <m/>
    <d v="2014-05-30T00:00:00"/>
    <m/>
    <m/>
    <n v="2.1"/>
    <n v="3"/>
    <n v="-2"/>
    <s v="345"/>
    <n v="2.9999999999999996"/>
    <n v="2.9999999999999996"/>
    <n v="2.9999999999999996"/>
    <n v="0"/>
    <n v="1"/>
    <m/>
    <d v="2014-05-30T00:00:00"/>
    <n v="246"/>
    <m/>
    <n v="0"/>
    <m/>
    <n v="0"/>
    <m/>
    <m/>
  </r>
  <r>
    <x v="568"/>
    <n v="26993"/>
    <s v="45207810014800000002"/>
    <n v="2080618479.9400001"/>
    <s v="38-177/15/311-14-КР"/>
    <m/>
    <d v="2014-09-29T00:00:00"/>
    <m/>
    <m/>
    <n v="2.1"/>
    <n v="3"/>
    <n v="-2"/>
    <s v="345"/>
    <n v="2.9999999999999996"/>
    <n v="2.9999999999999996"/>
    <n v="2.9999999999999996"/>
    <n v="0"/>
    <n v="1"/>
    <m/>
    <d v="2014-10-31T00:00:00"/>
    <n v="216"/>
    <m/>
    <n v="0"/>
    <n v="0"/>
    <m/>
    <m/>
    <m/>
  </r>
  <r>
    <x v="568"/>
    <n v="26994"/>
    <s v="45208810314800000002"/>
    <n v="39343648.879999995"/>
    <s v="38-177/15/417-13-КР/1"/>
    <m/>
    <d v="2013-09-18T00:00:00"/>
    <m/>
    <m/>
    <n v="2.1"/>
    <n v="3"/>
    <n v="-2"/>
    <s v="345"/>
    <n v="2.9999999999999996"/>
    <n v="2.9999999999999996"/>
    <n v="2.9999999999999996"/>
    <n v="0"/>
    <n v="1"/>
    <m/>
    <d v="2013-09-30T00:00:00"/>
    <n v="246"/>
    <m/>
    <m/>
    <m/>
    <m/>
    <m/>
    <m/>
  </r>
  <r>
    <x v="568"/>
    <n v="26995"/>
    <s v="45208810514800000006"/>
    <n v="8281194"/>
    <s v="38-177/15/417-13-КР/2"/>
    <m/>
    <d v="2013-10-10T00:00:00"/>
    <m/>
    <m/>
    <n v="2.1"/>
    <n v="3"/>
    <n v="-2"/>
    <s v="345"/>
    <n v="2.9999999999999996"/>
    <n v="2.9999999999999996"/>
    <n v="2.9999999999999996"/>
    <n v="0"/>
    <n v="1"/>
    <m/>
    <d v="2013-10-31T00:00:00"/>
    <n v="246"/>
    <m/>
    <m/>
    <m/>
    <m/>
    <m/>
    <m/>
  </r>
  <r>
    <x v="568"/>
    <n v="26996"/>
    <s v="45208810814800000007"/>
    <n v="37738409.590000004"/>
    <s v="38-177/15/417-13-КР/3"/>
    <m/>
    <d v="2013-11-27T00:00:00"/>
    <m/>
    <m/>
    <n v="2.1"/>
    <n v="3"/>
    <n v="-2"/>
    <s v="345"/>
    <n v="2.9999999999999996"/>
    <n v="2.9999999999999996"/>
    <n v="2.9999999999999996"/>
    <n v="0"/>
    <n v="1"/>
    <m/>
    <d v="2014-11-28T00:00:00"/>
    <n v="246"/>
    <m/>
    <m/>
    <m/>
    <m/>
    <m/>
    <m/>
  </r>
  <r>
    <x v="568"/>
    <n v="26997"/>
    <s v="45208810014800000001"/>
    <n v="44811994.739999995"/>
    <s v="38-177/15/417-13-КР/4"/>
    <m/>
    <d v="2014-10-31T00:00:00"/>
    <m/>
    <m/>
    <n v="2.1"/>
    <n v="3"/>
    <n v="-2"/>
    <s v="345"/>
    <n v="2.9999999999999996"/>
    <n v="2.9999999999999996"/>
    <n v="2.9999999999999996"/>
    <n v="0"/>
    <n v="1"/>
    <m/>
    <d v="2014-11-28T00:00:00"/>
    <n v="246"/>
    <m/>
    <m/>
    <m/>
    <m/>
    <m/>
    <m/>
  </r>
  <r>
    <x v="568"/>
    <n v="26998"/>
    <s v="45812810914800000005"/>
    <n v="3119400.8"/>
    <s v="38-177/15/422-13-КР"/>
    <m/>
    <d v="2013-09-12T00:00:00"/>
    <m/>
    <m/>
    <n v="2.1"/>
    <n v="3"/>
    <n v="-2"/>
    <s v="345"/>
    <n v="2.9999999999999996"/>
    <n v="2.9999999999999996"/>
    <n v="2.9999999999999996"/>
    <n v="0"/>
    <n v="1"/>
    <m/>
    <d v="2013-09-30T00:00:00"/>
    <n v="246"/>
    <m/>
    <m/>
    <m/>
    <m/>
    <m/>
    <m/>
  </r>
  <r>
    <x v="568"/>
    <n v="27002"/>
    <s v="45812810514800000007"/>
    <n v="37052220"/>
    <s v="38-177-3079/15/1006-12- КР"/>
    <m/>
    <d v="2012-11-20T00:00:00"/>
    <m/>
    <m/>
    <n v="2.1"/>
    <n v="3"/>
    <n v="-2"/>
    <s v="345"/>
    <n v="2.9999999999999996"/>
    <n v="2.9999999999999996"/>
    <n v="2.9999999999999996"/>
    <n v="0"/>
    <n v="1"/>
    <m/>
    <d v="2012-11-30T00:00:00"/>
    <n v="246"/>
    <m/>
    <n v="0"/>
    <m/>
    <m/>
    <m/>
    <m/>
  </r>
  <r>
    <x v="569"/>
    <n v="18290"/>
    <s v="45208810255550000576"/>
    <n v="900000000"/>
    <s v="38-177/15/177-14-КР"/>
    <m/>
    <d v="2014-07-16T00:00:00"/>
    <m/>
    <m/>
    <n v="1"/>
    <n v="3"/>
    <n v="-2"/>
    <s v="0"/>
    <n v="2"/>
    <n v="2"/>
    <n v="2"/>
    <n v="0"/>
    <n v="1"/>
    <m/>
    <d v="2000-01-01T00:00:00"/>
    <n v="93"/>
    <m/>
    <n v="0"/>
    <m/>
    <m/>
    <m/>
    <m/>
  </r>
  <r>
    <x v="570"/>
    <n v="26653"/>
    <s v="45206810020800000000"/>
    <n v="7509000.8499999996"/>
    <s v="4203-5788/15/461-15-КР"/>
    <m/>
    <d v="2015-12-17T00:00:00"/>
    <m/>
    <m/>
    <n v="1"/>
    <n v="1"/>
    <m/>
    <m/>
    <n v="1"/>
    <n v="1"/>
    <n v="1"/>
    <n v="0"/>
    <n v="1"/>
    <m/>
    <d v="2015-12-31T00:00:00"/>
    <n v="1"/>
    <s v="2016-12-01"/>
    <m/>
    <m/>
    <m/>
    <m/>
    <m/>
  </r>
  <r>
    <x v="571"/>
    <n v="18291"/>
    <s v="45208810055550000543"/>
    <n v="3585800000"/>
    <s v="38-196/15/136-14-КР"/>
    <m/>
    <d v="2014-09-30T00:00:00"/>
    <m/>
    <m/>
    <n v="2.1"/>
    <n v="1"/>
    <m/>
    <m/>
    <n v="2.1"/>
    <n v="2.1"/>
    <n v="2.1"/>
    <n v="0"/>
    <n v="1"/>
    <m/>
    <d v="2000-01-01T00:00:00"/>
    <n v="0"/>
    <m/>
    <m/>
    <m/>
    <n v="0"/>
    <m/>
    <m/>
  </r>
  <r>
    <x v="572"/>
    <n v="26965"/>
    <s v="45208810005800000010"/>
    <n v="45388888.850000001"/>
    <s v="31-032/15/93-14-КР"/>
    <m/>
    <d v="2014-02-07T00:00:00"/>
    <m/>
    <m/>
    <n v="1"/>
    <n v="1"/>
    <m/>
    <m/>
    <n v="1"/>
    <n v="1"/>
    <n v="1"/>
    <n v="0"/>
    <n v="1"/>
    <m/>
    <d v="2014-02-10T00:00:00"/>
    <n v="0"/>
    <m/>
    <m/>
    <m/>
    <m/>
    <m/>
    <m/>
  </r>
  <r>
    <x v="573"/>
    <n v="26923"/>
    <s v="45208810009800000003"/>
    <n v="1070000000"/>
    <s v="31-007/15/734-13-КР"/>
    <m/>
    <d v="2013-12-04T00:00:00"/>
    <m/>
    <m/>
    <n v="1"/>
    <n v="2"/>
    <n v="-1"/>
    <s v="0"/>
    <n v="1"/>
    <n v="1"/>
    <n v="1"/>
    <n v="0"/>
    <n v="1"/>
    <m/>
    <d v="2013-12-30T00:00:00"/>
    <n v="0"/>
    <m/>
    <n v="2"/>
    <m/>
    <n v="0"/>
    <m/>
    <m/>
  </r>
  <r>
    <x v="574"/>
    <n v="26953"/>
    <s v="45812810712800000003"/>
    <n v="6000000"/>
    <s v="31-028/15/1151-14-КР"/>
    <m/>
    <d v="2014-06-30T00:00:00"/>
    <m/>
    <m/>
    <n v="1"/>
    <n v="3"/>
    <m/>
    <m/>
    <n v="3"/>
    <n v="3"/>
    <n v="3"/>
    <n v="0"/>
    <n v="1"/>
    <m/>
    <d v="2014-07-31T00:00:00"/>
    <n v="217"/>
    <m/>
    <n v="0"/>
    <m/>
    <m/>
    <m/>
    <m/>
  </r>
  <r>
    <x v="574"/>
    <n v="26962"/>
    <s v="45812810012800000004"/>
    <n v="6292793.5899999999"/>
    <s v="31-028/15/449-13-КР"/>
    <m/>
    <d v="2013-06-17T00:00:00"/>
    <m/>
    <m/>
    <n v="1"/>
    <n v="3"/>
    <m/>
    <m/>
    <n v="3"/>
    <n v="3"/>
    <n v="3"/>
    <n v="0"/>
    <n v="1"/>
    <m/>
    <d v="2013-06-28T00:00:00"/>
    <n v="229"/>
    <m/>
    <n v="0"/>
    <m/>
    <m/>
    <m/>
    <m/>
  </r>
  <r>
    <x v="574"/>
    <n v="27044"/>
    <s v="45812810412800000002"/>
    <n v="52464983.609999999"/>
    <s v="4214-5886/15/1498-15-КР"/>
    <m/>
    <d v="2015-12-15T00:00:00"/>
    <m/>
    <m/>
    <n v="1"/>
    <n v="3"/>
    <m/>
    <m/>
    <n v="3"/>
    <n v="3"/>
    <n v="3"/>
    <n v="0"/>
    <n v="1"/>
    <m/>
    <d v="2015-12-31T00:00:00"/>
    <n v="230"/>
    <m/>
    <m/>
    <m/>
    <m/>
    <m/>
    <m/>
  </r>
  <r>
    <x v="575"/>
    <n v="27369"/>
    <s v="45208810255550000628"/>
    <n v="15457265816.040001"/>
    <s v="4144"/>
    <m/>
    <d v="2016-12-28T00:00:00"/>
    <m/>
    <m/>
    <n v="1"/>
    <n v="1"/>
    <m/>
    <m/>
    <n v="1"/>
    <n v="1"/>
    <n v="1"/>
    <n v="0"/>
    <n v="0"/>
    <m/>
    <d v="2017-12-28T00:00:00"/>
    <n v="0"/>
    <m/>
    <m/>
    <n v="0"/>
    <m/>
    <m/>
    <m/>
  </r>
  <r>
    <x v="576"/>
    <n v="27016"/>
    <s v="45208810518800000002"/>
    <n v="145500000"/>
    <s v="4202-5780/15/415-15-КР"/>
    <m/>
    <d v="2015-07-30T00:00:00"/>
    <m/>
    <m/>
    <n v="1"/>
    <n v="1"/>
    <m/>
    <m/>
    <n v="1"/>
    <n v="1"/>
    <n v="1"/>
    <n v="0"/>
    <n v="1"/>
    <m/>
    <d v="2015-08-31T00:00:00"/>
    <n v="0"/>
    <m/>
    <m/>
    <m/>
    <m/>
    <m/>
    <m/>
  </r>
  <r>
    <x v="576"/>
    <n v="27017"/>
    <s v="45208810218800000001"/>
    <n v="57936072.880000003"/>
    <s v="4202-5780/15/634-15-КР"/>
    <m/>
    <d v="2015-11-18T00:00:00"/>
    <m/>
    <m/>
    <n v="1"/>
    <n v="1"/>
    <m/>
    <m/>
    <n v="1"/>
    <n v="1"/>
    <n v="1"/>
    <n v="0"/>
    <n v="1"/>
    <m/>
    <d v="2015-11-30T00:00:00"/>
    <n v="0"/>
    <m/>
    <m/>
    <n v="0"/>
    <m/>
    <m/>
    <m/>
  </r>
  <r>
    <x v="576"/>
    <n v="27577"/>
    <s v="45204810618800000003"/>
    <n v="51385489.68"/>
    <s v="01651/МР"/>
    <m/>
    <d v="2017-01-25T00:00:00"/>
    <m/>
    <m/>
    <n v="1"/>
    <n v="1"/>
    <m/>
    <m/>
    <n v="1"/>
    <n v="1"/>
    <n v="1"/>
    <n v="0"/>
    <n v="0"/>
    <m/>
    <d v="2017-02-25T00:00:00"/>
    <n v="0"/>
    <m/>
    <m/>
    <m/>
    <m/>
    <m/>
    <m/>
  </r>
  <r>
    <x v="577"/>
    <n v="18295"/>
    <s v="45208978955550000064"/>
    <n v="1403486140.5999999"/>
    <s v="38-196/15/263-13-КР"/>
    <m/>
    <d v="2013-11-2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578"/>
    <n v="18296"/>
    <s v="45208810555550000519"/>
    <n v="5952000000"/>
    <s v="38-177-3079/15/33-11-КР"/>
    <m/>
    <d v="2012-10-11T00:00:00"/>
    <m/>
    <m/>
    <n v="2.1"/>
    <n v="1"/>
    <m/>
    <m/>
    <n v="2.1"/>
    <n v="2.1"/>
    <n v="2.1"/>
    <n v="0"/>
    <n v="1"/>
    <m/>
    <d v="2000-01-01T00:00:00"/>
    <n v="0"/>
    <m/>
    <n v="0"/>
    <m/>
    <n v="0"/>
    <m/>
    <m/>
  </r>
  <r>
    <x v="579"/>
    <n v="18297"/>
    <s v="45207810055550000573"/>
    <n v="3451958030.46"/>
    <s v="38-196/15/14-12-КР"/>
    <m/>
    <d v="2012-09-07T00:00:00"/>
    <m/>
    <m/>
    <n v="1"/>
    <n v="1"/>
    <m/>
    <m/>
    <n v="1"/>
    <n v="1"/>
    <n v="1"/>
    <n v="0"/>
    <n v="1"/>
    <m/>
    <d v="2000-01-01T00:00:00"/>
    <n v="0"/>
    <m/>
    <n v="0"/>
    <m/>
    <m/>
    <m/>
    <m/>
  </r>
  <r>
    <x v="580"/>
    <n v="27096"/>
    <s v="45206810820800000006"/>
    <n v="50000000"/>
    <s v="01550/МР"/>
    <m/>
    <d v="2016-11-16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580"/>
    <n v="27219"/>
    <s v="45206810320800000014"/>
    <n v="50000000"/>
    <s v="01630/МР"/>
    <m/>
    <d v="2016-12-08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581"/>
    <n v="26782"/>
    <s v="45208810918800000000"/>
    <n v="214006598.40000001"/>
    <s v="38-177/15/315-13-КР"/>
    <m/>
    <d v="2013-07-31T00:00:00"/>
    <m/>
    <m/>
    <n v="1"/>
    <n v="1"/>
    <m/>
    <m/>
    <n v="1"/>
    <n v="1"/>
    <n v="1"/>
    <n v="0"/>
    <n v="1"/>
    <m/>
    <d v="2013-08-30T00:00:00"/>
    <n v="0"/>
    <m/>
    <m/>
    <m/>
    <m/>
    <m/>
    <m/>
  </r>
  <r>
    <x v="582"/>
    <n v="26980"/>
    <s v="45208810110800000002"/>
    <n v="20000000"/>
    <s v="31-108/15/284-12-КР"/>
    <m/>
    <d v="2012-07-30T00:00:00"/>
    <m/>
    <m/>
    <n v="1"/>
    <n v="1"/>
    <m/>
    <m/>
    <n v="1"/>
    <n v="1"/>
    <n v="1"/>
    <n v="0"/>
    <n v="1"/>
    <m/>
    <d v="2012-08-31T00:00:00"/>
    <n v="0"/>
    <m/>
    <m/>
    <m/>
    <m/>
    <m/>
    <m/>
  </r>
  <r>
    <x v="583"/>
    <n v="27088"/>
    <s v="45812840000800000002"/>
    <n v="258012187.03999999"/>
    <s v="38-196/15/98-12-КР"/>
    <m/>
    <d v="2012-12-28T00:00:00"/>
    <m/>
    <m/>
    <n v="2.1"/>
    <n v="3"/>
    <m/>
    <m/>
    <n v="4.0999999999999996"/>
    <n v="4.0999999999999996"/>
    <n v="4.0999999999999996"/>
    <n v="0"/>
    <n v="1"/>
    <m/>
    <d v="2013-01-09T00:00:00"/>
    <n v="401"/>
    <m/>
    <m/>
    <m/>
    <m/>
    <m/>
    <m/>
  </r>
  <r>
    <x v="584"/>
    <n v="27011"/>
    <s v="45208810920800000001"/>
    <n v="494888562.61000001"/>
    <s v="38-196/15/69-14-КР"/>
    <m/>
    <d v="2014-06-10T00:00:00"/>
    <m/>
    <m/>
    <n v="2.2000000000000002"/>
    <n v="1"/>
    <m/>
    <m/>
    <n v="2.2000000000000002"/>
    <n v="2.2000000000000002"/>
    <n v="2.2000000000000002"/>
    <n v="0"/>
    <n v="1"/>
    <m/>
    <d v="2014-07-03T00:00:00"/>
    <n v="0"/>
    <m/>
    <m/>
    <m/>
    <n v="0"/>
    <m/>
    <m/>
  </r>
  <r>
    <x v="585"/>
    <n v="18298"/>
    <s v="45208840955550000215"/>
    <n v="4468743046.6599998"/>
    <s v="38-196/15/01-13-КР"/>
    <m/>
    <d v="2013-01-17T00:00:00"/>
    <m/>
    <m/>
    <n v="1"/>
    <n v="1"/>
    <m/>
    <m/>
    <n v="1"/>
    <n v="1"/>
    <n v="1"/>
    <n v="0"/>
    <n v="1"/>
    <m/>
    <d v="2000-01-01T00:00:00"/>
    <n v="0"/>
    <m/>
    <n v="0"/>
    <m/>
    <n v="0"/>
    <n v="0"/>
    <m/>
  </r>
  <r>
    <x v="586"/>
    <n v="26989"/>
    <s v="45208810811800000000"/>
    <n v="90000000"/>
    <s v="31-139/15/254-13-КР"/>
    <m/>
    <d v="2013-10-23T00:00:00"/>
    <m/>
    <m/>
    <n v="1"/>
    <n v="1"/>
    <m/>
    <m/>
    <n v="1"/>
    <n v="1"/>
    <n v="1"/>
    <n v="0"/>
    <n v="1"/>
    <m/>
    <d v="2013-10-31T00:00:00"/>
    <n v="0"/>
    <m/>
    <n v="0"/>
    <m/>
    <m/>
    <m/>
    <m/>
  </r>
  <r>
    <x v="586"/>
    <n v="27041"/>
    <s v="45207810811800000001"/>
    <n v="219000000"/>
    <s v="4210-5858/15/18-15-КР"/>
    <m/>
    <d v="2015-01-30T00:00:00"/>
    <m/>
    <m/>
    <n v="1"/>
    <n v="1"/>
    <m/>
    <m/>
    <n v="1"/>
    <n v="1"/>
    <n v="1"/>
    <n v="0"/>
    <n v="1"/>
    <m/>
    <d v="2015-02-25T00:00:00"/>
    <n v="0"/>
    <m/>
    <n v="0"/>
    <m/>
    <m/>
    <m/>
    <m/>
  </r>
  <r>
    <x v="587"/>
    <n v="26981"/>
    <s v="45208810410800000003"/>
    <n v="30000000"/>
    <s v="31-108/15/481-12-КР"/>
    <m/>
    <d v="2012-12-14T00:00:00"/>
    <m/>
    <m/>
    <n v="1"/>
    <n v="1"/>
    <m/>
    <m/>
    <n v="1"/>
    <n v="1"/>
    <n v="1"/>
    <n v="0"/>
    <n v="1"/>
    <m/>
    <d v="2012-12-19T00:00:00"/>
    <n v="0"/>
    <m/>
    <m/>
    <m/>
    <n v="0"/>
    <m/>
    <m/>
  </r>
  <r>
    <x v="587"/>
    <n v="27025"/>
    <s v="44906810210800000001"/>
    <n v="90000000"/>
    <s v="4209-5848/15/152-15-КР"/>
    <m/>
    <d v="2015-04-03T00:00:00"/>
    <m/>
    <m/>
    <n v="1"/>
    <n v="1"/>
    <m/>
    <m/>
    <n v="1"/>
    <n v="1"/>
    <n v="1"/>
    <n v="0"/>
    <n v="1"/>
    <m/>
    <d v="2015-05-29T00:00:00"/>
    <n v="0"/>
    <m/>
    <m/>
    <m/>
    <m/>
    <m/>
    <m/>
  </r>
  <r>
    <x v="588"/>
    <n v="26920"/>
    <s v="45812810600800000005"/>
    <n v="100000000"/>
    <s v="ОКБ00079/15/038-14"/>
    <m/>
    <d v="2014-10-16T00:00:00"/>
    <m/>
    <m/>
    <n v="2.1"/>
    <n v="3"/>
    <m/>
    <m/>
    <n v="4.0999999999999996"/>
    <n v="4.0999999999999996"/>
    <n v="4.0999999999999996"/>
    <n v="0"/>
    <n v="1"/>
    <m/>
    <d v="2014-10-27T00:00:00"/>
    <n v="434"/>
    <m/>
    <n v="0"/>
    <m/>
    <m/>
    <m/>
    <m/>
  </r>
  <r>
    <x v="588"/>
    <n v="26946"/>
    <s v="45812810900800000006"/>
    <n v="68522917.129999995"/>
    <s v="102-4111/15/109-15"/>
    <m/>
    <d v="2015-03-11T00:00:00"/>
    <m/>
    <m/>
    <n v="2.1"/>
    <n v="3"/>
    <m/>
    <m/>
    <n v="4.0999999999999996"/>
    <n v="4.0999999999999996"/>
    <n v="4.0999999999999996"/>
    <n v="0"/>
    <n v="1"/>
    <m/>
    <d v="2015-03-25T00:00:00"/>
    <n v="460"/>
    <m/>
    <n v="0"/>
    <m/>
    <m/>
    <m/>
    <m/>
  </r>
  <r>
    <x v="589"/>
    <n v="18299"/>
    <s v="45208810755550000539"/>
    <n v="1157939324.0699999"/>
    <s v="38-196/15/34-13-КР"/>
    <m/>
    <d v="2013-03-28T00:00:00"/>
    <m/>
    <m/>
    <n v="2.1"/>
    <n v="1"/>
    <m/>
    <m/>
    <n v="2.1"/>
    <n v="2.1"/>
    <n v="2.1"/>
    <n v="0"/>
    <n v="1"/>
    <m/>
    <d v="2000-01-01T00:00:00"/>
    <n v="0"/>
    <m/>
    <m/>
    <m/>
    <m/>
    <m/>
    <m/>
  </r>
  <r>
    <x v="590"/>
    <n v="27203"/>
    <s v="45206810111800000003"/>
    <n v="40000000"/>
    <s v="01628/МР"/>
    <m/>
    <d v="2016-12-05T00:00:00"/>
    <m/>
    <m/>
    <n v="1"/>
    <n v="1"/>
    <m/>
    <m/>
    <n v="1"/>
    <n v="1"/>
    <n v="1"/>
    <n v="0"/>
    <n v="1"/>
    <m/>
    <d v="2016-12-25T00:00:00"/>
    <n v="0"/>
    <m/>
    <m/>
    <m/>
    <m/>
    <m/>
    <m/>
  </r>
  <r>
    <x v="591"/>
    <n v="27048"/>
    <s v="47802810200800000002"/>
    <n v="763009493"/>
    <s v="К2600/11-0614ЛВ/Ц000"/>
    <m/>
    <d v="2013-03-15T00:00:00"/>
    <m/>
    <m/>
    <n v="3"/>
    <n v="3"/>
    <n v="-1"/>
    <s v="45"/>
    <n v="4"/>
    <n v="4"/>
    <n v="4"/>
    <n v="0"/>
    <n v="1"/>
    <m/>
    <d v="2013-03-29T00:00:00"/>
    <n v="764"/>
    <m/>
    <n v="0"/>
    <m/>
    <m/>
    <m/>
    <m/>
  </r>
  <r>
    <x v="591"/>
    <n v="27049"/>
    <s v="47802810900800000001"/>
    <n v="132130544.97"/>
    <s v="К2600/11-0707ЛВ/Ц000"/>
    <m/>
    <d v="2013-03-15T00:00:00"/>
    <m/>
    <m/>
    <n v="3"/>
    <n v="3"/>
    <n v="-1"/>
    <s v="45"/>
    <n v="4"/>
    <n v="4"/>
    <n v="4"/>
    <n v="0"/>
    <n v="1"/>
    <m/>
    <d v="2013-03-29T00:00:00"/>
    <n v="764"/>
    <m/>
    <n v="0"/>
    <m/>
    <m/>
    <m/>
    <m/>
  </r>
  <r>
    <x v="591"/>
    <n v="27050"/>
    <s v="47802810600800000000"/>
    <n v="43250878"/>
    <s v="К2600/11-0810ЛВ/Ц000"/>
    <m/>
    <d v="2013-03-15T00:00:00"/>
    <m/>
    <m/>
    <n v="3"/>
    <n v="3"/>
    <n v="-1"/>
    <s v="45"/>
    <n v="4"/>
    <n v="4"/>
    <n v="4"/>
    <n v="0"/>
    <n v="1"/>
    <m/>
    <d v="2013-03-29T00:00:00"/>
    <n v="764"/>
    <m/>
    <n v="0"/>
    <m/>
    <m/>
    <m/>
    <m/>
  </r>
  <r>
    <x v="592"/>
    <n v="27012"/>
    <s v="45208810515800000005"/>
    <n v="270863650.55000001"/>
    <s v="38-196/15/74-13-КР"/>
    <m/>
    <d v="2013-06-21T00:00:00"/>
    <m/>
    <m/>
    <n v="1"/>
    <n v="1"/>
    <m/>
    <m/>
    <n v="1"/>
    <n v="1"/>
    <n v="1"/>
    <n v="0"/>
    <n v="1"/>
    <m/>
    <d v="2013-06-28T00:00:00"/>
    <n v="0"/>
    <m/>
    <n v="0"/>
    <m/>
    <n v="0"/>
    <m/>
    <m/>
  </r>
  <r>
    <x v="592"/>
    <n v="27014"/>
    <s v="45208810915800000003"/>
    <n v="42000000"/>
    <s v="38-196/15/84-14-КР"/>
    <m/>
    <d v="2014-07-04T00:00:00"/>
    <m/>
    <m/>
    <n v="1"/>
    <n v="1"/>
    <m/>
    <m/>
    <n v="1"/>
    <n v="1"/>
    <n v="1"/>
    <n v="0"/>
    <n v="1"/>
    <m/>
    <d v="2014-07-30T00:00:00"/>
    <n v="0"/>
    <m/>
    <n v="0"/>
    <m/>
    <m/>
    <m/>
    <m/>
  </r>
  <r>
    <x v="593"/>
    <n v="27010"/>
    <s v="45208810714800000000"/>
    <n v="615500000"/>
    <s v="38-196/15/47-14-КР"/>
    <m/>
    <d v="2014-04-28T00:00:00"/>
    <m/>
    <m/>
    <n v="2.2000000000000002"/>
    <n v="1"/>
    <m/>
    <m/>
    <n v="2.2000000000000002"/>
    <n v="2.2000000000000002"/>
    <n v="2.2000000000000002"/>
    <n v="0"/>
    <n v="1"/>
    <m/>
    <d v="2014-06-30T00:00:00"/>
    <n v="1"/>
    <s v="2017-01-10"/>
    <m/>
    <m/>
    <n v="0"/>
    <m/>
    <m/>
  </r>
  <r>
    <x v="594"/>
    <n v="18300"/>
    <s v="45812810155550000981"/>
    <n v="348456910.16000003"/>
    <s v="79-1006/15/178-13-КР"/>
    <m/>
    <d v="2013-07-25T00:00:00"/>
    <m/>
    <m/>
    <n v="1"/>
    <n v="3"/>
    <m/>
    <m/>
    <n v="3"/>
    <n v="3"/>
    <n v="3"/>
    <n v="0"/>
    <n v="1"/>
    <m/>
    <d v="2000-01-01T00:00:00"/>
    <n v="170"/>
    <m/>
    <n v="1"/>
    <m/>
    <n v="0"/>
    <m/>
    <m/>
  </r>
  <r>
    <x v="595"/>
    <n v="26959"/>
    <s v="45812810200800000023"/>
    <n v="2111275006.97"/>
    <s v="31-011/15/586-13-КР"/>
    <m/>
    <d v="2013-07-23T00:00:00"/>
    <m/>
    <m/>
    <n v="1"/>
    <n v="3"/>
    <m/>
    <m/>
    <n v="3"/>
    <n v="3"/>
    <n v="3"/>
    <n v="0"/>
    <n v="1"/>
    <m/>
    <d v="2013-11-28T00:00:00"/>
    <n v="369"/>
    <m/>
    <n v="0"/>
    <m/>
    <m/>
    <m/>
    <m/>
  </r>
  <r>
    <x v="596"/>
    <n v="18600"/>
    <s v="45812810555550000992"/>
    <n v="74429535.75"/>
    <s v="38-177/15/58-14-КР"/>
    <m/>
    <d v="2014-04-22T00:00:00"/>
    <m/>
    <m/>
    <n v="1"/>
    <n v="3"/>
    <m/>
    <m/>
    <n v="3"/>
    <n v="3"/>
    <n v="3"/>
    <n v="0"/>
    <n v="1"/>
    <m/>
    <d v="2000-01-01T00:00:00"/>
    <n v="64"/>
    <m/>
    <m/>
    <m/>
    <m/>
    <m/>
    <m/>
  </r>
  <r>
    <x v="597"/>
    <n v="27085"/>
    <s v="45208840700800000000"/>
    <n v="1699769976.5300002"/>
    <s v="38-196/15/182-13-КР"/>
    <m/>
    <d v="2013-09-27T00:00:00"/>
    <m/>
    <m/>
    <n v="2.2000000000000002"/>
    <n v="3"/>
    <m/>
    <m/>
    <n v="4.2"/>
    <n v="4.2"/>
    <n v="4.2"/>
    <n v="0"/>
    <n v="1"/>
    <m/>
    <d v="2013-10-29T00:00:00"/>
    <n v="582"/>
    <m/>
    <m/>
    <m/>
    <m/>
    <m/>
    <m/>
  </r>
  <r>
    <x v="597"/>
    <n v="27086"/>
    <s v="45208840000800000001"/>
    <n v="730204924.89999998"/>
    <s v="38-196/15/183-13-КР"/>
    <m/>
    <d v="2013-09-25T00:00:00"/>
    <m/>
    <m/>
    <n v="2.2000000000000002"/>
    <n v="3"/>
    <m/>
    <m/>
    <n v="4.2"/>
    <n v="4.2"/>
    <n v="4.2"/>
    <n v="0"/>
    <n v="1"/>
    <m/>
    <d v="2015-07-31T00:00:00"/>
    <n v="278"/>
    <m/>
    <m/>
    <m/>
    <n v="0"/>
    <m/>
    <m/>
  </r>
  <r>
    <x v="598"/>
    <n v="26947"/>
    <s v="45812810400800000014"/>
    <n v="80000000"/>
    <s v="102-4111/15/274-15"/>
    <m/>
    <d v="2015-06-30T00:00:00"/>
    <m/>
    <m/>
    <n v="2.1"/>
    <n v="3"/>
    <m/>
    <m/>
    <n v="4.0999999999999996"/>
    <n v="4.0999999999999996"/>
    <n v="4.0999999999999996"/>
    <n v="0"/>
    <n v="1"/>
    <m/>
    <d v="2015-07-27T00:00:00"/>
    <n v="434"/>
    <m/>
    <n v="0"/>
    <m/>
    <m/>
    <m/>
    <m/>
  </r>
  <r>
    <x v="599"/>
    <n v="27075"/>
    <s v="45812810800800000012"/>
    <n v="157633979.24000001"/>
    <s v="31-032/15/1048-14-КР"/>
    <m/>
    <d v="2014-08-28T00:00:00"/>
    <m/>
    <m/>
    <n v="2.1"/>
    <n v="3"/>
    <m/>
    <m/>
    <n v="4.0999999999999996"/>
    <n v="4.0999999999999996"/>
    <n v="4.0999999999999996"/>
    <n v="0"/>
    <n v="1"/>
    <m/>
    <d v="2014-08-29T00:00:00"/>
    <n v="490"/>
    <m/>
    <m/>
    <m/>
    <m/>
    <m/>
    <m/>
  </r>
  <r>
    <x v="600"/>
    <n v="18302"/>
    <s v="45208810955550000533"/>
    <n v="349500000"/>
    <s v="38-196/15/101-14-КР"/>
    <m/>
    <d v="2014-08-01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01"/>
    <n v="26987"/>
    <s v="45208810914800000004"/>
    <n v="13120926.08"/>
    <s v="31-114/15/391-13-КР"/>
    <m/>
    <d v="2013-10-02T00:00:00"/>
    <m/>
    <m/>
    <n v="2.1"/>
    <n v="3"/>
    <m/>
    <m/>
    <n v="4.0999999999999996"/>
    <n v="4.0999999999999996"/>
    <n v="4.0999999999999996"/>
    <n v="0"/>
    <n v="1"/>
    <m/>
    <d v="2013-10-31T00:00:00"/>
    <n v="63"/>
    <m/>
    <m/>
    <m/>
    <m/>
    <m/>
    <m/>
  </r>
  <r>
    <x v="602"/>
    <n v="27087"/>
    <s v="45208840300800000002"/>
    <n v="2636811000.7800002"/>
    <s v="38-196/15/282-13-КД"/>
    <m/>
    <d v="2013-11-15T00:00:00"/>
    <m/>
    <m/>
    <n v="2.2999999999999998"/>
    <n v="2"/>
    <m/>
    <m/>
    <n v="3.3"/>
    <n v="3.3"/>
    <n v="3.3"/>
    <n v="0"/>
    <n v="1"/>
    <m/>
    <d v="2013-12-30T00:00:00"/>
    <n v="0"/>
    <m/>
    <n v="1"/>
    <m/>
    <n v="0"/>
    <m/>
    <m/>
  </r>
  <r>
    <x v="603"/>
    <n v="18303"/>
    <s v="45208810255550000521"/>
    <n v="3709680000"/>
    <s v="31-028/15/1075-13-КР"/>
    <m/>
    <d v="2013-11-13T00:00:00"/>
    <m/>
    <m/>
    <n v="1"/>
    <n v="1"/>
    <m/>
    <m/>
    <n v="1"/>
    <n v="1"/>
    <n v="1"/>
    <n v="0"/>
    <n v="1"/>
    <m/>
    <d v="2000-01-01T00:00:00"/>
    <n v="0"/>
    <m/>
    <m/>
    <m/>
    <n v="0"/>
    <n v="0"/>
    <m/>
  </r>
  <r>
    <x v="604"/>
    <n v="27076"/>
    <s v="45812810500800000024"/>
    <n v="164999895"/>
    <s v="31-039/15/711-13-КР"/>
    <m/>
    <d v="2013-10-15T00:00:00"/>
    <m/>
    <m/>
    <n v="2.1"/>
    <n v="3"/>
    <m/>
    <m/>
    <n v="4.0999999999999996"/>
    <n v="4.0999999999999996"/>
    <n v="4.0999999999999996"/>
    <n v="0"/>
    <n v="1"/>
    <m/>
    <d v="2013-10-30T00:00:00"/>
    <n v="429"/>
    <m/>
    <m/>
    <m/>
    <m/>
    <m/>
    <m/>
  </r>
  <r>
    <x v="605"/>
    <n v="27077"/>
    <s v="45812810100800000013"/>
    <n v="60000000"/>
    <s v="31-039/15/717-13-КР"/>
    <m/>
    <d v="2013-10-14T00:00:00"/>
    <m/>
    <m/>
    <n v="1"/>
    <n v="3"/>
    <m/>
    <m/>
    <n v="3"/>
    <n v="3"/>
    <n v="3"/>
    <n v="0"/>
    <n v="1"/>
    <m/>
    <d v="2013-10-30T00:00:00"/>
    <n v="398"/>
    <m/>
    <m/>
    <m/>
    <m/>
    <m/>
    <m/>
  </r>
  <r>
    <x v="606"/>
    <n v="26963"/>
    <s v="45207810712800000003"/>
    <n v="45398990.240000002"/>
    <s v="31-028/15/969-14-КР"/>
    <m/>
    <d v="2014-06-23T00:00:00"/>
    <m/>
    <m/>
    <n v="2.1"/>
    <n v="2"/>
    <m/>
    <m/>
    <n v="3.0999999999999996"/>
    <n v="3.0999999999999996"/>
    <n v="3.0999999999999996"/>
    <n v="0"/>
    <n v="1"/>
    <m/>
    <d v="2014-06-30T00:00:00"/>
    <n v="0"/>
    <m/>
    <n v="1"/>
    <m/>
    <n v="0"/>
    <m/>
    <m/>
  </r>
  <r>
    <x v="607"/>
    <n v="18606"/>
    <s v="45208840755550000208"/>
    <n v="4818960180"/>
    <s v="38-196/15/58-14-КР"/>
    <m/>
    <d v="2014-05-22T00:00:00"/>
    <m/>
    <m/>
    <n v="2.1"/>
    <n v="3"/>
    <m/>
    <m/>
    <n v="4.0999999999999996"/>
    <n v="4.0999999999999996"/>
    <n v="4.0999999999999996"/>
    <n v="0"/>
    <n v="1"/>
    <m/>
    <d v="2000-01-01T00:00:00"/>
    <n v="308"/>
    <m/>
    <m/>
    <m/>
    <n v="0"/>
    <m/>
    <m/>
  </r>
  <r>
    <x v="608"/>
    <n v="27083"/>
    <s v="45207810702800000000"/>
    <n v="59158267.5"/>
    <s v="38-177/15/125-14-КР"/>
    <m/>
    <d v="2014-06-26T00:00:00"/>
    <m/>
    <m/>
    <n v="1"/>
    <n v="1"/>
    <m/>
    <m/>
    <n v="1"/>
    <n v="1"/>
    <n v="1"/>
    <n v="0"/>
    <n v="1"/>
    <m/>
    <d v="2014-06-27T00:00:00"/>
    <n v="0"/>
    <m/>
    <m/>
    <m/>
    <m/>
    <m/>
    <m/>
  </r>
  <r>
    <x v="608"/>
    <n v="27084"/>
    <s v="45208810302800000001"/>
    <n v="114612900"/>
    <s v="38-177/15/82-14-КР"/>
    <m/>
    <d v="2014-04-22T00:00:00"/>
    <m/>
    <m/>
    <n v="1"/>
    <n v="1"/>
    <m/>
    <m/>
    <n v="1"/>
    <n v="1"/>
    <n v="1"/>
    <n v="0"/>
    <n v="1"/>
    <m/>
    <d v="2014-04-23T00:00:00"/>
    <n v="0"/>
    <m/>
    <m/>
    <m/>
    <n v="0"/>
    <m/>
    <m/>
  </r>
  <r>
    <x v="609"/>
    <n v="27188"/>
    <s v="45208810055550000611"/>
    <n v="3580156796.4000001"/>
    <s v="4041"/>
    <m/>
    <d v="2016-11-23T00:00:00"/>
    <m/>
    <m/>
    <n v="1"/>
    <n v="1"/>
    <m/>
    <m/>
    <n v="1"/>
    <n v="1"/>
    <n v="1"/>
    <n v="0"/>
    <n v="1"/>
    <m/>
    <d v="2017-01-09T00:00:00"/>
    <n v="0"/>
    <m/>
    <m/>
    <n v="0"/>
    <m/>
    <m/>
    <m/>
  </r>
  <r>
    <x v="610"/>
    <n v="27306"/>
    <s v="45205810820800000007"/>
    <n v="25000000"/>
    <s v="01652/МР"/>
    <m/>
    <d v="2016-12-22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611"/>
    <n v="18305"/>
    <s v="45208840355550000213"/>
    <n v="12617151225.83"/>
    <s v="38-196/15/357-13-КР"/>
    <m/>
    <d v="2013-12-1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12"/>
    <n v="27009"/>
    <s v="45208810806800000002"/>
    <n v="868134227.08000004"/>
    <s v="38-196/15/347-13-КР"/>
    <m/>
    <d v="2014-02-28T00:00:00"/>
    <m/>
    <m/>
    <n v="1"/>
    <n v="1"/>
    <m/>
    <m/>
    <n v="1"/>
    <n v="1"/>
    <n v="1"/>
    <n v="0"/>
    <n v="1"/>
    <m/>
    <d v="2014-03-31T00:00:00"/>
    <n v="0"/>
    <m/>
    <m/>
    <m/>
    <n v="0"/>
    <m/>
    <m/>
  </r>
  <r>
    <x v="613"/>
    <n v="18306"/>
    <s v="45208840555550000217"/>
    <n v="4716504634.6000004"/>
    <s v="38-196/15/239-13-КР"/>
    <m/>
    <d v="2013-12-06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14"/>
    <n v="18599"/>
    <s v="45108810955550000031"/>
    <n v="8375000"/>
    <s v="38-177/15/592-13-КР"/>
    <m/>
    <d v="2013-12-30T00:00:00"/>
    <m/>
    <m/>
    <n v="1"/>
    <n v="3"/>
    <m/>
    <m/>
    <n v="3"/>
    <n v="3"/>
    <n v="3"/>
    <n v="0"/>
    <n v="1"/>
    <m/>
    <d v="2000-01-01T00:00:00"/>
    <n v="80"/>
    <m/>
    <m/>
    <m/>
    <m/>
    <m/>
    <m/>
  </r>
  <r>
    <x v="615"/>
    <n v="27030"/>
    <s v="45205810110800000018"/>
    <n v="42300000"/>
    <s v="4209-5848/15/243-16-КР"/>
    <m/>
    <d v="2016-04-21T00:00:00"/>
    <m/>
    <m/>
    <n v="1"/>
    <n v="1"/>
    <m/>
    <m/>
    <n v="1"/>
    <n v="1"/>
    <n v="1"/>
    <n v="0"/>
    <n v="1"/>
    <m/>
    <d v="2016-04-30T00:00:00"/>
    <n v="0"/>
    <m/>
    <m/>
    <m/>
    <m/>
    <m/>
    <m/>
  </r>
  <r>
    <x v="616"/>
    <n v="26773"/>
    <s v="45205810509800000001"/>
    <n v="250000000"/>
    <s v="01552/МР"/>
    <m/>
    <d v="2016-10-13T00:00:00"/>
    <m/>
    <m/>
    <n v="1"/>
    <n v="1"/>
    <m/>
    <m/>
    <n v="1"/>
    <n v="1"/>
    <n v="1"/>
    <n v="0"/>
    <n v="1"/>
    <m/>
    <d v="2016-10-31T00:00:00"/>
    <n v="0"/>
    <m/>
    <m/>
    <m/>
    <m/>
    <m/>
    <m/>
  </r>
  <r>
    <x v="617"/>
    <n v="26728"/>
    <s v="45208810955550000588"/>
    <n v="2584288177.9499998"/>
    <s v="4031"/>
    <m/>
    <d v="2016-09-26T00:00:00"/>
    <m/>
    <m/>
    <n v="1"/>
    <n v="1"/>
    <m/>
    <m/>
    <n v="1"/>
    <n v="1"/>
    <n v="1"/>
    <n v="0"/>
    <n v="1"/>
    <m/>
    <d v="2016-10-28T00:00:00"/>
    <n v="0"/>
    <m/>
    <m/>
    <n v="0"/>
    <m/>
    <m/>
    <m/>
  </r>
  <r>
    <x v="618"/>
    <n v="26961"/>
    <s v="45208810112800000000"/>
    <n v="625488000"/>
    <s v="31-028/15/260-14-КР"/>
    <m/>
    <d v="2014-02-17T00:00:00"/>
    <m/>
    <m/>
    <n v="2.1"/>
    <n v="1"/>
    <m/>
    <m/>
    <n v="2.1"/>
    <n v="2.1"/>
    <n v="2.1"/>
    <n v="0"/>
    <n v="1"/>
    <m/>
    <d v="2014-03-28T00:00:00"/>
    <n v="0"/>
    <m/>
    <m/>
    <m/>
    <m/>
    <m/>
    <m/>
  </r>
  <r>
    <x v="619"/>
    <n v="18308"/>
    <s v="45208840155550000206"/>
    <n v="1410794210"/>
    <s v="79-1006/15/995-13-КР"/>
    <m/>
    <d v="2014-03-21T00:00:00"/>
    <m/>
    <m/>
    <n v="2.1"/>
    <n v="2"/>
    <m/>
    <m/>
    <n v="3.0999999999999996"/>
    <n v="3.0999999999999996"/>
    <n v="3.0999999999999996"/>
    <n v="0"/>
    <n v="1"/>
    <m/>
    <d v="2000-01-01T00:00:00"/>
    <n v="30"/>
    <s v="2016-09-30"/>
    <n v="0"/>
    <m/>
    <n v="0"/>
    <m/>
    <m/>
  </r>
  <r>
    <x v="619"/>
    <n v="18309"/>
    <s v="45208840755550000211"/>
    <n v="294792820"/>
    <s v="79-1006/15/998-13-КР"/>
    <m/>
    <d v="2014-03-21T00:00:00"/>
    <m/>
    <m/>
    <n v="2.1"/>
    <n v="2"/>
    <m/>
    <m/>
    <n v="3.0999999999999996"/>
    <n v="3.0999999999999996"/>
    <n v="3.0999999999999996"/>
    <n v="0"/>
    <n v="1"/>
    <m/>
    <d v="2000-01-01T00:00:00"/>
    <n v="30"/>
    <s v="2016-09-30"/>
    <n v="0"/>
    <m/>
    <n v="0"/>
    <m/>
    <m/>
  </r>
  <r>
    <x v="620"/>
    <n v="27022"/>
    <s v="45205810214800000024"/>
    <n v="79089914.359999999"/>
    <s v="4204-5794/15/491-15-КР"/>
    <m/>
    <d v="2015-12-25T00:00:00"/>
    <m/>
    <m/>
    <n v="1"/>
    <n v="1"/>
    <m/>
    <m/>
    <n v="1"/>
    <n v="1"/>
    <n v="1"/>
    <n v="0"/>
    <n v="1"/>
    <m/>
    <d v="2016-01-29T00:00:00"/>
    <n v="0"/>
    <m/>
    <m/>
    <m/>
    <m/>
    <m/>
    <m/>
  </r>
  <r>
    <x v="621"/>
    <n v="26652"/>
    <s v="45204810514800000000"/>
    <n v="20000000"/>
    <s v="31-114/15/185-14-КР"/>
    <m/>
    <d v="2014-04-17T00:00:00"/>
    <m/>
    <m/>
    <n v="1"/>
    <n v="1"/>
    <m/>
    <m/>
    <n v="1"/>
    <n v="1"/>
    <n v="1"/>
    <n v="0"/>
    <n v="1"/>
    <m/>
    <d v="2014-04-30T00:00:00"/>
    <n v="0"/>
    <m/>
    <m/>
    <m/>
    <m/>
    <m/>
    <m/>
  </r>
  <r>
    <x v="622"/>
    <n v="27152"/>
    <s v="45206810420800000008"/>
    <n v="29959541.539999999"/>
    <s v="01549/МР"/>
    <m/>
    <d v="2016-11-25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623"/>
    <n v="18310"/>
    <s v="45208840255550000203"/>
    <n v="3202342826.3099999"/>
    <s v="38-196/15/78-14-КР"/>
    <m/>
    <d v="2014-06-09T00:00:00"/>
    <m/>
    <m/>
    <n v="1"/>
    <n v="1"/>
    <m/>
    <m/>
    <n v="1"/>
    <n v="1"/>
    <n v="1"/>
    <n v="0"/>
    <n v="1"/>
    <m/>
    <d v="2000-01-01T00:00:00"/>
    <n v="0"/>
    <m/>
    <m/>
    <m/>
    <n v="0"/>
    <m/>
    <m/>
  </r>
  <r>
    <x v="624"/>
    <n v="26955"/>
    <s v="45812810409800000002"/>
    <n v="858000000"/>
    <s v="31-007/15/383-14-КР"/>
    <m/>
    <d v="2014-05-20T00:00:00"/>
    <m/>
    <m/>
    <n v="3"/>
    <n v="3"/>
    <m/>
    <m/>
    <n v="5"/>
    <n v="5"/>
    <n v="5"/>
    <n v="0"/>
    <n v="1"/>
    <m/>
    <d v="2014-05-30T00:00:00"/>
    <n v="191"/>
    <m/>
    <n v="0"/>
    <m/>
    <n v="0"/>
    <m/>
    <m/>
  </r>
  <r>
    <x v="624"/>
    <n v="26957"/>
    <s v="45812810809800000000"/>
    <n v="119463000"/>
    <s v="31-007/15/571-14-КР"/>
    <m/>
    <d v="2014-07-21T00:00:00"/>
    <m/>
    <m/>
    <n v="3"/>
    <n v="3"/>
    <m/>
    <m/>
    <n v="5"/>
    <n v="5"/>
    <n v="5"/>
    <n v="0"/>
    <n v="1"/>
    <m/>
    <d v="2014-07-31T00:00:00"/>
    <n v="191"/>
    <m/>
    <n v="0"/>
    <m/>
    <m/>
    <m/>
    <m/>
  </r>
  <r>
    <x v="625"/>
    <n v="27140"/>
    <s v="45205810509800000014"/>
    <n v="75000000"/>
    <s v="01531/МР"/>
    <m/>
    <d v="2016-11-24T00:00:00"/>
    <m/>
    <m/>
    <n v="1"/>
    <n v="1"/>
    <m/>
    <m/>
    <n v="1"/>
    <n v="1"/>
    <n v="1"/>
    <n v="0"/>
    <n v="1"/>
    <m/>
    <d v="2016-11-27T00:00:00"/>
    <n v="0"/>
    <m/>
    <m/>
    <m/>
    <m/>
    <m/>
    <m/>
  </r>
  <r>
    <x v="626"/>
    <n v="26978"/>
    <s v="45208810620800000000"/>
    <n v="20000000"/>
    <s v="31-088/15/454-14-КР"/>
    <m/>
    <d v="2014-06-18T00:00:00"/>
    <m/>
    <m/>
    <n v="2.2000000000000002"/>
    <n v="1"/>
    <m/>
    <m/>
    <n v="2.2000000000000002"/>
    <n v="2.2000000000000002"/>
    <n v="2.2000000000000002"/>
    <n v="0"/>
    <n v="1"/>
    <m/>
    <d v="2014-06-30T00:00:00"/>
    <n v="0"/>
    <m/>
    <m/>
    <m/>
    <m/>
    <m/>
    <m/>
  </r>
  <r>
    <x v="627"/>
    <n v="27013"/>
    <s v="45208810215800000004"/>
    <n v="3397600000"/>
    <s v="38-196/15/83-14-КР"/>
    <m/>
    <d v="2014-07-30T00:00:00"/>
    <m/>
    <m/>
    <n v="1"/>
    <n v="1"/>
    <m/>
    <m/>
    <n v="1"/>
    <n v="1"/>
    <n v="1"/>
    <n v="0"/>
    <n v="1"/>
    <m/>
    <d v="2014-08-28T00:00:00"/>
    <n v="0"/>
    <m/>
    <m/>
    <m/>
    <n v="0"/>
    <m/>
    <m/>
  </r>
  <r>
    <x v="628"/>
    <n v="27078"/>
    <s v="45812810100800000042"/>
    <n v="94900000"/>
    <s v="31-041/15/582-14-КР"/>
    <m/>
    <d v="2014-10-29T00:00:00"/>
    <m/>
    <m/>
    <n v="1"/>
    <n v="3"/>
    <m/>
    <m/>
    <n v="3"/>
    <n v="3"/>
    <n v="3"/>
    <n v="0"/>
    <n v="1"/>
    <m/>
    <d v="2014-11-28T00:00:00"/>
    <n v="338"/>
    <m/>
    <m/>
    <m/>
    <n v="0"/>
    <m/>
    <m/>
  </r>
  <r>
    <x v="629"/>
    <n v="27073"/>
    <s v="45812810000800000016"/>
    <n v="115000000"/>
    <s v="31-007/15/799-14-КР"/>
    <m/>
    <d v="2014-09-10T00:00:00"/>
    <m/>
    <m/>
    <n v="2.2999999999999998"/>
    <n v="3"/>
    <m/>
    <m/>
    <n v="4.3"/>
    <n v="4.3"/>
    <n v="4.3"/>
    <n v="0"/>
    <n v="1"/>
    <m/>
    <d v="2014-09-30T00:00:00"/>
    <n v="398"/>
    <m/>
    <m/>
    <m/>
    <m/>
    <m/>
    <m/>
  </r>
  <r>
    <x v="629"/>
    <n v="27089"/>
    <s v="45812810800800000041"/>
    <n v="85000000"/>
    <s v="4208-5841/15/69"/>
    <m/>
    <d v="2015-03-05T00:00:00"/>
    <m/>
    <m/>
    <n v="2.2999999999999998"/>
    <n v="3"/>
    <m/>
    <m/>
    <n v="4.3"/>
    <n v="4.3"/>
    <n v="4.3"/>
    <n v="0"/>
    <n v="1"/>
    <m/>
    <d v="2015-03-30T00:00:00"/>
    <n v="398"/>
    <m/>
    <m/>
    <m/>
    <m/>
    <m/>
    <m/>
  </r>
  <r>
    <x v="630"/>
    <n v="27074"/>
    <s v="45812810300800000017"/>
    <n v="32668693.280000001"/>
    <s v="31-028/15/1124-14-КР"/>
    <m/>
    <d v="2014-09-19T00:00:00"/>
    <m/>
    <m/>
    <n v="2.1"/>
    <n v="3"/>
    <m/>
    <m/>
    <n v="4.0999999999999996"/>
    <n v="4.0999999999999996"/>
    <n v="4.0999999999999996"/>
    <n v="0"/>
    <n v="1"/>
    <m/>
    <d v="2014-09-30T00:00:00"/>
    <n v="497"/>
    <m/>
    <m/>
    <m/>
    <m/>
    <m/>
    <m/>
  </r>
  <r>
    <x v="631"/>
    <n v="26971"/>
    <s v="45205810018800000000"/>
    <n v="13000000"/>
    <s v="31-041/15/488-14-КР"/>
    <m/>
    <d v="2014-10-24T00:00:00"/>
    <m/>
    <m/>
    <n v="2.1"/>
    <n v="1"/>
    <m/>
    <m/>
    <n v="2.1"/>
    <n v="2.1"/>
    <n v="2.1"/>
    <n v="0"/>
    <n v="1"/>
    <m/>
    <d v="2014-10-31T00:00:00"/>
    <n v="0"/>
    <m/>
    <m/>
    <m/>
    <m/>
    <m/>
    <m/>
  </r>
  <r>
    <x v="632"/>
    <n v="26968"/>
    <s v="45208810808800000000"/>
    <n v="214340000"/>
    <s v="31-039/15/992-14-КР"/>
    <m/>
    <d v="2014-10-06T00:00:00"/>
    <m/>
    <m/>
    <n v="1"/>
    <n v="3"/>
    <m/>
    <m/>
    <n v="3"/>
    <n v="3"/>
    <n v="3"/>
    <n v="0"/>
    <n v="1"/>
    <m/>
    <d v="2014-10-27T00:00:00"/>
    <n v="305"/>
    <s v="2016-12-30"/>
    <m/>
    <m/>
    <m/>
    <m/>
    <m/>
  </r>
  <r>
    <x v="633"/>
    <n v="26988"/>
    <s v="45208810414800000009"/>
    <n v="131000000"/>
    <s v="31-114/15/669-14-КР"/>
    <m/>
    <d v="2014-12-11T00:00:00"/>
    <m/>
    <m/>
    <n v="1"/>
    <n v="1"/>
    <m/>
    <m/>
    <n v="1"/>
    <n v="1"/>
    <n v="1"/>
    <n v="0"/>
    <n v="1"/>
    <m/>
    <d v="2014-12-29T00:00:00"/>
    <n v="0"/>
    <m/>
    <m/>
    <m/>
    <n v="0"/>
    <m/>
    <m/>
  </r>
  <r>
    <x v="634"/>
    <n v="26984"/>
    <s v="45208810510800000000"/>
    <n v="1134000"/>
    <s v="31-108/15/740-14-КР"/>
    <m/>
    <d v="2014-11-10T00:00:00"/>
    <m/>
    <m/>
    <n v="1"/>
    <n v="1"/>
    <m/>
    <m/>
    <n v="1"/>
    <n v="1"/>
    <n v="1"/>
    <n v="0"/>
    <n v="1"/>
    <m/>
    <d v="2014-12-25T00:00:00"/>
    <n v="0"/>
    <m/>
    <m/>
    <m/>
    <m/>
    <m/>
    <m/>
  </r>
  <r>
    <x v="635"/>
    <n v="26983"/>
    <s v="45208810710800000004"/>
    <n v="1402546.4"/>
    <s v="31-108/15/729-14-КР"/>
    <m/>
    <d v="2014-11-10T00:00:00"/>
    <m/>
    <m/>
    <n v="1"/>
    <n v="1"/>
    <m/>
    <m/>
    <n v="1"/>
    <n v="1"/>
    <n v="1"/>
    <n v="0"/>
    <n v="1"/>
    <m/>
    <d v="2014-12-25T00:00:00"/>
    <n v="0"/>
    <m/>
    <m/>
    <m/>
    <m/>
    <m/>
    <m/>
  </r>
  <r>
    <x v="636"/>
    <n v="26982"/>
    <s v="45208810810800000001"/>
    <n v="9918000"/>
    <s v="31-108/15/717-14-КР"/>
    <m/>
    <d v="2014-11-10T00:00:00"/>
    <m/>
    <m/>
    <n v="1"/>
    <n v="1"/>
    <m/>
    <m/>
    <n v="1"/>
    <n v="1"/>
    <n v="1"/>
    <n v="0"/>
    <n v="1"/>
    <m/>
    <d v="2014-12-26T00:00:00"/>
    <n v="0"/>
    <m/>
    <m/>
    <m/>
    <m/>
    <m/>
    <m/>
  </r>
  <r>
    <x v="637"/>
    <n v="27040"/>
    <s v="45207810511800000000"/>
    <n v="114000000"/>
    <s v="4210-5858/15/154-15-КР"/>
    <m/>
    <d v="2015-04-21T00:00:00"/>
    <m/>
    <m/>
    <n v="1"/>
    <n v="1"/>
    <m/>
    <m/>
    <n v="1"/>
    <n v="1"/>
    <n v="1"/>
    <n v="0"/>
    <n v="1"/>
    <m/>
    <d v="2015-06-25T00:00:00"/>
    <n v="0"/>
    <m/>
    <n v="0"/>
    <m/>
    <m/>
    <m/>
    <m/>
  </r>
  <r>
    <x v="637"/>
    <n v="27043"/>
    <s v="45207810111800000002"/>
    <n v="142000000"/>
    <s v="4210-5858/15/333-15-КР"/>
    <m/>
    <d v="2015-11-05T00:00:00"/>
    <m/>
    <m/>
    <n v="1"/>
    <n v="1"/>
    <m/>
    <m/>
    <n v="1"/>
    <n v="1"/>
    <n v="1"/>
    <n v="0"/>
    <n v="1"/>
    <m/>
    <d v="2015-12-25T00:00:00"/>
    <n v="0"/>
    <m/>
    <m/>
    <m/>
    <m/>
    <m/>
    <m/>
  </r>
  <r>
    <x v="638"/>
    <n v="27033"/>
    <s v="45205810110800000021"/>
    <n v="15537785.029999999"/>
    <s v="4209-5848/15/496-15-КР"/>
    <m/>
    <d v="2015-07-02T00:00:00"/>
    <m/>
    <m/>
    <n v="1"/>
    <n v="1"/>
    <m/>
    <m/>
    <n v="1"/>
    <n v="1"/>
    <n v="1"/>
    <n v="0"/>
    <n v="1"/>
    <m/>
    <d v="2015-07-30T00:00:00"/>
    <n v="0"/>
    <m/>
    <m/>
    <m/>
    <m/>
    <m/>
    <m/>
  </r>
  <r>
    <x v="638"/>
    <n v="27036"/>
    <s v="45205810610800000013"/>
    <n v="23286215.850000001"/>
    <s v="4209-5848/15/666-15-КР"/>
    <m/>
    <d v="2015-09-09T00:00:00"/>
    <m/>
    <m/>
    <n v="1"/>
    <n v="1"/>
    <m/>
    <m/>
    <n v="1"/>
    <n v="1"/>
    <n v="1"/>
    <n v="0"/>
    <n v="1"/>
    <m/>
    <d v="2015-10-30T00:00:00"/>
    <n v="0"/>
    <m/>
    <m/>
    <m/>
    <m/>
    <m/>
    <m/>
  </r>
  <r>
    <x v="638"/>
    <n v="27039"/>
    <s v="45207810510800000001"/>
    <n v="39472415.5"/>
    <s v="4209-5848/15/954-15-КР"/>
    <m/>
    <d v="2015-12-22T00:00:00"/>
    <m/>
    <m/>
    <n v="1"/>
    <n v="1"/>
    <m/>
    <m/>
    <n v="1"/>
    <n v="1"/>
    <n v="1"/>
    <n v="0"/>
    <n v="1"/>
    <m/>
    <d v="2015-12-30T00:00:00"/>
    <n v="1"/>
    <s v="2016-12-27"/>
    <m/>
    <m/>
    <m/>
    <m/>
    <m/>
  </r>
  <r>
    <x v="639"/>
    <n v="26787"/>
    <s v="45205810810800000004"/>
    <n v="88593982.659999996"/>
    <s v="4209-5848/15/700-15-КР"/>
    <m/>
    <d v="2015-10-29T00:00:00"/>
    <m/>
    <m/>
    <n v="1"/>
    <n v="1"/>
    <m/>
    <m/>
    <n v="1"/>
    <n v="1"/>
    <n v="1"/>
    <n v="0"/>
    <n v="1"/>
    <m/>
    <d v="2015-10-30T00:00:00"/>
    <n v="0"/>
    <m/>
    <m/>
    <m/>
    <n v="0"/>
    <m/>
    <m/>
  </r>
  <r>
    <x v="639"/>
    <n v="27372"/>
    <s v="45206810710800000035"/>
    <n v="27962000"/>
    <s v="01666/МР"/>
    <m/>
    <d v="2016-12-29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640"/>
    <n v="26821"/>
    <s v="45206810220800000004"/>
    <n v="62965432.890000001"/>
    <s v="01554/МР"/>
    <m/>
    <d v="2016-10-24T00:00:00"/>
    <m/>
    <m/>
    <n v="1"/>
    <n v="1"/>
    <m/>
    <m/>
    <n v="1"/>
    <n v="1"/>
    <n v="1"/>
    <n v="0"/>
    <n v="1"/>
    <m/>
    <d v="2016-10-31T00:00:00"/>
    <n v="0"/>
    <m/>
    <m/>
    <m/>
    <m/>
    <m/>
    <m/>
  </r>
  <r>
    <x v="641"/>
    <n v="26786"/>
    <s v="45207810210800000000"/>
    <n v="28560000"/>
    <s v="4209-5848/15/697-15-КР"/>
    <m/>
    <d v="2015-10-28T00:00:00"/>
    <m/>
    <m/>
    <n v="2.1"/>
    <n v="1"/>
    <m/>
    <m/>
    <n v="2.1"/>
    <n v="2.1"/>
    <n v="2.1"/>
    <n v="0"/>
    <n v="1"/>
    <m/>
    <d v="2015-10-30T00:00:00"/>
    <n v="0"/>
    <m/>
    <m/>
    <m/>
    <n v="0"/>
    <m/>
    <m/>
  </r>
  <r>
    <x v="642"/>
    <n v="27027"/>
    <s v="45207810810800000002"/>
    <n v="12500000"/>
    <s v="4209-5848/15/223-16-КР"/>
    <m/>
    <d v="2016-04-21T00:00:00"/>
    <m/>
    <m/>
    <n v="1"/>
    <n v="1"/>
    <m/>
    <m/>
    <n v="1"/>
    <n v="1"/>
    <n v="1"/>
    <n v="0"/>
    <n v="1"/>
    <m/>
    <d v="2016-04-29T00:00:00"/>
    <n v="0"/>
    <m/>
    <m/>
    <m/>
    <m/>
    <m/>
    <m/>
  </r>
  <r>
    <x v="642"/>
    <n v="27032"/>
    <s v="45206810210800000014"/>
    <n v="7666000"/>
    <s v="4209-5848/15/37-16-КР"/>
    <m/>
    <d v="2016-02-29T00:00:00"/>
    <m/>
    <m/>
    <n v="1"/>
    <n v="1"/>
    <m/>
    <m/>
    <n v="1"/>
    <n v="1"/>
    <n v="1"/>
    <n v="0"/>
    <n v="1"/>
    <m/>
    <d v="2016-04-26T00:00:00"/>
    <n v="0"/>
    <m/>
    <m/>
    <m/>
    <m/>
    <m/>
    <m/>
  </r>
  <r>
    <x v="643"/>
    <n v="26956"/>
    <s v="45208810709800000002"/>
    <n v="897914000"/>
    <s v="31-007/15/549-13-КР"/>
    <m/>
    <d v="2013-09-25T00:00:00"/>
    <m/>
    <m/>
    <n v="2.2999999999999998"/>
    <n v="2"/>
    <m/>
    <m/>
    <n v="3.3"/>
    <n v="3.3"/>
    <n v="3.3"/>
    <n v="0"/>
    <n v="1"/>
    <m/>
    <d v="2013-09-27T00:00:00"/>
    <n v="0"/>
    <m/>
    <n v="1"/>
    <m/>
    <m/>
    <m/>
    <m/>
  </r>
  <r>
    <x v="644"/>
    <n v="26911"/>
    <s v="45809810700800000002"/>
    <n v="86088064.620000005"/>
    <s v="КЛ00117/15/00007-13"/>
    <m/>
    <d v="2013-02-12T00:00:00"/>
    <m/>
    <m/>
    <n v="2.1"/>
    <n v="3"/>
    <m/>
    <m/>
    <n v="4.0999999999999996"/>
    <n v="4.0999999999999996"/>
    <n v="4.0999999999999996"/>
    <n v="0"/>
    <n v="1"/>
    <m/>
    <d v="2013-02-28T00:00:00"/>
    <n v="589"/>
    <m/>
    <m/>
    <m/>
    <m/>
    <m/>
    <m/>
  </r>
  <r>
    <x v="644"/>
    <n v="26912"/>
    <s v="45809810000800000003"/>
    <n v="18000000"/>
    <s v="КЛ00117/15/00043-13"/>
    <m/>
    <d v="2013-12-09T00:00:00"/>
    <m/>
    <m/>
    <n v="2.1"/>
    <n v="3"/>
    <m/>
    <m/>
    <n v="4.0999999999999996"/>
    <n v="4.0999999999999996"/>
    <n v="4.0999999999999996"/>
    <n v="0"/>
    <n v="1"/>
    <m/>
    <d v="2013-12-31T00:00:00"/>
    <n v="582"/>
    <m/>
    <m/>
    <m/>
    <m/>
    <m/>
    <m/>
  </r>
  <r>
    <x v="645"/>
    <n v="18311"/>
    <s v="45208810555550000548"/>
    <n v="2040503293.6600001"/>
    <s v="31-108/15/459-12-КР"/>
    <m/>
    <d v="2012-12-07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n v="0"/>
    <m/>
    <m/>
  </r>
  <r>
    <x v="646"/>
    <n v="26784"/>
    <s v="45205810510800000003"/>
    <n v="19000000"/>
    <s v="4209-5848/15/288-16-КР"/>
    <m/>
    <d v="2016-04-29T00:00:00"/>
    <m/>
    <m/>
    <n v="1"/>
    <n v="1"/>
    <m/>
    <m/>
    <n v="1"/>
    <n v="1"/>
    <n v="1"/>
    <n v="0"/>
    <n v="1"/>
    <m/>
    <d v="2016-04-29T00:00:00"/>
    <n v="0"/>
    <m/>
    <m/>
    <m/>
    <m/>
    <m/>
    <m/>
  </r>
  <r>
    <x v="647"/>
    <n v="18312"/>
    <s v="45208840455550000210"/>
    <n v="8928612738"/>
    <s v="38-196/15/337-13-КР"/>
    <m/>
    <d v="2013-12-19T00:00:00"/>
    <m/>
    <m/>
    <n v="2.2000000000000002"/>
    <n v="1"/>
    <m/>
    <m/>
    <n v="2.2000000000000002"/>
    <n v="2.2000000000000002"/>
    <n v="2.2000000000000002"/>
    <n v="0"/>
    <n v="1"/>
    <m/>
    <d v="2000-01-01T00:00:00"/>
    <n v="0"/>
    <m/>
    <m/>
    <m/>
    <n v="0"/>
    <m/>
    <m/>
  </r>
  <r>
    <x v="648"/>
    <n v="24785"/>
    <s v="45207810350050000464"/>
    <n v="150000000"/>
    <s v="01415/МР"/>
    <m/>
    <d v="2016-07-29T00:00:00"/>
    <m/>
    <m/>
    <n v="1"/>
    <n v="1"/>
    <m/>
    <m/>
    <n v="1"/>
    <n v="1"/>
    <n v="1"/>
    <n v="0"/>
    <n v="1"/>
    <m/>
    <d v="2016-08-08T00:00:00"/>
    <n v="0"/>
    <m/>
    <m/>
    <m/>
    <m/>
    <m/>
    <m/>
  </r>
  <r>
    <x v="649"/>
    <n v="25967"/>
    <s v="45205810750050000503"/>
    <n v="182795000"/>
    <s v="01422/МР"/>
    <m/>
    <d v="2016-08-11T00:00:00"/>
    <m/>
    <m/>
    <n v="1"/>
    <n v="1"/>
    <m/>
    <m/>
    <n v="1"/>
    <n v="1"/>
    <n v="1"/>
    <n v="0"/>
    <n v="1"/>
    <m/>
    <d v="2016-08-12T00:00:00"/>
    <n v="0"/>
    <m/>
    <m/>
    <m/>
    <m/>
    <m/>
    <m/>
  </r>
  <r>
    <x v="650"/>
    <n v="24035"/>
    <s v="45205810150050000491"/>
    <n v="299771770.5"/>
    <s v="01423/МР"/>
    <m/>
    <d v="2016-07-20T00:00:00"/>
    <m/>
    <m/>
    <n v="1"/>
    <n v="1"/>
    <m/>
    <m/>
    <n v="1"/>
    <n v="1"/>
    <n v="1"/>
    <n v="0"/>
    <n v="1"/>
    <m/>
    <d v="2016-07-31T00:00:00"/>
    <n v="0"/>
    <m/>
    <m/>
    <m/>
    <m/>
    <m/>
    <m/>
  </r>
  <r>
    <x v="651"/>
    <n v="26820"/>
    <s v="45205810826800000001"/>
    <n v="59999999.990000002"/>
    <s v="01414/МР"/>
    <m/>
    <d v="2016-10-24T00:00:00"/>
    <m/>
    <m/>
    <n v="1"/>
    <n v="1"/>
    <m/>
    <m/>
    <n v="1"/>
    <n v="1"/>
    <n v="1"/>
    <n v="0"/>
    <n v="1"/>
    <m/>
    <d v="2016-10-31T00:00:00"/>
    <n v="0"/>
    <m/>
    <m/>
    <m/>
    <m/>
    <m/>
    <m/>
  </r>
  <r>
    <x v="652"/>
    <n v="23924"/>
    <s v="45205810850050000490"/>
    <n v="51650000"/>
    <s v="01421/МР"/>
    <m/>
    <d v="2016-07-19T00:00:00"/>
    <m/>
    <m/>
    <n v="1"/>
    <n v="1"/>
    <m/>
    <m/>
    <n v="1"/>
    <n v="3"/>
    <n v="3"/>
    <n v="0"/>
    <n v="1"/>
    <m/>
    <d v="2016-08-01T00:00:00"/>
    <n v="0"/>
    <m/>
    <m/>
    <m/>
    <n v="1"/>
    <m/>
    <m/>
  </r>
  <r>
    <x v="653"/>
    <n v="27208"/>
    <s v="45206810505800000017"/>
    <n v="20000000"/>
    <s v="01476/МР"/>
    <m/>
    <d v="2016-12-06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654"/>
    <n v="26625"/>
    <s v="45207810400800000001"/>
    <n v="159779836.19999999"/>
    <s v="01442/МР"/>
    <m/>
    <d v="2016-09-09T00:00:00"/>
    <m/>
    <m/>
    <n v="1"/>
    <n v="1"/>
    <m/>
    <m/>
    <n v="1"/>
    <n v="1"/>
    <n v="1"/>
    <n v="0"/>
    <n v="1"/>
    <m/>
    <d v="2016-09-20T00:00:00"/>
    <n v="2"/>
    <s v="2016-12-21"/>
    <m/>
    <m/>
    <n v="0"/>
    <m/>
    <m/>
  </r>
  <r>
    <x v="655"/>
    <n v="27388"/>
    <s v="45208840855550000221"/>
    <n v="1073630364.36"/>
    <s v="4190"/>
    <m/>
    <d v="2016-12-28T00:00:00"/>
    <m/>
    <m/>
    <n v="1"/>
    <n v="1"/>
    <m/>
    <m/>
    <n v="1"/>
    <n v="1"/>
    <n v="1"/>
    <n v="0"/>
    <n v="1"/>
    <m/>
    <d v="2016-01-20T00:00:00"/>
    <n v="0"/>
    <m/>
    <m/>
    <m/>
    <m/>
    <m/>
    <m/>
  </r>
  <r>
    <x v="656"/>
    <n v="23925"/>
    <s v="45207810150050000460"/>
    <n v="130000000"/>
    <s v="01437/МР"/>
    <m/>
    <d v="2016-07-19T00:00:00"/>
    <m/>
    <m/>
    <n v="1"/>
    <n v="1"/>
    <m/>
    <m/>
    <n v="1"/>
    <n v="1"/>
    <n v="1"/>
    <n v="0"/>
    <n v="1"/>
    <m/>
    <d v="2016-07-25T00:00:00"/>
    <n v="0"/>
    <m/>
    <m/>
    <m/>
    <m/>
    <m/>
    <m/>
  </r>
  <r>
    <x v="656"/>
    <n v="26637"/>
    <s v="45208810450050000198"/>
    <n v="326985803.39999998"/>
    <s v="01492/МР"/>
    <m/>
    <d v="2016-09-12T00:00:00"/>
    <m/>
    <m/>
    <n v="1"/>
    <n v="1"/>
    <m/>
    <m/>
    <n v="1"/>
    <n v="1"/>
    <n v="1"/>
    <n v="0"/>
    <n v="1"/>
    <m/>
    <d v="2016-09-25T00:00:00"/>
    <n v="0"/>
    <m/>
    <m/>
    <m/>
    <n v="0"/>
    <m/>
    <m/>
  </r>
  <r>
    <x v="657"/>
    <n v="24276"/>
    <s v="45207810604800000001"/>
    <n v="236350000"/>
    <s v="01436/МР"/>
    <m/>
    <d v="2016-07-25T00:00:00"/>
    <m/>
    <m/>
    <n v="1"/>
    <n v="1"/>
    <m/>
    <m/>
    <n v="1"/>
    <n v="1"/>
    <n v="1"/>
    <n v="0"/>
    <n v="1"/>
    <m/>
    <d v="2016-08-01T00:00:00"/>
    <n v="0"/>
    <m/>
    <m/>
    <m/>
    <m/>
    <m/>
    <m/>
  </r>
  <r>
    <x v="658"/>
    <n v="26731"/>
    <s v="45208810655550000600"/>
    <n v="1440789474"/>
    <s v="4075"/>
    <m/>
    <d v="2016-09-26T00:00:00"/>
    <m/>
    <m/>
    <n v="2.2000000000000002"/>
    <n v="1"/>
    <m/>
    <m/>
    <n v="2.2000000000000002"/>
    <n v="2.2000000000000002"/>
    <n v="2.2000000000000002"/>
    <n v="0"/>
    <n v="1"/>
    <m/>
    <d v="2016-10-03T00:00:00"/>
    <n v="0"/>
    <m/>
    <m/>
    <m/>
    <n v="0"/>
    <m/>
    <m/>
  </r>
  <r>
    <x v="659"/>
    <n v="26578"/>
    <s v="45205810015800000003"/>
    <n v="666512485.47000003"/>
    <s v="01486/МР"/>
    <m/>
    <d v="2016-08-30T00:00:00"/>
    <m/>
    <m/>
    <n v="1"/>
    <n v="1"/>
    <m/>
    <m/>
    <n v="1"/>
    <n v="1"/>
    <n v="1"/>
    <n v="0"/>
    <n v="1"/>
    <m/>
    <d v="2016-09-01T00:00:00"/>
    <n v="0"/>
    <m/>
    <m/>
    <m/>
    <m/>
    <m/>
    <m/>
  </r>
  <r>
    <x v="660"/>
    <n v="26579"/>
    <s v="45205810915800000006"/>
    <n v="200000000"/>
    <s v="01487/МР"/>
    <m/>
    <d v="2016-08-30T00:00:00"/>
    <m/>
    <m/>
    <n v="1"/>
    <n v="1"/>
    <m/>
    <m/>
    <n v="1"/>
    <n v="1"/>
    <n v="1"/>
    <n v="0"/>
    <n v="1"/>
    <m/>
    <d v="2016-09-01T00:00:00"/>
    <n v="0"/>
    <m/>
    <m/>
    <m/>
    <m/>
    <m/>
    <m/>
  </r>
  <r>
    <x v="661"/>
    <n v="26714"/>
    <s v="45208810405800000005"/>
    <n v="138500000"/>
    <s v="01519/МР"/>
    <m/>
    <d v="2016-09-30T00:00:00"/>
    <m/>
    <m/>
    <n v="1"/>
    <n v="1"/>
    <m/>
    <m/>
    <n v="1"/>
    <n v="1"/>
    <n v="1"/>
    <n v="0"/>
    <n v="1"/>
    <m/>
    <d v="2016-10-25T00:00:00"/>
    <n v="0"/>
    <m/>
    <m/>
    <m/>
    <n v="0"/>
    <m/>
    <m/>
  </r>
  <r>
    <x v="661"/>
    <n v="26717"/>
    <s v="45206810205800000003"/>
    <n v="80000000"/>
    <s v="01527/МР"/>
    <m/>
    <d v="2016-09-30T00:00:00"/>
    <m/>
    <m/>
    <n v="1"/>
    <n v="1"/>
    <m/>
    <m/>
    <n v="1"/>
    <n v="1"/>
    <n v="1"/>
    <n v="0"/>
    <n v="1"/>
    <m/>
    <d v="2016-10-25T00:00:00"/>
    <n v="0"/>
    <m/>
    <m/>
    <m/>
    <m/>
    <m/>
    <m/>
  </r>
  <r>
    <x v="662"/>
    <n v="26715"/>
    <s v="45206810605800000001"/>
    <n v="57000000"/>
    <s v="01523/МР"/>
    <m/>
    <d v="2016-09-30T00:00:00"/>
    <m/>
    <m/>
    <n v="1"/>
    <n v="1"/>
    <m/>
    <m/>
    <n v="1"/>
    <n v="1"/>
    <n v="1"/>
    <n v="0"/>
    <n v="1"/>
    <m/>
    <d v="2016-10-25T00:00:00"/>
    <n v="0"/>
    <m/>
    <m/>
    <m/>
    <n v="0"/>
    <m/>
    <m/>
  </r>
  <r>
    <x v="662"/>
    <n v="26716"/>
    <s v="45208810205800000001"/>
    <n v="102200000"/>
    <s v="01525/МР"/>
    <m/>
    <d v="2016-09-30T00:00:00"/>
    <m/>
    <m/>
    <n v="1"/>
    <n v="1"/>
    <m/>
    <m/>
    <n v="1"/>
    <n v="1"/>
    <n v="1"/>
    <n v="0"/>
    <n v="1"/>
    <m/>
    <d v="2016-10-25T00:00:00"/>
    <n v="0"/>
    <m/>
    <m/>
    <m/>
    <n v="0"/>
    <m/>
    <m/>
  </r>
  <r>
    <x v="663"/>
    <n v="26718"/>
    <s v="45208810805800000003"/>
    <n v="168500000"/>
    <s v="01528/МР"/>
    <m/>
    <d v="2016-09-30T00:00:00"/>
    <m/>
    <m/>
    <n v="1"/>
    <n v="1"/>
    <m/>
    <m/>
    <n v="1"/>
    <n v="1"/>
    <n v="1"/>
    <n v="0"/>
    <n v="1"/>
    <m/>
    <d v="2016-10-25T00:00:00"/>
    <n v="0"/>
    <m/>
    <m/>
    <m/>
    <n v="0"/>
    <m/>
    <m/>
  </r>
  <r>
    <x v="663"/>
    <n v="26719"/>
    <s v="45206810005800000009"/>
    <n v="14000000"/>
    <s v="01529/МР"/>
    <m/>
    <d v="2016-09-30T00:00:00"/>
    <m/>
    <m/>
    <n v="1"/>
    <n v="1"/>
    <m/>
    <m/>
    <n v="1"/>
    <n v="1"/>
    <n v="1"/>
    <n v="0"/>
    <n v="1"/>
    <m/>
    <d v="2016-10-25T00:00:00"/>
    <n v="0"/>
    <m/>
    <m/>
    <m/>
    <m/>
    <m/>
    <m/>
  </r>
  <r>
    <x v="664"/>
    <n v="26585"/>
    <s v="45606810755550000018"/>
    <n v="9040100560.6399994"/>
    <s v="б/н_2016-08-16"/>
    <m/>
    <d v="2016-08-16T00:00:00"/>
    <m/>
    <m/>
    <n v="1"/>
    <n v="1"/>
    <m/>
    <m/>
    <n v="1"/>
    <n v="1"/>
    <n v="1"/>
    <n v="0"/>
    <n v="1"/>
    <m/>
    <d v="2016-08-31T00:00:00"/>
    <n v="0"/>
    <m/>
    <n v="0"/>
    <n v="0"/>
    <n v="0"/>
    <m/>
    <m/>
  </r>
  <r>
    <x v="665"/>
    <n v="25260"/>
    <s v="45812810050050000528"/>
    <n v="24000000"/>
    <s v="КС-ЦВ-725780/2014/00041"/>
    <m/>
    <d v="2014-07-25T00:00:00"/>
    <m/>
    <m/>
    <n v="2.2000000000000002"/>
    <n v="3"/>
    <m/>
    <m/>
    <n v="4.2"/>
    <n v="4.2"/>
    <n v="4.2"/>
    <n v="0"/>
    <n v="1"/>
    <m/>
    <d v="2000-01-01T00:00:00"/>
    <n v="218"/>
    <m/>
    <n v="0"/>
    <m/>
    <m/>
    <m/>
    <m/>
  </r>
  <r>
    <x v="665"/>
    <n v="25261"/>
    <s v="45812810050050000531"/>
    <n v="40000000"/>
    <s v="КС-ЦВ-725780/2014/00048"/>
    <m/>
    <d v="2014-08-25T00:00:00"/>
    <m/>
    <m/>
    <n v="2.2000000000000002"/>
    <n v="3"/>
    <m/>
    <m/>
    <n v="4.2"/>
    <n v="4.2"/>
    <n v="4.2"/>
    <n v="0"/>
    <n v="1"/>
    <m/>
    <d v="2000-01-01T00:00:00"/>
    <n v="218"/>
    <m/>
    <n v="0"/>
    <m/>
    <m/>
    <m/>
    <m/>
  </r>
  <r>
    <x v="665"/>
    <n v="25262"/>
    <s v="45812810750050000530"/>
    <n v="25000000"/>
    <s v="КС-ЦВ-725780/2014/00049"/>
    <m/>
    <d v="2014-08-25T00:00:00"/>
    <m/>
    <m/>
    <n v="2.2000000000000002"/>
    <n v="3"/>
    <m/>
    <m/>
    <n v="4.2"/>
    <n v="4.2"/>
    <n v="4.2"/>
    <n v="0"/>
    <n v="1"/>
    <m/>
    <d v="2000-01-01T00:00:00"/>
    <n v="218"/>
    <m/>
    <n v="0"/>
    <m/>
    <m/>
    <m/>
    <m/>
  </r>
  <r>
    <x v="665"/>
    <n v="25263"/>
    <s v="45812810250050000535"/>
    <n v="25000000"/>
    <s v="КС-ЦВ-725780/2014/00053"/>
    <m/>
    <d v="2014-09-03T00:00:00"/>
    <m/>
    <m/>
    <n v="2.2000000000000002"/>
    <n v="3"/>
    <m/>
    <m/>
    <n v="4.2"/>
    <n v="4.2"/>
    <n v="4.2"/>
    <n v="0"/>
    <n v="1"/>
    <m/>
    <d v="2000-01-01T00:00:00"/>
    <n v="218"/>
    <m/>
    <n v="0"/>
    <m/>
    <m/>
    <m/>
    <m/>
  </r>
  <r>
    <x v="665"/>
    <n v="25264"/>
    <s v="45812810750050000527"/>
    <n v="20000000"/>
    <s v="КС-ЦВ-725780/2014/00055"/>
    <m/>
    <d v="2014-09-19T00:00:00"/>
    <m/>
    <m/>
    <n v="2.2000000000000002"/>
    <n v="3"/>
    <m/>
    <m/>
    <n v="4.2"/>
    <n v="4.2"/>
    <n v="4.2"/>
    <n v="0"/>
    <n v="1"/>
    <m/>
    <d v="2000-01-01T00:00:00"/>
    <n v="218"/>
    <m/>
    <n v="0"/>
    <m/>
    <m/>
    <m/>
    <m/>
  </r>
  <r>
    <x v="665"/>
    <n v="25265"/>
    <s v="45812810350050000529"/>
    <n v="38640000"/>
    <s v="КС-ЦВ-725780/2015/00006"/>
    <m/>
    <d v="2015-02-12T00:00:00"/>
    <m/>
    <m/>
    <n v="2.2000000000000002"/>
    <n v="3"/>
    <m/>
    <m/>
    <n v="4.2"/>
    <n v="4.2"/>
    <n v="4.2"/>
    <n v="0"/>
    <n v="1"/>
    <m/>
    <d v="2000-01-01T00:00:00"/>
    <n v="218"/>
    <m/>
    <m/>
    <m/>
    <m/>
    <m/>
    <m/>
  </r>
  <r>
    <x v="665"/>
    <n v="25266"/>
    <s v="45812810350050000532"/>
    <n v="200000000"/>
    <s v="КС-ЦВ-725780/2015/00025"/>
    <m/>
    <d v="2015-05-15T00:00:00"/>
    <m/>
    <m/>
    <n v="2.2000000000000002"/>
    <n v="3"/>
    <m/>
    <m/>
    <n v="4.2"/>
    <n v="4.2"/>
    <n v="4.2"/>
    <n v="0"/>
    <n v="1"/>
    <m/>
    <d v="2000-01-01T00:00:00"/>
    <n v="218"/>
    <m/>
    <n v="0"/>
    <m/>
    <n v="0"/>
    <m/>
    <m/>
  </r>
  <r>
    <x v="665"/>
    <n v="25267"/>
    <s v="45812810650050000533"/>
    <n v="85000000"/>
    <s v="КС-ЦВ-725780/2015/00032"/>
    <m/>
    <d v="2015-06-17T00:00:00"/>
    <m/>
    <m/>
    <n v="2.2000000000000002"/>
    <n v="3"/>
    <m/>
    <m/>
    <n v="4.2"/>
    <n v="4.2"/>
    <n v="4.2"/>
    <n v="0"/>
    <n v="1"/>
    <m/>
    <d v="2000-01-01T00:00:00"/>
    <n v="218"/>
    <m/>
    <n v="0"/>
    <m/>
    <m/>
    <m/>
    <m/>
  </r>
  <r>
    <x v="666"/>
    <n v="27528"/>
    <s v="45205810619800000001"/>
    <n v="27395000"/>
    <s v="01689/МР"/>
    <m/>
    <d v="2017-01-17T00:00:00"/>
    <m/>
    <m/>
    <n v="2.1"/>
    <n v="1"/>
    <m/>
    <m/>
    <n v="2.1"/>
    <n v="2.1"/>
    <n v="2.1"/>
    <n v="0"/>
    <n v="1"/>
    <m/>
    <d v="2017-01-27T00:00:00"/>
    <n v="0"/>
    <m/>
    <m/>
    <m/>
    <m/>
    <m/>
    <m/>
  </r>
  <r>
    <x v="667"/>
    <n v="26598"/>
    <s v="47304810700210000001"/>
    <n v="2876203447.2199998"/>
    <s v="414162-310816-1/1-1"/>
    <m/>
    <d v="2016-08-31T00:00:00"/>
    <m/>
    <m/>
    <n v="2.1"/>
    <n v="1"/>
    <m/>
    <m/>
    <n v="2.1"/>
    <n v="3"/>
    <n v="3"/>
    <n v="0"/>
    <n v="1"/>
    <m/>
    <d v="2000-01-01T00:00:00"/>
    <n v="0"/>
    <m/>
    <m/>
    <m/>
    <m/>
    <m/>
    <s v="приобретение/погашение векселей"/>
  </r>
  <r>
    <x v="668"/>
    <n v="26854"/>
    <s v="45205810305800000001"/>
    <n v="2400000000"/>
    <s v="01556/МР"/>
    <m/>
    <d v="2016-10-28T00:00:00"/>
    <m/>
    <m/>
    <n v="1"/>
    <n v="1"/>
    <m/>
    <m/>
    <n v="1"/>
    <n v="1"/>
    <n v="1"/>
    <n v="0"/>
    <n v="1"/>
    <m/>
    <d v="2016-10-31T00:00:00"/>
    <n v="0"/>
    <m/>
    <m/>
    <m/>
    <n v="0"/>
    <m/>
    <m/>
  </r>
  <r>
    <x v="669"/>
    <n v="27305"/>
    <s v="45207810303800000001"/>
    <n v="60000000"/>
    <s v="01622/МР"/>
    <m/>
    <d v="2016-12-22T00:00:00"/>
    <m/>
    <m/>
    <n v="1"/>
    <n v="1"/>
    <m/>
    <m/>
    <n v="1"/>
    <n v="1"/>
    <n v="1"/>
    <n v="0"/>
    <n v="1"/>
    <m/>
    <d v="2017-01-10T00:00:00"/>
    <n v="0"/>
    <m/>
    <m/>
    <m/>
    <m/>
    <m/>
    <m/>
  </r>
  <r>
    <x v="670"/>
    <n v="26619"/>
    <s v="45605840155550000029"/>
    <n v="8771590452.6299992"/>
    <s v="б/н_2016-09-07"/>
    <m/>
    <d v="2016-09-07T00:00:00"/>
    <m/>
    <m/>
    <n v="1"/>
    <n v="1"/>
    <m/>
    <m/>
    <n v="1"/>
    <n v="1"/>
    <n v="1"/>
    <n v="0"/>
    <n v="1"/>
    <m/>
    <d v="2016-09-07T00:00:00"/>
    <n v="0"/>
    <m/>
    <m/>
    <m/>
    <n v="0"/>
    <m/>
    <m/>
  </r>
  <r>
    <x v="671"/>
    <n v="26741"/>
    <s v="45207810206800000001"/>
    <n v="97109242.409999996"/>
    <s v="01509/МР"/>
    <m/>
    <d v="2016-10-05T00:00:00"/>
    <m/>
    <m/>
    <n v="1"/>
    <n v="1"/>
    <m/>
    <m/>
    <n v="1"/>
    <n v="1"/>
    <n v="1"/>
    <n v="0"/>
    <n v="1"/>
    <m/>
    <d v="2016-10-31T00:00:00"/>
    <n v="5"/>
    <s v="2016-10-19"/>
    <m/>
    <m/>
    <m/>
    <m/>
    <m/>
  </r>
  <r>
    <x v="672"/>
    <n v="27268"/>
    <s v="45206810250050000866"/>
    <n v="10485250.130000001"/>
    <s v="01664/МР"/>
    <m/>
    <d v="2016-12-12T00:00:00"/>
    <m/>
    <m/>
    <n v="1"/>
    <n v="1"/>
    <m/>
    <m/>
    <n v="1"/>
    <n v="1"/>
    <n v="1"/>
    <n v="0"/>
    <n v="1"/>
    <m/>
    <d v="2016-12-25T00:00:00"/>
    <n v="0"/>
    <m/>
    <m/>
    <m/>
    <m/>
    <m/>
    <m/>
  </r>
  <r>
    <x v="673"/>
    <n v="27193"/>
    <s v="45206810519800000003"/>
    <n v="176180724.44"/>
    <s v="01584/МР"/>
    <m/>
    <d v="2016-12-01T00:00:00"/>
    <m/>
    <m/>
    <n v="1"/>
    <n v="1"/>
    <m/>
    <m/>
    <n v="1"/>
    <n v="1"/>
    <n v="1"/>
    <n v="0"/>
    <n v="1"/>
    <m/>
    <d v="2016-12-20T00:00:00"/>
    <n v="0"/>
    <m/>
    <m/>
    <m/>
    <m/>
    <m/>
    <m/>
  </r>
  <r>
    <x v="674"/>
    <n v="27192"/>
    <s v="45206810919800000001"/>
    <n v="177384831.84999999"/>
    <s v="01579/МР"/>
    <m/>
    <d v="2016-12-01T00:00:00"/>
    <m/>
    <m/>
    <n v="1"/>
    <n v="1"/>
    <m/>
    <m/>
    <n v="1"/>
    <n v="1"/>
    <n v="1"/>
    <n v="0"/>
    <n v="1"/>
    <m/>
    <d v="2016-12-20T00:00:00"/>
    <n v="0"/>
    <m/>
    <m/>
    <m/>
    <m/>
    <m/>
    <m/>
  </r>
  <r>
    <x v="675"/>
    <n v="26610"/>
    <s v="45812810150050000538"/>
    <n v="8893083.1899999995"/>
    <s v="КС-ЦУ-703730/2013/00019"/>
    <m/>
    <d v="2013-09-25T00:00:00"/>
    <m/>
    <m/>
    <n v="3"/>
    <n v="3"/>
    <n v="-1"/>
    <s v="0"/>
    <n v="4"/>
    <n v="4"/>
    <n v="4"/>
    <n v="0"/>
    <n v="1"/>
    <m/>
    <d v="2000-01-01T00:00:00"/>
    <n v="247"/>
    <m/>
    <n v="0"/>
    <m/>
    <m/>
    <m/>
    <m/>
  </r>
  <r>
    <x v="675"/>
    <n v="26611"/>
    <s v="45812810450050000539"/>
    <n v="120000000"/>
    <s v="КС-ЦУ-703730/2015/00075"/>
    <m/>
    <d v="2015-10-06T00:00:00"/>
    <m/>
    <m/>
    <n v="3"/>
    <n v="3"/>
    <n v="-1"/>
    <s v="0"/>
    <n v="4"/>
    <n v="4"/>
    <n v="4"/>
    <n v="0"/>
    <n v="1"/>
    <m/>
    <d v="2000-01-01T00:00:00"/>
    <n v="246"/>
    <m/>
    <n v="1"/>
    <m/>
    <m/>
    <m/>
    <m/>
  </r>
  <r>
    <x v="675"/>
    <n v="26612"/>
    <s v="45812810850050000540"/>
    <n v="300000000"/>
    <s v="КС-ЦУ-703730/2015/00083"/>
    <m/>
    <d v="2015-10-19T00:00:00"/>
    <m/>
    <m/>
    <n v="3"/>
    <n v="3"/>
    <n v="-1"/>
    <s v="0"/>
    <n v="4"/>
    <n v="4"/>
    <n v="4"/>
    <n v="0"/>
    <n v="1"/>
    <m/>
    <d v="2000-01-01T00:00:00"/>
    <n v="226"/>
    <m/>
    <n v="1"/>
    <m/>
    <m/>
    <m/>
    <m/>
  </r>
  <r>
    <x v="676"/>
    <n v="26729"/>
    <s v="45206810755550000528"/>
    <n v="2000000000"/>
    <s v="4079"/>
    <m/>
    <d v="2016-09-29T00:00:00"/>
    <m/>
    <m/>
    <n v="1"/>
    <n v="1"/>
    <m/>
    <m/>
    <n v="1"/>
    <n v="1"/>
    <n v="1"/>
    <n v="0"/>
    <n v="1"/>
    <m/>
    <d v="2016-10-25T00:00:00"/>
    <n v="0"/>
    <m/>
    <m/>
    <m/>
    <n v="0"/>
    <m/>
    <m/>
  </r>
  <r>
    <x v="677"/>
    <n v="26777"/>
    <s v="45205810308800000040"/>
    <n v="200000000"/>
    <s v="01533/МР"/>
    <m/>
    <d v="2016-10-14T00:00:00"/>
    <m/>
    <m/>
    <n v="1"/>
    <n v="1"/>
    <m/>
    <m/>
    <n v="1"/>
    <n v="1"/>
    <n v="1"/>
    <n v="0"/>
    <n v="1"/>
    <m/>
    <d v="2016-11-10T00:00:00"/>
    <n v="0"/>
    <m/>
    <m/>
    <m/>
    <n v="0"/>
    <m/>
    <m/>
  </r>
  <r>
    <x v="677"/>
    <n v="27141"/>
    <s v="45205810608800000054"/>
    <n v="100000000"/>
    <s v="01627/МР"/>
    <m/>
    <d v="2016-11-24T00:00:00"/>
    <m/>
    <m/>
    <n v="1"/>
    <n v="1"/>
    <m/>
    <m/>
    <n v="1"/>
    <n v="1"/>
    <n v="1"/>
    <n v="0"/>
    <n v="1"/>
    <m/>
    <d v="2016-12-20T00:00:00"/>
    <n v="0"/>
    <m/>
    <m/>
    <m/>
    <n v="0"/>
    <m/>
    <m/>
  </r>
  <r>
    <x v="678"/>
    <n v="27319"/>
    <s v="47101840600210000196"/>
    <n v="3549546200"/>
    <s v="95/2016-КП"/>
    <m/>
    <d v="2016-12-21T00:00:00"/>
    <m/>
    <m/>
    <n v="1"/>
    <n v="1"/>
    <m/>
    <m/>
    <n v="1"/>
    <n v="1"/>
    <n v="1"/>
    <n v="0"/>
    <n v="1"/>
    <m/>
    <d v="2000-01-01T00:00:00"/>
    <n v="0"/>
    <m/>
    <m/>
    <m/>
    <m/>
    <m/>
    <m/>
  </r>
  <r>
    <x v="678"/>
    <n v="27342"/>
    <s v="45208840555550000220"/>
    <n v="1804854000"/>
    <s v="4069"/>
    <m/>
    <d v="2016-12-26T00:00:00"/>
    <m/>
    <m/>
    <n v="1"/>
    <n v="1"/>
    <m/>
    <m/>
    <n v="1"/>
    <n v="1"/>
    <n v="1"/>
    <n v="0"/>
    <n v="1"/>
    <m/>
    <d v="2016-12-26T00:00:00"/>
    <n v="0"/>
    <m/>
    <m/>
    <m/>
    <n v="0"/>
    <m/>
    <m/>
  </r>
  <r>
    <x v="678"/>
    <n v="100008155"/>
    <s v="47101840300210000182"/>
    <n v="8501169285.5"/>
    <m/>
    <m/>
    <m/>
    <m/>
    <m/>
    <n v="1"/>
    <n v="1"/>
    <m/>
    <m/>
    <n v="1"/>
    <n v="1"/>
    <n v="1"/>
    <n v="0"/>
    <m/>
    <m/>
    <m/>
    <n v="0"/>
    <m/>
    <m/>
    <m/>
    <m/>
    <m/>
    <m/>
  </r>
  <r>
    <x v="679"/>
    <n v="26713"/>
    <s v="45208810005800000007"/>
    <n v="1000000000"/>
    <s v="01516/МР"/>
    <m/>
    <d v="2016-09-30T00:00:00"/>
    <m/>
    <m/>
    <n v="1"/>
    <n v="1"/>
    <m/>
    <m/>
    <n v="1"/>
    <n v="1"/>
    <n v="1"/>
    <n v="0"/>
    <n v="1"/>
    <m/>
    <d v="2016-10-25T00:00:00"/>
    <n v="0"/>
    <m/>
    <m/>
    <m/>
    <m/>
    <m/>
    <m/>
  </r>
  <r>
    <x v="679"/>
    <n v="26806"/>
    <s v="45208810605800000009"/>
    <n v="1000000000"/>
    <s v="01517/МР"/>
    <m/>
    <d v="2016-10-20T00:00:00"/>
    <m/>
    <m/>
    <n v="1"/>
    <n v="1"/>
    <m/>
    <m/>
    <n v="1"/>
    <n v="1"/>
    <n v="1"/>
    <n v="0"/>
    <n v="1"/>
    <m/>
    <d v="2016-10-25T00:00:00"/>
    <n v="0"/>
    <m/>
    <m/>
    <m/>
    <m/>
    <m/>
    <m/>
  </r>
  <r>
    <x v="679"/>
    <n v="26807"/>
    <s v="45208810605800000012"/>
    <n v="100000000"/>
    <s v="01518/МР"/>
    <m/>
    <d v="2016-10-20T00:00:00"/>
    <m/>
    <m/>
    <n v="1"/>
    <n v="1"/>
    <m/>
    <m/>
    <n v="1"/>
    <n v="1"/>
    <n v="1"/>
    <n v="0"/>
    <n v="1"/>
    <m/>
    <d v="2016-10-25T00:00:00"/>
    <n v="0"/>
    <m/>
    <m/>
    <m/>
    <m/>
    <m/>
    <m/>
  </r>
  <r>
    <x v="680"/>
    <n v="26754"/>
    <s v="45206810906800000001"/>
    <n v="167470230.44999999"/>
    <s v="01539/МР"/>
    <m/>
    <d v="2016-10-10T00:00:00"/>
    <m/>
    <m/>
    <n v="1"/>
    <n v="1"/>
    <m/>
    <m/>
    <n v="1"/>
    <n v="1"/>
    <n v="1"/>
    <n v="0"/>
    <n v="1"/>
    <m/>
    <d v="2016-10-31T00:00:00"/>
    <n v="0"/>
    <m/>
    <m/>
    <m/>
    <n v="0"/>
    <m/>
    <m/>
  </r>
  <r>
    <x v="681"/>
    <n v="27062"/>
    <s v="44208810014800000002"/>
    <n v="28750000"/>
    <s v="01-4045/15/10-15-КР"/>
    <m/>
    <d v="2015-09-07T00:00:00"/>
    <m/>
    <m/>
    <n v="2"/>
    <n v="1"/>
    <m/>
    <m/>
    <n v="2"/>
    <n v="2"/>
    <n v="2"/>
    <n v="0"/>
    <n v="1"/>
    <m/>
    <d v="2015-11-27T00:00:00"/>
    <n v="0"/>
    <m/>
    <m/>
    <n v="0"/>
    <n v="0"/>
    <m/>
    <m/>
  </r>
  <r>
    <x v="681"/>
    <n v="27063"/>
    <s v="44208810414800000000"/>
    <n v="28750000"/>
    <s v="01-4045/15/11-15-КР"/>
    <m/>
    <d v="2015-09-07T00:00:00"/>
    <m/>
    <m/>
    <n v="2"/>
    <n v="1"/>
    <m/>
    <m/>
    <n v="2"/>
    <n v="2"/>
    <n v="2"/>
    <n v="0"/>
    <n v="1"/>
    <m/>
    <d v="2015-11-27T00:00:00"/>
    <n v="0"/>
    <m/>
    <m/>
    <n v="0"/>
    <n v="0"/>
    <m/>
    <m/>
  </r>
  <r>
    <x v="681"/>
    <n v="27065"/>
    <s v="44208810614800000004"/>
    <n v="28750000"/>
    <s v="01-4045/15/6-15-КР"/>
    <m/>
    <d v="2015-09-07T00:00:00"/>
    <m/>
    <m/>
    <n v="2"/>
    <n v="1"/>
    <m/>
    <m/>
    <n v="2"/>
    <n v="2"/>
    <n v="2"/>
    <n v="0"/>
    <n v="1"/>
    <m/>
    <d v="2015-11-27T00:00:00"/>
    <n v="0"/>
    <m/>
    <m/>
    <n v="0"/>
    <n v="0"/>
    <m/>
    <m/>
  </r>
  <r>
    <x v="681"/>
    <n v="27066"/>
    <s v="44208810214800000006"/>
    <n v="28750000"/>
    <s v="01-4045/15/7-15-КР"/>
    <m/>
    <d v="2015-09-07T00:00:00"/>
    <m/>
    <m/>
    <n v="2"/>
    <n v="1"/>
    <m/>
    <m/>
    <n v="2"/>
    <n v="2"/>
    <n v="2"/>
    <n v="0"/>
    <n v="1"/>
    <m/>
    <d v="2015-11-27T00:00:00"/>
    <n v="0"/>
    <m/>
    <m/>
    <n v="0"/>
    <n v="0"/>
    <m/>
    <m/>
  </r>
  <r>
    <x v="681"/>
    <n v="27067"/>
    <s v="44208810714800000001"/>
    <n v="28750000"/>
    <s v="01-4045/15/8-15-КР"/>
    <m/>
    <d v="2015-09-07T00:00:00"/>
    <m/>
    <m/>
    <n v="2"/>
    <n v="1"/>
    <m/>
    <m/>
    <n v="2"/>
    <n v="2"/>
    <n v="2"/>
    <n v="0"/>
    <n v="1"/>
    <m/>
    <d v="2015-11-27T00:00:00"/>
    <n v="0"/>
    <m/>
    <m/>
    <n v="0"/>
    <n v="0"/>
    <m/>
    <m/>
  </r>
  <r>
    <x v="681"/>
    <n v="27068"/>
    <s v="44208810914800000005"/>
    <n v="28750000"/>
    <s v="01-4045/15/9-15-КР"/>
    <m/>
    <d v="2015-09-07T00:00:00"/>
    <m/>
    <m/>
    <n v="2"/>
    <n v="1"/>
    <m/>
    <m/>
    <n v="2"/>
    <n v="2"/>
    <n v="2"/>
    <n v="0"/>
    <n v="1"/>
    <m/>
    <d v="2015-11-27T00:00:00"/>
    <n v="0"/>
    <m/>
    <m/>
    <n v="0"/>
    <n v="0"/>
    <m/>
    <m/>
  </r>
  <r>
    <x v="682"/>
    <n v="27234"/>
    <s v="45206810855550000538"/>
    <n v="2399370607.0100002"/>
    <s v="4122"/>
    <m/>
    <d v="2016-12-02T00:00:00"/>
    <m/>
    <m/>
    <n v="1"/>
    <n v="1"/>
    <m/>
    <m/>
    <n v="1"/>
    <n v="1"/>
    <n v="1"/>
    <n v="0"/>
    <n v="1"/>
    <m/>
    <d v="2016-12-09T00:00:00"/>
    <n v="0"/>
    <m/>
    <m/>
    <m/>
    <m/>
    <m/>
    <m/>
  </r>
  <r>
    <x v="683"/>
    <n v="26765"/>
    <s v="47408840100210005019"/>
    <n v="151060.26"/>
    <s v="47408%5019_конв.сд."/>
    <m/>
    <d v="2016-09-07T00:00:00"/>
    <m/>
    <m/>
    <n v="2"/>
    <n v="3"/>
    <m/>
    <m/>
    <n v="4"/>
    <n v="4"/>
    <n v="4"/>
    <n v="0"/>
    <n v="0"/>
    <m/>
    <d v="2500-01-01T00:00:00"/>
    <n v="147"/>
    <m/>
    <m/>
    <m/>
    <m/>
    <m/>
    <m/>
  </r>
  <r>
    <x v="684"/>
    <n v="26766"/>
    <s v="47408840300210005013"/>
    <n v="279063.52"/>
    <s v="47408%5013_конв.сд."/>
    <m/>
    <d v="2016-09-22T00:00:00"/>
    <m/>
    <m/>
    <n v="2"/>
    <n v="3"/>
    <m/>
    <m/>
    <n v="4"/>
    <n v="4"/>
    <n v="4"/>
    <n v="0"/>
    <n v="0"/>
    <m/>
    <d v="2500-01-01T00:00:00"/>
    <n v="134"/>
    <m/>
    <m/>
    <m/>
    <m/>
    <m/>
    <m/>
  </r>
  <r>
    <x v="685"/>
    <n v="27118"/>
    <s v="45206810317800000001"/>
    <n v="198687950"/>
    <s v="01598/МР"/>
    <m/>
    <d v="2016-11-21T00:00:00"/>
    <m/>
    <m/>
    <n v="1"/>
    <n v="1"/>
    <m/>
    <m/>
    <n v="1"/>
    <n v="1"/>
    <n v="1"/>
    <n v="0"/>
    <n v="1"/>
    <m/>
    <d v="2016-12-15T00:00:00"/>
    <n v="0"/>
    <m/>
    <m/>
    <m/>
    <m/>
    <m/>
    <m/>
  </r>
  <r>
    <x v="685"/>
    <n v="27257"/>
    <s v="45205810417800000009"/>
    <n v="51312050"/>
    <s v="01643/МР"/>
    <m/>
    <d v="2016-12-15T00:00:00"/>
    <m/>
    <m/>
    <n v="1"/>
    <n v="1"/>
    <m/>
    <m/>
    <n v="1"/>
    <n v="1"/>
    <n v="1"/>
    <n v="0"/>
    <n v="1"/>
    <m/>
    <d v="2017-01-15T00:00:00"/>
    <n v="0"/>
    <m/>
    <m/>
    <m/>
    <n v="0"/>
    <m/>
    <m/>
  </r>
  <r>
    <x v="686"/>
    <n v="27097"/>
    <s v="45205810004800000001"/>
    <n v="199546245.19999999"/>
    <s v="01601/МР"/>
    <m/>
    <d v="2016-11-16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687"/>
    <n v="26814"/>
    <s v="45812810050050000544"/>
    <n v="46000000"/>
    <s v="КС-703740/2014/00024"/>
    <m/>
    <d v="2014-06-25T00:00:00"/>
    <m/>
    <m/>
    <n v="2.2000000000000002"/>
    <n v="3"/>
    <m/>
    <m/>
    <n v="4.2"/>
    <n v="4.2"/>
    <n v="4.2"/>
    <n v="0"/>
    <n v="1"/>
    <m/>
    <d v="2000-01-01T00:00:00"/>
    <n v="386"/>
    <m/>
    <m/>
    <m/>
    <m/>
    <m/>
    <m/>
  </r>
  <r>
    <x v="687"/>
    <n v="26827"/>
    <s v="45812810350050000545"/>
    <n v="70000000"/>
    <s v="КС-ЦУ-703740/2014/00048"/>
    <m/>
    <d v="2014-11-13T00:00:00"/>
    <m/>
    <m/>
    <n v="2.2000000000000002"/>
    <n v="3"/>
    <m/>
    <m/>
    <n v="4.2"/>
    <n v="4.2"/>
    <n v="4.2"/>
    <n v="0"/>
    <n v="1"/>
    <m/>
    <d v="2000-01-01T00:00:00"/>
    <n v="338"/>
    <m/>
    <n v="1"/>
    <m/>
    <m/>
    <m/>
    <m/>
  </r>
  <r>
    <x v="687"/>
    <n v="26828"/>
    <s v="45812810650050000546"/>
    <n v="37000000"/>
    <s v="КС-ЦУ-703740/2014/00049"/>
    <m/>
    <d v="2014-11-13T00:00:00"/>
    <m/>
    <m/>
    <n v="2.2000000000000002"/>
    <n v="3"/>
    <m/>
    <m/>
    <n v="4.2"/>
    <n v="4.2"/>
    <n v="4.2"/>
    <n v="0"/>
    <n v="1"/>
    <m/>
    <d v="2000-01-01T00:00:00"/>
    <n v="338"/>
    <m/>
    <n v="1"/>
    <m/>
    <m/>
    <m/>
    <m/>
  </r>
  <r>
    <x v="687"/>
    <n v="26829"/>
    <s v="45812810950050000547"/>
    <n v="42000000"/>
    <s v="КС-ЦУ-703740/2014/00050"/>
    <m/>
    <d v="2014-11-13T00:00:00"/>
    <m/>
    <m/>
    <n v="2.2000000000000002"/>
    <n v="3"/>
    <m/>
    <m/>
    <n v="4.2"/>
    <n v="4.2"/>
    <n v="4.2"/>
    <n v="0"/>
    <n v="1"/>
    <m/>
    <d v="2000-01-01T00:00:00"/>
    <n v="338"/>
    <m/>
    <n v="1"/>
    <m/>
    <m/>
    <m/>
    <m/>
  </r>
  <r>
    <x v="688"/>
    <n v="26813"/>
    <s v="45812810750050000543"/>
    <n v="388512364.5"/>
    <s v="КС-703740/2014/00021"/>
    <m/>
    <d v="2014-06-10T00:00:00"/>
    <m/>
    <m/>
    <n v="2.2000000000000002"/>
    <n v="3"/>
    <m/>
    <m/>
    <n v="4.2"/>
    <n v="4.2"/>
    <n v="4.2"/>
    <n v="0"/>
    <n v="1"/>
    <m/>
    <d v="2000-01-01T00:00:00"/>
    <n v="415"/>
    <m/>
    <n v="0"/>
    <m/>
    <m/>
    <m/>
    <m/>
  </r>
  <r>
    <x v="689"/>
    <n v="27098"/>
    <s v="45208810712800000002"/>
    <n v="250000000"/>
    <s v="01619/МР"/>
    <m/>
    <d v="2016-11-16T00:00:00"/>
    <m/>
    <m/>
    <n v="1"/>
    <n v="1"/>
    <m/>
    <m/>
    <n v="1"/>
    <n v="1"/>
    <n v="1"/>
    <n v="0"/>
    <n v="1"/>
    <m/>
    <d v="2016-12-05T00:00:00"/>
    <n v="0"/>
    <m/>
    <m/>
    <m/>
    <n v="0"/>
    <m/>
    <m/>
  </r>
  <r>
    <x v="690"/>
    <n v="26868"/>
    <s v="47408840100210005022"/>
    <n v="70054.81"/>
    <s v="47408%5022_конв.сд."/>
    <m/>
    <d v="2016-09-15T00:00:00"/>
    <m/>
    <m/>
    <n v="2"/>
    <n v="3"/>
    <m/>
    <m/>
    <n v="4"/>
    <n v="4"/>
    <n v="4"/>
    <n v="0"/>
    <n v="0"/>
    <m/>
    <d v="2500-01-01T00:00:00"/>
    <n v="139"/>
    <m/>
    <m/>
    <m/>
    <m/>
    <m/>
    <m/>
  </r>
  <r>
    <x v="691"/>
    <n v="27209"/>
    <s v="45207810104800000006"/>
    <n v="64192918.780000001"/>
    <s v="01620/МР"/>
    <m/>
    <d v="2016-12-06T00:00:00"/>
    <m/>
    <m/>
    <n v="2.1"/>
    <n v="1"/>
    <m/>
    <m/>
    <n v="2.1"/>
    <n v="2.1"/>
    <n v="2.1"/>
    <n v="0"/>
    <n v="1"/>
    <m/>
    <d v="2016-12-15T00:00:00"/>
    <n v="1"/>
    <s v="2016-12-16"/>
    <m/>
    <m/>
    <m/>
    <m/>
    <m/>
  </r>
  <r>
    <x v="692"/>
    <n v="27164"/>
    <s v="45205810550050000525"/>
    <n v="200000000"/>
    <s v="01639/МР"/>
    <m/>
    <d v="2016-11-25T00:00:00"/>
    <m/>
    <m/>
    <n v="1"/>
    <n v="1"/>
    <m/>
    <m/>
    <n v="1"/>
    <n v="1"/>
    <n v="1"/>
    <n v="0"/>
    <n v="1"/>
    <m/>
    <d v="2016-11-30T00:00:00"/>
    <n v="0"/>
    <m/>
    <m/>
    <m/>
    <m/>
    <m/>
    <m/>
  </r>
  <r>
    <x v="693"/>
    <n v="27070"/>
    <s v="45812810500800000011"/>
    <n v="33212170.600000001"/>
    <s v="26-119/15/1767-11-КР"/>
    <m/>
    <d v="2011-08-19T00:00:00"/>
    <m/>
    <m/>
    <n v="2"/>
    <n v="3"/>
    <m/>
    <m/>
    <n v="4"/>
    <n v="4"/>
    <n v="4"/>
    <n v="0"/>
    <n v="1"/>
    <m/>
    <d v="2011-08-31T00:00:00"/>
    <n v="1736"/>
    <m/>
    <m/>
    <m/>
    <m/>
    <m/>
    <m/>
  </r>
  <r>
    <x v="693"/>
    <n v="27071"/>
    <s v="45812810500800000040"/>
    <n v="14232297.779999999"/>
    <s v="26-119/15/2535-10-КР"/>
    <m/>
    <d v="2010-09-30T00:00:00"/>
    <m/>
    <m/>
    <n v="2"/>
    <n v="3"/>
    <m/>
    <m/>
    <n v="4"/>
    <n v="4"/>
    <n v="4"/>
    <n v="0"/>
    <n v="1"/>
    <m/>
    <d v="2010-10-29T00:00:00"/>
    <n v="1736"/>
    <m/>
    <m/>
    <m/>
    <m/>
    <m/>
    <m/>
  </r>
  <r>
    <x v="693"/>
    <n v="27072"/>
    <s v="45812810200800000007"/>
    <n v="8304897.6200000001"/>
    <s v="26-119/15/43-11-КР"/>
    <m/>
    <d v="2011-01-21T00:00:00"/>
    <m/>
    <m/>
    <n v="2"/>
    <n v="3"/>
    <m/>
    <m/>
    <n v="4"/>
    <n v="4"/>
    <n v="4"/>
    <n v="0"/>
    <n v="1"/>
    <m/>
    <d v="2011-01-28T00:00:00"/>
    <n v="1736"/>
    <m/>
    <m/>
    <m/>
    <m/>
    <m/>
    <m/>
  </r>
  <r>
    <x v="694"/>
    <n v="27069"/>
    <s v="44208810320800000000"/>
    <n v="40000000"/>
    <s v="2015.352712"/>
    <m/>
    <d v="2015-09-21T00:00:00"/>
    <m/>
    <m/>
    <n v="1"/>
    <n v="1"/>
    <m/>
    <m/>
    <n v="1"/>
    <n v="1"/>
    <n v="1"/>
    <n v="0"/>
    <n v="1"/>
    <m/>
    <d v="2015-09-28T00:00:00"/>
    <n v="0"/>
    <m/>
    <m/>
    <n v="0"/>
    <n v="0"/>
    <m/>
    <m/>
  </r>
  <r>
    <x v="695"/>
    <n v="27064"/>
    <s v="44208810314800000003"/>
    <n v="50000000"/>
    <s v="01-4045/15/5-15-КР"/>
    <m/>
    <d v="2015-08-11T00:00:00"/>
    <m/>
    <m/>
    <n v="1"/>
    <n v="1"/>
    <m/>
    <m/>
    <n v="1"/>
    <n v="1"/>
    <n v="1"/>
    <n v="0"/>
    <n v="1"/>
    <m/>
    <d v="2015-09-29T00:00:00"/>
    <n v="0"/>
    <m/>
    <m/>
    <n v="0"/>
    <n v="0"/>
    <m/>
    <m/>
  </r>
  <r>
    <x v="696"/>
    <n v="27328"/>
    <s v="45207810505800000003"/>
    <n v="103660904.66"/>
    <s v="01679/МР"/>
    <m/>
    <d v="2016-12-26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697"/>
    <n v="27526"/>
    <s v="45206810906800000043"/>
    <n v="2069662.67"/>
    <s v="01663/МР"/>
    <m/>
    <d v="2017-01-17T00:00:00"/>
    <m/>
    <m/>
    <n v="1"/>
    <n v="1"/>
    <m/>
    <m/>
    <n v="1"/>
    <n v="1"/>
    <n v="1"/>
    <n v="0"/>
    <n v="1"/>
    <m/>
    <d v="2017-01-31T00:00:00"/>
    <n v="0"/>
    <m/>
    <m/>
    <m/>
    <m/>
    <m/>
    <m/>
  </r>
  <r>
    <x v="698"/>
    <n v="27258"/>
    <s v="45206810006800000024"/>
    <n v="190095000"/>
    <s v="01668/МР"/>
    <m/>
    <d v="2016-12-15T00:00:00"/>
    <m/>
    <m/>
    <n v="2.1"/>
    <n v="1"/>
    <m/>
    <m/>
    <n v="2.1"/>
    <n v="2.1"/>
    <n v="2.1"/>
    <n v="0"/>
    <n v="1"/>
    <m/>
    <d v="2016-12-31T00:00:00"/>
    <n v="0"/>
    <m/>
    <m/>
    <m/>
    <m/>
    <m/>
    <m/>
  </r>
  <r>
    <x v="699"/>
    <n v="27377"/>
    <s v="45206810100800000836"/>
    <n v="383300000"/>
    <s v="01702/МР"/>
    <m/>
    <d v="2016-12-29T00:00:00"/>
    <m/>
    <m/>
    <n v="1"/>
    <n v="1"/>
    <m/>
    <m/>
    <n v="1"/>
    <n v="1"/>
    <n v="1"/>
    <n v="0"/>
    <n v="1"/>
    <m/>
    <d v="2016-12-31T00:00:00"/>
    <n v="0"/>
    <m/>
    <m/>
    <n v="0"/>
    <m/>
    <m/>
    <m/>
  </r>
  <r>
    <x v="700"/>
    <n v="27326"/>
    <s v="45207810406800000005"/>
    <n v="86494007.099999994"/>
    <s v="01658/МР"/>
    <m/>
    <d v="2016-12-26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701"/>
    <n v="27256"/>
    <s v="45208810755550000610"/>
    <n v="31385958390.470001"/>
    <s v="б/н_2016-12-08"/>
    <m/>
    <d v="2016-12-08T00:00:00"/>
    <m/>
    <m/>
    <n v="1"/>
    <n v="1"/>
    <m/>
    <m/>
    <n v="1"/>
    <n v="1"/>
    <n v="1"/>
    <n v="0"/>
    <n v="1"/>
    <m/>
    <d v="2015-12-15T00:00:00"/>
    <n v="0"/>
    <m/>
    <m/>
    <m/>
    <n v="0"/>
    <m/>
    <m/>
  </r>
  <r>
    <x v="702"/>
    <n v="27236"/>
    <s v="45205810017800000001"/>
    <n v="49718621"/>
    <s v="01654/МР"/>
    <m/>
    <d v="2016-12-12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702"/>
    <n v="27237"/>
    <s v="45205810917800000004"/>
    <n v="281379"/>
    <s v="01655/МР"/>
    <m/>
    <d v="2016-12-12T00:00:00"/>
    <m/>
    <m/>
    <n v="1"/>
    <n v="1"/>
    <m/>
    <m/>
    <n v="1"/>
    <n v="1"/>
    <n v="1"/>
    <n v="0"/>
    <n v="1"/>
    <m/>
    <d v="2016-12-30T00:00:00"/>
    <n v="0"/>
    <m/>
    <m/>
    <m/>
    <m/>
    <m/>
    <m/>
  </r>
  <r>
    <x v="703"/>
    <n v="27389"/>
    <s v="45207810704800000008"/>
    <n v="128094591.09"/>
    <s v="01680/МР"/>
    <m/>
    <d v="2016-12-30T00:00:00"/>
    <m/>
    <m/>
    <n v="1"/>
    <n v="1"/>
    <m/>
    <m/>
    <n v="1"/>
    <n v="1"/>
    <n v="1"/>
    <n v="0"/>
    <n v="1"/>
    <m/>
    <d v="2017-01-15T00:00:00"/>
    <n v="0"/>
    <m/>
    <m/>
    <m/>
    <m/>
    <m/>
    <m/>
  </r>
  <r>
    <x v="704"/>
    <n v="27327"/>
    <s v="45204810306800000001"/>
    <n v="100000000"/>
    <s v="01678/МР"/>
    <m/>
    <d v="2016-12-26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705"/>
    <n v="27537"/>
    <s v="45206810005800000025"/>
    <n v="227850000"/>
    <s v="01686/МР"/>
    <m/>
    <d v="2017-01-19T00:00:00"/>
    <m/>
    <m/>
    <n v="1"/>
    <n v="1"/>
    <m/>
    <m/>
    <n v="1"/>
    <n v="1"/>
    <n v="1"/>
    <n v="0"/>
    <n v="1"/>
    <m/>
    <d v="2017-01-31T00:00:00"/>
    <n v="0"/>
    <m/>
    <m/>
    <m/>
    <n v="0"/>
    <m/>
    <m/>
  </r>
  <r>
    <x v="706"/>
    <n v="27536"/>
    <s v="45208810205800000014"/>
    <n v="250000000"/>
    <s v="01685/МР"/>
    <m/>
    <d v="2017-01-19T00:00:00"/>
    <m/>
    <m/>
    <n v="1"/>
    <n v="1"/>
    <m/>
    <m/>
    <n v="1"/>
    <n v="1"/>
    <n v="1"/>
    <n v="0"/>
    <n v="1"/>
    <m/>
    <d v="2017-01-31T00:00:00"/>
    <n v="0"/>
    <m/>
    <m/>
    <m/>
    <n v="0"/>
    <m/>
    <m/>
  </r>
  <r>
    <x v="707"/>
    <n v="27329"/>
    <s v="45208978105800000001"/>
    <n v="1505450871.3499999"/>
    <s v="01691/МР"/>
    <m/>
    <d v="2016-12-26T00:00:00"/>
    <m/>
    <m/>
    <n v="1"/>
    <n v="1"/>
    <m/>
    <m/>
    <n v="1"/>
    <n v="1"/>
    <n v="1"/>
    <n v="0"/>
    <n v="1"/>
    <m/>
    <d v="2016-12-30T00:00:00"/>
    <n v="0"/>
    <m/>
    <m/>
    <m/>
    <n v="0"/>
    <m/>
    <m/>
  </r>
  <r>
    <x v="707"/>
    <n v="27330"/>
    <s v="45206810105800000019"/>
    <n v="599999999.95000005"/>
    <s v="01692/МР"/>
    <m/>
    <d v="2016-12-26T00:00:00"/>
    <m/>
    <m/>
    <n v="1"/>
    <n v="1"/>
    <m/>
    <m/>
    <n v="1"/>
    <n v="1"/>
    <n v="1"/>
    <n v="0"/>
    <n v="1"/>
    <m/>
    <d v="2016-12-30T00:00:00"/>
    <n v="0"/>
    <m/>
    <m/>
    <m/>
    <n v="0"/>
    <m/>
    <m/>
  </r>
  <r>
    <x v="708"/>
    <n v="27374"/>
    <s v="45206810900800000832"/>
    <n v="120000000"/>
    <s v="01690/МР"/>
    <m/>
    <d v="2016-12-29T00:00:00"/>
    <m/>
    <m/>
    <n v="1"/>
    <n v="1"/>
    <m/>
    <m/>
    <n v="1"/>
    <n v="1"/>
    <n v="1"/>
    <n v="0"/>
    <n v="1"/>
    <m/>
    <d v="2017-01-29T00:00:00"/>
    <n v="0"/>
    <m/>
    <m/>
    <m/>
    <m/>
    <m/>
    <m/>
  </r>
  <r>
    <x v="708"/>
    <n v="27375"/>
    <s v="45206810805800000021"/>
    <n v="280000000"/>
    <s v="01695/МР"/>
    <m/>
    <d v="2016-12-29T00:00:00"/>
    <m/>
    <m/>
    <n v="1"/>
    <n v="1"/>
    <m/>
    <m/>
    <n v="1"/>
    <n v="1"/>
    <n v="1"/>
    <n v="0"/>
    <n v="1"/>
    <m/>
    <d v="2017-01-29T00:00:00"/>
    <n v="0"/>
    <m/>
    <m/>
    <m/>
    <m/>
    <m/>
    <m/>
  </r>
  <r>
    <x v="708"/>
    <n v="27376"/>
    <s v="45206810405800000023"/>
    <n v="399000000"/>
    <s v="01696/МР"/>
    <m/>
    <d v="2016-12-29T00:00:00"/>
    <m/>
    <m/>
    <n v="1"/>
    <n v="1"/>
    <m/>
    <m/>
    <n v="1"/>
    <n v="1"/>
    <n v="1"/>
    <n v="0"/>
    <n v="1"/>
    <m/>
    <d v="2017-01-29T00:00:00"/>
    <n v="0"/>
    <m/>
    <m/>
    <m/>
    <m/>
    <m/>
    <m/>
  </r>
  <r>
    <x v="709"/>
    <n v="27373"/>
    <s v="45205810420800000012"/>
    <n v="200000000"/>
    <s v="01687/МР"/>
    <m/>
    <d v="2016-12-29T00:00:00"/>
    <m/>
    <m/>
    <n v="1"/>
    <n v="2"/>
    <m/>
    <m/>
    <n v="2"/>
    <n v="2"/>
    <n v="2"/>
    <n v="0"/>
    <n v="1"/>
    <m/>
    <d v="2016-12-30T00:00:00"/>
    <n v="10"/>
    <s v="2017-01-09"/>
    <m/>
    <m/>
    <m/>
    <m/>
    <m/>
  </r>
  <r>
    <x v="710"/>
    <n v="27390"/>
    <s v="45208810119800000003"/>
    <n v="241500000"/>
    <s v="01693/МР"/>
    <m/>
    <d v="2016-12-30T00:00:00"/>
    <m/>
    <m/>
    <n v="1"/>
    <n v="1"/>
    <m/>
    <m/>
    <n v="1"/>
    <n v="1"/>
    <n v="1"/>
    <n v="0"/>
    <n v="1"/>
    <m/>
    <d v="2016-12-31T00:00:00"/>
    <n v="0"/>
    <m/>
    <m/>
    <m/>
    <m/>
    <m/>
    <m/>
  </r>
  <r>
    <x v="711"/>
    <n v="27543"/>
    <s v="45205810412800000266"/>
    <n v="9559352.3699999992"/>
    <s v="01704/МР"/>
    <m/>
    <d v="2017-01-20T00:00:00"/>
    <m/>
    <m/>
    <n v="1"/>
    <n v="1"/>
    <m/>
    <m/>
    <n v="1"/>
    <n v="1"/>
    <n v="1"/>
    <n v="0"/>
    <n v="0"/>
    <m/>
    <d v="2017-02-05T00:00:00"/>
    <n v="0"/>
    <m/>
    <m/>
    <m/>
    <m/>
    <m/>
    <m/>
  </r>
  <r>
    <x v="712"/>
    <n v="27590"/>
    <s v="45208810805800000016"/>
    <n v="77353763.659999996"/>
    <s v="01697/МР"/>
    <m/>
    <d v="2017-01-27T00:00:00"/>
    <m/>
    <m/>
    <n v="1"/>
    <n v="1"/>
    <m/>
    <m/>
    <n v="1"/>
    <n v="1"/>
    <n v="1"/>
    <n v="0"/>
    <n v="1"/>
    <m/>
    <d v="2017-01-31T00:00:00"/>
    <n v="0"/>
    <m/>
    <m/>
    <m/>
    <m/>
    <m/>
    <m/>
  </r>
  <r>
    <x v="712"/>
    <n v="27591"/>
    <s v="45208810405800000018"/>
    <n v="105000000"/>
    <s v="01699/МР"/>
    <m/>
    <d v="2017-01-27T00:00:00"/>
    <m/>
    <m/>
    <n v="1"/>
    <n v="1"/>
    <m/>
    <m/>
    <n v="1"/>
    <n v="1"/>
    <n v="1"/>
    <n v="0"/>
    <n v="1"/>
    <m/>
    <d v="2017-01-31T00:00:00"/>
    <n v="0"/>
    <m/>
    <m/>
    <m/>
    <m/>
    <m/>
    <m/>
  </r>
  <r>
    <x v="713"/>
    <n v="27583"/>
    <s v="45606840155550000031"/>
    <n v="9024270000"/>
    <s v="б/н_2017-01-25"/>
    <m/>
    <d v="2017-01-25T00:00:00"/>
    <m/>
    <m/>
    <n v="1"/>
    <n v="1"/>
    <m/>
    <m/>
    <n v="1"/>
    <n v="1"/>
    <n v="1"/>
    <n v="0"/>
    <n v="1"/>
    <m/>
    <d v="2017-01-24T00:00:00"/>
    <n v="0"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  <r>
    <x v="714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AID_Summary" cacheId="1" applyNumberFormats="0" applyBorderFormats="0" applyFontFormats="0" applyPatternFormats="0" applyAlignmentFormats="0" applyWidthHeightFormats="1" dataCaption="Данные" updatedVersion="4" minRefreshableVersion="3" showMemberPropertyTips="0" useAutoFormatting="1" itemPrintTitles="1" createdVersion="4" indent="0" compact="0" compactData="0" gridDropZones="1">
  <location ref="A3:E720" firstHeaderRow="1" firstDataRow="2" firstDataCol="1"/>
  <pivotFields count="27">
    <pivotField axis="axisRow" compact="0" outline="0" subtotalTop="0" showAll="0" includeNewItemsInFilter="1" sortType="ascending">
      <items count="981">
        <item m="1" x="739"/>
        <item m="1" x="892"/>
        <item m="1" x="872"/>
        <item m="1" x="826"/>
        <item m="1" x="880"/>
        <item m="1" x="951"/>
        <item m="1" x="947"/>
        <item m="1" x="744"/>
        <item x="1"/>
        <item m="1" x="942"/>
        <item m="1" x="865"/>
        <item m="1" x="938"/>
        <item m="1" x="859"/>
        <item m="1" x="853"/>
        <item x="2"/>
        <item m="1" x="820"/>
        <item x="3"/>
        <item x="4"/>
        <item x="5"/>
        <item m="1" x="716"/>
        <item m="1" x="875"/>
        <item x="6"/>
        <item m="1" x="776"/>
        <item m="1" x="838"/>
        <item m="1" x="903"/>
        <item m="1" x="738"/>
        <item x="7"/>
        <item m="1" x="831"/>
        <item x="8"/>
        <item m="1" x="809"/>
        <item m="1" x="843"/>
        <item m="1" x="908"/>
        <item m="1" x="925"/>
        <item m="1" x="756"/>
        <item x="9"/>
        <item m="1" x="921"/>
        <item m="1" x="956"/>
        <item m="1" x="970"/>
        <item x="10"/>
        <item x="11"/>
        <item m="1" x="835"/>
        <item m="1" x="808"/>
        <item x="12"/>
        <item m="1" x="950"/>
        <item m="1" x="927"/>
        <item m="1" x="817"/>
        <item m="1" x="823"/>
        <item x="13"/>
        <item x="14"/>
        <item x="15"/>
        <item x="16"/>
        <item x="17"/>
        <item x="18"/>
        <item x="19"/>
        <item m="1" x="717"/>
        <item x="20"/>
        <item x="21"/>
        <item m="1" x="839"/>
        <item x="22"/>
        <item x="23"/>
        <item x="24"/>
        <item x="25"/>
        <item x="26"/>
        <item x="27"/>
        <item m="1" x="758"/>
        <item x="28"/>
        <item x="29"/>
        <item m="1" x="886"/>
        <item x="30"/>
        <item m="1" x="803"/>
        <item x="31"/>
        <item m="1" x="801"/>
        <item x="32"/>
        <item m="1" x="860"/>
        <item x="33"/>
        <item m="1" x="952"/>
        <item x="34"/>
        <item x="35"/>
        <item x="36"/>
        <item x="37"/>
        <item m="1" x="961"/>
        <item m="1" x="818"/>
        <item x="38"/>
        <item x="39"/>
        <item x="40"/>
        <item m="1" x="726"/>
        <item x="41"/>
        <item m="1" x="781"/>
        <item m="1" x="847"/>
        <item x="42"/>
        <item m="1" x="791"/>
        <item x="43"/>
        <item x="44"/>
        <item x="45"/>
        <item x="46"/>
        <item x="47"/>
        <item x="48"/>
        <item m="1" x="900"/>
        <item m="1" x="960"/>
        <item m="1" x="725"/>
        <item x="49"/>
        <item x="50"/>
        <item x="51"/>
        <item x="52"/>
        <item m="1" x="766"/>
        <item x="53"/>
        <item m="1" x="810"/>
        <item x="54"/>
        <item x="55"/>
        <item x="56"/>
        <item m="1" x="815"/>
        <item x="57"/>
        <item x="58"/>
        <item x="59"/>
        <item x="60"/>
        <item m="1" x="894"/>
        <item m="1" x="764"/>
        <item m="1" x="902"/>
        <item m="1" x="773"/>
        <item x="61"/>
        <item m="1" x="868"/>
        <item x="62"/>
        <item x="63"/>
        <item m="1" x="792"/>
        <item m="1" x="932"/>
        <item x="64"/>
        <item m="1" x="737"/>
        <item x="65"/>
        <item m="1" x="971"/>
        <item m="1" x="893"/>
        <item m="1" x="785"/>
        <item m="1" x="720"/>
        <item x="66"/>
        <item m="1" x="882"/>
        <item m="1" x="763"/>
        <item x="67"/>
        <item m="1" x="857"/>
        <item x="68"/>
        <item x="69"/>
        <item m="1" x="816"/>
        <item m="1" x="881"/>
        <item x="70"/>
        <item m="1" x="885"/>
        <item m="1" x="757"/>
        <item m="1" x="829"/>
        <item m="1" x="798"/>
        <item x="71"/>
        <item m="1" x="864"/>
        <item m="1" x="790"/>
        <item x="72"/>
        <item x="73"/>
        <item x="74"/>
        <item m="1" x="836"/>
        <item m="1" x="918"/>
        <item x="75"/>
        <item x="76"/>
        <item x="77"/>
        <item m="1" x="827"/>
        <item x="78"/>
        <item x="79"/>
        <item x="80"/>
        <item m="1" x="856"/>
        <item x="81"/>
        <item x="82"/>
        <item x="83"/>
        <item m="1" x="814"/>
        <item x="84"/>
        <item x="85"/>
        <item m="1" x="863"/>
        <item m="1" x="741"/>
        <item x="86"/>
        <item x="87"/>
        <item m="1" x="740"/>
        <item x="88"/>
        <item x="89"/>
        <item x="90"/>
        <item m="1" x="907"/>
        <item x="91"/>
        <item x="92"/>
        <item x="93"/>
        <item x="94"/>
        <item x="95"/>
        <item m="1" x="911"/>
        <item m="1" x="870"/>
        <item x="96"/>
        <item x="97"/>
        <item x="98"/>
        <item x="99"/>
        <item m="1" x="869"/>
        <item x="100"/>
        <item x="101"/>
        <item x="102"/>
        <item x="103"/>
        <item x="104"/>
        <item x="105"/>
        <item m="1" x="862"/>
        <item x="106"/>
        <item x="107"/>
        <item x="108"/>
        <item m="1" x="788"/>
        <item x="109"/>
        <item x="110"/>
        <item x="111"/>
        <item x="112"/>
        <item x="113"/>
        <item x="114"/>
        <item x="115"/>
        <item x="116"/>
        <item x="117"/>
        <item x="118"/>
        <item m="1" x="973"/>
        <item x="119"/>
        <item x="120"/>
        <item m="1" x="915"/>
        <item m="1" x="916"/>
        <item m="1" x="733"/>
        <item x="121"/>
        <item x="122"/>
        <item x="123"/>
        <item m="1" x="972"/>
        <item x="124"/>
        <item x="125"/>
        <item x="126"/>
        <item x="127"/>
        <item x="128"/>
        <item m="1" x="890"/>
        <item x="129"/>
        <item x="130"/>
        <item x="131"/>
        <item x="132"/>
        <item m="1" x="873"/>
        <item x="133"/>
        <item x="134"/>
        <item x="135"/>
        <item x="136"/>
        <item x="137"/>
        <item x="138"/>
        <item m="1" x="778"/>
        <item x="139"/>
        <item x="140"/>
        <item m="1" x="833"/>
        <item x="141"/>
        <item m="1" x="931"/>
        <item x="142"/>
        <item x="143"/>
        <item x="144"/>
        <item x="145"/>
        <item x="146"/>
        <item m="1" x="968"/>
        <item m="1" x="736"/>
        <item x="147"/>
        <item x="148"/>
        <item x="149"/>
        <item x="150"/>
        <item x="151"/>
        <item m="1" x="943"/>
        <item x="152"/>
        <item m="1" x="858"/>
        <item m="1" x="768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m="1" x="914"/>
        <item x="164"/>
        <item x="165"/>
        <item m="1" x="852"/>
        <item x="166"/>
        <item x="167"/>
        <item m="1" x="742"/>
        <item x="168"/>
        <item x="169"/>
        <item m="1" x="752"/>
        <item m="1" x="928"/>
        <item x="170"/>
        <item m="1" x="842"/>
        <item x="171"/>
        <item m="1" x="919"/>
        <item m="1" x="846"/>
        <item x="172"/>
        <item x="173"/>
        <item x="174"/>
        <item x="175"/>
        <item m="1" x="904"/>
        <item x="176"/>
        <item x="177"/>
        <item x="178"/>
        <item x="179"/>
        <item x="180"/>
        <item x="181"/>
        <item x="182"/>
        <item x="183"/>
        <item m="1" x="891"/>
        <item m="1" x="895"/>
        <item x="184"/>
        <item x="185"/>
        <item m="1" x="953"/>
        <item m="1" x="849"/>
        <item x="186"/>
        <item x="187"/>
        <item m="1" x="933"/>
        <item x="188"/>
        <item x="189"/>
        <item m="1" x="774"/>
        <item m="1" x="840"/>
        <item x="190"/>
        <item x="191"/>
        <item x="192"/>
        <item x="193"/>
        <item m="1" x="799"/>
        <item x="194"/>
        <item x="195"/>
        <item m="1" x="954"/>
        <item m="1" x="722"/>
        <item x="196"/>
        <item x="197"/>
        <item x="198"/>
        <item m="1" x="930"/>
        <item x="199"/>
        <item x="200"/>
        <item m="1" x="910"/>
        <item x="201"/>
        <item x="202"/>
        <item m="1" x="963"/>
        <item x="203"/>
        <item x="204"/>
        <item m="1" x="861"/>
        <item m="1" x="841"/>
        <item x="205"/>
        <item m="1" x="946"/>
        <item x="206"/>
        <item x="207"/>
        <item x="208"/>
        <item m="1" x="969"/>
        <item x="209"/>
        <item x="210"/>
        <item x="211"/>
        <item x="212"/>
        <item x="213"/>
        <item x="214"/>
        <item x="215"/>
        <item m="1" x="959"/>
        <item x="216"/>
        <item m="1" x="854"/>
        <item x="217"/>
        <item x="218"/>
        <item x="219"/>
        <item x="220"/>
        <item m="1" x="949"/>
        <item x="221"/>
        <item x="222"/>
        <item x="223"/>
        <item x="224"/>
        <item x="225"/>
        <item x="226"/>
        <item m="1" x="760"/>
        <item x="227"/>
        <item x="228"/>
        <item x="229"/>
        <item m="1" x="883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m="1" x="787"/>
        <item x="249"/>
        <item x="250"/>
        <item x="251"/>
        <item x="252"/>
        <item x="253"/>
        <item x="254"/>
        <item x="255"/>
        <item x="256"/>
        <item x="257"/>
        <item x="258"/>
        <item m="1" x="769"/>
        <item m="1" x="871"/>
        <item x="259"/>
        <item x="260"/>
        <item x="261"/>
        <item x="262"/>
        <item x="263"/>
        <item x="264"/>
        <item m="1" x="851"/>
        <item m="1" x="889"/>
        <item x="265"/>
        <item x="266"/>
        <item x="267"/>
        <item x="268"/>
        <item x="269"/>
        <item x="270"/>
        <item x="271"/>
        <item x="272"/>
        <item x="273"/>
        <item x="274"/>
        <item m="1" x="729"/>
        <item m="1" x="732"/>
        <item x="275"/>
        <item x="276"/>
        <item x="277"/>
        <item x="278"/>
        <item x="279"/>
        <item x="280"/>
        <item x="281"/>
        <item x="282"/>
        <item m="1" x="945"/>
        <item x="283"/>
        <item x="284"/>
        <item m="1" x="723"/>
        <item x="285"/>
        <item x="286"/>
        <item m="1" x="806"/>
        <item x="287"/>
        <item x="288"/>
        <item x="289"/>
        <item x="290"/>
        <item x="291"/>
        <item x="292"/>
        <item m="1" x="786"/>
        <item x="293"/>
        <item m="1" x="888"/>
        <item x="294"/>
        <item x="295"/>
        <item x="296"/>
        <item x="297"/>
        <item x="298"/>
        <item x="299"/>
        <item m="1" x="975"/>
        <item x="300"/>
        <item m="1" x="721"/>
        <item m="1" x="749"/>
        <item x="301"/>
        <item x="302"/>
        <item m="1" x="924"/>
        <item x="303"/>
        <item x="304"/>
        <item x="305"/>
        <item x="306"/>
        <item x="307"/>
        <item m="1" x="777"/>
        <item x="308"/>
        <item x="309"/>
        <item x="310"/>
        <item x="311"/>
        <item x="312"/>
        <item m="1" x="784"/>
        <item x="313"/>
        <item x="314"/>
        <item x="315"/>
        <item x="316"/>
        <item m="1" x="962"/>
        <item x="317"/>
        <item x="318"/>
        <item x="319"/>
        <item x="320"/>
        <item x="321"/>
        <item m="1" x="734"/>
        <item x="322"/>
        <item m="1" x="770"/>
        <item x="323"/>
        <item x="324"/>
        <item x="325"/>
        <item x="326"/>
        <item x="327"/>
        <item m="1" x="789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m="1" x="730"/>
        <item x="347"/>
        <item m="1" x="797"/>
        <item x="348"/>
        <item x="349"/>
        <item x="350"/>
        <item x="351"/>
        <item x="352"/>
        <item x="353"/>
        <item x="354"/>
        <item x="355"/>
        <item m="1" x="879"/>
        <item x="356"/>
        <item m="1" x="920"/>
        <item m="1" x="724"/>
        <item m="1" x="795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m="1" x="748"/>
        <item x="378"/>
        <item x="379"/>
        <item x="380"/>
        <item x="381"/>
        <item x="382"/>
        <item m="1" x="965"/>
        <item x="383"/>
        <item x="384"/>
        <item m="1" x="897"/>
        <item x="385"/>
        <item m="1" x="802"/>
        <item x="386"/>
        <item x="387"/>
        <item x="388"/>
        <item m="1" x="850"/>
        <item m="1" x="935"/>
        <item m="1" x="767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m="1" x="745"/>
        <item x="400"/>
        <item x="401"/>
        <item x="402"/>
        <item x="403"/>
        <item m="1" x="731"/>
        <item m="1" x="966"/>
        <item m="1" x="762"/>
        <item x="404"/>
        <item x="405"/>
        <item m="1" x="743"/>
        <item x="406"/>
        <item x="407"/>
        <item x="408"/>
        <item x="409"/>
        <item x="410"/>
        <item m="1" x="750"/>
        <item m="1" x="819"/>
        <item x="411"/>
        <item m="1" x="753"/>
        <item x="412"/>
        <item x="413"/>
        <item m="1" x="761"/>
        <item x="414"/>
        <item x="415"/>
        <item m="1" x="896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m="1" x="934"/>
        <item x="427"/>
        <item m="1" x="837"/>
        <item x="428"/>
        <item x="429"/>
        <item x="430"/>
        <item x="431"/>
        <item x="432"/>
        <item x="433"/>
        <item x="434"/>
        <item m="1" x="715"/>
        <item m="1" x="813"/>
        <item x="435"/>
        <item x="436"/>
        <item x="437"/>
        <item x="438"/>
        <item x="439"/>
        <item x="440"/>
        <item x="441"/>
        <item x="442"/>
        <item m="1" x="941"/>
        <item x="443"/>
        <item x="444"/>
        <item x="445"/>
        <item m="1" x="780"/>
        <item x="446"/>
        <item x="447"/>
        <item x="448"/>
        <item m="1" x="821"/>
        <item m="1" x="845"/>
        <item x="449"/>
        <item x="450"/>
        <item m="1" x="822"/>
        <item x="451"/>
        <item x="452"/>
        <item x="453"/>
        <item x="454"/>
        <item m="1" x="796"/>
        <item x="455"/>
        <item x="456"/>
        <item x="457"/>
        <item x="458"/>
        <item m="1" x="976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m="1" x="922"/>
        <item x="471"/>
        <item x="472"/>
        <item x="473"/>
        <item x="474"/>
        <item x="475"/>
        <item x="476"/>
        <item x="477"/>
        <item x="478"/>
        <item x="479"/>
        <item m="1" x="939"/>
        <item m="1" x="974"/>
        <item x="480"/>
        <item x="481"/>
        <item x="482"/>
        <item x="483"/>
        <item x="484"/>
        <item x="485"/>
        <item x="486"/>
        <item x="487"/>
        <item m="1" x="887"/>
        <item m="1" x="923"/>
        <item m="1" x="958"/>
        <item m="1" x="964"/>
        <item x="488"/>
        <item m="1" x="830"/>
        <item x="489"/>
        <item x="490"/>
        <item m="1" x="807"/>
        <item m="1" x="874"/>
        <item x="491"/>
        <item m="1" x="747"/>
        <item m="1" x="812"/>
        <item m="1" x="878"/>
        <item m="1" x="825"/>
        <item x="492"/>
        <item m="1" x="899"/>
        <item m="1" x="937"/>
        <item x="493"/>
        <item m="1" x="940"/>
        <item m="1" x="978"/>
        <item x="494"/>
        <item m="1" x="775"/>
        <item m="1" x="909"/>
        <item x="495"/>
        <item x="496"/>
        <item x="497"/>
        <item m="1" x="811"/>
        <item x="498"/>
        <item x="499"/>
        <item x="500"/>
        <item x="501"/>
        <item m="1" x="719"/>
        <item x="502"/>
        <item m="1" x="783"/>
        <item x="503"/>
        <item x="504"/>
        <item x="505"/>
        <item x="506"/>
        <item m="1" x="751"/>
        <item x="507"/>
        <item x="508"/>
        <item m="1" x="727"/>
        <item m="1" x="793"/>
        <item m="1" x="926"/>
        <item x="509"/>
        <item x="510"/>
        <item m="1" x="828"/>
        <item x="511"/>
        <item x="512"/>
        <item x="513"/>
        <item x="514"/>
        <item x="515"/>
        <item m="1" x="898"/>
        <item x="516"/>
        <item x="517"/>
        <item x="518"/>
        <item m="1" x="866"/>
        <item m="1" x="901"/>
        <item m="1" x="979"/>
        <item m="1" x="913"/>
        <item m="1" x="718"/>
        <item x="519"/>
        <item x="520"/>
        <item x="521"/>
        <item m="1" x="884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m="1" x="955"/>
        <item x="535"/>
        <item x="536"/>
        <item x="537"/>
        <item x="538"/>
        <item x="539"/>
        <item x="540"/>
        <item x="541"/>
        <item x="542"/>
        <item x="543"/>
        <item x="544"/>
        <item m="1" x="906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m="1" x="805"/>
        <item m="1" x="844"/>
        <item x="558"/>
        <item x="559"/>
        <item x="560"/>
        <item x="561"/>
        <item x="562"/>
        <item m="1" x="855"/>
        <item m="1" x="834"/>
        <item x="563"/>
        <item x="564"/>
        <item x="565"/>
        <item m="1" x="905"/>
        <item x="566"/>
        <item x="567"/>
        <item x="568"/>
        <item m="1" x="877"/>
        <item x="569"/>
        <item x="570"/>
        <item x="571"/>
        <item x="572"/>
        <item m="1" x="759"/>
        <item x="573"/>
        <item m="1" x="936"/>
        <item x="574"/>
        <item m="1" x="804"/>
        <item x="575"/>
        <item x="576"/>
        <item x="577"/>
        <item x="578"/>
        <item x="579"/>
        <item x="580"/>
        <item x="581"/>
        <item x="582"/>
        <item m="1" x="755"/>
        <item x="583"/>
        <item x="584"/>
        <item m="1" x="832"/>
        <item x="585"/>
        <item x="586"/>
        <item x="587"/>
        <item x="588"/>
        <item x="589"/>
        <item m="1" x="912"/>
        <item x="590"/>
        <item x="591"/>
        <item x="592"/>
        <item x="593"/>
        <item x="594"/>
        <item x="595"/>
        <item x="596"/>
        <item x="597"/>
        <item m="1" x="735"/>
        <item x="598"/>
        <item m="1" x="772"/>
        <item x="599"/>
        <item x="600"/>
        <item x="601"/>
        <item x="602"/>
        <item x="603"/>
        <item x="604"/>
        <item x="605"/>
        <item m="1" x="948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m="1" x="765"/>
        <item m="1" x="800"/>
        <item x="619"/>
        <item x="620"/>
        <item x="621"/>
        <item x="622"/>
        <item m="1" x="944"/>
        <item x="623"/>
        <item x="624"/>
        <item m="1" x="876"/>
        <item x="625"/>
        <item x="626"/>
        <item x="627"/>
        <item x="628"/>
        <item x="629"/>
        <item x="630"/>
        <item x="631"/>
        <item m="1" x="794"/>
        <item x="632"/>
        <item m="1" x="967"/>
        <item x="633"/>
        <item x="634"/>
        <item x="635"/>
        <item x="636"/>
        <item x="637"/>
        <item m="1" x="779"/>
        <item x="638"/>
        <item x="639"/>
        <item x="640"/>
        <item x="641"/>
        <item m="1" x="782"/>
        <item x="642"/>
        <item x="643"/>
        <item m="1" x="957"/>
        <item m="1" x="754"/>
        <item x="644"/>
        <item x="645"/>
        <item x="646"/>
        <item x="647"/>
        <item x="648"/>
        <item x="649"/>
        <item x="650"/>
        <item x="651"/>
        <item m="1" x="728"/>
        <item x="652"/>
        <item x="653"/>
        <item x="654"/>
        <item x="655"/>
        <item x="656"/>
        <item x="657"/>
        <item m="1" x="867"/>
        <item m="1" x="746"/>
        <item x="658"/>
        <item x="659"/>
        <item x="660"/>
        <item m="1" x="917"/>
        <item x="661"/>
        <item x="662"/>
        <item x="663"/>
        <item x="664"/>
        <item m="1" x="824"/>
        <item x="665"/>
        <item x="666"/>
        <item x="667"/>
        <item x="668"/>
        <item x="669"/>
        <item m="1" x="977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m="1" x="929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m="1" x="771"/>
        <item x="711"/>
        <item x="712"/>
        <item m="1" x="848"/>
        <item x="713"/>
        <item x="0"/>
        <item x="71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3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3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716">
    <i>
      <x v="8"/>
    </i>
    <i>
      <x v="14"/>
    </i>
    <i>
      <x v="16"/>
    </i>
    <i>
      <x v="17"/>
    </i>
    <i>
      <x v="18"/>
    </i>
    <i>
      <x v="21"/>
    </i>
    <i>
      <x v="26"/>
    </i>
    <i>
      <x v="28"/>
    </i>
    <i>
      <x v="34"/>
    </i>
    <i>
      <x v="38"/>
    </i>
    <i>
      <x v="39"/>
    </i>
    <i>
      <x v="42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5"/>
    </i>
    <i>
      <x v="66"/>
    </i>
    <i>
      <x v="68"/>
    </i>
    <i>
      <x v="70"/>
    </i>
    <i>
      <x v="72"/>
    </i>
    <i>
      <x v="74"/>
    </i>
    <i>
      <x v="76"/>
    </i>
    <i>
      <x v="77"/>
    </i>
    <i>
      <x v="78"/>
    </i>
    <i>
      <x v="79"/>
    </i>
    <i>
      <x v="82"/>
    </i>
    <i>
      <x v="83"/>
    </i>
    <i>
      <x v="84"/>
    </i>
    <i>
      <x v="86"/>
    </i>
    <i>
      <x v="89"/>
    </i>
    <i>
      <x v="91"/>
    </i>
    <i>
      <x v="92"/>
    </i>
    <i>
      <x v="93"/>
    </i>
    <i>
      <x v="94"/>
    </i>
    <i>
      <x v="95"/>
    </i>
    <i>
      <x v="96"/>
    </i>
    <i>
      <x v="100"/>
    </i>
    <i>
      <x v="101"/>
    </i>
    <i>
      <x v="102"/>
    </i>
    <i>
      <x v="103"/>
    </i>
    <i>
      <x v="105"/>
    </i>
    <i>
      <x v="107"/>
    </i>
    <i>
      <x v="108"/>
    </i>
    <i>
      <x v="109"/>
    </i>
    <i>
      <x v="111"/>
    </i>
    <i>
      <x v="112"/>
    </i>
    <i>
      <x v="113"/>
    </i>
    <i>
      <x v="114"/>
    </i>
    <i>
      <x v="119"/>
    </i>
    <i>
      <x v="121"/>
    </i>
    <i>
      <x v="122"/>
    </i>
    <i>
      <x v="125"/>
    </i>
    <i>
      <x v="127"/>
    </i>
    <i>
      <x v="132"/>
    </i>
    <i>
      <x v="135"/>
    </i>
    <i>
      <x v="137"/>
    </i>
    <i>
      <x v="138"/>
    </i>
    <i>
      <x v="141"/>
    </i>
    <i>
      <x v="146"/>
    </i>
    <i>
      <x v="149"/>
    </i>
    <i>
      <x v="150"/>
    </i>
    <i>
      <x v="151"/>
    </i>
    <i>
      <x v="154"/>
    </i>
    <i>
      <x v="155"/>
    </i>
    <i>
      <x v="156"/>
    </i>
    <i>
      <x v="158"/>
    </i>
    <i>
      <x v="159"/>
    </i>
    <i>
      <x v="160"/>
    </i>
    <i>
      <x v="162"/>
    </i>
    <i>
      <x v="163"/>
    </i>
    <i>
      <x v="164"/>
    </i>
    <i>
      <x v="166"/>
    </i>
    <i>
      <x v="167"/>
    </i>
    <i>
      <x v="170"/>
    </i>
    <i>
      <x v="171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4"/>
    </i>
    <i>
      <x v="185"/>
    </i>
    <i>
      <x v="186"/>
    </i>
    <i>
      <x v="187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1"/>
    </i>
    <i>
      <x v="212"/>
    </i>
    <i>
      <x v="216"/>
    </i>
    <i>
      <x v="217"/>
    </i>
    <i>
      <x v="218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1"/>
    </i>
    <i>
      <x v="232"/>
    </i>
    <i>
      <x v="233"/>
    </i>
    <i>
      <x v="234"/>
    </i>
    <i>
      <x v="235"/>
    </i>
    <i>
      <x v="236"/>
    </i>
    <i>
      <x v="238"/>
    </i>
    <i>
      <x v="239"/>
    </i>
    <i>
      <x v="241"/>
    </i>
    <i>
      <x v="243"/>
    </i>
    <i>
      <x v="244"/>
    </i>
    <i>
      <x v="245"/>
    </i>
    <i>
      <x v="246"/>
    </i>
    <i>
      <x v="247"/>
    </i>
    <i>
      <x v="250"/>
    </i>
    <i>
      <x v="251"/>
    </i>
    <i>
      <x v="252"/>
    </i>
    <i>
      <x v="253"/>
    </i>
    <i>
      <x v="254"/>
    </i>
    <i>
      <x v="256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1"/>
    </i>
    <i>
      <x v="272"/>
    </i>
    <i>
      <x v="274"/>
    </i>
    <i>
      <x v="275"/>
    </i>
    <i>
      <x v="277"/>
    </i>
    <i>
      <x v="278"/>
    </i>
    <i>
      <x v="281"/>
    </i>
    <i>
      <x v="283"/>
    </i>
    <i>
      <x v="286"/>
    </i>
    <i>
      <x v="287"/>
    </i>
    <i>
      <x v="288"/>
    </i>
    <i>
      <x v="289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301"/>
    </i>
    <i>
      <x v="302"/>
    </i>
    <i>
      <x v="305"/>
    </i>
    <i>
      <x v="306"/>
    </i>
    <i>
      <x v="308"/>
    </i>
    <i>
      <x v="309"/>
    </i>
    <i>
      <x v="312"/>
    </i>
    <i>
      <x v="313"/>
    </i>
    <i>
      <x v="314"/>
    </i>
    <i>
      <x v="315"/>
    </i>
    <i>
      <x v="317"/>
    </i>
    <i>
      <x v="318"/>
    </i>
    <i>
      <x v="321"/>
    </i>
    <i>
      <x v="322"/>
    </i>
    <i>
      <x v="323"/>
    </i>
    <i>
      <x v="325"/>
    </i>
    <i>
      <x v="326"/>
    </i>
    <i>
      <x v="328"/>
    </i>
    <i>
      <x v="329"/>
    </i>
    <i>
      <x v="331"/>
    </i>
    <i>
      <x v="332"/>
    </i>
    <i>
      <x v="335"/>
    </i>
    <i>
      <x v="337"/>
    </i>
    <i>
      <x v="338"/>
    </i>
    <i>
      <x v="339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9"/>
    </i>
    <i>
      <x v="351"/>
    </i>
    <i>
      <x v="352"/>
    </i>
    <i>
      <x v="353"/>
    </i>
    <i>
      <x v="354"/>
    </i>
    <i>
      <x v="356"/>
    </i>
    <i>
      <x v="357"/>
    </i>
    <i>
      <x v="358"/>
    </i>
    <i>
      <x v="359"/>
    </i>
    <i>
      <x v="360"/>
    </i>
    <i>
      <x v="361"/>
    </i>
    <i>
      <x v="363"/>
    </i>
    <i>
      <x v="364"/>
    </i>
    <i>
      <x v="365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3"/>
    </i>
    <i>
      <x v="404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8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1"/>
    </i>
    <i>
      <x v="443"/>
    </i>
    <i>
      <x v="444"/>
    </i>
    <i>
      <x v="445"/>
    </i>
    <i>
      <x v="446"/>
    </i>
    <i>
      <x v="447"/>
    </i>
    <i>
      <x v="448"/>
    </i>
    <i>
      <x v="450"/>
    </i>
    <i>
      <x v="453"/>
    </i>
    <i>
      <x v="454"/>
    </i>
    <i>
      <x v="456"/>
    </i>
    <i>
      <x v="457"/>
    </i>
    <i>
      <x v="458"/>
    </i>
    <i>
      <x v="459"/>
    </i>
    <i>
      <x v="460"/>
    </i>
    <i>
      <x v="462"/>
    </i>
    <i>
      <x v="463"/>
    </i>
    <i>
      <x v="464"/>
    </i>
    <i>
      <x v="465"/>
    </i>
    <i>
      <x v="466"/>
    </i>
    <i>
      <x v="468"/>
    </i>
    <i>
      <x v="469"/>
    </i>
    <i>
      <x v="470"/>
    </i>
    <i>
      <x v="471"/>
    </i>
    <i>
      <x v="473"/>
    </i>
    <i>
      <x v="474"/>
    </i>
    <i>
      <x v="475"/>
    </i>
    <i>
      <x v="476"/>
    </i>
    <i>
      <x v="477"/>
    </i>
    <i>
      <x v="479"/>
    </i>
    <i>
      <x v="481"/>
    </i>
    <i>
      <x v="482"/>
    </i>
    <i>
      <x v="483"/>
    </i>
    <i>
      <x v="484"/>
    </i>
    <i>
      <x v="485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7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8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4"/>
    </i>
    <i>
      <x v="545"/>
    </i>
    <i>
      <x v="546"/>
    </i>
    <i>
      <x v="547"/>
    </i>
    <i>
      <x v="548"/>
    </i>
    <i>
      <x v="550"/>
    </i>
    <i>
      <x v="551"/>
    </i>
    <i>
      <x v="553"/>
    </i>
    <i>
      <x v="555"/>
    </i>
    <i>
      <x v="556"/>
    </i>
    <i>
      <x v="557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3"/>
    </i>
    <i>
      <x v="574"/>
    </i>
    <i>
      <x v="575"/>
    </i>
    <i>
      <x v="576"/>
    </i>
    <i>
      <x v="580"/>
    </i>
    <i>
      <x v="581"/>
    </i>
    <i>
      <x v="583"/>
    </i>
    <i>
      <x v="584"/>
    </i>
    <i>
      <x v="585"/>
    </i>
    <i>
      <x v="586"/>
    </i>
    <i>
      <x v="587"/>
    </i>
    <i>
      <x v="590"/>
    </i>
    <i>
      <x v="592"/>
    </i>
    <i>
      <x v="593"/>
    </i>
    <i>
      <x v="595"/>
    </i>
    <i>
      <x v="596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10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30"/>
    </i>
    <i>
      <x v="631"/>
    </i>
    <i>
      <x v="632"/>
    </i>
    <i>
      <x v="634"/>
    </i>
    <i>
      <x v="635"/>
    </i>
    <i>
      <x v="636"/>
    </i>
    <i>
      <x v="639"/>
    </i>
    <i>
      <x v="640"/>
    </i>
    <i>
      <x v="642"/>
    </i>
    <i>
      <x v="643"/>
    </i>
    <i>
      <x v="644"/>
    </i>
    <i>
      <x v="645"/>
    </i>
    <i>
      <x v="647"/>
    </i>
    <i>
      <x v="648"/>
    </i>
    <i>
      <x v="649"/>
    </i>
    <i>
      <x v="650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8"/>
    </i>
    <i>
      <x v="690"/>
    </i>
    <i>
      <x v="691"/>
    </i>
    <i>
      <x v="694"/>
    </i>
    <i>
      <x v="699"/>
    </i>
    <i>
      <x v="702"/>
    </i>
    <i>
      <x v="705"/>
    </i>
    <i>
      <x v="708"/>
    </i>
    <i>
      <x v="709"/>
    </i>
    <i>
      <x v="710"/>
    </i>
    <i>
      <x v="712"/>
    </i>
    <i>
      <x v="713"/>
    </i>
    <i>
      <x v="714"/>
    </i>
    <i>
      <x v="715"/>
    </i>
    <i>
      <x v="717"/>
    </i>
    <i>
      <x v="719"/>
    </i>
    <i>
      <x v="720"/>
    </i>
    <i>
      <x v="721"/>
    </i>
    <i>
      <x v="722"/>
    </i>
    <i>
      <x v="724"/>
    </i>
    <i>
      <x v="725"/>
    </i>
    <i>
      <x v="729"/>
    </i>
    <i>
      <x v="730"/>
    </i>
    <i>
      <x v="732"/>
    </i>
    <i>
      <x v="733"/>
    </i>
    <i>
      <x v="734"/>
    </i>
    <i>
      <x v="735"/>
    </i>
    <i>
      <x v="736"/>
    </i>
    <i>
      <x v="738"/>
    </i>
    <i>
      <x v="739"/>
    </i>
    <i>
      <x v="740"/>
    </i>
    <i>
      <x v="746"/>
    </i>
    <i>
      <x v="747"/>
    </i>
    <i>
      <x v="748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90"/>
    </i>
    <i>
      <x v="791"/>
    </i>
    <i>
      <x v="792"/>
    </i>
    <i>
      <x v="793"/>
    </i>
    <i>
      <x v="794"/>
    </i>
    <i>
      <x v="797"/>
    </i>
    <i>
      <x v="798"/>
    </i>
    <i>
      <x v="799"/>
    </i>
    <i>
      <x v="801"/>
    </i>
    <i>
      <x v="802"/>
    </i>
    <i>
      <x v="803"/>
    </i>
    <i>
      <x v="805"/>
    </i>
    <i>
      <x v="806"/>
    </i>
    <i>
      <x v="807"/>
    </i>
    <i>
      <x v="808"/>
    </i>
    <i>
      <x v="810"/>
    </i>
    <i>
      <x v="812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3"/>
    </i>
    <i>
      <x v="824"/>
    </i>
    <i>
      <x v="826"/>
    </i>
    <i>
      <x v="827"/>
    </i>
    <i>
      <x v="828"/>
    </i>
    <i>
      <x v="829"/>
    </i>
    <i>
      <x v="830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1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6"/>
    </i>
    <i>
      <x v="867"/>
    </i>
    <i>
      <x v="868"/>
    </i>
    <i>
      <x v="869"/>
    </i>
    <i>
      <x v="871"/>
    </i>
    <i>
      <x v="872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2"/>
    </i>
    <i>
      <x v="884"/>
    </i>
    <i>
      <x v="885"/>
    </i>
    <i>
      <x v="886"/>
    </i>
    <i>
      <x v="887"/>
    </i>
    <i>
      <x v="888"/>
    </i>
    <i>
      <x v="890"/>
    </i>
    <i>
      <x v="891"/>
    </i>
    <i>
      <x v="892"/>
    </i>
    <i>
      <x v="893"/>
    </i>
    <i>
      <x v="895"/>
    </i>
    <i>
      <x v="896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8"/>
    </i>
    <i>
      <x v="909"/>
    </i>
    <i>
      <x v="910"/>
    </i>
    <i>
      <x v="911"/>
    </i>
    <i>
      <x v="912"/>
    </i>
    <i>
      <x v="913"/>
    </i>
    <i>
      <x v="916"/>
    </i>
    <i>
      <x v="917"/>
    </i>
    <i>
      <x v="918"/>
    </i>
    <i>
      <x v="920"/>
    </i>
    <i>
      <x v="921"/>
    </i>
    <i>
      <x v="922"/>
    </i>
    <i>
      <x v="923"/>
    </i>
    <i>
      <x v="925"/>
    </i>
    <i>
      <x v="926"/>
    </i>
    <i>
      <x v="927"/>
    </i>
    <i>
      <x v="928"/>
    </i>
    <i>
      <x v="929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4"/>
    </i>
    <i>
      <x v="975"/>
    </i>
    <i>
      <x v="977"/>
    </i>
    <i>
      <x v="978"/>
    </i>
    <i>
      <x v="97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Минимум CQ_CID" fld="15" subtotal="min" baseField="0" baseItem="0"/>
    <dataField name="Максимум CQ_CID" fld="15" subtotal="max" baseField="0" baseItem="0"/>
    <dataField name="Максимум по полю OD" fld="10" subtotal="max" baseField="0" baseItem="13"/>
    <dataField name="Максимум по полю ODPros" fld="20" subtotal="max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522" Type="http://schemas.openxmlformats.org/officeDocument/2006/relationships/hyperlink" Target="../01/31/254-&#1055;%20&#1059;&#1057;&#1050;&#1047;&#1044;&#1054;%202017-01-31%20&#1054;&#1090;&#1095;&#1077;&#1090;.xls" TargetMode="External"/><Relationship Id="rId1827" Type="http://schemas.openxmlformats.org/officeDocument/2006/relationships/hyperlink" Target="../01/31/254-&#1055;%20&#1059;&#1057;&#1050;&#1047;&#1044;&#1054;%202017-01-31%20&#1054;&#1090;&#1095;&#1077;&#1090;.xls" TargetMode="External"/><Relationship Id="rId21" Type="http://schemas.openxmlformats.org/officeDocument/2006/relationships/hyperlink" Target="../01/31/254-&#1055;%20&#1059;&#1054;&#1056;&#1055;&#1057;%202017-01-31%20&#1054;&#1090;&#1095;&#1077;&#1090;.xls" TargetMode="External"/><Relationship Id="rId170" Type="http://schemas.openxmlformats.org/officeDocument/2006/relationships/hyperlink" Target="../01/31/254-&#1055;%20&#1059;&#1054;&#1056;&#1055;&#1057;%202017-01-31%20&#1054;&#1090;&#1095;&#1077;&#1090;.xls" TargetMode="External"/><Relationship Id="rId268" Type="http://schemas.openxmlformats.org/officeDocument/2006/relationships/hyperlink" Target="../01/31/254-&#1055;%20&#1059;&#1054;&#1056;&#1055;&#1057;%202017-01-31%20&#1054;&#1090;&#1095;&#1077;&#1090;.xls" TargetMode="External"/><Relationship Id="rId47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82" Type="http://schemas.openxmlformats.org/officeDocument/2006/relationships/hyperlink" Target="../01/31/254-&#1055;%20&#1059;&#1055;&#1041;%202017-01-31%20&#1054;&#1090;&#1095;&#1077;&#1090;.xls" TargetMode="External"/><Relationship Id="rId128" Type="http://schemas.openxmlformats.org/officeDocument/2006/relationships/hyperlink" Target="../01/31/254-&#1055;%20&#1059;&#1054;&#1056;&#1055;&#1057;%202017-01-31%20&#1054;&#1090;&#1095;&#1077;&#1090;.xls" TargetMode="External"/><Relationship Id="rId33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4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87" Type="http://schemas.openxmlformats.org/officeDocument/2006/relationships/hyperlink" Target="../01/31/254-&#1055;%20&#1059;&#1055;&#1041;%202017-01-31%20&#1054;&#1090;&#1095;&#1077;&#1090;.xls" TargetMode="External"/><Relationship Id="rId1172" Type="http://schemas.openxmlformats.org/officeDocument/2006/relationships/hyperlink" Target="../01/31/254-&#1055;%20&#1059;&#1055;&#1041;%202017-01-31%20&#1054;&#1090;&#1095;&#1077;&#1090;.xls" TargetMode="External"/><Relationship Id="rId40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47" Type="http://schemas.openxmlformats.org/officeDocument/2006/relationships/hyperlink" Target="../01/31/254-&#1055;%20&#1059;&#1055;&#1041;%202017-01-31%20&#1054;&#1090;&#1095;&#1077;&#1090;.xls" TargetMode="External"/><Relationship Id="rId1032" Type="http://schemas.openxmlformats.org/officeDocument/2006/relationships/hyperlink" Target="../01/31/254-&#1055;%20&#1059;&#1055;&#1041;%202017-01-31%20&#1054;&#1090;&#1095;&#1077;&#1090;.xls" TargetMode="External"/><Relationship Id="rId1477" Type="http://schemas.openxmlformats.org/officeDocument/2006/relationships/hyperlink" Target="../01/31/254-&#1055;%20&#1059;&#1057;&#1050;&#1047;&#1044;&#1054;%202017-01-31%20&#1054;&#1090;&#1095;&#1077;&#1090;.xls" TargetMode="External"/><Relationship Id="rId1684" Type="http://schemas.openxmlformats.org/officeDocument/2006/relationships/hyperlink" Target="../01/31/254-&#1055;%20&#1059;&#1057;&#1050;&#1047;&#1044;&#1054;%202017-01-31%20&#1054;&#1090;&#1095;&#1077;&#1090;.xls" TargetMode="External"/><Relationship Id="rId1891" Type="http://schemas.openxmlformats.org/officeDocument/2006/relationships/hyperlink" Target="../01/31/254-&#1055;%20&#1059;&#1057;&#1050;&#1047;&#1044;&#1054;%202017-01-31%20&#1054;&#1090;&#1095;&#1077;&#1090;.xls" TargetMode="External"/><Relationship Id="rId707" Type="http://schemas.openxmlformats.org/officeDocument/2006/relationships/hyperlink" Target="../01/31/254-&#1055;%20&#1059;&#1055;&#1041;%202017-01-31%20&#1054;&#1090;&#1095;&#1077;&#1090;.xls" TargetMode="External"/><Relationship Id="rId914" Type="http://schemas.openxmlformats.org/officeDocument/2006/relationships/hyperlink" Target="../01/31/254-&#1055;%20&#1059;&#1055;&#1041;%202017-01-31%20&#1054;&#1090;&#1095;&#1077;&#1090;.xls" TargetMode="External"/><Relationship Id="rId1337" Type="http://schemas.openxmlformats.org/officeDocument/2006/relationships/hyperlink" Target="../01/31/254-&#1055;%20&#1059;&#1056;&#1055;&#1047;%202017-01-31%20&#1054;&#1090;&#1095;&#1077;&#1090;.xls" TargetMode="External"/><Relationship Id="rId1544" Type="http://schemas.openxmlformats.org/officeDocument/2006/relationships/hyperlink" Target="../01/31/254-&#1055;%20&#1059;&#1057;&#1050;&#1047;&#1044;&#1054;%202017-01-31%20&#1054;&#1090;&#1095;&#1077;&#1090;.xls" TargetMode="External"/><Relationship Id="rId1751" Type="http://schemas.openxmlformats.org/officeDocument/2006/relationships/hyperlink" Target="../01/31/254-&#1055;%20&#1059;&#1057;&#1050;&#1047;&#1044;&#1054;%202017-01-31%20&#1054;&#1090;&#1095;&#1077;&#1090;.xls" TargetMode="External"/><Relationship Id="rId43" Type="http://schemas.openxmlformats.org/officeDocument/2006/relationships/hyperlink" Target="../01/31/254-&#1055;%20&#1059;&#1054;&#1056;&#1055;&#1057;%202017-01-31%20&#1054;&#1090;&#1095;&#1077;&#1090;.xls" TargetMode="External"/><Relationship Id="rId1404" Type="http://schemas.openxmlformats.org/officeDocument/2006/relationships/hyperlink" Target="../01/31/254-&#1055;%20&#1059;&#1057;&#1050;&#1047;&#1044;&#1054;%202017-01-31%20&#1054;&#1090;&#1095;&#1077;&#1090;.xls" TargetMode="External"/><Relationship Id="rId1611" Type="http://schemas.openxmlformats.org/officeDocument/2006/relationships/hyperlink" Target="../01/31/254-&#1055;%20&#1059;&#1057;&#1050;&#1047;&#1044;&#1054;%202017-01-31%20&#1054;&#1090;&#1095;&#1077;&#1090;.xls" TargetMode="External"/><Relationship Id="rId1849" Type="http://schemas.openxmlformats.org/officeDocument/2006/relationships/hyperlink" Target="../01/31/254-&#1055;%20&#1059;&#1057;&#1050;&#1047;&#1044;&#1054;%202017-01-31%20&#1054;&#1090;&#1095;&#1077;&#1090;.xls" TargetMode="External"/><Relationship Id="rId192" Type="http://schemas.openxmlformats.org/officeDocument/2006/relationships/hyperlink" Target="../01/31/254-&#1055;%20&#1059;&#1054;&#1056;&#1055;&#1057;%202017-01-31%20&#1054;&#1090;&#1095;&#1077;&#1090;.xls" TargetMode="External"/><Relationship Id="rId1709" Type="http://schemas.openxmlformats.org/officeDocument/2006/relationships/hyperlink" Target="../01/31/254-&#1055;%20&#1059;&#1057;&#1050;&#1047;&#1044;&#1054;%202017-01-31%20&#1054;&#1090;&#1095;&#1077;&#1090;.xls" TargetMode="External"/><Relationship Id="rId1916" Type="http://schemas.openxmlformats.org/officeDocument/2006/relationships/hyperlink" Target="../01/31/254-&#1055;%20&#1059;&#1057;&#1050;&#1047;&#1044;&#1054;%202017-01-31%20&#1054;&#1090;&#1095;&#1077;&#1090;.xls" TargetMode="External"/><Relationship Id="rId49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35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194" Type="http://schemas.openxmlformats.org/officeDocument/2006/relationships/hyperlink" Target="../01/31/254-&#1055;%20&#1059;&#1056;&#1055;&#1047;%202017-01-31%20&#1054;&#1090;&#1095;&#1077;&#1090;.xls" TargetMode="External"/><Relationship Id="rId217" Type="http://schemas.openxmlformats.org/officeDocument/2006/relationships/hyperlink" Target="../01/31/254-&#1055;%20&#1059;&#1054;&#1056;&#1055;&#1057;%202017-01-31%20&#1054;&#1090;&#1095;&#1077;&#1090;.xls" TargetMode="External"/><Relationship Id="rId564" Type="http://schemas.openxmlformats.org/officeDocument/2006/relationships/hyperlink" Target="../01/31/254-&#1055;%20&#1059;&#1055;&#1041;%202017-01-31%20&#1054;&#1090;&#1095;&#1077;&#1090;.xls" TargetMode="External"/><Relationship Id="rId771" Type="http://schemas.openxmlformats.org/officeDocument/2006/relationships/hyperlink" Target="../01/31/254-&#1055;%20&#1059;&#1055;&#1041;%202017-01-31%20&#1054;&#1090;&#1095;&#1077;&#1090;.xls" TargetMode="External"/><Relationship Id="rId869" Type="http://schemas.openxmlformats.org/officeDocument/2006/relationships/hyperlink" Target="../01/31/254-&#1055;%20&#1059;&#1055;&#1041;%202017-01-31%20&#1054;&#1090;&#1095;&#1077;&#1090;.xls" TargetMode="External"/><Relationship Id="rId1499" Type="http://schemas.openxmlformats.org/officeDocument/2006/relationships/hyperlink" Target="../01/31/254-&#1055;%20&#1059;&#1057;&#1050;&#1047;&#1044;&#1054;%202017-01-31%20&#1054;&#1090;&#1095;&#1077;&#1090;.xls" TargetMode="External"/><Relationship Id="rId42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31" Type="http://schemas.openxmlformats.org/officeDocument/2006/relationships/hyperlink" Target="../01/31/254-&#1055;%20&#1059;&#1055;&#1041;%202017-01-31%20&#1054;&#1090;&#1095;&#1077;&#1090;.xls" TargetMode="External"/><Relationship Id="rId729" Type="http://schemas.openxmlformats.org/officeDocument/2006/relationships/hyperlink" Target="../01/31/254-&#1055;%20&#1059;&#1055;&#1041;%202017-01-31%20&#1054;&#1090;&#1095;&#1077;&#1090;.xls" TargetMode="External"/><Relationship Id="rId1054" Type="http://schemas.openxmlformats.org/officeDocument/2006/relationships/hyperlink" Target="../01/31/254-&#1055;%20&#1059;&#1055;&#1041;%202017-01-31%20&#1054;&#1090;&#1095;&#1077;&#1090;.xls" TargetMode="External"/><Relationship Id="rId1261" Type="http://schemas.openxmlformats.org/officeDocument/2006/relationships/hyperlink" Target="../01/31/254-&#1055;%20&#1059;&#1056;&#1055;&#1047;%202017-01-31%20&#1054;&#1090;&#1095;&#1077;&#1090;.xls" TargetMode="External"/><Relationship Id="rId1359" Type="http://schemas.openxmlformats.org/officeDocument/2006/relationships/hyperlink" Target="../01/31/254-&#1055;%20&#1059;&#1056;&#1055;&#1047;%202017-01-31%20&#1054;&#1090;&#1095;&#1077;&#1090;.xls" TargetMode="External"/><Relationship Id="rId936" Type="http://schemas.openxmlformats.org/officeDocument/2006/relationships/hyperlink" Target="../01/31/254-&#1055;%20&#1059;&#1055;&#1041;%202017-01-31%20&#1054;&#1090;&#1095;&#1077;&#1090;.xls" TargetMode="External"/><Relationship Id="rId1121" Type="http://schemas.openxmlformats.org/officeDocument/2006/relationships/hyperlink" Target="../01/31/254-&#1055;%20&#1059;&#1055;&#1041;%202017-01-31%20&#1054;&#1090;&#1095;&#1077;&#1090;.xls" TargetMode="External"/><Relationship Id="rId1219" Type="http://schemas.openxmlformats.org/officeDocument/2006/relationships/hyperlink" Target="../01/31/254-&#1055;%20&#1059;&#1056;&#1055;&#1047;%202017-01-31%20&#1054;&#1090;&#1095;&#1077;&#1090;.xls" TargetMode="External"/><Relationship Id="rId1566" Type="http://schemas.openxmlformats.org/officeDocument/2006/relationships/hyperlink" Target="../01/31/254-&#1055;%20&#1059;&#1057;&#1050;&#1047;&#1044;&#1054;%202017-01-31%20&#1054;&#1090;&#1095;&#1077;&#1090;.xls" TargetMode="External"/><Relationship Id="rId1773" Type="http://schemas.openxmlformats.org/officeDocument/2006/relationships/hyperlink" Target="../01/31/254-&#1055;%20&#1059;&#1057;&#1050;&#1047;&#1044;&#1054;%202017-01-31%20&#1054;&#1090;&#1095;&#1077;&#1090;.xls" TargetMode="External"/><Relationship Id="rId65" Type="http://schemas.openxmlformats.org/officeDocument/2006/relationships/hyperlink" Target="../01/31/254-&#1055;%20&#1059;&#1054;&#1056;&#1055;&#1057;%202017-01-31%20&#1054;&#1090;&#1095;&#1077;&#1090;.xls" TargetMode="External"/><Relationship Id="rId1426" Type="http://schemas.openxmlformats.org/officeDocument/2006/relationships/hyperlink" Target="../01/31/254-&#1055;%20&#1059;&#1057;&#1050;&#1047;&#1044;&#1054;%202017-01-31%20&#1054;&#1090;&#1095;&#1077;&#1090;.xls" TargetMode="External"/><Relationship Id="rId1633" Type="http://schemas.openxmlformats.org/officeDocument/2006/relationships/hyperlink" Target="../01/31/254-&#1055;%20&#1059;&#1057;&#1050;&#1047;&#1044;&#1054;%202017-01-31%20&#1054;&#1090;&#1095;&#1077;&#1090;.xls" TargetMode="External"/><Relationship Id="rId1840" Type="http://schemas.openxmlformats.org/officeDocument/2006/relationships/hyperlink" Target="../01/31/254-&#1055;%20&#1059;&#1057;&#1050;&#1047;&#1044;&#1054;%202017-01-31%20&#1054;&#1090;&#1095;&#1077;&#1090;.xls" TargetMode="External"/><Relationship Id="rId1700" Type="http://schemas.openxmlformats.org/officeDocument/2006/relationships/hyperlink" Target="../01/31/254-&#1055;%20&#1059;&#1057;&#1050;&#1047;&#1044;&#1054;%202017-01-31%20&#1054;&#1090;&#1095;&#1077;&#1090;.xls" TargetMode="External"/><Relationship Id="rId1938" Type="http://schemas.openxmlformats.org/officeDocument/2006/relationships/hyperlink" Target="../01/31/254-&#1055;%20&#1059;&#1057;&#1050;&#1047;&#1044;&#1054;%202017-01-31%20&#1054;&#1090;&#1095;&#1077;&#1090;.xls" TargetMode="External"/><Relationship Id="rId281" Type="http://schemas.openxmlformats.org/officeDocument/2006/relationships/hyperlink" Target="../01/31/254-&#1055;%20&#1059;&#1054;&#1056;&#1055;&#1057;%202017-01-31%20&#1054;&#1090;&#1095;&#1077;&#1090;.xls" TargetMode="External"/><Relationship Id="rId141" Type="http://schemas.openxmlformats.org/officeDocument/2006/relationships/hyperlink" Target="../01/31/254-&#1055;%20&#1059;&#1054;&#1056;&#1055;&#1057;%202017-01-31%20&#1054;&#1090;&#1095;&#1077;&#1090;.xls" TargetMode="External"/><Relationship Id="rId37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6" Type="http://schemas.openxmlformats.org/officeDocument/2006/relationships/hyperlink" Target="../01/31/254-&#1055;%20&#1059;&#1055;&#1041;%202017-01-31%20&#1054;&#1090;&#1095;&#1077;&#1090;.xls" TargetMode="External"/><Relationship Id="rId793" Type="http://schemas.openxmlformats.org/officeDocument/2006/relationships/hyperlink" Target="../01/31/254-&#1055;%20&#1059;&#1055;&#1041;%202017-01-31%20&#1054;&#1090;&#1095;&#1077;&#1090;.xls" TargetMode="External"/><Relationship Id="rId7" Type="http://schemas.openxmlformats.org/officeDocument/2006/relationships/hyperlink" Target="../01/31/254-&#1055;%20&#1059;&#1054;&#1056;&#1055;&#1057;%202017-01-31%20&#1054;&#1090;&#1095;&#1077;&#1090;.xls" TargetMode="External"/><Relationship Id="rId239" Type="http://schemas.openxmlformats.org/officeDocument/2006/relationships/hyperlink" Target="../01/31/254-&#1055;%20&#1059;&#1054;&#1056;&#1055;&#1057;%202017-01-31%20&#1054;&#1090;&#1095;&#1077;&#1090;.xls" TargetMode="External"/><Relationship Id="rId44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53" Type="http://schemas.openxmlformats.org/officeDocument/2006/relationships/hyperlink" Target="../01/31/254-&#1055;%20&#1059;&#1055;&#1041;%202017-01-31%20&#1054;&#1090;&#1095;&#1077;&#1090;.xls" TargetMode="External"/><Relationship Id="rId1076" Type="http://schemas.openxmlformats.org/officeDocument/2006/relationships/hyperlink" Target="../01/31/254-&#1055;%20&#1059;&#1055;&#1041;%202017-01-31%20&#1054;&#1090;&#1095;&#1077;&#1090;.xls" TargetMode="External"/><Relationship Id="rId1283" Type="http://schemas.openxmlformats.org/officeDocument/2006/relationships/hyperlink" Target="../01/31/254-&#1055;%20&#1059;&#1056;&#1055;&#1047;%202017-01-31%20&#1054;&#1090;&#1095;&#1077;&#1090;.xls" TargetMode="External"/><Relationship Id="rId1490" Type="http://schemas.openxmlformats.org/officeDocument/2006/relationships/hyperlink" Target="../01/31/254-&#1055;%20&#1059;&#1057;&#1050;&#1047;&#1044;&#1054;%202017-01-31%20&#1054;&#1090;&#1095;&#1077;&#1090;.xls" TargetMode="External"/><Relationship Id="rId306" Type="http://schemas.openxmlformats.org/officeDocument/2006/relationships/hyperlink" Target="../01/31/254-&#1055;%20&#1059;&#1054;&#1056;&#1055;&#1057;%202017-01-31%20&#1054;&#1090;&#1095;&#1077;&#1090;.xls" TargetMode="External"/><Relationship Id="rId860" Type="http://schemas.openxmlformats.org/officeDocument/2006/relationships/hyperlink" Target="../01/31/254-&#1055;%20&#1059;&#1055;&#1041;%202017-01-31%20&#1054;&#1090;&#1095;&#1077;&#1090;.xls" TargetMode="External"/><Relationship Id="rId958" Type="http://schemas.openxmlformats.org/officeDocument/2006/relationships/hyperlink" Target="../01/31/254-&#1055;%20&#1059;&#1055;&#1041;%202017-01-31%20&#1054;&#1090;&#1095;&#1077;&#1090;.xls" TargetMode="External"/><Relationship Id="rId1143" Type="http://schemas.openxmlformats.org/officeDocument/2006/relationships/hyperlink" Target="../01/31/254-&#1055;%20&#1059;&#1055;&#1041;%202017-01-31%20&#1054;&#1090;&#1095;&#1077;&#1090;.xls" TargetMode="External"/><Relationship Id="rId1588" Type="http://schemas.openxmlformats.org/officeDocument/2006/relationships/hyperlink" Target="../01/31/254-&#1055;%20&#1059;&#1057;&#1050;&#1047;&#1044;&#1054;%202017-01-31%20&#1054;&#1090;&#1095;&#1077;&#1090;.xls" TargetMode="External"/><Relationship Id="rId1795" Type="http://schemas.openxmlformats.org/officeDocument/2006/relationships/hyperlink" Target="../01/31/254-&#1055;%20&#1059;&#1057;&#1050;&#1047;&#1044;&#1054;%202017-01-31%20&#1054;&#1090;&#1095;&#1077;&#1090;.xls" TargetMode="External"/><Relationship Id="rId87" Type="http://schemas.openxmlformats.org/officeDocument/2006/relationships/hyperlink" Target="../01/31/254-&#1055;%20&#1059;&#1054;&#1056;&#1055;&#1057;%202017-01-31%20&#1054;&#1090;&#1095;&#1077;&#1090;.xls" TargetMode="External"/><Relationship Id="rId51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20" Type="http://schemas.openxmlformats.org/officeDocument/2006/relationships/hyperlink" Target="../01/31/254-&#1055;%20&#1059;&#1055;&#1041;%202017-01-31%20&#1054;&#1090;&#1095;&#1077;&#1090;.xls" TargetMode="External"/><Relationship Id="rId818" Type="http://schemas.openxmlformats.org/officeDocument/2006/relationships/hyperlink" Target="../01/31/254-&#1055;%20&#1059;&#1055;&#1041;%202017-01-31%20&#1054;&#1090;&#1095;&#1077;&#1090;.xls" TargetMode="External"/><Relationship Id="rId1350" Type="http://schemas.openxmlformats.org/officeDocument/2006/relationships/hyperlink" Target="../01/31/254-&#1055;%20&#1059;&#1056;&#1055;&#1047;%202017-01-31%20&#1054;&#1090;&#1095;&#1077;&#1090;.xls" TargetMode="External"/><Relationship Id="rId1448" Type="http://schemas.openxmlformats.org/officeDocument/2006/relationships/hyperlink" Target="../01/31/254-&#1055;%20&#1059;&#1057;&#1050;&#1047;&#1044;&#1054;%202017-01-31%20&#1054;&#1090;&#1095;&#1077;&#1090;.xls" TargetMode="External"/><Relationship Id="rId1655" Type="http://schemas.openxmlformats.org/officeDocument/2006/relationships/hyperlink" Target="../01/31/254-&#1055;%20&#1059;&#1057;&#1050;&#1047;&#1044;&#1054;%202017-01-31%20&#1054;&#1090;&#1095;&#1077;&#1090;.xls" TargetMode="External"/><Relationship Id="rId1003" Type="http://schemas.openxmlformats.org/officeDocument/2006/relationships/hyperlink" Target="../01/31/254-&#1055;%20&#1059;&#1055;&#1041;%202017-01-31%20&#1054;&#1090;&#1095;&#1077;&#1090;.xls" TargetMode="External"/><Relationship Id="rId1210" Type="http://schemas.openxmlformats.org/officeDocument/2006/relationships/hyperlink" Target="../01/31/254-&#1055;%20&#1059;&#1056;&#1055;&#1047;%202017-01-31%20&#1054;&#1090;&#1095;&#1077;&#1090;.xls" TargetMode="External"/><Relationship Id="rId1308" Type="http://schemas.openxmlformats.org/officeDocument/2006/relationships/hyperlink" Target="../01/31/254-&#1055;%20&#1059;&#1056;&#1055;&#1047;%202017-01-31%20&#1054;&#1090;&#1095;&#1077;&#1090;.xls" TargetMode="External"/><Relationship Id="rId1862" Type="http://schemas.openxmlformats.org/officeDocument/2006/relationships/hyperlink" Target="../01/31/254-&#1055;%20&#1059;&#1057;&#1050;&#1047;&#1044;&#1054;%202017-01-31%20&#1054;&#1090;&#1095;&#1077;&#1090;.xls" TargetMode="External"/><Relationship Id="rId1515" Type="http://schemas.openxmlformats.org/officeDocument/2006/relationships/hyperlink" Target="../01/31/254-&#1055;%20&#1059;&#1057;&#1050;&#1047;&#1044;&#1054;%202017-01-31%20&#1054;&#1090;&#1095;&#1077;&#1090;.xls" TargetMode="External"/><Relationship Id="rId1722" Type="http://schemas.openxmlformats.org/officeDocument/2006/relationships/hyperlink" Target="../01/31/254-&#1055;%20&#1059;&#1057;&#1050;&#1047;&#1044;&#1054;%202017-01-31%20&#1054;&#1090;&#1095;&#1077;&#1090;.xls" TargetMode="External"/><Relationship Id="rId14" Type="http://schemas.openxmlformats.org/officeDocument/2006/relationships/hyperlink" Target="../01/31/254-&#1055;%20&#1059;&#1054;&#1056;&#1055;&#1057;%202017-01-31%20&#1054;&#1090;&#1095;&#1077;&#1090;.xls" TargetMode="External"/><Relationship Id="rId163" Type="http://schemas.openxmlformats.org/officeDocument/2006/relationships/hyperlink" Target="../01/31/254-&#1055;%20&#1059;&#1054;&#1056;&#1055;&#1057;%202017-01-31%20&#1054;&#1090;&#1095;&#1077;&#1090;.xls" TargetMode="External"/><Relationship Id="rId37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230" Type="http://schemas.openxmlformats.org/officeDocument/2006/relationships/hyperlink" Target="../01/31/254-&#1055;%20&#1059;&#1054;&#1056;&#1055;&#1057;%202017-01-31%20&#1054;&#1090;&#1095;&#1077;&#1090;.xls" TargetMode="External"/><Relationship Id="rId46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75" Type="http://schemas.openxmlformats.org/officeDocument/2006/relationships/hyperlink" Target="../01/31/254-&#1055;%20&#1059;&#1055;&#1041;%202017-01-31%20&#1054;&#1090;&#1095;&#1077;&#1090;.xls" TargetMode="External"/><Relationship Id="rId882" Type="http://schemas.openxmlformats.org/officeDocument/2006/relationships/hyperlink" Target="../01/31/254-&#1055;%20&#1059;&#1055;&#1041;%202017-01-31%20&#1054;&#1090;&#1095;&#1077;&#1090;.xls" TargetMode="External"/><Relationship Id="rId1098" Type="http://schemas.openxmlformats.org/officeDocument/2006/relationships/hyperlink" Target="../01/31/254-&#1055;%20&#1059;&#1055;&#1041;%202017-01-31%20&#1054;&#1090;&#1095;&#1077;&#1090;.xls" TargetMode="External"/><Relationship Id="rId32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3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42" Type="http://schemas.openxmlformats.org/officeDocument/2006/relationships/hyperlink" Target="../01/31/254-&#1055;%20&#1059;&#1055;&#1041;%202017-01-31%20&#1054;&#1090;&#1095;&#1077;&#1090;.xls" TargetMode="External"/><Relationship Id="rId1165" Type="http://schemas.openxmlformats.org/officeDocument/2006/relationships/hyperlink" Target="../01/31/254-&#1055;%20&#1059;&#1055;&#1041;%202017-01-31%20&#1054;&#1090;&#1095;&#1077;&#1090;.xls" TargetMode="External"/><Relationship Id="rId1372" Type="http://schemas.openxmlformats.org/officeDocument/2006/relationships/hyperlink" Target="../01/31/254-&#1055;%20&#1059;&#1056;&#1055;&#1047;%202017-01-31%20&#1054;&#1090;&#1095;&#1077;&#1090;.xls" TargetMode="External"/><Relationship Id="rId602" Type="http://schemas.openxmlformats.org/officeDocument/2006/relationships/hyperlink" Target="../01/31/254-&#1055;%20&#1059;&#1055;&#1041;%202017-01-31%20&#1054;&#1090;&#1095;&#1077;&#1090;.xls" TargetMode="External"/><Relationship Id="rId1025" Type="http://schemas.openxmlformats.org/officeDocument/2006/relationships/hyperlink" Target="../01/31/254-&#1055;%20&#1059;&#1055;&#1041;%202017-01-31%20&#1054;&#1090;&#1095;&#1077;&#1090;.xls" TargetMode="External"/><Relationship Id="rId1232" Type="http://schemas.openxmlformats.org/officeDocument/2006/relationships/hyperlink" Target="../01/31/254-&#1055;%20&#1059;&#1056;&#1055;&#1047;%202017-01-31%20&#1054;&#1090;&#1095;&#1077;&#1090;.xls" TargetMode="External"/><Relationship Id="rId1677" Type="http://schemas.openxmlformats.org/officeDocument/2006/relationships/hyperlink" Target="../01/31/254-&#1055;%20&#1059;&#1057;&#1050;&#1047;&#1044;&#1054;%202017-01-31%20&#1054;&#1090;&#1095;&#1077;&#1090;.xls" TargetMode="External"/><Relationship Id="rId1884" Type="http://schemas.openxmlformats.org/officeDocument/2006/relationships/hyperlink" Target="../01/31/254-&#1055;%20&#1059;&#1057;&#1050;&#1047;&#1044;&#1054;%202017-01-31%20&#1054;&#1090;&#1095;&#1077;&#1090;.xls" TargetMode="External"/><Relationship Id="rId907" Type="http://schemas.openxmlformats.org/officeDocument/2006/relationships/hyperlink" Target="../01/31/254-&#1055;%20&#1059;&#1055;&#1041;%202017-01-31%20&#1054;&#1090;&#1095;&#1077;&#1090;.xls" TargetMode="External"/><Relationship Id="rId1537" Type="http://schemas.openxmlformats.org/officeDocument/2006/relationships/hyperlink" Target="../01/31/254-&#1055;%20&#1059;&#1057;&#1050;&#1047;&#1044;&#1054;%202017-01-31%20&#1054;&#1090;&#1095;&#1077;&#1090;.xls" TargetMode="External"/><Relationship Id="rId1744" Type="http://schemas.openxmlformats.org/officeDocument/2006/relationships/hyperlink" Target="../01/31/254-&#1055;%20&#1059;&#1057;&#1050;&#1047;&#1044;&#1054;%202017-01-31%20&#1054;&#1090;&#1095;&#1077;&#1090;.xls" TargetMode="External"/><Relationship Id="rId1951" Type="http://schemas.openxmlformats.org/officeDocument/2006/relationships/hyperlink" Target="../01/31/254-&#1055;%20&#1059;&#1057;&#1050;&#1047;&#1044;&#1054;%202017-01-31%20&#1054;&#1090;&#1095;&#1077;&#1090;.xls" TargetMode="External"/><Relationship Id="rId36" Type="http://schemas.openxmlformats.org/officeDocument/2006/relationships/hyperlink" Target="../01/31/254-&#1055;%20&#1059;&#1054;&#1056;&#1055;&#1057;%202017-01-31%20&#1054;&#1090;&#1095;&#1077;&#1090;.xls" TargetMode="External"/><Relationship Id="rId1604" Type="http://schemas.openxmlformats.org/officeDocument/2006/relationships/hyperlink" Target="../01/31/254-&#1055;%20&#1059;&#1057;&#1050;&#1047;&#1044;&#1054;%202017-01-31%20&#1054;&#1090;&#1095;&#1077;&#1090;.xls" TargetMode="External"/><Relationship Id="rId185" Type="http://schemas.openxmlformats.org/officeDocument/2006/relationships/hyperlink" Target="../01/31/254-&#1055;%20&#1059;&#1054;&#1056;&#1055;&#1057;%202017-01-31%20&#1054;&#1090;&#1095;&#1077;&#1090;.xls" TargetMode="External"/><Relationship Id="rId1811" Type="http://schemas.openxmlformats.org/officeDocument/2006/relationships/hyperlink" Target="../01/31/254-&#1055;%20&#1059;&#1057;&#1050;&#1047;&#1044;&#1054;%202017-01-31%20&#1054;&#1090;&#1095;&#1077;&#1090;.xls" TargetMode="External"/><Relationship Id="rId1909" Type="http://schemas.openxmlformats.org/officeDocument/2006/relationships/hyperlink" Target="../01/31/254-&#1055;%20&#1059;&#1057;&#1050;&#1047;&#1044;&#1054;%202017-01-31%20&#1054;&#1090;&#1095;&#1077;&#1090;.xls" TargetMode="External"/><Relationship Id="rId39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7" Type="http://schemas.openxmlformats.org/officeDocument/2006/relationships/hyperlink" Target="../01/31/254-&#1055;%20&#1059;&#1055;&#1041;%202017-01-31%20&#1054;&#1090;&#1095;&#1077;&#1090;.xls" TargetMode="External"/><Relationship Id="rId252" Type="http://schemas.openxmlformats.org/officeDocument/2006/relationships/hyperlink" Target="../01/31/254-&#1055;%20&#1059;&#1054;&#1056;&#1055;&#1057;%202017-01-31%20&#1054;&#1090;&#1095;&#1077;&#1090;.xls" TargetMode="External"/><Relationship Id="rId1187" Type="http://schemas.openxmlformats.org/officeDocument/2006/relationships/hyperlink" Target="../01/31/254-&#1055;%20&#1059;&#1056;&#1055;&#1047;%202017-01-31%20&#1054;&#1090;&#1095;&#1077;&#1090;.xls" TargetMode="External"/><Relationship Id="rId112" Type="http://schemas.openxmlformats.org/officeDocument/2006/relationships/hyperlink" Target="../01/31/254-&#1055;%20&#1059;&#1054;&#1056;&#1055;&#1057;%202017-01-31%20&#1054;&#1090;&#1095;&#1077;&#1090;.xls" TargetMode="External"/><Relationship Id="rId557" Type="http://schemas.openxmlformats.org/officeDocument/2006/relationships/hyperlink" Target="../01/31/254-&#1055;%20&#1059;&#1055;&#1041;%202017-01-31%20&#1054;&#1090;&#1095;&#1077;&#1090;.xls" TargetMode="External"/><Relationship Id="rId764" Type="http://schemas.openxmlformats.org/officeDocument/2006/relationships/hyperlink" Target="../01/31/254-&#1055;%20&#1059;&#1055;&#1041;%202017-01-31%20&#1054;&#1090;&#1095;&#1077;&#1090;.xls" TargetMode="External"/><Relationship Id="rId971" Type="http://schemas.openxmlformats.org/officeDocument/2006/relationships/hyperlink" Target="../01/31/254-&#1055;%20&#1059;&#1055;&#1041;%202017-01-31%20&#1054;&#1090;&#1095;&#1077;&#1090;.xls" TargetMode="External"/><Relationship Id="rId1394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699" Type="http://schemas.openxmlformats.org/officeDocument/2006/relationships/hyperlink" Target="../01/31/254-&#1055;%20&#1059;&#1057;&#1050;&#1047;&#1044;&#1054;%202017-01-31%20&#1054;&#1090;&#1095;&#1077;&#1090;.xls" TargetMode="External"/><Relationship Id="rId41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24" Type="http://schemas.openxmlformats.org/officeDocument/2006/relationships/hyperlink" Target="../01/31/254-&#1055;%20&#1059;&#1055;&#1041;%202017-01-31%20&#1054;&#1090;&#1095;&#1077;&#1090;.xls" TargetMode="External"/><Relationship Id="rId831" Type="http://schemas.openxmlformats.org/officeDocument/2006/relationships/hyperlink" Target="../01/31/254-&#1055;%20&#1059;&#1055;&#1041;%202017-01-31%20&#1054;&#1090;&#1095;&#1077;&#1090;.xls" TargetMode="External"/><Relationship Id="rId1047" Type="http://schemas.openxmlformats.org/officeDocument/2006/relationships/hyperlink" Target="../01/31/254-&#1055;%20&#1059;&#1055;&#1041;%202017-01-31%20&#1054;&#1090;&#1095;&#1077;&#1090;.xls" TargetMode="External"/><Relationship Id="rId1254" Type="http://schemas.openxmlformats.org/officeDocument/2006/relationships/hyperlink" Target="../01/31/254-&#1055;%20&#1059;&#1056;&#1055;&#1047;%202017-01-31%20&#1054;&#1090;&#1095;&#1077;&#1090;.xls" TargetMode="External"/><Relationship Id="rId1461" Type="http://schemas.openxmlformats.org/officeDocument/2006/relationships/hyperlink" Target="../01/31/254-&#1055;%20&#1059;&#1057;&#1050;&#1047;&#1044;&#1054;%202017-01-31%20&#1054;&#1090;&#1095;&#1077;&#1090;.xls" TargetMode="External"/><Relationship Id="rId929" Type="http://schemas.openxmlformats.org/officeDocument/2006/relationships/hyperlink" Target="../01/31/254-&#1055;%20&#1059;&#1055;&#1041;%202017-01-31%20&#1054;&#1090;&#1095;&#1077;&#1090;.xls" TargetMode="External"/><Relationship Id="rId1114" Type="http://schemas.openxmlformats.org/officeDocument/2006/relationships/hyperlink" Target="../01/31/254-&#1055;%20&#1059;&#1055;&#1041;%202017-01-31%20&#1054;&#1090;&#1095;&#1077;&#1090;.xls" TargetMode="External"/><Relationship Id="rId1321" Type="http://schemas.openxmlformats.org/officeDocument/2006/relationships/hyperlink" Target="../01/31/254-&#1055;%20&#1059;&#1056;&#1055;&#1047;%202017-01-31%20&#1054;&#1090;&#1095;&#1077;&#1090;.xls" TargetMode="External"/><Relationship Id="rId1559" Type="http://schemas.openxmlformats.org/officeDocument/2006/relationships/hyperlink" Target="../01/31/254-&#1055;%20&#1059;&#1057;&#1050;&#1047;&#1044;&#1054;%202017-01-31%20&#1054;&#1090;&#1095;&#1077;&#1090;.xls" TargetMode="External"/><Relationship Id="rId1766" Type="http://schemas.openxmlformats.org/officeDocument/2006/relationships/hyperlink" Target="../01/31/254-&#1055;%20&#1059;&#1057;&#1050;&#1047;&#1044;&#1054;%202017-01-31%20&#1054;&#1090;&#1095;&#1077;&#1090;.xls" TargetMode="External"/><Relationship Id="rId58" Type="http://schemas.openxmlformats.org/officeDocument/2006/relationships/hyperlink" Target="../01/31/254-&#1055;%20&#1059;&#1054;&#1056;&#1055;&#1057;%202017-01-31%20&#1054;&#1090;&#1095;&#1077;&#1090;.xls" TargetMode="External"/><Relationship Id="rId1419" Type="http://schemas.openxmlformats.org/officeDocument/2006/relationships/hyperlink" Target="../01/31/254-&#1055;%20&#1059;&#1057;&#1050;&#1047;&#1044;&#1054;%202017-01-31%20&#1054;&#1090;&#1095;&#1077;&#1090;.xls" TargetMode="External"/><Relationship Id="rId1626" Type="http://schemas.openxmlformats.org/officeDocument/2006/relationships/hyperlink" Target="../01/31/254-&#1055;%20&#1059;&#1057;&#1050;&#1047;&#1044;&#1054;%202017-01-31%20&#1054;&#1090;&#1095;&#1077;&#1090;.xls" TargetMode="External"/><Relationship Id="rId1833" Type="http://schemas.openxmlformats.org/officeDocument/2006/relationships/hyperlink" Target="../01/31/254-&#1055;%20&#1059;&#1057;&#1050;&#1047;&#1044;&#1054;%202017-01-31%20&#1054;&#1090;&#1095;&#1077;&#1090;.xls" TargetMode="External"/><Relationship Id="rId1900" Type="http://schemas.openxmlformats.org/officeDocument/2006/relationships/hyperlink" Target="../01/31/254-&#1055;%20&#1059;&#1057;&#1050;&#1047;&#1044;&#1054;%202017-01-31%20&#1054;&#1090;&#1095;&#1077;&#1090;.xls" TargetMode="External"/><Relationship Id="rId274" Type="http://schemas.openxmlformats.org/officeDocument/2006/relationships/hyperlink" Target="../01/31/254-&#1055;%20&#1059;&#1054;&#1056;&#1055;&#1057;%202017-01-31%20&#1054;&#1090;&#1095;&#1077;&#1090;.xls" TargetMode="External"/><Relationship Id="rId48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34" Type="http://schemas.openxmlformats.org/officeDocument/2006/relationships/hyperlink" Target="../01/31/254-&#1055;%20&#1059;&#1054;&#1056;&#1055;&#1057;%202017-01-31%20&#1054;&#1090;&#1095;&#1077;&#1090;.xls" TargetMode="External"/><Relationship Id="rId579" Type="http://schemas.openxmlformats.org/officeDocument/2006/relationships/hyperlink" Target="../01/31/254-&#1055;%20&#1059;&#1055;&#1041;%202017-01-31%20&#1054;&#1090;&#1095;&#1077;&#1090;.xls" TargetMode="External"/><Relationship Id="rId786" Type="http://schemas.openxmlformats.org/officeDocument/2006/relationships/hyperlink" Target="../01/31/254-&#1055;%20&#1059;&#1055;&#1041;%202017-01-31%20&#1054;&#1090;&#1095;&#1077;&#1090;.xls" TargetMode="External"/><Relationship Id="rId993" Type="http://schemas.openxmlformats.org/officeDocument/2006/relationships/hyperlink" Target="../01/31/254-&#1055;%20&#1059;&#1055;&#1041;%202017-01-31%20&#1054;&#1090;&#1095;&#1077;&#1090;.xls" TargetMode="External"/><Relationship Id="rId34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3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46" Type="http://schemas.openxmlformats.org/officeDocument/2006/relationships/hyperlink" Target="../01/31/254-&#1055;%20&#1059;&#1055;&#1041;%202017-01-31%20&#1054;&#1090;&#1095;&#1077;&#1090;.xls" TargetMode="External"/><Relationship Id="rId1069" Type="http://schemas.openxmlformats.org/officeDocument/2006/relationships/hyperlink" Target="../01/31/254-&#1055;%20&#1059;&#1055;&#1041;%202017-01-31%20&#1054;&#1090;&#1095;&#1077;&#1090;.xls" TargetMode="External"/><Relationship Id="rId1276" Type="http://schemas.openxmlformats.org/officeDocument/2006/relationships/hyperlink" Target="../01/31/254-&#1055;%20&#1059;&#1056;&#1055;&#1047;%202017-01-31%20&#1054;&#1090;&#1095;&#1077;&#1090;.xls" TargetMode="External"/><Relationship Id="rId1483" Type="http://schemas.openxmlformats.org/officeDocument/2006/relationships/hyperlink" Target="../01/31/254-&#1055;%20&#1059;&#1057;&#1050;&#1047;&#1044;&#1054;%202017-01-31%20&#1054;&#1090;&#1095;&#1077;&#1090;.xls" TargetMode="External"/><Relationship Id="rId201" Type="http://schemas.openxmlformats.org/officeDocument/2006/relationships/hyperlink" Target="../01/31/254-&#1055;%20&#1059;&#1054;&#1056;&#1055;&#1057;%202017-01-31%20&#1054;&#1090;&#1095;&#1077;&#1090;.xls" TargetMode="External"/><Relationship Id="rId50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53" Type="http://schemas.openxmlformats.org/officeDocument/2006/relationships/hyperlink" Target="../01/31/254-&#1055;%20&#1059;&#1055;&#1041;%202017-01-31%20&#1054;&#1090;&#1095;&#1077;&#1090;.xls" TargetMode="External"/><Relationship Id="rId1136" Type="http://schemas.openxmlformats.org/officeDocument/2006/relationships/hyperlink" Target="../01/31/254-&#1055;%20&#1059;&#1055;&#1041;%202017-01-31%20&#1054;&#1090;&#1095;&#1077;&#1090;.xls" TargetMode="External"/><Relationship Id="rId1690" Type="http://schemas.openxmlformats.org/officeDocument/2006/relationships/hyperlink" Target="../01/31/254-&#1055;%20&#1059;&#1057;&#1050;&#1047;&#1044;&#1054;%202017-01-31%20&#1054;&#1090;&#1095;&#1077;&#1090;.xls" TargetMode="External"/><Relationship Id="rId1788" Type="http://schemas.openxmlformats.org/officeDocument/2006/relationships/hyperlink" Target="../01/31/254-&#1055;%20&#1059;&#1057;&#1050;&#1047;&#1044;&#1054;%202017-01-31%20&#1054;&#1090;&#1095;&#1077;&#1090;.xls" TargetMode="External"/><Relationship Id="rId713" Type="http://schemas.openxmlformats.org/officeDocument/2006/relationships/hyperlink" Target="../01/31/254-&#1055;%20&#1059;&#1055;&#1041;%202017-01-31%20&#1054;&#1090;&#1095;&#1077;&#1090;.xls" TargetMode="External"/><Relationship Id="rId920" Type="http://schemas.openxmlformats.org/officeDocument/2006/relationships/hyperlink" Target="../01/31/254-&#1055;%20&#1059;&#1055;&#1041;%202017-01-31%20&#1054;&#1090;&#1095;&#1077;&#1090;.xls" TargetMode="External"/><Relationship Id="rId1343" Type="http://schemas.openxmlformats.org/officeDocument/2006/relationships/hyperlink" Target="../01/31/254-&#1055;%20&#1059;&#1056;&#1055;&#1047;%202017-01-31%20&#1054;&#1090;&#1095;&#1077;&#1090;.xls" TargetMode="External"/><Relationship Id="rId1550" Type="http://schemas.openxmlformats.org/officeDocument/2006/relationships/hyperlink" Target="../01/31/254-&#1055;%20&#1059;&#1057;&#1050;&#1047;&#1044;&#1054;%202017-01-31%20&#1054;&#1090;&#1095;&#1077;&#1090;.xls" TargetMode="External"/><Relationship Id="rId1648" Type="http://schemas.openxmlformats.org/officeDocument/2006/relationships/hyperlink" Target="../01/31/254-&#1055;%20&#1059;&#1057;&#1050;&#1047;&#1044;&#1054;%202017-01-31%20&#1054;&#1090;&#1095;&#1077;&#1090;.xls" TargetMode="External"/><Relationship Id="rId1203" Type="http://schemas.openxmlformats.org/officeDocument/2006/relationships/hyperlink" Target="../01/31/254-&#1055;%20&#1059;&#1056;&#1055;&#1047;%202017-01-31%20&#1054;&#1090;&#1095;&#1077;&#1090;.xls" TargetMode="External"/><Relationship Id="rId1410" Type="http://schemas.openxmlformats.org/officeDocument/2006/relationships/hyperlink" Target="../01/31/254-&#1055;%20&#1059;&#1057;&#1050;&#1047;&#1044;&#1054;%202017-01-31%20&#1054;&#1090;&#1095;&#1077;&#1090;.xls" TargetMode="External"/><Relationship Id="rId1508" Type="http://schemas.openxmlformats.org/officeDocument/2006/relationships/hyperlink" Target="../01/31/254-&#1055;%20&#1059;&#1057;&#1050;&#1047;&#1044;&#1054;%202017-01-31%20&#1054;&#1090;&#1095;&#1077;&#1090;.xls" TargetMode="External"/><Relationship Id="rId1855" Type="http://schemas.openxmlformats.org/officeDocument/2006/relationships/hyperlink" Target="../01/31/254-&#1055;%20&#1059;&#1057;&#1050;&#1047;&#1044;&#1054;%202017-01-31%20&#1054;&#1090;&#1095;&#1077;&#1090;.xls" TargetMode="External"/><Relationship Id="rId1715" Type="http://schemas.openxmlformats.org/officeDocument/2006/relationships/hyperlink" Target="../01/31/254-&#1055;%20&#1059;&#1057;&#1050;&#1047;&#1044;&#1054;%202017-01-31%20&#1054;&#1090;&#1095;&#1077;&#1090;.xls" TargetMode="External"/><Relationship Id="rId1922" Type="http://schemas.openxmlformats.org/officeDocument/2006/relationships/hyperlink" Target="../01/31/254-&#1055;%20&#1059;&#1057;&#1050;&#1047;&#1044;&#1054;%202017-01-31%20&#1054;&#1090;&#1095;&#1077;&#1090;.xls" TargetMode="External"/><Relationship Id="rId296" Type="http://schemas.openxmlformats.org/officeDocument/2006/relationships/hyperlink" Target="../01/31/254-&#1055;%20&#1059;&#1054;&#1056;&#1055;&#1057;%202017-01-31%20&#1054;&#1090;&#1095;&#1077;&#1090;.xls" TargetMode="External"/><Relationship Id="rId156" Type="http://schemas.openxmlformats.org/officeDocument/2006/relationships/hyperlink" Target="../01/31/254-&#1055;%20&#1059;&#1054;&#1056;&#1055;&#1057;%202017-01-31%20&#1054;&#1090;&#1095;&#1077;&#1090;.xls" TargetMode="External"/><Relationship Id="rId36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70" Type="http://schemas.openxmlformats.org/officeDocument/2006/relationships/hyperlink" Target="../01/31/254-&#1055;%20&#1059;&#1055;&#1041;%202017-01-31%20&#1054;&#1090;&#1095;&#1077;&#1090;.xls" TargetMode="External"/><Relationship Id="rId223" Type="http://schemas.openxmlformats.org/officeDocument/2006/relationships/hyperlink" Target="../01/31/254-&#1055;%20&#1059;&#1054;&#1056;&#1055;&#1057;%202017-01-31%20&#1054;&#1090;&#1095;&#1077;&#1090;.xls" TargetMode="External"/><Relationship Id="rId43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68" Type="http://schemas.openxmlformats.org/officeDocument/2006/relationships/hyperlink" Target="../01/31/254-&#1055;%20&#1059;&#1055;&#1041;%202017-01-31%20&#1054;&#1090;&#1095;&#1077;&#1090;.xls" TargetMode="External"/><Relationship Id="rId875" Type="http://schemas.openxmlformats.org/officeDocument/2006/relationships/hyperlink" Target="../01/31/254-&#1055;%20&#1059;&#1055;&#1041;%202017-01-31%20&#1054;&#1090;&#1095;&#1077;&#1090;.xls" TargetMode="External"/><Relationship Id="rId1060" Type="http://schemas.openxmlformats.org/officeDocument/2006/relationships/hyperlink" Target="../01/31/254-&#1055;%20&#1059;&#1055;&#1041;%202017-01-31%20&#1054;&#1090;&#1095;&#1077;&#1090;.xls" TargetMode="External"/><Relationship Id="rId1298" Type="http://schemas.openxmlformats.org/officeDocument/2006/relationships/hyperlink" Target="../01/31/254-&#1055;%20&#1059;&#1056;&#1055;&#1047;%202017-01-31%20&#1054;&#1090;&#1095;&#1077;&#1090;.xls" TargetMode="External"/><Relationship Id="rId52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35" Type="http://schemas.openxmlformats.org/officeDocument/2006/relationships/hyperlink" Target="../01/31/254-&#1055;%20&#1059;&#1055;&#1041;%202017-01-31%20&#1054;&#1090;&#1095;&#1077;&#1090;.xls" TargetMode="External"/><Relationship Id="rId942" Type="http://schemas.openxmlformats.org/officeDocument/2006/relationships/hyperlink" Target="../01/31/254-&#1055;%20&#1059;&#1055;&#1041;%202017-01-31%20&#1054;&#1090;&#1095;&#1077;&#1090;.xls" TargetMode="External"/><Relationship Id="rId1158" Type="http://schemas.openxmlformats.org/officeDocument/2006/relationships/hyperlink" Target="../01/31/254-&#1055;%20&#1059;&#1055;&#1041;%202017-01-31%20&#1054;&#1090;&#1095;&#1077;&#1090;.xls" TargetMode="External"/><Relationship Id="rId1365" Type="http://schemas.openxmlformats.org/officeDocument/2006/relationships/hyperlink" Target="../01/31/254-&#1055;%20&#1059;&#1056;&#1055;&#1047;%202017-01-31%20&#1054;&#1090;&#1095;&#1077;&#1090;.xls" TargetMode="External"/><Relationship Id="rId1572" Type="http://schemas.openxmlformats.org/officeDocument/2006/relationships/hyperlink" Target="../01/31/254-&#1055;%20&#1059;&#1057;&#1050;&#1047;&#1044;&#1054;%202017-01-31%20&#1054;&#1090;&#1095;&#1077;&#1090;.xls" TargetMode="External"/><Relationship Id="rId1018" Type="http://schemas.openxmlformats.org/officeDocument/2006/relationships/hyperlink" Target="../01/31/254-&#1055;%20&#1059;&#1055;&#1041;%202017-01-31%20&#1054;&#1090;&#1095;&#1077;&#1090;.xls" TargetMode="External"/><Relationship Id="rId1225" Type="http://schemas.openxmlformats.org/officeDocument/2006/relationships/hyperlink" Target="../01/31/254-&#1055;%20&#1059;&#1056;&#1055;&#1047;%202017-01-31%20&#1054;&#1090;&#1095;&#1077;&#1090;.xls" TargetMode="External"/><Relationship Id="rId1432" Type="http://schemas.openxmlformats.org/officeDocument/2006/relationships/hyperlink" Target="../01/31/254-&#1055;%20&#1059;&#1057;&#1050;&#1047;&#1044;&#1054;%202017-01-31%20&#1054;&#1090;&#1095;&#1077;&#1090;.xls" TargetMode="External"/><Relationship Id="rId1877" Type="http://schemas.openxmlformats.org/officeDocument/2006/relationships/hyperlink" Target="../01/31/254-&#1055;%20&#1059;&#1057;&#1050;&#1047;&#1044;&#1054;%202017-01-31%20&#1054;&#1090;&#1095;&#1077;&#1090;.xls" TargetMode="External"/><Relationship Id="rId71" Type="http://schemas.openxmlformats.org/officeDocument/2006/relationships/hyperlink" Target="../01/31/254-&#1055;%20&#1059;&#1054;&#1056;&#1055;&#1057;%202017-01-31%20&#1054;&#1090;&#1095;&#1077;&#1090;.xls" TargetMode="External"/><Relationship Id="rId802" Type="http://schemas.openxmlformats.org/officeDocument/2006/relationships/hyperlink" Target="../01/31/254-&#1055;%20&#1059;&#1055;&#1041;%202017-01-31%20&#1054;&#1090;&#1095;&#1077;&#1090;.xls" TargetMode="External"/><Relationship Id="rId1737" Type="http://schemas.openxmlformats.org/officeDocument/2006/relationships/hyperlink" Target="../01/31/254-&#1055;%20&#1059;&#1057;&#1050;&#1047;&#1044;&#1054;%202017-01-31%20&#1054;&#1090;&#1095;&#1077;&#1090;.xls" TargetMode="External"/><Relationship Id="rId1944" Type="http://schemas.openxmlformats.org/officeDocument/2006/relationships/hyperlink" Target="../01/31/254-&#1055;%20&#1059;&#1057;&#1050;&#1047;&#1044;&#1054;%202017-01-31%20&#1054;&#1090;&#1095;&#1077;&#1090;.xls" TargetMode="External"/><Relationship Id="rId29" Type="http://schemas.openxmlformats.org/officeDocument/2006/relationships/hyperlink" Target="../01/31/254-&#1055;%20&#1059;&#1054;&#1056;&#1055;&#1057;%202017-01-31%20&#1054;&#1090;&#1095;&#1077;&#1090;.xls" TargetMode="External"/><Relationship Id="rId178" Type="http://schemas.openxmlformats.org/officeDocument/2006/relationships/hyperlink" Target="../01/31/254-&#1055;%20&#1059;&#1054;&#1056;&#1055;&#1057;%202017-01-31%20&#1054;&#1090;&#1095;&#1077;&#1090;.xls" TargetMode="External"/><Relationship Id="rId1804" Type="http://schemas.openxmlformats.org/officeDocument/2006/relationships/hyperlink" Target="../01/31/254-&#1055;%20&#1059;&#1057;&#1050;&#1047;&#1044;&#1054;%202017-01-31%20&#1054;&#1090;&#1095;&#1077;&#1090;.xls" TargetMode="External"/><Relationship Id="rId38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2" Type="http://schemas.openxmlformats.org/officeDocument/2006/relationships/hyperlink" Target="../01/31/254-&#1055;%20&#1059;&#1055;&#1041;%202017-01-31%20&#1054;&#1090;&#1095;&#1077;&#1090;.xls" TargetMode="External"/><Relationship Id="rId245" Type="http://schemas.openxmlformats.org/officeDocument/2006/relationships/hyperlink" Target="../01/31/254-&#1055;%20&#1059;&#1054;&#1056;&#1055;&#1057;%202017-01-31%20&#1054;&#1090;&#1095;&#1077;&#1090;.xls" TargetMode="External"/><Relationship Id="rId45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97" Type="http://schemas.openxmlformats.org/officeDocument/2006/relationships/hyperlink" Target="../01/31/254-&#1055;%20&#1059;&#1055;&#1041;%202017-01-31%20&#1054;&#1090;&#1095;&#1077;&#1090;.xls" TargetMode="External"/><Relationship Id="rId1082" Type="http://schemas.openxmlformats.org/officeDocument/2006/relationships/hyperlink" Target="../01/31/254-&#1055;%20&#1059;&#1055;&#1041;%202017-01-31%20&#1054;&#1090;&#1095;&#1077;&#1090;.xls" TargetMode="External"/><Relationship Id="rId105" Type="http://schemas.openxmlformats.org/officeDocument/2006/relationships/hyperlink" Target="../01/31/254-&#1055;%20&#1059;&#1054;&#1056;&#1055;&#1057;%202017-01-31%20&#1054;&#1090;&#1095;&#1077;&#1090;.xls" TargetMode="External"/><Relationship Id="rId312" Type="http://schemas.openxmlformats.org/officeDocument/2006/relationships/hyperlink" Target="../01/31/254-&#1055;%20&#1059;&#1054;&#1056;&#1055;&#1057;%202017-01-31%20&#1054;&#1090;&#1095;&#1077;&#1090;.xls" TargetMode="External"/><Relationship Id="rId757" Type="http://schemas.openxmlformats.org/officeDocument/2006/relationships/hyperlink" Target="../01/31/254-&#1055;%20&#1059;&#1055;&#1041;%202017-01-31%20&#1054;&#1090;&#1095;&#1077;&#1090;.xls" TargetMode="External"/><Relationship Id="rId964" Type="http://schemas.openxmlformats.org/officeDocument/2006/relationships/hyperlink" Target="../01/31/254-&#1055;%20&#1059;&#1055;&#1041;%202017-01-31%20&#1054;&#1090;&#1095;&#1077;&#1090;.xls" TargetMode="External"/><Relationship Id="rId1387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594" Type="http://schemas.openxmlformats.org/officeDocument/2006/relationships/hyperlink" Target="../01/31/254-&#1055;%20&#1059;&#1057;&#1050;&#1047;&#1044;&#1054;%202017-01-31%20&#1054;&#1090;&#1095;&#1077;&#1090;.xls" TargetMode="External"/><Relationship Id="rId93" Type="http://schemas.openxmlformats.org/officeDocument/2006/relationships/hyperlink" Target="../01/31/254-&#1055;%20&#1059;&#1054;&#1056;&#1055;&#1057;%202017-01-31%20&#1054;&#1090;&#1095;&#1077;&#1090;.xls" TargetMode="External"/><Relationship Id="rId617" Type="http://schemas.openxmlformats.org/officeDocument/2006/relationships/hyperlink" Target="../01/31/254-&#1055;%20&#1059;&#1055;&#1041;%202017-01-31%20&#1054;&#1090;&#1095;&#1077;&#1090;.xls" TargetMode="External"/><Relationship Id="rId824" Type="http://schemas.openxmlformats.org/officeDocument/2006/relationships/hyperlink" Target="../01/31/254-&#1055;%20&#1059;&#1055;&#1041;%202017-01-31%20&#1054;&#1090;&#1095;&#1077;&#1090;.xls" TargetMode="External"/><Relationship Id="rId1247" Type="http://schemas.openxmlformats.org/officeDocument/2006/relationships/hyperlink" Target="../01/31/254-&#1055;%20&#1059;&#1056;&#1055;&#1047;%202017-01-31%20&#1054;&#1090;&#1095;&#1077;&#1090;.xls" TargetMode="External"/><Relationship Id="rId1454" Type="http://schemas.openxmlformats.org/officeDocument/2006/relationships/hyperlink" Target="../01/31/254-&#1055;%20&#1059;&#1057;&#1050;&#1047;&#1044;&#1054;%202017-01-31%20&#1054;&#1090;&#1095;&#1077;&#1090;.xls" TargetMode="External"/><Relationship Id="rId1661" Type="http://schemas.openxmlformats.org/officeDocument/2006/relationships/hyperlink" Target="../01/31/254-&#1055;%20&#1059;&#1057;&#1050;&#1047;&#1044;&#1054;%202017-01-31%20&#1054;&#1090;&#1095;&#1077;&#1090;.xls" TargetMode="External"/><Relationship Id="rId1899" Type="http://schemas.openxmlformats.org/officeDocument/2006/relationships/hyperlink" Target="../01/31/254-&#1055;%20&#1059;&#1057;&#1050;&#1047;&#1044;&#1054;%202017-01-31%20&#1054;&#1090;&#1095;&#1077;&#1090;.xls" TargetMode="External"/><Relationship Id="rId1107" Type="http://schemas.openxmlformats.org/officeDocument/2006/relationships/hyperlink" Target="../01/31/254-&#1055;%20&#1059;&#1055;&#1041;%202017-01-31%20&#1054;&#1090;&#1095;&#1077;&#1090;.xls" TargetMode="External"/><Relationship Id="rId1314" Type="http://schemas.openxmlformats.org/officeDocument/2006/relationships/hyperlink" Target="../01/31/254-&#1055;%20&#1059;&#1056;&#1055;&#1047;%202017-01-31%20&#1054;&#1090;&#1095;&#1077;&#1090;.xls" TargetMode="External"/><Relationship Id="rId1521" Type="http://schemas.openxmlformats.org/officeDocument/2006/relationships/hyperlink" Target="../01/31/254-&#1055;%20&#1059;&#1057;&#1050;&#1047;&#1044;&#1054;%202017-01-31%20&#1054;&#1090;&#1095;&#1077;&#1090;.xls" TargetMode="External"/><Relationship Id="rId1759" Type="http://schemas.openxmlformats.org/officeDocument/2006/relationships/hyperlink" Target="../01/31/254-&#1055;%20&#1059;&#1057;&#1050;&#1047;&#1044;&#1054;%202017-01-31%20&#1054;&#1090;&#1095;&#1077;&#1090;.xls" TargetMode="External"/><Relationship Id="rId1966" Type="http://schemas.openxmlformats.org/officeDocument/2006/relationships/hyperlink" Target="../01/31/254-&#1055;%20&#1059;&#1057;&#1050;&#1047;&#1044;&#1054;%202017-01-31%20&#1054;&#1090;&#1095;&#1077;&#1090;.xls" TargetMode="External"/><Relationship Id="rId1619" Type="http://schemas.openxmlformats.org/officeDocument/2006/relationships/hyperlink" Target="../01/31/254-&#1055;%20&#1059;&#1057;&#1050;&#1047;&#1044;&#1054;%202017-01-31%20&#1054;&#1090;&#1095;&#1077;&#1090;.xls" TargetMode="External"/><Relationship Id="rId1826" Type="http://schemas.openxmlformats.org/officeDocument/2006/relationships/hyperlink" Target="../01/31/254-&#1055;%20&#1059;&#1057;&#1050;&#1047;&#1044;&#1054;%202017-01-31%20&#1054;&#1090;&#1095;&#1077;&#1090;.xls" TargetMode="External"/><Relationship Id="rId20" Type="http://schemas.openxmlformats.org/officeDocument/2006/relationships/hyperlink" Target="../01/31/254-&#1055;%20&#1059;&#1054;&#1056;&#1055;&#1057;%202017-01-31%20&#1054;&#1090;&#1095;&#1077;&#1090;.xls" TargetMode="External"/><Relationship Id="rId267" Type="http://schemas.openxmlformats.org/officeDocument/2006/relationships/hyperlink" Target="../01/31/254-&#1055;%20&#1059;&#1054;&#1056;&#1055;&#1057;%202017-01-31%20&#1054;&#1090;&#1095;&#1077;&#1090;.xls" TargetMode="External"/><Relationship Id="rId47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27" Type="http://schemas.openxmlformats.org/officeDocument/2006/relationships/hyperlink" Target="../01/31/254-&#1055;%20&#1059;&#1054;&#1056;&#1055;&#1057;%202017-01-31%20&#1054;&#1090;&#1095;&#1077;&#1090;.xls" TargetMode="External"/><Relationship Id="rId681" Type="http://schemas.openxmlformats.org/officeDocument/2006/relationships/hyperlink" Target="../01/31/254-&#1055;%20&#1059;&#1055;&#1041;%202017-01-31%20&#1054;&#1090;&#1095;&#1077;&#1090;.xls" TargetMode="External"/><Relationship Id="rId779" Type="http://schemas.openxmlformats.org/officeDocument/2006/relationships/hyperlink" Target="../01/31/254-&#1055;%20&#1059;&#1055;&#1041;%202017-01-31%20&#1054;&#1090;&#1095;&#1077;&#1090;.xls" TargetMode="External"/><Relationship Id="rId986" Type="http://schemas.openxmlformats.org/officeDocument/2006/relationships/hyperlink" Target="../01/31/254-&#1055;%20&#1059;&#1055;&#1041;%202017-01-31%20&#1054;&#1090;&#1095;&#1077;&#1090;.xls" TargetMode="External"/><Relationship Id="rId33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4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39" Type="http://schemas.openxmlformats.org/officeDocument/2006/relationships/hyperlink" Target="../01/31/254-&#1055;%20&#1059;&#1055;&#1041;%202017-01-31%20&#1054;&#1090;&#1095;&#1077;&#1090;.xls" TargetMode="External"/><Relationship Id="rId1171" Type="http://schemas.openxmlformats.org/officeDocument/2006/relationships/hyperlink" Target="../01/31/254-&#1055;%20&#1059;&#1055;&#1041;%202017-01-31%20&#1054;&#1090;&#1095;&#1077;&#1090;.xls" TargetMode="External"/><Relationship Id="rId1269" Type="http://schemas.openxmlformats.org/officeDocument/2006/relationships/hyperlink" Target="../01/31/254-&#1055;%20&#1059;&#1056;&#1055;&#1047;%202017-01-31%20&#1054;&#1090;&#1095;&#1077;&#1090;.xls" TargetMode="External"/><Relationship Id="rId1476" Type="http://schemas.openxmlformats.org/officeDocument/2006/relationships/hyperlink" Target="../01/31/254-&#1055;%20&#1059;&#1057;&#1050;&#1047;&#1044;&#1054;%202017-01-31%20&#1054;&#1090;&#1095;&#1077;&#1090;.xls" TargetMode="External"/><Relationship Id="rId40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46" Type="http://schemas.openxmlformats.org/officeDocument/2006/relationships/hyperlink" Target="../01/31/254-&#1055;%20&#1059;&#1055;&#1041;%202017-01-31%20&#1054;&#1090;&#1095;&#1077;&#1090;.xls" TargetMode="External"/><Relationship Id="rId1031" Type="http://schemas.openxmlformats.org/officeDocument/2006/relationships/hyperlink" Target="../01/31/254-&#1055;%20&#1059;&#1055;&#1041;%202017-01-31%20&#1054;&#1090;&#1095;&#1077;&#1090;.xls" TargetMode="External"/><Relationship Id="rId1129" Type="http://schemas.openxmlformats.org/officeDocument/2006/relationships/hyperlink" Target="../01/31/254-&#1055;%20&#1059;&#1055;&#1041;%202017-01-31%20&#1054;&#1090;&#1095;&#1077;&#1090;.xls" TargetMode="External"/><Relationship Id="rId1683" Type="http://schemas.openxmlformats.org/officeDocument/2006/relationships/hyperlink" Target="../01/31/254-&#1055;%20&#1059;&#1057;&#1050;&#1047;&#1044;&#1054;%202017-01-31%20&#1054;&#1090;&#1095;&#1077;&#1090;.xls" TargetMode="External"/><Relationship Id="rId1890" Type="http://schemas.openxmlformats.org/officeDocument/2006/relationships/hyperlink" Target="../01/31/254-&#1055;%20&#1059;&#1057;&#1050;&#1047;&#1044;&#1054;%202017-01-31%20&#1054;&#1090;&#1095;&#1077;&#1090;.xls" TargetMode="External"/><Relationship Id="rId706" Type="http://schemas.openxmlformats.org/officeDocument/2006/relationships/hyperlink" Target="../01/31/254-&#1055;%20&#1059;&#1055;&#1041;%202017-01-31%20&#1054;&#1090;&#1095;&#1077;&#1090;.xls" TargetMode="External"/><Relationship Id="rId913" Type="http://schemas.openxmlformats.org/officeDocument/2006/relationships/hyperlink" Target="../01/31/254-&#1055;%20&#1059;&#1055;&#1041;%202017-01-31%20&#1054;&#1090;&#1095;&#1077;&#1090;.xls" TargetMode="External"/><Relationship Id="rId1336" Type="http://schemas.openxmlformats.org/officeDocument/2006/relationships/hyperlink" Target="../01/31/254-&#1055;%20&#1059;&#1056;&#1055;&#1047;%202017-01-31%20&#1054;&#1090;&#1095;&#1077;&#1090;.xls" TargetMode="External"/><Relationship Id="rId1543" Type="http://schemas.openxmlformats.org/officeDocument/2006/relationships/hyperlink" Target="../01/31/254-&#1055;%20&#1059;&#1057;&#1050;&#1047;&#1044;&#1054;%202017-01-31%20&#1054;&#1090;&#1095;&#1077;&#1090;.xls" TargetMode="External"/><Relationship Id="rId1750" Type="http://schemas.openxmlformats.org/officeDocument/2006/relationships/hyperlink" Target="../01/31/254-&#1055;%20&#1059;&#1057;&#1050;&#1047;&#1044;&#1054;%202017-01-31%20&#1054;&#1090;&#1095;&#1077;&#1090;.xls" TargetMode="External"/><Relationship Id="rId42" Type="http://schemas.openxmlformats.org/officeDocument/2006/relationships/hyperlink" Target="../01/31/254-&#1055;%20&#1059;&#1054;&#1056;&#1055;&#1057;%202017-01-31%20&#1054;&#1090;&#1095;&#1077;&#1090;.xls" TargetMode="External"/><Relationship Id="rId1403" Type="http://schemas.openxmlformats.org/officeDocument/2006/relationships/hyperlink" Target="../01/31/254-&#1055;%20&#1059;&#1057;&#1050;&#1047;&#1044;&#1054;%202017-01-31%20&#1054;&#1090;&#1095;&#1077;&#1090;.xls" TargetMode="External"/><Relationship Id="rId1610" Type="http://schemas.openxmlformats.org/officeDocument/2006/relationships/hyperlink" Target="../01/31/254-&#1055;%20&#1059;&#1057;&#1050;&#1047;&#1044;&#1054;%202017-01-31%20&#1054;&#1090;&#1095;&#1077;&#1090;.xls" TargetMode="External"/><Relationship Id="rId1848" Type="http://schemas.openxmlformats.org/officeDocument/2006/relationships/hyperlink" Target="../01/31/254-&#1055;%20&#1059;&#1057;&#1050;&#1047;&#1044;&#1054;%202017-01-31%20&#1054;&#1090;&#1095;&#1077;&#1090;.xls" TargetMode="External"/><Relationship Id="rId191" Type="http://schemas.openxmlformats.org/officeDocument/2006/relationships/hyperlink" Target="../01/31/254-&#1055;%20&#1059;&#1054;&#1056;&#1055;&#1057;%202017-01-31%20&#1054;&#1090;&#1095;&#1077;&#1090;.xls" TargetMode="External"/><Relationship Id="rId1708" Type="http://schemas.openxmlformats.org/officeDocument/2006/relationships/hyperlink" Target="../01/31/254-&#1055;%20&#1059;&#1057;&#1050;&#1047;&#1044;&#1054;%202017-01-31%20&#1054;&#1090;&#1095;&#1077;&#1090;.xls" TargetMode="External"/><Relationship Id="rId1915" Type="http://schemas.openxmlformats.org/officeDocument/2006/relationships/hyperlink" Target="../01/31/254-&#1055;%20&#1059;&#1057;&#1050;&#1047;&#1044;&#1054;%202017-01-31%20&#1054;&#1090;&#1095;&#1077;&#1090;.xls" TargetMode="External"/><Relationship Id="rId289" Type="http://schemas.openxmlformats.org/officeDocument/2006/relationships/hyperlink" Target="../01/31/254-&#1055;%20&#1059;&#1054;&#1056;&#1055;&#1057;%202017-01-31%20&#1054;&#1090;&#1095;&#1077;&#1090;.xls" TargetMode="External"/><Relationship Id="rId49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49" Type="http://schemas.openxmlformats.org/officeDocument/2006/relationships/hyperlink" Target="../01/31/254-&#1055;%20&#1059;&#1054;&#1056;&#1055;&#1057;%202017-01-31%20&#1054;&#1090;&#1095;&#1077;&#1090;.xls" TargetMode="External"/><Relationship Id="rId35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63" Type="http://schemas.openxmlformats.org/officeDocument/2006/relationships/hyperlink" Target="../01/31/254-&#1055;%20&#1059;&#1055;&#1041;%202017-01-31%20&#1054;&#1090;&#1095;&#1077;&#1090;.xls" TargetMode="External"/><Relationship Id="rId770" Type="http://schemas.openxmlformats.org/officeDocument/2006/relationships/hyperlink" Target="../01/31/254-&#1055;%20&#1059;&#1055;&#1041;%202017-01-31%20&#1054;&#1090;&#1095;&#1077;&#1090;.xls" TargetMode="External"/><Relationship Id="rId1193" Type="http://schemas.openxmlformats.org/officeDocument/2006/relationships/hyperlink" Target="../01/31/254-&#1055;%20&#1059;&#1056;&#1055;&#1047;%202017-01-31%20&#1054;&#1090;&#1095;&#1077;&#1090;.xls" TargetMode="External"/><Relationship Id="rId216" Type="http://schemas.openxmlformats.org/officeDocument/2006/relationships/hyperlink" Target="../01/31/254-&#1055;%20&#1059;&#1054;&#1056;&#1055;&#1057;%202017-01-31%20&#1054;&#1090;&#1095;&#1077;&#1090;.xls" TargetMode="External"/><Relationship Id="rId42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68" Type="http://schemas.openxmlformats.org/officeDocument/2006/relationships/hyperlink" Target="../01/31/254-&#1055;%20&#1059;&#1055;&#1041;%202017-01-31%20&#1054;&#1090;&#1095;&#1077;&#1090;.xls" TargetMode="External"/><Relationship Id="rId1053" Type="http://schemas.openxmlformats.org/officeDocument/2006/relationships/hyperlink" Target="../01/31/254-&#1055;%20&#1059;&#1055;&#1041;%202017-01-31%20&#1054;&#1090;&#1095;&#1077;&#1090;.xls" TargetMode="External"/><Relationship Id="rId1260" Type="http://schemas.openxmlformats.org/officeDocument/2006/relationships/hyperlink" Target="../01/31/254-&#1055;%20&#1059;&#1056;&#1055;&#1047;%202017-01-31%20&#1054;&#1090;&#1095;&#1077;&#1090;.xls" TargetMode="External"/><Relationship Id="rId1498" Type="http://schemas.openxmlformats.org/officeDocument/2006/relationships/hyperlink" Target="../01/31/254-&#1055;%20&#1059;&#1057;&#1050;&#1047;&#1044;&#1054;%202017-01-31%20&#1054;&#1090;&#1095;&#1077;&#1090;.xls" TargetMode="External"/><Relationship Id="rId630" Type="http://schemas.openxmlformats.org/officeDocument/2006/relationships/hyperlink" Target="../01/31/254-&#1055;%20&#1059;&#1055;&#1041;%202017-01-31%20&#1054;&#1090;&#1095;&#1077;&#1090;.xls" TargetMode="External"/><Relationship Id="rId728" Type="http://schemas.openxmlformats.org/officeDocument/2006/relationships/hyperlink" Target="../01/31/254-&#1055;%20&#1059;&#1055;&#1041;%202017-01-31%20&#1054;&#1090;&#1095;&#1077;&#1090;.xls" TargetMode="External"/><Relationship Id="rId935" Type="http://schemas.openxmlformats.org/officeDocument/2006/relationships/hyperlink" Target="../01/31/254-&#1055;%20&#1059;&#1055;&#1041;%202017-01-31%20&#1054;&#1090;&#1095;&#1077;&#1090;.xls" TargetMode="External"/><Relationship Id="rId1358" Type="http://schemas.openxmlformats.org/officeDocument/2006/relationships/hyperlink" Target="../01/31/254-&#1055;%20&#1059;&#1056;&#1055;&#1047;%202017-01-31%20&#1054;&#1090;&#1095;&#1077;&#1090;.xls" TargetMode="External"/><Relationship Id="rId1565" Type="http://schemas.openxmlformats.org/officeDocument/2006/relationships/hyperlink" Target="../01/31/254-&#1055;%20&#1059;&#1057;&#1050;&#1047;&#1044;&#1054;%202017-01-31%20&#1054;&#1090;&#1095;&#1077;&#1090;.xls" TargetMode="External"/><Relationship Id="rId1772" Type="http://schemas.openxmlformats.org/officeDocument/2006/relationships/hyperlink" Target="../01/31/254-&#1055;%20&#1059;&#1057;&#1050;&#1047;&#1044;&#1054;%202017-01-31%20&#1054;&#1090;&#1095;&#1077;&#1090;.xls" TargetMode="External"/><Relationship Id="rId64" Type="http://schemas.openxmlformats.org/officeDocument/2006/relationships/hyperlink" Target="../01/31/254-&#1055;%20&#1059;&#1054;&#1056;&#1055;&#1057;%202017-01-31%20&#1054;&#1090;&#1095;&#1077;&#1090;.xls" TargetMode="External"/><Relationship Id="rId1120" Type="http://schemas.openxmlformats.org/officeDocument/2006/relationships/hyperlink" Target="../01/31/254-&#1055;%20&#1059;&#1055;&#1041;%202017-01-31%20&#1054;&#1090;&#1095;&#1077;&#1090;.xls" TargetMode="External"/><Relationship Id="rId1218" Type="http://schemas.openxmlformats.org/officeDocument/2006/relationships/hyperlink" Target="../01/31/254-&#1055;%20&#1059;&#1056;&#1055;&#1047;%202017-01-31%20&#1054;&#1090;&#1095;&#1077;&#1090;.xls" TargetMode="External"/><Relationship Id="rId1425" Type="http://schemas.openxmlformats.org/officeDocument/2006/relationships/hyperlink" Target="../01/31/254-&#1055;%20&#1059;&#1057;&#1050;&#1047;&#1044;&#1054;%202017-01-31%20&#1054;&#1090;&#1095;&#1077;&#1090;.xls" TargetMode="External"/><Relationship Id="rId1632" Type="http://schemas.openxmlformats.org/officeDocument/2006/relationships/hyperlink" Target="../01/31/254-&#1055;%20&#1059;&#1057;&#1050;&#1047;&#1044;&#1054;%202017-01-31%20&#1054;&#1090;&#1095;&#1077;&#1090;.xls" TargetMode="External"/><Relationship Id="rId1937" Type="http://schemas.openxmlformats.org/officeDocument/2006/relationships/hyperlink" Target="../01/31/254-&#1055;%20&#1059;&#1057;&#1050;&#1047;&#1044;&#1054;%202017-01-31%20&#1054;&#1090;&#1095;&#1077;&#1090;.xls" TargetMode="External"/><Relationship Id="rId43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41" Type="http://schemas.openxmlformats.org/officeDocument/2006/relationships/hyperlink" Target="../01/31/254-&#1055;%20&#1059;&#1055;&#1041;%202017-01-31%20&#1054;&#1090;&#1095;&#1077;&#1090;.xls" TargetMode="External"/><Relationship Id="rId739" Type="http://schemas.openxmlformats.org/officeDocument/2006/relationships/hyperlink" Target="../01/31/254-&#1055;%20&#1059;&#1055;&#1041;%202017-01-31%20&#1054;&#1090;&#1095;&#1077;&#1090;.xls" TargetMode="External"/><Relationship Id="rId1064" Type="http://schemas.openxmlformats.org/officeDocument/2006/relationships/hyperlink" Target="../01/31/254-&#1055;%20&#1059;&#1055;&#1041;%202017-01-31%20&#1054;&#1090;&#1095;&#1077;&#1090;.xls" TargetMode="External"/><Relationship Id="rId1271" Type="http://schemas.openxmlformats.org/officeDocument/2006/relationships/hyperlink" Target="../01/31/254-&#1055;%20&#1059;&#1056;&#1055;&#1047;%202017-01-31%20&#1054;&#1090;&#1095;&#1077;&#1090;.xls" TargetMode="External"/><Relationship Id="rId1369" Type="http://schemas.openxmlformats.org/officeDocument/2006/relationships/hyperlink" Target="../01/31/254-&#1055;%20&#1059;&#1056;&#1055;&#1047;%202017-01-31%20&#1054;&#1090;&#1095;&#1077;&#1090;.xls" TargetMode="External"/><Relationship Id="rId1576" Type="http://schemas.openxmlformats.org/officeDocument/2006/relationships/hyperlink" Target="../01/31/254-&#1055;%20&#1059;&#1057;&#1050;&#1047;&#1044;&#1054;%202017-01-31%20&#1054;&#1090;&#1095;&#1077;&#1090;.xls" TargetMode="External"/><Relationship Id="rId280" Type="http://schemas.openxmlformats.org/officeDocument/2006/relationships/hyperlink" Target="../01/31/254-&#1055;%20&#1059;&#1054;&#1056;&#1055;&#1057;%202017-01-31%20&#1054;&#1090;&#1095;&#1077;&#1090;.xls" TargetMode="External"/><Relationship Id="rId50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46" Type="http://schemas.openxmlformats.org/officeDocument/2006/relationships/hyperlink" Target="../01/31/254-&#1055;%20&#1059;&#1055;&#1041;%202017-01-31%20&#1054;&#1090;&#1095;&#1077;&#1090;.xls" TargetMode="External"/><Relationship Id="rId1131" Type="http://schemas.openxmlformats.org/officeDocument/2006/relationships/hyperlink" Target="../01/31/254-&#1055;%20&#1059;&#1055;&#1041;%202017-01-31%20&#1054;&#1090;&#1095;&#1077;&#1090;.xls" TargetMode="External"/><Relationship Id="rId1229" Type="http://schemas.openxmlformats.org/officeDocument/2006/relationships/hyperlink" Target="../01/31/254-&#1055;%20&#1059;&#1056;&#1055;&#1047;%202017-01-31%20&#1054;&#1090;&#1095;&#1077;&#1090;.xls" TargetMode="External"/><Relationship Id="rId1783" Type="http://schemas.openxmlformats.org/officeDocument/2006/relationships/hyperlink" Target="../01/31/254-&#1055;%20&#1059;&#1057;&#1050;&#1047;&#1044;&#1054;%202017-01-31%20&#1054;&#1090;&#1095;&#1077;&#1090;.xls" TargetMode="External"/><Relationship Id="rId75" Type="http://schemas.openxmlformats.org/officeDocument/2006/relationships/hyperlink" Target="../01/31/254-&#1055;%20&#1059;&#1054;&#1056;&#1055;&#1057;%202017-01-31%20&#1054;&#1090;&#1095;&#1077;&#1090;.xls" TargetMode="External"/><Relationship Id="rId140" Type="http://schemas.openxmlformats.org/officeDocument/2006/relationships/hyperlink" Target="../01/31/254-&#1055;%20&#1059;&#1054;&#1056;&#1055;&#1057;%202017-01-31%20&#1054;&#1090;&#1095;&#1077;&#1090;.xls" TargetMode="External"/><Relationship Id="rId37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5" Type="http://schemas.openxmlformats.org/officeDocument/2006/relationships/hyperlink" Target="../01/31/254-&#1055;%20&#1059;&#1055;&#1041;%202017-01-31%20&#1054;&#1090;&#1095;&#1077;&#1090;.xls" TargetMode="External"/><Relationship Id="rId792" Type="http://schemas.openxmlformats.org/officeDocument/2006/relationships/hyperlink" Target="../01/31/254-&#1055;%20&#1059;&#1055;&#1041;%202017-01-31%20&#1054;&#1090;&#1095;&#1077;&#1090;.xls" TargetMode="External"/><Relationship Id="rId806" Type="http://schemas.openxmlformats.org/officeDocument/2006/relationships/hyperlink" Target="../01/31/254-&#1055;%20&#1059;&#1055;&#1041;%202017-01-31%20&#1054;&#1090;&#1095;&#1077;&#1090;.xls" TargetMode="External"/><Relationship Id="rId1436" Type="http://schemas.openxmlformats.org/officeDocument/2006/relationships/hyperlink" Target="../01/31/254-&#1055;%20&#1059;&#1057;&#1050;&#1047;&#1044;&#1054;%202017-01-31%20&#1054;&#1090;&#1095;&#1077;&#1090;.xls" TargetMode="External"/><Relationship Id="rId1643" Type="http://schemas.openxmlformats.org/officeDocument/2006/relationships/hyperlink" Target="../01/31/254-&#1055;%20&#1059;&#1057;&#1050;&#1047;&#1044;&#1054;%202017-01-31%20&#1054;&#1090;&#1095;&#1077;&#1090;.xls" TargetMode="External"/><Relationship Id="rId1850" Type="http://schemas.openxmlformats.org/officeDocument/2006/relationships/hyperlink" Target="../01/31/254-&#1055;%20&#1059;&#1057;&#1050;&#1047;&#1044;&#1054;%202017-01-31%20&#1054;&#1090;&#1095;&#1077;&#1090;.xls" TargetMode="External"/><Relationship Id="rId6" Type="http://schemas.openxmlformats.org/officeDocument/2006/relationships/hyperlink" Target="../01/31/254-&#1055;%20&#1059;&#1054;&#1056;&#1055;&#1057;%202017-01-31%20&#1054;&#1090;&#1095;&#1077;&#1090;.xls" TargetMode="External"/><Relationship Id="rId238" Type="http://schemas.openxmlformats.org/officeDocument/2006/relationships/hyperlink" Target="../01/31/254-&#1055;%20&#1059;&#1054;&#1056;&#1055;&#1057;%202017-01-31%20&#1054;&#1090;&#1095;&#1077;&#1090;.xls" TargetMode="External"/><Relationship Id="rId44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52" Type="http://schemas.openxmlformats.org/officeDocument/2006/relationships/hyperlink" Target="../01/31/254-&#1055;%20&#1059;&#1055;&#1041;%202017-01-31%20&#1054;&#1090;&#1095;&#1077;&#1090;.xls" TargetMode="External"/><Relationship Id="rId1075" Type="http://schemas.openxmlformats.org/officeDocument/2006/relationships/hyperlink" Target="../01/31/254-&#1055;%20&#1059;&#1055;&#1041;%202017-01-31%20&#1054;&#1090;&#1095;&#1077;&#1090;.xls" TargetMode="External"/><Relationship Id="rId1282" Type="http://schemas.openxmlformats.org/officeDocument/2006/relationships/hyperlink" Target="../01/31/254-&#1055;%20&#1059;&#1056;&#1055;&#1047;%202017-01-31%20&#1054;&#1090;&#1095;&#1077;&#1090;.xls" TargetMode="External"/><Relationship Id="rId1503" Type="http://schemas.openxmlformats.org/officeDocument/2006/relationships/hyperlink" Target="../01/31/254-&#1055;%20&#1059;&#1057;&#1050;&#1047;&#1044;&#1054;%202017-01-31%20&#1054;&#1090;&#1095;&#1077;&#1090;.xls" TargetMode="External"/><Relationship Id="rId1710" Type="http://schemas.openxmlformats.org/officeDocument/2006/relationships/hyperlink" Target="../01/31/254-&#1055;%20&#1059;&#1057;&#1050;&#1047;&#1044;&#1054;%202017-01-31%20&#1054;&#1090;&#1095;&#1077;&#1090;.xls" TargetMode="External"/><Relationship Id="rId1948" Type="http://schemas.openxmlformats.org/officeDocument/2006/relationships/hyperlink" Target="../01/31/254-&#1055;%20&#1059;&#1057;&#1050;&#1047;&#1044;&#1054;%202017-01-31%20&#1054;&#1090;&#1095;&#1077;&#1090;.xls" TargetMode="External"/><Relationship Id="rId291" Type="http://schemas.openxmlformats.org/officeDocument/2006/relationships/hyperlink" Target="../01/31/254-&#1055;%20&#1059;&#1054;&#1056;&#1055;&#1057;%202017-01-31%20&#1054;&#1090;&#1095;&#1077;&#1090;.xls" TargetMode="External"/><Relationship Id="rId305" Type="http://schemas.openxmlformats.org/officeDocument/2006/relationships/hyperlink" Target="../01/31/254-&#1055;%20&#1059;&#1054;&#1056;&#1055;&#1057;%202017-01-31%20&#1054;&#1090;&#1095;&#1077;&#1090;.xls" TargetMode="External"/><Relationship Id="rId51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57" Type="http://schemas.openxmlformats.org/officeDocument/2006/relationships/hyperlink" Target="../01/31/254-&#1055;%20&#1059;&#1055;&#1041;%202017-01-31%20&#1054;&#1090;&#1095;&#1077;&#1090;.xls" TargetMode="External"/><Relationship Id="rId1142" Type="http://schemas.openxmlformats.org/officeDocument/2006/relationships/hyperlink" Target="../01/31/254-&#1055;%20&#1059;&#1055;&#1041;%202017-01-31%20&#1054;&#1090;&#1095;&#1077;&#1090;.xls" TargetMode="External"/><Relationship Id="rId1587" Type="http://schemas.openxmlformats.org/officeDocument/2006/relationships/hyperlink" Target="../01/31/254-&#1055;%20&#1059;&#1057;&#1050;&#1047;&#1044;&#1054;%202017-01-31%20&#1054;&#1090;&#1095;&#1077;&#1090;.xls" TargetMode="External"/><Relationship Id="rId1794" Type="http://schemas.openxmlformats.org/officeDocument/2006/relationships/hyperlink" Target="../01/31/254-&#1055;%20&#1059;&#1057;&#1050;&#1047;&#1044;&#1054;%202017-01-31%20&#1054;&#1090;&#1095;&#1077;&#1090;.xls" TargetMode="External"/><Relationship Id="rId1808" Type="http://schemas.openxmlformats.org/officeDocument/2006/relationships/hyperlink" Target="../01/31/254-&#1055;%20&#1059;&#1057;&#1050;&#1047;&#1044;&#1054;%202017-01-31%20&#1054;&#1090;&#1095;&#1077;&#1090;.xls" TargetMode="External"/><Relationship Id="rId86" Type="http://schemas.openxmlformats.org/officeDocument/2006/relationships/hyperlink" Target="../01/31/254-&#1055;%20&#1059;&#1054;&#1056;&#1055;&#1057;%202017-01-31%20&#1054;&#1090;&#1095;&#1077;&#1090;.xls" TargetMode="External"/><Relationship Id="rId151" Type="http://schemas.openxmlformats.org/officeDocument/2006/relationships/hyperlink" Target="../01/31/254-&#1055;%20&#1059;&#1054;&#1056;&#1055;&#1057;%202017-01-31%20&#1054;&#1090;&#1095;&#1077;&#1090;.xls" TargetMode="External"/><Relationship Id="rId38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6" Type="http://schemas.openxmlformats.org/officeDocument/2006/relationships/hyperlink" Target="../01/31/254-&#1055;%20&#1059;&#1055;&#1041;%202017-01-31%20&#1054;&#1090;&#1095;&#1077;&#1090;.xls" TargetMode="External"/><Relationship Id="rId817" Type="http://schemas.openxmlformats.org/officeDocument/2006/relationships/hyperlink" Target="../01/31/254-&#1055;%20&#1059;&#1055;&#1041;%202017-01-31%20&#1054;&#1090;&#1095;&#1077;&#1090;.xls" TargetMode="External"/><Relationship Id="rId1002" Type="http://schemas.openxmlformats.org/officeDocument/2006/relationships/hyperlink" Target="../01/31/254-&#1055;%20&#1059;&#1055;&#1041;%202017-01-31%20&#1054;&#1090;&#1095;&#1077;&#1090;.xls" TargetMode="External"/><Relationship Id="rId1447" Type="http://schemas.openxmlformats.org/officeDocument/2006/relationships/hyperlink" Target="../01/31/254-&#1055;%20&#1059;&#1057;&#1050;&#1047;&#1044;&#1054;%202017-01-31%20&#1054;&#1090;&#1095;&#1077;&#1090;.xls" TargetMode="External"/><Relationship Id="rId1654" Type="http://schemas.openxmlformats.org/officeDocument/2006/relationships/hyperlink" Target="../01/31/254-&#1055;%20&#1059;&#1057;&#1050;&#1047;&#1044;&#1054;%202017-01-31%20&#1054;&#1090;&#1095;&#1077;&#1090;.xls" TargetMode="External"/><Relationship Id="rId1861" Type="http://schemas.openxmlformats.org/officeDocument/2006/relationships/hyperlink" Target="../01/31/254-&#1055;%20&#1059;&#1057;&#1050;&#1047;&#1044;&#1054;%202017-01-31%20&#1054;&#1090;&#1095;&#1077;&#1090;.xls" TargetMode="External"/><Relationship Id="rId249" Type="http://schemas.openxmlformats.org/officeDocument/2006/relationships/hyperlink" Target="../01/31/254-&#1055;%20&#1059;&#1054;&#1056;&#1055;&#1057;%202017-01-31%20&#1054;&#1090;&#1095;&#1077;&#1090;.xls" TargetMode="External"/><Relationship Id="rId45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63" Type="http://schemas.openxmlformats.org/officeDocument/2006/relationships/hyperlink" Target="../01/31/254-&#1055;%20&#1059;&#1055;&#1041;%202017-01-31%20&#1054;&#1090;&#1095;&#1077;&#1090;.xls" TargetMode="External"/><Relationship Id="rId870" Type="http://schemas.openxmlformats.org/officeDocument/2006/relationships/hyperlink" Target="../01/31/254-&#1055;%20&#1059;&#1055;&#1041;%202017-01-31%20&#1054;&#1090;&#1095;&#1077;&#1090;.xls" TargetMode="External"/><Relationship Id="rId1086" Type="http://schemas.openxmlformats.org/officeDocument/2006/relationships/hyperlink" Target="../01/31/254-&#1055;%20&#1059;&#1055;&#1041;%202017-01-31%20&#1054;&#1090;&#1095;&#1077;&#1090;.xls" TargetMode="External"/><Relationship Id="rId1293" Type="http://schemas.openxmlformats.org/officeDocument/2006/relationships/hyperlink" Target="../01/31/254-&#1055;%20&#1059;&#1056;&#1055;&#1047;%202017-01-31%20&#1054;&#1090;&#1095;&#1077;&#1090;.xls" TargetMode="External"/><Relationship Id="rId1307" Type="http://schemas.openxmlformats.org/officeDocument/2006/relationships/hyperlink" Target="../01/31/254-&#1055;%20&#1059;&#1056;&#1055;&#1047;%202017-01-31%20&#1054;&#1090;&#1095;&#1077;&#1090;.xls" TargetMode="External"/><Relationship Id="rId1514" Type="http://schemas.openxmlformats.org/officeDocument/2006/relationships/hyperlink" Target="../01/31/254-&#1055;%20&#1059;&#1057;&#1050;&#1047;&#1044;&#1054;%202017-01-31%20&#1054;&#1090;&#1095;&#1077;&#1090;.xls" TargetMode="External"/><Relationship Id="rId1721" Type="http://schemas.openxmlformats.org/officeDocument/2006/relationships/hyperlink" Target="../01/31/254-&#1055;%20&#1059;&#1057;&#1050;&#1047;&#1044;&#1054;%202017-01-31%20&#1054;&#1090;&#1095;&#1077;&#1090;.xls" TargetMode="External"/><Relationship Id="rId1959" Type="http://schemas.openxmlformats.org/officeDocument/2006/relationships/hyperlink" Target="../01/31/254-&#1055;%20&#1059;&#1057;&#1050;&#1047;&#1044;&#1054;%202017-01-31%20&#1054;&#1090;&#1095;&#1077;&#1090;.xls" TargetMode="External"/><Relationship Id="rId13" Type="http://schemas.openxmlformats.org/officeDocument/2006/relationships/hyperlink" Target="../01/31/254-&#1055;%20&#1059;&#1054;&#1056;&#1055;&#1057;%202017-01-31%20&#1054;&#1090;&#1095;&#1077;&#1090;.xls" TargetMode="External"/><Relationship Id="rId109" Type="http://schemas.openxmlformats.org/officeDocument/2006/relationships/hyperlink" Target="../01/31/254-&#1055;%20&#1059;&#1054;&#1056;&#1055;&#1057;%202017-01-31%20&#1054;&#1090;&#1095;&#1077;&#1090;.xls" TargetMode="External"/><Relationship Id="rId316" Type="http://schemas.openxmlformats.org/officeDocument/2006/relationships/hyperlink" Target="../01/31/254-&#1055;%20&#1059;&#1054;&#1056;&#1055;&#1057;%202017-01-31%20&#1054;&#1090;&#1095;&#1077;&#1090;.xls" TargetMode="External"/><Relationship Id="rId52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68" Type="http://schemas.openxmlformats.org/officeDocument/2006/relationships/hyperlink" Target="../01/31/254-&#1055;%20&#1059;&#1055;&#1041;%202017-01-31%20&#1054;&#1090;&#1095;&#1077;&#1090;.xls" TargetMode="External"/><Relationship Id="rId1153" Type="http://schemas.openxmlformats.org/officeDocument/2006/relationships/hyperlink" Target="../01/31/254-&#1055;%20&#1059;&#1055;&#1041;%202017-01-31%20&#1054;&#1090;&#1095;&#1077;&#1090;.xls" TargetMode="External"/><Relationship Id="rId1598" Type="http://schemas.openxmlformats.org/officeDocument/2006/relationships/hyperlink" Target="../01/31/254-&#1055;%20&#1059;&#1057;&#1050;&#1047;&#1044;&#1054;%202017-01-31%20&#1054;&#1090;&#1095;&#1077;&#1090;.xls" TargetMode="External"/><Relationship Id="rId1819" Type="http://schemas.openxmlformats.org/officeDocument/2006/relationships/hyperlink" Target="../01/31/254-&#1055;%20&#1059;&#1057;&#1050;&#1047;&#1044;&#1054;%202017-01-31%20&#1054;&#1090;&#1095;&#1077;&#1090;.xls" TargetMode="External"/><Relationship Id="rId97" Type="http://schemas.openxmlformats.org/officeDocument/2006/relationships/hyperlink" Target="../01/31/254-&#1055;%20&#1059;&#1054;&#1056;&#1055;&#1057;%202017-01-31%20&#1054;&#1090;&#1095;&#1077;&#1090;.xls" TargetMode="External"/><Relationship Id="rId730" Type="http://schemas.openxmlformats.org/officeDocument/2006/relationships/hyperlink" Target="../01/31/254-&#1055;%20&#1059;&#1055;&#1041;%202017-01-31%20&#1054;&#1090;&#1095;&#1077;&#1090;.xls" TargetMode="External"/><Relationship Id="rId828" Type="http://schemas.openxmlformats.org/officeDocument/2006/relationships/hyperlink" Target="../01/31/254-&#1055;%20&#1059;&#1055;&#1041;%202017-01-31%20&#1054;&#1090;&#1095;&#1077;&#1090;.xls" TargetMode="External"/><Relationship Id="rId1013" Type="http://schemas.openxmlformats.org/officeDocument/2006/relationships/hyperlink" Target="../01/31/254-&#1055;%20&#1059;&#1055;&#1041;%202017-01-31%20&#1054;&#1090;&#1095;&#1077;&#1090;.xls" TargetMode="External"/><Relationship Id="rId1360" Type="http://schemas.openxmlformats.org/officeDocument/2006/relationships/hyperlink" Target="../01/31/254-&#1055;%20&#1059;&#1056;&#1055;&#1047;%202017-01-31%20&#1054;&#1090;&#1095;&#1077;&#1090;.xls" TargetMode="External"/><Relationship Id="rId1458" Type="http://schemas.openxmlformats.org/officeDocument/2006/relationships/hyperlink" Target="../01/31/254-&#1055;%20&#1059;&#1057;&#1050;&#1047;&#1044;&#1054;%202017-01-31%20&#1054;&#1090;&#1095;&#1077;&#1090;.xls" TargetMode="External"/><Relationship Id="rId1665" Type="http://schemas.openxmlformats.org/officeDocument/2006/relationships/hyperlink" Target="../01/31/254-&#1055;%20&#1059;&#1057;&#1050;&#1047;&#1044;&#1054;%202017-01-31%20&#1054;&#1090;&#1095;&#1077;&#1090;.xls" TargetMode="External"/><Relationship Id="rId1872" Type="http://schemas.openxmlformats.org/officeDocument/2006/relationships/hyperlink" Target="../01/31/254-&#1055;%20&#1059;&#1057;&#1050;&#1047;&#1044;&#1054;%202017-01-31%20&#1054;&#1090;&#1095;&#1077;&#1090;.xls" TargetMode="External"/><Relationship Id="rId162" Type="http://schemas.openxmlformats.org/officeDocument/2006/relationships/hyperlink" Target="../01/31/254-&#1055;%20&#1059;&#1054;&#1056;&#1055;&#1057;%202017-01-31%20&#1054;&#1090;&#1095;&#1077;&#1090;.xls" TargetMode="External"/><Relationship Id="rId46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97" Type="http://schemas.openxmlformats.org/officeDocument/2006/relationships/hyperlink" Target="../01/31/254-&#1055;%20&#1059;&#1055;&#1041;%202017-01-31%20&#1054;&#1090;&#1095;&#1077;&#1090;.xls" TargetMode="External"/><Relationship Id="rId1220" Type="http://schemas.openxmlformats.org/officeDocument/2006/relationships/hyperlink" Target="../01/31/254-&#1055;%20&#1059;&#1056;&#1055;&#1047;%202017-01-31%20&#1054;&#1090;&#1095;&#1077;&#1090;.xls" TargetMode="External"/><Relationship Id="rId1318" Type="http://schemas.openxmlformats.org/officeDocument/2006/relationships/hyperlink" Target="../01/31/254-&#1055;%20&#1059;&#1056;&#1055;&#1047;%202017-01-31%20&#1054;&#1090;&#1095;&#1077;&#1090;.xls" TargetMode="External"/><Relationship Id="rId1525" Type="http://schemas.openxmlformats.org/officeDocument/2006/relationships/hyperlink" Target="../01/31/254-&#1055;%20&#1059;&#1057;&#1050;&#1047;&#1044;&#1054;%202017-01-31%20&#1054;&#1090;&#1095;&#1077;&#1090;.xls" TargetMode="External"/><Relationship Id="rId674" Type="http://schemas.openxmlformats.org/officeDocument/2006/relationships/hyperlink" Target="../01/31/254-&#1055;%20&#1059;&#1055;&#1041;%202017-01-31%20&#1054;&#1090;&#1095;&#1077;&#1090;.xls" TargetMode="External"/><Relationship Id="rId881" Type="http://schemas.openxmlformats.org/officeDocument/2006/relationships/hyperlink" Target="../01/31/254-&#1055;%20&#1059;&#1055;&#1041;%202017-01-31%20&#1054;&#1090;&#1095;&#1077;&#1090;.xls" TargetMode="External"/><Relationship Id="rId979" Type="http://schemas.openxmlformats.org/officeDocument/2006/relationships/hyperlink" Target="../01/31/254-&#1055;%20&#1059;&#1055;&#1041;%202017-01-31%20&#1054;&#1090;&#1095;&#1077;&#1090;.xls" TargetMode="External"/><Relationship Id="rId1732" Type="http://schemas.openxmlformats.org/officeDocument/2006/relationships/hyperlink" Target="../01/31/254-&#1055;%20&#1059;&#1057;&#1050;&#1047;&#1044;&#1054;%202017-01-31%20&#1054;&#1090;&#1095;&#1077;&#1090;.xls" TargetMode="External"/><Relationship Id="rId24" Type="http://schemas.openxmlformats.org/officeDocument/2006/relationships/hyperlink" Target="../01/31/254-&#1055;%20&#1059;&#1054;&#1056;&#1055;&#1057;%202017-01-31%20&#1054;&#1090;&#1095;&#1077;&#1090;.xls" TargetMode="External"/><Relationship Id="rId32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3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41" Type="http://schemas.openxmlformats.org/officeDocument/2006/relationships/hyperlink" Target="../01/31/254-&#1055;%20&#1059;&#1055;&#1041;%202017-01-31%20&#1054;&#1090;&#1095;&#1077;&#1090;.xls" TargetMode="External"/><Relationship Id="rId839" Type="http://schemas.openxmlformats.org/officeDocument/2006/relationships/hyperlink" Target="../01/31/254-&#1055;%20&#1059;&#1055;&#1041;%202017-01-31%20&#1054;&#1090;&#1095;&#1077;&#1090;.xls" TargetMode="External"/><Relationship Id="rId1164" Type="http://schemas.openxmlformats.org/officeDocument/2006/relationships/hyperlink" Target="../01/31/254-&#1055;%20&#1059;&#1055;&#1041;%202017-01-31%20&#1054;&#1090;&#1095;&#1077;&#1090;.xls" TargetMode="External"/><Relationship Id="rId1371" Type="http://schemas.openxmlformats.org/officeDocument/2006/relationships/hyperlink" Target="../01/31/254-&#1055;%20&#1059;&#1056;&#1055;&#1047;%202017-01-31%20&#1054;&#1090;&#1095;&#1077;&#1090;.xls" TargetMode="External"/><Relationship Id="rId1469" Type="http://schemas.openxmlformats.org/officeDocument/2006/relationships/hyperlink" Target="../01/31/254-&#1055;%20&#1059;&#1057;&#1050;&#1047;&#1044;&#1054;%202017-01-31%20&#1054;&#1090;&#1095;&#1077;&#1090;.xls" TargetMode="External"/><Relationship Id="rId173" Type="http://schemas.openxmlformats.org/officeDocument/2006/relationships/hyperlink" Target="../01/31/254-&#1055;%20&#1059;&#1054;&#1056;&#1055;&#1057;%202017-01-31%20&#1054;&#1090;&#1095;&#1077;&#1090;.xls" TargetMode="External"/><Relationship Id="rId38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01" Type="http://schemas.openxmlformats.org/officeDocument/2006/relationships/hyperlink" Target="../01/31/254-&#1055;%20&#1059;&#1055;&#1041;%202017-01-31%20&#1054;&#1090;&#1095;&#1077;&#1090;.xls" TargetMode="External"/><Relationship Id="rId1024" Type="http://schemas.openxmlformats.org/officeDocument/2006/relationships/hyperlink" Target="../01/31/254-&#1055;%20&#1059;&#1055;&#1041;%202017-01-31%20&#1054;&#1090;&#1095;&#1077;&#1090;.xls" TargetMode="External"/><Relationship Id="rId1231" Type="http://schemas.openxmlformats.org/officeDocument/2006/relationships/hyperlink" Target="../01/31/254-&#1055;%20&#1059;&#1056;&#1055;&#1047;%202017-01-31%20&#1054;&#1090;&#1095;&#1077;&#1090;.xls" TargetMode="External"/><Relationship Id="rId1676" Type="http://schemas.openxmlformats.org/officeDocument/2006/relationships/hyperlink" Target="../01/31/254-&#1055;%20&#1059;&#1057;&#1050;&#1047;&#1044;&#1054;%202017-01-31%20&#1054;&#1090;&#1095;&#1077;&#1090;.xls" TargetMode="External"/><Relationship Id="rId1883" Type="http://schemas.openxmlformats.org/officeDocument/2006/relationships/hyperlink" Target="../01/31/254-&#1055;%20&#1059;&#1057;&#1050;&#1047;&#1044;&#1054;%202017-01-31%20&#1054;&#1090;&#1095;&#1077;&#1090;.xls" TargetMode="External"/><Relationship Id="rId240" Type="http://schemas.openxmlformats.org/officeDocument/2006/relationships/hyperlink" Target="../01/31/254-&#1055;%20&#1059;&#1054;&#1056;&#1055;&#1057;%202017-01-31%20&#1054;&#1090;&#1095;&#1077;&#1090;.xls" TargetMode="External"/><Relationship Id="rId47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85" Type="http://schemas.openxmlformats.org/officeDocument/2006/relationships/hyperlink" Target="../01/31/254-&#1055;%20&#1059;&#1055;&#1041;%202017-01-31%20&#1054;&#1090;&#1095;&#1077;&#1090;.xls" TargetMode="External"/><Relationship Id="rId892" Type="http://schemas.openxmlformats.org/officeDocument/2006/relationships/hyperlink" Target="../01/31/254-&#1055;%20&#1059;&#1055;&#1041;%202017-01-31%20&#1054;&#1090;&#1095;&#1077;&#1090;.xls" TargetMode="External"/><Relationship Id="rId906" Type="http://schemas.openxmlformats.org/officeDocument/2006/relationships/hyperlink" Target="../01/31/254-&#1055;%20&#1059;&#1055;&#1041;%202017-01-31%20&#1054;&#1090;&#1095;&#1077;&#1090;.xls" TargetMode="External"/><Relationship Id="rId1329" Type="http://schemas.openxmlformats.org/officeDocument/2006/relationships/hyperlink" Target="../01/31/254-&#1055;%20&#1059;&#1056;&#1055;&#1047;%202017-01-31%20&#1054;&#1090;&#1095;&#1077;&#1090;.xls" TargetMode="External"/><Relationship Id="rId1536" Type="http://schemas.openxmlformats.org/officeDocument/2006/relationships/hyperlink" Target="../01/31/254-&#1055;%20&#1059;&#1057;&#1050;&#1047;&#1044;&#1054;%202017-01-31%20&#1054;&#1090;&#1095;&#1077;&#1090;.xls" TargetMode="External"/><Relationship Id="rId1743" Type="http://schemas.openxmlformats.org/officeDocument/2006/relationships/hyperlink" Target="../01/31/254-&#1055;%20&#1059;&#1057;&#1050;&#1047;&#1044;&#1054;%202017-01-31%20&#1054;&#1090;&#1095;&#1077;&#1090;.xls" TargetMode="External"/><Relationship Id="rId1950" Type="http://schemas.openxmlformats.org/officeDocument/2006/relationships/hyperlink" Target="../01/31/254-&#1055;%20&#1059;&#1057;&#1050;&#1047;&#1044;&#1054;%202017-01-31%20&#1054;&#1090;&#1095;&#1077;&#1090;.xls" TargetMode="External"/><Relationship Id="rId35" Type="http://schemas.openxmlformats.org/officeDocument/2006/relationships/hyperlink" Target="../01/31/254-&#1055;%20&#1059;&#1054;&#1056;&#1055;&#1057;%202017-01-31%20&#1054;&#1090;&#1095;&#1077;&#1090;.xls" TargetMode="External"/><Relationship Id="rId100" Type="http://schemas.openxmlformats.org/officeDocument/2006/relationships/hyperlink" Target="../01/31/254-&#1055;%20&#1059;&#1054;&#1056;&#1055;&#1057;%202017-01-31%20&#1054;&#1090;&#1095;&#1077;&#1090;.xls" TargetMode="External"/><Relationship Id="rId33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4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52" Type="http://schemas.openxmlformats.org/officeDocument/2006/relationships/hyperlink" Target="../01/31/254-&#1055;%20&#1059;&#1055;&#1041;%202017-01-31%20&#1054;&#1090;&#1095;&#1077;&#1090;.xls" TargetMode="External"/><Relationship Id="rId1175" Type="http://schemas.openxmlformats.org/officeDocument/2006/relationships/hyperlink" Target="../01/31/254-&#1055;%20&#1059;&#1055;&#1041;%202017-01-31%20&#1054;&#1090;&#1095;&#1077;&#1090;.xls" TargetMode="External"/><Relationship Id="rId1382" Type="http://schemas.openxmlformats.org/officeDocument/2006/relationships/hyperlink" Target="../01/31/254-&#1055;%20&#1059;&#1056;&#1055;&#1047;%202017-01-31%20&#1054;&#1090;&#1095;&#1077;&#1090;.xls" TargetMode="External"/><Relationship Id="rId1603" Type="http://schemas.openxmlformats.org/officeDocument/2006/relationships/hyperlink" Target="../01/31/254-&#1055;%20&#1059;&#1057;&#1050;&#1047;&#1044;&#1054;%202017-01-31%20&#1054;&#1090;&#1095;&#1077;&#1090;.xls" TargetMode="External"/><Relationship Id="rId1810" Type="http://schemas.openxmlformats.org/officeDocument/2006/relationships/hyperlink" Target="../01/31/254-&#1055;%20&#1059;&#1057;&#1050;&#1047;&#1044;&#1054;%202017-01-31%20&#1054;&#1090;&#1095;&#1077;&#1090;.xls" TargetMode="External"/><Relationship Id="rId184" Type="http://schemas.openxmlformats.org/officeDocument/2006/relationships/hyperlink" Target="../01/31/254-&#1055;%20&#1059;&#1054;&#1056;&#1055;&#1057;%202017-01-31%20&#1054;&#1090;&#1095;&#1077;&#1090;.xls" TargetMode="External"/><Relationship Id="rId39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0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12" Type="http://schemas.openxmlformats.org/officeDocument/2006/relationships/hyperlink" Target="../01/31/254-&#1055;%20&#1059;&#1055;&#1041;%202017-01-31%20&#1054;&#1090;&#1095;&#1077;&#1090;.xls" TargetMode="External"/><Relationship Id="rId1035" Type="http://schemas.openxmlformats.org/officeDocument/2006/relationships/hyperlink" Target="../01/31/254-&#1055;%20&#1059;&#1055;&#1041;%202017-01-31%20&#1054;&#1090;&#1095;&#1077;&#1090;.xls" TargetMode="External"/><Relationship Id="rId1242" Type="http://schemas.openxmlformats.org/officeDocument/2006/relationships/hyperlink" Target="../01/31/254-&#1055;%20&#1059;&#1056;&#1055;&#1047;%202017-01-31%20&#1054;&#1090;&#1095;&#1077;&#1090;.xls" TargetMode="External"/><Relationship Id="rId1687" Type="http://schemas.openxmlformats.org/officeDocument/2006/relationships/hyperlink" Target="../01/31/254-&#1055;%20&#1059;&#1057;&#1050;&#1047;&#1044;&#1054;%202017-01-31%20&#1054;&#1090;&#1095;&#1077;&#1090;.xls" TargetMode="External"/><Relationship Id="rId1894" Type="http://schemas.openxmlformats.org/officeDocument/2006/relationships/hyperlink" Target="../01/31/254-&#1055;%20&#1059;&#1057;&#1050;&#1047;&#1044;&#1054;%202017-01-31%20&#1054;&#1090;&#1095;&#1077;&#1090;.xls" TargetMode="External"/><Relationship Id="rId1908" Type="http://schemas.openxmlformats.org/officeDocument/2006/relationships/hyperlink" Target="../01/31/254-&#1055;%20&#1059;&#1057;&#1050;&#1047;&#1044;&#1054;%202017-01-31%20&#1054;&#1090;&#1095;&#1077;&#1090;.xls" TargetMode="External"/><Relationship Id="rId251" Type="http://schemas.openxmlformats.org/officeDocument/2006/relationships/hyperlink" Target="../01/31/254-&#1055;%20&#1059;&#1054;&#1056;&#1055;&#1057;%202017-01-31%20&#1054;&#1090;&#1095;&#1077;&#1090;.xls" TargetMode="External"/><Relationship Id="rId48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6" Type="http://schemas.openxmlformats.org/officeDocument/2006/relationships/hyperlink" Target="../01/31/254-&#1055;%20&#1059;&#1055;&#1041;%202017-01-31%20&#1054;&#1090;&#1095;&#1077;&#1090;.xls" TargetMode="External"/><Relationship Id="rId917" Type="http://schemas.openxmlformats.org/officeDocument/2006/relationships/hyperlink" Target="../01/31/254-&#1055;%20&#1059;&#1055;&#1041;%202017-01-31%20&#1054;&#1090;&#1095;&#1077;&#1090;.xls" TargetMode="External"/><Relationship Id="rId1102" Type="http://schemas.openxmlformats.org/officeDocument/2006/relationships/hyperlink" Target="../01/31/254-&#1055;%20&#1059;&#1055;&#1041;%202017-01-31%20&#1054;&#1090;&#1095;&#1077;&#1090;.xls" TargetMode="External"/><Relationship Id="rId1547" Type="http://schemas.openxmlformats.org/officeDocument/2006/relationships/hyperlink" Target="../01/31/254-&#1055;%20&#1059;&#1057;&#1050;&#1047;&#1044;&#1054;%202017-01-31%20&#1054;&#1090;&#1095;&#1077;&#1090;.xls" TargetMode="External"/><Relationship Id="rId1754" Type="http://schemas.openxmlformats.org/officeDocument/2006/relationships/hyperlink" Target="../01/31/254-&#1055;%20&#1059;&#1057;&#1050;&#1047;&#1044;&#1054;%202017-01-31%20&#1054;&#1090;&#1095;&#1077;&#1090;.xls" TargetMode="External"/><Relationship Id="rId1961" Type="http://schemas.openxmlformats.org/officeDocument/2006/relationships/hyperlink" Target="../01/31/254-&#1055;%20&#1059;&#1057;&#1050;&#1047;&#1044;&#1054;%202017-01-31%20&#1054;&#1090;&#1095;&#1077;&#1090;.xls" TargetMode="External"/><Relationship Id="rId46" Type="http://schemas.openxmlformats.org/officeDocument/2006/relationships/hyperlink" Target="../01/31/254-&#1055;%20&#1059;&#1054;&#1056;&#1055;&#1057;%202017-01-31%20&#1054;&#1090;&#1095;&#1077;&#1090;.xls" TargetMode="External"/><Relationship Id="rId34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56" Type="http://schemas.openxmlformats.org/officeDocument/2006/relationships/hyperlink" Target="../01/31/254-&#1055;%20&#1059;&#1055;&#1041;%202017-01-31%20&#1054;&#1090;&#1095;&#1077;&#1090;.xls" TargetMode="External"/><Relationship Id="rId763" Type="http://schemas.openxmlformats.org/officeDocument/2006/relationships/hyperlink" Target="../01/31/254-&#1055;%20&#1059;&#1055;&#1041;%202017-01-31%20&#1054;&#1090;&#1095;&#1077;&#1090;.xls" TargetMode="External"/><Relationship Id="rId1186" Type="http://schemas.openxmlformats.org/officeDocument/2006/relationships/hyperlink" Target="../01/31/254-&#1055;%20&#1059;&#1056;&#1055;&#1047;%202017-01-31%20&#1054;&#1090;&#1095;&#1077;&#1090;.xls" TargetMode="External"/><Relationship Id="rId1393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407" Type="http://schemas.openxmlformats.org/officeDocument/2006/relationships/hyperlink" Target="../01/31/254-&#1055;%20&#1059;&#1057;&#1050;&#1047;&#1044;&#1054;%202017-01-31%20&#1054;&#1090;&#1095;&#1077;&#1090;.xls" TargetMode="External"/><Relationship Id="rId1614" Type="http://schemas.openxmlformats.org/officeDocument/2006/relationships/hyperlink" Target="../01/31/254-&#1055;%20&#1059;&#1057;&#1050;&#1047;&#1044;&#1054;%202017-01-31%20&#1054;&#1090;&#1095;&#1077;&#1090;.xls" TargetMode="External"/><Relationship Id="rId1821" Type="http://schemas.openxmlformats.org/officeDocument/2006/relationships/hyperlink" Target="../01/31/254-&#1055;%20&#1059;&#1057;&#1050;&#1047;&#1044;&#1054;%202017-01-31%20&#1054;&#1090;&#1095;&#1077;&#1090;.xls" TargetMode="External"/><Relationship Id="rId111" Type="http://schemas.openxmlformats.org/officeDocument/2006/relationships/hyperlink" Target="../01/31/254-&#1055;%20&#1059;&#1054;&#1056;&#1055;&#1057;%202017-01-31%20&#1054;&#1090;&#1095;&#1077;&#1090;.xls" TargetMode="External"/><Relationship Id="rId195" Type="http://schemas.openxmlformats.org/officeDocument/2006/relationships/hyperlink" Target="../01/31/254-&#1055;%20&#1059;&#1054;&#1056;&#1055;&#1057;%202017-01-31%20&#1054;&#1090;&#1095;&#1077;&#1090;.xls" TargetMode="External"/><Relationship Id="rId209" Type="http://schemas.openxmlformats.org/officeDocument/2006/relationships/hyperlink" Target="../01/31/254-&#1055;%20&#1059;&#1054;&#1056;&#1055;&#1057;%202017-01-31%20&#1054;&#1090;&#1095;&#1077;&#1090;.xls" TargetMode="External"/><Relationship Id="rId41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70" Type="http://schemas.openxmlformats.org/officeDocument/2006/relationships/hyperlink" Target="../01/31/254-&#1055;%20&#1059;&#1055;&#1041;%202017-01-31%20&#1054;&#1090;&#1095;&#1077;&#1090;.xls" TargetMode="External"/><Relationship Id="rId1046" Type="http://schemas.openxmlformats.org/officeDocument/2006/relationships/hyperlink" Target="../01/31/254-&#1055;%20&#1059;&#1055;&#1041;%202017-01-31%20&#1054;&#1090;&#1095;&#1077;&#1090;.xls" TargetMode="External"/><Relationship Id="rId1253" Type="http://schemas.openxmlformats.org/officeDocument/2006/relationships/hyperlink" Target="../01/31/254-&#1055;%20&#1059;&#1056;&#1055;&#1047;%202017-01-31%20&#1054;&#1090;&#1095;&#1077;&#1090;.xls" TargetMode="External"/><Relationship Id="rId1698" Type="http://schemas.openxmlformats.org/officeDocument/2006/relationships/hyperlink" Target="../01/31/254-&#1055;%20&#1059;&#1057;&#1050;&#1047;&#1044;&#1054;%202017-01-31%20&#1054;&#1090;&#1095;&#1077;&#1090;.xls" TargetMode="External"/><Relationship Id="rId1919" Type="http://schemas.openxmlformats.org/officeDocument/2006/relationships/hyperlink" Target="../01/31/254-&#1055;%20&#1059;&#1057;&#1050;&#1047;&#1044;&#1054;%202017-01-31%20&#1054;&#1090;&#1095;&#1077;&#1090;.xls" TargetMode="External"/><Relationship Id="rId623" Type="http://schemas.openxmlformats.org/officeDocument/2006/relationships/hyperlink" Target="../01/31/254-&#1055;%20&#1059;&#1055;&#1041;%202017-01-31%20&#1054;&#1090;&#1095;&#1077;&#1090;.xls" TargetMode="External"/><Relationship Id="rId830" Type="http://schemas.openxmlformats.org/officeDocument/2006/relationships/hyperlink" Target="../01/31/254-&#1055;%20&#1059;&#1055;&#1041;%202017-01-31%20&#1054;&#1090;&#1095;&#1077;&#1090;.xls" TargetMode="External"/><Relationship Id="rId928" Type="http://schemas.openxmlformats.org/officeDocument/2006/relationships/hyperlink" Target="../01/31/254-&#1055;%20&#1059;&#1055;&#1041;%202017-01-31%20&#1054;&#1090;&#1095;&#1077;&#1090;.xls" TargetMode="External"/><Relationship Id="rId1460" Type="http://schemas.openxmlformats.org/officeDocument/2006/relationships/hyperlink" Target="../01/31/254-&#1055;%20&#1059;&#1057;&#1050;&#1047;&#1044;&#1054;%202017-01-31%20&#1054;&#1090;&#1095;&#1077;&#1090;.xls" TargetMode="External"/><Relationship Id="rId1558" Type="http://schemas.openxmlformats.org/officeDocument/2006/relationships/hyperlink" Target="../01/31/254-&#1055;%20&#1059;&#1057;&#1050;&#1047;&#1044;&#1054;%202017-01-31%20&#1054;&#1090;&#1095;&#1077;&#1090;.xls" TargetMode="External"/><Relationship Id="rId1765" Type="http://schemas.openxmlformats.org/officeDocument/2006/relationships/hyperlink" Target="../01/31/254-&#1055;%20&#1059;&#1057;&#1050;&#1047;&#1044;&#1054;%202017-01-31%20&#1054;&#1090;&#1095;&#1077;&#1090;.xls" TargetMode="External"/><Relationship Id="rId57" Type="http://schemas.openxmlformats.org/officeDocument/2006/relationships/hyperlink" Target="../01/31/254-&#1055;%20&#1059;&#1054;&#1056;&#1055;&#1057;%202017-01-31%20&#1054;&#1090;&#1095;&#1077;&#1090;.xls" TargetMode="External"/><Relationship Id="rId262" Type="http://schemas.openxmlformats.org/officeDocument/2006/relationships/hyperlink" Target="../01/31/254-&#1055;%20&#1059;&#1054;&#1056;&#1055;&#1057;%202017-01-31%20&#1054;&#1090;&#1095;&#1077;&#1090;.xls" TargetMode="External"/><Relationship Id="rId567" Type="http://schemas.openxmlformats.org/officeDocument/2006/relationships/hyperlink" Target="../01/31/254-&#1055;%20&#1059;&#1055;&#1041;%202017-01-31%20&#1054;&#1090;&#1095;&#1077;&#1090;.xls" TargetMode="External"/><Relationship Id="rId1113" Type="http://schemas.openxmlformats.org/officeDocument/2006/relationships/hyperlink" Target="../01/31/254-&#1055;%20&#1059;&#1055;&#1041;%202017-01-31%20&#1054;&#1090;&#1095;&#1077;&#1090;.xls" TargetMode="External"/><Relationship Id="rId1197" Type="http://schemas.openxmlformats.org/officeDocument/2006/relationships/hyperlink" Target="../01/31/254-&#1055;%20&#1059;&#1056;&#1055;&#1047;%202017-01-31%20&#1054;&#1090;&#1095;&#1077;&#1090;.xls" TargetMode="External"/><Relationship Id="rId1320" Type="http://schemas.openxmlformats.org/officeDocument/2006/relationships/hyperlink" Target="../01/31/254-&#1055;%20&#1059;&#1056;&#1055;&#1047;%202017-01-31%20&#1054;&#1090;&#1095;&#1077;&#1090;.xls" TargetMode="External"/><Relationship Id="rId1418" Type="http://schemas.openxmlformats.org/officeDocument/2006/relationships/hyperlink" Target="../01/31/254-&#1055;%20&#1059;&#1057;&#1050;&#1047;&#1044;&#1054;%202017-01-31%20&#1054;&#1090;&#1095;&#1077;&#1090;.xls" TargetMode="External"/><Relationship Id="rId122" Type="http://schemas.openxmlformats.org/officeDocument/2006/relationships/hyperlink" Target="../01/31/254-&#1055;%20&#1059;&#1054;&#1056;&#1055;&#1057;%202017-01-31%20&#1054;&#1090;&#1095;&#1077;&#1090;.xls" TargetMode="External"/><Relationship Id="rId774" Type="http://schemas.openxmlformats.org/officeDocument/2006/relationships/hyperlink" Target="../01/31/254-&#1055;%20&#1059;&#1055;&#1041;%202017-01-31%20&#1054;&#1090;&#1095;&#1077;&#1090;.xls" TargetMode="External"/><Relationship Id="rId981" Type="http://schemas.openxmlformats.org/officeDocument/2006/relationships/hyperlink" Target="../01/31/254-&#1055;%20&#1059;&#1055;&#1041;%202017-01-31%20&#1054;&#1090;&#1095;&#1077;&#1090;.xls" TargetMode="External"/><Relationship Id="rId1057" Type="http://schemas.openxmlformats.org/officeDocument/2006/relationships/hyperlink" Target="../01/31/254-&#1055;%20&#1059;&#1055;&#1041;%202017-01-31%20&#1054;&#1090;&#1095;&#1077;&#1090;.xls" TargetMode="External"/><Relationship Id="rId1625" Type="http://schemas.openxmlformats.org/officeDocument/2006/relationships/hyperlink" Target="../01/31/254-&#1055;%20&#1059;&#1057;&#1050;&#1047;&#1044;&#1054;%202017-01-31%20&#1054;&#1090;&#1095;&#1077;&#1090;.xls" TargetMode="External"/><Relationship Id="rId1832" Type="http://schemas.openxmlformats.org/officeDocument/2006/relationships/hyperlink" Target="../01/31/254-&#1055;%20&#1059;&#1057;&#1050;&#1047;&#1044;&#1054;%202017-01-31%20&#1054;&#1090;&#1095;&#1077;&#1090;.xls" TargetMode="External"/><Relationship Id="rId42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34" Type="http://schemas.openxmlformats.org/officeDocument/2006/relationships/hyperlink" Target="../01/31/254-&#1055;%20&#1059;&#1055;&#1041;%202017-01-31%20&#1054;&#1090;&#1095;&#1077;&#1090;.xls" TargetMode="External"/><Relationship Id="rId841" Type="http://schemas.openxmlformats.org/officeDocument/2006/relationships/hyperlink" Target="../01/31/254-&#1055;%20&#1059;&#1055;&#1041;%202017-01-31%20&#1054;&#1090;&#1095;&#1077;&#1090;.xls" TargetMode="External"/><Relationship Id="rId1264" Type="http://schemas.openxmlformats.org/officeDocument/2006/relationships/hyperlink" Target="../01/31/254-&#1055;%20&#1059;&#1056;&#1055;&#1047;%202017-01-31%20&#1054;&#1090;&#1095;&#1077;&#1090;.xls" TargetMode="External"/><Relationship Id="rId1471" Type="http://schemas.openxmlformats.org/officeDocument/2006/relationships/hyperlink" Target="../01/31/254-&#1055;%20&#1059;&#1057;&#1050;&#1047;&#1044;&#1054;%202017-01-31%20&#1054;&#1090;&#1095;&#1077;&#1090;.xls" TargetMode="External"/><Relationship Id="rId1569" Type="http://schemas.openxmlformats.org/officeDocument/2006/relationships/hyperlink" Target="../01/31/254-&#1055;%20&#1059;&#1057;&#1050;&#1047;&#1044;&#1054;%202017-01-31%20&#1054;&#1090;&#1095;&#1077;&#1090;.xls" TargetMode="External"/><Relationship Id="rId273" Type="http://schemas.openxmlformats.org/officeDocument/2006/relationships/hyperlink" Target="../01/31/254-&#1055;%20&#1059;&#1054;&#1056;&#1055;&#1057;%202017-01-31%20&#1054;&#1090;&#1095;&#1077;&#1090;.xls" TargetMode="External"/><Relationship Id="rId48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01" Type="http://schemas.openxmlformats.org/officeDocument/2006/relationships/hyperlink" Target="../01/31/254-&#1055;%20&#1059;&#1055;&#1041;%202017-01-31%20&#1054;&#1090;&#1095;&#1077;&#1090;.xls" TargetMode="External"/><Relationship Id="rId939" Type="http://schemas.openxmlformats.org/officeDocument/2006/relationships/hyperlink" Target="../01/31/254-&#1055;%20&#1059;&#1055;&#1041;%202017-01-31%20&#1054;&#1090;&#1095;&#1077;&#1090;.xls" TargetMode="External"/><Relationship Id="rId1124" Type="http://schemas.openxmlformats.org/officeDocument/2006/relationships/hyperlink" Target="../01/31/254-&#1055;%20&#1059;&#1055;&#1041;%202017-01-31%20&#1054;&#1090;&#1095;&#1077;&#1090;.xls" TargetMode="External"/><Relationship Id="rId1331" Type="http://schemas.openxmlformats.org/officeDocument/2006/relationships/hyperlink" Target="../01/31/254-&#1055;%20&#1059;&#1056;&#1055;&#1047;%202017-01-31%20&#1054;&#1090;&#1095;&#1077;&#1090;.xls" TargetMode="External"/><Relationship Id="rId1776" Type="http://schemas.openxmlformats.org/officeDocument/2006/relationships/hyperlink" Target="../01/31/254-&#1055;%20&#1059;&#1057;&#1050;&#1047;&#1044;&#1054;%202017-01-31%20&#1054;&#1090;&#1095;&#1077;&#1090;.xls" TargetMode="External"/><Relationship Id="rId68" Type="http://schemas.openxmlformats.org/officeDocument/2006/relationships/hyperlink" Target="../01/31/254-&#1055;%20&#1059;&#1054;&#1056;&#1055;&#1057;%202017-01-31%20&#1054;&#1090;&#1095;&#1077;&#1090;.xls" TargetMode="External"/><Relationship Id="rId133" Type="http://schemas.openxmlformats.org/officeDocument/2006/relationships/hyperlink" Target="../01/31/254-&#1055;%20&#1059;&#1054;&#1056;&#1055;&#1057;%202017-01-31%20&#1054;&#1090;&#1095;&#1077;&#1090;.xls" TargetMode="External"/><Relationship Id="rId34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78" Type="http://schemas.openxmlformats.org/officeDocument/2006/relationships/hyperlink" Target="../01/31/254-&#1055;%20&#1059;&#1055;&#1041;%202017-01-31%20&#1054;&#1090;&#1095;&#1077;&#1090;.xls" TargetMode="External"/><Relationship Id="rId785" Type="http://schemas.openxmlformats.org/officeDocument/2006/relationships/hyperlink" Target="../01/31/254-&#1055;%20&#1059;&#1055;&#1041;%202017-01-31%20&#1054;&#1090;&#1095;&#1077;&#1090;.xls" TargetMode="External"/><Relationship Id="rId992" Type="http://schemas.openxmlformats.org/officeDocument/2006/relationships/hyperlink" Target="../01/31/254-&#1055;%20&#1059;&#1055;&#1041;%202017-01-31%20&#1054;&#1090;&#1095;&#1077;&#1090;.xls" TargetMode="External"/><Relationship Id="rId1429" Type="http://schemas.openxmlformats.org/officeDocument/2006/relationships/hyperlink" Target="../01/31/254-&#1055;%20&#1059;&#1057;&#1050;&#1047;&#1044;&#1054;%202017-01-31%20&#1054;&#1090;&#1095;&#1077;&#1090;.xls" TargetMode="External"/><Relationship Id="rId1636" Type="http://schemas.openxmlformats.org/officeDocument/2006/relationships/hyperlink" Target="../01/31/254-&#1055;%20&#1059;&#1057;&#1050;&#1047;&#1044;&#1054;%202017-01-31%20&#1054;&#1090;&#1095;&#1077;&#1090;.xls" TargetMode="External"/><Relationship Id="rId1843" Type="http://schemas.openxmlformats.org/officeDocument/2006/relationships/hyperlink" Target="../01/31/254-&#1055;%20&#1059;&#1057;&#1050;&#1047;&#1044;&#1054;%202017-01-31%20&#1054;&#1090;&#1095;&#1077;&#1090;.xls" TargetMode="External"/><Relationship Id="rId200" Type="http://schemas.openxmlformats.org/officeDocument/2006/relationships/hyperlink" Target="../01/31/254-&#1055;%20&#1059;&#1054;&#1056;&#1055;&#1057;%202017-01-31%20&#1054;&#1090;&#1095;&#1077;&#1090;.xls" TargetMode="External"/><Relationship Id="rId43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45" Type="http://schemas.openxmlformats.org/officeDocument/2006/relationships/hyperlink" Target="../01/31/254-&#1055;%20&#1059;&#1055;&#1041;%202017-01-31%20&#1054;&#1090;&#1095;&#1077;&#1090;.xls" TargetMode="External"/><Relationship Id="rId852" Type="http://schemas.openxmlformats.org/officeDocument/2006/relationships/hyperlink" Target="../01/31/254-&#1055;%20&#1059;&#1055;&#1041;%202017-01-31%20&#1054;&#1090;&#1095;&#1077;&#1090;.xls" TargetMode="External"/><Relationship Id="rId1068" Type="http://schemas.openxmlformats.org/officeDocument/2006/relationships/hyperlink" Target="../01/31/254-&#1055;%20&#1059;&#1055;&#1041;%202017-01-31%20&#1054;&#1090;&#1095;&#1077;&#1090;.xls" TargetMode="External"/><Relationship Id="rId1275" Type="http://schemas.openxmlformats.org/officeDocument/2006/relationships/hyperlink" Target="../01/31/254-&#1055;%20&#1059;&#1056;&#1055;&#1047;%202017-01-31%20&#1054;&#1090;&#1095;&#1077;&#1090;.xls" TargetMode="External"/><Relationship Id="rId1482" Type="http://schemas.openxmlformats.org/officeDocument/2006/relationships/hyperlink" Target="../01/31/254-&#1055;%20&#1059;&#1057;&#1050;&#1047;&#1044;&#1054;%202017-01-31%20&#1054;&#1090;&#1095;&#1077;&#1090;.xls" TargetMode="External"/><Relationship Id="rId1703" Type="http://schemas.openxmlformats.org/officeDocument/2006/relationships/hyperlink" Target="../01/31/254-&#1055;%20&#1059;&#1057;&#1050;&#1047;&#1044;&#1054;%202017-01-31%20&#1054;&#1090;&#1095;&#1077;&#1090;.xls" TargetMode="External"/><Relationship Id="rId1910" Type="http://schemas.openxmlformats.org/officeDocument/2006/relationships/hyperlink" Target="../01/31/254-&#1055;%20&#1059;&#1057;&#1050;&#1047;&#1044;&#1054;%202017-01-31%20&#1054;&#1090;&#1095;&#1077;&#1090;.xls" TargetMode="External"/><Relationship Id="rId284" Type="http://schemas.openxmlformats.org/officeDocument/2006/relationships/hyperlink" Target="../01/31/254-&#1055;%20&#1059;&#1054;&#1056;&#1055;&#1057;%202017-01-31%20&#1054;&#1090;&#1095;&#1077;&#1090;.xls" TargetMode="External"/><Relationship Id="rId49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0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12" Type="http://schemas.openxmlformats.org/officeDocument/2006/relationships/hyperlink" Target="../01/31/254-&#1055;%20&#1059;&#1055;&#1041;%202017-01-31%20&#1054;&#1090;&#1095;&#1077;&#1090;.xls" TargetMode="External"/><Relationship Id="rId1135" Type="http://schemas.openxmlformats.org/officeDocument/2006/relationships/hyperlink" Target="../01/31/254-&#1055;%20&#1059;&#1055;&#1041;%202017-01-31%20&#1054;&#1090;&#1095;&#1077;&#1090;.xls" TargetMode="External"/><Relationship Id="rId1342" Type="http://schemas.openxmlformats.org/officeDocument/2006/relationships/hyperlink" Target="../01/31/254-&#1055;%20&#1059;&#1056;&#1055;&#1047;%202017-01-31%20&#1054;&#1090;&#1095;&#1077;&#1090;.xls" TargetMode="External"/><Relationship Id="rId1787" Type="http://schemas.openxmlformats.org/officeDocument/2006/relationships/hyperlink" Target="../01/31/254-&#1055;%20&#1059;&#1057;&#1050;&#1047;&#1044;&#1054;%202017-01-31%20&#1054;&#1090;&#1095;&#1077;&#1090;.xls" TargetMode="External"/><Relationship Id="rId79" Type="http://schemas.openxmlformats.org/officeDocument/2006/relationships/hyperlink" Target="../01/31/254-&#1055;%20&#1059;&#1054;&#1056;&#1055;&#1057;%202017-01-31%20&#1054;&#1090;&#1095;&#1077;&#1090;.xls" TargetMode="External"/><Relationship Id="rId144" Type="http://schemas.openxmlformats.org/officeDocument/2006/relationships/hyperlink" Target="../01/31/254-&#1055;%20&#1059;&#1054;&#1056;&#1055;&#1057;%202017-01-31%20&#1054;&#1090;&#1095;&#1077;&#1090;.xls" TargetMode="External"/><Relationship Id="rId589" Type="http://schemas.openxmlformats.org/officeDocument/2006/relationships/hyperlink" Target="../01/31/254-&#1055;%20&#1059;&#1055;&#1041;%202017-01-31%20&#1054;&#1090;&#1095;&#1077;&#1090;.xls" TargetMode="External"/><Relationship Id="rId796" Type="http://schemas.openxmlformats.org/officeDocument/2006/relationships/hyperlink" Target="../01/31/254-&#1055;%20&#1059;&#1055;&#1041;%202017-01-31%20&#1054;&#1090;&#1095;&#1077;&#1090;.xls" TargetMode="External"/><Relationship Id="rId1202" Type="http://schemas.openxmlformats.org/officeDocument/2006/relationships/hyperlink" Target="../01/31/254-&#1055;%20&#1059;&#1056;&#1055;&#1047;%202017-01-31%20&#1054;&#1090;&#1095;&#1077;&#1090;.xls" TargetMode="External"/><Relationship Id="rId1647" Type="http://schemas.openxmlformats.org/officeDocument/2006/relationships/hyperlink" Target="../01/31/254-&#1055;%20&#1059;&#1057;&#1050;&#1047;&#1044;&#1054;%202017-01-31%20&#1054;&#1090;&#1095;&#1077;&#1090;.xls" TargetMode="External"/><Relationship Id="rId1854" Type="http://schemas.openxmlformats.org/officeDocument/2006/relationships/hyperlink" Target="../01/31/254-&#1055;%20&#1059;&#1057;&#1050;&#1047;&#1044;&#1054;%202017-01-31%20&#1054;&#1090;&#1095;&#1077;&#1090;.xls" TargetMode="External"/><Relationship Id="rId35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4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56" Type="http://schemas.openxmlformats.org/officeDocument/2006/relationships/hyperlink" Target="../01/31/254-&#1055;%20&#1059;&#1055;&#1041;%202017-01-31%20&#1054;&#1090;&#1095;&#1077;&#1090;.xls" TargetMode="External"/><Relationship Id="rId863" Type="http://schemas.openxmlformats.org/officeDocument/2006/relationships/hyperlink" Target="../01/31/254-&#1055;%20&#1059;&#1055;&#1041;%202017-01-31%20&#1054;&#1090;&#1095;&#1077;&#1090;.xls" TargetMode="External"/><Relationship Id="rId1079" Type="http://schemas.openxmlformats.org/officeDocument/2006/relationships/hyperlink" Target="../01/31/254-&#1055;%20&#1059;&#1055;&#1041;%202017-01-31%20&#1054;&#1090;&#1095;&#1077;&#1090;.xls" TargetMode="External"/><Relationship Id="rId1286" Type="http://schemas.openxmlformats.org/officeDocument/2006/relationships/hyperlink" Target="../01/31/254-&#1055;%20&#1059;&#1056;&#1055;&#1047;%202017-01-31%20&#1054;&#1090;&#1095;&#1077;&#1090;.xls" TargetMode="External"/><Relationship Id="rId1493" Type="http://schemas.openxmlformats.org/officeDocument/2006/relationships/hyperlink" Target="../01/31/254-&#1055;%20&#1059;&#1057;&#1050;&#1047;&#1044;&#1054;%202017-01-31%20&#1054;&#1090;&#1095;&#1077;&#1090;.xls" TargetMode="External"/><Relationship Id="rId1507" Type="http://schemas.openxmlformats.org/officeDocument/2006/relationships/hyperlink" Target="../01/31/254-&#1055;%20&#1059;&#1057;&#1050;&#1047;&#1044;&#1054;%202017-01-31%20&#1054;&#1090;&#1095;&#1077;&#1090;.xls" TargetMode="External"/><Relationship Id="rId1714" Type="http://schemas.openxmlformats.org/officeDocument/2006/relationships/hyperlink" Target="../01/31/254-&#1055;%20&#1059;&#1057;&#1050;&#1047;&#1044;&#1054;%202017-01-31%20&#1054;&#1090;&#1095;&#1077;&#1090;.xls" TargetMode="External"/><Relationship Id="rId211" Type="http://schemas.openxmlformats.org/officeDocument/2006/relationships/hyperlink" Target="../01/31/254-&#1055;%20&#1059;&#1054;&#1056;&#1055;&#1057;%202017-01-31%20&#1054;&#1090;&#1095;&#1077;&#1090;.xls" TargetMode="External"/><Relationship Id="rId295" Type="http://schemas.openxmlformats.org/officeDocument/2006/relationships/hyperlink" Target="../01/31/254-&#1055;%20&#1059;&#1054;&#1056;&#1055;&#1057;%202017-01-31%20&#1054;&#1090;&#1095;&#1077;&#1090;.xls" TargetMode="External"/><Relationship Id="rId309" Type="http://schemas.openxmlformats.org/officeDocument/2006/relationships/hyperlink" Target="../01/31/254-&#1055;%20&#1059;&#1054;&#1056;&#1055;&#1057;%202017-01-31%20&#1054;&#1090;&#1095;&#1077;&#1090;.xls" TargetMode="External"/><Relationship Id="rId51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146" Type="http://schemas.openxmlformats.org/officeDocument/2006/relationships/hyperlink" Target="../01/31/254-&#1055;%20&#1059;&#1055;&#1041;%202017-01-31%20&#1054;&#1090;&#1095;&#1077;&#1090;.xls" TargetMode="External"/><Relationship Id="rId1798" Type="http://schemas.openxmlformats.org/officeDocument/2006/relationships/hyperlink" Target="../01/31/254-&#1055;%20&#1059;&#1057;&#1050;&#1047;&#1044;&#1054;%202017-01-31%20&#1054;&#1090;&#1095;&#1077;&#1090;.xls" TargetMode="External"/><Relationship Id="rId1921" Type="http://schemas.openxmlformats.org/officeDocument/2006/relationships/hyperlink" Target="../01/31/254-&#1055;%20&#1059;&#1057;&#1050;&#1047;&#1044;&#1054;%202017-01-31%20&#1054;&#1090;&#1095;&#1077;&#1090;.xls" TargetMode="External"/><Relationship Id="rId723" Type="http://schemas.openxmlformats.org/officeDocument/2006/relationships/hyperlink" Target="../01/31/254-&#1055;%20&#1059;&#1055;&#1041;%202017-01-31%20&#1054;&#1090;&#1095;&#1077;&#1090;.xls" TargetMode="External"/><Relationship Id="rId930" Type="http://schemas.openxmlformats.org/officeDocument/2006/relationships/hyperlink" Target="../01/31/254-&#1055;%20&#1059;&#1055;&#1041;%202017-01-31%20&#1054;&#1090;&#1095;&#1077;&#1090;.xls" TargetMode="External"/><Relationship Id="rId1006" Type="http://schemas.openxmlformats.org/officeDocument/2006/relationships/hyperlink" Target="../01/31/254-&#1055;%20&#1059;&#1055;&#1041;%202017-01-31%20&#1054;&#1090;&#1095;&#1077;&#1090;.xls" TargetMode="External"/><Relationship Id="rId1353" Type="http://schemas.openxmlformats.org/officeDocument/2006/relationships/hyperlink" Target="../01/31/254-&#1055;%20&#1059;&#1056;&#1055;&#1047;%202017-01-31%20&#1054;&#1090;&#1095;&#1077;&#1090;.xls" TargetMode="External"/><Relationship Id="rId1560" Type="http://schemas.openxmlformats.org/officeDocument/2006/relationships/hyperlink" Target="../01/31/254-&#1055;%20&#1059;&#1057;&#1050;&#1047;&#1044;&#1054;%202017-01-31%20&#1054;&#1090;&#1095;&#1077;&#1090;.xls" TargetMode="External"/><Relationship Id="rId1658" Type="http://schemas.openxmlformats.org/officeDocument/2006/relationships/hyperlink" Target="../01/31/254-&#1055;%20&#1059;&#1057;&#1050;&#1047;&#1044;&#1054;%202017-01-31%20&#1054;&#1090;&#1095;&#1077;&#1090;.xls" TargetMode="External"/><Relationship Id="rId1865" Type="http://schemas.openxmlformats.org/officeDocument/2006/relationships/hyperlink" Target="../01/31/254-&#1055;%20&#1059;&#1057;&#1050;&#1047;&#1044;&#1054;%202017-01-31%20&#1054;&#1090;&#1095;&#1077;&#1090;.xls" TargetMode="External"/><Relationship Id="rId155" Type="http://schemas.openxmlformats.org/officeDocument/2006/relationships/hyperlink" Target="../01/31/254-&#1055;%20&#1059;&#1054;&#1056;&#1055;&#1057;%202017-01-31%20&#1054;&#1090;&#1095;&#1077;&#1090;.xls" TargetMode="External"/><Relationship Id="rId36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213" Type="http://schemas.openxmlformats.org/officeDocument/2006/relationships/hyperlink" Target="../01/31/254-&#1055;%20&#1059;&#1056;&#1055;&#1047;%202017-01-31%20&#1054;&#1090;&#1095;&#1077;&#1090;.xls" TargetMode="External"/><Relationship Id="rId1297" Type="http://schemas.openxmlformats.org/officeDocument/2006/relationships/hyperlink" Target="../01/31/254-&#1055;%20&#1059;&#1056;&#1055;&#1047;%202017-01-31%20&#1054;&#1090;&#1095;&#1077;&#1090;.xls" TargetMode="External"/><Relationship Id="rId1420" Type="http://schemas.openxmlformats.org/officeDocument/2006/relationships/hyperlink" Target="../01/31/254-&#1055;%20&#1059;&#1057;&#1050;&#1047;&#1044;&#1054;%202017-01-31%20&#1054;&#1090;&#1095;&#1077;&#1090;.xls" TargetMode="External"/><Relationship Id="rId1518" Type="http://schemas.openxmlformats.org/officeDocument/2006/relationships/hyperlink" Target="../01/31/254-&#1055;%20&#1059;&#1057;&#1050;&#1047;&#1044;&#1054;%202017-01-31%20&#1054;&#1090;&#1095;&#1077;&#1090;.xls" TargetMode="External"/><Relationship Id="rId222" Type="http://schemas.openxmlformats.org/officeDocument/2006/relationships/hyperlink" Target="../01/31/254-&#1055;%20&#1059;&#1054;&#1056;&#1055;&#1057;%202017-01-31%20&#1054;&#1090;&#1095;&#1077;&#1090;.xls" TargetMode="External"/><Relationship Id="rId667" Type="http://schemas.openxmlformats.org/officeDocument/2006/relationships/hyperlink" Target="../01/31/254-&#1055;%20&#1059;&#1055;&#1041;%202017-01-31%20&#1054;&#1090;&#1095;&#1077;&#1090;.xls" TargetMode="External"/><Relationship Id="rId874" Type="http://schemas.openxmlformats.org/officeDocument/2006/relationships/hyperlink" Target="../01/31/254-&#1055;%20&#1059;&#1055;&#1041;%202017-01-31%20&#1054;&#1090;&#1095;&#1077;&#1090;.xls" TargetMode="External"/><Relationship Id="rId1725" Type="http://schemas.openxmlformats.org/officeDocument/2006/relationships/hyperlink" Target="../01/31/254-&#1055;%20&#1059;&#1057;&#1050;&#1047;&#1044;&#1054;%202017-01-31%20&#1054;&#1090;&#1095;&#1077;&#1090;.xls" TargetMode="External"/><Relationship Id="rId1932" Type="http://schemas.openxmlformats.org/officeDocument/2006/relationships/hyperlink" Target="../01/31/254-&#1055;%20&#1059;&#1057;&#1050;&#1047;&#1044;&#1054;%202017-01-31%20&#1054;&#1090;&#1095;&#1077;&#1090;.xls" TargetMode="External"/><Relationship Id="rId17" Type="http://schemas.openxmlformats.org/officeDocument/2006/relationships/hyperlink" Target="../01/31/254-&#1055;%20&#1059;&#1054;&#1056;&#1055;&#1057;%202017-01-31%20&#1054;&#1090;&#1095;&#1077;&#1090;.xls" TargetMode="External"/><Relationship Id="rId52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34" Type="http://schemas.openxmlformats.org/officeDocument/2006/relationships/hyperlink" Target="../01/31/254-&#1055;%20&#1059;&#1055;&#1041;%202017-01-31%20&#1054;&#1090;&#1095;&#1077;&#1090;.xls" TargetMode="External"/><Relationship Id="rId941" Type="http://schemas.openxmlformats.org/officeDocument/2006/relationships/hyperlink" Target="../01/31/254-&#1055;%20&#1059;&#1055;&#1041;%202017-01-31%20&#1054;&#1090;&#1095;&#1077;&#1090;.xls" TargetMode="External"/><Relationship Id="rId1157" Type="http://schemas.openxmlformats.org/officeDocument/2006/relationships/hyperlink" Target="../01/31/254-&#1055;%20&#1059;&#1055;&#1041;%202017-01-31%20&#1054;&#1090;&#1095;&#1077;&#1090;.xls" TargetMode="External"/><Relationship Id="rId1364" Type="http://schemas.openxmlformats.org/officeDocument/2006/relationships/hyperlink" Target="../01/31/254-&#1055;%20&#1059;&#1056;&#1055;&#1047;%202017-01-31%20&#1054;&#1090;&#1095;&#1077;&#1090;.xls" TargetMode="External"/><Relationship Id="rId1571" Type="http://schemas.openxmlformats.org/officeDocument/2006/relationships/hyperlink" Target="../01/31/254-&#1055;%20&#1059;&#1057;&#1050;&#1047;&#1044;&#1054;%202017-01-31%20&#1054;&#1090;&#1095;&#1077;&#1090;.xls" TargetMode="External"/><Relationship Id="rId70" Type="http://schemas.openxmlformats.org/officeDocument/2006/relationships/hyperlink" Target="../01/31/254-&#1055;%20&#1059;&#1054;&#1056;&#1055;&#1057;%202017-01-31%20&#1054;&#1090;&#1095;&#1077;&#1090;.xls" TargetMode="External"/><Relationship Id="rId166" Type="http://schemas.openxmlformats.org/officeDocument/2006/relationships/hyperlink" Target="../01/31/254-&#1055;%20&#1059;&#1054;&#1056;&#1055;&#1057;%202017-01-31%20&#1054;&#1090;&#1095;&#1077;&#1090;.xls" TargetMode="External"/><Relationship Id="rId37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0" Type="http://schemas.openxmlformats.org/officeDocument/2006/relationships/hyperlink" Target="../01/31/254-&#1055;%20&#1059;&#1055;&#1041;%202017-01-31%20&#1054;&#1090;&#1095;&#1077;&#1090;.xls" TargetMode="External"/><Relationship Id="rId801" Type="http://schemas.openxmlformats.org/officeDocument/2006/relationships/hyperlink" Target="../01/31/254-&#1055;%20&#1059;&#1055;&#1041;%202017-01-31%20&#1054;&#1090;&#1095;&#1077;&#1090;.xls" TargetMode="External"/><Relationship Id="rId1017" Type="http://schemas.openxmlformats.org/officeDocument/2006/relationships/hyperlink" Target="../01/31/254-&#1055;%20&#1059;&#1055;&#1041;%202017-01-31%20&#1054;&#1090;&#1095;&#1077;&#1090;.xls" TargetMode="External"/><Relationship Id="rId1224" Type="http://schemas.openxmlformats.org/officeDocument/2006/relationships/hyperlink" Target="../01/31/254-&#1055;%20&#1059;&#1056;&#1055;&#1047;%202017-01-31%20&#1054;&#1090;&#1095;&#1077;&#1090;.xls" TargetMode="External"/><Relationship Id="rId1431" Type="http://schemas.openxmlformats.org/officeDocument/2006/relationships/hyperlink" Target="../01/31/254-&#1055;%20&#1059;&#1057;&#1050;&#1047;&#1044;&#1054;%202017-01-31%20&#1054;&#1090;&#1095;&#1077;&#1090;.xls" TargetMode="External"/><Relationship Id="rId1669" Type="http://schemas.openxmlformats.org/officeDocument/2006/relationships/hyperlink" Target="../01/31/254-&#1055;%20&#1059;&#1057;&#1050;&#1047;&#1044;&#1054;%202017-01-31%20&#1054;&#1090;&#1095;&#1077;&#1090;.xls" TargetMode="External"/><Relationship Id="rId1876" Type="http://schemas.openxmlformats.org/officeDocument/2006/relationships/hyperlink" Target="../01/31/254-&#1055;%20&#1059;&#1057;&#1050;&#1047;&#1044;&#1054;%202017-01-31%20&#1054;&#1090;&#1095;&#1077;&#1090;.xls" TargetMode="External"/><Relationship Id="rId1" Type="http://schemas.openxmlformats.org/officeDocument/2006/relationships/hyperlink" Target="../01/31/254-&#1055;%20&#1059;&#1050;&#1057;%202017-01-31%20&#1054;&#1090;&#1095;&#1077;&#1090;.xls" TargetMode="External"/><Relationship Id="rId233" Type="http://schemas.openxmlformats.org/officeDocument/2006/relationships/hyperlink" Target="../01/31/254-&#1055;%20&#1059;&#1054;&#1056;&#1055;&#1057;%202017-01-31%20&#1054;&#1090;&#1095;&#1077;&#1090;.xls" TargetMode="External"/><Relationship Id="rId44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78" Type="http://schemas.openxmlformats.org/officeDocument/2006/relationships/hyperlink" Target="../01/31/254-&#1055;%20&#1059;&#1055;&#1041;%202017-01-31%20&#1054;&#1090;&#1095;&#1077;&#1090;.xls" TargetMode="External"/><Relationship Id="rId885" Type="http://schemas.openxmlformats.org/officeDocument/2006/relationships/hyperlink" Target="../01/31/254-&#1055;%20&#1059;&#1055;&#1041;%202017-01-31%20&#1054;&#1090;&#1095;&#1077;&#1090;.xls" TargetMode="External"/><Relationship Id="rId1070" Type="http://schemas.openxmlformats.org/officeDocument/2006/relationships/hyperlink" Target="../01/31/254-&#1055;%20&#1059;&#1055;&#1041;%202017-01-31%20&#1054;&#1090;&#1095;&#1077;&#1090;.xls" TargetMode="External"/><Relationship Id="rId1529" Type="http://schemas.openxmlformats.org/officeDocument/2006/relationships/hyperlink" Target="../01/31/254-&#1055;%20&#1059;&#1057;&#1050;&#1047;&#1044;&#1054;%202017-01-31%20&#1054;&#1090;&#1095;&#1077;&#1090;.xls" TargetMode="External"/><Relationship Id="rId1736" Type="http://schemas.openxmlformats.org/officeDocument/2006/relationships/hyperlink" Target="../01/31/254-&#1055;%20&#1059;&#1057;&#1050;&#1047;&#1044;&#1054;%202017-01-31%20&#1054;&#1090;&#1095;&#1077;&#1090;.xls" TargetMode="External"/><Relationship Id="rId1943" Type="http://schemas.openxmlformats.org/officeDocument/2006/relationships/hyperlink" Target="../01/31/254-&#1055;%20&#1059;&#1057;&#1050;&#1047;&#1044;&#1054;%202017-01-31%20&#1054;&#1090;&#1095;&#1077;&#1090;.xls" TargetMode="External"/><Relationship Id="rId28" Type="http://schemas.openxmlformats.org/officeDocument/2006/relationships/hyperlink" Target="../01/31/254-&#1055;%20&#1059;&#1054;&#1056;&#1055;&#1057;%202017-01-31%20&#1054;&#1090;&#1095;&#1077;&#1090;.xls" TargetMode="External"/><Relationship Id="rId300" Type="http://schemas.openxmlformats.org/officeDocument/2006/relationships/hyperlink" Target="../01/31/254-&#1055;%20&#1059;&#1054;&#1056;&#1055;&#1057;%202017-01-31%20&#1054;&#1090;&#1095;&#1077;&#1090;.xls" TargetMode="External"/><Relationship Id="rId53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45" Type="http://schemas.openxmlformats.org/officeDocument/2006/relationships/hyperlink" Target="../01/31/254-&#1055;%20&#1059;&#1055;&#1041;%202017-01-31%20&#1054;&#1090;&#1095;&#1077;&#1090;.xls" TargetMode="External"/><Relationship Id="rId952" Type="http://schemas.openxmlformats.org/officeDocument/2006/relationships/hyperlink" Target="../01/31/254-&#1055;%20&#1059;&#1055;&#1041;%202017-01-31%20&#1054;&#1090;&#1095;&#1077;&#1090;.xls" TargetMode="External"/><Relationship Id="rId1168" Type="http://schemas.openxmlformats.org/officeDocument/2006/relationships/hyperlink" Target="../01/31/254-&#1055;%20&#1059;&#1055;&#1041;%202017-01-31%20&#1054;&#1090;&#1095;&#1077;&#1090;.xls" TargetMode="External"/><Relationship Id="rId1375" Type="http://schemas.openxmlformats.org/officeDocument/2006/relationships/hyperlink" Target="../01/31/254-&#1055;%20&#1059;&#1056;&#1055;&#1047;%202017-01-31%20&#1054;&#1090;&#1095;&#1077;&#1090;.xls" TargetMode="External"/><Relationship Id="rId1582" Type="http://schemas.openxmlformats.org/officeDocument/2006/relationships/hyperlink" Target="../01/31/254-&#1055;%20&#1059;&#1057;&#1050;&#1047;&#1044;&#1054;%202017-01-31%20&#1054;&#1090;&#1095;&#1077;&#1090;.xls" TargetMode="External"/><Relationship Id="rId1803" Type="http://schemas.openxmlformats.org/officeDocument/2006/relationships/hyperlink" Target="../01/31/254-&#1055;%20&#1059;&#1057;&#1050;&#1047;&#1044;&#1054;%202017-01-31%20&#1054;&#1090;&#1095;&#1077;&#1090;.xls" TargetMode="External"/><Relationship Id="rId81" Type="http://schemas.openxmlformats.org/officeDocument/2006/relationships/hyperlink" Target="../01/31/254-&#1055;%20&#1059;&#1054;&#1056;&#1055;&#1057;%202017-01-31%20&#1054;&#1090;&#1095;&#1077;&#1090;.xls" TargetMode="External"/><Relationship Id="rId177" Type="http://schemas.openxmlformats.org/officeDocument/2006/relationships/hyperlink" Target="../01/31/254-&#1055;%20&#1059;&#1054;&#1056;&#1055;&#1057;%202017-01-31%20&#1054;&#1090;&#1095;&#1077;&#1090;.xls" TargetMode="External"/><Relationship Id="rId38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1" Type="http://schemas.openxmlformats.org/officeDocument/2006/relationships/hyperlink" Target="../01/31/254-&#1055;%20&#1059;&#1055;&#1041;%202017-01-31%20&#1054;&#1090;&#1095;&#1077;&#1090;.xls" TargetMode="External"/><Relationship Id="rId605" Type="http://schemas.openxmlformats.org/officeDocument/2006/relationships/hyperlink" Target="../01/31/254-&#1055;%20&#1059;&#1055;&#1041;%202017-01-31%20&#1054;&#1090;&#1095;&#1077;&#1090;.xls" TargetMode="External"/><Relationship Id="rId812" Type="http://schemas.openxmlformats.org/officeDocument/2006/relationships/hyperlink" Target="../01/31/254-&#1055;%20&#1059;&#1055;&#1041;%202017-01-31%20&#1054;&#1090;&#1095;&#1077;&#1090;.xls" TargetMode="External"/><Relationship Id="rId1028" Type="http://schemas.openxmlformats.org/officeDocument/2006/relationships/hyperlink" Target="../01/31/254-&#1055;%20&#1059;&#1055;&#1041;%202017-01-31%20&#1054;&#1090;&#1095;&#1077;&#1090;.xls" TargetMode="External"/><Relationship Id="rId1235" Type="http://schemas.openxmlformats.org/officeDocument/2006/relationships/hyperlink" Target="../01/31/254-&#1055;%20&#1059;&#1056;&#1055;&#1047;%202017-01-31%20&#1054;&#1090;&#1095;&#1077;&#1090;.xls" TargetMode="External"/><Relationship Id="rId1442" Type="http://schemas.openxmlformats.org/officeDocument/2006/relationships/hyperlink" Target="../01/31/254-&#1055;%20&#1059;&#1057;&#1050;&#1047;&#1044;&#1054;%202017-01-31%20&#1054;&#1090;&#1095;&#1077;&#1090;.xls" TargetMode="External"/><Relationship Id="rId1887" Type="http://schemas.openxmlformats.org/officeDocument/2006/relationships/hyperlink" Target="../01/31/254-&#1055;%20&#1059;&#1057;&#1050;&#1047;&#1044;&#1054;%202017-01-31%20&#1054;&#1090;&#1095;&#1077;&#1090;.xls" TargetMode="External"/><Relationship Id="rId244" Type="http://schemas.openxmlformats.org/officeDocument/2006/relationships/hyperlink" Target="../01/31/254-&#1055;%20&#1059;&#1054;&#1056;&#1055;&#1057;%202017-01-31%20&#1054;&#1090;&#1095;&#1077;&#1090;.xls" TargetMode="External"/><Relationship Id="rId689" Type="http://schemas.openxmlformats.org/officeDocument/2006/relationships/hyperlink" Target="../01/31/254-&#1055;%20&#1059;&#1055;&#1041;%202017-01-31%20&#1054;&#1090;&#1095;&#1077;&#1090;.xls" TargetMode="External"/><Relationship Id="rId896" Type="http://schemas.openxmlformats.org/officeDocument/2006/relationships/hyperlink" Target="../01/31/254-&#1055;%20&#1059;&#1055;&#1041;%202017-01-31%20&#1054;&#1090;&#1095;&#1077;&#1090;.xls" TargetMode="External"/><Relationship Id="rId1081" Type="http://schemas.openxmlformats.org/officeDocument/2006/relationships/hyperlink" Target="../01/31/254-&#1055;%20&#1059;&#1055;&#1041;%202017-01-31%20&#1054;&#1090;&#1095;&#1077;&#1090;.xls" TargetMode="External"/><Relationship Id="rId1302" Type="http://schemas.openxmlformats.org/officeDocument/2006/relationships/hyperlink" Target="../01/31/254-&#1055;%20&#1059;&#1056;&#1055;&#1047;%202017-01-31%20&#1054;&#1090;&#1095;&#1077;&#1090;.xls" TargetMode="External"/><Relationship Id="rId1747" Type="http://schemas.openxmlformats.org/officeDocument/2006/relationships/hyperlink" Target="../01/31/254-&#1055;%20&#1059;&#1057;&#1050;&#1047;&#1044;&#1054;%202017-01-31%20&#1054;&#1090;&#1095;&#1077;&#1090;.xls" TargetMode="External"/><Relationship Id="rId1954" Type="http://schemas.openxmlformats.org/officeDocument/2006/relationships/hyperlink" Target="../01/31/254-&#1055;%20&#1059;&#1057;&#1050;&#1047;&#1044;&#1054;%202017-01-31%20&#1054;&#1090;&#1095;&#1077;&#1090;.xls" TargetMode="External"/><Relationship Id="rId39" Type="http://schemas.openxmlformats.org/officeDocument/2006/relationships/hyperlink" Target="../01/31/254-&#1055;%20&#1059;&#1054;&#1056;&#1055;&#1057;%202017-01-31%20&#1054;&#1090;&#1095;&#1077;&#1090;.xls" TargetMode="External"/><Relationship Id="rId45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4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56" Type="http://schemas.openxmlformats.org/officeDocument/2006/relationships/hyperlink" Target="../01/31/254-&#1055;%20&#1059;&#1055;&#1041;%202017-01-31%20&#1054;&#1090;&#1095;&#1077;&#1090;.xls" TargetMode="External"/><Relationship Id="rId1179" Type="http://schemas.openxmlformats.org/officeDocument/2006/relationships/hyperlink" Target="../01/31/254-&#1055;%20&#1059;&#1055;&#1041;%202017-01-31%20&#1054;&#1090;&#1095;&#1077;&#1090;.xls" TargetMode="External"/><Relationship Id="rId1386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593" Type="http://schemas.openxmlformats.org/officeDocument/2006/relationships/hyperlink" Target="../01/31/254-&#1055;%20&#1059;&#1057;&#1050;&#1047;&#1044;&#1054;%202017-01-31%20&#1054;&#1090;&#1095;&#1077;&#1090;.xls" TargetMode="External"/><Relationship Id="rId1607" Type="http://schemas.openxmlformats.org/officeDocument/2006/relationships/hyperlink" Target="../01/31/254-&#1055;%20&#1059;&#1057;&#1050;&#1047;&#1044;&#1054;%202017-01-31%20&#1054;&#1090;&#1095;&#1077;&#1090;.xls" TargetMode="External"/><Relationship Id="rId1814" Type="http://schemas.openxmlformats.org/officeDocument/2006/relationships/hyperlink" Target="../01/31/254-&#1055;%20&#1059;&#1057;&#1050;&#1047;&#1044;&#1054;%202017-01-31%20&#1054;&#1090;&#1095;&#1077;&#1090;.xls" TargetMode="External"/><Relationship Id="rId104" Type="http://schemas.openxmlformats.org/officeDocument/2006/relationships/hyperlink" Target="../01/31/254-&#1055;%20&#1059;&#1054;&#1056;&#1055;&#1057;%202017-01-31%20&#1054;&#1090;&#1095;&#1077;&#1090;.xls" TargetMode="External"/><Relationship Id="rId188" Type="http://schemas.openxmlformats.org/officeDocument/2006/relationships/hyperlink" Target="../01/31/254-&#1055;%20&#1059;&#1054;&#1056;&#1055;&#1057;%202017-01-31%20&#1054;&#1090;&#1095;&#1077;&#1090;.xls" TargetMode="External"/><Relationship Id="rId311" Type="http://schemas.openxmlformats.org/officeDocument/2006/relationships/hyperlink" Target="../01/31/254-&#1055;%20&#1059;&#1054;&#1056;&#1055;&#1057;%202017-01-31%20&#1054;&#1090;&#1095;&#1077;&#1090;.xls" TargetMode="External"/><Relationship Id="rId39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0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63" Type="http://schemas.openxmlformats.org/officeDocument/2006/relationships/hyperlink" Target="../01/31/254-&#1055;%20&#1059;&#1055;&#1041;%202017-01-31%20&#1054;&#1090;&#1095;&#1077;&#1090;.xls" TargetMode="External"/><Relationship Id="rId1039" Type="http://schemas.openxmlformats.org/officeDocument/2006/relationships/hyperlink" Target="../01/31/254-&#1055;%20&#1059;&#1055;&#1041;%202017-01-31%20&#1054;&#1090;&#1095;&#1077;&#1090;.xls" TargetMode="External"/><Relationship Id="rId1246" Type="http://schemas.openxmlformats.org/officeDocument/2006/relationships/hyperlink" Target="../01/31/254-&#1055;%20&#1059;&#1056;&#1055;&#1047;%202017-01-31%20&#1054;&#1090;&#1095;&#1077;&#1090;.xls" TargetMode="External"/><Relationship Id="rId1898" Type="http://schemas.openxmlformats.org/officeDocument/2006/relationships/hyperlink" Target="../01/31/254-&#1055;%20&#1059;&#1057;&#1050;&#1047;&#1044;&#1054;%202017-01-31%20&#1054;&#1090;&#1095;&#1077;&#1090;.xls" TargetMode="External"/><Relationship Id="rId92" Type="http://schemas.openxmlformats.org/officeDocument/2006/relationships/hyperlink" Target="../01/31/254-&#1055;%20&#1059;&#1054;&#1056;&#1055;&#1057;%202017-01-31%20&#1054;&#1090;&#1095;&#1077;&#1090;.xls" TargetMode="External"/><Relationship Id="rId616" Type="http://schemas.openxmlformats.org/officeDocument/2006/relationships/hyperlink" Target="../01/31/254-&#1055;%20&#1059;&#1055;&#1041;%202017-01-31%20&#1054;&#1090;&#1095;&#1077;&#1090;.xls" TargetMode="External"/><Relationship Id="rId823" Type="http://schemas.openxmlformats.org/officeDocument/2006/relationships/hyperlink" Target="../01/31/254-&#1055;%20&#1059;&#1055;&#1041;%202017-01-31%20&#1054;&#1090;&#1095;&#1077;&#1090;.xls" TargetMode="External"/><Relationship Id="rId1453" Type="http://schemas.openxmlformats.org/officeDocument/2006/relationships/hyperlink" Target="../01/31/254-&#1055;%20&#1059;&#1057;&#1050;&#1047;&#1044;&#1054;%202017-01-31%20&#1054;&#1090;&#1095;&#1077;&#1090;.xls" TargetMode="External"/><Relationship Id="rId1660" Type="http://schemas.openxmlformats.org/officeDocument/2006/relationships/hyperlink" Target="../01/31/254-&#1055;%20&#1059;&#1057;&#1050;&#1047;&#1044;&#1054;%202017-01-31%20&#1054;&#1090;&#1095;&#1077;&#1090;.xls" TargetMode="External"/><Relationship Id="rId1758" Type="http://schemas.openxmlformats.org/officeDocument/2006/relationships/hyperlink" Target="../01/31/254-&#1055;%20&#1059;&#1057;&#1050;&#1047;&#1044;&#1054;%202017-01-31%20&#1054;&#1090;&#1095;&#1077;&#1090;.xls" TargetMode="External"/><Relationship Id="rId255" Type="http://schemas.openxmlformats.org/officeDocument/2006/relationships/hyperlink" Target="../01/31/254-&#1055;%20&#1059;&#1054;&#1056;&#1055;&#1057;%202017-01-31%20&#1054;&#1090;&#1095;&#1077;&#1090;.xls" TargetMode="External"/><Relationship Id="rId46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92" Type="http://schemas.openxmlformats.org/officeDocument/2006/relationships/hyperlink" Target="../01/31/254-&#1055;%20&#1059;&#1055;&#1041;%202017-01-31%20&#1054;&#1090;&#1095;&#1077;&#1090;.xls" TargetMode="External"/><Relationship Id="rId1106" Type="http://schemas.openxmlformats.org/officeDocument/2006/relationships/hyperlink" Target="../01/31/254-&#1055;%20&#1059;&#1055;&#1041;%202017-01-31%20&#1054;&#1090;&#1095;&#1077;&#1090;.xls" TargetMode="External"/><Relationship Id="rId1313" Type="http://schemas.openxmlformats.org/officeDocument/2006/relationships/hyperlink" Target="../01/31/254-&#1055;%20&#1059;&#1056;&#1055;&#1047;%202017-01-31%20&#1054;&#1090;&#1095;&#1077;&#1090;.xls" TargetMode="External"/><Relationship Id="rId1397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520" Type="http://schemas.openxmlformats.org/officeDocument/2006/relationships/hyperlink" Target="../01/31/254-&#1055;%20&#1059;&#1057;&#1050;&#1047;&#1044;&#1054;%202017-01-31%20&#1054;&#1090;&#1095;&#1077;&#1090;.xls" TargetMode="External"/><Relationship Id="rId1965" Type="http://schemas.openxmlformats.org/officeDocument/2006/relationships/hyperlink" Target="../01/31/254-&#1055;%20&#1059;&#1057;&#1050;&#1047;&#1044;&#1054;%202017-01-31%20&#1054;&#1090;&#1095;&#1077;&#1090;.xls" TargetMode="External"/><Relationship Id="rId115" Type="http://schemas.openxmlformats.org/officeDocument/2006/relationships/hyperlink" Target="../01/31/254-&#1055;%20&#1059;&#1054;&#1056;&#1055;&#1057;%202017-01-31%20&#1054;&#1090;&#1095;&#1077;&#1090;.xls" TargetMode="External"/><Relationship Id="rId322" Type="http://schemas.openxmlformats.org/officeDocument/2006/relationships/hyperlink" Target="../01/31/254-&#1055;%20&#1059;&#1054;&#1056;&#1055;&#1057;%202017-01-31%20&#1054;&#1090;&#1095;&#1077;&#1090;.xls" TargetMode="External"/><Relationship Id="rId767" Type="http://schemas.openxmlformats.org/officeDocument/2006/relationships/hyperlink" Target="../01/31/254-&#1055;%20&#1059;&#1055;&#1041;%202017-01-31%20&#1054;&#1090;&#1095;&#1077;&#1090;.xls" TargetMode="External"/><Relationship Id="rId974" Type="http://schemas.openxmlformats.org/officeDocument/2006/relationships/hyperlink" Target="../01/31/254-&#1055;%20&#1059;&#1055;&#1041;%202017-01-31%20&#1054;&#1090;&#1095;&#1077;&#1090;.xls" TargetMode="External"/><Relationship Id="rId1618" Type="http://schemas.openxmlformats.org/officeDocument/2006/relationships/hyperlink" Target="../01/31/254-&#1055;%20&#1059;&#1057;&#1050;&#1047;&#1044;&#1054;%202017-01-31%20&#1054;&#1090;&#1095;&#1077;&#1090;.xls" TargetMode="External"/><Relationship Id="rId1825" Type="http://schemas.openxmlformats.org/officeDocument/2006/relationships/hyperlink" Target="../01/31/254-&#1055;%20&#1059;&#1057;&#1050;&#1047;&#1044;&#1054;%202017-01-31%20&#1054;&#1090;&#1095;&#1077;&#1090;.xls" TargetMode="External"/><Relationship Id="rId199" Type="http://schemas.openxmlformats.org/officeDocument/2006/relationships/hyperlink" Target="../01/31/254-&#1055;%20&#1059;&#1054;&#1056;&#1055;&#1057;%202017-01-31%20&#1054;&#1090;&#1095;&#1077;&#1090;.xls" TargetMode="External"/><Relationship Id="rId627" Type="http://schemas.openxmlformats.org/officeDocument/2006/relationships/hyperlink" Target="../01/31/254-&#1055;%20&#1059;&#1055;&#1041;%202017-01-31%20&#1054;&#1090;&#1095;&#1077;&#1090;.xls" TargetMode="External"/><Relationship Id="rId834" Type="http://schemas.openxmlformats.org/officeDocument/2006/relationships/hyperlink" Target="../01/31/254-&#1055;%20&#1059;&#1055;&#1041;%202017-01-31%20&#1054;&#1090;&#1095;&#1077;&#1090;.xls" TargetMode="External"/><Relationship Id="rId1257" Type="http://schemas.openxmlformats.org/officeDocument/2006/relationships/hyperlink" Target="../01/31/254-&#1055;%20&#1059;&#1056;&#1055;&#1047;%202017-01-31%20&#1054;&#1090;&#1095;&#1077;&#1090;.xls" TargetMode="External"/><Relationship Id="rId1464" Type="http://schemas.openxmlformats.org/officeDocument/2006/relationships/hyperlink" Target="../01/31/254-&#1055;%20&#1059;&#1057;&#1050;&#1047;&#1044;&#1054;%202017-01-31%20&#1054;&#1090;&#1095;&#1077;&#1090;.xls" TargetMode="External"/><Relationship Id="rId1671" Type="http://schemas.openxmlformats.org/officeDocument/2006/relationships/hyperlink" Target="../01/31/254-&#1055;%20&#1059;&#1057;&#1050;&#1047;&#1044;&#1054;%202017-01-31%20&#1054;&#1090;&#1095;&#1077;&#1090;.xls" TargetMode="External"/><Relationship Id="rId266" Type="http://schemas.openxmlformats.org/officeDocument/2006/relationships/hyperlink" Target="../01/31/254-&#1055;%20&#1059;&#1054;&#1056;&#1055;&#1057;%202017-01-31%20&#1054;&#1090;&#1095;&#1077;&#1090;.xls" TargetMode="External"/><Relationship Id="rId47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80" Type="http://schemas.openxmlformats.org/officeDocument/2006/relationships/hyperlink" Target="../01/31/254-&#1055;%20&#1059;&#1055;&#1041;%202017-01-31%20&#1054;&#1090;&#1095;&#1077;&#1090;.xls" TargetMode="External"/><Relationship Id="rId901" Type="http://schemas.openxmlformats.org/officeDocument/2006/relationships/hyperlink" Target="../01/31/254-&#1055;%20&#1059;&#1055;&#1041;%202017-01-31%20&#1054;&#1090;&#1095;&#1077;&#1090;.xls" TargetMode="External"/><Relationship Id="rId1117" Type="http://schemas.openxmlformats.org/officeDocument/2006/relationships/hyperlink" Target="../01/31/254-&#1055;%20&#1059;&#1055;&#1041;%202017-01-31%20&#1054;&#1090;&#1095;&#1077;&#1090;.xls" TargetMode="External"/><Relationship Id="rId1324" Type="http://schemas.openxmlformats.org/officeDocument/2006/relationships/hyperlink" Target="../01/31/254-&#1055;%20&#1059;&#1056;&#1055;&#1047;%202017-01-31%20&#1054;&#1090;&#1095;&#1077;&#1090;.xls" TargetMode="External"/><Relationship Id="rId1531" Type="http://schemas.openxmlformats.org/officeDocument/2006/relationships/hyperlink" Target="../01/31/254-&#1055;%20&#1059;&#1057;&#1050;&#1047;&#1044;&#1054;%202017-01-31%20&#1054;&#1090;&#1095;&#1077;&#1090;.xls" TargetMode="External"/><Relationship Id="rId1769" Type="http://schemas.openxmlformats.org/officeDocument/2006/relationships/hyperlink" Target="../01/31/254-&#1055;%20&#1059;&#1057;&#1050;&#1047;&#1044;&#1054;%202017-01-31%20&#1054;&#1090;&#1095;&#1077;&#1090;.xls" TargetMode="External"/><Relationship Id="rId30" Type="http://schemas.openxmlformats.org/officeDocument/2006/relationships/hyperlink" Target="../01/31/254-&#1055;%20&#1059;&#1054;&#1056;&#1055;&#1057;%202017-01-31%20&#1054;&#1090;&#1095;&#1077;&#1090;.xls" TargetMode="External"/><Relationship Id="rId126" Type="http://schemas.openxmlformats.org/officeDocument/2006/relationships/hyperlink" Target="../01/31/254-&#1055;%20&#1059;&#1054;&#1056;&#1055;&#1057;%202017-01-31%20&#1054;&#1090;&#1095;&#1077;&#1090;.xls" TargetMode="External"/><Relationship Id="rId33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4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78" Type="http://schemas.openxmlformats.org/officeDocument/2006/relationships/hyperlink" Target="../01/31/254-&#1055;%20&#1059;&#1055;&#1041;%202017-01-31%20&#1054;&#1090;&#1095;&#1077;&#1090;.xls" TargetMode="External"/><Relationship Id="rId985" Type="http://schemas.openxmlformats.org/officeDocument/2006/relationships/hyperlink" Target="../01/31/254-&#1055;%20&#1059;&#1055;&#1041;%202017-01-31%20&#1054;&#1090;&#1095;&#1077;&#1090;.xls" TargetMode="External"/><Relationship Id="rId1170" Type="http://schemas.openxmlformats.org/officeDocument/2006/relationships/hyperlink" Target="../01/31/254-&#1055;%20&#1059;&#1055;&#1041;%202017-01-31%20&#1054;&#1090;&#1095;&#1077;&#1090;.xls" TargetMode="External"/><Relationship Id="rId1629" Type="http://schemas.openxmlformats.org/officeDocument/2006/relationships/hyperlink" Target="../01/31/254-&#1055;%20&#1059;&#1057;&#1050;&#1047;&#1044;&#1054;%202017-01-31%20&#1054;&#1090;&#1095;&#1077;&#1090;.xls" TargetMode="External"/><Relationship Id="rId1836" Type="http://schemas.openxmlformats.org/officeDocument/2006/relationships/hyperlink" Target="../01/31/254-&#1055;%20&#1059;&#1057;&#1050;&#1047;&#1044;&#1054;%202017-01-31%20&#1054;&#1090;&#1095;&#1077;&#1090;.xls" TargetMode="External"/><Relationship Id="rId638" Type="http://schemas.openxmlformats.org/officeDocument/2006/relationships/hyperlink" Target="../01/31/254-&#1055;%20&#1059;&#1055;&#1041;%202017-01-31%20&#1054;&#1090;&#1095;&#1077;&#1090;.xls" TargetMode="External"/><Relationship Id="rId845" Type="http://schemas.openxmlformats.org/officeDocument/2006/relationships/hyperlink" Target="../01/31/254-&#1055;%20&#1059;&#1055;&#1041;%202017-01-31%20&#1054;&#1090;&#1095;&#1077;&#1090;.xls" TargetMode="External"/><Relationship Id="rId1030" Type="http://schemas.openxmlformats.org/officeDocument/2006/relationships/hyperlink" Target="../01/31/254-&#1055;%20&#1059;&#1055;&#1041;%202017-01-31%20&#1054;&#1090;&#1095;&#1077;&#1090;.xls" TargetMode="External"/><Relationship Id="rId1268" Type="http://schemas.openxmlformats.org/officeDocument/2006/relationships/hyperlink" Target="../01/31/254-&#1055;%20&#1059;&#1056;&#1055;&#1047;%202017-01-31%20&#1054;&#1090;&#1095;&#1077;&#1090;.xls" TargetMode="External"/><Relationship Id="rId1475" Type="http://schemas.openxmlformats.org/officeDocument/2006/relationships/hyperlink" Target="../01/31/254-&#1055;%20&#1059;&#1057;&#1050;&#1047;&#1044;&#1054;%202017-01-31%20&#1054;&#1090;&#1095;&#1077;&#1090;.xls" TargetMode="External"/><Relationship Id="rId1682" Type="http://schemas.openxmlformats.org/officeDocument/2006/relationships/hyperlink" Target="../01/31/254-&#1055;%20&#1059;&#1057;&#1050;&#1047;&#1044;&#1054;%202017-01-31%20&#1054;&#1090;&#1095;&#1077;&#1090;.xls" TargetMode="External"/><Relationship Id="rId1903" Type="http://schemas.openxmlformats.org/officeDocument/2006/relationships/hyperlink" Target="../01/31/254-&#1055;%20&#1059;&#1057;&#1050;&#1047;&#1044;&#1054;%202017-01-31%20&#1054;&#1090;&#1095;&#1077;&#1090;.xls" TargetMode="External"/><Relationship Id="rId277" Type="http://schemas.openxmlformats.org/officeDocument/2006/relationships/hyperlink" Target="../01/31/254-&#1055;%20&#1059;&#1054;&#1056;&#1055;&#1057;%202017-01-31%20&#1054;&#1090;&#1095;&#1077;&#1090;.xls" TargetMode="External"/><Relationship Id="rId40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8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05" Type="http://schemas.openxmlformats.org/officeDocument/2006/relationships/hyperlink" Target="../01/31/254-&#1055;%20&#1059;&#1055;&#1041;%202017-01-31%20&#1054;&#1090;&#1095;&#1077;&#1090;.xls" TargetMode="External"/><Relationship Id="rId1128" Type="http://schemas.openxmlformats.org/officeDocument/2006/relationships/hyperlink" Target="../01/31/254-&#1055;%20&#1059;&#1055;&#1041;%202017-01-31%20&#1054;&#1090;&#1095;&#1077;&#1090;.xls" TargetMode="External"/><Relationship Id="rId1335" Type="http://schemas.openxmlformats.org/officeDocument/2006/relationships/hyperlink" Target="../01/31/254-&#1055;%20&#1059;&#1056;&#1055;&#1047;%202017-01-31%20&#1054;&#1090;&#1095;&#1077;&#1090;.xls" TargetMode="External"/><Relationship Id="rId1542" Type="http://schemas.openxmlformats.org/officeDocument/2006/relationships/hyperlink" Target="../01/31/254-&#1055;%20&#1059;&#1057;&#1050;&#1047;&#1044;&#1054;%202017-01-31%20&#1054;&#1090;&#1095;&#1077;&#1090;.xls" TargetMode="External"/><Relationship Id="rId137" Type="http://schemas.openxmlformats.org/officeDocument/2006/relationships/hyperlink" Target="../01/31/254-&#1055;%20&#1059;&#1054;&#1056;&#1055;&#1057;%202017-01-31%20&#1054;&#1090;&#1095;&#1077;&#1090;.xls" TargetMode="External"/><Relationship Id="rId34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1" Type="http://schemas.openxmlformats.org/officeDocument/2006/relationships/hyperlink" Target="../01/31/254-&#1055;%20&#1059;&#1055;&#1041;%202017-01-31%20&#1054;&#1090;&#1095;&#1077;&#1090;.xls" TargetMode="External"/><Relationship Id="rId789" Type="http://schemas.openxmlformats.org/officeDocument/2006/relationships/hyperlink" Target="../01/31/254-&#1055;%20&#1059;&#1055;&#1041;%202017-01-31%20&#1054;&#1090;&#1095;&#1077;&#1090;.xls" TargetMode="External"/><Relationship Id="rId912" Type="http://schemas.openxmlformats.org/officeDocument/2006/relationships/hyperlink" Target="../01/31/254-&#1055;%20&#1059;&#1055;&#1041;%202017-01-31%20&#1054;&#1090;&#1095;&#1077;&#1090;.xls" TargetMode="External"/><Relationship Id="rId996" Type="http://schemas.openxmlformats.org/officeDocument/2006/relationships/hyperlink" Target="../01/31/254-&#1055;%20&#1059;&#1055;&#1041;%202017-01-31%20&#1054;&#1090;&#1095;&#1077;&#1090;.xls" TargetMode="External"/><Relationship Id="rId1847" Type="http://schemas.openxmlformats.org/officeDocument/2006/relationships/hyperlink" Target="../01/31/254-&#1055;%20&#1059;&#1057;&#1050;&#1047;&#1044;&#1054;%202017-01-31%20&#1054;&#1090;&#1095;&#1077;&#1090;.xls" TargetMode="External"/><Relationship Id="rId41" Type="http://schemas.openxmlformats.org/officeDocument/2006/relationships/hyperlink" Target="../01/31/254-&#1055;%20&#1059;&#1054;&#1056;&#1055;&#1057;%202017-01-31%20&#1054;&#1090;&#1095;&#1077;&#1090;.xls" TargetMode="External"/><Relationship Id="rId55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49" Type="http://schemas.openxmlformats.org/officeDocument/2006/relationships/hyperlink" Target="../01/31/254-&#1055;%20&#1059;&#1055;&#1041;%202017-01-31%20&#1054;&#1090;&#1095;&#1077;&#1090;.xls" TargetMode="External"/><Relationship Id="rId856" Type="http://schemas.openxmlformats.org/officeDocument/2006/relationships/hyperlink" Target="../01/31/254-&#1055;%20&#1059;&#1055;&#1041;%202017-01-31%20&#1054;&#1090;&#1095;&#1077;&#1090;.xls" TargetMode="External"/><Relationship Id="rId1181" Type="http://schemas.openxmlformats.org/officeDocument/2006/relationships/hyperlink" Target="../01/31/254-&#1055;%20&#1059;&#1056;&#1055;&#1047;%202017-01-31%20&#1054;&#1090;&#1095;&#1077;&#1090;.xls" TargetMode="External"/><Relationship Id="rId1279" Type="http://schemas.openxmlformats.org/officeDocument/2006/relationships/hyperlink" Target="../01/31/254-&#1055;%20&#1059;&#1056;&#1055;&#1047;%202017-01-31%20&#1054;&#1090;&#1095;&#1077;&#1090;.xls" TargetMode="External"/><Relationship Id="rId1402" Type="http://schemas.openxmlformats.org/officeDocument/2006/relationships/hyperlink" Target="../01/31/254-&#1055;%20&#1059;&#1057;&#1050;&#1047;&#1044;&#1054;%202017-01-31%20&#1054;&#1090;&#1095;&#1077;&#1090;.xls" TargetMode="External"/><Relationship Id="rId1486" Type="http://schemas.openxmlformats.org/officeDocument/2006/relationships/hyperlink" Target="../01/31/254-&#1055;%20&#1059;&#1057;&#1050;&#1047;&#1044;&#1054;%202017-01-31%20&#1054;&#1090;&#1095;&#1077;&#1090;.xls" TargetMode="External"/><Relationship Id="rId1707" Type="http://schemas.openxmlformats.org/officeDocument/2006/relationships/hyperlink" Target="../01/31/254-&#1055;%20&#1059;&#1057;&#1050;&#1047;&#1044;&#1054;%202017-01-31%20&#1054;&#1090;&#1095;&#1077;&#1090;.xls" TargetMode="External"/><Relationship Id="rId190" Type="http://schemas.openxmlformats.org/officeDocument/2006/relationships/hyperlink" Target="../01/31/254-&#1055;%20&#1059;&#1054;&#1056;&#1055;&#1057;%202017-01-31%20&#1054;&#1090;&#1095;&#1077;&#1090;.xls" TargetMode="External"/><Relationship Id="rId204" Type="http://schemas.openxmlformats.org/officeDocument/2006/relationships/hyperlink" Target="../01/31/254-&#1055;%20&#1059;&#1054;&#1056;&#1055;&#1057;%202017-01-31%20&#1054;&#1090;&#1095;&#1077;&#1090;.xls" TargetMode="External"/><Relationship Id="rId288" Type="http://schemas.openxmlformats.org/officeDocument/2006/relationships/hyperlink" Target="../01/31/254-&#1055;%20&#1059;&#1054;&#1056;&#1055;&#1057;%202017-01-31%20&#1054;&#1090;&#1095;&#1077;&#1090;.xls" TargetMode="External"/><Relationship Id="rId41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0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41" Type="http://schemas.openxmlformats.org/officeDocument/2006/relationships/hyperlink" Target="../01/31/254-&#1055;%20&#1059;&#1055;&#1041;%202017-01-31%20&#1054;&#1090;&#1095;&#1077;&#1090;.xls" TargetMode="External"/><Relationship Id="rId1139" Type="http://schemas.openxmlformats.org/officeDocument/2006/relationships/hyperlink" Target="../01/31/254-&#1055;%20&#1059;&#1055;&#1041;%202017-01-31%20&#1054;&#1090;&#1095;&#1077;&#1090;.xls" TargetMode="External"/><Relationship Id="rId1346" Type="http://schemas.openxmlformats.org/officeDocument/2006/relationships/hyperlink" Target="../01/31/254-&#1055;%20&#1059;&#1056;&#1055;&#1047;%202017-01-31%20&#1054;&#1090;&#1095;&#1077;&#1090;.xls" TargetMode="External"/><Relationship Id="rId1693" Type="http://schemas.openxmlformats.org/officeDocument/2006/relationships/hyperlink" Target="../01/31/254-&#1055;%20&#1059;&#1057;&#1050;&#1047;&#1044;&#1054;%202017-01-31%20&#1054;&#1090;&#1095;&#1077;&#1090;.xls" TargetMode="External"/><Relationship Id="rId1914" Type="http://schemas.openxmlformats.org/officeDocument/2006/relationships/hyperlink" Target="../01/31/254-&#1055;%20&#1059;&#1057;&#1050;&#1047;&#1044;&#1054;%202017-01-31%20&#1054;&#1090;&#1095;&#1077;&#1090;.xls" TargetMode="External"/><Relationship Id="rId49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16" Type="http://schemas.openxmlformats.org/officeDocument/2006/relationships/hyperlink" Target="../01/31/254-&#1055;%20&#1059;&#1055;&#1041;%202017-01-31%20&#1054;&#1090;&#1095;&#1077;&#1090;.xls" TargetMode="External"/><Relationship Id="rId923" Type="http://schemas.openxmlformats.org/officeDocument/2006/relationships/hyperlink" Target="../01/31/254-&#1055;%20&#1059;&#1055;&#1041;%202017-01-31%20&#1054;&#1090;&#1095;&#1077;&#1090;.xls" TargetMode="External"/><Relationship Id="rId1553" Type="http://schemas.openxmlformats.org/officeDocument/2006/relationships/hyperlink" Target="../01/31/254-&#1055;%20&#1059;&#1057;&#1050;&#1047;&#1044;&#1054;%202017-01-31%20&#1054;&#1090;&#1095;&#1077;&#1090;.xls" TargetMode="External"/><Relationship Id="rId1760" Type="http://schemas.openxmlformats.org/officeDocument/2006/relationships/hyperlink" Target="../01/31/254-&#1055;%20&#1059;&#1057;&#1050;&#1047;&#1044;&#1054;%202017-01-31%20&#1054;&#1090;&#1095;&#1077;&#1090;.xls" TargetMode="External"/><Relationship Id="rId1858" Type="http://schemas.openxmlformats.org/officeDocument/2006/relationships/hyperlink" Target="../01/31/254-&#1055;%20&#1059;&#1057;&#1050;&#1047;&#1044;&#1054;%202017-01-31%20&#1054;&#1090;&#1095;&#1077;&#1090;.xls" TargetMode="External"/><Relationship Id="rId52" Type="http://schemas.openxmlformats.org/officeDocument/2006/relationships/hyperlink" Target="../01/31/254-&#1055;%20&#1059;&#1054;&#1056;&#1055;&#1057;%202017-01-31%20&#1054;&#1090;&#1095;&#1077;&#1090;.xls" TargetMode="External"/><Relationship Id="rId148" Type="http://schemas.openxmlformats.org/officeDocument/2006/relationships/hyperlink" Target="../01/31/254-&#1055;%20&#1059;&#1054;&#1056;&#1055;&#1057;%202017-01-31%20&#1054;&#1090;&#1095;&#1077;&#1090;.xls" TargetMode="External"/><Relationship Id="rId35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62" Type="http://schemas.openxmlformats.org/officeDocument/2006/relationships/hyperlink" Target="../01/31/254-&#1055;%20&#1059;&#1055;&#1041;%202017-01-31%20&#1054;&#1090;&#1095;&#1077;&#1090;.xls" TargetMode="External"/><Relationship Id="rId1192" Type="http://schemas.openxmlformats.org/officeDocument/2006/relationships/hyperlink" Target="../01/31/254-&#1055;%20&#1059;&#1056;&#1055;&#1047;%202017-01-31%20&#1054;&#1090;&#1095;&#1077;&#1090;.xls" TargetMode="External"/><Relationship Id="rId1206" Type="http://schemas.openxmlformats.org/officeDocument/2006/relationships/hyperlink" Target="../01/31/254-&#1055;%20&#1059;&#1056;&#1055;&#1047;%202017-01-31%20&#1054;&#1090;&#1095;&#1077;&#1090;.xls" TargetMode="External"/><Relationship Id="rId1413" Type="http://schemas.openxmlformats.org/officeDocument/2006/relationships/hyperlink" Target="../01/31/254-&#1055;%20&#1059;&#1057;&#1050;&#1047;&#1044;&#1054;%202017-01-31%20&#1054;&#1090;&#1095;&#1077;&#1090;.xls" TargetMode="External"/><Relationship Id="rId1620" Type="http://schemas.openxmlformats.org/officeDocument/2006/relationships/hyperlink" Target="../01/31/254-&#1055;%20&#1059;&#1057;&#1050;&#1047;&#1044;&#1054;%202017-01-31%20&#1054;&#1090;&#1095;&#1077;&#1090;.xls" TargetMode="External"/><Relationship Id="rId215" Type="http://schemas.openxmlformats.org/officeDocument/2006/relationships/hyperlink" Target="../01/31/254-&#1055;%20&#1059;&#1054;&#1056;&#1055;&#1057;%202017-01-31%20&#1054;&#1090;&#1095;&#1077;&#1090;.xls" TargetMode="External"/><Relationship Id="rId42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67" Type="http://schemas.openxmlformats.org/officeDocument/2006/relationships/hyperlink" Target="../01/31/254-&#1055;%20&#1059;&#1055;&#1041;%202017-01-31%20&#1054;&#1090;&#1095;&#1077;&#1090;.xls" TargetMode="External"/><Relationship Id="rId1052" Type="http://schemas.openxmlformats.org/officeDocument/2006/relationships/hyperlink" Target="../01/31/254-&#1055;%20&#1059;&#1055;&#1041;%202017-01-31%20&#1054;&#1090;&#1095;&#1077;&#1090;.xls" TargetMode="External"/><Relationship Id="rId1497" Type="http://schemas.openxmlformats.org/officeDocument/2006/relationships/hyperlink" Target="../01/31/254-&#1055;%20&#1059;&#1057;&#1050;&#1047;&#1044;&#1054;%202017-01-31%20&#1054;&#1090;&#1095;&#1077;&#1090;.xls" TargetMode="External"/><Relationship Id="rId1718" Type="http://schemas.openxmlformats.org/officeDocument/2006/relationships/hyperlink" Target="../01/31/254-&#1055;%20&#1059;&#1057;&#1050;&#1047;&#1044;&#1054;%202017-01-31%20&#1054;&#1090;&#1095;&#1077;&#1090;.xls" TargetMode="External"/><Relationship Id="rId1925" Type="http://schemas.openxmlformats.org/officeDocument/2006/relationships/hyperlink" Target="../01/31/254-&#1055;%20&#1059;&#1057;&#1050;&#1047;&#1044;&#1054;%202017-01-31%20&#1054;&#1090;&#1095;&#1077;&#1090;.xls" TargetMode="External"/><Relationship Id="rId299" Type="http://schemas.openxmlformats.org/officeDocument/2006/relationships/hyperlink" Target="../01/31/254-&#1055;%20&#1059;&#1054;&#1056;&#1055;&#1057;%202017-01-31%20&#1054;&#1090;&#1095;&#1077;&#1090;.xls" TargetMode="External"/><Relationship Id="rId727" Type="http://schemas.openxmlformats.org/officeDocument/2006/relationships/hyperlink" Target="../01/31/254-&#1055;%20&#1059;&#1055;&#1041;%202017-01-31%20&#1054;&#1090;&#1095;&#1077;&#1090;.xls" TargetMode="External"/><Relationship Id="rId934" Type="http://schemas.openxmlformats.org/officeDocument/2006/relationships/hyperlink" Target="../01/31/254-&#1055;%20&#1059;&#1055;&#1041;%202017-01-31%20&#1054;&#1090;&#1095;&#1077;&#1090;.xls" TargetMode="External"/><Relationship Id="rId1357" Type="http://schemas.openxmlformats.org/officeDocument/2006/relationships/hyperlink" Target="../01/31/254-&#1055;%20&#1059;&#1056;&#1055;&#1047;%202017-01-31%20&#1054;&#1090;&#1095;&#1077;&#1090;.xls" TargetMode="External"/><Relationship Id="rId1564" Type="http://schemas.openxmlformats.org/officeDocument/2006/relationships/hyperlink" Target="../01/31/254-&#1055;%20&#1059;&#1057;&#1050;&#1047;&#1044;&#1054;%202017-01-31%20&#1054;&#1090;&#1095;&#1077;&#1090;.xls" TargetMode="External"/><Relationship Id="rId1771" Type="http://schemas.openxmlformats.org/officeDocument/2006/relationships/hyperlink" Target="../01/31/254-&#1055;%20&#1059;&#1057;&#1050;&#1047;&#1044;&#1054;%202017-01-31%20&#1054;&#1090;&#1095;&#1077;&#1090;.xls" TargetMode="External"/><Relationship Id="rId63" Type="http://schemas.openxmlformats.org/officeDocument/2006/relationships/hyperlink" Target="../01/31/254-&#1055;%20&#1059;&#1054;&#1056;&#1055;&#1057;%202017-01-31%20&#1054;&#1090;&#1095;&#1077;&#1090;.xls" TargetMode="External"/><Relationship Id="rId159" Type="http://schemas.openxmlformats.org/officeDocument/2006/relationships/hyperlink" Target="../01/31/254-&#1055;%20&#1059;&#1054;&#1056;&#1055;&#1057;%202017-01-31%20&#1054;&#1090;&#1095;&#1077;&#1090;.xls" TargetMode="External"/><Relationship Id="rId36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73" Type="http://schemas.openxmlformats.org/officeDocument/2006/relationships/hyperlink" Target="../01/31/254-&#1055;%20&#1059;&#1055;&#1041;%202017-01-31%20&#1054;&#1090;&#1095;&#1077;&#1090;.xls" TargetMode="External"/><Relationship Id="rId780" Type="http://schemas.openxmlformats.org/officeDocument/2006/relationships/hyperlink" Target="../01/31/254-&#1055;%20&#1059;&#1055;&#1041;%202017-01-31%20&#1054;&#1090;&#1095;&#1077;&#1090;.xls" TargetMode="External"/><Relationship Id="rId1217" Type="http://schemas.openxmlformats.org/officeDocument/2006/relationships/hyperlink" Target="../01/31/254-&#1055;%20&#1059;&#1056;&#1055;&#1047;%202017-01-31%20&#1054;&#1090;&#1095;&#1077;&#1090;.xls" TargetMode="External"/><Relationship Id="rId1424" Type="http://schemas.openxmlformats.org/officeDocument/2006/relationships/hyperlink" Target="../01/31/254-&#1055;%20&#1059;&#1057;&#1050;&#1047;&#1044;&#1054;%202017-01-31%20&#1054;&#1090;&#1095;&#1077;&#1090;.xls" TargetMode="External"/><Relationship Id="rId1631" Type="http://schemas.openxmlformats.org/officeDocument/2006/relationships/hyperlink" Target="../01/31/254-&#1055;%20&#1059;&#1057;&#1050;&#1047;&#1044;&#1054;%202017-01-31%20&#1054;&#1090;&#1095;&#1077;&#1090;.xls" TargetMode="External"/><Relationship Id="rId1869" Type="http://schemas.openxmlformats.org/officeDocument/2006/relationships/hyperlink" Target="../01/31/254-&#1055;%20&#1059;&#1057;&#1050;&#1047;&#1044;&#1054;%202017-01-31%20&#1054;&#1090;&#1095;&#1077;&#1090;.xls" TargetMode="External"/><Relationship Id="rId226" Type="http://schemas.openxmlformats.org/officeDocument/2006/relationships/hyperlink" Target="../01/31/254-&#1055;%20&#1059;&#1054;&#1056;&#1055;&#1057;%202017-01-31%20&#1054;&#1090;&#1095;&#1077;&#1090;.xls" TargetMode="External"/><Relationship Id="rId43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78" Type="http://schemas.openxmlformats.org/officeDocument/2006/relationships/hyperlink" Target="../01/31/254-&#1055;%20&#1059;&#1055;&#1041;%202017-01-31%20&#1054;&#1090;&#1095;&#1077;&#1090;.xls" TargetMode="External"/><Relationship Id="rId1063" Type="http://schemas.openxmlformats.org/officeDocument/2006/relationships/hyperlink" Target="../01/31/254-&#1055;%20&#1059;&#1055;&#1041;%202017-01-31%20&#1054;&#1090;&#1095;&#1077;&#1090;.xls" TargetMode="External"/><Relationship Id="rId1270" Type="http://schemas.openxmlformats.org/officeDocument/2006/relationships/hyperlink" Target="../01/31/254-&#1055;%20&#1059;&#1056;&#1055;&#1047;%202017-01-31%20&#1054;&#1090;&#1095;&#1077;&#1090;.xls" TargetMode="External"/><Relationship Id="rId1729" Type="http://schemas.openxmlformats.org/officeDocument/2006/relationships/hyperlink" Target="../01/31/254-&#1055;%20&#1059;&#1057;&#1050;&#1047;&#1044;&#1054;%202017-01-31%20&#1054;&#1090;&#1095;&#1077;&#1090;.xls" TargetMode="External"/><Relationship Id="rId1936" Type="http://schemas.openxmlformats.org/officeDocument/2006/relationships/hyperlink" Target="../01/31/254-&#1055;%20&#1059;&#1057;&#1050;&#1047;&#1044;&#1054;%202017-01-31%20&#1054;&#1090;&#1095;&#1077;&#1090;.xls" TargetMode="External"/><Relationship Id="rId640" Type="http://schemas.openxmlformats.org/officeDocument/2006/relationships/hyperlink" Target="../01/31/254-&#1055;%20&#1059;&#1055;&#1041;%202017-01-31%20&#1054;&#1090;&#1095;&#1077;&#1090;.xls" TargetMode="External"/><Relationship Id="rId738" Type="http://schemas.openxmlformats.org/officeDocument/2006/relationships/hyperlink" Target="../01/31/254-&#1055;%20&#1059;&#1055;&#1041;%202017-01-31%20&#1054;&#1090;&#1095;&#1077;&#1090;.xls" TargetMode="External"/><Relationship Id="rId945" Type="http://schemas.openxmlformats.org/officeDocument/2006/relationships/hyperlink" Target="../01/31/254-&#1055;%20&#1059;&#1055;&#1041;%202017-01-31%20&#1054;&#1090;&#1095;&#1077;&#1090;.xls" TargetMode="External"/><Relationship Id="rId1368" Type="http://schemas.openxmlformats.org/officeDocument/2006/relationships/hyperlink" Target="../01/31/254-&#1055;%20&#1059;&#1056;&#1055;&#1047;%202017-01-31%20&#1054;&#1090;&#1095;&#1077;&#1090;.xls" TargetMode="External"/><Relationship Id="rId1575" Type="http://schemas.openxmlformats.org/officeDocument/2006/relationships/hyperlink" Target="../01/31/254-&#1055;%20&#1059;&#1057;&#1050;&#1047;&#1044;&#1054;%202017-01-31%20&#1054;&#1090;&#1095;&#1077;&#1090;.xls" TargetMode="External"/><Relationship Id="rId1782" Type="http://schemas.openxmlformats.org/officeDocument/2006/relationships/hyperlink" Target="../01/31/254-&#1055;%20&#1059;&#1057;&#1050;&#1047;&#1044;&#1054;%202017-01-31%20&#1054;&#1090;&#1095;&#1077;&#1090;.xls" TargetMode="External"/><Relationship Id="rId74" Type="http://schemas.openxmlformats.org/officeDocument/2006/relationships/hyperlink" Target="../01/31/254-&#1055;%20&#1059;&#1054;&#1056;&#1055;&#1057;%202017-01-31%20&#1054;&#1090;&#1095;&#1077;&#1090;.xls" TargetMode="External"/><Relationship Id="rId37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0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4" Type="http://schemas.openxmlformats.org/officeDocument/2006/relationships/hyperlink" Target="../01/31/254-&#1055;%20&#1059;&#1055;&#1041;%202017-01-31%20&#1054;&#1090;&#1095;&#1077;&#1090;.xls" TargetMode="External"/><Relationship Id="rId805" Type="http://schemas.openxmlformats.org/officeDocument/2006/relationships/hyperlink" Target="../01/31/254-&#1055;%20&#1059;&#1055;&#1041;%202017-01-31%20&#1054;&#1090;&#1095;&#1077;&#1090;.xls" TargetMode="External"/><Relationship Id="rId1130" Type="http://schemas.openxmlformats.org/officeDocument/2006/relationships/hyperlink" Target="../01/31/254-&#1055;%20&#1059;&#1055;&#1041;%202017-01-31%20&#1054;&#1090;&#1095;&#1077;&#1090;.xls" TargetMode="External"/><Relationship Id="rId1228" Type="http://schemas.openxmlformats.org/officeDocument/2006/relationships/hyperlink" Target="../01/31/254-&#1055;%20&#1059;&#1056;&#1055;&#1047;%202017-01-31%20&#1054;&#1090;&#1095;&#1077;&#1090;.xls" TargetMode="External"/><Relationship Id="rId1435" Type="http://schemas.openxmlformats.org/officeDocument/2006/relationships/hyperlink" Target="../01/31/254-&#1055;%20&#1059;&#1057;&#1050;&#1047;&#1044;&#1054;%202017-01-31%20&#1054;&#1090;&#1095;&#1077;&#1090;.xls" TargetMode="External"/><Relationship Id="rId5" Type="http://schemas.openxmlformats.org/officeDocument/2006/relationships/hyperlink" Target="../01/31/254-&#1055;%20&#1059;&#1050;&#1057;%202017-01-31%20&#1054;&#1090;&#1095;&#1077;&#1090;.xls" TargetMode="External"/><Relationship Id="rId237" Type="http://schemas.openxmlformats.org/officeDocument/2006/relationships/hyperlink" Target="../01/31/254-&#1055;%20&#1059;&#1054;&#1056;&#1055;&#1057;%202017-01-31%20&#1054;&#1090;&#1095;&#1077;&#1090;.xls" TargetMode="External"/><Relationship Id="rId791" Type="http://schemas.openxmlformats.org/officeDocument/2006/relationships/hyperlink" Target="../01/31/254-&#1055;%20&#1059;&#1055;&#1041;%202017-01-31%20&#1054;&#1090;&#1095;&#1077;&#1090;.xls" TargetMode="External"/><Relationship Id="rId889" Type="http://schemas.openxmlformats.org/officeDocument/2006/relationships/hyperlink" Target="../01/31/254-&#1055;%20&#1059;&#1055;&#1041;%202017-01-31%20&#1054;&#1090;&#1095;&#1077;&#1090;.xls" TargetMode="External"/><Relationship Id="rId1074" Type="http://schemas.openxmlformats.org/officeDocument/2006/relationships/hyperlink" Target="../01/31/254-&#1055;%20&#1059;&#1055;&#1041;%202017-01-31%20&#1054;&#1090;&#1095;&#1077;&#1090;.xls" TargetMode="External"/><Relationship Id="rId1642" Type="http://schemas.openxmlformats.org/officeDocument/2006/relationships/hyperlink" Target="../01/31/254-&#1055;%20&#1059;&#1057;&#1050;&#1047;&#1044;&#1054;%202017-01-31%20&#1054;&#1090;&#1095;&#1077;&#1090;.xls" TargetMode="External"/><Relationship Id="rId1947" Type="http://schemas.openxmlformats.org/officeDocument/2006/relationships/hyperlink" Target="../01/31/254-&#1055;%20&#1059;&#1057;&#1050;&#1047;&#1044;&#1054;%202017-01-31%20&#1054;&#1090;&#1095;&#1077;&#1090;.xls" TargetMode="External"/><Relationship Id="rId44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51" Type="http://schemas.openxmlformats.org/officeDocument/2006/relationships/hyperlink" Target="../01/31/254-&#1055;%20&#1059;&#1055;&#1041;%202017-01-31%20&#1054;&#1090;&#1095;&#1077;&#1090;.xls" TargetMode="External"/><Relationship Id="rId749" Type="http://schemas.openxmlformats.org/officeDocument/2006/relationships/hyperlink" Target="../01/31/254-&#1055;%20&#1059;&#1055;&#1041;%202017-01-31%20&#1054;&#1090;&#1095;&#1077;&#1090;.xls" TargetMode="External"/><Relationship Id="rId1281" Type="http://schemas.openxmlformats.org/officeDocument/2006/relationships/hyperlink" Target="../01/31/254-&#1055;%20&#1059;&#1056;&#1055;&#1047;%202017-01-31%20&#1054;&#1090;&#1095;&#1077;&#1090;.xls" TargetMode="External"/><Relationship Id="rId1379" Type="http://schemas.openxmlformats.org/officeDocument/2006/relationships/hyperlink" Target="../01/31/254-&#1055;%20&#1059;&#1056;&#1055;&#1047;%202017-01-31%20&#1054;&#1090;&#1095;&#1077;&#1090;.xls" TargetMode="External"/><Relationship Id="rId1502" Type="http://schemas.openxmlformats.org/officeDocument/2006/relationships/hyperlink" Target="../01/31/254-&#1055;%20&#1059;&#1057;&#1050;&#1047;&#1044;&#1054;%202017-01-31%20&#1054;&#1090;&#1095;&#1077;&#1090;.xls" TargetMode="External"/><Relationship Id="rId1586" Type="http://schemas.openxmlformats.org/officeDocument/2006/relationships/hyperlink" Target="../01/31/254-&#1055;%20&#1059;&#1057;&#1050;&#1047;&#1044;&#1054;%202017-01-31%20&#1054;&#1090;&#1095;&#1077;&#1090;.xls" TargetMode="External"/><Relationship Id="rId1807" Type="http://schemas.openxmlformats.org/officeDocument/2006/relationships/hyperlink" Target="../01/31/254-&#1055;%20&#1059;&#1057;&#1050;&#1047;&#1044;&#1054;%202017-01-31%20&#1054;&#1090;&#1095;&#1077;&#1090;.xls" TargetMode="External"/><Relationship Id="rId290" Type="http://schemas.openxmlformats.org/officeDocument/2006/relationships/hyperlink" Target="../01/31/254-&#1055;%20&#1059;&#1054;&#1056;&#1055;&#1057;%202017-01-31%20&#1054;&#1090;&#1095;&#1077;&#1090;.xls" TargetMode="External"/><Relationship Id="rId304" Type="http://schemas.openxmlformats.org/officeDocument/2006/relationships/hyperlink" Target="../01/31/254-&#1055;%20&#1059;&#1054;&#1056;&#1055;&#1057;%202017-01-31%20&#1054;&#1090;&#1095;&#1077;&#1090;.xls" TargetMode="External"/><Relationship Id="rId38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1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09" Type="http://schemas.openxmlformats.org/officeDocument/2006/relationships/hyperlink" Target="../01/31/254-&#1055;%20&#1059;&#1055;&#1041;%202017-01-31%20&#1054;&#1090;&#1095;&#1077;&#1090;.xls" TargetMode="External"/><Relationship Id="rId956" Type="http://schemas.openxmlformats.org/officeDocument/2006/relationships/hyperlink" Target="../01/31/254-&#1055;%20&#1059;&#1055;&#1041;%202017-01-31%20&#1054;&#1090;&#1095;&#1077;&#1090;.xls" TargetMode="External"/><Relationship Id="rId1141" Type="http://schemas.openxmlformats.org/officeDocument/2006/relationships/hyperlink" Target="../01/31/254-&#1055;%20&#1059;&#1055;&#1041;%202017-01-31%20&#1054;&#1090;&#1095;&#1077;&#1090;.xls" TargetMode="External"/><Relationship Id="rId1239" Type="http://schemas.openxmlformats.org/officeDocument/2006/relationships/hyperlink" Target="../01/31/254-&#1055;%20&#1059;&#1056;&#1055;&#1047;%202017-01-31%20&#1054;&#1090;&#1095;&#1077;&#1090;.xls" TargetMode="External"/><Relationship Id="rId1793" Type="http://schemas.openxmlformats.org/officeDocument/2006/relationships/hyperlink" Target="../01/31/254-&#1055;%20&#1059;&#1057;&#1050;&#1047;&#1044;&#1054;%202017-01-31%20&#1054;&#1090;&#1095;&#1077;&#1090;.xls" TargetMode="External"/><Relationship Id="rId85" Type="http://schemas.openxmlformats.org/officeDocument/2006/relationships/hyperlink" Target="../01/31/254-&#1055;%20&#1059;&#1054;&#1056;&#1055;&#1057;%202017-01-31%20&#1054;&#1090;&#1095;&#1077;&#1090;.xls" TargetMode="External"/><Relationship Id="rId150" Type="http://schemas.openxmlformats.org/officeDocument/2006/relationships/hyperlink" Target="../01/31/254-&#1055;%20&#1059;&#1054;&#1056;&#1055;&#1057;%202017-01-31%20&#1054;&#1090;&#1095;&#1077;&#1090;.xls" TargetMode="External"/><Relationship Id="rId595" Type="http://schemas.openxmlformats.org/officeDocument/2006/relationships/hyperlink" Target="../01/31/254-&#1055;%20&#1059;&#1055;&#1041;%202017-01-31%20&#1054;&#1090;&#1095;&#1077;&#1090;.xls" TargetMode="External"/><Relationship Id="rId816" Type="http://schemas.openxmlformats.org/officeDocument/2006/relationships/hyperlink" Target="../01/31/254-&#1055;%20&#1059;&#1055;&#1041;%202017-01-31%20&#1054;&#1090;&#1095;&#1077;&#1090;.xls" TargetMode="External"/><Relationship Id="rId1001" Type="http://schemas.openxmlformats.org/officeDocument/2006/relationships/hyperlink" Target="../01/31/254-&#1055;%20&#1059;&#1055;&#1041;%202017-01-31%20&#1054;&#1090;&#1095;&#1077;&#1090;.xls" TargetMode="External"/><Relationship Id="rId1446" Type="http://schemas.openxmlformats.org/officeDocument/2006/relationships/hyperlink" Target="../01/31/254-&#1055;%20&#1059;&#1057;&#1050;&#1047;&#1044;&#1054;%202017-01-31%20&#1054;&#1090;&#1095;&#1077;&#1090;.xls" TargetMode="External"/><Relationship Id="rId1653" Type="http://schemas.openxmlformats.org/officeDocument/2006/relationships/hyperlink" Target="../01/31/254-&#1055;%20&#1059;&#1057;&#1050;&#1047;&#1044;&#1054;%202017-01-31%20&#1054;&#1090;&#1095;&#1077;&#1090;.xls" TargetMode="External"/><Relationship Id="rId1860" Type="http://schemas.openxmlformats.org/officeDocument/2006/relationships/hyperlink" Target="../01/31/254-&#1055;%20&#1059;&#1057;&#1050;&#1047;&#1044;&#1054;%202017-01-31%20&#1054;&#1090;&#1095;&#1077;&#1090;.xls" TargetMode="External"/><Relationship Id="rId248" Type="http://schemas.openxmlformats.org/officeDocument/2006/relationships/hyperlink" Target="../01/31/254-&#1055;%20&#1059;&#1054;&#1056;&#1055;&#1057;%202017-01-31%20&#1054;&#1090;&#1095;&#1077;&#1090;.xls" TargetMode="External"/><Relationship Id="rId45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62" Type="http://schemas.openxmlformats.org/officeDocument/2006/relationships/hyperlink" Target="../01/31/254-&#1055;%20&#1059;&#1055;&#1041;%202017-01-31%20&#1054;&#1090;&#1095;&#1077;&#1090;.xls" TargetMode="External"/><Relationship Id="rId1085" Type="http://schemas.openxmlformats.org/officeDocument/2006/relationships/hyperlink" Target="../01/31/254-&#1055;%20&#1059;&#1055;&#1041;%202017-01-31%20&#1054;&#1090;&#1095;&#1077;&#1090;.xls" TargetMode="External"/><Relationship Id="rId1292" Type="http://schemas.openxmlformats.org/officeDocument/2006/relationships/hyperlink" Target="../01/31/254-&#1055;%20&#1059;&#1056;&#1055;&#1047;%202017-01-31%20&#1054;&#1090;&#1095;&#1077;&#1090;.xls" TargetMode="External"/><Relationship Id="rId1306" Type="http://schemas.openxmlformats.org/officeDocument/2006/relationships/hyperlink" Target="../01/31/254-&#1055;%20&#1059;&#1056;&#1055;&#1047;%202017-01-31%20&#1054;&#1090;&#1095;&#1077;&#1090;.xls" TargetMode="External"/><Relationship Id="rId1513" Type="http://schemas.openxmlformats.org/officeDocument/2006/relationships/hyperlink" Target="../01/31/254-&#1055;%20&#1059;&#1057;&#1050;&#1047;&#1044;&#1054;%202017-01-31%20&#1054;&#1090;&#1095;&#1077;&#1090;.xls" TargetMode="External"/><Relationship Id="rId1720" Type="http://schemas.openxmlformats.org/officeDocument/2006/relationships/hyperlink" Target="../01/31/254-&#1055;%20&#1059;&#1057;&#1050;&#1047;&#1044;&#1054;%202017-01-31%20&#1054;&#1090;&#1095;&#1077;&#1090;.xls" TargetMode="External"/><Relationship Id="rId1958" Type="http://schemas.openxmlformats.org/officeDocument/2006/relationships/hyperlink" Target="../01/31/254-&#1055;%20&#1059;&#1057;&#1050;&#1047;&#1044;&#1054;%202017-01-31%20&#1054;&#1090;&#1095;&#1077;&#1090;.xls" TargetMode="External"/><Relationship Id="rId12" Type="http://schemas.openxmlformats.org/officeDocument/2006/relationships/hyperlink" Target="../01/31/254-&#1055;%20&#1059;&#1054;&#1056;&#1055;&#1057;%202017-01-31%20&#1054;&#1090;&#1095;&#1077;&#1090;.xls" TargetMode="External"/><Relationship Id="rId108" Type="http://schemas.openxmlformats.org/officeDocument/2006/relationships/hyperlink" Target="../01/31/254-&#1055;%20&#1059;&#1054;&#1056;&#1055;&#1057;%202017-01-31%20&#1054;&#1090;&#1095;&#1077;&#1090;.xls" TargetMode="External"/><Relationship Id="rId315" Type="http://schemas.openxmlformats.org/officeDocument/2006/relationships/hyperlink" Target="../01/31/254-&#1055;%20&#1059;&#1054;&#1056;&#1055;&#1057;%202017-01-31%20&#1054;&#1090;&#1095;&#1077;&#1090;.xls" TargetMode="External"/><Relationship Id="rId52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67" Type="http://schemas.openxmlformats.org/officeDocument/2006/relationships/hyperlink" Target="../01/31/254-&#1055;%20&#1059;&#1055;&#1041;%202017-01-31%20&#1054;&#1090;&#1095;&#1077;&#1090;.xls" TargetMode="External"/><Relationship Id="rId1152" Type="http://schemas.openxmlformats.org/officeDocument/2006/relationships/hyperlink" Target="../01/31/254-&#1055;%20&#1059;&#1055;&#1041;%202017-01-31%20&#1054;&#1090;&#1095;&#1077;&#1090;.xls" TargetMode="External"/><Relationship Id="rId1597" Type="http://schemas.openxmlformats.org/officeDocument/2006/relationships/hyperlink" Target="../01/31/254-&#1055;%20&#1059;&#1057;&#1050;&#1047;&#1044;&#1054;%202017-01-31%20&#1054;&#1090;&#1095;&#1077;&#1090;.xls" TargetMode="External"/><Relationship Id="rId1818" Type="http://schemas.openxmlformats.org/officeDocument/2006/relationships/hyperlink" Target="../01/31/254-&#1055;%20&#1059;&#1057;&#1050;&#1047;&#1044;&#1054;%202017-01-31%20&#1054;&#1090;&#1095;&#1077;&#1090;.xls" TargetMode="External"/><Relationship Id="rId96" Type="http://schemas.openxmlformats.org/officeDocument/2006/relationships/hyperlink" Target="../01/31/254-&#1055;%20&#1059;&#1054;&#1056;&#1055;&#1057;%202017-01-31%20&#1054;&#1090;&#1095;&#1077;&#1090;.xls" TargetMode="External"/><Relationship Id="rId161" Type="http://schemas.openxmlformats.org/officeDocument/2006/relationships/hyperlink" Target="../01/31/254-&#1055;%20&#1059;&#1054;&#1056;&#1055;&#1057;%202017-01-31%20&#1054;&#1090;&#1095;&#1077;&#1090;.xls" TargetMode="External"/><Relationship Id="rId39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27" Type="http://schemas.openxmlformats.org/officeDocument/2006/relationships/hyperlink" Target="../01/31/254-&#1055;%20&#1059;&#1055;&#1041;%202017-01-31%20&#1054;&#1090;&#1095;&#1077;&#1090;.xls" TargetMode="External"/><Relationship Id="rId1012" Type="http://schemas.openxmlformats.org/officeDocument/2006/relationships/hyperlink" Target="../01/31/254-&#1055;%20&#1059;&#1055;&#1041;%202017-01-31%20&#1054;&#1090;&#1095;&#1077;&#1090;.xls" TargetMode="External"/><Relationship Id="rId1457" Type="http://schemas.openxmlformats.org/officeDocument/2006/relationships/hyperlink" Target="../01/31/254-&#1055;%20&#1059;&#1057;&#1050;&#1047;&#1044;&#1054;%202017-01-31%20&#1054;&#1090;&#1095;&#1077;&#1090;.xls" TargetMode="External"/><Relationship Id="rId1664" Type="http://schemas.openxmlformats.org/officeDocument/2006/relationships/hyperlink" Target="../01/31/254-&#1055;%20&#1059;&#1057;&#1050;&#1047;&#1044;&#1054;%202017-01-31%20&#1054;&#1090;&#1095;&#1077;&#1090;.xls" TargetMode="External"/><Relationship Id="rId1871" Type="http://schemas.openxmlformats.org/officeDocument/2006/relationships/hyperlink" Target="../01/31/254-&#1055;%20&#1059;&#1057;&#1050;&#1047;&#1044;&#1054;%202017-01-31%20&#1054;&#1090;&#1095;&#1077;&#1090;.xls" TargetMode="External"/><Relationship Id="rId259" Type="http://schemas.openxmlformats.org/officeDocument/2006/relationships/hyperlink" Target="../01/31/254-&#1055;%20&#1059;&#1054;&#1056;&#1055;&#1057;%202017-01-31%20&#1054;&#1090;&#1095;&#1077;&#1090;.xls" TargetMode="External"/><Relationship Id="rId46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73" Type="http://schemas.openxmlformats.org/officeDocument/2006/relationships/hyperlink" Target="../01/31/254-&#1055;%20&#1059;&#1055;&#1041;%202017-01-31%20&#1054;&#1090;&#1095;&#1077;&#1090;.xls" TargetMode="External"/><Relationship Id="rId880" Type="http://schemas.openxmlformats.org/officeDocument/2006/relationships/hyperlink" Target="../01/31/254-&#1055;%20&#1059;&#1055;&#1041;%202017-01-31%20&#1054;&#1090;&#1095;&#1077;&#1090;.xls" TargetMode="External"/><Relationship Id="rId1096" Type="http://schemas.openxmlformats.org/officeDocument/2006/relationships/hyperlink" Target="../01/31/254-&#1055;%20&#1059;&#1055;&#1041;%202017-01-31%20&#1054;&#1090;&#1095;&#1077;&#1090;.xls" TargetMode="External"/><Relationship Id="rId1317" Type="http://schemas.openxmlformats.org/officeDocument/2006/relationships/hyperlink" Target="../01/31/254-&#1055;%20&#1059;&#1056;&#1055;&#1047;%202017-01-31%20&#1054;&#1090;&#1095;&#1077;&#1090;.xls" TargetMode="External"/><Relationship Id="rId1524" Type="http://schemas.openxmlformats.org/officeDocument/2006/relationships/hyperlink" Target="../01/31/254-&#1055;%20&#1059;&#1057;&#1050;&#1047;&#1044;&#1054;%202017-01-31%20&#1054;&#1090;&#1095;&#1077;&#1090;.xls" TargetMode="External"/><Relationship Id="rId1731" Type="http://schemas.openxmlformats.org/officeDocument/2006/relationships/hyperlink" Target="../01/31/254-&#1055;%20&#1059;&#1057;&#1050;&#1047;&#1044;&#1054;%202017-01-31%20&#1054;&#1090;&#1095;&#1077;&#1090;.xls" TargetMode="External"/><Relationship Id="rId1969" Type="http://schemas.openxmlformats.org/officeDocument/2006/relationships/printerSettings" Target="../printerSettings/printerSettings7.bin"/><Relationship Id="rId23" Type="http://schemas.openxmlformats.org/officeDocument/2006/relationships/hyperlink" Target="../01/31/254-&#1055;%20&#1059;&#1054;&#1056;&#1055;&#1057;%202017-01-31%20&#1054;&#1090;&#1095;&#1077;&#1090;.xls" TargetMode="External"/><Relationship Id="rId119" Type="http://schemas.openxmlformats.org/officeDocument/2006/relationships/hyperlink" Target="../01/31/254-&#1055;%20&#1059;&#1054;&#1056;&#1055;&#1057;%202017-01-31%20&#1054;&#1090;&#1095;&#1077;&#1090;.xls" TargetMode="External"/><Relationship Id="rId32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3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78" Type="http://schemas.openxmlformats.org/officeDocument/2006/relationships/hyperlink" Target="../01/31/254-&#1055;%20&#1059;&#1055;&#1041;%202017-01-31%20&#1054;&#1090;&#1095;&#1077;&#1090;.xls" TargetMode="External"/><Relationship Id="rId1163" Type="http://schemas.openxmlformats.org/officeDocument/2006/relationships/hyperlink" Target="../01/31/254-&#1055;%20&#1059;&#1055;&#1041;%202017-01-31%20&#1054;&#1090;&#1095;&#1077;&#1090;.xls" TargetMode="External"/><Relationship Id="rId1370" Type="http://schemas.openxmlformats.org/officeDocument/2006/relationships/hyperlink" Target="../01/31/254-&#1055;%20&#1059;&#1056;&#1055;&#1047;%202017-01-31%20&#1054;&#1090;&#1095;&#1077;&#1090;.xls" TargetMode="External"/><Relationship Id="rId1829" Type="http://schemas.openxmlformats.org/officeDocument/2006/relationships/hyperlink" Target="../01/31/254-&#1055;%20&#1059;&#1057;&#1050;&#1047;&#1044;&#1054;%202017-01-31%20&#1054;&#1090;&#1095;&#1077;&#1090;.xls" TargetMode="External"/><Relationship Id="rId740" Type="http://schemas.openxmlformats.org/officeDocument/2006/relationships/hyperlink" Target="../01/31/254-&#1055;%20&#1059;&#1055;&#1041;%202017-01-31%20&#1054;&#1090;&#1095;&#1077;&#1090;.xls" TargetMode="External"/><Relationship Id="rId838" Type="http://schemas.openxmlformats.org/officeDocument/2006/relationships/hyperlink" Target="../01/31/254-&#1055;%20&#1059;&#1055;&#1041;%202017-01-31%20&#1054;&#1090;&#1095;&#1077;&#1090;.xls" TargetMode="External"/><Relationship Id="rId1023" Type="http://schemas.openxmlformats.org/officeDocument/2006/relationships/hyperlink" Target="../01/31/254-&#1055;%20&#1059;&#1055;&#1041;%202017-01-31%20&#1054;&#1090;&#1095;&#1077;&#1090;.xls" TargetMode="External"/><Relationship Id="rId1468" Type="http://schemas.openxmlformats.org/officeDocument/2006/relationships/hyperlink" Target="../01/31/254-&#1055;%20&#1059;&#1057;&#1050;&#1047;&#1044;&#1054;%202017-01-31%20&#1054;&#1090;&#1095;&#1077;&#1090;.xls" TargetMode="External"/><Relationship Id="rId1675" Type="http://schemas.openxmlformats.org/officeDocument/2006/relationships/hyperlink" Target="../01/31/254-&#1055;%20&#1059;&#1057;&#1050;&#1047;&#1044;&#1054;%202017-01-31%20&#1054;&#1090;&#1095;&#1077;&#1090;.xls" TargetMode="External"/><Relationship Id="rId1882" Type="http://schemas.openxmlformats.org/officeDocument/2006/relationships/hyperlink" Target="../01/31/254-&#1055;%20&#1059;&#1057;&#1050;&#1047;&#1044;&#1054;%202017-01-31%20&#1054;&#1090;&#1095;&#1077;&#1090;.xls" TargetMode="External"/><Relationship Id="rId172" Type="http://schemas.openxmlformats.org/officeDocument/2006/relationships/hyperlink" Target="../01/31/254-&#1055;%20&#1059;&#1054;&#1056;&#1055;&#1057;%202017-01-31%20&#1054;&#1090;&#1095;&#1077;&#1090;.xls" TargetMode="External"/><Relationship Id="rId47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00" Type="http://schemas.openxmlformats.org/officeDocument/2006/relationships/hyperlink" Target="../01/31/254-&#1055;%20&#1059;&#1055;&#1041;%202017-01-31%20&#1054;&#1090;&#1095;&#1077;&#1090;.xls" TargetMode="External"/><Relationship Id="rId684" Type="http://schemas.openxmlformats.org/officeDocument/2006/relationships/hyperlink" Target="../01/31/254-&#1055;%20&#1059;&#1055;&#1041;%202017-01-31%20&#1054;&#1090;&#1095;&#1077;&#1090;.xls" TargetMode="External"/><Relationship Id="rId1230" Type="http://schemas.openxmlformats.org/officeDocument/2006/relationships/hyperlink" Target="../01/31/254-&#1055;%20&#1059;&#1056;&#1055;&#1047;%202017-01-31%20&#1054;&#1090;&#1095;&#1077;&#1090;.xls" TargetMode="External"/><Relationship Id="rId1328" Type="http://schemas.openxmlformats.org/officeDocument/2006/relationships/hyperlink" Target="../01/31/254-&#1055;%20&#1059;&#1056;&#1055;&#1047;%202017-01-31%20&#1054;&#1090;&#1095;&#1077;&#1090;.xls" TargetMode="External"/><Relationship Id="rId1535" Type="http://schemas.openxmlformats.org/officeDocument/2006/relationships/hyperlink" Target="../01/31/254-&#1055;%20&#1059;&#1057;&#1050;&#1047;&#1044;&#1054;%202017-01-31%20&#1054;&#1090;&#1095;&#1077;&#1090;.xls" TargetMode="External"/><Relationship Id="rId33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91" Type="http://schemas.openxmlformats.org/officeDocument/2006/relationships/hyperlink" Target="../01/31/254-&#1055;%20&#1059;&#1055;&#1041;%202017-01-31%20&#1054;&#1090;&#1095;&#1077;&#1090;.xls" TargetMode="External"/><Relationship Id="rId905" Type="http://schemas.openxmlformats.org/officeDocument/2006/relationships/hyperlink" Target="../01/31/254-&#1055;%20&#1059;&#1055;&#1041;%202017-01-31%20&#1054;&#1090;&#1095;&#1077;&#1090;.xls" TargetMode="External"/><Relationship Id="rId989" Type="http://schemas.openxmlformats.org/officeDocument/2006/relationships/hyperlink" Target="../01/31/254-&#1055;%20&#1059;&#1055;&#1041;%202017-01-31%20&#1054;&#1090;&#1095;&#1077;&#1090;.xls" TargetMode="External"/><Relationship Id="rId1742" Type="http://schemas.openxmlformats.org/officeDocument/2006/relationships/hyperlink" Target="../01/31/254-&#1055;%20&#1059;&#1057;&#1050;&#1047;&#1044;&#1054;%202017-01-31%20&#1054;&#1090;&#1095;&#1077;&#1090;.xls" TargetMode="External"/><Relationship Id="rId34" Type="http://schemas.openxmlformats.org/officeDocument/2006/relationships/hyperlink" Target="../01/31/254-&#1055;%20&#1059;&#1054;&#1056;&#1055;&#1057;%202017-01-31%20&#1054;&#1090;&#1095;&#1077;&#1090;.xls" TargetMode="External"/><Relationship Id="rId54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51" Type="http://schemas.openxmlformats.org/officeDocument/2006/relationships/hyperlink" Target="../01/31/254-&#1055;%20&#1059;&#1055;&#1041;%202017-01-31%20&#1054;&#1090;&#1095;&#1077;&#1090;.xls" TargetMode="External"/><Relationship Id="rId849" Type="http://schemas.openxmlformats.org/officeDocument/2006/relationships/hyperlink" Target="../01/31/254-&#1055;%20&#1059;&#1055;&#1041;%202017-01-31%20&#1054;&#1090;&#1095;&#1077;&#1090;.xls" TargetMode="External"/><Relationship Id="rId1174" Type="http://schemas.openxmlformats.org/officeDocument/2006/relationships/hyperlink" Target="../01/31/254-&#1055;%20&#1059;&#1055;&#1041;%202017-01-31%20&#1054;&#1090;&#1095;&#1077;&#1090;.xls" TargetMode="External"/><Relationship Id="rId1381" Type="http://schemas.openxmlformats.org/officeDocument/2006/relationships/hyperlink" Target="../01/31/254-&#1055;%20&#1059;&#1056;&#1055;&#1047;%202017-01-31%20&#1054;&#1090;&#1095;&#1077;&#1090;.xls" TargetMode="External"/><Relationship Id="rId1479" Type="http://schemas.openxmlformats.org/officeDocument/2006/relationships/hyperlink" Target="../01/31/254-&#1055;%20&#1059;&#1057;&#1050;&#1047;&#1044;&#1054;%202017-01-31%20&#1054;&#1090;&#1095;&#1077;&#1090;.xls" TargetMode="External"/><Relationship Id="rId1602" Type="http://schemas.openxmlformats.org/officeDocument/2006/relationships/hyperlink" Target="../01/31/254-&#1055;%20&#1059;&#1057;&#1050;&#1047;&#1044;&#1054;%202017-01-31%20&#1054;&#1090;&#1095;&#1077;&#1090;.xls" TargetMode="External"/><Relationship Id="rId1686" Type="http://schemas.openxmlformats.org/officeDocument/2006/relationships/hyperlink" Target="../01/31/254-&#1055;%20&#1059;&#1057;&#1050;&#1047;&#1044;&#1054;%202017-01-31%20&#1054;&#1090;&#1095;&#1077;&#1090;.xls" TargetMode="External"/><Relationship Id="rId183" Type="http://schemas.openxmlformats.org/officeDocument/2006/relationships/hyperlink" Target="../01/31/254-&#1055;%20&#1059;&#1054;&#1056;&#1055;&#1057;%202017-01-31%20&#1054;&#1090;&#1095;&#1077;&#1090;.xls" TargetMode="External"/><Relationship Id="rId39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0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11" Type="http://schemas.openxmlformats.org/officeDocument/2006/relationships/hyperlink" Target="../01/31/254-&#1055;%20&#1059;&#1055;&#1041;%202017-01-31%20&#1054;&#1090;&#1095;&#1077;&#1090;.xls" TargetMode="External"/><Relationship Id="rId1034" Type="http://schemas.openxmlformats.org/officeDocument/2006/relationships/hyperlink" Target="../01/31/254-&#1055;%20&#1059;&#1055;&#1041;%202017-01-31%20&#1054;&#1090;&#1095;&#1077;&#1090;.xls" TargetMode="External"/><Relationship Id="rId1241" Type="http://schemas.openxmlformats.org/officeDocument/2006/relationships/hyperlink" Target="../01/31/254-&#1055;%20&#1059;&#1056;&#1055;&#1047;%202017-01-31%20&#1054;&#1090;&#1095;&#1077;&#1090;.xls" TargetMode="External"/><Relationship Id="rId1339" Type="http://schemas.openxmlformats.org/officeDocument/2006/relationships/hyperlink" Target="../01/31/254-&#1055;%20&#1059;&#1056;&#1055;&#1047;%202017-01-31%20&#1054;&#1090;&#1095;&#1077;&#1090;.xls" TargetMode="External"/><Relationship Id="rId1893" Type="http://schemas.openxmlformats.org/officeDocument/2006/relationships/hyperlink" Target="../01/31/254-&#1055;%20&#1059;&#1057;&#1050;&#1047;&#1044;&#1054;%202017-01-31%20&#1054;&#1090;&#1095;&#1077;&#1090;.xls" TargetMode="External"/><Relationship Id="rId1907" Type="http://schemas.openxmlformats.org/officeDocument/2006/relationships/hyperlink" Target="../01/31/254-&#1055;%20&#1059;&#1057;&#1050;&#1047;&#1044;&#1054;%202017-01-31%20&#1054;&#1090;&#1095;&#1077;&#1090;.xls" TargetMode="External"/><Relationship Id="rId250" Type="http://schemas.openxmlformats.org/officeDocument/2006/relationships/hyperlink" Target="../01/31/254-&#1055;%20&#1059;&#1054;&#1056;&#1055;&#1057;%202017-01-31%20&#1054;&#1090;&#1095;&#1077;&#1090;.xls" TargetMode="External"/><Relationship Id="rId48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5" Type="http://schemas.openxmlformats.org/officeDocument/2006/relationships/hyperlink" Target="../01/31/254-&#1055;%20&#1059;&#1055;&#1041;%202017-01-31%20&#1054;&#1090;&#1095;&#1077;&#1090;.xls" TargetMode="External"/><Relationship Id="rId709" Type="http://schemas.openxmlformats.org/officeDocument/2006/relationships/hyperlink" Target="../01/31/254-&#1055;%20&#1059;&#1055;&#1041;%202017-01-31%20&#1054;&#1090;&#1095;&#1077;&#1090;.xls" TargetMode="External"/><Relationship Id="rId916" Type="http://schemas.openxmlformats.org/officeDocument/2006/relationships/hyperlink" Target="../01/31/254-&#1055;%20&#1059;&#1055;&#1041;%202017-01-31%20&#1054;&#1090;&#1095;&#1077;&#1090;.xls" TargetMode="External"/><Relationship Id="rId1101" Type="http://schemas.openxmlformats.org/officeDocument/2006/relationships/hyperlink" Target="../01/31/254-&#1055;%20&#1059;&#1055;&#1041;%202017-01-31%20&#1054;&#1090;&#1095;&#1077;&#1090;.xls" TargetMode="External"/><Relationship Id="rId1546" Type="http://schemas.openxmlformats.org/officeDocument/2006/relationships/hyperlink" Target="../01/31/254-&#1055;%20&#1059;&#1057;&#1050;&#1047;&#1044;&#1054;%202017-01-31%20&#1054;&#1090;&#1095;&#1077;&#1090;.xls" TargetMode="External"/><Relationship Id="rId1753" Type="http://schemas.openxmlformats.org/officeDocument/2006/relationships/hyperlink" Target="../01/31/254-&#1055;%20&#1059;&#1057;&#1050;&#1047;&#1044;&#1054;%202017-01-31%20&#1054;&#1090;&#1095;&#1077;&#1090;.xls" TargetMode="External"/><Relationship Id="rId1960" Type="http://schemas.openxmlformats.org/officeDocument/2006/relationships/hyperlink" Target="../01/31/254-&#1055;%20&#1059;&#1057;&#1050;&#1047;&#1044;&#1054;%202017-01-31%20&#1054;&#1090;&#1095;&#1077;&#1090;.xls" TargetMode="External"/><Relationship Id="rId45" Type="http://schemas.openxmlformats.org/officeDocument/2006/relationships/hyperlink" Target="../01/31/254-&#1055;%20&#1059;&#1054;&#1056;&#1055;&#1057;%202017-01-31%20&#1054;&#1090;&#1095;&#1077;&#1090;.xls" TargetMode="External"/><Relationship Id="rId110" Type="http://schemas.openxmlformats.org/officeDocument/2006/relationships/hyperlink" Target="../01/31/254-&#1055;%20&#1059;&#1054;&#1056;&#1055;&#1057;%202017-01-31%20&#1054;&#1090;&#1095;&#1077;&#1090;.xls" TargetMode="External"/><Relationship Id="rId34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55" Type="http://schemas.openxmlformats.org/officeDocument/2006/relationships/hyperlink" Target="../01/31/254-&#1055;%20&#1059;&#1055;&#1041;%202017-01-31%20&#1054;&#1090;&#1095;&#1077;&#1090;.xls" TargetMode="External"/><Relationship Id="rId762" Type="http://schemas.openxmlformats.org/officeDocument/2006/relationships/hyperlink" Target="../01/31/254-&#1055;%20&#1059;&#1055;&#1041;%202017-01-31%20&#1054;&#1090;&#1095;&#1077;&#1090;.xls" TargetMode="External"/><Relationship Id="rId1185" Type="http://schemas.openxmlformats.org/officeDocument/2006/relationships/hyperlink" Target="../01/31/254-&#1055;%20&#1059;&#1056;&#1055;&#1047;%202017-01-31%20&#1054;&#1090;&#1095;&#1077;&#1090;.xls" TargetMode="External"/><Relationship Id="rId1392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406" Type="http://schemas.openxmlformats.org/officeDocument/2006/relationships/hyperlink" Target="../01/31/254-&#1055;%20&#1059;&#1057;&#1050;&#1047;&#1044;&#1054;%202017-01-31%20&#1054;&#1090;&#1095;&#1077;&#1090;.xls" TargetMode="External"/><Relationship Id="rId1613" Type="http://schemas.openxmlformats.org/officeDocument/2006/relationships/hyperlink" Target="../01/31/254-&#1055;%20&#1059;&#1057;&#1050;&#1047;&#1044;&#1054;%202017-01-31%20&#1054;&#1090;&#1095;&#1077;&#1090;.xls" TargetMode="External"/><Relationship Id="rId1820" Type="http://schemas.openxmlformats.org/officeDocument/2006/relationships/hyperlink" Target="../01/31/254-&#1055;%20&#1059;&#1057;&#1050;&#1047;&#1044;&#1054;%202017-01-31%20&#1054;&#1090;&#1095;&#1077;&#1090;.xls" TargetMode="External"/><Relationship Id="rId194" Type="http://schemas.openxmlformats.org/officeDocument/2006/relationships/hyperlink" Target="../01/31/254-&#1055;%20&#1059;&#1054;&#1056;&#1055;&#1057;%202017-01-31%20&#1054;&#1090;&#1095;&#1077;&#1090;.xls" TargetMode="External"/><Relationship Id="rId208" Type="http://schemas.openxmlformats.org/officeDocument/2006/relationships/hyperlink" Target="../01/31/254-&#1055;%20&#1059;&#1054;&#1056;&#1055;&#1057;%202017-01-31%20&#1054;&#1090;&#1095;&#1077;&#1090;.xls" TargetMode="External"/><Relationship Id="rId41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22" Type="http://schemas.openxmlformats.org/officeDocument/2006/relationships/hyperlink" Target="../01/31/254-&#1055;%20&#1059;&#1055;&#1041;%202017-01-31%20&#1054;&#1090;&#1095;&#1077;&#1090;.xls" TargetMode="External"/><Relationship Id="rId1045" Type="http://schemas.openxmlformats.org/officeDocument/2006/relationships/hyperlink" Target="../01/31/254-&#1055;%20&#1059;&#1055;&#1041;%202017-01-31%20&#1054;&#1090;&#1095;&#1077;&#1090;.xls" TargetMode="External"/><Relationship Id="rId1252" Type="http://schemas.openxmlformats.org/officeDocument/2006/relationships/hyperlink" Target="../01/31/254-&#1055;%20&#1059;&#1056;&#1055;&#1047;%202017-01-31%20&#1054;&#1090;&#1095;&#1077;&#1090;.xls" TargetMode="External"/><Relationship Id="rId1697" Type="http://schemas.openxmlformats.org/officeDocument/2006/relationships/hyperlink" Target="../01/31/254-&#1055;%20&#1059;&#1057;&#1050;&#1047;&#1044;&#1054;%202017-01-31%20&#1054;&#1090;&#1095;&#1077;&#1090;.xls" TargetMode="External"/><Relationship Id="rId1918" Type="http://schemas.openxmlformats.org/officeDocument/2006/relationships/hyperlink" Target="../01/31/254-&#1055;%20&#1059;&#1057;&#1050;&#1047;&#1044;&#1054;%202017-01-31%20&#1054;&#1090;&#1095;&#1077;&#1090;.xls" TargetMode="External"/><Relationship Id="rId261" Type="http://schemas.openxmlformats.org/officeDocument/2006/relationships/hyperlink" Target="../01/31/254-&#1055;%20&#1059;&#1054;&#1056;&#1055;&#1057;%202017-01-31%20&#1054;&#1090;&#1095;&#1077;&#1090;.xls" TargetMode="External"/><Relationship Id="rId49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27" Type="http://schemas.openxmlformats.org/officeDocument/2006/relationships/hyperlink" Target="../01/31/254-&#1055;%20&#1059;&#1055;&#1041;%202017-01-31%20&#1054;&#1090;&#1095;&#1077;&#1090;.xls" TargetMode="External"/><Relationship Id="rId1112" Type="http://schemas.openxmlformats.org/officeDocument/2006/relationships/hyperlink" Target="../01/31/254-&#1055;%20&#1059;&#1055;&#1041;%202017-01-31%20&#1054;&#1090;&#1095;&#1077;&#1090;.xls" TargetMode="External"/><Relationship Id="rId1557" Type="http://schemas.openxmlformats.org/officeDocument/2006/relationships/hyperlink" Target="../01/31/254-&#1055;%20&#1059;&#1057;&#1050;&#1047;&#1044;&#1054;%202017-01-31%20&#1054;&#1090;&#1095;&#1077;&#1090;.xls" TargetMode="External"/><Relationship Id="rId1764" Type="http://schemas.openxmlformats.org/officeDocument/2006/relationships/hyperlink" Target="../01/31/254-&#1055;%20&#1059;&#1057;&#1050;&#1047;&#1044;&#1054;%202017-01-31%20&#1054;&#1090;&#1095;&#1077;&#1090;.xls" TargetMode="External"/><Relationship Id="rId56" Type="http://schemas.openxmlformats.org/officeDocument/2006/relationships/hyperlink" Target="../01/31/254-&#1055;%20&#1059;&#1054;&#1056;&#1055;&#1057;%202017-01-31%20&#1054;&#1090;&#1095;&#1077;&#1090;.xls" TargetMode="External"/><Relationship Id="rId35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66" Type="http://schemas.openxmlformats.org/officeDocument/2006/relationships/hyperlink" Target="../01/31/254-&#1055;%20&#1059;&#1055;&#1041;%202017-01-31%20&#1054;&#1090;&#1095;&#1077;&#1090;.xls" TargetMode="External"/><Relationship Id="rId773" Type="http://schemas.openxmlformats.org/officeDocument/2006/relationships/hyperlink" Target="../01/31/254-&#1055;%20&#1059;&#1055;&#1041;%202017-01-31%20&#1054;&#1090;&#1095;&#1077;&#1090;.xls" TargetMode="External"/><Relationship Id="rId1196" Type="http://schemas.openxmlformats.org/officeDocument/2006/relationships/hyperlink" Target="../01/31/254-&#1055;%20&#1059;&#1056;&#1055;&#1047;%202017-01-31%20&#1054;&#1090;&#1095;&#1077;&#1090;.xls" TargetMode="External"/><Relationship Id="rId1417" Type="http://schemas.openxmlformats.org/officeDocument/2006/relationships/hyperlink" Target="../01/31/254-&#1055;%20&#1059;&#1057;&#1050;&#1047;&#1044;&#1054;%202017-01-31%20&#1054;&#1090;&#1095;&#1077;&#1090;.xls" TargetMode="External"/><Relationship Id="rId1624" Type="http://schemas.openxmlformats.org/officeDocument/2006/relationships/hyperlink" Target="../01/31/254-&#1055;%20&#1059;&#1057;&#1050;&#1047;&#1044;&#1054;%202017-01-31%20&#1054;&#1090;&#1095;&#1077;&#1090;.xls" TargetMode="External"/><Relationship Id="rId1831" Type="http://schemas.openxmlformats.org/officeDocument/2006/relationships/hyperlink" Target="../01/31/254-&#1055;%20&#1059;&#1057;&#1050;&#1047;&#1044;&#1054;%202017-01-31%20&#1054;&#1090;&#1095;&#1077;&#1090;.xls" TargetMode="External"/><Relationship Id="rId121" Type="http://schemas.openxmlformats.org/officeDocument/2006/relationships/hyperlink" Target="../01/31/254-&#1055;%20&#1059;&#1054;&#1056;&#1055;&#1057;%202017-01-31%20&#1054;&#1090;&#1095;&#1077;&#1090;.xls" TargetMode="External"/><Relationship Id="rId219" Type="http://schemas.openxmlformats.org/officeDocument/2006/relationships/hyperlink" Target="../01/31/254-&#1055;%20&#1059;&#1054;&#1056;&#1055;&#1057;%202017-01-31%20&#1054;&#1090;&#1095;&#1077;&#1090;.xls" TargetMode="External"/><Relationship Id="rId42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33" Type="http://schemas.openxmlformats.org/officeDocument/2006/relationships/hyperlink" Target="../01/31/254-&#1055;%20&#1059;&#1055;&#1041;%202017-01-31%20&#1054;&#1090;&#1095;&#1077;&#1090;.xls" TargetMode="External"/><Relationship Id="rId980" Type="http://schemas.openxmlformats.org/officeDocument/2006/relationships/hyperlink" Target="../01/31/254-&#1055;%20&#1059;&#1055;&#1041;%202017-01-31%20&#1054;&#1090;&#1095;&#1077;&#1090;.xls" TargetMode="External"/><Relationship Id="rId1056" Type="http://schemas.openxmlformats.org/officeDocument/2006/relationships/hyperlink" Target="../01/31/254-&#1055;%20&#1059;&#1055;&#1041;%202017-01-31%20&#1054;&#1090;&#1095;&#1077;&#1090;.xls" TargetMode="External"/><Relationship Id="rId1263" Type="http://schemas.openxmlformats.org/officeDocument/2006/relationships/hyperlink" Target="../01/31/254-&#1055;%20&#1059;&#1056;&#1055;&#1047;%202017-01-31%20&#1054;&#1090;&#1095;&#1077;&#1090;.xls" TargetMode="External"/><Relationship Id="rId1929" Type="http://schemas.openxmlformats.org/officeDocument/2006/relationships/hyperlink" Target="../01/31/254-&#1055;%20&#1059;&#1057;&#1050;&#1047;&#1044;&#1054;%202017-01-31%20&#1054;&#1090;&#1095;&#1077;&#1090;.xls" TargetMode="External"/><Relationship Id="rId840" Type="http://schemas.openxmlformats.org/officeDocument/2006/relationships/hyperlink" Target="../01/31/254-&#1055;%20&#1059;&#1055;&#1041;%202017-01-31%20&#1054;&#1090;&#1095;&#1077;&#1090;.xls" TargetMode="External"/><Relationship Id="rId938" Type="http://schemas.openxmlformats.org/officeDocument/2006/relationships/hyperlink" Target="../01/31/254-&#1055;%20&#1059;&#1055;&#1041;%202017-01-31%20&#1054;&#1090;&#1095;&#1077;&#1090;.xls" TargetMode="External"/><Relationship Id="rId1470" Type="http://schemas.openxmlformats.org/officeDocument/2006/relationships/hyperlink" Target="../01/31/254-&#1055;%20&#1059;&#1057;&#1050;&#1047;&#1044;&#1054;%202017-01-31%20&#1054;&#1090;&#1095;&#1077;&#1090;.xls" TargetMode="External"/><Relationship Id="rId1568" Type="http://schemas.openxmlformats.org/officeDocument/2006/relationships/hyperlink" Target="../01/31/254-&#1055;%20&#1059;&#1057;&#1050;&#1047;&#1044;&#1054;%202017-01-31%20&#1054;&#1090;&#1095;&#1077;&#1090;.xls" TargetMode="External"/><Relationship Id="rId1775" Type="http://schemas.openxmlformats.org/officeDocument/2006/relationships/hyperlink" Target="../01/31/254-&#1055;%20&#1059;&#1057;&#1050;&#1047;&#1044;&#1054;%202017-01-31%20&#1054;&#1090;&#1095;&#1077;&#1090;.xls" TargetMode="External"/><Relationship Id="rId67" Type="http://schemas.openxmlformats.org/officeDocument/2006/relationships/hyperlink" Target="../01/31/254-&#1055;%20&#1059;&#1054;&#1056;&#1055;&#1057;%202017-01-31%20&#1054;&#1090;&#1095;&#1077;&#1090;.xls" TargetMode="External"/><Relationship Id="rId272" Type="http://schemas.openxmlformats.org/officeDocument/2006/relationships/hyperlink" Target="../01/31/254-&#1055;%20&#1059;&#1054;&#1056;&#1055;&#1057;%202017-01-31%20&#1054;&#1090;&#1095;&#1077;&#1090;.xls" TargetMode="External"/><Relationship Id="rId577" Type="http://schemas.openxmlformats.org/officeDocument/2006/relationships/hyperlink" Target="../01/31/254-&#1055;%20&#1059;&#1055;&#1041;%202017-01-31%20&#1054;&#1090;&#1095;&#1077;&#1090;.xls" TargetMode="External"/><Relationship Id="rId700" Type="http://schemas.openxmlformats.org/officeDocument/2006/relationships/hyperlink" Target="../01/31/254-&#1055;%20&#1059;&#1055;&#1041;%202017-01-31%20&#1054;&#1090;&#1095;&#1077;&#1090;.xls" TargetMode="External"/><Relationship Id="rId1123" Type="http://schemas.openxmlformats.org/officeDocument/2006/relationships/hyperlink" Target="../01/31/254-&#1055;%20&#1059;&#1055;&#1041;%202017-01-31%20&#1054;&#1090;&#1095;&#1077;&#1090;.xls" TargetMode="External"/><Relationship Id="rId1330" Type="http://schemas.openxmlformats.org/officeDocument/2006/relationships/hyperlink" Target="../01/31/254-&#1055;%20&#1059;&#1056;&#1055;&#1047;%202017-01-31%20&#1054;&#1090;&#1095;&#1077;&#1090;.xls" TargetMode="External"/><Relationship Id="rId1428" Type="http://schemas.openxmlformats.org/officeDocument/2006/relationships/hyperlink" Target="../01/31/254-&#1055;%20&#1059;&#1057;&#1050;&#1047;&#1044;&#1054;%202017-01-31%20&#1054;&#1090;&#1095;&#1077;&#1090;.xls" TargetMode="External"/><Relationship Id="rId1635" Type="http://schemas.openxmlformats.org/officeDocument/2006/relationships/hyperlink" Target="../01/31/254-&#1055;%20&#1059;&#1057;&#1050;&#1047;&#1044;&#1054;%202017-01-31%20&#1054;&#1090;&#1095;&#1077;&#1090;.xls" TargetMode="External"/><Relationship Id="rId132" Type="http://schemas.openxmlformats.org/officeDocument/2006/relationships/hyperlink" Target="../01/31/254-&#1055;%20&#1059;&#1054;&#1056;&#1055;&#1057;%202017-01-31%20&#1054;&#1090;&#1095;&#1077;&#1090;.xls" TargetMode="External"/><Relationship Id="rId784" Type="http://schemas.openxmlformats.org/officeDocument/2006/relationships/hyperlink" Target="../01/31/254-&#1055;%20&#1059;&#1055;&#1041;%202017-01-31%20&#1054;&#1090;&#1095;&#1077;&#1090;.xls" TargetMode="External"/><Relationship Id="rId991" Type="http://schemas.openxmlformats.org/officeDocument/2006/relationships/hyperlink" Target="../01/31/254-&#1055;%20&#1059;&#1055;&#1041;%202017-01-31%20&#1054;&#1090;&#1095;&#1077;&#1090;.xls" TargetMode="External"/><Relationship Id="rId1067" Type="http://schemas.openxmlformats.org/officeDocument/2006/relationships/hyperlink" Target="../01/31/254-&#1055;%20&#1059;&#1055;&#1041;%202017-01-31%20&#1054;&#1090;&#1095;&#1077;&#1090;.xls" TargetMode="External"/><Relationship Id="rId1842" Type="http://schemas.openxmlformats.org/officeDocument/2006/relationships/hyperlink" Target="../01/31/254-&#1055;%20&#1059;&#1057;&#1050;&#1047;&#1044;&#1054;%202017-01-31%20&#1054;&#1090;&#1095;&#1077;&#1090;.xls" TargetMode="External"/><Relationship Id="rId43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44" Type="http://schemas.openxmlformats.org/officeDocument/2006/relationships/hyperlink" Target="../01/31/254-&#1055;%20&#1059;&#1055;&#1041;%202017-01-31%20&#1054;&#1090;&#1095;&#1077;&#1090;.xls" TargetMode="External"/><Relationship Id="rId851" Type="http://schemas.openxmlformats.org/officeDocument/2006/relationships/hyperlink" Target="../01/31/254-&#1055;%20&#1059;&#1055;&#1041;%202017-01-31%20&#1054;&#1090;&#1095;&#1077;&#1090;.xls" TargetMode="External"/><Relationship Id="rId1274" Type="http://schemas.openxmlformats.org/officeDocument/2006/relationships/hyperlink" Target="../01/31/254-&#1055;%20&#1059;&#1056;&#1055;&#1047;%202017-01-31%20&#1054;&#1090;&#1095;&#1077;&#1090;.xls" TargetMode="External"/><Relationship Id="rId1481" Type="http://schemas.openxmlformats.org/officeDocument/2006/relationships/hyperlink" Target="../01/31/254-&#1055;%20&#1059;&#1057;&#1050;&#1047;&#1044;&#1054;%202017-01-31%20&#1054;&#1090;&#1095;&#1077;&#1090;.xls" TargetMode="External"/><Relationship Id="rId1579" Type="http://schemas.openxmlformats.org/officeDocument/2006/relationships/hyperlink" Target="../01/31/254-&#1055;%20&#1059;&#1057;&#1050;&#1047;&#1044;&#1054;%202017-01-31%20&#1054;&#1090;&#1095;&#1077;&#1090;.xls" TargetMode="External"/><Relationship Id="rId1702" Type="http://schemas.openxmlformats.org/officeDocument/2006/relationships/hyperlink" Target="../01/31/254-&#1055;%20&#1059;&#1057;&#1050;&#1047;&#1044;&#1054;%202017-01-31%20&#1054;&#1090;&#1095;&#1077;&#1090;.xls" TargetMode="External"/><Relationship Id="rId283" Type="http://schemas.openxmlformats.org/officeDocument/2006/relationships/hyperlink" Target="../01/31/254-&#1055;%20&#1059;&#1054;&#1056;&#1055;&#1057;%202017-01-31%20&#1054;&#1090;&#1095;&#1077;&#1090;.xls" TargetMode="External"/><Relationship Id="rId49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0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11" Type="http://schemas.openxmlformats.org/officeDocument/2006/relationships/hyperlink" Target="../01/31/254-&#1055;%20&#1059;&#1055;&#1041;%202017-01-31%20&#1054;&#1090;&#1095;&#1077;&#1090;.xls" TargetMode="External"/><Relationship Id="rId949" Type="http://schemas.openxmlformats.org/officeDocument/2006/relationships/hyperlink" Target="../01/31/254-&#1055;%20&#1059;&#1055;&#1041;%202017-01-31%20&#1054;&#1090;&#1095;&#1077;&#1090;.xls" TargetMode="External"/><Relationship Id="rId1134" Type="http://schemas.openxmlformats.org/officeDocument/2006/relationships/hyperlink" Target="../01/31/254-&#1055;%20&#1059;&#1055;&#1041;%202017-01-31%20&#1054;&#1090;&#1095;&#1077;&#1090;.xls" TargetMode="External"/><Relationship Id="rId1341" Type="http://schemas.openxmlformats.org/officeDocument/2006/relationships/hyperlink" Target="../01/31/254-&#1055;%20&#1059;&#1056;&#1055;&#1047;%202017-01-31%20&#1054;&#1090;&#1095;&#1077;&#1090;.xls" TargetMode="External"/><Relationship Id="rId1786" Type="http://schemas.openxmlformats.org/officeDocument/2006/relationships/hyperlink" Target="../01/31/254-&#1055;%20&#1059;&#1057;&#1050;&#1047;&#1044;&#1054;%202017-01-31%20&#1054;&#1090;&#1095;&#1077;&#1090;.xls" TargetMode="External"/><Relationship Id="rId78" Type="http://schemas.openxmlformats.org/officeDocument/2006/relationships/hyperlink" Target="../01/31/254-&#1055;%20&#1059;&#1054;&#1056;&#1055;&#1057;%202017-01-31%20&#1054;&#1090;&#1095;&#1077;&#1090;.xls" TargetMode="External"/><Relationship Id="rId143" Type="http://schemas.openxmlformats.org/officeDocument/2006/relationships/hyperlink" Target="../01/31/254-&#1055;%20&#1059;&#1054;&#1056;&#1055;&#1057;%202017-01-31%20&#1054;&#1090;&#1095;&#1077;&#1090;.xls" TargetMode="External"/><Relationship Id="rId35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8" Type="http://schemas.openxmlformats.org/officeDocument/2006/relationships/hyperlink" Target="../01/31/254-&#1055;%20&#1059;&#1055;&#1041;%202017-01-31%20&#1054;&#1090;&#1095;&#1077;&#1090;.xls" TargetMode="External"/><Relationship Id="rId795" Type="http://schemas.openxmlformats.org/officeDocument/2006/relationships/hyperlink" Target="../01/31/254-&#1055;%20&#1059;&#1055;&#1041;%202017-01-31%20&#1054;&#1090;&#1095;&#1077;&#1090;.xls" TargetMode="External"/><Relationship Id="rId809" Type="http://schemas.openxmlformats.org/officeDocument/2006/relationships/hyperlink" Target="../01/31/254-&#1055;%20&#1059;&#1055;&#1041;%202017-01-31%20&#1054;&#1090;&#1095;&#1077;&#1090;.xls" TargetMode="External"/><Relationship Id="rId1201" Type="http://schemas.openxmlformats.org/officeDocument/2006/relationships/hyperlink" Target="../01/31/254-&#1055;%20&#1059;&#1056;&#1055;&#1047;%202017-01-31%20&#1054;&#1090;&#1095;&#1077;&#1090;.xls" TargetMode="External"/><Relationship Id="rId1439" Type="http://schemas.openxmlformats.org/officeDocument/2006/relationships/hyperlink" Target="../01/31/254-&#1055;%20&#1059;&#1057;&#1050;&#1047;&#1044;&#1054;%202017-01-31%20&#1054;&#1090;&#1095;&#1077;&#1090;.xls" TargetMode="External"/><Relationship Id="rId1646" Type="http://schemas.openxmlformats.org/officeDocument/2006/relationships/hyperlink" Target="../01/31/254-&#1055;%20&#1059;&#1057;&#1050;&#1047;&#1044;&#1054;%202017-01-31%20&#1054;&#1090;&#1095;&#1077;&#1090;.xls" TargetMode="External"/><Relationship Id="rId1853" Type="http://schemas.openxmlformats.org/officeDocument/2006/relationships/hyperlink" Target="../01/31/254-&#1055;%20&#1059;&#1057;&#1050;&#1047;&#1044;&#1054;%202017-01-31%20&#1054;&#1090;&#1095;&#1077;&#1090;.xls" TargetMode="External"/><Relationship Id="rId9" Type="http://schemas.openxmlformats.org/officeDocument/2006/relationships/hyperlink" Target="../01/31/254-&#1055;%20&#1059;&#1054;&#1056;&#1055;&#1057;%202017-01-31%20&#1054;&#1090;&#1095;&#1077;&#1090;.xls" TargetMode="External"/><Relationship Id="rId210" Type="http://schemas.openxmlformats.org/officeDocument/2006/relationships/hyperlink" Target="../01/31/254-&#1055;%20&#1059;&#1054;&#1056;&#1055;&#1057;%202017-01-31%20&#1054;&#1090;&#1095;&#1077;&#1090;.xls" TargetMode="External"/><Relationship Id="rId44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55" Type="http://schemas.openxmlformats.org/officeDocument/2006/relationships/hyperlink" Target="../01/31/254-&#1055;%20&#1059;&#1055;&#1041;%202017-01-31%20&#1054;&#1090;&#1095;&#1077;&#1090;.xls" TargetMode="External"/><Relationship Id="rId862" Type="http://schemas.openxmlformats.org/officeDocument/2006/relationships/hyperlink" Target="../01/31/254-&#1055;%20&#1059;&#1055;&#1041;%202017-01-31%20&#1054;&#1090;&#1095;&#1077;&#1090;.xls" TargetMode="External"/><Relationship Id="rId1078" Type="http://schemas.openxmlformats.org/officeDocument/2006/relationships/hyperlink" Target="../01/31/254-&#1055;%20&#1059;&#1055;&#1041;%202017-01-31%20&#1054;&#1090;&#1095;&#1077;&#1090;.xls" TargetMode="External"/><Relationship Id="rId1285" Type="http://schemas.openxmlformats.org/officeDocument/2006/relationships/hyperlink" Target="../01/31/254-&#1055;%20&#1059;&#1056;&#1055;&#1047;%202017-01-31%20&#1054;&#1090;&#1095;&#1077;&#1090;.xls" TargetMode="External"/><Relationship Id="rId1492" Type="http://schemas.openxmlformats.org/officeDocument/2006/relationships/hyperlink" Target="../01/31/254-&#1055;%20&#1059;&#1057;&#1050;&#1047;&#1044;&#1054;%202017-01-31%20&#1054;&#1090;&#1095;&#1077;&#1090;.xls" TargetMode="External"/><Relationship Id="rId1506" Type="http://schemas.openxmlformats.org/officeDocument/2006/relationships/hyperlink" Target="../01/31/254-&#1055;%20&#1059;&#1057;&#1050;&#1047;&#1044;&#1054;%202017-01-31%20&#1054;&#1090;&#1095;&#1077;&#1090;.xls" TargetMode="External"/><Relationship Id="rId1713" Type="http://schemas.openxmlformats.org/officeDocument/2006/relationships/hyperlink" Target="../01/31/254-&#1055;%20&#1059;&#1057;&#1050;&#1047;&#1044;&#1054;%202017-01-31%20&#1054;&#1090;&#1095;&#1077;&#1090;.xls" TargetMode="External"/><Relationship Id="rId1920" Type="http://schemas.openxmlformats.org/officeDocument/2006/relationships/hyperlink" Target="../01/31/254-&#1055;%20&#1059;&#1057;&#1050;&#1047;&#1044;&#1054;%202017-01-31%20&#1054;&#1090;&#1095;&#1077;&#1090;.xls" TargetMode="External"/><Relationship Id="rId294" Type="http://schemas.openxmlformats.org/officeDocument/2006/relationships/hyperlink" Target="../01/31/254-&#1055;%20&#1059;&#1054;&#1056;&#1055;&#1057;%202017-01-31%20&#1054;&#1090;&#1095;&#1077;&#1090;.xls" TargetMode="External"/><Relationship Id="rId308" Type="http://schemas.openxmlformats.org/officeDocument/2006/relationships/hyperlink" Target="../01/31/254-&#1055;%20&#1059;&#1054;&#1056;&#1055;&#1057;%202017-01-31%20&#1054;&#1090;&#1095;&#1077;&#1090;.xls" TargetMode="External"/><Relationship Id="rId51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22" Type="http://schemas.openxmlformats.org/officeDocument/2006/relationships/hyperlink" Target="../01/31/254-&#1055;%20&#1059;&#1055;&#1041;%202017-01-31%20&#1054;&#1090;&#1095;&#1077;&#1090;.xls" TargetMode="External"/><Relationship Id="rId1145" Type="http://schemas.openxmlformats.org/officeDocument/2006/relationships/hyperlink" Target="../01/31/254-&#1055;%20&#1059;&#1055;&#1041;%202017-01-31%20&#1054;&#1090;&#1095;&#1077;&#1090;.xls" TargetMode="External"/><Relationship Id="rId1352" Type="http://schemas.openxmlformats.org/officeDocument/2006/relationships/hyperlink" Target="../01/31/254-&#1055;%20&#1059;&#1056;&#1055;&#1047;%202017-01-31%20&#1054;&#1090;&#1095;&#1077;&#1090;.xls" TargetMode="External"/><Relationship Id="rId1797" Type="http://schemas.openxmlformats.org/officeDocument/2006/relationships/hyperlink" Target="../01/31/254-&#1055;%20&#1059;&#1057;&#1050;&#1047;&#1044;&#1054;%202017-01-31%20&#1054;&#1090;&#1095;&#1077;&#1090;.xls" TargetMode="External"/><Relationship Id="rId89" Type="http://schemas.openxmlformats.org/officeDocument/2006/relationships/hyperlink" Target="../01/31/254-&#1055;%20&#1059;&#1054;&#1056;&#1055;&#1057;%202017-01-31%20&#1054;&#1090;&#1095;&#1077;&#1090;.xls" TargetMode="External"/><Relationship Id="rId154" Type="http://schemas.openxmlformats.org/officeDocument/2006/relationships/hyperlink" Target="../01/31/254-&#1055;%20&#1059;&#1054;&#1056;&#1055;&#1057;%202017-01-31%20&#1054;&#1090;&#1095;&#1077;&#1090;.xls" TargetMode="External"/><Relationship Id="rId36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9" Type="http://schemas.openxmlformats.org/officeDocument/2006/relationships/hyperlink" Target="../01/31/254-&#1055;%20&#1059;&#1055;&#1041;%202017-01-31%20&#1054;&#1090;&#1095;&#1077;&#1090;.xls" TargetMode="External"/><Relationship Id="rId1005" Type="http://schemas.openxmlformats.org/officeDocument/2006/relationships/hyperlink" Target="../01/31/254-&#1055;%20&#1059;&#1055;&#1041;%202017-01-31%20&#1054;&#1090;&#1095;&#1077;&#1090;.xls" TargetMode="External"/><Relationship Id="rId1212" Type="http://schemas.openxmlformats.org/officeDocument/2006/relationships/hyperlink" Target="../01/31/254-&#1055;%20&#1059;&#1056;&#1055;&#1047;%202017-01-31%20&#1054;&#1090;&#1095;&#1077;&#1090;.xls" TargetMode="External"/><Relationship Id="rId1657" Type="http://schemas.openxmlformats.org/officeDocument/2006/relationships/hyperlink" Target="../01/31/254-&#1055;%20&#1059;&#1057;&#1050;&#1047;&#1044;&#1054;%202017-01-31%20&#1054;&#1090;&#1095;&#1077;&#1090;.xls" TargetMode="External"/><Relationship Id="rId1864" Type="http://schemas.openxmlformats.org/officeDocument/2006/relationships/hyperlink" Target="../01/31/254-&#1055;%20&#1059;&#1057;&#1050;&#1047;&#1044;&#1054;%202017-01-31%20&#1054;&#1090;&#1095;&#1077;&#1090;.xls" TargetMode="External"/><Relationship Id="rId45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66" Type="http://schemas.openxmlformats.org/officeDocument/2006/relationships/hyperlink" Target="../01/31/254-&#1055;%20&#1059;&#1055;&#1041;%202017-01-31%20&#1054;&#1090;&#1095;&#1077;&#1090;.xls" TargetMode="External"/><Relationship Id="rId873" Type="http://schemas.openxmlformats.org/officeDocument/2006/relationships/hyperlink" Target="../01/31/254-&#1055;%20&#1059;&#1055;&#1041;%202017-01-31%20&#1054;&#1090;&#1095;&#1077;&#1090;.xls" TargetMode="External"/><Relationship Id="rId1089" Type="http://schemas.openxmlformats.org/officeDocument/2006/relationships/hyperlink" Target="../01/31/254-&#1055;%20&#1059;&#1055;&#1041;%202017-01-31%20&#1054;&#1090;&#1095;&#1077;&#1090;.xls" TargetMode="External"/><Relationship Id="rId1296" Type="http://schemas.openxmlformats.org/officeDocument/2006/relationships/hyperlink" Target="../01/31/254-&#1055;%20&#1059;&#1056;&#1055;&#1047;%202017-01-31%20&#1054;&#1090;&#1095;&#1077;&#1090;.xls" TargetMode="External"/><Relationship Id="rId1517" Type="http://schemas.openxmlformats.org/officeDocument/2006/relationships/hyperlink" Target="../01/31/254-&#1055;%20&#1059;&#1057;&#1050;&#1047;&#1044;&#1054;%202017-01-31%20&#1054;&#1090;&#1095;&#1077;&#1090;.xls" TargetMode="External"/><Relationship Id="rId1724" Type="http://schemas.openxmlformats.org/officeDocument/2006/relationships/hyperlink" Target="../01/31/254-&#1055;%20&#1059;&#1057;&#1050;&#1047;&#1044;&#1054;%202017-01-31%20&#1054;&#1090;&#1095;&#1077;&#1090;.xls" TargetMode="External"/><Relationship Id="rId16" Type="http://schemas.openxmlformats.org/officeDocument/2006/relationships/hyperlink" Target="../01/31/254-&#1055;%20&#1059;&#1054;&#1056;&#1055;&#1057;%202017-01-31%20&#1054;&#1090;&#1095;&#1077;&#1090;.xls" TargetMode="External"/><Relationship Id="rId221" Type="http://schemas.openxmlformats.org/officeDocument/2006/relationships/hyperlink" Target="../01/31/254-&#1055;%20&#1059;&#1054;&#1056;&#1055;&#1057;%202017-01-31%20&#1054;&#1090;&#1095;&#1077;&#1090;.xls" TargetMode="External"/><Relationship Id="rId319" Type="http://schemas.openxmlformats.org/officeDocument/2006/relationships/hyperlink" Target="../01/31/254-&#1055;%20&#1059;&#1054;&#1056;&#1055;&#1057;%202017-01-31%20&#1054;&#1090;&#1095;&#1077;&#1090;.xls" TargetMode="External"/><Relationship Id="rId52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156" Type="http://schemas.openxmlformats.org/officeDocument/2006/relationships/hyperlink" Target="../01/31/254-&#1055;%20&#1059;&#1055;&#1041;%202017-01-31%20&#1054;&#1090;&#1095;&#1077;&#1090;.xls" TargetMode="External"/><Relationship Id="rId1363" Type="http://schemas.openxmlformats.org/officeDocument/2006/relationships/hyperlink" Target="../01/31/254-&#1055;%20&#1059;&#1056;&#1055;&#1047;%202017-01-31%20&#1054;&#1090;&#1095;&#1077;&#1090;.xls" TargetMode="External"/><Relationship Id="rId1931" Type="http://schemas.openxmlformats.org/officeDocument/2006/relationships/hyperlink" Target="../01/31/254-&#1055;%20&#1059;&#1057;&#1050;&#1047;&#1044;&#1054;%202017-01-31%20&#1054;&#1090;&#1095;&#1077;&#1090;.xls" TargetMode="External"/><Relationship Id="rId733" Type="http://schemas.openxmlformats.org/officeDocument/2006/relationships/hyperlink" Target="../01/31/254-&#1055;%20&#1059;&#1055;&#1041;%202017-01-31%20&#1054;&#1090;&#1095;&#1077;&#1090;.xls" TargetMode="External"/><Relationship Id="rId940" Type="http://schemas.openxmlformats.org/officeDocument/2006/relationships/hyperlink" Target="../01/31/254-&#1055;%20&#1059;&#1055;&#1041;%202017-01-31%20&#1054;&#1090;&#1095;&#1077;&#1090;.xls" TargetMode="External"/><Relationship Id="rId1016" Type="http://schemas.openxmlformats.org/officeDocument/2006/relationships/hyperlink" Target="../01/31/254-&#1055;%20&#1059;&#1055;&#1041;%202017-01-31%20&#1054;&#1090;&#1095;&#1077;&#1090;.xls" TargetMode="External"/><Relationship Id="rId1570" Type="http://schemas.openxmlformats.org/officeDocument/2006/relationships/hyperlink" Target="../01/31/254-&#1055;%20&#1059;&#1057;&#1050;&#1047;&#1044;&#1054;%202017-01-31%20&#1054;&#1090;&#1095;&#1077;&#1090;.xls" TargetMode="External"/><Relationship Id="rId1668" Type="http://schemas.openxmlformats.org/officeDocument/2006/relationships/hyperlink" Target="../01/31/254-&#1055;%20&#1059;&#1057;&#1050;&#1047;&#1044;&#1054;%202017-01-31%20&#1054;&#1090;&#1095;&#1077;&#1090;.xls" TargetMode="External"/><Relationship Id="rId1875" Type="http://schemas.openxmlformats.org/officeDocument/2006/relationships/hyperlink" Target="../01/31/254-&#1055;%20&#1059;&#1057;&#1050;&#1047;&#1044;&#1054;%202017-01-31%20&#1054;&#1090;&#1095;&#1077;&#1090;.xls" TargetMode="External"/><Relationship Id="rId165" Type="http://schemas.openxmlformats.org/officeDocument/2006/relationships/hyperlink" Target="../01/31/254-&#1055;%20&#1059;&#1054;&#1056;&#1055;&#1057;%202017-01-31%20&#1054;&#1090;&#1095;&#1077;&#1090;.xls" TargetMode="External"/><Relationship Id="rId37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77" Type="http://schemas.openxmlformats.org/officeDocument/2006/relationships/hyperlink" Target="../01/31/254-&#1055;%20&#1059;&#1055;&#1041;%202017-01-31%20&#1054;&#1090;&#1095;&#1077;&#1090;.xls" TargetMode="External"/><Relationship Id="rId800" Type="http://schemas.openxmlformats.org/officeDocument/2006/relationships/hyperlink" Target="../01/31/254-&#1055;%20&#1059;&#1055;&#1041;%202017-01-31%20&#1054;&#1090;&#1095;&#1077;&#1090;.xls" TargetMode="External"/><Relationship Id="rId1223" Type="http://schemas.openxmlformats.org/officeDocument/2006/relationships/hyperlink" Target="../01/31/254-&#1055;%20&#1059;&#1056;&#1055;&#1047;%202017-01-31%20&#1054;&#1090;&#1095;&#1077;&#1090;.xls" TargetMode="External"/><Relationship Id="rId1430" Type="http://schemas.openxmlformats.org/officeDocument/2006/relationships/hyperlink" Target="../01/31/254-&#1055;%20&#1059;&#1057;&#1050;&#1047;&#1044;&#1054;%202017-01-31%20&#1054;&#1090;&#1095;&#1077;&#1090;.xls" TargetMode="External"/><Relationship Id="rId1528" Type="http://schemas.openxmlformats.org/officeDocument/2006/relationships/hyperlink" Target="../01/31/254-&#1055;%20&#1059;&#1057;&#1050;&#1047;&#1044;&#1054;%202017-01-31%20&#1054;&#1090;&#1095;&#1077;&#1090;.xls" TargetMode="External"/><Relationship Id="rId232" Type="http://schemas.openxmlformats.org/officeDocument/2006/relationships/hyperlink" Target="../01/31/254-&#1055;%20&#1059;&#1054;&#1056;&#1055;&#1057;%202017-01-31%20&#1054;&#1090;&#1095;&#1077;&#1090;.xls" TargetMode="External"/><Relationship Id="rId884" Type="http://schemas.openxmlformats.org/officeDocument/2006/relationships/hyperlink" Target="../01/31/254-&#1055;%20&#1059;&#1055;&#1041;%202017-01-31%20&#1054;&#1090;&#1095;&#1077;&#1090;.xls" TargetMode="External"/><Relationship Id="rId1735" Type="http://schemas.openxmlformats.org/officeDocument/2006/relationships/hyperlink" Target="../01/31/254-&#1055;%20&#1059;&#1057;&#1050;&#1047;&#1044;&#1054;%202017-01-31%20&#1054;&#1090;&#1095;&#1077;&#1090;.xls" TargetMode="External"/><Relationship Id="rId1942" Type="http://schemas.openxmlformats.org/officeDocument/2006/relationships/hyperlink" Target="../01/31/254-&#1055;%20&#1059;&#1057;&#1050;&#1047;&#1044;&#1054;%202017-01-31%20&#1054;&#1090;&#1095;&#1077;&#1090;.xls" TargetMode="External"/><Relationship Id="rId27" Type="http://schemas.openxmlformats.org/officeDocument/2006/relationships/hyperlink" Target="../01/31/254-&#1055;%20&#1059;&#1054;&#1056;&#1055;&#1057;%202017-01-31%20&#1054;&#1090;&#1095;&#1077;&#1090;.xls" TargetMode="External"/><Relationship Id="rId53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44" Type="http://schemas.openxmlformats.org/officeDocument/2006/relationships/hyperlink" Target="../01/31/254-&#1055;%20&#1059;&#1055;&#1041;%202017-01-31%20&#1054;&#1090;&#1095;&#1077;&#1090;.xls" TargetMode="External"/><Relationship Id="rId951" Type="http://schemas.openxmlformats.org/officeDocument/2006/relationships/hyperlink" Target="../01/31/254-&#1055;%20&#1059;&#1055;&#1041;%202017-01-31%20&#1054;&#1090;&#1095;&#1077;&#1090;.xls" TargetMode="External"/><Relationship Id="rId1167" Type="http://schemas.openxmlformats.org/officeDocument/2006/relationships/hyperlink" Target="../01/31/254-&#1055;%20&#1059;&#1055;&#1041;%202017-01-31%20&#1054;&#1090;&#1095;&#1077;&#1090;.xls" TargetMode="External"/><Relationship Id="rId1374" Type="http://schemas.openxmlformats.org/officeDocument/2006/relationships/hyperlink" Target="../01/31/254-&#1055;%20&#1059;&#1056;&#1055;&#1047;%202017-01-31%20&#1054;&#1090;&#1095;&#1077;&#1090;.xls" TargetMode="External"/><Relationship Id="rId1581" Type="http://schemas.openxmlformats.org/officeDocument/2006/relationships/hyperlink" Target="../01/31/254-&#1055;%20&#1059;&#1057;&#1050;&#1047;&#1044;&#1054;%202017-01-31%20&#1054;&#1090;&#1095;&#1077;&#1090;.xls" TargetMode="External"/><Relationship Id="rId1679" Type="http://schemas.openxmlformats.org/officeDocument/2006/relationships/hyperlink" Target="../01/31/254-&#1055;%20&#1059;&#1057;&#1050;&#1047;&#1044;&#1054;%202017-01-31%20&#1054;&#1090;&#1095;&#1077;&#1090;.xls" TargetMode="External"/><Relationship Id="rId1802" Type="http://schemas.openxmlformats.org/officeDocument/2006/relationships/hyperlink" Target="../01/31/254-&#1055;%20&#1059;&#1057;&#1050;&#1047;&#1044;&#1054;%202017-01-31%20&#1054;&#1090;&#1095;&#1077;&#1090;.xls" TargetMode="External"/><Relationship Id="rId80" Type="http://schemas.openxmlformats.org/officeDocument/2006/relationships/hyperlink" Target="../01/31/254-&#1055;%20&#1059;&#1054;&#1056;&#1055;&#1057;%202017-01-31%20&#1054;&#1090;&#1095;&#1077;&#1090;.xls" TargetMode="External"/><Relationship Id="rId176" Type="http://schemas.openxmlformats.org/officeDocument/2006/relationships/hyperlink" Target="../01/31/254-&#1055;%20&#1059;&#1054;&#1056;&#1055;&#1057;%202017-01-31%20&#1054;&#1090;&#1095;&#1077;&#1090;.xls" TargetMode="External"/><Relationship Id="rId38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0" Type="http://schemas.openxmlformats.org/officeDocument/2006/relationships/hyperlink" Target="../01/31/254-&#1055;%20&#1059;&#1055;&#1041;%202017-01-31%20&#1054;&#1090;&#1095;&#1077;&#1090;.xls" TargetMode="External"/><Relationship Id="rId604" Type="http://schemas.openxmlformats.org/officeDocument/2006/relationships/hyperlink" Target="../01/31/254-&#1055;%20&#1059;&#1055;&#1041;%202017-01-31%20&#1054;&#1090;&#1095;&#1077;&#1090;.xls" TargetMode="External"/><Relationship Id="rId811" Type="http://schemas.openxmlformats.org/officeDocument/2006/relationships/hyperlink" Target="../01/31/254-&#1055;%20&#1059;&#1055;&#1041;%202017-01-31%20&#1054;&#1090;&#1095;&#1077;&#1090;.xls" TargetMode="External"/><Relationship Id="rId1027" Type="http://schemas.openxmlformats.org/officeDocument/2006/relationships/hyperlink" Target="../01/31/254-&#1055;%20&#1059;&#1055;&#1041;%202017-01-31%20&#1054;&#1090;&#1095;&#1077;&#1090;.xls" TargetMode="External"/><Relationship Id="rId1234" Type="http://schemas.openxmlformats.org/officeDocument/2006/relationships/hyperlink" Target="../01/31/254-&#1055;%20&#1059;&#1056;&#1055;&#1047;%202017-01-31%20&#1054;&#1090;&#1095;&#1077;&#1090;.xls" TargetMode="External"/><Relationship Id="rId1441" Type="http://schemas.openxmlformats.org/officeDocument/2006/relationships/hyperlink" Target="../01/31/254-&#1055;%20&#1059;&#1057;&#1050;&#1047;&#1044;&#1054;%202017-01-31%20&#1054;&#1090;&#1095;&#1077;&#1090;.xls" TargetMode="External"/><Relationship Id="rId1886" Type="http://schemas.openxmlformats.org/officeDocument/2006/relationships/hyperlink" Target="../01/31/254-&#1055;%20&#1059;&#1057;&#1050;&#1047;&#1044;&#1054;%202017-01-31%20&#1054;&#1090;&#1095;&#1077;&#1090;.xls" TargetMode="External"/><Relationship Id="rId243" Type="http://schemas.openxmlformats.org/officeDocument/2006/relationships/hyperlink" Target="../01/31/254-&#1055;%20&#1059;&#1054;&#1056;&#1055;&#1057;%202017-01-31%20&#1054;&#1090;&#1095;&#1077;&#1090;.xls" TargetMode="External"/><Relationship Id="rId45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88" Type="http://schemas.openxmlformats.org/officeDocument/2006/relationships/hyperlink" Target="../01/31/254-&#1055;%20&#1059;&#1055;&#1041;%202017-01-31%20&#1054;&#1090;&#1095;&#1077;&#1090;.xls" TargetMode="External"/><Relationship Id="rId895" Type="http://schemas.openxmlformats.org/officeDocument/2006/relationships/hyperlink" Target="../01/31/254-&#1055;%20&#1059;&#1055;&#1041;%202017-01-31%20&#1054;&#1090;&#1095;&#1077;&#1090;.xls" TargetMode="External"/><Relationship Id="rId909" Type="http://schemas.openxmlformats.org/officeDocument/2006/relationships/hyperlink" Target="../01/31/254-&#1055;%20&#1059;&#1055;&#1041;%202017-01-31%20&#1054;&#1090;&#1095;&#1077;&#1090;.xls" TargetMode="External"/><Relationship Id="rId1080" Type="http://schemas.openxmlformats.org/officeDocument/2006/relationships/hyperlink" Target="../01/31/254-&#1055;%20&#1059;&#1055;&#1041;%202017-01-31%20&#1054;&#1090;&#1095;&#1077;&#1090;.xls" TargetMode="External"/><Relationship Id="rId1301" Type="http://schemas.openxmlformats.org/officeDocument/2006/relationships/hyperlink" Target="../01/31/254-&#1055;%20&#1059;&#1056;&#1055;&#1047;%202017-01-31%20&#1054;&#1090;&#1095;&#1077;&#1090;.xls" TargetMode="External"/><Relationship Id="rId1539" Type="http://schemas.openxmlformats.org/officeDocument/2006/relationships/hyperlink" Target="../01/31/254-&#1055;%20&#1059;&#1057;&#1050;&#1047;&#1044;&#1054;%202017-01-31%20&#1054;&#1090;&#1095;&#1077;&#1090;.xls" TargetMode="External"/><Relationship Id="rId1746" Type="http://schemas.openxmlformats.org/officeDocument/2006/relationships/hyperlink" Target="../01/31/254-&#1055;%20&#1059;&#1057;&#1050;&#1047;&#1044;&#1054;%202017-01-31%20&#1054;&#1090;&#1095;&#1077;&#1090;.xls" TargetMode="External"/><Relationship Id="rId1953" Type="http://schemas.openxmlformats.org/officeDocument/2006/relationships/hyperlink" Target="../01/31/254-&#1055;%20&#1059;&#1057;&#1050;&#1047;&#1044;&#1054;%202017-01-31%20&#1054;&#1090;&#1095;&#1077;&#1090;.xls" TargetMode="External"/><Relationship Id="rId38" Type="http://schemas.openxmlformats.org/officeDocument/2006/relationships/hyperlink" Target="../01/31/254-&#1055;%20&#1059;&#1054;&#1056;&#1055;&#1057;%202017-01-31%20&#1054;&#1090;&#1095;&#1077;&#1090;.xls" TargetMode="External"/><Relationship Id="rId103" Type="http://schemas.openxmlformats.org/officeDocument/2006/relationships/hyperlink" Target="../01/31/254-&#1055;%20&#1059;&#1054;&#1056;&#1055;&#1057;%202017-01-31%20&#1054;&#1090;&#1095;&#1077;&#1090;.xls" TargetMode="External"/><Relationship Id="rId310" Type="http://schemas.openxmlformats.org/officeDocument/2006/relationships/hyperlink" Target="../01/31/254-&#1055;%20&#1059;&#1054;&#1056;&#1055;&#1057;%202017-01-31%20&#1054;&#1090;&#1095;&#1077;&#1090;.xls" TargetMode="External"/><Relationship Id="rId54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55" Type="http://schemas.openxmlformats.org/officeDocument/2006/relationships/hyperlink" Target="../01/31/254-&#1055;%20&#1059;&#1055;&#1041;%202017-01-31%20&#1054;&#1090;&#1095;&#1077;&#1090;.xls" TargetMode="External"/><Relationship Id="rId962" Type="http://schemas.openxmlformats.org/officeDocument/2006/relationships/hyperlink" Target="../01/31/254-&#1055;%20&#1059;&#1055;&#1041;%202017-01-31%20&#1054;&#1090;&#1095;&#1077;&#1090;.xls" TargetMode="External"/><Relationship Id="rId1178" Type="http://schemas.openxmlformats.org/officeDocument/2006/relationships/hyperlink" Target="../01/31/254-&#1055;%20&#1059;&#1055;&#1041;%202017-01-31%20&#1054;&#1090;&#1095;&#1077;&#1090;.xls" TargetMode="External"/><Relationship Id="rId1385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592" Type="http://schemas.openxmlformats.org/officeDocument/2006/relationships/hyperlink" Target="../01/31/254-&#1055;%20&#1059;&#1057;&#1050;&#1047;&#1044;&#1054;%202017-01-31%20&#1054;&#1090;&#1095;&#1077;&#1090;.xls" TargetMode="External"/><Relationship Id="rId1606" Type="http://schemas.openxmlformats.org/officeDocument/2006/relationships/hyperlink" Target="../01/31/254-&#1055;%20&#1059;&#1057;&#1050;&#1047;&#1044;&#1054;%202017-01-31%20&#1054;&#1090;&#1095;&#1077;&#1090;.xls" TargetMode="External"/><Relationship Id="rId1813" Type="http://schemas.openxmlformats.org/officeDocument/2006/relationships/hyperlink" Target="../01/31/254-&#1055;%20&#1059;&#1057;&#1050;&#1047;&#1044;&#1054;%202017-01-31%20&#1054;&#1090;&#1095;&#1077;&#1090;.xls" TargetMode="External"/><Relationship Id="rId91" Type="http://schemas.openxmlformats.org/officeDocument/2006/relationships/hyperlink" Target="../01/31/254-&#1055;%20&#1059;&#1054;&#1056;&#1055;&#1057;%202017-01-31%20&#1054;&#1090;&#1095;&#1077;&#1090;.xls" TargetMode="External"/><Relationship Id="rId187" Type="http://schemas.openxmlformats.org/officeDocument/2006/relationships/hyperlink" Target="../01/31/254-&#1055;%20&#1059;&#1054;&#1056;&#1055;&#1057;%202017-01-31%20&#1054;&#1090;&#1095;&#1077;&#1090;.xls" TargetMode="External"/><Relationship Id="rId39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0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15" Type="http://schemas.openxmlformats.org/officeDocument/2006/relationships/hyperlink" Target="../01/31/254-&#1055;%20&#1059;&#1055;&#1041;%202017-01-31%20&#1054;&#1090;&#1095;&#1077;&#1090;.xls" TargetMode="External"/><Relationship Id="rId822" Type="http://schemas.openxmlformats.org/officeDocument/2006/relationships/hyperlink" Target="../01/31/254-&#1055;%20&#1059;&#1055;&#1041;%202017-01-31%20&#1054;&#1090;&#1095;&#1077;&#1090;.xls" TargetMode="External"/><Relationship Id="rId1038" Type="http://schemas.openxmlformats.org/officeDocument/2006/relationships/hyperlink" Target="../01/31/254-&#1055;%20&#1059;&#1055;&#1041;%202017-01-31%20&#1054;&#1090;&#1095;&#1077;&#1090;.xls" TargetMode="External"/><Relationship Id="rId1245" Type="http://schemas.openxmlformats.org/officeDocument/2006/relationships/hyperlink" Target="../01/31/254-&#1055;%20&#1059;&#1056;&#1055;&#1047;%202017-01-31%20&#1054;&#1090;&#1095;&#1077;&#1090;.xls" TargetMode="External"/><Relationship Id="rId1452" Type="http://schemas.openxmlformats.org/officeDocument/2006/relationships/hyperlink" Target="../01/31/254-&#1055;%20&#1059;&#1057;&#1050;&#1047;&#1044;&#1054;%202017-01-31%20&#1054;&#1090;&#1095;&#1077;&#1090;.xls" TargetMode="External"/><Relationship Id="rId1897" Type="http://schemas.openxmlformats.org/officeDocument/2006/relationships/hyperlink" Target="../01/31/254-&#1055;%20&#1059;&#1057;&#1050;&#1047;&#1044;&#1054;%202017-01-31%20&#1054;&#1090;&#1095;&#1077;&#1090;.xls" TargetMode="External"/><Relationship Id="rId254" Type="http://schemas.openxmlformats.org/officeDocument/2006/relationships/hyperlink" Target="../01/31/254-&#1055;%20&#1059;&#1054;&#1056;&#1055;&#1057;%202017-01-31%20&#1054;&#1090;&#1095;&#1077;&#1090;.xls" TargetMode="External"/><Relationship Id="rId699" Type="http://schemas.openxmlformats.org/officeDocument/2006/relationships/hyperlink" Target="../01/31/254-&#1055;%20&#1059;&#1055;&#1041;%202017-01-31%20&#1054;&#1090;&#1095;&#1077;&#1090;.xls" TargetMode="External"/><Relationship Id="rId1091" Type="http://schemas.openxmlformats.org/officeDocument/2006/relationships/hyperlink" Target="../01/31/254-&#1055;%20&#1059;&#1055;&#1041;%202017-01-31%20&#1054;&#1090;&#1095;&#1077;&#1090;.xls" TargetMode="External"/><Relationship Id="rId1105" Type="http://schemas.openxmlformats.org/officeDocument/2006/relationships/hyperlink" Target="../01/31/254-&#1055;%20&#1059;&#1055;&#1041;%202017-01-31%20&#1054;&#1090;&#1095;&#1077;&#1090;.xls" TargetMode="External"/><Relationship Id="rId1312" Type="http://schemas.openxmlformats.org/officeDocument/2006/relationships/hyperlink" Target="../01/31/254-&#1055;%20&#1059;&#1056;&#1055;&#1047;%202017-01-31%20&#1054;&#1090;&#1095;&#1077;&#1090;.xls" TargetMode="External"/><Relationship Id="rId1757" Type="http://schemas.openxmlformats.org/officeDocument/2006/relationships/hyperlink" Target="../01/31/254-&#1055;%20&#1059;&#1057;&#1050;&#1047;&#1044;&#1054;%202017-01-31%20&#1054;&#1090;&#1095;&#1077;&#1090;.xls" TargetMode="External"/><Relationship Id="rId1964" Type="http://schemas.openxmlformats.org/officeDocument/2006/relationships/hyperlink" Target="../01/31/254-&#1055;%20&#1059;&#1057;&#1050;&#1047;&#1044;&#1054;%202017-01-31%20&#1054;&#1090;&#1095;&#1077;&#1090;.xls" TargetMode="External"/><Relationship Id="rId49" Type="http://schemas.openxmlformats.org/officeDocument/2006/relationships/hyperlink" Target="../01/31/254-&#1055;%20&#1059;&#1054;&#1056;&#1055;&#1057;%202017-01-31%20&#1054;&#1090;&#1095;&#1077;&#1090;.xls" TargetMode="External"/><Relationship Id="rId114" Type="http://schemas.openxmlformats.org/officeDocument/2006/relationships/hyperlink" Target="../01/31/254-&#1055;%20&#1059;&#1054;&#1056;&#1055;&#1057;%202017-01-31%20&#1054;&#1090;&#1095;&#1077;&#1090;.xls" TargetMode="External"/><Relationship Id="rId46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59" Type="http://schemas.openxmlformats.org/officeDocument/2006/relationships/hyperlink" Target="../01/31/254-&#1055;%20&#1059;&#1055;&#1041;%202017-01-31%20&#1054;&#1090;&#1095;&#1077;&#1090;.xls" TargetMode="External"/><Relationship Id="rId766" Type="http://schemas.openxmlformats.org/officeDocument/2006/relationships/hyperlink" Target="../01/31/254-&#1055;%20&#1059;&#1055;&#1041;%202017-01-31%20&#1054;&#1090;&#1095;&#1077;&#1090;.xls" TargetMode="External"/><Relationship Id="rId1189" Type="http://schemas.openxmlformats.org/officeDocument/2006/relationships/hyperlink" Target="../01/31/254-&#1055;%20&#1059;&#1056;&#1055;&#1047;%202017-01-31%20&#1054;&#1090;&#1095;&#1077;&#1090;.xls" TargetMode="External"/><Relationship Id="rId1396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617" Type="http://schemas.openxmlformats.org/officeDocument/2006/relationships/hyperlink" Target="../01/31/254-&#1055;%20&#1059;&#1057;&#1050;&#1047;&#1044;&#1054;%202017-01-31%20&#1054;&#1090;&#1095;&#1077;&#1090;.xls" TargetMode="External"/><Relationship Id="rId1824" Type="http://schemas.openxmlformats.org/officeDocument/2006/relationships/hyperlink" Target="../01/31/254-&#1055;%20&#1059;&#1057;&#1050;&#1047;&#1044;&#1054;%202017-01-31%20&#1054;&#1090;&#1095;&#1077;&#1090;.xls" TargetMode="External"/><Relationship Id="rId198" Type="http://schemas.openxmlformats.org/officeDocument/2006/relationships/hyperlink" Target="../01/31/254-&#1055;%20&#1059;&#1054;&#1056;&#1055;&#1057;%202017-01-31%20&#1054;&#1090;&#1095;&#1077;&#1090;.xls" TargetMode="External"/><Relationship Id="rId321" Type="http://schemas.openxmlformats.org/officeDocument/2006/relationships/hyperlink" Target="../01/31/254-&#1055;%20&#1059;&#1054;&#1056;&#1055;&#1057;%202017-01-31%20&#1054;&#1090;&#1095;&#1077;&#1090;.xls" TargetMode="External"/><Relationship Id="rId41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26" Type="http://schemas.openxmlformats.org/officeDocument/2006/relationships/hyperlink" Target="../01/31/254-&#1055;%20&#1059;&#1055;&#1041;%202017-01-31%20&#1054;&#1090;&#1095;&#1077;&#1090;.xls" TargetMode="External"/><Relationship Id="rId973" Type="http://schemas.openxmlformats.org/officeDocument/2006/relationships/hyperlink" Target="../01/31/254-&#1055;%20&#1059;&#1055;&#1041;%202017-01-31%20&#1054;&#1090;&#1095;&#1077;&#1090;.xls" TargetMode="External"/><Relationship Id="rId1049" Type="http://schemas.openxmlformats.org/officeDocument/2006/relationships/hyperlink" Target="../01/31/254-&#1055;%20&#1059;&#1055;&#1041;%202017-01-31%20&#1054;&#1090;&#1095;&#1077;&#1090;.xls" TargetMode="External"/><Relationship Id="rId1256" Type="http://schemas.openxmlformats.org/officeDocument/2006/relationships/hyperlink" Target="../01/31/254-&#1055;%20&#1059;&#1056;&#1055;&#1047;%202017-01-31%20&#1054;&#1090;&#1095;&#1077;&#1090;.xls" TargetMode="External"/><Relationship Id="rId833" Type="http://schemas.openxmlformats.org/officeDocument/2006/relationships/hyperlink" Target="../01/31/254-&#1055;%20&#1059;&#1055;&#1041;%202017-01-31%20&#1054;&#1090;&#1095;&#1077;&#1090;.xls" TargetMode="External"/><Relationship Id="rId1116" Type="http://schemas.openxmlformats.org/officeDocument/2006/relationships/hyperlink" Target="../01/31/254-&#1055;%20&#1059;&#1055;&#1041;%202017-01-31%20&#1054;&#1090;&#1095;&#1077;&#1090;.xls" TargetMode="External"/><Relationship Id="rId1463" Type="http://schemas.openxmlformats.org/officeDocument/2006/relationships/hyperlink" Target="../01/31/254-&#1055;%20&#1059;&#1057;&#1050;&#1047;&#1044;&#1054;%202017-01-31%20&#1054;&#1090;&#1095;&#1077;&#1090;.xls" TargetMode="External"/><Relationship Id="rId1670" Type="http://schemas.openxmlformats.org/officeDocument/2006/relationships/hyperlink" Target="../01/31/254-&#1055;%20&#1059;&#1057;&#1050;&#1047;&#1044;&#1054;%202017-01-31%20&#1054;&#1090;&#1095;&#1077;&#1090;.xls" TargetMode="External"/><Relationship Id="rId1768" Type="http://schemas.openxmlformats.org/officeDocument/2006/relationships/hyperlink" Target="../01/31/254-&#1055;%20&#1059;&#1057;&#1050;&#1047;&#1044;&#1054;%202017-01-31%20&#1054;&#1090;&#1095;&#1077;&#1090;.xls" TargetMode="External"/><Relationship Id="rId265" Type="http://schemas.openxmlformats.org/officeDocument/2006/relationships/hyperlink" Target="../01/31/254-&#1055;%20&#1059;&#1054;&#1056;&#1055;&#1057;%202017-01-31%20&#1054;&#1090;&#1095;&#1077;&#1090;.xls" TargetMode="External"/><Relationship Id="rId47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00" Type="http://schemas.openxmlformats.org/officeDocument/2006/relationships/hyperlink" Target="../01/31/254-&#1055;%20&#1059;&#1055;&#1041;%202017-01-31%20&#1054;&#1090;&#1095;&#1077;&#1090;.xls" TargetMode="External"/><Relationship Id="rId1323" Type="http://schemas.openxmlformats.org/officeDocument/2006/relationships/hyperlink" Target="../01/31/254-&#1055;%20&#1059;&#1056;&#1055;&#1047;%202017-01-31%20&#1054;&#1090;&#1095;&#1077;&#1090;.xls" TargetMode="External"/><Relationship Id="rId1530" Type="http://schemas.openxmlformats.org/officeDocument/2006/relationships/hyperlink" Target="../01/31/254-&#1055;%20&#1059;&#1057;&#1050;&#1047;&#1044;&#1054;%202017-01-31%20&#1054;&#1090;&#1095;&#1077;&#1090;.xls" TargetMode="External"/><Relationship Id="rId1628" Type="http://schemas.openxmlformats.org/officeDocument/2006/relationships/hyperlink" Target="../01/31/254-&#1055;%20&#1059;&#1057;&#1050;&#1047;&#1044;&#1054;%202017-01-31%20&#1054;&#1090;&#1095;&#1077;&#1090;.xls" TargetMode="External"/><Relationship Id="rId125" Type="http://schemas.openxmlformats.org/officeDocument/2006/relationships/hyperlink" Target="../01/31/254-&#1055;%20&#1059;&#1054;&#1056;&#1055;&#1057;%202017-01-31%20&#1054;&#1090;&#1095;&#1077;&#1090;.xls" TargetMode="External"/><Relationship Id="rId33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77" Type="http://schemas.openxmlformats.org/officeDocument/2006/relationships/hyperlink" Target="../01/31/254-&#1055;%20&#1059;&#1055;&#1041;%202017-01-31%20&#1054;&#1090;&#1095;&#1077;&#1090;.xls" TargetMode="External"/><Relationship Id="rId984" Type="http://schemas.openxmlformats.org/officeDocument/2006/relationships/hyperlink" Target="../01/31/254-&#1055;%20&#1059;&#1055;&#1041;%202017-01-31%20&#1054;&#1090;&#1095;&#1077;&#1090;.xls" TargetMode="External"/><Relationship Id="rId1835" Type="http://schemas.openxmlformats.org/officeDocument/2006/relationships/hyperlink" Target="../01/31/254-&#1055;%20&#1059;&#1057;&#1050;&#1047;&#1044;&#1054;%202017-01-31%20&#1054;&#1090;&#1095;&#1077;&#1090;.xls" TargetMode="External"/><Relationship Id="rId637" Type="http://schemas.openxmlformats.org/officeDocument/2006/relationships/hyperlink" Target="../01/31/254-&#1055;%20&#1059;&#1055;&#1041;%202017-01-31%20&#1054;&#1090;&#1095;&#1077;&#1090;.xls" TargetMode="External"/><Relationship Id="rId844" Type="http://schemas.openxmlformats.org/officeDocument/2006/relationships/hyperlink" Target="../01/31/254-&#1055;%20&#1059;&#1055;&#1041;%202017-01-31%20&#1054;&#1090;&#1095;&#1077;&#1090;.xls" TargetMode="External"/><Relationship Id="rId1267" Type="http://schemas.openxmlformats.org/officeDocument/2006/relationships/hyperlink" Target="../01/31/254-&#1055;%20&#1059;&#1056;&#1055;&#1047;%202017-01-31%20&#1054;&#1090;&#1095;&#1077;&#1090;.xls" TargetMode="External"/><Relationship Id="rId1474" Type="http://schemas.openxmlformats.org/officeDocument/2006/relationships/hyperlink" Target="../01/31/254-&#1055;%20&#1059;&#1057;&#1050;&#1047;&#1044;&#1054;%202017-01-31%20&#1054;&#1090;&#1095;&#1077;&#1090;.xls" TargetMode="External"/><Relationship Id="rId1681" Type="http://schemas.openxmlformats.org/officeDocument/2006/relationships/hyperlink" Target="../01/31/254-&#1055;%20&#1059;&#1057;&#1050;&#1047;&#1044;&#1054;%202017-01-31%20&#1054;&#1090;&#1095;&#1077;&#1090;.xls" TargetMode="External"/><Relationship Id="rId1902" Type="http://schemas.openxmlformats.org/officeDocument/2006/relationships/hyperlink" Target="../01/31/254-&#1055;%20&#1059;&#1057;&#1050;&#1047;&#1044;&#1054;%202017-01-31%20&#1054;&#1090;&#1095;&#1077;&#1090;.xls" TargetMode="External"/><Relationship Id="rId276" Type="http://schemas.openxmlformats.org/officeDocument/2006/relationships/hyperlink" Target="../01/31/254-&#1055;%20&#1059;&#1054;&#1056;&#1055;&#1057;%202017-01-31%20&#1054;&#1090;&#1095;&#1077;&#1090;.xls" TargetMode="External"/><Relationship Id="rId48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0" Type="http://schemas.openxmlformats.org/officeDocument/2006/relationships/hyperlink" Target="../01/31/254-&#1055;%20&#1059;&#1055;&#1041;%202017-01-31%20&#1054;&#1090;&#1095;&#1077;&#1090;.xls" TargetMode="External"/><Relationship Id="rId704" Type="http://schemas.openxmlformats.org/officeDocument/2006/relationships/hyperlink" Target="../01/31/254-&#1055;%20&#1059;&#1055;&#1041;%202017-01-31%20&#1054;&#1090;&#1095;&#1077;&#1090;.xls" TargetMode="External"/><Relationship Id="rId911" Type="http://schemas.openxmlformats.org/officeDocument/2006/relationships/hyperlink" Target="../01/31/254-&#1055;%20&#1059;&#1055;&#1041;%202017-01-31%20&#1054;&#1090;&#1095;&#1077;&#1090;.xls" TargetMode="External"/><Relationship Id="rId1127" Type="http://schemas.openxmlformats.org/officeDocument/2006/relationships/hyperlink" Target="../01/31/254-&#1055;%20&#1059;&#1055;&#1041;%202017-01-31%20&#1054;&#1090;&#1095;&#1077;&#1090;.xls" TargetMode="External"/><Relationship Id="rId1334" Type="http://schemas.openxmlformats.org/officeDocument/2006/relationships/hyperlink" Target="../01/31/254-&#1055;%20&#1059;&#1056;&#1055;&#1047;%202017-01-31%20&#1054;&#1090;&#1095;&#1077;&#1090;.xls" TargetMode="External"/><Relationship Id="rId1541" Type="http://schemas.openxmlformats.org/officeDocument/2006/relationships/hyperlink" Target="../01/31/254-&#1055;%20&#1059;&#1057;&#1050;&#1047;&#1044;&#1054;%202017-01-31%20&#1054;&#1090;&#1095;&#1077;&#1090;.xls" TargetMode="External"/><Relationship Id="rId1779" Type="http://schemas.openxmlformats.org/officeDocument/2006/relationships/hyperlink" Target="../01/31/254-&#1055;%20&#1059;&#1057;&#1050;&#1047;&#1044;&#1054;%202017-01-31%20&#1054;&#1090;&#1095;&#1077;&#1090;.xls" TargetMode="External"/><Relationship Id="rId40" Type="http://schemas.openxmlformats.org/officeDocument/2006/relationships/hyperlink" Target="../01/31/254-&#1055;%20&#1059;&#1054;&#1056;&#1055;&#1057;%202017-01-31%20&#1054;&#1090;&#1095;&#1077;&#1090;.xls" TargetMode="External"/><Relationship Id="rId136" Type="http://schemas.openxmlformats.org/officeDocument/2006/relationships/hyperlink" Target="../01/31/254-&#1055;%20&#1059;&#1054;&#1056;&#1055;&#1057;%202017-01-31%20&#1054;&#1090;&#1095;&#1077;&#1090;.xls" TargetMode="External"/><Relationship Id="rId34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5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88" Type="http://schemas.openxmlformats.org/officeDocument/2006/relationships/hyperlink" Target="../01/31/254-&#1055;%20&#1059;&#1055;&#1041;%202017-01-31%20&#1054;&#1090;&#1095;&#1077;&#1090;.xls" TargetMode="External"/><Relationship Id="rId995" Type="http://schemas.openxmlformats.org/officeDocument/2006/relationships/hyperlink" Target="../01/31/254-&#1055;%20&#1059;&#1055;&#1041;%202017-01-31%20&#1054;&#1090;&#1095;&#1077;&#1090;.xls" TargetMode="External"/><Relationship Id="rId1180" Type="http://schemas.openxmlformats.org/officeDocument/2006/relationships/hyperlink" Target="../01/31/254-&#1055;%20&#1059;&#1055;&#1041;%202017-01-31%20&#1054;&#1090;&#1095;&#1077;&#1090;.xls" TargetMode="External"/><Relationship Id="rId1401" Type="http://schemas.openxmlformats.org/officeDocument/2006/relationships/hyperlink" Target="../01/31/254-&#1055;%20&#1059;&#1057;&#1050;&#1047;&#1044;&#1054;%202017-01-31%20&#1054;&#1090;&#1095;&#1077;&#1090;.xls" TargetMode="External"/><Relationship Id="rId1639" Type="http://schemas.openxmlformats.org/officeDocument/2006/relationships/hyperlink" Target="../01/31/254-&#1055;%20&#1059;&#1057;&#1050;&#1047;&#1044;&#1054;%202017-01-31%20&#1054;&#1090;&#1095;&#1077;&#1090;.xls" TargetMode="External"/><Relationship Id="rId1846" Type="http://schemas.openxmlformats.org/officeDocument/2006/relationships/hyperlink" Target="../01/31/254-&#1055;%20&#1059;&#1057;&#1050;&#1047;&#1044;&#1054;%202017-01-31%20&#1054;&#1090;&#1095;&#1077;&#1090;.xls" TargetMode="External"/><Relationship Id="rId203" Type="http://schemas.openxmlformats.org/officeDocument/2006/relationships/hyperlink" Target="../01/31/254-&#1055;%20&#1059;&#1054;&#1056;&#1055;&#1057;%202017-01-31%20&#1054;&#1090;&#1095;&#1077;&#1090;.xls" TargetMode="External"/><Relationship Id="rId648" Type="http://schemas.openxmlformats.org/officeDocument/2006/relationships/hyperlink" Target="../01/31/254-&#1055;%20&#1059;&#1055;&#1041;%202017-01-31%20&#1054;&#1090;&#1095;&#1077;&#1090;.xls" TargetMode="External"/><Relationship Id="rId855" Type="http://schemas.openxmlformats.org/officeDocument/2006/relationships/hyperlink" Target="../01/31/254-&#1055;%20&#1059;&#1055;&#1041;%202017-01-31%20&#1054;&#1090;&#1095;&#1077;&#1090;.xls" TargetMode="External"/><Relationship Id="rId1040" Type="http://schemas.openxmlformats.org/officeDocument/2006/relationships/hyperlink" Target="../01/31/254-&#1055;%20&#1059;&#1055;&#1041;%202017-01-31%20&#1054;&#1090;&#1095;&#1077;&#1090;.xls" TargetMode="External"/><Relationship Id="rId1278" Type="http://schemas.openxmlformats.org/officeDocument/2006/relationships/hyperlink" Target="../01/31/254-&#1055;%20&#1059;&#1056;&#1055;&#1047;%202017-01-31%20&#1054;&#1090;&#1095;&#1077;&#1090;.xls" TargetMode="External"/><Relationship Id="rId1485" Type="http://schemas.openxmlformats.org/officeDocument/2006/relationships/hyperlink" Target="../01/31/254-&#1055;%20&#1059;&#1057;&#1050;&#1047;&#1044;&#1054;%202017-01-31%20&#1054;&#1090;&#1095;&#1077;&#1090;.xls" TargetMode="External"/><Relationship Id="rId1692" Type="http://schemas.openxmlformats.org/officeDocument/2006/relationships/hyperlink" Target="../01/31/254-&#1055;%20&#1059;&#1057;&#1050;&#1047;&#1044;&#1054;%202017-01-31%20&#1054;&#1090;&#1095;&#1077;&#1090;.xls" TargetMode="External"/><Relationship Id="rId1706" Type="http://schemas.openxmlformats.org/officeDocument/2006/relationships/hyperlink" Target="../01/31/254-&#1055;%20&#1059;&#1057;&#1050;&#1047;&#1044;&#1054;%202017-01-31%20&#1054;&#1090;&#1095;&#1077;&#1090;.xls" TargetMode="External"/><Relationship Id="rId1913" Type="http://schemas.openxmlformats.org/officeDocument/2006/relationships/hyperlink" Target="../01/31/254-&#1055;%20&#1059;&#1057;&#1050;&#1047;&#1044;&#1054;%202017-01-31%20&#1054;&#1090;&#1095;&#1077;&#1090;.xls" TargetMode="External"/><Relationship Id="rId287" Type="http://schemas.openxmlformats.org/officeDocument/2006/relationships/hyperlink" Target="../01/31/254-&#1055;%20&#1059;&#1054;&#1056;&#1055;&#1057;%202017-01-31%20&#1054;&#1090;&#1095;&#1077;&#1090;.xls" TargetMode="External"/><Relationship Id="rId41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9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0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15" Type="http://schemas.openxmlformats.org/officeDocument/2006/relationships/hyperlink" Target="../01/31/254-&#1055;%20&#1059;&#1055;&#1041;%202017-01-31%20&#1054;&#1090;&#1095;&#1077;&#1090;.xls" TargetMode="External"/><Relationship Id="rId922" Type="http://schemas.openxmlformats.org/officeDocument/2006/relationships/hyperlink" Target="../01/31/254-&#1055;%20&#1059;&#1055;&#1041;%202017-01-31%20&#1054;&#1090;&#1095;&#1077;&#1090;.xls" TargetMode="External"/><Relationship Id="rId1138" Type="http://schemas.openxmlformats.org/officeDocument/2006/relationships/hyperlink" Target="../01/31/254-&#1055;%20&#1059;&#1055;&#1041;%202017-01-31%20&#1054;&#1090;&#1095;&#1077;&#1090;.xls" TargetMode="External"/><Relationship Id="rId1345" Type="http://schemas.openxmlformats.org/officeDocument/2006/relationships/hyperlink" Target="../01/31/254-&#1055;%20&#1059;&#1056;&#1055;&#1047;%202017-01-31%20&#1054;&#1090;&#1095;&#1077;&#1090;.xls" TargetMode="External"/><Relationship Id="rId1552" Type="http://schemas.openxmlformats.org/officeDocument/2006/relationships/hyperlink" Target="../01/31/254-&#1055;%20&#1059;&#1057;&#1050;&#1047;&#1044;&#1054;%202017-01-31%20&#1054;&#1090;&#1095;&#1077;&#1090;.xls" TargetMode="External"/><Relationship Id="rId147" Type="http://schemas.openxmlformats.org/officeDocument/2006/relationships/hyperlink" Target="../01/31/254-&#1055;%20&#1059;&#1054;&#1056;&#1055;&#1057;%202017-01-31%20&#1054;&#1090;&#1095;&#1077;&#1090;.xls" TargetMode="External"/><Relationship Id="rId35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99" Type="http://schemas.openxmlformats.org/officeDocument/2006/relationships/hyperlink" Target="../01/31/254-&#1055;%20&#1059;&#1055;&#1041;%202017-01-31%20&#1054;&#1090;&#1095;&#1077;&#1090;.xls" TargetMode="External"/><Relationship Id="rId1191" Type="http://schemas.openxmlformats.org/officeDocument/2006/relationships/hyperlink" Target="../01/31/254-&#1055;%20&#1059;&#1056;&#1055;&#1047;%202017-01-31%20&#1054;&#1090;&#1095;&#1077;&#1090;.xls" TargetMode="External"/><Relationship Id="rId1205" Type="http://schemas.openxmlformats.org/officeDocument/2006/relationships/hyperlink" Target="../01/31/254-&#1055;%20&#1059;&#1056;&#1055;&#1047;%202017-01-31%20&#1054;&#1090;&#1095;&#1077;&#1090;.xls" TargetMode="External"/><Relationship Id="rId1857" Type="http://schemas.openxmlformats.org/officeDocument/2006/relationships/hyperlink" Target="../01/31/254-&#1055;%20&#1059;&#1057;&#1050;&#1047;&#1044;&#1054;%202017-01-31%20&#1054;&#1090;&#1095;&#1077;&#1090;.xls" TargetMode="External"/><Relationship Id="rId51" Type="http://schemas.openxmlformats.org/officeDocument/2006/relationships/hyperlink" Target="../01/31/254-&#1055;%20&#1059;&#1054;&#1056;&#1055;&#1057;%202017-01-31%20&#1054;&#1090;&#1095;&#1077;&#1090;.xls" TargetMode="External"/><Relationship Id="rId561" Type="http://schemas.openxmlformats.org/officeDocument/2006/relationships/hyperlink" Target="../01/31/254-&#1055;%20&#1059;&#1055;&#1041;%202017-01-31%20&#1054;&#1090;&#1095;&#1077;&#1090;.xls" TargetMode="External"/><Relationship Id="rId659" Type="http://schemas.openxmlformats.org/officeDocument/2006/relationships/hyperlink" Target="../01/31/254-&#1055;%20&#1059;&#1055;&#1041;%202017-01-31%20&#1054;&#1090;&#1095;&#1077;&#1090;.xls" TargetMode="External"/><Relationship Id="rId866" Type="http://schemas.openxmlformats.org/officeDocument/2006/relationships/hyperlink" Target="../01/31/254-&#1055;%20&#1059;&#1055;&#1041;%202017-01-31%20&#1054;&#1090;&#1095;&#1077;&#1090;.xls" TargetMode="External"/><Relationship Id="rId1289" Type="http://schemas.openxmlformats.org/officeDocument/2006/relationships/hyperlink" Target="../01/31/254-&#1055;%20&#1059;&#1056;&#1055;&#1047;%202017-01-31%20&#1054;&#1090;&#1095;&#1077;&#1090;.xls" TargetMode="External"/><Relationship Id="rId1412" Type="http://schemas.openxmlformats.org/officeDocument/2006/relationships/hyperlink" Target="../01/31/254-&#1055;%20&#1059;&#1057;&#1050;&#1047;&#1044;&#1054;%202017-01-31%20&#1054;&#1090;&#1095;&#1077;&#1090;.xls" TargetMode="External"/><Relationship Id="rId1496" Type="http://schemas.openxmlformats.org/officeDocument/2006/relationships/hyperlink" Target="../01/31/254-&#1055;%20&#1059;&#1057;&#1050;&#1047;&#1044;&#1054;%202017-01-31%20&#1054;&#1090;&#1095;&#1077;&#1090;.xls" TargetMode="External"/><Relationship Id="rId1717" Type="http://schemas.openxmlformats.org/officeDocument/2006/relationships/hyperlink" Target="../01/31/254-&#1055;%20&#1059;&#1057;&#1050;&#1047;&#1044;&#1054;%202017-01-31%20&#1054;&#1090;&#1095;&#1077;&#1090;.xls" TargetMode="External"/><Relationship Id="rId1924" Type="http://schemas.openxmlformats.org/officeDocument/2006/relationships/hyperlink" Target="../01/31/254-&#1055;%20&#1059;&#1057;&#1050;&#1047;&#1044;&#1054;%202017-01-31%20&#1054;&#1090;&#1095;&#1077;&#1090;.xls" TargetMode="External"/><Relationship Id="rId214" Type="http://schemas.openxmlformats.org/officeDocument/2006/relationships/hyperlink" Target="../01/31/254-&#1055;%20&#1059;&#1054;&#1056;&#1055;&#1057;%202017-01-31%20&#1054;&#1090;&#1095;&#1077;&#1090;.xls" TargetMode="External"/><Relationship Id="rId298" Type="http://schemas.openxmlformats.org/officeDocument/2006/relationships/hyperlink" Target="../01/31/254-&#1055;%20&#1059;&#1054;&#1056;&#1055;&#1057;%202017-01-31%20&#1054;&#1090;&#1095;&#1077;&#1090;.xls" TargetMode="External"/><Relationship Id="rId42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1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51" Type="http://schemas.openxmlformats.org/officeDocument/2006/relationships/hyperlink" Target="../01/31/254-&#1055;%20&#1059;&#1055;&#1041;%202017-01-31%20&#1054;&#1090;&#1095;&#1077;&#1090;.xls" TargetMode="External"/><Relationship Id="rId1149" Type="http://schemas.openxmlformats.org/officeDocument/2006/relationships/hyperlink" Target="../01/31/254-&#1055;%20&#1059;&#1055;&#1041;%202017-01-31%20&#1054;&#1090;&#1095;&#1077;&#1090;.xls" TargetMode="External"/><Relationship Id="rId1356" Type="http://schemas.openxmlformats.org/officeDocument/2006/relationships/hyperlink" Target="../01/31/254-&#1055;%20&#1059;&#1056;&#1055;&#1047;%202017-01-31%20&#1054;&#1090;&#1095;&#1077;&#1090;.xls" TargetMode="External"/><Relationship Id="rId158" Type="http://schemas.openxmlformats.org/officeDocument/2006/relationships/hyperlink" Target="../01/31/254-&#1055;%20&#1059;&#1054;&#1056;&#1055;&#1057;%202017-01-31%20&#1054;&#1090;&#1095;&#1077;&#1090;.xls" TargetMode="External"/><Relationship Id="rId726" Type="http://schemas.openxmlformats.org/officeDocument/2006/relationships/hyperlink" Target="../01/31/254-&#1055;%20&#1059;&#1055;&#1041;%202017-01-31%20&#1054;&#1090;&#1095;&#1077;&#1090;.xls" TargetMode="External"/><Relationship Id="rId933" Type="http://schemas.openxmlformats.org/officeDocument/2006/relationships/hyperlink" Target="../01/31/254-&#1055;%20&#1059;&#1055;&#1041;%202017-01-31%20&#1054;&#1090;&#1095;&#1077;&#1090;.xls" TargetMode="External"/><Relationship Id="rId1009" Type="http://schemas.openxmlformats.org/officeDocument/2006/relationships/hyperlink" Target="../01/31/254-&#1055;%20&#1059;&#1055;&#1041;%202017-01-31%20&#1054;&#1090;&#1095;&#1077;&#1090;.xls" TargetMode="External"/><Relationship Id="rId1563" Type="http://schemas.openxmlformats.org/officeDocument/2006/relationships/hyperlink" Target="../01/31/254-&#1055;%20&#1059;&#1057;&#1050;&#1047;&#1044;&#1054;%202017-01-31%20&#1054;&#1090;&#1095;&#1077;&#1090;.xls" TargetMode="External"/><Relationship Id="rId1770" Type="http://schemas.openxmlformats.org/officeDocument/2006/relationships/hyperlink" Target="../01/31/254-&#1055;%20&#1059;&#1057;&#1050;&#1047;&#1044;&#1054;%202017-01-31%20&#1054;&#1090;&#1095;&#1077;&#1090;.xls" TargetMode="External"/><Relationship Id="rId1868" Type="http://schemas.openxmlformats.org/officeDocument/2006/relationships/hyperlink" Target="../01/31/254-&#1055;%20&#1059;&#1057;&#1050;&#1047;&#1044;&#1054;%202017-01-31%20&#1054;&#1090;&#1095;&#1077;&#1090;.xls" TargetMode="External"/><Relationship Id="rId62" Type="http://schemas.openxmlformats.org/officeDocument/2006/relationships/hyperlink" Target="../01/31/254-&#1055;%20&#1059;&#1054;&#1056;&#1055;&#1057;%202017-01-31%20&#1054;&#1090;&#1095;&#1077;&#1090;.xls" TargetMode="External"/><Relationship Id="rId36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72" Type="http://schemas.openxmlformats.org/officeDocument/2006/relationships/hyperlink" Target="../01/31/254-&#1055;%20&#1059;&#1055;&#1041;%202017-01-31%20&#1054;&#1090;&#1095;&#1077;&#1090;.xls" TargetMode="External"/><Relationship Id="rId1216" Type="http://schemas.openxmlformats.org/officeDocument/2006/relationships/hyperlink" Target="../01/31/254-&#1055;%20&#1059;&#1056;&#1055;&#1047;%202017-01-31%20&#1054;&#1090;&#1095;&#1077;&#1090;.xls" TargetMode="External"/><Relationship Id="rId1423" Type="http://schemas.openxmlformats.org/officeDocument/2006/relationships/hyperlink" Target="../01/31/254-&#1055;%20&#1059;&#1057;&#1050;&#1047;&#1044;&#1054;%202017-01-31%20&#1054;&#1090;&#1095;&#1077;&#1090;.xls" TargetMode="External"/><Relationship Id="rId1630" Type="http://schemas.openxmlformats.org/officeDocument/2006/relationships/hyperlink" Target="../01/31/254-&#1055;%20&#1059;&#1057;&#1050;&#1047;&#1044;&#1054;%202017-01-31%20&#1054;&#1090;&#1095;&#1077;&#1090;.xls" TargetMode="External"/><Relationship Id="rId225" Type="http://schemas.openxmlformats.org/officeDocument/2006/relationships/hyperlink" Target="../01/31/254-&#1055;%20&#1059;&#1054;&#1056;&#1055;&#1057;%202017-01-31%20&#1054;&#1090;&#1095;&#1077;&#1090;.xls" TargetMode="External"/><Relationship Id="rId43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77" Type="http://schemas.openxmlformats.org/officeDocument/2006/relationships/hyperlink" Target="../01/31/254-&#1055;%20&#1059;&#1055;&#1041;%202017-01-31%20&#1054;&#1090;&#1095;&#1077;&#1090;.xls" TargetMode="External"/><Relationship Id="rId1062" Type="http://schemas.openxmlformats.org/officeDocument/2006/relationships/hyperlink" Target="../01/31/254-&#1055;%20&#1059;&#1055;&#1041;%202017-01-31%20&#1054;&#1090;&#1095;&#1077;&#1090;.xls" TargetMode="External"/><Relationship Id="rId1728" Type="http://schemas.openxmlformats.org/officeDocument/2006/relationships/hyperlink" Target="../01/31/254-&#1055;%20&#1059;&#1057;&#1050;&#1047;&#1044;&#1054;%202017-01-31%20&#1054;&#1090;&#1095;&#1077;&#1090;.xls" TargetMode="External"/><Relationship Id="rId1935" Type="http://schemas.openxmlformats.org/officeDocument/2006/relationships/hyperlink" Target="../01/31/254-&#1055;%20&#1059;&#1057;&#1050;&#1047;&#1044;&#1054;%202017-01-31%20&#1054;&#1090;&#1095;&#1077;&#1090;.xls" TargetMode="External"/><Relationship Id="rId737" Type="http://schemas.openxmlformats.org/officeDocument/2006/relationships/hyperlink" Target="../01/31/254-&#1055;%20&#1059;&#1055;&#1041;%202017-01-31%20&#1054;&#1090;&#1095;&#1077;&#1090;.xls" TargetMode="External"/><Relationship Id="rId944" Type="http://schemas.openxmlformats.org/officeDocument/2006/relationships/hyperlink" Target="../01/31/254-&#1055;%20&#1059;&#1055;&#1041;%202017-01-31%20&#1054;&#1090;&#1095;&#1077;&#1090;.xls" TargetMode="External"/><Relationship Id="rId1367" Type="http://schemas.openxmlformats.org/officeDocument/2006/relationships/hyperlink" Target="../01/31/254-&#1055;%20&#1059;&#1056;&#1055;&#1047;%202017-01-31%20&#1054;&#1090;&#1095;&#1077;&#1090;.xls" TargetMode="External"/><Relationship Id="rId1574" Type="http://schemas.openxmlformats.org/officeDocument/2006/relationships/hyperlink" Target="../01/31/254-&#1055;%20&#1059;&#1057;&#1050;&#1047;&#1044;&#1054;%202017-01-31%20&#1054;&#1090;&#1095;&#1077;&#1090;.xls" TargetMode="External"/><Relationship Id="rId1781" Type="http://schemas.openxmlformats.org/officeDocument/2006/relationships/hyperlink" Target="../01/31/254-&#1055;%20&#1059;&#1057;&#1050;&#1047;&#1044;&#1054;%202017-01-31%20&#1054;&#1090;&#1095;&#1077;&#1090;.xls" TargetMode="External"/><Relationship Id="rId73" Type="http://schemas.openxmlformats.org/officeDocument/2006/relationships/hyperlink" Target="../01/31/254-&#1055;%20&#1059;&#1054;&#1056;&#1055;&#1057;%202017-01-31%20&#1054;&#1090;&#1095;&#1077;&#1090;.xls" TargetMode="External"/><Relationship Id="rId169" Type="http://schemas.openxmlformats.org/officeDocument/2006/relationships/hyperlink" Target="../01/31/254-&#1055;%20&#1059;&#1054;&#1056;&#1055;&#1057;%202017-01-31%20&#1054;&#1090;&#1095;&#1077;&#1090;.xls" TargetMode="External"/><Relationship Id="rId37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3" Type="http://schemas.openxmlformats.org/officeDocument/2006/relationships/hyperlink" Target="../01/31/254-&#1055;%20&#1059;&#1055;&#1041;%202017-01-31%20&#1054;&#1090;&#1095;&#1077;&#1090;.xls" TargetMode="External"/><Relationship Id="rId790" Type="http://schemas.openxmlformats.org/officeDocument/2006/relationships/hyperlink" Target="../01/31/254-&#1055;%20&#1059;&#1055;&#1041;%202017-01-31%20&#1054;&#1090;&#1095;&#1077;&#1090;.xls" TargetMode="External"/><Relationship Id="rId804" Type="http://schemas.openxmlformats.org/officeDocument/2006/relationships/hyperlink" Target="../01/31/254-&#1055;%20&#1059;&#1055;&#1041;%202017-01-31%20&#1054;&#1090;&#1095;&#1077;&#1090;.xls" TargetMode="External"/><Relationship Id="rId1227" Type="http://schemas.openxmlformats.org/officeDocument/2006/relationships/hyperlink" Target="../01/31/254-&#1055;%20&#1059;&#1056;&#1055;&#1047;%202017-01-31%20&#1054;&#1090;&#1095;&#1077;&#1090;.xls" TargetMode="External"/><Relationship Id="rId1434" Type="http://schemas.openxmlformats.org/officeDocument/2006/relationships/hyperlink" Target="../01/31/254-&#1055;%20&#1059;&#1057;&#1050;&#1047;&#1044;&#1054;%202017-01-31%20&#1054;&#1090;&#1095;&#1077;&#1090;.xls" TargetMode="External"/><Relationship Id="rId1641" Type="http://schemas.openxmlformats.org/officeDocument/2006/relationships/hyperlink" Target="../01/31/254-&#1055;%20&#1059;&#1057;&#1050;&#1047;&#1044;&#1054;%202017-01-31%20&#1054;&#1090;&#1095;&#1077;&#1090;.xls" TargetMode="External"/><Relationship Id="rId1879" Type="http://schemas.openxmlformats.org/officeDocument/2006/relationships/hyperlink" Target="../01/31/254-&#1055;%20&#1059;&#1057;&#1050;&#1047;&#1044;&#1054;%202017-01-31%20&#1054;&#1090;&#1095;&#1077;&#1090;.xls" TargetMode="External"/><Relationship Id="rId4" Type="http://schemas.openxmlformats.org/officeDocument/2006/relationships/hyperlink" Target="../01/31/254-&#1055;%20&#1059;&#1050;&#1057;%202017-01-31%20&#1054;&#1090;&#1095;&#1077;&#1090;.xls" TargetMode="External"/><Relationship Id="rId236" Type="http://schemas.openxmlformats.org/officeDocument/2006/relationships/hyperlink" Target="../01/31/254-&#1055;%20&#1059;&#1054;&#1056;&#1055;&#1057;%202017-01-31%20&#1054;&#1090;&#1095;&#1077;&#1090;.xls" TargetMode="External"/><Relationship Id="rId44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50" Type="http://schemas.openxmlformats.org/officeDocument/2006/relationships/hyperlink" Target="../01/31/254-&#1055;%20&#1059;&#1055;&#1041;%202017-01-31%20&#1054;&#1090;&#1095;&#1077;&#1090;.xls" TargetMode="External"/><Relationship Id="rId888" Type="http://schemas.openxmlformats.org/officeDocument/2006/relationships/hyperlink" Target="../01/31/254-&#1055;%20&#1059;&#1055;&#1041;%202017-01-31%20&#1054;&#1090;&#1095;&#1077;&#1090;.xls" TargetMode="External"/><Relationship Id="rId1073" Type="http://schemas.openxmlformats.org/officeDocument/2006/relationships/hyperlink" Target="../01/31/254-&#1055;%20&#1059;&#1055;&#1041;%202017-01-31%20&#1054;&#1090;&#1095;&#1077;&#1090;.xls" TargetMode="External"/><Relationship Id="rId1280" Type="http://schemas.openxmlformats.org/officeDocument/2006/relationships/hyperlink" Target="../01/31/254-&#1055;%20&#1059;&#1056;&#1055;&#1047;%202017-01-31%20&#1054;&#1090;&#1095;&#1077;&#1090;.xls" TargetMode="External"/><Relationship Id="rId1501" Type="http://schemas.openxmlformats.org/officeDocument/2006/relationships/hyperlink" Target="../01/31/254-&#1055;%20&#1059;&#1057;&#1050;&#1047;&#1044;&#1054;%202017-01-31%20&#1054;&#1090;&#1095;&#1077;&#1090;.xls" TargetMode="External"/><Relationship Id="rId1739" Type="http://schemas.openxmlformats.org/officeDocument/2006/relationships/hyperlink" Target="../01/31/254-&#1055;%20&#1059;&#1057;&#1050;&#1047;&#1044;&#1054;%202017-01-31%20&#1054;&#1090;&#1095;&#1077;&#1090;.xls" TargetMode="External"/><Relationship Id="rId1946" Type="http://schemas.openxmlformats.org/officeDocument/2006/relationships/hyperlink" Target="../01/31/254-&#1055;%20&#1059;&#1057;&#1050;&#1047;&#1044;&#1054;%202017-01-31%20&#1054;&#1090;&#1095;&#1077;&#1090;.xls" TargetMode="External"/><Relationship Id="rId303" Type="http://schemas.openxmlformats.org/officeDocument/2006/relationships/hyperlink" Target="../01/31/254-&#1055;%20&#1059;&#1054;&#1056;&#1055;&#1057;%202017-01-31%20&#1054;&#1090;&#1095;&#1077;&#1090;.xls" TargetMode="External"/><Relationship Id="rId748" Type="http://schemas.openxmlformats.org/officeDocument/2006/relationships/hyperlink" Target="../01/31/254-&#1055;%20&#1059;&#1055;&#1041;%202017-01-31%20&#1054;&#1090;&#1095;&#1077;&#1090;.xls" TargetMode="External"/><Relationship Id="rId955" Type="http://schemas.openxmlformats.org/officeDocument/2006/relationships/hyperlink" Target="../01/31/254-&#1055;%20&#1059;&#1055;&#1041;%202017-01-31%20&#1054;&#1090;&#1095;&#1077;&#1090;.xls" TargetMode="External"/><Relationship Id="rId1140" Type="http://schemas.openxmlformats.org/officeDocument/2006/relationships/hyperlink" Target="../01/31/254-&#1055;%20&#1059;&#1055;&#1041;%202017-01-31%20&#1054;&#1090;&#1095;&#1077;&#1090;.xls" TargetMode="External"/><Relationship Id="rId1378" Type="http://schemas.openxmlformats.org/officeDocument/2006/relationships/hyperlink" Target="../01/31/254-&#1055;%20&#1059;&#1056;&#1055;&#1047;%202017-01-31%20&#1054;&#1090;&#1095;&#1077;&#1090;.xls" TargetMode="External"/><Relationship Id="rId1585" Type="http://schemas.openxmlformats.org/officeDocument/2006/relationships/hyperlink" Target="../01/31/254-&#1055;%20&#1059;&#1057;&#1050;&#1047;&#1044;&#1054;%202017-01-31%20&#1054;&#1090;&#1095;&#1077;&#1090;.xls" TargetMode="External"/><Relationship Id="rId1792" Type="http://schemas.openxmlformats.org/officeDocument/2006/relationships/hyperlink" Target="../01/31/254-&#1055;%20&#1059;&#1057;&#1050;&#1047;&#1044;&#1054;%202017-01-31%20&#1054;&#1090;&#1095;&#1077;&#1090;.xls" TargetMode="External"/><Relationship Id="rId1806" Type="http://schemas.openxmlformats.org/officeDocument/2006/relationships/hyperlink" Target="../01/31/254-&#1055;%20&#1059;&#1057;&#1050;&#1047;&#1044;&#1054;%202017-01-31%20&#1054;&#1090;&#1095;&#1077;&#1090;.xls" TargetMode="External"/><Relationship Id="rId84" Type="http://schemas.openxmlformats.org/officeDocument/2006/relationships/hyperlink" Target="../01/31/254-&#1055;%20&#1059;&#1054;&#1056;&#1055;&#1057;%202017-01-31%20&#1054;&#1090;&#1095;&#1077;&#1090;.xls" TargetMode="External"/><Relationship Id="rId38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1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4" Type="http://schemas.openxmlformats.org/officeDocument/2006/relationships/hyperlink" Target="../01/31/254-&#1055;%20&#1059;&#1055;&#1041;%202017-01-31%20&#1054;&#1090;&#1095;&#1077;&#1090;.xls" TargetMode="External"/><Relationship Id="rId608" Type="http://schemas.openxmlformats.org/officeDocument/2006/relationships/hyperlink" Target="../01/31/254-&#1055;%20&#1059;&#1055;&#1041;%202017-01-31%20&#1054;&#1090;&#1095;&#1077;&#1090;.xls" TargetMode="External"/><Relationship Id="rId815" Type="http://schemas.openxmlformats.org/officeDocument/2006/relationships/hyperlink" Target="../01/31/254-&#1055;%20&#1059;&#1055;&#1041;%202017-01-31%20&#1054;&#1090;&#1095;&#1077;&#1090;.xls" TargetMode="External"/><Relationship Id="rId1238" Type="http://schemas.openxmlformats.org/officeDocument/2006/relationships/hyperlink" Target="../01/31/254-&#1055;%20&#1059;&#1056;&#1055;&#1047;%202017-01-31%20&#1054;&#1090;&#1095;&#1077;&#1090;.xls" TargetMode="External"/><Relationship Id="rId1445" Type="http://schemas.openxmlformats.org/officeDocument/2006/relationships/hyperlink" Target="../01/31/254-&#1055;%20&#1059;&#1057;&#1050;&#1047;&#1044;&#1054;%202017-01-31%20&#1054;&#1090;&#1095;&#1077;&#1090;.xls" TargetMode="External"/><Relationship Id="rId1652" Type="http://schemas.openxmlformats.org/officeDocument/2006/relationships/hyperlink" Target="../01/31/254-&#1055;%20&#1059;&#1057;&#1050;&#1047;&#1044;&#1054;%202017-01-31%20&#1054;&#1090;&#1095;&#1077;&#1090;.xls" TargetMode="External"/><Relationship Id="rId247" Type="http://schemas.openxmlformats.org/officeDocument/2006/relationships/hyperlink" Target="../01/31/254-&#1055;%20&#1059;&#1054;&#1056;&#1055;&#1057;%202017-01-31%20&#1054;&#1090;&#1095;&#1077;&#1090;.xls" TargetMode="External"/><Relationship Id="rId899" Type="http://schemas.openxmlformats.org/officeDocument/2006/relationships/hyperlink" Target="../01/31/254-&#1055;%20&#1059;&#1055;&#1041;%202017-01-31%20&#1054;&#1090;&#1095;&#1077;&#1090;.xls" TargetMode="External"/><Relationship Id="rId1000" Type="http://schemas.openxmlformats.org/officeDocument/2006/relationships/hyperlink" Target="../01/31/254-&#1055;%20&#1059;&#1055;&#1041;%202017-01-31%20&#1054;&#1090;&#1095;&#1077;&#1090;.xls" TargetMode="External"/><Relationship Id="rId1084" Type="http://schemas.openxmlformats.org/officeDocument/2006/relationships/hyperlink" Target="../01/31/254-&#1055;%20&#1059;&#1055;&#1041;%202017-01-31%20&#1054;&#1090;&#1095;&#1077;&#1090;.xls" TargetMode="External"/><Relationship Id="rId1305" Type="http://schemas.openxmlformats.org/officeDocument/2006/relationships/hyperlink" Target="../01/31/254-&#1055;%20&#1059;&#1056;&#1055;&#1047;%202017-01-31%20&#1054;&#1090;&#1095;&#1077;&#1090;.xls" TargetMode="External"/><Relationship Id="rId1957" Type="http://schemas.openxmlformats.org/officeDocument/2006/relationships/hyperlink" Target="../01/31/254-&#1055;%20&#1059;&#1057;&#1050;&#1047;&#1044;&#1054;%202017-01-31%20&#1054;&#1090;&#1095;&#1077;&#1090;.xls" TargetMode="External"/><Relationship Id="rId107" Type="http://schemas.openxmlformats.org/officeDocument/2006/relationships/hyperlink" Target="../01/31/254-&#1055;%20&#1059;&#1054;&#1056;&#1055;&#1057;%202017-01-31%20&#1054;&#1090;&#1095;&#1077;&#1090;.xls" TargetMode="External"/><Relationship Id="rId45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61" Type="http://schemas.openxmlformats.org/officeDocument/2006/relationships/hyperlink" Target="../01/31/254-&#1055;%20&#1059;&#1055;&#1041;%202017-01-31%20&#1054;&#1090;&#1095;&#1077;&#1090;.xls" TargetMode="External"/><Relationship Id="rId759" Type="http://schemas.openxmlformats.org/officeDocument/2006/relationships/hyperlink" Target="../01/31/254-&#1055;%20&#1059;&#1055;&#1041;%202017-01-31%20&#1054;&#1090;&#1095;&#1077;&#1090;.xls" TargetMode="External"/><Relationship Id="rId966" Type="http://schemas.openxmlformats.org/officeDocument/2006/relationships/hyperlink" Target="../01/31/254-&#1055;%20&#1059;&#1055;&#1041;%202017-01-31%20&#1054;&#1090;&#1095;&#1077;&#1090;.xls" TargetMode="External"/><Relationship Id="rId1291" Type="http://schemas.openxmlformats.org/officeDocument/2006/relationships/hyperlink" Target="../01/31/254-&#1055;%20&#1059;&#1056;&#1055;&#1047;%202017-01-31%20&#1054;&#1090;&#1095;&#1077;&#1090;.xls" TargetMode="External"/><Relationship Id="rId1389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512" Type="http://schemas.openxmlformats.org/officeDocument/2006/relationships/hyperlink" Target="../01/31/254-&#1055;%20&#1059;&#1057;&#1050;&#1047;&#1044;&#1054;%202017-01-31%20&#1054;&#1090;&#1095;&#1077;&#1090;.xls" TargetMode="External"/><Relationship Id="rId1596" Type="http://schemas.openxmlformats.org/officeDocument/2006/relationships/hyperlink" Target="../01/31/254-&#1055;%20&#1059;&#1057;&#1050;&#1047;&#1044;&#1054;%202017-01-31%20&#1054;&#1090;&#1095;&#1077;&#1090;.xls" TargetMode="External"/><Relationship Id="rId1817" Type="http://schemas.openxmlformats.org/officeDocument/2006/relationships/hyperlink" Target="../01/31/254-&#1055;%20&#1059;&#1057;&#1050;&#1047;&#1044;&#1054;%202017-01-31%20&#1054;&#1090;&#1095;&#1077;&#1090;.xls" TargetMode="External"/><Relationship Id="rId11" Type="http://schemas.openxmlformats.org/officeDocument/2006/relationships/hyperlink" Target="../01/31/254-&#1055;%20&#1059;&#1054;&#1056;&#1055;&#1057;%202017-01-31%20&#1054;&#1090;&#1095;&#1077;&#1090;.xls" TargetMode="External"/><Relationship Id="rId314" Type="http://schemas.openxmlformats.org/officeDocument/2006/relationships/hyperlink" Target="../01/31/254-&#1055;%20&#1059;&#1054;&#1056;&#1055;&#1057;%202017-01-31%20&#1054;&#1090;&#1095;&#1077;&#1090;.xls" TargetMode="External"/><Relationship Id="rId39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2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19" Type="http://schemas.openxmlformats.org/officeDocument/2006/relationships/hyperlink" Target="../01/31/254-&#1055;%20&#1059;&#1055;&#1041;%202017-01-31%20&#1054;&#1090;&#1095;&#1077;&#1090;.xls" TargetMode="External"/><Relationship Id="rId1151" Type="http://schemas.openxmlformats.org/officeDocument/2006/relationships/hyperlink" Target="../01/31/254-&#1055;%20&#1059;&#1055;&#1041;%202017-01-31%20&#1054;&#1090;&#1095;&#1077;&#1090;.xls" TargetMode="External"/><Relationship Id="rId1249" Type="http://schemas.openxmlformats.org/officeDocument/2006/relationships/hyperlink" Target="../01/31/254-&#1055;%20&#1059;&#1056;&#1055;&#1047;%202017-01-31%20&#1054;&#1090;&#1095;&#1077;&#1090;.xls" TargetMode="External"/><Relationship Id="rId95" Type="http://schemas.openxmlformats.org/officeDocument/2006/relationships/hyperlink" Target="../01/31/254-&#1055;%20&#1059;&#1054;&#1056;&#1055;&#1057;%202017-01-31%20&#1054;&#1090;&#1095;&#1077;&#1090;.xls" TargetMode="External"/><Relationship Id="rId160" Type="http://schemas.openxmlformats.org/officeDocument/2006/relationships/hyperlink" Target="../01/31/254-&#1055;%20&#1059;&#1054;&#1056;&#1055;&#1057;%202017-01-31%20&#1054;&#1090;&#1095;&#1077;&#1090;.xls" TargetMode="External"/><Relationship Id="rId826" Type="http://schemas.openxmlformats.org/officeDocument/2006/relationships/hyperlink" Target="../01/31/254-&#1055;%20&#1059;&#1055;&#1041;%202017-01-31%20&#1054;&#1090;&#1095;&#1077;&#1090;.xls" TargetMode="External"/><Relationship Id="rId1011" Type="http://schemas.openxmlformats.org/officeDocument/2006/relationships/hyperlink" Target="../01/31/254-&#1055;%20&#1059;&#1055;&#1041;%202017-01-31%20&#1054;&#1090;&#1095;&#1077;&#1090;.xls" TargetMode="External"/><Relationship Id="rId1109" Type="http://schemas.openxmlformats.org/officeDocument/2006/relationships/hyperlink" Target="../01/31/254-&#1055;%20&#1059;&#1055;&#1041;%202017-01-31%20&#1054;&#1090;&#1095;&#1077;&#1090;.xls" TargetMode="External"/><Relationship Id="rId1456" Type="http://schemas.openxmlformats.org/officeDocument/2006/relationships/hyperlink" Target="../01/31/254-&#1055;%20&#1059;&#1057;&#1050;&#1047;&#1044;&#1054;%202017-01-31%20&#1054;&#1090;&#1095;&#1077;&#1090;.xls" TargetMode="External"/><Relationship Id="rId1663" Type="http://schemas.openxmlformats.org/officeDocument/2006/relationships/hyperlink" Target="../01/31/254-&#1055;%20&#1059;&#1057;&#1050;&#1047;&#1044;&#1054;%202017-01-31%20&#1054;&#1090;&#1095;&#1077;&#1090;.xls" TargetMode="External"/><Relationship Id="rId1870" Type="http://schemas.openxmlformats.org/officeDocument/2006/relationships/hyperlink" Target="../01/31/254-&#1055;%20&#1059;&#1057;&#1050;&#1047;&#1044;&#1054;%202017-01-31%20&#1054;&#1090;&#1095;&#1077;&#1090;.xls" TargetMode="External"/><Relationship Id="rId1968" Type="http://schemas.openxmlformats.org/officeDocument/2006/relationships/hyperlink" Target="../01/31/254-&#1055;%20&#1059;&#1057;&#1050;&#1047;&#1044;&#1054;%202017-01-31%20&#1054;&#1090;&#1095;&#1077;&#1090;.xls" TargetMode="External"/><Relationship Id="rId258" Type="http://schemas.openxmlformats.org/officeDocument/2006/relationships/hyperlink" Target="../01/31/254-&#1055;%20&#1059;&#1054;&#1056;&#1055;&#1057;%202017-01-31%20&#1054;&#1090;&#1095;&#1077;&#1090;.xls" TargetMode="External"/><Relationship Id="rId46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72" Type="http://schemas.openxmlformats.org/officeDocument/2006/relationships/hyperlink" Target="../01/31/254-&#1055;%20&#1059;&#1055;&#1041;%202017-01-31%20&#1054;&#1090;&#1095;&#1077;&#1090;.xls" TargetMode="External"/><Relationship Id="rId1095" Type="http://schemas.openxmlformats.org/officeDocument/2006/relationships/hyperlink" Target="../01/31/254-&#1055;%20&#1059;&#1055;&#1041;%202017-01-31%20&#1054;&#1090;&#1095;&#1077;&#1090;.xls" TargetMode="External"/><Relationship Id="rId1316" Type="http://schemas.openxmlformats.org/officeDocument/2006/relationships/hyperlink" Target="../01/31/254-&#1055;%20&#1059;&#1056;&#1055;&#1047;%202017-01-31%20&#1054;&#1090;&#1095;&#1077;&#1090;.xls" TargetMode="External"/><Relationship Id="rId1523" Type="http://schemas.openxmlformats.org/officeDocument/2006/relationships/hyperlink" Target="../01/31/254-&#1055;%20&#1059;&#1057;&#1050;&#1047;&#1044;&#1054;%202017-01-31%20&#1054;&#1090;&#1095;&#1077;&#1090;.xls" TargetMode="External"/><Relationship Id="rId1730" Type="http://schemas.openxmlformats.org/officeDocument/2006/relationships/hyperlink" Target="../01/31/254-&#1055;%20&#1059;&#1057;&#1050;&#1047;&#1044;&#1054;%202017-01-31%20&#1054;&#1090;&#1095;&#1077;&#1090;.xls" TargetMode="External"/><Relationship Id="rId22" Type="http://schemas.openxmlformats.org/officeDocument/2006/relationships/hyperlink" Target="../01/31/254-&#1055;%20&#1059;&#1054;&#1056;&#1055;&#1057;%202017-01-31%20&#1054;&#1090;&#1095;&#1077;&#1090;.xls" TargetMode="External"/><Relationship Id="rId118" Type="http://schemas.openxmlformats.org/officeDocument/2006/relationships/hyperlink" Target="../01/31/254-&#1055;%20&#1059;&#1054;&#1056;&#1055;&#1057;%202017-01-31%20&#1054;&#1090;&#1095;&#1077;&#1090;.xls" TargetMode="External"/><Relationship Id="rId325" Type="http://schemas.openxmlformats.org/officeDocument/2006/relationships/hyperlink" Target="../01/31/254-&#1055;%20&#1059;&#1054;&#1056;&#1055;&#1057;%202017-01-31%20&#1054;&#1090;&#1095;&#1077;&#1090;.xls" TargetMode="External"/><Relationship Id="rId53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77" Type="http://schemas.openxmlformats.org/officeDocument/2006/relationships/hyperlink" Target="../01/31/254-&#1055;%20&#1059;&#1055;&#1041;%202017-01-31%20&#1054;&#1090;&#1095;&#1077;&#1090;.xls" TargetMode="External"/><Relationship Id="rId1162" Type="http://schemas.openxmlformats.org/officeDocument/2006/relationships/hyperlink" Target="../01/31/254-&#1055;%20&#1059;&#1055;&#1041;%202017-01-31%20&#1054;&#1090;&#1095;&#1077;&#1090;.xls" TargetMode="External"/><Relationship Id="rId1828" Type="http://schemas.openxmlformats.org/officeDocument/2006/relationships/hyperlink" Target="../01/31/254-&#1055;%20&#1059;&#1057;&#1050;&#1047;&#1044;&#1054;%202017-01-31%20&#1054;&#1090;&#1095;&#1077;&#1090;.xls" TargetMode="External"/><Relationship Id="rId171" Type="http://schemas.openxmlformats.org/officeDocument/2006/relationships/hyperlink" Target="../01/31/254-&#1055;%20&#1059;&#1054;&#1056;&#1055;&#1057;%202017-01-31%20&#1054;&#1090;&#1095;&#1077;&#1090;.xls" TargetMode="External"/><Relationship Id="rId837" Type="http://schemas.openxmlformats.org/officeDocument/2006/relationships/hyperlink" Target="../01/31/254-&#1055;%20&#1059;&#1055;&#1041;%202017-01-31%20&#1054;&#1090;&#1095;&#1077;&#1090;.xls" TargetMode="External"/><Relationship Id="rId1022" Type="http://schemas.openxmlformats.org/officeDocument/2006/relationships/hyperlink" Target="../01/31/254-&#1055;%20&#1059;&#1055;&#1041;%202017-01-31%20&#1054;&#1090;&#1095;&#1077;&#1090;.xls" TargetMode="External"/><Relationship Id="rId1467" Type="http://schemas.openxmlformats.org/officeDocument/2006/relationships/hyperlink" Target="../01/31/254-&#1055;%20&#1059;&#1057;&#1050;&#1047;&#1044;&#1054;%202017-01-31%20&#1054;&#1090;&#1095;&#1077;&#1090;.xls" TargetMode="External"/><Relationship Id="rId1674" Type="http://schemas.openxmlformats.org/officeDocument/2006/relationships/hyperlink" Target="../01/31/254-&#1055;%20&#1059;&#1057;&#1050;&#1047;&#1044;&#1054;%202017-01-31%20&#1054;&#1090;&#1095;&#1077;&#1090;.xls" TargetMode="External"/><Relationship Id="rId1881" Type="http://schemas.openxmlformats.org/officeDocument/2006/relationships/hyperlink" Target="../01/31/254-&#1055;%20&#1059;&#1057;&#1050;&#1047;&#1044;&#1054;%202017-01-31%20&#1054;&#1090;&#1095;&#1077;&#1090;.xls" TargetMode="External"/><Relationship Id="rId269" Type="http://schemas.openxmlformats.org/officeDocument/2006/relationships/hyperlink" Target="../01/31/254-&#1055;%20&#1059;&#1054;&#1056;&#1055;&#1057;%202017-01-31%20&#1054;&#1090;&#1095;&#1077;&#1090;.xls" TargetMode="External"/><Relationship Id="rId47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83" Type="http://schemas.openxmlformats.org/officeDocument/2006/relationships/hyperlink" Target="../01/31/254-&#1055;%20&#1059;&#1055;&#1041;%202017-01-31%20&#1054;&#1090;&#1095;&#1077;&#1090;.xls" TargetMode="External"/><Relationship Id="rId890" Type="http://schemas.openxmlformats.org/officeDocument/2006/relationships/hyperlink" Target="../01/31/254-&#1055;%20&#1059;&#1055;&#1041;%202017-01-31%20&#1054;&#1090;&#1095;&#1077;&#1090;.xls" TargetMode="External"/><Relationship Id="rId904" Type="http://schemas.openxmlformats.org/officeDocument/2006/relationships/hyperlink" Target="../01/31/254-&#1055;%20&#1059;&#1055;&#1041;%202017-01-31%20&#1054;&#1090;&#1095;&#1077;&#1090;.xls" TargetMode="External"/><Relationship Id="rId1327" Type="http://schemas.openxmlformats.org/officeDocument/2006/relationships/hyperlink" Target="../01/31/254-&#1055;%20&#1059;&#1056;&#1055;&#1047;%202017-01-31%20&#1054;&#1090;&#1095;&#1077;&#1090;.xls" TargetMode="External"/><Relationship Id="rId1534" Type="http://schemas.openxmlformats.org/officeDocument/2006/relationships/hyperlink" Target="../01/31/254-&#1055;%20&#1059;&#1057;&#1050;&#1047;&#1044;&#1054;%202017-01-31%20&#1054;&#1090;&#1095;&#1077;&#1090;.xls" TargetMode="External"/><Relationship Id="rId1741" Type="http://schemas.openxmlformats.org/officeDocument/2006/relationships/hyperlink" Target="../01/31/254-&#1055;%20&#1059;&#1057;&#1050;&#1047;&#1044;&#1054;%202017-01-31%20&#1054;&#1090;&#1095;&#1077;&#1090;.xls" TargetMode="External"/><Relationship Id="rId33" Type="http://schemas.openxmlformats.org/officeDocument/2006/relationships/hyperlink" Target="../01/31/254-&#1055;%20&#1059;&#1054;&#1056;&#1055;&#1057;%202017-01-31%20&#1054;&#1090;&#1095;&#1077;&#1090;.xls" TargetMode="External"/><Relationship Id="rId129" Type="http://schemas.openxmlformats.org/officeDocument/2006/relationships/hyperlink" Target="../01/31/254-&#1055;%20&#1059;&#1054;&#1056;&#1055;&#1057;%202017-01-31%20&#1054;&#1090;&#1095;&#1077;&#1090;.xls" TargetMode="External"/><Relationship Id="rId33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4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88" Type="http://schemas.openxmlformats.org/officeDocument/2006/relationships/hyperlink" Target="../01/31/254-&#1055;%20&#1059;&#1055;&#1041;%202017-01-31%20&#1054;&#1090;&#1095;&#1077;&#1090;.xls" TargetMode="External"/><Relationship Id="rId1173" Type="http://schemas.openxmlformats.org/officeDocument/2006/relationships/hyperlink" Target="../01/31/254-&#1055;%20&#1059;&#1055;&#1041;%202017-01-31%20&#1054;&#1090;&#1095;&#1077;&#1090;.xls" TargetMode="External"/><Relationship Id="rId1380" Type="http://schemas.openxmlformats.org/officeDocument/2006/relationships/hyperlink" Target="../01/31/254-&#1055;%20&#1059;&#1056;&#1055;&#1047;%202017-01-31%20&#1054;&#1090;&#1095;&#1077;&#1090;.xls" TargetMode="External"/><Relationship Id="rId1601" Type="http://schemas.openxmlformats.org/officeDocument/2006/relationships/hyperlink" Target="../01/31/254-&#1055;%20&#1059;&#1057;&#1050;&#1047;&#1044;&#1054;%202017-01-31%20&#1054;&#1090;&#1095;&#1077;&#1090;.xls" TargetMode="External"/><Relationship Id="rId1839" Type="http://schemas.openxmlformats.org/officeDocument/2006/relationships/hyperlink" Target="../01/31/254-&#1055;%20&#1059;&#1057;&#1050;&#1047;&#1044;&#1054;%202017-01-31%20&#1054;&#1090;&#1095;&#1077;&#1090;.xls" TargetMode="External"/><Relationship Id="rId182" Type="http://schemas.openxmlformats.org/officeDocument/2006/relationships/hyperlink" Target="../01/31/254-&#1055;%20&#1059;&#1054;&#1056;&#1055;&#1057;%202017-01-31%20&#1054;&#1090;&#1095;&#1077;&#1090;.xls" TargetMode="External"/><Relationship Id="rId40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50" Type="http://schemas.openxmlformats.org/officeDocument/2006/relationships/hyperlink" Target="../01/31/254-&#1055;%20&#1059;&#1055;&#1041;%202017-01-31%20&#1054;&#1090;&#1095;&#1077;&#1090;.xls" TargetMode="External"/><Relationship Id="rId848" Type="http://schemas.openxmlformats.org/officeDocument/2006/relationships/hyperlink" Target="../01/31/254-&#1055;%20&#1059;&#1055;&#1041;%202017-01-31%20&#1054;&#1090;&#1095;&#1077;&#1090;.xls" TargetMode="External"/><Relationship Id="rId1033" Type="http://schemas.openxmlformats.org/officeDocument/2006/relationships/hyperlink" Target="../01/31/254-&#1055;%20&#1059;&#1055;&#1041;%202017-01-31%20&#1054;&#1090;&#1095;&#1077;&#1090;.xls" TargetMode="External"/><Relationship Id="rId1478" Type="http://schemas.openxmlformats.org/officeDocument/2006/relationships/hyperlink" Target="../01/31/254-&#1055;%20&#1059;&#1057;&#1050;&#1047;&#1044;&#1054;%202017-01-31%20&#1054;&#1090;&#1095;&#1077;&#1090;.xls" TargetMode="External"/><Relationship Id="rId1685" Type="http://schemas.openxmlformats.org/officeDocument/2006/relationships/hyperlink" Target="../01/31/254-&#1055;%20&#1059;&#1057;&#1050;&#1047;&#1044;&#1054;%202017-01-31%20&#1054;&#1090;&#1095;&#1077;&#1090;.xls" TargetMode="External"/><Relationship Id="rId1892" Type="http://schemas.openxmlformats.org/officeDocument/2006/relationships/hyperlink" Target="../01/31/254-&#1055;%20&#1059;&#1057;&#1050;&#1047;&#1044;&#1054;%202017-01-31%20&#1054;&#1090;&#1095;&#1077;&#1090;.xls" TargetMode="External"/><Relationship Id="rId1906" Type="http://schemas.openxmlformats.org/officeDocument/2006/relationships/hyperlink" Target="../01/31/254-&#1055;%20&#1059;&#1057;&#1050;&#1047;&#1044;&#1054;%202017-01-31%20&#1054;&#1090;&#1095;&#1077;&#1090;.xls" TargetMode="External"/><Relationship Id="rId48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10" Type="http://schemas.openxmlformats.org/officeDocument/2006/relationships/hyperlink" Target="../01/31/254-&#1055;%20&#1059;&#1055;&#1041;%202017-01-31%20&#1054;&#1090;&#1095;&#1077;&#1090;.xls" TargetMode="External"/><Relationship Id="rId694" Type="http://schemas.openxmlformats.org/officeDocument/2006/relationships/hyperlink" Target="../01/31/254-&#1055;%20&#1059;&#1055;&#1041;%202017-01-31%20&#1054;&#1090;&#1095;&#1077;&#1090;.xls" TargetMode="External"/><Relationship Id="rId708" Type="http://schemas.openxmlformats.org/officeDocument/2006/relationships/hyperlink" Target="../01/31/254-&#1055;%20&#1059;&#1055;&#1041;%202017-01-31%20&#1054;&#1090;&#1095;&#1077;&#1090;.xls" TargetMode="External"/><Relationship Id="rId915" Type="http://schemas.openxmlformats.org/officeDocument/2006/relationships/hyperlink" Target="../01/31/254-&#1055;%20&#1059;&#1055;&#1041;%202017-01-31%20&#1054;&#1090;&#1095;&#1077;&#1090;.xls" TargetMode="External"/><Relationship Id="rId1240" Type="http://schemas.openxmlformats.org/officeDocument/2006/relationships/hyperlink" Target="../01/31/254-&#1055;%20&#1059;&#1056;&#1055;&#1047;%202017-01-31%20&#1054;&#1090;&#1095;&#1077;&#1090;.xls" TargetMode="External"/><Relationship Id="rId1338" Type="http://schemas.openxmlformats.org/officeDocument/2006/relationships/hyperlink" Target="../01/31/254-&#1055;%20&#1059;&#1056;&#1055;&#1047;%202017-01-31%20&#1054;&#1090;&#1095;&#1077;&#1090;.xls" TargetMode="External"/><Relationship Id="rId1545" Type="http://schemas.openxmlformats.org/officeDocument/2006/relationships/hyperlink" Target="../01/31/254-&#1055;%20&#1059;&#1057;&#1050;&#1047;&#1044;&#1054;%202017-01-31%20&#1054;&#1090;&#1095;&#1077;&#1090;.xls" TargetMode="External"/><Relationship Id="rId34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99" Type="http://schemas.openxmlformats.org/officeDocument/2006/relationships/hyperlink" Target="../01/31/254-&#1055;%20&#1059;&#1055;&#1041;%202017-01-31%20&#1054;&#1090;&#1095;&#1077;&#1090;.xls" TargetMode="External"/><Relationship Id="rId1100" Type="http://schemas.openxmlformats.org/officeDocument/2006/relationships/hyperlink" Target="../01/31/254-&#1055;%20&#1059;&#1055;&#1041;%202017-01-31%20&#1054;&#1090;&#1095;&#1077;&#1090;.xls" TargetMode="External"/><Relationship Id="rId1184" Type="http://schemas.openxmlformats.org/officeDocument/2006/relationships/hyperlink" Target="../01/31/254-&#1055;%20&#1059;&#1056;&#1055;&#1047;%202017-01-31%20&#1054;&#1090;&#1095;&#1077;&#1090;.xls" TargetMode="External"/><Relationship Id="rId1405" Type="http://schemas.openxmlformats.org/officeDocument/2006/relationships/hyperlink" Target="../01/31/254-&#1055;%20&#1059;&#1057;&#1050;&#1047;&#1044;&#1054;%202017-01-31%20&#1054;&#1090;&#1095;&#1077;&#1090;.xls" TargetMode="External"/><Relationship Id="rId1752" Type="http://schemas.openxmlformats.org/officeDocument/2006/relationships/hyperlink" Target="../01/31/254-&#1055;%20&#1059;&#1057;&#1050;&#1047;&#1044;&#1054;%202017-01-31%20&#1054;&#1090;&#1095;&#1077;&#1090;.xls" TargetMode="External"/><Relationship Id="rId44" Type="http://schemas.openxmlformats.org/officeDocument/2006/relationships/hyperlink" Target="../01/31/254-&#1055;%20&#1059;&#1054;&#1056;&#1055;&#1057;%202017-01-31%20&#1054;&#1090;&#1095;&#1077;&#1090;.xls" TargetMode="External"/><Relationship Id="rId55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61" Type="http://schemas.openxmlformats.org/officeDocument/2006/relationships/hyperlink" Target="../01/31/254-&#1055;%20&#1059;&#1055;&#1041;%202017-01-31%20&#1054;&#1090;&#1095;&#1077;&#1090;.xls" TargetMode="External"/><Relationship Id="rId859" Type="http://schemas.openxmlformats.org/officeDocument/2006/relationships/hyperlink" Target="../01/31/254-&#1055;%20&#1059;&#1055;&#1041;%202017-01-31%20&#1054;&#1090;&#1095;&#1077;&#1090;.xls" TargetMode="External"/><Relationship Id="rId1391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489" Type="http://schemas.openxmlformats.org/officeDocument/2006/relationships/hyperlink" Target="../01/31/254-&#1055;%20&#1059;&#1057;&#1050;&#1047;&#1044;&#1054;%202017-01-31%20&#1054;&#1090;&#1095;&#1077;&#1090;.xls" TargetMode="External"/><Relationship Id="rId1612" Type="http://schemas.openxmlformats.org/officeDocument/2006/relationships/hyperlink" Target="../01/31/254-&#1055;%20&#1059;&#1057;&#1050;&#1047;&#1044;&#1054;%202017-01-31%20&#1054;&#1090;&#1095;&#1077;&#1090;.xls" TargetMode="External"/><Relationship Id="rId1696" Type="http://schemas.openxmlformats.org/officeDocument/2006/relationships/hyperlink" Target="../01/31/254-&#1055;%20&#1059;&#1057;&#1050;&#1047;&#1044;&#1054;%202017-01-31%20&#1054;&#1090;&#1095;&#1077;&#1090;.xls" TargetMode="External"/><Relationship Id="rId1917" Type="http://schemas.openxmlformats.org/officeDocument/2006/relationships/hyperlink" Target="../01/31/254-&#1055;%20&#1059;&#1057;&#1050;&#1047;&#1044;&#1054;%202017-01-31%20&#1054;&#1090;&#1095;&#1077;&#1090;.xls" TargetMode="External"/><Relationship Id="rId193" Type="http://schemas.openxmlformats.org/officeDocument/2006/relationships/hyperlink" Target="../01/31/254-&#1055;%20&#1059;&#1054;&#1056;&#1055;&#1057;%202017-01-31%20&#1054;&#1090;&#1095;&#1077;&#1090;.xls" TargetMode="External"/><Relationship Id="rId207" Type="http://schemas.openxmlformats.org/officeDocument/2006/relationships/hyperlink" Target="../01/31/254-&#1055;%20&#1059;&#1054;&#1056;&#1055;&#1057;%202017-01-31%20&#1054;&#1090;&#1095;&#1077;&#1090;.xls" TargetMode="External"/><Relationship Id="rId41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9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21" Type="http://schemas.openxmlformats.org/officeDocument/2006/relationships/hyperlink" Target="../01/31/254-&#1055;%20&#1059;&#1055;&#1041;%202017-01-31%20&#1054;&#1090;&#1095;&#1077;&#1090;.xls" TargetMode="External"/><Relationship Id="rId1044" Type="http://schemas.openxmlformats.org/officeDocument/2006/relationships/hyperlink" Target="../01/31/254-&#1055;%20&#1059;&#1055;&#1041;%202017-01-31%20&#1054;&#1090;&#1095;&#1077;&#1090;.xls" TargetMode="External"/><Relationship Id="rId1251" Type="http://schemas.openxmlformats.org/officeDocument/2006/relationships/hyperlink" Target="../01/31/254-&#1055;%20&#1059;&#1056;&#1055;&#1047;%202017-01-31%20&#1054;&#1090;&#1095;&#1077;&#1090;.xls" TargetMode="External"/><Relationship Id="rId1349" Type="http://schemas.openxmlformats.org/officeDocument/2006/relationships/hyperlink" Target="../01/31/254-&#1055;%20&#1059;&#1056;&#1055;&#1047;%202017-01-31%20&#1054;&#1090;&#1095;&#1077;&#1090;.xls" TargetMode="External"/><Relationship Id="rId260" Type="http://schemas.openxmlformats.org/officeDocument/2006/relationships/hyperlink" Target="../01/31/254-&#1055;%20&#1059;&#1054;&#1056;&#1055;&#1057;%202017-01-31%20&#1054;&#1090;&#1095;&#1077;&#1090;.xls" TargetMode="External"/><Relationship Id="rId719" Type="http://schemas.openxmlformats.org/officeDocument/2006/relationships/hyperlink" Target="../01/31/254-&#1055;%20&#1059;&#1055;&#1041;%202017-01-31%20&#1054;&#1090;&#1095;&#1077;&#1090;.xls" TargetMode="External"/><Relationship Id="rId926" Type="http://schemas.openxmlformats.org/officeDocument/2006/relationships/hyperlink" Target="../01/31/254-&#1055;%20&#1059;&#1055;&#1041;%202017-01-31%20&#1054;&#1090;&#1095;&#1077;&#1090;.xls" TargetMode="External"/><Relationship Id="rId1111" Type="http://schemas.openxmlformats.org/officeDocument/2006/relationships/hyperlink" Target="../01/31/254-&#1055;%20&#1059;&#1055;&#1041;%202017-01-31%20&#1054;&#1090;&#1095;&#1077;&#1090;.xls" TargetMode="External"/><Relationship Id="rId1556" Type="http://schemas.openxmlformats.org/officeDocument/2006/relationships/hyperlink" Target="../01/31/254-&#1055;%20&#1059;&#1057;&#1050;&#1047;&#1044;&#1054;%202017-01-31%20&#1054;&#1090;&#1095;&#1077;&#1090;.xls" TargetMode="External"/><Relationship Id="rId1763" Type="http://schemas.openxmlformats.org/officeDocument/2006/relationships/hyperlink" Target="../01/31/254-&#1055;%20&#1059;&#1057;&#1050;&#1047;&#1044;&#1054;%202017-01-31%20&#1054;&#1090;&#1095;&#1077;&#1090;.xls" TargetMode="External"/><Relationship Id="rId55" Type="http://schemas.openxmlformats.org/officeDocument/2006/relationships/hyperlink" Target="../01/31/254-&#1055;%20&#1059;&#1054;&#1056;&#1055;&#1057;%202017-01-31%20&#1054;&#1090;&#1095;&#1077;&#1090;.xls" TargetMode="External"/><Relationship Id="rId120" Type="http://schemas.openxmlformats.org/officeDocument/2006/relationships/hyperlink" Target="../01/31/254-&#1055;%20&#1059;&#1054;&#1056;&#1055;&#1057;%202017-01-31%20&#1054;&#1090;&#1095;&#1077;&#1090;.xls" TargetMode="External"/><Relationship Id="rId35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65" Type="http://schemas.openxmlformats.org/officeDocument/2006/relationships/hyperlink" Target="../01/31/254-&#1055;%20&#1059;&#1055;&#1041;%202017-01-31%20&#1054;&#1090;&#1095;&#1077;&#1090;.xls" TargetMode="External"/><Relationship Id="rId772" Type="http://schemas.openxmlformats.org/officeDocument/2006/relationships/hyperlink" Target="../01/31/254-&#1055;%20&#1059;&#1055;&#1041;%202017-01-31%20&#1054;&#1090;&#1095;&#1077;&#1090;.xls" TargetMode="External"/><Relationship Id="rId1195" Type="http://schemas.openxmlformats.org/officeDocument/2006/relationships/hyperlink" Target="../01/31/254-&#1055;%20&#1059;&#1056;&#1055;&#1047;%202017-01-31%20&#1054;&#1090;&#1095;&#1077;&#1090;.xls" TargetMode="External"/><Relationship Id="rId1209" Type="http://schemas.openxmlformats.org/officeDocument/2006/relationships/hyperlink" Target="../01/31/254-&#1055;%20&#1059;&#1056;&#1055;&#1047;%202017-01-31%20&#1054;&#1090;&#1095;&#1077;&#1090;.xls" TargetMode="External"/><Relationship Id="rId1416" Type="http://schemas.openxmlformats.org/officeDocument/2006/relationships/hyperlink" Target="../01/31/254-&#1055;%20&#1059;&#1057;&#1050;&#1047;&#1044;&#1054;%202017-01-31%20&#1054;&#1090;&#1095;&#1077;&#1090;.xls" TargetMode="External"/><Relationship Id="rId1623" Type="http://schemas.openxmlformats.org/officeDocument/2006/relationships/hyperlink" Target="../01/31/254-&#1055;%20&#1059;&#1057;&#1050;&#1047;&#1044;&#1054;%202017-01-31%20&#1054;&#1090;&#1095;&#1077;&#1090;.xls" TargetMode="External"/><Relationship Id="rId1830" Type="http://schemas.openxmlformats.org/officeDocument/2006/relationships/hyperlink" Target="../01/31/254-&#1055;%20&#1059;&#1057;&#1050;&#1047;&#1044;&#1054;%202017-01-31%20&#1054;&#1090;&#1095;&#1077;&#1090;.xls" TargetMode="External"/><Relationship Id="rId218" Type="http://schemas.openxmlformats.org/officeDocument/2006/relationships/hyperlink" Target="../01/31/254-&#1055;%20&#1059;&#1054;&#1056;&#1055;&#1057;%202017-01-31%20&#1054;&#1090;&#1095;&#1077;&#1090;.xls" TargetMode="External"/><Relationship Id="rId42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32" Type="http://schemas.openxmlformats.org/officeDocument/2006/relationships/hyperlink" Target="../01/31/254-&#1055;%20&#1059;&#1055;&#1041;%202017-01-31%20&#1054;&#1090;&#1095;&#1077;&#1090;.xls" TargetMode="External"/><Relationship Id="rId1055" Type="http://schemas.openxmlformats.org/officeDocument/2006/relationships/hyperlink" Target="../01/31/254-&#1055;%20&#1059;&#1055;&#1041;%202017-01-31%20&#1054;&#1090;&#1095;&#1077;&#1090;.xls" TargetMode="External"/><Relationship Id="rId1262" Type="http://schemas.openxmlformats.org/officeDocument/2006/relationships/hyperlink" Target="../01/31/254-&#1055;%20&#1059;&#1056;&#1055;&#1047;%202017-01-31%20&#1054;&#1090;&#1095;&#1077;&#1090;.xls" TargetMode="External"/><Relationship Id="rId1928" Type="http://schemas.openxmlformats.org/officeDocument/2006/relationships/hyperlink" Target="../01/31/254-&#1055;%20&#1059;&#1057;&#1050;&#1047;&#1044;&#1054;%202017-01-31%20&#1054;&#1090;&#1095;&#1077;&#1090;.xls" TargetMode="External"/><Relationship Id="rId271" Type="http://schemas.openxmlformats.org/officeDocument/2006/relationships/hyperlink" Target="../01/31/254-&#1055;%20&#1059;&#1054;&#1056;&#1055;&#1057;%202017-01-31%20&#1054;&#1090;&#1095;&#1077;&#1090;.xls" TargetMode="External"/><Relationship Id="rId937" Type="http://schemas.openxmlformats.org/officeDocument/2006/relationships/hyperlink" Target="../01/31/254-&#1055;%20&#1059;&#1055;&#1041;%202017-01-31%20&#1054;&#1090;&#1095;&#1077;&#1090;.xls" TargetMode="External"/><Relationship Id="rId1122" Type="http://schemas.openxmlformats.org/officeDocument/2006/relationships/hyperlink" Target="../01/31/254-&#1055;%20&#1059;&#1055;&#1041;%202017-01-31%20&#1054;&#1090;&#1095;&#1077;&#1090;.xls" TargetMode="External"/><Relationship Id="rId1567" Type="http://schemas.openxmlformats.org/officeDocument/2006/relationships/hyperlink" Target="../01/31/254-&#1055;%20&#1059;&#1057;&#1050;&#1047;&#1044;&#1054;%202017-01-31%20&#1054;&#1090;&#1095;&#1077;&#1090;.xls" TargetMode="External"/><Relationship Id="rId1774" Type="http://schemas.openxmlformats.org/officeDocument/2006/relationships/hyperlink" Target="../01/31/254-&#1055;%20&#1059;&#1057;&#1050;&#1047;&#1044;&#1054;%202017-01-31%20&#1054;&#1090;&#1095;&#1077;&#1090;.xls" TargetMode="External"/><Relationship Id="rId66" Type="http://schemas.openxmlformats.org/officeDocument/2006/relationships/hyperlink" Target="../01/31/254-&#1055;%20&#1059;&#1054;&#1056;&#1055;&#1057;%202017-01-31%20&#1054;&#1090;&#1095;&#1077;&#1090;.xls" TargetMode="External"/><Relationship Id="rId131" Type="http://schemas.openxmlformats.org/officeDocument/2006/relationships/hyperlink" Target="../01/31/254-&#1055;%20&#1059;&#1054;&#1056;&#1055;&#1057;%202017-01-31%20&#1054;&#1090;&#1095;&#1077;&#1090;.xls" TargetMode="External"/><Relationship Id="rId36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76" Type="http://schemas.openxmlformats.org/officeDocument/2006/relationships/hyperlink" Target="../01/31/254-&#1055;%20&#1059;&#1055;&#1041;%202017-01-31%20&#1054;&#1090;&#1095;&#1077;&#1090;.xls" TargetMode="External"/><Relationship Id="rId783" Type="http://schemas.openxmlformats.org/officeDocument/2006/relationships/hyperlink" Target="../01/31/254-&#1055;%20&#1059;&#1055;&#1041;%202017-01-31%20&#1054;&#1090;&#1095;&#1077;&#1090;.xls" TargetMode="External"/><Relationship Id="rId990" Type="http://schemas.openxmlformats.org/officeDocument/2006/relationships/hyperlink" Target="../01/31/254-&#1055;%20&#1059;&#1055;&#1041;%202017-01-31%20&#1054;&#1090;&#1095;&#1077;&#1090;.xls" TargetMode="External"/><Relationship Id="rId1427" Type="http://schemas.openxmlformats.org/officeDocument/2006/relationships/hyperlink" Target="../01/31/254-&#1055;%20&#1059;&#1057;&#1050;&#1047;&#1044;&#1054;%202017-01-31%20&#1054;&#1090;&#1095;&#1077;&#1090;.xls" TargetMode="External"/><Relationship Id="rId1634" Type="http://schemas.openxmlformats.org/officeDocument/2006/relationships/hyperlink" Target="../01/31/254-&#1055;%20&#1059;&#1057;&#1050;&#1047;&#1044;&#1054;%202017-01-31%20&#1054;&#1090;&#1095;&#1077;&#1090;.xls" TargetMode="External"/><Relationship Id="rId1841" Type="http://schemas.openxmlformats.org/officeDocument/2006/relationships/hyperlink" Target="../01/31/254-&#1055;%20&#1059;&#1057;&#1050;&#1047;&#1044;&#1054;%202017-01-31%20&#1054;&#1090;&#1095;&#1077;&#1090;.xls" TargetMode="External"/><Relationship Id="rId229" Type="http://schemas.openxmlformats.org/officeDocument/2006/relationships/hyperlink" Target="../01/31/254-&#1055;%20&#1059;&#1054;&#1056;&#1055;&#1057;%202017-01-31%20&#1054;&#1090;&#1095;&#1077;&#1090;.xls" TargetMode="External"/><Relationship Id="rId43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43" Type="http://schemas.openxmlformats.org/officeDocument/2006/relationships/hyperlink" Target="../01/31/254-&#1055;%20&#1059;&#1055;&#1041;%202017-01-31%20&#1054;&#1090;&#1095;&#1077;&#1090;.xls" TargetMode="External"/><Relationship Id="rId1066" Type="http://schemas.openxmlformats.org/officeDocument/2006/relationships/hyperlink" Target="../01/31/254-&#1055;%20&#1059;&#1055;&#1041;%202017-01-31%20&#1054;&#1090;&#1095;&#1077;&#1090;.xls" TargetMode="External"/><Relationship Id="rId1273" Type="http://schemas.openxmlformats.org/officeDocument/2006/relationships/hyperlink" Target="../01/31/254-&#1055;%20&#1059;&#1056;&#1055;&#1047;%202017-01-31%20&#1054;&#1090;&#1095;&#1077;&#1090;.xls" TargetMode="External"/><Relationship Id="rId1480" Type="http://schemas.openxmlformats.org/officeDocument/2006/relationships/hyperlink" Target="../01/31/254-&#1055;%20&#1059;&#1057;&#1050;&#1047;&#1044;&#1054;%202017-01-31%20&#1054;&#1090;&#1095;&#1077;&#1090;.xls" TargetMode="External"/><Relationship Id="rId1939" Type="http://schemas.openxmlformats.org/officeDocument/2006/relationships/hyperlink" Target="../01/31/254-&#1055;%20&#1059;&#1057;&#1050;&#1047;&#1044;&#1054;%202017-01-31%20&#1054;&#1090;&#1095;&#1077;&#1090;.xls" TargetMode="External"/><Relationship Id="rId850" Type="http://schemas.openxmlformats.org/officeDocument/2006/relationships/hyperlink" Target="../01/31/254-&#1055;%20&#1059;&#1055;&#1041;%202017-01-31%20&#1054;&#1090;&#1095;&#1077;&#1090;.xls" TargetMode="External"/><Relationship Id="rId948" Type="http://schemas.openxmlformats.org/officeDocument/2006/relationships/hyperlink" Target="../01/31/254-&#1055;%20&#1059;&#1055;&#1041;%202017-01-31%20&#1054;&#1090;&#1095;&#1077;&#1090;.xls" TargetMode="External"/><Relationship Id="rId1133" Type="http://schemas.openxmlformats.org/officeDocument/2006/relationships/hyperlink" Target="../01/31/254-&#1055;%20&#1059;&#1055;&#1041;%202017-01-31%20&#1054;&#1090;&#1095;&#1077;&#1090;.xls" TargetMode="External"/><Relationship Id="rId1578" Type="http://schemas.openxmlformats.org/officeDocument/2006/relationships/hyperlink" Target="../01/31/254-&#1055;%20&#1059;&#1057;&#1050;&#1047;&#1044;&#1054;%202017-01-31%20&#1054;&#1090;&#1095;&#1077;&#1090;.xls" TargetMode="External"/><Relationship Id="rId1701" Type="http://schemas.openxmlformats.org/officeDocument/2006/relationships/hyperlink" Target="../01/31/254-&#1055;%20&#1059;&#1057;&#1050;&#1047;&#1044;&#1054;%202017-01-31%20&#1054;&#1090;&#1095;&#1077;&#1090;.xls" TargetMode="External"/><Relationship Id="rId1785" Type="http://schemas.openxmlformats.org/officeDocument/2006/relationships/hyperlink" Target="../01/31/254-&#1055;%20&#1059;&#1057;&#1050;&#1047;&#1044;&#1054;%202017-01-31%20&#1054;&#1090;&#1095;&#1077;&#1090;.xls" TargetMode="External"/><Relationship Id="rId77" Type="http://schemas.openxmlformats.org/officeDocument/2006/relationships/hyperlink" Target="../01/31/254-&#1055;%20&#1059;&#1054;&#1056;&#1055;&#1057;%202017-01-31%20&#1054;&#1090;&#1095;&#1077;&#1090;.xls" TargetMode="External"/><Relationship Id="rId282" Type="http://schemas.openxmlformats.org/officeDocument/2006/relationships/hyperlink" Target="../01/31/254-&#1055;%20&#1059;&#1054;&#1056;&#1055;&#1057;%202017-01-31%20&#1054;&#1090;&#1095;&#1077;&#1090;.xls" TargetMode="External"/><Relationship Id="rId50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7" Type="http://schemas.openxmlformats.org/officeDocument/2006/relationships/hyperlink" Target="../01/31/254-&#1055;%20&#1059;&#1055;&#1041;%202017-01-31%20&#1054;&#1090;&#1095;&#1077;&#1090;.xls" TargetMode="External"/><Relationship Id="rId710" Type="http://schemas.openxmlformats.org/officeDocument/2006/relationships/hyperlink" Target="../01/31/254-&#1055;%20&#1059;&#1055;&#1041;%202017-01-31%20&#1054;&#1090;&#1095;&#1077;&#1090;.xls" TargetMode="External"/><Relationship Id="rId808" Type="http://schemas.openxmlformats.org/officeDocument/2006/relationships/hyperlink" Target="../01/31/254-&#1055;%20&#1059;&#1055;&#1041;%202017-01-31%20&#1054;&#1090;&#1095;&#1077;&#1090;.xls" TargetMode="External"/><Relationship Id="rId1340" Type="http://schemas.openxmlformats.org/officeDocument/2006/relationships/hyperlink" Target="../01/31/254-&#1055;%20&#1059;&#1056;&#1055;&#1047;%202017-01-31%20&#1054;&#1090;&#1095;&#1077;&#1090;.xls" TargetMode="External"/><Relationship Id="rId1438" Type="http://schemas.openxmlformats.org/officeDocument/2006/relationships/hyperlink" Target="../01/31/254-&#1055;%20&#1059;&#1057;&#1050;&#1047;&#1044;&#1054;%202017-01-31%20&#1054;&#1090;&#1095;&#1077;&#1090;.xls" TargetMode="External"/><Relationship Id="rId1645" Type="http://schemas.openxmlformats.org/officeDocument/2006/relationships/hyperlink" Target="../01/31/254-&#1055;%20&#1059;&#1057;&#1050;&#1047;&#1044;&#1054;%202017-01-31%20&#1054;&#1090;&#1095;&#1077;&#1090;.xls" TargetMode="External"/><Relationship Id="rId8" Type="http://schemas.openxmlformats.org/officeDocument/2006/relationships/hyperlink" Target="../01/31/254-&#1055;%20&#1059;&#1054;&#1056;&#1055;&#1057;%202017-01-31%20&#1054;&#1090;&#1095;&#1077;&#1090;.xls" TargetMode="External"/><Relationship Id="rId142" Type="http://schemas.openxmlformats.org/officeDocument/2006/relationships/hyperlink" Target="../01/31/254-&#1055;%20&#1059;&#1054;&#1056;&#1055;&#1057;%202017-01-31%20&#1054;&#1090;&#1095;&#1077;&#1090;.xls" TargetMode="External"/><Relationship Id="rId44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94" Type="http://schemas.openxmlformats.org/officeDocument/2006/relationships/hyperlink" Target="../01/31/254-&#1055;%20&#1059;&#1055;&#1041;%202017-01-31%20&#1054;&#1090;&#1095;&#1077;&#1090;.xls" TargetMode="External"/><Relationship Id="rId1077" Type="http://schemas.openxmlformats.org/officeDocument/2006/relationships/hyperlink" Target="../01/31/254-&#1055;%20&#1059;&#1055;&#1041;%202017-01-31%20&#1054;&#1090;&#1095;&#1077;&#1090;.xls" TargetMode="External"/><Relationship Id="rId1200" Type="http://schemas.openxmlformats.org/officeDocument/2006/relationships/hyperlink" Target="../01/31/254-&#1055;%20&#1059;&#1056;&#1055;&#1047;%202017-01-31%20&#1054;&#1090;&#1095;&#1077;&#1090;.xls" TargetMode="External"/><Relationship Id="rId1852" Type="http://schemas.openxmlformats.org/officeDocument/2006/relationships/hyperlink" Target="../01/31/254-&#1055;%20&#1059;&#1057;&#1050;&#1047;&#1044;&#1054;%202017-01-31%20&#1054;&#1090;&#1095;&#1077;&#1090;.xls" TargetMode="External"/><Relationship Id="rId654" Type="http://schemas.openxmlformats.org/officeDocument/2006/relationships/hyperlink" Target="../01/31/254-&#1055;%20&#1059;&#1055;&#1041;%202017-01-31%20&#1054;&#1090;&#1095;&#1077;&#1090;.xls" TargetMode="External"/><Relationship Id="rId861" Type="http://schemas.openxmlformats.org/officeDocument/2006/relationships/hyperlink" Target="../01/31/254-&#1055;%20&#1059;&#1055;&#1041;%202017-01-31%20&#1054;&#1090;&#1095;&#1077;&#1090;.xls" TargetMode="External"/><Relationship Id="rId959" Type="http://schemas.openxmlformats.org/officeDocument/2006/relationships/hyperlink" Target="../01/31/254-&#1055;%20&#1059;&#1055;&#1041;%202017-01-31%20&#1054;&#1090;&#1095;&#1077;&#1090;.xls" TargetMode="External"/><Relationship Id="rId1284" Type="http://schemas.openxmlformats.org/officeDocument/2006/relationships/hyperlink" Target="../01/31/254-&#1055;%20&#1059;&#1056;&#1055;&#1047;%202017-01-31%20&#1054;&#1090;&#1095;&#1077;&#1090;.xls" TargetMode="External"/><Relationship Id="rId1491" Type="http://schemas.openxmlformats.org/officeDocument/2006/relationships/hyperlink" Target="../01/31/254-&#1055;%20&#1059;&#1057;&#1050;&#1047;&#1044;&#1054;%202017-01-31%20&#1054;&#1090;&#1095;&#1077;&#1090;.xls" TargetMode="External"/><Relationship Id="rId1505" Type="http://schemas.openxmlformats.org/officeDocument/2006/relationships/hyperlink" Target="../01/31/254-&#1055;%20&#1059;&#1057;&#1050;&#1047;&#1044;&#1054;%202017-01-31%20&#1054;&#1090;&#1095;&#1077;&#1090;.xls" TargetMode="External"/><Relationship Id="rId1589" Type="http://schemas.openxmlformats.org/officeDocument/2006/relationships/hyperlink" Target="../01/31/254-&#1055;%20&#1059;&#1057;&#1050;&#1047;&#1044;&#1054;%202017-01-31%20&#1054;&#1090;&#1095;&#1077;&#1090;.xls" TargetMode="External"/><Relationship Id="rId1712" Type="http://schemas.openxmlformats.org/officeDocument/2006/relationships/hyperlink" Target="../01/31/254-&#1055;%20&#1059;&#1057;&#1050;&#1047;&#1044;&#1054;%202017-01-31%20&#1054;&#1090;&#1095;&#1077;&#1090;.xls" TargetMode="External"/><Relationship Id="rId293" Type="http://schemas.openxmlformats.org/officeDocument/2006/relationships/hyperlink" Target="../01/31/254-&#1055;%20&#1059;&#1054;&#1056;&#1055;&#1057;%202017-01-31%20&#1054;&#1090;&#1095;&#1077;&#1090;.xls" TargetMode="External"/><Relationship Id="rId307" Type="http://schemas.openxmlformats.org/officeDocument/2006/relationships/hyperlink" Target="../01/31/254-&#1055;%20&#1059;&#1054;&#1056;&#1055;&#1057;%202017-01-31%20&#1054;&#1090;&#1095;&#1077;&#1090;.xls" TargetMode="External"/><Relationship Id="rId51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21" Type="http://schemas.openxmlformats.org/officeDocument/2006/relationships/hyperlink" Target="../01/31/254-&#1055;%20&#1059;&#1055;&#1041;%202017-01-31%20&#1054;&#1090;&#1095;&#1077;&#1090;.xls" TargetMode="External"/><Relationship Id="rId1144" Type="http://schemas.openxmlformats.org/officeDocument/2006/relationships/hyperlink" Target="../01/31/254-&#1055;%20&#1059;&#1055;&#1041;%202017-01-31%20&#1054;&#1090;&#1095;&#1077;&#1090;.xls" TargetMode="External"/><Relationship Id="rId1351" Type="http://schemas.openxmlformats.org/officeDocument/2006/relationships/hyperlink" Target="../01/31/254-&#1055;%20&#1059;&#1056;&#1055;&#1047;%202017-01-31%20&#1054;&#1090;&#1095;&#1077;&#1090;.xls" TargetMode="External"/><Relationship Id="rId1449" Type="http://schemas.openxmlformats.org/officeDocument/2006/relationships/hyperlink" Target="../01/31/254-&#1055;%20&#1059;&#1057;&#1050;&#1047;&#1044;&#1054;%202017-01-31%20&#1054;&#1090;&#1095;&#1077;&#1090;.xls" TargetMode="External"/><Relationship Id="rId1796" Type="http://schemas.openxmlformats.org/officeDocument/2006/relationships/hyperlink" Target="../01/31/254-&#1055;%20&#1059;&#1057;&#1050;&#1047;&#1044;&#1054;%202017-01-31%20&#1054;&#1090;&#1095;&#1077;&#1090;.xls" TargetMode="External"/><Relationship Id="rId88" Type="http://schemas.openxmlformats.org/officeDocument/2006/relationships/hyperlink" Target="../01/31/254-&#1055;%20&#1059;&#1054;&#1056;&#1055;&#1057;%202017-01-31%20&#1054;&#1090;&#1095;&#1077;&#1090;.xls" TargetMode="External"/><Relationship Id="rId153" Type="http://schemas.openxmlformats.org/officeDocument/2006/relationships/hyperlink" Target="../01/31/254-&#1055;%20&#1059;&#1054;&#1056;&#1055;&#1057;%202017-01-31%20&#1054;&#1090;&#1095;&#1077;&#1090;.xls" TargetMode="External"/><Relationship Id="rId36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8" Type="http://schemas.openxmlformats.org/officeDocument/2006/relationships/hyperlink" Target="../01/31/254-&#1055;%20&#1059;&#1055;&#1041;%202017-01-31%20&#1054;&#1090;&#1095;&#1077;&#1090;.xls" TargetMode="External"/><Relationship Id="rId819" Type="http://schemas.openxmlformats.org/officeDocument/2006/relationships/hyperlink" Target="../01/31/254-&#1055;%20&#1059;&#1055;&#1041;%202017-01-31%20&#1054;&#1090;&#1095;&#1077;&#1090;.xls" TargetMode="External"/><Relationship Id="rId1004" Type="http://schemas.openxmlformats.org/officeDocument/2006/relationships/hyperlink" Target="../01/31/254-&#1055;%20&#1059;&#1055;&#1041;%202017-01-31%20&#1054;&#1090;&#1095;&#1077;&#1090;.xls" TargetMode="External"/><Relationship Id="rId1211" Type="http://schemas.openxmlformats.org/officeDocument/2006/relationships/hyperlink" Target="../01/31/254-&#1055;%20&#1059;&#1056;&#1055;&#1047;%202017-01-31%20&#1054;&#1090;&#1095;&#1077;&#1090;.xls" TargetMode="External"/><Relationship Id="rId1656" Type="http://schemas.openxmlformats.org/officeDocument/2006/relationships/hyperlink" Target="../01/31/254-&#1055;%20&#1059;&#1057;&#1050;&#1047;&#1044;&#1054;%202017-01-31%20&#1054;&#1090;&#1095;&#1077;&#1090;.xls" TargetMode="External"/><Relationship Id="rId1863" Type="http://schemas.openxmlformats.org/officeDocument/2006/relationships/hyperlink" Target="../01/31/254-&#1055;%20&#1059;&#1057;&#1050;&#1047;&#1044;&#1054;%202017-01-31%20&#1054;&#1090;&#1095;&#1077;&#1090;.xls" TargetMode="External"/><Relationship Id="rId220" Type="http://schemas.openxmlformats.org/officeDocument/2006/relationships/hyperlink" Target="../01/31/254-&#1055;%20&#1059;&#1054;&#1056;&#1055;&#1057;%202017-01-31%20&#1054;&#1090;&#1095;&#1077;&#1090;.xls" TargetMode="External"/><Relationship Id="rId45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65" Type="http://schemas.openxmlformats.org/officeDocument/2006/relationships/hyperlink" Target="../01/31/254-&#1055;%20&#1059;&#1055;&#1041;%202017-01-31%20&#1054;&#1090;&#1095;&#1077;&#1090;.xls" TargetMode="External"/><Relationship Id="rId872" Type="http://schemas.openxmlformats.org/officeDocument/2006/relationships/hyperlink" Target="../01/31/254-&#1055;%20&#1059;&#1055;&#1041;%202017-01-31%20&#1054;&#1090;&#1095;&#1077;&#1090;.xls" TargetMode="External"/><Relationship Id="rId1088" Type="http://schemas.openxmlformats.org/officeDocument/2006/relationships/hyperlink" Target="../01/31/254-&#1055;%20&#1059;&#1055;&#1041;%202017-01-31%20&#1054;&#1090;&#1095;&#1077;&#1090;.xls" TargetMode="External"/><Relationship Id="rId1295" Type="http://schemas.openxmlformats.org/officeDocument/2006/relationships/hyperlink" Target="../01/31/254-&#1055;%20&#1059;&#1056;&#1055;&#1047;%202017-01-31%20&#1054;&#1090;&#1095;&#1077;&#1090;.xls" TargetMode="External"/><Relationship Id="rId1309" Type="http://schemas.openxmlformats.org/officeDocument/2006/relationships/hyperlink" Target="../01/31/254-&#1055;%20&#1059;&#1056;&#1055;&#1047;%202017-01-31%20&#1054;&#1090;&#1095;&#1077;&#1090;.xls" TargetMode="External"/><Relationship Id="rId1516" Type="http://schemas.openxmlformats.org/officeDocument/2006/relationships/hyperlink" Target="../01/31/254-&#1055;%20&#1059;&#1057;&#1050;&#1047;&#1044;&#1054;%202017-01-31%20&#1054;&#1090;&#1095;&#1077;&#1090;.xls" TargetMode="External"/><Relationship Id="rId1723" Type="http://schemas.openxmlformats.org/officeDocument/2006/relationships/hyperlink" Target="../01/31/254-&#1055;%20&#1059;&#1057;&#1050;&#1047;&#1044;&#1054;%202017-01-31%20&#1054;&#1090;&#1095;&#1077;&#1090;.xls" TargetMode="External"/><Relationship Id="rId1930" Type="http://schemas.openxmlformats.org/officeDocument/2006/relationships/hyperlink" Target="../01/31/254-&#1055;%20&#1059;&#1057;&#1050;&#1047;&#1044;&#1054;%202017-01-31%20&#1054;&#1090;&#1095;&#1077;&#1090;.xls" TargetMode="External"/><Relationship Id="rId15" Type="http://schemas.openxmlformats.org/officeDocument/2006/relationships/hyperlink" Target="../01/31/254-&#1055;%20&#1059;&#1054;&#1056;&#1055;&#1057;%202017-01-31%20&#1054;&#1090;&#1095;&#1077;&#1090;.xls" TargetMode="External"/><Relationship Id="rId318" Type="http://schemas.openxmlformats.org/officeDocument/2006/relationships/hyperlink" Target="../01/31/254-&#1055;%20&#1059;&#1054;&#1056;&#1055;&#1057;%202017-01-31%20&#1054;&#1090;&#1095;&#1077;&#1090;.xls" TargetMode="External"/><Relationship Id="rId52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32" Type="http://schemas.openxmlformats.org/officeDocument/2006/relationships/hyperlink" Target="../01/31/254-&#1055;%20&#1059;&#1055;&#1041;%202017-01-31%20&#1054;&#1090;&#1095;&#1077;&#1090;.xls" TargetMode="External"/><Relationship Id="rId1155" Type="http://schemas.openxmlformats.org/officeDocument/2006/relationships/hyperlink" Target="../01/31/254-&#1055;%20&#1059;&#1055;&#1041;%202017-01-31%20&#1054;&#1090;&#1095;&#1077;&#1090;.xls" TargetMode="External"/><Relationship Id="rId1362" Type="http://schemas.openxmlformats.org/officeDocument/2006/relationships/hyperlink" Target="../01/31/254-&#1055;%20&#1059;&#1056;&#1055;&#1047;%202017-01-31%20&#1054;&#1090;&#1095;&#1077;&#1090;.xls" TargetMode="External"/><Relationship Id="rId99" Type="http://schemas.openxmlformats.org/officeDocument/2006/relationships/hyperlink" Target="../01/31/254-&#1055;%20&#1059;&#1054;&#1056;&#1055;&#1057;%202017-01-31%20&#1054;&#1090;&#1095;&#1077;&#1090;.xls" TargetMode="External"/><Relationship Id="rId164" Type="http://schemas.openxmlformats.org/officeDocument/2006/relationships/hyperlink" Target="../01/31/254-&#1055;%20&#1059;&#1054;&#1056;&#1055;&#1057;%202017-01-31%20&#1054;&#1090;&#1095;&#1077;&#1090;.xls" TargetMode="External"/><Relationship Id="rId37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15" Type="http://schemas.openxmlformats.org/officeDocument/2006/relationships/hyperlink" Target="../01/31/254-&#1055;%20&#1059;&#1055;&#1041;%202017-01-31%20&#1054;&#1090;&#1095;&#1077;&#1090;.xls" TargetMode="External"/><Relationship Id="rId1222" Type="http://schemas.openxmlformats.org/officeDocument/2006/relationships/hyperlink" Target="../01/31/254-&#1055;%20&#1059;&#1056;&#1055;&#1047;%202017-01-31%20&#1054;&#1090;&#1095;&#1077;&#1090;.xls" TargetMode="External"/><Relationship Id="rId1667" Type="http://schemas.openxmlformats.org/officeDocument/2006/relationships/hyperlink" Target="../01/31/254-&#1055;%20&#1059;&#1057;&#1050;&#1047;&#1044;&#1054;%202017-01-31%20&#1054;&#1090;&#1095;&#1077;&#1090;.xls" TargetMode="External"/><Relationship Id="rId1874" Type="http://schemas.openxmlformats.org/officeDocument/2006/relationships/hyperlink" Target="../01/31/254-&#1055;%20&#1059;&#1057;&#1050;&#1047;&#1044;&#1054;%202017-01-31%20&#1054;&#1090;&#1095;&#1077;&#1090;.xls" TargetMode="External"/><Relationship Id="rId46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76" Type="http://schemas.openxmlformats.org/officeDocument/2006/relationships/hyperlink" Target="../01/31/254-&#1055;%20&#1059;&#1055;&#1041;%202017-01-31%20&#1054;&#1090;&#1095;&#1077;&#1090;.xls" TargetMode="External"/><Relationship Id="rId883" Type="http://schemas.openxmlformats.org/officeDocument/2006/relationships/hyperlink" Target="../01/31/254-&#1055;%20&#1059;&#1055;&#1041;%202017-01-31%20&#1054;&#1090;&#1095;&#1077;&#1090;.xls" TargetMode="External"/><Relationship Id="rId1099" Type="http://schemas.openxmlformats.org/officeDocument/2006/relationships/hyperlink" Target="../01/31/254-&#1055;%20&#1059;&#1055;&#1041;%202017-01-31%20&#1054;&#1090;&#1095;&#1077;&#1090;.xls" TargetMode="External"/><Relationship Id="rId1527" Type="http://schemas.openxmlformats.org/officeDocument/2006/relationships/hyperlink" Target="../01/31/254-&#1055;%20&#1059;&#1057;&#1050;&#1047;&#1044;&#1054;%202017-01-31%20&#1054;&#1090;&#1095;&#1077;&#1090;.xls" TargetMode="External"/><Relationship Id="rId1734" Type="http://schemas.openxmlformats.org/officeDocument/2006/relationships/hyperlink" Target="../01/31/254-&#1055;%20&#1059;&#1057;&#1050;&#1047;&#1044;&#1054;%202017-01-31%20&#1054;&#1090;&#1095;&#1077;&#1090;.xls" TargetMode="External"/><Relationship Id="rId1941" Type="http://schemas.openxmlformats.org/officeDocument/2006/relationships/hyperlink" Target="../01/31/254-&#1055;%20&#1059;&#1057;&#1050;&#1047;&#1044;&#1054;%202017-01-31%20&#1054;&#1090;&#1095;&#1077;&#1090;.xls" TargetMode="External"/><Relationship Id="rId26" Type="http://schemas.openxmlformats.org/officeDocument/2006/relationships/hyperlink" Target="../01/31/254-&#1055;%20&#1059;&#1054;&#1056;&#1055;&#1057;%202017-01-31%20&#1054;&#1090;&#1095;&#1077;&#1090;.xls" TargetMode="External"/><Relationship Id="rId231" Type="http://schemas.openxmlformats.org/officeDocument/2006/relationships/hyperlink" Target="../01/31/254-&#1055;%20&#1059;&#1054;&#1056;&#1055;&#1057;%202017-01-31%20&#1054;&#1090;&#1095;&#1077;&#1090;.xls" TargetMode="External"/><Relationship Id="rId32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3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166" Type="http://schemas.openxmlformats.org/officeDocument/2006/relationships/hyperlink" Target="../01/31/254-&#1055;%20&#1059;&#1055;&#1041;%202017-01-31%20&#1054;&#1090;&#1095;&#1077;&#1090;.xls" TargetMode="External"/><Relationship Id="rId1373" Type="http://schemas.openxmlformats.org/officeDocument/2006/relationships/hyperlink" Target="../01/31/254-&#1055;%20&#1059;&#1056;&#1055;&#1047;%202017-01-31%20&#1054;&#1090;&#1095;&#1077;&#1090;.xls" TargetMode="External"/><Relationship Id="rId175" Type="http://schemas.openxmlformats.org/officeDocument/2006/relationships/hyperlink" Target="../01/31/254-&#1055;%20&#1059;&#1054;&#1056;&#1055;&#1057;%202017-01-31%20&#1054;&#1090;&#1095;&#1077;&#1090;.xls" TargetMode="External"/><Relationship Id="rId743" Type="http://schemas.openxmlformats.org/officeDocument/2006/relationships/hyperlink" Target="../01/31/254-&#1055;%20&#1059;&#1055;&#1041;%202017-01-31%20&#1054;&#1090;&#1095;&#1077;&#1090;.xls" TargetMode="External"/><Relationship Id="rId950" Type="http://schemas.openxmlformats.org/officeDocument/2006/relationships/hyperlink" Target="../01/31/254-&#1055;%20&#1059;&#1055;&#1041;%202017-01-31%20&#1054;&#1090;&#1095;&#1077;&#1090;.xls" TargetMode="External"/><Relationship Id="rId1026" Type="http://schemas.openxmlformats.org/officeDocument/2006/relationships/hyperlink" Target="../01/31/254-&#1055;%20&#1059;&#1055;&#1041;%202017-01-31%20&#1054;&#1090;&#1095;&#1077;&#1090;.xls" TargetMode="External"/><Relationship Id="rId1580" Type="http://schemas.openxmlformats.org/officeDocument/2006/relationships/hyperlink" Target="../01/31/254-&#1055;%20&#1059;&#1057;&#1050;&#1047;&#1044;&#1054;%202017-01-31%20&#1054;&#1090;&#1095;&#1077;&#1090;.xls" TargetMode="External"/><Relationship Id="rId1678" Type="http://schemas.openxmlformats.org/officeDocument/2006/relationships/hyperlink" Target="../01/31/254-&#1055;%20&#1059;&#1057;&#1050;&#1047;&#1044;&#1054;%202017-01-31%20&#1054;&#1090;&#1095;&#1077;&#1090;.xls" TargetMode="External"/><Relationship Id="rId1801" Type="http://schemas.openxmlformats.org/officeDocument/2006/relationships/hyperlink" Target="../01/31/254-&#1055;%20&#1059;&#1057;&#1050;&#1047;&#1044;&#1054;%202017-01-31%20&#1054;&#1090;&#1095;&#1077;&#1090;.xls" TargetMode="External"/><Relationship Id="rId1885" Type="http://schemas.openxmlformats.org/officeDocument/2006/relationships/hyperlink" Target="../01/31/254-&#1055;%20&#1059;&#1057;&#1050;&#1047;&#1044;&#1054;%202017-01-31%20&#1054;&#1090;&#1095;&#1077;&#1090;.xls" TargetMode="External"/><Relationship Id="rId38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03" Type="http://schemas.openxmlformats.org/officeDocument/2006/relationships/hyperlink" Target="../01/31/254-&#1055;%20&#1059;&#1055;&#1041;%202017-01-31%20&#1054;&#1090;&#1095;&#1077;&#1090;.xls" TargetMode="External"/><Relationship Id="rId687" Type="http://schemas.openxmlformats.org/officeDocument/2006/relationships/hyperlink" Target="../01/31/254-&#1055;%20&#1059;&#1055;&#1041;%202017-01-31%20&#1054;&#1090;&#1095;&#1077;&#1090;.xls" TargetMode="External"/><Relationship Id="rId810" Type="http://schemas.openxmlformats.org/officeDocument/2006/relationships/hyperlink" Target="../01/31/254-&#1055;%20&#1059;&#1055;&#1041;%202017-01-31%20&#1054;&#1090;&#1095;&#1077;&#1090;.xls" TargetMode="External"/><Relationship Id="rId908" Type="http://schemas.openxmlformats.org/officeDocument/2006/relationships/hyperlink" Target="../01/31/254-&#1055;%20&#1059;&#1055;&#1041;%202017-01-31%20&#1054;&#1090;&#1095;&#1077;&#1090;.xls" TargetMode="External"/><Relationship Id="rId1233" Type="http://schemas.openxmlformats.org/officeDocument/2006/relationships/hyperlink" Target="../01/31/254-&#1055;%20&#1059;&#1056;&#1055;&#1047;%202017-01-31%20&#1054;&#1090;&#1095;&#1077;&#1090;.xls" TargetMode="External"/><Relationship Id="rId1440" Type="http://schemas.openxmlformats.org/officeDocument/2006/relationships/hyperlink" Target="../01/31/254-&#1055;%20&#1059;&#1057;&#1050;&#1047;&#1044;&#1054;%202017-01-31%20&#1054;&#1090;&#1095;&#1077;&#1090;.xls" TargetMode="External"/><Relationship Id="rId1538" Type="http://schemas.openxmlformats.org/officeDocument/2006/relationships/hyperlink" Target="../01/31/254-&#1055;%20&#1059;&#1057;&#1050;&#1047;&#1044;&#1054;%202017-01-31%20&#1054;&#1090;&#1095;&#1077;&#1090;.xls" TargetMode="External"/><Relationship Id="rId242" Type="http://schemas.openxmlformats.org/officeDocument/2006/relationships/hyperlink" Target="../01/31/254-&#1055;%20&#1059;&#1054;&#1056;&#1055;&#1057;%202017-01-31%20&#1054;&#1090;&#1095;&#1077;&#1090;.xls" TargetMode="External"/><Relationship Id="rId894" Type="http://schemas.openxmlformats.org/officeDocument/2006/relationships/hyperlink" Target="../01/31/254-&#1055;%20&#1059;&#1055;&#1041;%202017-01-31%20&#1054;&#1090;&#1095;&#1077;&#1090;.xls" TargetMode="External"/><Relationship Id="rId1177" Type="http://schemas.openxmlformats.org/officeDocument/2006/relationships/hyperlink" Target="../01/31/254-&#1055;%20&#1059;&#1055;&#1041;%202017-01-31%20&#1054;&#1090;&#1095;&#1077;&#1090;.xls" TargetMode="External"/><Relationship Id="rId1300" Type="http://schemas.openxmlformats.org/officeDocument/2006/relationships/hyperlink" Target="../01/31/254-&#1055;%20&#1059;&#1056;&#1055;&#1047;%202017-01-31%20&#1054;&#1090;&#1095;&#1077;&#1090;.xls" TargetMode="External"/><Relationship Id="rId1745" Type="http://schemas.openxmlformats.org/officeDocument/2006/relationships/hyperlink" Target="../01/31/254-&#1055;%20&#1059;&#1057;&#1050;&#1047;&#1044;&#1054;%202017-01-31%20&#1054;&#1090;&#1095;&#1077;&#1090;.xls" TargetMode="External"/><Relationship Id="rId1952" Type="http://schemas.openxmlformats.org/officeDocument/2006/relationships/hyperlink" Target="../01/31/254-&#1055;%20&#1059;&#1057;&#1050;&#1047;&#1044;&#1054;%202017-01-31%20&#1054;&#1090;&#1095;&#1077;&#1090;.xls" TargetMode="External"/><Relationship Id="rId37" Type="http://schemas.openxmlformats.org/officeDocument/2006/relationships/hyperlink" Target="../01/31/254-&#1055;%20&#1059;&#1054;&#1056;&#1055;&#1057;%202017-01-31%20&#1054;&#1090;&#1095;&#1077;&#1090;.xls" TargetMode="External"/><Relationship Id="rId102" Type="http://schemas.openxmlformats.org/officeDocument/2006/relationships/hyperlink" Target="../01/31/254-&#1055;%20&#1059;&#1054;&#1056;&#1055;&#1057;%202017-01-31%20&#1054;&#1090;&#1095;&#1077;&#1090;.xls" TargetMode="External"/><Relationship Id="rId54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54" Type="http://schemas.openxmlformats.org/officeDocument/2006/relationships/hyperlink" Target="../01/31/254-&#1055;%20&#1059;&#1055;&#1041;%202017-01-31%20&#1054;&#1090;&#1095;&#1077;&#1090;.xls" TargetMode="External"/><Relationship Id="rId961" Type="http://schemas.openxmlformats.org/officeDocument/2006/relationships/hyperlink" Target="../01/31/254-&#1055;%20&#1059;&#1055;&#1041;%202017-01-31%20&#1054;&#1090;&#1095;&#1077;&#1090;.xls" TargetMode="External"/><Relationship Id="rId1384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591" Type="http://schemas.openxmlformats.org/officeDocument/2006/relationships/hyperlink" Target="../01/31/254-&#1055;%20&#1059;&#1057;&#1050;&#1047;&#1044;&#1054;%202017-01-31%20&#1054;&#1090;&#1095;&#1077;&#1090;.xls" TargetMode="External"/><Relationship Id="rId1605" Type="http://schemas.openxmlformats.org/officeDocument/2006/relationships/hyperlink" Target="../01/31/254-&#1055;%20&#1059;&#1057;&#1050;&#1047;&#1044;&#1054;%202017-01-31%20&#1054;&#1090;&#1095;&#1077;&#1090;.xls" TargetMode="External"/><Relationship Id="rId1689" Type="http://schemas.openxmlformats.org/officeDocument/2006/relationships/hyperlink" Target="../01/31/254-&#1055;%20&#1059;&#1057;&#1050;&#1047;&#1044;&#1054;%202017-01-31%20&#1054;&#1090;&#1095;&#1077;&#1090;.xls" TargetMode="External"/><Relationship Id="rId1812" Type="http://schemas.openxmlformats.org/officeDocument/2006/relationships/hyperlink" Target="../01/31/254-&#1055;%20&#1059;&#1057;&#1050;&#1047;&#1044;&#1054;%202017-01-31%20&#1054;&#1090;&#1095;&#1077;&#1090;.xls" TargetMode="External"/><Relationship Id="rId90" Type="http://schemas.openxmlformats.org/officeDocument/2006/relationships/hyperlink" Target="../01/31/254-&#1055;%20&#1059;&#1054;&#1056;&#1055;&#1057;%202017-01-31%20&#1054;&#1090;&#1095;&#1077;&#1090;.xls" TargetMode="External"/><Relationship Id="rId186" Type="http://schemas.openxmlformats.org/officeDocument/2006/relationships/hyperlink" Target="../01/31/254-&#1055;%20&#1059;&#1054;&#1056;&#1055;&#1057;%202017-01-31%20&#1054;&#1090;&#1095;&#1077;&#1090;.xls" TargetMode="External"/><Relationship Id="rId39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0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14" Type="http://schemas.openxmlformats.org/officeDocument/2006/relationships/hyperlink" Target="../01/31/254-&#1055;%20&#1059;&#1055;&#1041;%202017-01-31%20&#1054;&#1090;&#1095;&#1077;&#1090;.xls" TargetMode="External"/><Relationship Id="rId821" Type="http://schemas.openxmlformats.org/officeDocument/2006/relationships/hyperlink" Target="../01/31/254-&#1055;%20&#1059;&#1055;&#1041;%202017-01-31%20&#1054;&#1090;&#1095;&#1077;&#1090;.xls" TargetMode="External"/><Relationship Id="rId1037" Type="http://schemas.openxmlformats.org/officeDocument/2006/relationships/hyperlink" Target="../01/31/254-&#1055;%20&#1059;&#1055;&#1041;%202017-01-31%20&#1054;&#1090;&#1095;&#1077;&#1090;.xls" TargetMode="External"/><Relationship Id="rId1244" Type="http://schemas.openxmlformats.org/officeDocument/2006/relationships/hyperlink" Target="../01/31/254-&#1055;%20&#1059;&#1056;&#1055;&#1047;%202017-01-31%20&#1054;&#1090;&#1095;&#1077;&#1090;.xls" TargetMode="External"/><Relationship Id="rId1451" Type="http://schemas.openxmlformats.org/officeDocument/2006/relationships/hyperlink" Target="../01/31/254-&#1055;%20&#1059;&#1057;&#1050;&#1047;&#1044;&#1054;%202017-01-31%20&#1054;&#1090;&#1095;&#1077;&#1090;.xls" TargetMode="External"/><Relationship Id="rId1896" Type="http://schemas.openxmlformats.org/officeDocument/2006/relationships/hyperlink" Target="../01/31/254-&#1055;%20&#1059;&#1057;&#1050;&#1047;&#1044;&#1054;%202017-01-31%20&#1054;&#1090;&#1095;&#1077;&#1090;.xls" TargetMode="External"/><Relationship Id="rId253" Type="http://schemas.openxmlformats.org/officeDocument/2006/relationships/hyperlink" Target="../01/31/254-&#1055;%20&#1059;&#1054;&#1056;&#1055;&#1057;%202017-01-31%20&#1054;&#1090;&#1095;&#1077;&#1090;.xls" TargetMode="External"/><Relationship Id="rId46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8" Type="http://schemas.openxmlformats.org/officeDocument/2006/relationships/hyperlink" Target="../01/31/254-&#1055;%20&#1059;&#1055;&#1041;%202017-01-31%20&#1054;&#1090;&#1095;&#1077;&#1090;.xls" TargetMode="External"/><Relationship Id="rId919" Type="http://schemas.openxmlformats.org/officeDocument/2006/relationships/hyperlink" Target="../01/31/254-&#1055;%20&#1059;&#1055;&#1041;%202017-01-31%20&#1054;&#1090;&#1095;&#1077;&#1090;.xls" TargetMode="External"/><Relationship Id="rId1090" Type="http://schemas.openxmlformats.org/officeDocument/2006/relationships/hyperlink" Target="../01/31/254-&#1055;%20&#1059;&#1055;&#1041;%202017-01-31%20&#1054;&#1090;&#1095;&#1077;&#1090;.xls" TargetMode="External"/><Relationship Id="rId1104" Type="http://schemas.openxmlformats.org/officeDocument/2006/relationships/hyperlink" Target="../01/31/254-&#1055;%20&#1059;&#1055;&#1041;%202017-01-31%20&#1054;&#1090;&#1095;&#1077;&#1090;.xls" TargetMode="External"/><Relationship Id="rId1311" Type="http://schemas.openxmlformats.org/officeDocument/2006/relationships/hyperlink" Target="../01/31/254-&#1055;%20&#1059;&#1056;&#1055;&#1047;%202017-01-31%20&#1054;&#1090;&#1095;&#1077;&#1090;.xls" TargetMode="External"/><Relationship Id="rId1549" Type="http://schemas.openxmlformats.org/officeDocument/2006/relationships/hyperlink" Target="../01/31/254-&#1055;%20&#1059;&#1057;&#1050;&#1047;&#1044;&#1054;%202017-01-31%20&#1054;&#1090;&#1095;&#1077;&#1090;.xls" TargetMode="External"/><Relationship Id="rId1756" Type="http://schemas.openxmlformats.org/officeDocument/2006/relationships/hyperlink" Target="../01/31/254-&#1055;%20&#1059;&#1057;&#1050;&#1047;&#1044;&#1054;%202017-01-31%20&#1054;&#1090;&#1095;&#1077;&#1090;.xls" TargetMode="External"/><Relationship Id="rId1963" Type="http://schemas.openxmlformats.org/officeDocument/2006/relationships/hyperlink" Target="../01/31/254-&#1055;%20&#1059;&#1057;&#1050;&#1047;&#1044;&#1054;%202017-01-31%20&#1054;&#1090;&#1095;&#1077;&#1090;.xls" TargetMode="External"/><Relationship Id="rId48" Type="http://schemas.openxmlformats.org/officeDocument/2006/relationships/hyperlink" Target="../01/31/254-&#1055;%20&#1059;&#1054;&#1056;&#1055;&#1057;%202017-01-31%20&#1054;&#1090;&#1095;&#1077;&#1090;.xls" TargetMode="External"/><Relationship Id="rId113" Type="http://schemas.openxmlformats.org/officeDocument/2006/relationships/hyperlink" Target="../01/31/254-&#1055;%20&#1059;&#1054;&#1056;&#1055;&#1057;%202017-01-31%20&#1054;&#1090;&#1095;&#1077;&#1090;.xls" TargetMode="External"/><Relationship Id="rId320" Type="http://schemas.openxmlformats.org/officeDocument/2006/relationships/hyperlink" Target="../01/31/254-&#1055;%20&#1059;&#1054;&#1056;&#1055;&#1057;%202017-01-31%20&#1054;&#1090;&#1095;&#1077;&#1090;.xls" TargetMode="External"/><Relationship Id="rId558" Type="http://schemas.openxmlformats.org/officeDocument/2006/relationships/hyperlink" Target="../01/31/254-&#1055;%20&#1059;&#1055;&#1041;%202017-01-31%20&#1054;&#1090;&#1095;&#1077;&#1090;.xls" TargetMode="External"/><Relationship Id="rId765" Type="http://schemas.openxmlformats.org/officeDocument/2006/relationships/hyperlink" Target="../01/31/254-&#1055;%20&#1059;&#1055;&#1041;%202017-01-31%20&#1054;&#1090;&#1095;&#1077;&#1090;.xls" TargetMode="External"/><Relationship Id="rId972" Type="http://schemas.openxmlformats.org/officeDocument/2006/relationships/hyperlink" Target="../01/31/254-&#1055;%20&#1059;&#1055;&#1041;%202017-01-31%20&#1054;&#1090;&#1095;&#1077;&#1090;.xls" TargetMode="External"/><Relationship Id="rId1188" Type="http://schemas.openxmlformats.org/officeDocument/2006/relationships/hyperlink" Target="../01/31/254-&#1055;%20&#1059;&#1056;&#1055;&#1047;%202017-01-31%20&#1054;&#1090;&#1095;&#1077;&#1090;.xls" TargetMode="External"/><Relationship Id="rId1395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409" Type="http://schemas.openxmlformats.org/officeDocument/2006/relationships/hyperlink" Target="../01/31/254-&#1055;%20&#1059;&#1057;&#1050;&#1047;&#1044;&#1054;%202017-01-31%20&#1054;&#1090;&#1095;&#1077;&#1090;.xls" TargetMode="External"/><Relationship Id="rId1616" Type="http://schemas.openxmlformats.org/officeDocument/2006/relationships/hyperlink" Target="../01/31/254-&#1055;%20&#1059;&#1057;&#1050;&#1047;&#1044;&#1054;%202017-01-31%20&#1054;&#1090;&#1095;&#1077;&#1090;.xls" TargetMode="External"/><Relationship Id="rId1823" Type="http://schemas.openxmlformats.org/officeDocument/2006/relationships/hyperlink" Target="../01/31/254-&#1055;%20&#1059;&#1057;&#1050;&#1047;&#1044;&#1054;%202017-01-31%20&#1054;&#1090;&#1095;&#1077;&#1090;.xls" TargetMode="External"/><Relationship Id="rId197" Type="http://schemas.openxmlformats.org/officeDocument/2006/relationships/hyperlink" Target="../01/31/254-&#1055;%20&#1059;&#1054;&#1056;&#1055;&#1057;%202017-01-31%20&#1054;&#1090;&#1095;&#1077;&#1090;.xls" TargetMode="External"/><Relationship Id="rId41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25" Type="http://schemas.openxmlformats.org/officeDocument/2006/relationships/hyperlink" Target="../01/31/254-&#1055;%20&#1059;&#1055;&#1041;%202017-01-31%20&#1054;&#1090;&#1095;&#1077;&#1090;.xls" TargetMode="External"/><Relationship Id="rId832" Type="http://schemas.openxmlformats.org/officeDocument/2006/relationships/hyperlink" Target="../01/31/254-&#1055;%20&#1059;&#1055;&#1041;%202017-01-31%20&#1054;&#1090;&#1095;&#1077;&#1090;.xls" TargetMode="External"/><Relationship Id="rId1048" Type="http://schemas.openxmlformats.org/officeDocument/2006/relationships/hyperlink" Target="../01/31/254-&#1055;%20&#1059;&#1055;&#1041;%202017-01-31%20&#1054;&#1090;&#1095;&#1077;&#1090;.xls" TargetMode="External"/><Relationship Id="rId1255" Type="http://schemas.openxmlformats.org/officeDocument/2006/relationships/hyperlink" Target="../01/31/254-&#1055;%20&#1059;&#1056;&#1055;&#1047;%202017-01-31%20&#1054;&#1090;&#1095;&#1077;&#1090;.xls" TargetMode="External"/><Relationship Id="rId1462" Type="http://schemas.openxmlformats.org/officeDocument/2006/relationships/hyperlink" Target="../01/31/254-&#1055;%20&#1059;&#1057;&#1050;&#1047;&#1044;&#1054;%202017-01-31%20&#1054;&#1090;&#1095;&#1077;&#1090;.xls" TargetMode="External"/><Relationship Id="rId264" Type="http://schemas.openxmlformats.org/officeDocument/2006/relationships/hyperlink" Target="../01/31/254-&#1055;%20&#1059;&#1054;&#1056;&#1055;&#1057;%202017-01-31%20&#1054;&#1090;&#1095;&#1077;&#1090;.xls" TargetMode="External"/><Relationship Id="rId47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115" Type="http://schemas.openxmlformats.org/officeDocument/2006/relationships/hyperlink" Target="../01/31/254-&#1055;%20&#1059;&#1055;&#1041;%202017-01-31%20&#1054;&#1090;&#1095;&#1077;&#1090;.xls" TargetMode="External"/><Relationship Id="rId1322" Type="http://schemas.openxmlformats.org/officeDocument/2006/relationships/hyperlink" Target="../01/31/254-&#1055;%20&#1059;&#1056;&#1055;&#1047;%202017-01-31%20&#1054;&#1090;&#1095;&#1077;&#1090;.xls" TargetMode="External"/><Relationship Id="rId1767" Type="http://schemas.openxmlformats.org/officeDocument/2006/relationships/hyperlink" Target="../01/31/254-&#1055;%20&#1059;&#1057;&#1050;&#1047;&#1044;&#1054;%202017-01-31%20&#1054;&#1090;&#1095;&#1077;&#1090;.xls" TargetMode="External"/><Relationship Id="rId59" Type="http://schemas.openxmlformats.org/officeDocument/2006/relationships/hyperlink" Target="../01/31/254-&#1055;%20&#1059;&#1054;&#1056;&#1055;&#1057;%202017-01-31%20&#1054;&#1090;&#1095;&#1077;&#1090;.xls" TargetMode="External"/><Relationship Id="rId124" Type="http://schemas.openxmlformats.org/officeDocument/2006/relationships/hyperlink" Target="../01/31/254-&#1055;%20&#1059;&#1054;&#1056;&#1055;&#1057;%202017-01-31%20&#1054;&#1090;&#1095;&#1077;&#1090;.xls" TargetMode="External"/><Relationship Id="rId569" Type="http://schemas.openxmlformats.org/officeDocument/2006/relationships/hyperlink" Target="../01/31/254-&#1055;%20&#1059;&#1055;&#1041;%202017-01-31%20&#1054;&#1090;&#1095;&#1077;&#1090;.xls" TargetMode="External"/><Relationship Id="rId776" Type="http://schemas.openxmlformats.org/officeDocument/2006/relationships/hyperlink" Target="../01/31/254-&#1055;%20&#1059;&#1055;&#1041;%202017-01-31%20&#1054;&#1090;&#1095;&#1077;&#1090;.xls" TargetMode="External"/><Relationship Id="rId983" Type="http://schemas.openxmlformats.org/officeDocument/2006/relationships/hyperlink" Target="../01/31/254-&#1055;%20&#1059;&#1055;&#1041;%202017-01-31%20&#1054;&#1090;&#1095;&#1077;&#1090;.xls" TargetMode="External"/><Relationship Id="rId1199" Type="http://schemas.openxmlformats.org/officeDocument/2006/relationships/hyperlink" Target="../01/31/254-&#1055;%20&#1059;&#1056;&#1055;&#1047;%202017-01-31%20&#1054;&#1090;&#1095;&#1077;&#1090;.xls" TargetMode="External"/><Relationship Id="rId1627" Type="http://schemas.openxmlformats.org/officeDocument/2006/relationships/hyperlink" Target="../01/31/254-&#1055;%20&#1059;&#1057;&#1050;&#1047;&#1044;&#1054;%202017-01-31%20&#1054;&#1090;&#1095;&#1077;&#1090;.xls" TargetMode="External"/><Relationship Id="rId1834" Type="http://schemas.openxmlformats.org/officeDocument/2006/relationships/hyperlink" Target="../01/31/254-&#1055;%20&#1059;&#1057;&#1050;&#1047;&#1044;&#1054;%202017-01-31%20&#1054;&#1090;&#1095;&#1077;&#1090;.xls" TargetMode="External"/><Relationship Id="rId33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42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36" Type="http://schemas.openxmlformats.org/officeDocument/2006/relationships/hyperlink" Target="../01/31/254-&#1055;%20&#1059;&#1055;&#1041;%202017-01-31%20&#1054;&#1090;&#1095;&#1077;&#1090;.xls" TargetMode="External"/><Relationship Id="rId1059" Type="http://schemas.openxmlformats.org/officeDocument/2006/relationships/hyperlink" Target="../01/31/254-&#1055;%20&#1059;&#1055;&#1041;%202017-01-31%20&#1054;&#1090;&#1095;&#1077;&#1090;.xls" TargetMode="External"/><Relationship Id="rId1266" Type="http://schemas.openxmlformats.org/officeDocument/2006/relationships/hyperlink" Target="../01/31/254-&#1055;%20&#1059;&#1056;&#1055;&#1047;%202017-01-31%20&#1054;&#1090;&#1095;&#1077;&#1090;.xls" TargetMode="External"/><Relationship Id="rId1473" Type="http://schemas.openxmlformats.org/officeDocument/2006/relationships/hyperlink" Target="../01/31/254-&#1055;%20&#1059;&#1057;&#1050;&#1047;&#1044;&#1054;%202017-01-31%20&#1054;&#1090;&#1095;&#1077;&#1090;.xls" TargetMode="External"/><Relationship Id="rId843" Type="http://schemas.openxmlformats.org/officeDocument/2006/relationships/hyperlink" Target="../01/31/254-&#1055;%20&#1059;&#1055;&#1041;%202017-01-31%20&#1054;&#1090;&#1095;&#1077;&#1090;.xls" TargetMode="External"/><Relationship Id="rId1126" Type="http://schemas.openxmlformats.org/officeDocument/2006/relationships/hyperlink" Target="../01/31/254-&#1055;%20&#1059;&#1055;&#1041;%202017-01-31%20&#1054;&#1090;&#1095;&#1077;&#1090;.xls" TargetMode="External"/><Relationship Id="rId1680" Type="http://schemas.openxmlformats.org/officeDocument/2006/relationships/hyperlink" Target="../01/31/254-&#1055;%20&#1059;&#1057;&#1050;&#1047;&#1044;&#1054;%202017-01-31%20&#1054;&#1090;&#1095;&#1077;&#1090;.xls" TargetMode="External"/><Relationship Id="rId1778" Type="http://schemas.openxmlformats.org/officeDocument/2006/relationships/hyperlink" Target="../01/31/254-&#1055;%20&#1059;&#1057;&#1050;&#1047;&#1044;&#1054;%202017-01-31%20&#1054;&#1090;&#1095;&#1077;&#1090;.xls" TargetMode="External"/><Relationship Id="rId1901" Type="http://schemas.openxmlformats.org/officeDocument/2006/relationships/hyperlink" Target="../01/31/254-&#1055;%20&#1059;&#1057;&#1050;&#1047;&#1044;&#1054;%202017-01-31%20&#1054;&#1090;&#1095;&#1077;&#1090;.xls" TargetMode="External"/><Relationship Id="rId275" Type="http://schemas.openxmlformats.org/officeDocument/2006/relationships/hyperlink" Target="../01/31/254-&#1055;%20&#1059;&#1054;&#1056;&#1055;&#1057;%202017-01-31%20&#1054;&#1090;&#1095;&#1077;&#1090;.xls" TargetMode="External"/><Relationship Id="rId48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03" Type="http://schemas.openxmlformats.org/officeDocument/2006/relationships/hyperlink" Target="../01/31/254-&#1055;%20&#1059;&#1055;&#1041;%202017-01-31%20&#1054;&#1090;&#1095;&#1077;&#1090;.xls" TargetMode="External"/><Relationship Id="rId910" Type="http://schemas.openxmlformats.org/officeDocument/2006/relationships/hyperlink" Target="../01/31/254-&#1055;%20&#1059;&#1055;&#1041;%202017-01-31%20&#1054;&#1090;&#1095;&#1077;&#1090;.xls" TargetMode="External"/><Relationship Id="rId1333" Type="http://schemas.openxmlformats.org/officeDocument/2006/relationships/hyperlink" Target="../01/31/254-&#1055;%20&#1059;&#1056;&#1055;&#1047;%202017-01-31%20&#1054;&#1090;&#1095;&#1077;&#1090;.xls" TargetMode="External"/><Relationship Id="rId1540" Type="http://schemas.openxmlformats.org/officeDocument/2006/relationships/hyperlink" Target="../01/31/254-&#1055;%20&#1059;&#1057;&#1050;&#1047;&#1044;&#1054;%202017-01-31%20&#1054;&#1090;&#1095;&#1077;&#1090;.xls" TargetMode="External"/><Relationship Id="rId1638" Type="http://schemas.openxmlformats.org/officeDocument/2006/relationships/hyperlink" Target="../01/31/254-&#1055;%20&#1059;&#1057;&#1050;&#1047;&#1044;&#1054;%202017-01-31%20&#1054;&#1090;&#1095;&#1077;&#1090;.xls" TargetMode="External"/><Relationship Id="rId135" Type="http://schemas.openxmlformats.org/officeDocument/2006/relationships/hyperlink" Target="../01/31/254-&#1055;%20&#1059;&#1054;&#1056;&#1055;&#1057;%202017-01-31%20&#1054;&#1090;&#1095;&#1077;&#1090;.xls" TargetMode="External"/><Relationship Id="rId34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87" Type="http://schemas.openxmlformats.org/officeDocument/2006/relationships/hyperlink" Target="../01/31/254-&#1055;%20&#1059;&#1055;&#1041;%202017-01-31%20&#1054;&#1090;&#1095;&#1077;&#1090;.xls" TargetMode="External"/><Relationship Id="rId994" Type="http://schemas.openxmlformats.org/officeDocument/2006/relationships/hyperlink" Target="../01/31/254-&#1055;%20&#1059;&#1055;&#1041;%202017-01-31%20&#1054;&#1090;&#1095;&#1077;&#1090;.xls" TargetMode="External"/><Relationship Id="rId1400" Type="http://schemas.openxmlformats.org/officeDocument/2006/relationships/hyperlink" Target="../01/31/254-&#1055;%20&#1059;&#1057;&#1050;&#1047;&#1044;&#1054;%202017-01-31%20&#1054;&#1090;&#1095;&#1077;&#1090;.xls" TargetMode="External"/><Relationship Id="rId1845" Type="http://schemas.openxmlformats.org/officeDocument/2006/relationships/hyperlink" Target="../01/31/254-&#1055;%20&#1059;&#1057;&#1050;&#1047;&#1044;&#1054;%202017-01-31%20&#1054;&#1090;&#1095;&#1077;&#1090;.xls" TargetMode="External"/><Relationship Id="rId202" Type="http://schemas.openxmlformats.org/officeDocument/2006/relationships/hyperlink" Target="../01/31/254-&#1055;%20&#1059;&#1054;&#1056;&#1055;&#1057;%202017-01-31%20&#1054;&#1090;&#1095;&#1077;&#1090;.xls" TargetMode="External"/><Relationship Id="rId647" Type="http://schemas.openxmlformats.org/officeDocument/2006/relationships/hyperlink" Target="../01/31/254-&#1055;%20&#1059;&#1055;&#1041;%202017-01-31%20&#1054;&#1090;&#1095;&#1077;&#1090;.xls" TargetMode="External"/><Relationship Id="rId854" Type="http://schemas.openxmlformats.org/officeDocument/2006/relationships/hyperlink" Target="../01/31/254-&#1055;%20&#1059;&#1055;&#1041;%202017-01-31%20&#1054;&#1090;&#1095;&#1077;&#1090;.xls" TargetMode="External"/><Relationship Id="rId1277" Type="http://schemas.openxmlformats.org/officeDocument/2006/relationships/hyperlink" Target="../01/31/254-&#1055;%20&#1059;&#1056;&#1055;&#1047;%202017-01-31%20&#1054;&#1090;&#1095;&#1077;&#1090;.xls" TargetMode="External"/><Relationship Id="rId1484" Type="http://schemas.openxmlformats.org/officeDocument/2006/relationships/hyperlink" Target="../01/31/254-&#1055;%20&#1059;&#1057;&#1050;&#1047;&#1044;&#1054;%202017-01-31%20&#1054;&#1090;&#1095;&#1077;&#1090;.xls" TargetMode="External"/><Relationship Id="rId1691" Type="http://schemas.openxmlformats.org/officeDocument/2006/relationships/hyperlink" Target="../01/31/254-&#1055;%20&#1059;&#1057;&#1050;&#1047;&#1044;&#1054;%202017-01-31%20&#1054;&#1090;&#1095;&#1077;&#1090;.xls" TargetMode="External"/><Relationship Id="rId1705" Type="http://schemas.openxmlformats.org/officeDocument/2006/relationships/hyperlink" Target="../01/31/254-&#1055;%20&#1059;&#1057;&#1050;&#1047;&#1044;&#1054;%202017-01-31%20&#1054;&#1090;&#1095;&#1077;&#1090;.xls" TargetMode="External"/><Relationship Id="rId1912" Type="http://schemas.openxmlformats.org/officeDocument/2006/relationships/hyperlink" Target="../01/31/254-&#1055;%20&#1059;&#1057;&#1050;&#1047;&#1044;&#1054;%202017-01-31%20&#1054;&#1090;&#1095;&#1077;&#1090;.xls" TargetMode="External"/><Relationship Id="rId286" Type="http://schemas.openxmlformats.org/officeDocument/2006/relationships/hyperlink" Target="../01/31/254-&#1055;%20&#1059;&#1054;&#1056;&#1055;&#1057;%202017-01-31%20&#1054;&#1090;&#1095;&#1077;&#1090;.xls" TargetMode="External"/><Relationship Id="rId49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0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14" Type="http://schemas.openxmlformats.org/officeDocument/2006/relationships/hyperlink" Target="../01/31/254-&#1055;%20&#1059;&#1055;&#1041;%202017-01-31%20&#1054;&#1090;&#1095;&#1077;&#1090;.xls" TargetMode="External"/><Relationship Id="rId921" Type="http://schemas.openxmlformats.org/officeDocument/2006/relationships/hyperlink" Target="../01/31/254-&#1055;%20&#1059;&#1055;&#1041;%202017-01-31%20&#1054;&#1090;&#1095;&#1077;&#1090;.xls" TargetMode="External"/><Relationship Id="rId1137" Type="http://schemas.openxmlformats.org/officeDocument/2006/relationships/hyperlink" Target="../01/31/254-&#1055;%20&#1059;&#1055;&#1041;%202017-01-31%20&#1054;&#1090;&#1095;&#1077;&#1090;.xls" TargetMode="External"/><Relationship Id="rId1344" Type="http://schemas.openxmlformats.org/officeDocument/2006/relationships/hyperlink" Target="../01/31/254-&#1055;%20&#1059;&#1056;&#1055;&#1047;%202017-01-31%20&#1054;&#1090;&#1095;&#1077;&#1090;.xls" TargetMode="External"/><Relationship Id="rId1551" Type="http://schemas.openxmlformats.org/officeDocument/2006/relationships/hyperlink" Target="../01/31/254-&#1055;%20&#1059;&#1057;&#1050;&#1047;&#1044;&#1054;%202017-01-31%20&#1054;&#1090;&#1095;&#1077;&#1090;.xls" TargetMode="External"/><Relationship Id="rId1789" Type="http://schemas.openxmlformats.org/officeDocument/2006/relationships/hyperlink" Target="../01/31/254-&#1055;%20&#1059;&#1057;&#1050;&#1047;&#1044;&#1054;%202017-01-31%20&#1054;&#1090;&#1095;&#1077;&#1090;.xls" TargetMode="External"/><Relationship Id="rId50" Type="http://schemas.openxmlformats.org/officeDocument/2006/relationships/hyperlink" Target="../01/31/254-&#1055;%20&#1059;&#1054;&#1056;&#1055;&#1057;%202017-01-31%20&#1054;&#1090;&#1095;&#1077;&#1090;.xls" TargetMode="External"/><Relationship Id="rId146" Type="http://schemas.openxmlformats.org/officeDocument/2006/relationships/hyperlink" Target="../01/31/254-&#1055;%20&#1059;&#1054;&#1056;&#1055;&#1057;%202017-01-31%20&#1054;&#1090;&#1095;&#1077;&#1090;.xls" TargetMode="External"/><Relationship Id="rId35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60" Type="http://schemas.openxmlformats.org/officeDocument/2006/relationships/hyperlink" Target="../01/31/254-&#1055;%20&#1059;&#1055;&#1041;%202017-01-31%20&#1054;&#1090;&#1095;&#1077;&#1090;.xls" TargetMode="External"/><Relationship Id="rId798" Type="http://schemas.openxmlformats.org/officeDocument/2006/relationships/hyperlink" Target="../01/31/254-&#1055;%20&#1059;&#1055;&#1041;%202017-01-31%20&#1054;&#1090;&#1095;&#1077;&#1090;.xls" TargetMode="External"/><Relationship Id="rId1190" Type="http://schemas.openxmlformats.org/officeDocument/2006/relationships/hyperlink" Target="../01/31/254-&#1055;%20&#1059;&#1056;&#1055;&#1047;%202017-01-31%20&#1054;&#1090;&#1095;&#1077;&#1090;.xls" TargetMode="External"/><Relationship Id="rId1204" Type="http://schemas.openxmlformats.org/officeDocument/2006/relationships/hyperlink" Target="../01/31/254-&#1055;%20&#1059;&#1056;&#1055;&#1047;%202017-01-31%20&#1054;&#1090;&#1095;&#1077;&#1090;.xls" TargetMode="External"/><Relationship Id="rId1411" Type="http://schemas.openxmlformats.org/officeDocument/2006/relationships/hyperlink" Target="../01/31/254-&#1055;%20&#1059;&#1057;&#1050;&#1047;&#1044;&#1054;%202017-01-31%20&#1054;&#1090;&#1095;&#1077;&#1090;.xls" TargetMode="External"/><Relationship Id="rId1649" Type="http://schemas.openxmlformats.org/officeDocument/2006/relationships/hyperlink" Target="../01/31/254-&#1055;%20&#1059;&#1057;&#1050;&#1047;&#1044;&#1054;%202017-01-31%20&#1054;&#1090;&#1095;&#1077;&#1090;.xls" TargetMode="External"/><Relationship Id="rId1856" Type="http://schemas.openxmlformats.org/officeDocument/2006/relationships/hyperlink" Target="../01/31/254-&#1055;%20&#1059;&#1057;&#1050;&#1047;&#1044;&#1054;%202017-01-31%20&#1054;&#1090;&#1095;&#1077;&#1090;.xls" TargetMode="External"/><Relationship Id="rId213" Type="http://schemas.openxmlformats.org/officeDocument/2006/relationships/hyperlink" Target="../01/31/254-&#1055;%20&#1059;&#1054;&#1056;&#1055;&#1057;%202017-01-31%20&#1054;&#1090;&#1095;&#1077;&#1090;.xls" TargetMode="External"/><Relationship Id="rId42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58" Type="http://schemas.openxmlformats.org/officeDocument/2006/relationships/hyperlink" Target="../01/31/254-&#1055;%20&#1059;&#1055;&#1041;%202017-01-31%20&#1054;&#1090;&#1095;&#1077;&#1090;.xls" TargetMode="External"/><Relationship Id="rId865" Type="http://schemas.openxmlformats.org/officeDocument/2006/relationships/hyperlink" Target="../01/31/254-&#1055;%20&#1059;&#1055;&#1041;%202017-01-31%20&#1054;&#1090;&#1095;&#1077;&#1090;.xls" TargetMode="External"/><Relationship Id="rId1050" Type="http://schemas.openxmlformats.org/officeDocument/2006/relationships/hyperlink" Target="../01/31/254-&#1055;%20&#1059;&#1055;&#1041;%202017-01-31%20&#1054;&#1090;&#1095;&#1077;&#1090;.xls" TargetMode="External"/><Relationship Id="rId1288" Type="http://schemas.openxmlformats.org/officeDocument/2006/relationships/hyperlink" Target="../01/31/254-&#1055;%20&#1059;&#1056;&#1055;&#1047;%202017-01-31%20&#1054;&#1090;&#1095;&#1077;&#1090;.xls" TargetMode="External"/><Relationship Id="rId1495" Type="http://schemas.openxmlformats.org/officeDocument/2006/relationships/hyperlink" Target="../01/31/254-&#1055;%20&#1059;&#1057;&#1050;&#1047;&#1044;&#1054;%202017-01-31%20&#1054;&#1090;&#1095;&#1077;&#1090;.xls" TargetMode="External"/><Relationship Id="rId1509" Type="http://schemas.openxmlformats.org/officeDocument/2006/relationships/hyperlink" Target="../01/31/254-&#1055;%20&#1059;&#1057;&#1050;&#1047;&#1044;&#1054;%202017-01-31%20&#1054;&#1090;&#1095;&#1077;&#1090;.xls" TargetMode="External"/><Relationship Id="rId1716" Type="http://schemas.openxmlformats.org/officeDocument/2006/relationships/hyperlink" Target="../01/31/254-&#1055;%20&#1059;&#1057;&#1050;&#1047;&#1044;&#1054;%202017-01-31%20&#1054;&#1090;&#1095;&#1077;&#1090;.xls" TargetMode="External"/><Relationship Id="rId1923" Type="http://schemas.openxmlformats.org/officeDocument/2006/relationships/hyperlink" Target="../01/31/254-&#1055;%20&#1059;&#1057;&#1050;&#1047;&#1044;&#1054;%202017-01-31%20&#1054;&#1090;&#1095;&#1077;&#1090;.xls" TargetMode="External"/><Relationship Id="rId297" Type="http://schemas.openxmlformats.org/officeDocument/2006/relationships/hyperlink" Target="../01/31/254-&#1055;%20&#1059;&#1054;&#1056;&#1055;&#1057;%202017-01-31%20&#1054;&#1090;&#1095;&#1077;&#1090;.xls" TargetMode="External"/><Relationship Id="rId51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25" Type="http://schemas.openxmlformats.org/officeDocument/2006/relationships/hyperlink" Target="../01/31/254-&#1055;%20&#1059;&#1055;&#1041;%202017-01-31%20&#1054;&#1090;&#1095;&#1077;&#1090;.xls" TargetMode="External"/><Relationship Id="rId932" Type="http://schemas.openxmlformats.org/officeDocument/2006/relationships/hyperlink" Target="../01/31/254-&#1055;%20&#1059;&#1055;&#1041;%202017-01-31%20&#1054;&#1090;&#1095;&#1077;&#1090;.xls" TargetMode="External"/><Relationship Id="rId1148" Type="http://schemas.openxmlformats.org/officeDocument/2006/relationships/hyperlink" Target="../01/31/254-&#1055;%20&#1059;&#1055;&#1041;%202017-01-31%20&#1054;&#1090;&#1095;&#1077;&#1090;.xls" TargetMode="External"/><Relationship Id="rId1355" Type="http://schemas.openxmlformats.org/officeDocument/2006/relationships/hyperlink" Target="../01/31/254-&#1055;%20&#1059;&#1056;&#1055;&#1047;%202017-01-31%20&#1054;&#1090;&#1095;&#1077;&#1090;.xls" TargetMode="External"/><Relationship Id="rId1562" Type="http://schemas.openxmlformats.org/officeDocument/2006/relationships/hyperlink" Target="../01/31/254-&#1055;%20&#1059;&#1057;&#1050;&#1047;&#1044;&#1054;%202017-01-31%20&#1054;&#1090;&#1095;&#1077;&#1090;.xls" TargetMode="External"/><Relationship Id="rId157" Type="http://schemas.openxmlformats.org/officeDocument/2006/relationships/hyperlink" Target="../01/31/254-&#1055;%20&#1059;&#1054;&#1056;&#1055;&#1057;%202017-01-31%20&#1054;&#1090;&#1095;&#1077;&#1090;.xls" TargetMode="External"/><Relationship Id="rId36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08" Type="http://schemas.openxmlformats.org/officeDocument/2006/relationships/hyperlink" Target="../01/31/254-&#1055;%20&#1059;&#1055;&#1041;%202017-01-31%20&#1054;&#1090;&#1095;&#1077;&#1090;.xls" TargetMode="External"/><Relationship Id="rId1215" Type="http://schemas.openxmlformats.org/officeDocument/2006/relationships/hyperlink" Target="../01/31/254-&#1055;%20&#1059;&#1056;&#1055;&#1047;%202017-01-31%20&#1054;&#1090;&#1095;&#1077;&#1090;.xls" TargetMode="External"/><Relationship Id="rId1422" Type="http://schemas.openxmlformats.org/officeDocument/2006/relationships/hyperlink" Target="../01/31/254-&#1055;%20&#1059;&#1057;&#1050;&#1047;&#1044;&#1054;%202017-01-31%20&#1054;&#1090;&#1095;&#1077;&#1090;.xls" TargetMode="External"/><Relationship Id="rId1867" Type="http://schemas.openxmlformats.org/officeDocument/2006/relationships/hyperlink" Target="../01/31/254-&#1055;%20&#1059;&#1057;&#1050;&#1047;&#1044;&#1054;%202017-01-31%20&#1054;&#1090;&#1095;&#1077;&#1090;.xls" TargetMode="External"/><Relationship Id="rId61" Type="http://schemas.openxmlformats.org/officeDocument/2006/relationships/hyperlink" Target="../01/31/254-&#1055;%20&#1059;&#1054;&#1056;&#1055;&#1057;%202017-01-31%20&#1054;&#1090;&#1095;&#1077;&#1090;.xls" TargetMode="External"/><Relationship Id="rId571" Type="http://schemas.openxmlformats.org/officeDocument/2006/relationships/hyperlink" Target="../01/31/254-&#1055;%20&#1059;&#1055;&#1041;%202017-01-31%20&#1054;&#1090;&#1095;&#1077;&#1090;.xls" TargetMode="External"/><Relationship Id="rId669" Type="http://schemas.openxmlformats.org/officeDocument/2006/relationships/hyperlink" Target="../01/31/254-&#1055;%20&#1059;&#1055;&#1041;%202017-01-31%20&#1054;&#1090;&#1095;&#1077;&#1090;.xls" TargetMode="External"/><Relationship Id="rId876" Type="http://schemas.openxmlformats.org/officeDocument/2006/relationships/hyperlink" Target="../01/31/254-&#1055;%20&#1059;&#1055;&#1041;%202017-01-31%20&#1054;&#1090;&#1095;&#1077;&#1090;.xls" TargetMode="External"/><Relationship Id="rId1299" Type="http://schemas.openxmlformats.org/officeDocument/2006/relationships/hyperlink" Target="../01/31/254-&#1055;%20&#1059;&#1056;&#1055;&#1047;%202017-01-31%20&#1054;&#1090;&#1095;&#1077;&#1090;.xls" TargetMode="External"/><Relationship Id="rId1727" Type="http://schemas.openxmlformats.org/officeDocument/2006/relationships/hyperlink" Target="../01/31/254-&#1055;%20&#1059;&#1057;&#1050;&#1047;&#1044;&#1054;%202017-01-31%20&#1054;&#1090;&#1095;&#1077;&#1090;.xls" TargetMode="External"/><Relationship Id="rId1934" Type="http://schemas.openxmlformats.org/officeDocument/2006/relationships/hyperlink" Target="../01/31/254-&#1055;%20&#1059;&#1057;&#1050;&#1047;&#1044;&#1054;%202017-01-31%20&#1054;&#1090;&#1095;&#1077;&#1090;.xls" TargetMode="External"/><Relationship Id="rId19" Type="http://schemas.openxmlformats.org/officeDocument/2006/relationships/hyperlink" Target="../01/31/254-&#1055;%20&#1059;&#1054;&#1056;&#1055;&#1057;%202017-01-31%20&#1054;&#1090;&#1095;&#1077;&#1090;.xls" TargetMode="External"/><Relationship Id="rId224" Type="http://schemas.openxmlformats.org/officeDocument/2006/relationships/hyperlink" Target="../01/31/254-&#1055;%20&#1059;&#1054;&#1056;&#1055;&#1057;%202017-01-31%20&#1054;&#1090;&#1095;&#1077;&#1090;.xls" TargetMode="External"/><Relationship Id="rId43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2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36" Type="http://schemas.openxmlformats.org/officeDocument/2006/relationships/hyperlink" Target="../01/31/254-&#1055;%20&#1059;&#1055;&#1041;%202017-01-31%20&#1054;&#1090;&#1095;&#1077;&#1090;.xls" TargetMode="External"/><Relationship Id="rId1061" Type="http://schemas.openxmlformats.org/officeDocument/2006/relationships/hyperlink" Target="../01/31/254-&#1055;%20&#1059;&#1055;&#1041;%202017-01-31%20&#1054;&#1090;&#1095;&#1077;&#1090;.xls" TargetMode="External"/><Relationship Id="rId1159" Type="http://schemas.openxmlformats.org/officeDocument/2006/relationships/hyperlink" Target="../01/31/254-&#1055;%20&#1059;&#1055;&#1041;%202017-01-31%20&#1054;&#1090;&#1095;&#1077;&#1090;.xls" TargetMode="External"/><Relationship Id="rId1366" Type="http://schemas.openxmlformats.org/officeDocument/2006/relationships/hyperlink" Target="../01/31/254-&#1055;%20&#1059;&#1056;&#1055;&#1047;%202017-01-31%20&#1054;&#1090;&#1095;&#1077;&#1090;.xls" TargetMode="External"/><Relationship Id="rId168" Type="http://schemas.openxmlformats.org/officeDocument/2006/relationships/hyperlink" Target="../01/31/254-&#1055;%20&#1059;&#1054;&#1056;&#1055;&#1057;%202017-01-31%20&#1054;&#1090;&#1095;&#1077;&#1090;.xls" TargetMode="External"/><Relationship Id="rId943" Type="http://schemas.openxmlformats.org/officeDocument/2006/relationships/hyperlink" Target="../01/31/254-&#1055;%20&#1059;&#1055;&#1041;%202017-01-31%20&#1054;&#1090;&#1095;&#1077;&#1090;.xls" TargetMode="External"/><Relationship Id="rId1019" Type="http://schemas.openxmlformats.org/officeDocument/2006/relationships/hyperlink" Target="../01/31/254-&#1055;%20&#1059;&#1055;&#1041;%202017-01-31%20&#1054;&#1090;&#1095;&#1077;&#1090;.xls" TargetMode="External"/><Relationship Id="rId1573" Type="http://schemas.openxmlformats.org/officeDocument/2006/relationships/hyperlink" Target="../01/31/254-&#1055;%20&#1059;&#1057;&#1050;&#1047;&#1044;&#1054;%202017-01-31%20&#1054;&#1090;&#1095;&#1077;&#1090;.xls" TargetMode="External"/><Relationship Id="rId1780" Type="http://schemas.openxmlformats.org/officeDocument/2006/relationships/hyperlink" Target="../01/31/254-&#1055;%20&#1059;&#1057;&#1050;&#1047;&#1044;&#1054;%202017-01-31%20&#1054;&#1090;&#1095;&#1077;&#1090;.xls" TargetMode="External"/><Relationship Id="rId1878" Type="http://schemas.openxmlformats.org/officeDocument/2006/relationships/hyperlink" Target="../01/31/254-&#1055;%20&#1059;&#1057;&#1050;&#1047;&#1044;&#1054;%202017-01-31%20&#1054;&#1090;&#1095;&#1077;&#1090;.xls" TargetMode="External"/><Relationship Id="rId72" Type="http://schemas.openxmlformats.org/officeDocument/2006/relationships/hyperlink" Target="../01/31/254-&#1055;%20&#1059;&#1054;&#1056;&#1055;&#1057;%202017-01-31%20&#1054;&#1090;&#1095;&#1077;&#1090;.xls" TargetMode="External"/><Relationship Id="rId37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2" Type="http://schemas.openxmlformats.org/officeDocument/2006/relationships/hyperlink" Target="../01/31/254-&#1055;%20&#1059;&#1055;&#1041;%202017-01-31%20&#1054;&#1090;&#1095;&#1077;&#1090;.xls" TargetMode="External"/><Relationship Id="rId803" Type="http://schemas.openxmlformats.org/officeDocument/2006/relationships/hyperlink" Target="../01/31/254-&#1055;%20&#1059;&#1055;&#1041;%202017-01-31%20&#1054;&#1090;&#1095;&#1077;&#1090;.xls" TargetMode="External"/><Relationship Id="rId1226" Type="http://schemas.openxmlformats.org/officeDocument/2006/relationships/hyperlink" Target="../01/31/254-&#1055;%20&#1059;&#1056;&#1055;&#1047;%202017-01-31%20&#1054;&#1090;&#1095;&#1077;&#1090;.xls" TargetMode="External"/><Relationship Id="rId1433" Type="http://schemas.openxmlformats.org/officeDocument/2006/relationships/hyperlink" Target="../01/31/254-&#1055;%20&#1059;&#1057;&#1050;&#1047;&#1044;&#1054;%202017-01-31%20&#1054;&#1090;&#1095;&#1077;&#1090;.xls" TargetMode="External"/><Relationship Id="rId1640" Type="http://schemas.openxmlformats.org/officeDocument/2006/relationships/hyperlink" Target="../01/31/254-&#1055;%20&#1059;&#1057;&#1050;&#1047;&#1044;&#1054;%202017-01-31%20&#1054;&#1090;&#1095;&#1077;&#1090;.xls" TargetMode="External"/><Relationship Id="rId1738" Type="http://schemas.openxmlformats.org/officeDocument/2006/relationships/hyperlink" Target="../01/31/254-&#1055;%20&#1059;&#1057;&#1050;&#1047;&#1044;&#1054;%202017-01-31%20&#1054;&#1090;&#1095;&#1077;&#1090;.xls" TargetMode="External"/><Relationship Id="rId3" Type="http://schemas.openxmlformats.org/officeDocument/2006/relationships/hyperlink" Target="../01/31/254-&#1055;%20&#1059;&#1050;&#1057;%202017-01-31%20&#1054;&#1090;&#1095;&#1077;&#1090;.xls" TargetMode="External"/><Relationship Id="rId235" Type="http://schemas.openxmlformats.org/officeDocument/2006/relationships/hyperlink" Target="../01/31/254-&#1055;%20&#1059;&#1054;&#1056;&#1055;&#1057;%202017-01-31%20&#1054;&#1090;&#1095;&#1077;&#1090;.xls" TargetMode="External"/><Relationship Id="rId44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87" Type="http://schemas.openxmlformats.org/officeDocument/2006/relationships/hyperlink" Target="../01/31/254-&#1055;%20&#1059;&#1055;&#1041;%202017-01-31%20&#1054;&#1090;&#1095;&#1077;&#1090;.xls" TargetMode="External"/><Relationship Id="rId1072" Type="http://schemas.openxmlformats.org/officeDocument/2006/relationships/hyperlink" Target="../01/31/254-&#1055;%20&#1059;&#1055;&#1041;%202017-01-31%20&#1054;&#1090;&#1095;&#1077;&#1090;.xls" TargetMode="External"/><Relationship Id="rId1500" Type="http://schemas.openxmlformats.org/officeDocument/2006/relationships/hyperlink" Target="../01/31/254-&#1055;%20&#1059;&#1057;&#1050;&#1047;&#1044;&#1054;%202017-01-31%20&#1054;&#1090;&#1095;&#1077;&#1090;.xls" TargetMode="External"/><Relationship Id="rId1945" Type="http://schemas.openxmlformats.org/officeDocument/2006/relationships/hyperlink" Target="../01/31/254-&#1055;%20&#1059;&#1057;&#1050;&#1047;&#1044;&#1054;%202017-01-31%20&#1054;&#1090;&#1095;&#1077;&#1090;.xls" TargetMode="External"/><Relationship Id="rId302" Type="http://schemas.openxmlformats.org/officeDocument/2006/relationships/hyperlink" Target="../01/31/254-&#1055;%20&#1059;&#1054;&#1056;&#1055;&#1057;%202017-01-31%20&#1054;&#1090;&#1095;&#1077;&#1090;.xls" TargetMode="External"/><Relationship Id="rId747" Type="http://schemas.openxmlformats.org/officeDocument/2006/relationships/hyperlink" Target="../01/31/254-&#1055;%20&#1059;&#1055;&#1041;%202017-01-31%20&#1054;&#1090;&#1095;&#1077;&#1090;.xls" TargetMode="External"/><Relationship Id="rId954" Type="http://schemas.openxmlformats.org/officeDocument/2006/relationships/hyperlink" Target="../01/31/254-&#1055;%20&#1059;&#1055;&#1041;%202017-01-31%20&#1054;&#1090;&#1095;&#1077;&#1090;.xls" TargetMode="External"/><Relationship Id="rId1377" Type="http://schemas.openxmlformats.org/officeDocument/2006/relationships/hyperlink" Target="../01/31/254-&#1055;%20&#1059;&#1056;&#1055;&#1047;%202017-01-31%20&#1054;&#1090;&#1095;&#1077;&#1090;.xls" TargetMode="External"/><Relationship Id="rId1584" Type="http://schemas.openxmlformats.org/officeDocument/2006/relationships/hyperlink" Target="../01/31/254-&#1055;%20&#1059;&#1057;&#1050;&#1047;&#1044;&#1054;%202017-01-31%20&#1054;&#1090;&#1095;&#1077;&#1090;.xls" TargetMode="External"/><Relationship Id="rId1791" Type="http://schemas.openxmlformats.org/officeDocument/2006/relationships/hyperlink" Target="../01/31/254-&#1055;%20&#1059;&#1057;&#1050;&#1047;&#1044;&#1054;%202017-01-31%20&#1054;&#1090;&#1095;&#1077;&#1090;.xls" TargetMode="External"/><Relationship Id="rId1805" Type="http://schemas.openxmlformats.org/officeDocument/2006/relationships/hyperlink" Target="../01/31/254-&#1055;%20&#1059;&#1057;&#1050;&#1047;&#1044;&#1054;%202017-01-31%20&#1054;&#1090;&#1095;&#1077;&#1090;.xls" TargetMode="External"/><Relationship Id="rId83" Type="http://schemas.openxmlformats.org/officeDocument/2006/relationships/hyperlink" Target="../01/31/254-&#1055;%20&#1059;&#1054;&#1056;&#1055;&#1057;%202017-01-31%20&#1054;&#1090;&#1095;&#1077;&#1090;.xls" TargetMode="External"/><Relationship Id="rId179" Type="http://schemas.openxmlformats.org/officeDocument/2006/relationships/hyperlink" Target="../01/31/254-&#1055;%20&#1059;&#1054;&#1056;&#1055;&#1057;%202017-01-31%20&#1054;&#1090;&#1095;&#1077;&#1090;.xls" TargetMode="External"/><Relationship Id="rId38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93" Type="http://schemas.openxmlformats.org/officeDocument/2006/relationships/hyperlink" Target="../01/31/254-&#1055;%20&#1059;&#1055;&#1041;%202017-01-31%20&#1054;&#1090;&#1095;&#1077;&#1090;.xls" TargetMode="External"/><Relationship Id="rId607" Type="http://schemas.openxmlformats.org/officeDocument/2006/relationships/hyperlink" Target="../01/31/254-&#1055;%20&#1059;&#1055;&#1041;%202017-01-31%20&#1054;&#1090;&#1095;&#1077;&#1090;.xls" TargetMode="External"/><Relationship Id="rId814" Type="http://schemas.openxmlformats.org/officeDocument/2006/relationships/hyperlink" Target="../01/31/254-&#1055;%20&#1059;&#1055;&#1041;%202017-01-31%20&#1054;&#1090;&#1095;&#1077;&#1090;.xls" TargetMode="External"/><Relationship Id="rId1237" Type="http://schemas.openxmlformats.org/officeDocument/2006/relationships/hyperlink" Target="../01/31/254-&#1055;%20&#1059;&#1056;&#1055;&#1047;%202017-01-31%20&#1054;&#1090;&#1095;&#1077;&#1090;.xls" TargetMode="External"/><Relationship Id="rId1444" Type="http://schemas.openxmlformats.org/officeDocument/2006/relationships/hyperlink" Target="../01/31/254-&#1055;%20&#1059;&#1057;&#1050;&#1047;&#1044;&#1054;%202017-01-31%20&#1054;&#1090;&#1095;&#1077;&#1090;.xls" TargetMode="External"/><Relationship Id="rId1651" Type="http://schemas.openxmlformats.org/officeDocument/2006/relationships/hyperlink" Target="../01/31/254-&#1055;%20&#1059;&#1057;&#1050;&#1047;&#1044;&#1054;%202017-01-31%20&#1054;&#1090;&#1095;&#1077;&#1090;.xls" TargetMode="External"/><Relationship Id="rId1889" Type="http://schemas.openxmlformats.org/officeDocument/2006/relationships/hyperlink" Target="../01/31/254-&#1055;%20&#1059;&#1057;&#1050;&#1047;&#1044;&#1054;%202017-01-31%20&#1054;&#1090;&#1095;&#1077;&#1090;.xls" TargetMode="External"/><Relationship Id="rId246" Type="http://schemas.openxmlformats.org/officeDocument/2006/relationships/hyperlink" Target="../01/31/254-&#1055;%20&#1059;&#1054;&#1056;&#1055;&#1057;%202017-01-31%20&#1054;&#1090;&#1095;&#1077;&#1090;.xls" TargetMode="External"/><Relationship Id="rId45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60" Type="http://schemas.openxmlformats.org/officeDocument/2006/relationships/hyperlink" Target="../01/31/254-&#1055;%20&#1059;&#1055;&#1041;%202017-01-31%20&#1054;&#1090;&#1095;&#1077;&#1090;.xls" TargetMode="External"/><Relationship Id="rId898" Type="http://schemas.openxmlformats.org/officeDocument/2006/relationships/hyperlink" Target="../01/31/254-&#1055;%20&#1059;&#1055;&#1041;%202017-01-31%20&#1054;&#1090;&#1095;&#1077;&#1090;.xls" TargetMode="External"/><Relationship Id="rId1083" Type="http://schemas.openxmlformats.org/officeDocument/2006/relationships/hyperlink" Target="../01/31/254-&#1055;%20&#1059;&#1055;&#1041;%202017-01-31%20&#1054;&#1090;&#1095;&#1077;&#1090;.xls" TargetMode="External"/><Relationship Id="rId1290" Type="http://schemas.openxmlformats.org/officeDocument/2006/relationships/hyperlink" Target="../01/31/254-&#1055;%20&#1059;&#1056;&#1055;&#1047;%202017-01-31%20&#1054;&#1090;&#1095;&#1077;&#1090;.xls" TargetMode="External"/><Relationship Id="rId1304" Type="http://schemas.openxmlformats.org/officeDocument/2006/relationships/hyperlink" Target="../01/31/254-&#1055;%20&#1059;&#1056;&#1055;&#1047;%202017-01-31%20&#1054;&#1090;&#1095;&#1077;&#1090;.xls" TargetMode="External"/><Relationship Id="rId1511" Type="http://schemas.openxmlformats.org/officeDocument/2006/relationships/hyperlink" Target="../01/31/254-&#1055;%20&#1059;&#1057;&#1050;&#1047;&#1044;&#1054;%202017-01-31%20&#1054;&#1090;&#1095;&#1077;&#1090;.xls" TargetMode="External"/><Relationship Id="rId1749" Type="http://schemas.openxmlformats.org/officeDocument/2006/relationships/hyperlink" Target="../01/31/254-&#1055;%20&#1059;&#1057;&#1050;&#1047;&#1044;&#1054;%202017-01-31%20&#1054;&#1090;&#1095;&#1077;&#1090;.xls" TargetMode="External"/><Relationship Id="rId1956" Type="http://schemas.openxmlformats.org/officeDocument/2006/relationships/hyperlink" Target="../01/31/254-&#1055;%20&#1059;&#1057;&#1050;&#1047;&#1044;&#1054;%202017-01-31%20&#1054;&#1090;&#1095;&#1077;&#1090;.xls" TargetMode="External"/><Relationship Id="rId106" Type="http://schemas.openxmlformats.org/officeDocument/2006/relationships/hyperlink" Target="../01/31/254-&#1055;%20&#1059;&#1054;&#1056;&#1055;&#1057;%202017-01-31%20&#1054;&#1090;&#1095;&#1077;&#1090;.xls" TargetMode="External"/><Relationship Id="rId313" Type="http://schemas.openxmlformats.org/officeDocument/2006/relationships/hyperlink" Target="../01/31/254-&#1055;%20&#1059;&#1054;&#1056;&#1055;&#1057;%202017-01-31%20&#1054;&#1090;&#1095;&#1077;&#1090;.xls" TargetMode="External"/><Relationship Id="rId758" Type="http://schemas.openxmlformats.org/officeDocument/2006/relationships/hyperlink" Target="../01/31/254-&#1055;%20&#1059;&#1055;&#1041;%202017-01-31%20&#1054;&#1090;&#1095;&#1077;&#1090;.xls" TargetMode="External"/><Relationship Id="rId965" Type="http://schemas.openxmlformats.org/officeDocument/2006/relationships/hyperlink" Target="../01/31/254-&#1055;%20&#1059;&#1055;&#1041;%202017-01-31%20&#1054;&#1090;&#1095;&#1077;&#1090;.xls" TargetMode="External"/><Relationship Id="rId1150" Type="http://schemas.openxmlformats.org/officeDocument/2006/relationships/hyperlink" Target="../01/31/254-&#1055;%20&#1059;&#1055;&#1041;%202017-01-31%20&#1054;&#1090;&#1095;&#1077;&#1090;.xls" TargetMode="External"/><Relationship Id="rId1388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595" Type="http://schemas.openxmlformats.org/officeDocument/2006/relationships/hyperlink" Target="../01/31/254-&#1055;%20&#1059;&#1057;&#1050;&#1047;&#1044;&#1054;%202017-01-31%20&#1054;&#1090;&#1095;&#1077;&#1090;.xls" TargetMode="External"/><Relationship Id="rId1609" Type="http://schemas.openxmlformats.org/officeDocument/2006/relationships/hyperlink" Target="../01/31/254-&#1055;%20&#1059;&#1057;&#1050;&#1047;&#1044;&#1054;%202017-01-31%20&#1054;&#1090;&#1095;&#1077;&#1090;.xls" TargetMode="External"/><Relationship Id="rId1816" Type="http://schemas.openxmlformats.org/officeDocument/2006/relationships/hyperlink" Target="../01/31/254-&#1055;%20&#1059;&#1057;&#1050;&#1047;&#1044;&#1054;%202017-01-31%20&#1054;&#1090;&#1095;&#1077;&#1090;.xls" TargetMode="External"/><Relationship Id="rId10" Type="http://schemas.openxmlformats.org/officeDocument/2006/relationships/hyperlink" Target="../01/31/254-&#1055;%20&#1059;&#1054;&#1056;&#1055;&#1057;%202017-01-31%20&#1054;&#1090;&#1095;&#1077;&#1090;.xls" TargetMode="External"/><Relationship Id="rId94" Type="http://schemas.openxmlformats.org/officeDocument/2006/relationships/hyperlink" Target="../01/31/254-&#1055;%20&#1059;&#1054;&#1056;&#1055;&#1057;%202017-01-31%20&#1054;&#1090;&#1095;&#1077;&#1090;.xls" TargetMode="External"/><Relationship Id="rId39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2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18" Type="http://schemas.openxmlformats.org/officeDocument/2006/relationships/hyperlink" Target="../01/31/254-&#1055;%20&#1059;&#1055;&#1041;%202017-01-31%20&#1054;&#1090;&#1095;&#1077;&#1090;.xls" TargetMode="External"/><Relationship Id="rId825" Type="http://schemas.openxmlformats.org/officeDocument/2006/relationships/hyperlink" Target="../01/31/254-&#1055;%20&#1059;&#1055;&#1041;%202017-01-31%20&#1054;&#1090;&#1095;&#1077;&#1090;.xls" TargetMode="External"/><Relationship Id="rId1248" Type="http://schemas.openxmlformats.org/officeDocument/2006/relationships/hyperlink" Target="../01/31/254-&#1055;%20&#1059;&#1056;&#1055;&#1047;%202017-01-31%20&#1054;&#1090;&#1095;&#1077;&#1090;.xls" TargetMode="External"/><Relationship Id="rId1455" Type="http://schemas.openxmlformats.org/officeDocument/2006/relationships/hyperlink" Target="../01/31/254-&#1055;%20&#1059;&#1057;&#1050;&#1047;&#1044;&#1054;%202017-01-31%20&#1054;&#1090;&#1095;&#1077;&#1090;.xls" TargetMode="External"/><Relationship Id="rId1662" Type="http://schemas.openxmlformats.org/officeDocument/2006/relationships/hyperlink" Target="../01/31/254-&#1055;%20&#1059;&#1057;&#1050;&#1047;&#1044;&#1054;%202017-01-31%20&#1054;&#1090;&#1095;&#1077;&#1090;.xls" TargetMode="External"/><Relationship Id="rId257" Type="http://schemas.openxmlformats.org/officeDocument/2006/relationships/hyperlink" Target="../01/31/254-&#1055;%20&#1059;&#1054;&#1056;&#1055;&#1057;%202017-01-31%20&#1054;&#1090;&#1095;&#1077;&#1090;.xls" TargetMode="External"/><Relationship Id="rId46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10" Type="http://schemas.openxmlformats.org/officeDocument/2006/relationships/hyperlink" Target="../01/31/254-&#1055;%20&#1059;&#1055;&#1041;%202017-01-31%20&#1054;&#1090;&#1095;&#1077;&#1090;.xls" TargetMode="External"/><Relationship Id="rId1094" Type="http://schemas.openxmlformats.org/officeDocument/2006/relationships/hyperlink" Target="../01/31/254-&#1055;%20&#1059;&#1055;&#1041;%202017-01-31%20&#1054;&#1090;&#1095;&#1077;&#1090;.xls" TargetMode="External"/><Relationship Id="rId1108" Type="http://schemas.openxmlformats.org/officeDocument/2006/relationships/hyperlink" Target="../01/31/254-&#1055;%20&#1059;&#1055;&#1041;%202017-01-31%20&#1054;&#1090;&#1095;&#1077;&#1090;.xls" TargetMode="External"/><Relationship Id="rId1315" Type="http://schemas.openxmlformats.org/officeDocument/2006/relationships/hyperlink" Target="../01/31/254-&#1055;%20&#1059;&#1056;&#1055;&#1047;%202017-01-31%20&#1054;&#1090;&#1095;&#1077;&#1090;.xls" TargetMode="External"/><Relationship Id="rId1967" Type="http://schemas.openxmlformats.org/officeDocument/2006/relationships/hyperlink" Target="../01/31/254-&#1055;%20&#1059;&#1057;&#1050;&#1047;&#1044;&#1054;%202017-01-31%20&#1054;&#1090;&#1095;&#1077;&#1090;.xls" TargetMode="External"/><Relationship Id="rId117" Type="http://schemas.openxmlformats.org/officeDocument/2006/relationships/hyperlink" Target="../01/31/254-&#1055;%20&#1059;&#1054;&#1056;&#1055;&#1057;%202017-01-31%20&#1054;&#1090;&#1095;&#1077;&#1090;.xls" TargetMode="External"/><Relationship Id="rId671" Type="http://schemas.openxmlformats.org/officeDocument/2006/relationships/hyperlink" Target="../01/31/254-&#1055;%20&#1059;&#1055;&#1041;%202017-01-31%20&#1054;&#1090;&#1095;&#1077;&#1090;.xls" TargetMode="External"/><Relationship Id="rId769" Type="http://schemas.openxmlformats.org/officeDocument/2006/relationships/hyperlink" Target="../01/31/254-&#1055;%20&#1059;&#1055;&#1041;%202017-01-31%20&#1054;&#1090;&#1095;&#1077;&#1090;.xls" TargetMode="External"/><Relationship Id="rId976" Type="http://schemas.openxmlformats.org/officeDocument/2006/relationships/hyperlink" Target="../01/31/254-&#1055;%20&#1059;&#1055;&#1041;%202017-01-31%20&#1054;&#1090;&#1095;&#1077;&#1090;.xls" TargetMode="External"/><Relationship Id="rId1399" Type="http://schemas.openxmlformats.org/officeDocument/2006/relationships/hyperlink" Target="../01/31/254-&#1055;%20&#1059;&#1057;&#1050;&#1047;&#1044;&#1054;%202017-01-31%20&#1054;&#1090;&#1095;&#1077;&#1090;.xls" TargetMode="External"/><Relationship Id="rId324" Type="http://schemas.openxmlformats.org/officeDocument/2006/relationships/hyperlink" Target="../01/31/254-&#1055;%20&#1059;&#1054;&#1056;&#1055;&#1057;%202017-01-31%20&#1054;&#1090;&#1095;&#1077;&#1090;.xls" TargetMode="External"/><Relationship Id="rId53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29" Type="http://schemas.openxmlformats.org/officeDocument/2006/relationships/hyperlink" Target="../01/31/254-&#1055;%20&#1059;&#1055;&#1041;%202017-01-31%20&#1054;&#1090;&#1095;&#1077;&#1090;.xls" TargetMode="External"/><Relationship Id="rId1161" Type="http://schemas.openxmlformats.org/officeDocument/2006/relationships/hyperlink" Target="../01/31/254-&#1055;%20&#1059;&#1055;&#1041;%202017-01-31%20&#1054;&#1090;&#1095;&#1077;&#1090;.xls" TargetMode="External"/><Relationship Id="rId1259" Type="http://schemas.openxmlformats.org/officeDocument/2006/relationships/hyperlink" Target="../01/31/254-&#1055;%20&#1059;&#1056;&#1055;&#1047;%202017-01-31%20&#1054;&#1090;&#1095;&#1077;&#1090;.xls" TargetMode="External"/><Relationship Id="rId1466" Type="http://schemas.openxmlformats.org/officeDocument/2006/relationships/hyperlink" Target="../01/31/254-&#1055;%20&#1059;&#1057;&#1050;&#1047;&#1044;&#1054;%202017-01-31%20&#1054;&#1090;&#1095;&#1077;&#1090;.xls" TargetMode="External"/><Relationship Id="rId836" Type="http://schemas.openxmlformats.org/officeDocument/2006/relationships/hyperlink" Target="../01/31/254-&#1055;%20&#1059;&#1055;&#1041;%202017-01-31%20&#1054;&#1090;&#1095;&#1077;&#1090;.xls" TargetMode="External"/><Relationship Id="rId1021" Type="http://schemas.openxmlformats.org/officeDocument/2006/relationships/hyperlink" Target="../01/31/254-&#1055;%20&#1059;&#1055;&#1041;%202017-01-31%20&#1054;&#1090;&#1095;&#1077;&#1090;.xls" TargetMode="External"/><Relationship Id="rId1119" Type="http://schemas.openxmlformats.org/officeDocument/2006/relationships/hyperlink" Target="../01/31/254-&#1055;%20&#1059;&#1055;&#1041;%202017-01-31%20&#1054;&#1090;&#1095;&#1077;&#1090;.xls" TargetMode="External"/><Relationship Id="rId1673" Type="http://schemas.openxmlformats.org/officeDocument/2006/relationships/hyperlink" Target="../01/31/254-&#1055;%20&#1059;&#1057;&#1050;&#1047;&#1044;&#1054;%202017-01-31%20&#1054;&#1090;&#1095;&#1077;&#1090;.xls" TargetMode="External"/><Relationship Id="rId1880" Type="http://schemas.openxmlformats.org/officeDocument/2006/relationships/hyperlink" Target="../01/31/254-&#1055;%20&#1059;&#1057;&#1050;&#1047;&#1044;&#1054;%202017-01-31%20&#1054;&#1090;&#1095;&#1077;&#1090;.xls" TargetMode="External"/><Relationship Id="rId903" Type="http://schemas.openxmlformats.org/officeDocument/2006/relationships/hyperlink" Target="../01/31/254-&#1055;%20&#1059;&#1055;&#1041;%202017-01-31%20&#1054;&#1090;&#1095;&#1077;&#1090;.xls" TargetMode="External"/><Relationship Id="rId1326" Type="http://schemas.openxmlformats.org/officeDocument/2006/relationships/hyperlink" Target="../01/31/254-&#1055;%20&#1059;&#1056;&#1055;&#1047;%202017-01-31%20&#1054;&#1090;&#1095;&#1077;&#1090;.xls" TargetMode="External"/><Relationship Id="rId1533" Type="http://schemas.openxmlformats.org/officeDocument/2006/relationships/hyperlink" Target="../01/31/254-&#1055;%20&#1059;&#1057;&#1050;&#1047;&#1044;&#1054;%202017-01-31%20&#1054;&#1090;&#1095;&#1077;&#1090;.xls" TargetMode="External"/><Relationship Id="rId1740" Type="http://schemas.openxmlformats.org/officeDocument/2006/relationships/hyperlink" Target="../01/31/254-&#1055;%20&#1059;&#1057;&#1050;&#1047;&#1044;&#1054;%202017-01-31%20&#1054;&#1090;&#1095;&#1077;&#1090;.xls" TargetMode="External"/><Relationship Id="rId32" Type="http://schemas.openxmlformats.org/officeDocument/2006/relationships/hyperlink" Target="../01/31/254-&#1055;%20&#1059;&#1054;&#1056;&#1055;&#1057;%202017-01-31%20&#1054;&#1090;&#1095;&#1077;&#1090;.xls" TargetMode="External"/><Relationship Id="rId1600" Type="http://schemas.openxmlformats.org/officeDocument/2006/relationships/hyperlink" Target="../01/31/254-&#1055;%20&#1059;&#1057;&#1050;&#1047;&#1044;&#1054;%202017-01-31%20&#1054;&#1090;&#1095;&#1077;&#1090;.xls" TargetMode="External"/><Relationship Id="rId1838" Type="http://schemas.openxmlformats.org/officeDocument/2006/relationships/hyperlink" Target="../01/31/254-&#1055;%20&#1059;&#1057;&#1050;&#1047;&#1044;&#1054;%202017-01-31%20&#1054;&#1090;&#1095;&#1077;&#1090;.xls" TargetMode="External"/><Relationship Id="rId181" Type="http://schemas.openxmlformats.org/officeDocument/2006/relationships/hyperlink" Target="../01/31/254-&#1055;%20&#1059;&#1054;&#1056;&#1055;&#1057;%202017-01-31%20&#1054;&#1090;&#1095;&#1077;&#1090;.xls" TargetMode="External"/><Relationship Id="rId1905" Type="http://schemas.openxmlformats.org/officeDocument/2006/relationships/hyperlink" Target="../01/31/254-&#1055;%20&#1059;&#1057;&#1050;&#1047;&#1044;&#1054;%202017-01-31%20&#1054;&#1090;&#1095;&#1077;&#1090;.xls" TargetMode="External"/><Relationship Id="rId279" Type="http://schemas.openxmlformats.org/officeDocument/2006/relationships/hyperlink" Target="../01/31/254-&#1055;%20&#1059;&#1054;&#1056;&#1055;&#1057;%202017-01-31%20&#1054;&#1090;&#1095;&#1077;&#1090;.xls" TargetMode="External"/><Relationship Id="rId48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3" Type="http://schemas.openxmlformats.org/officeDocument/2006/relationships/hyperlink" Target="../01/31/254-&#1055;%20&#1059;&#1055;&#1041;%202017-01-31%20&#1054;&#1090;&#1095;&#1077;&#1090;.xls" TargetMode="External"/><Relationship Id="rId139" Type="http://schemas.openxmlformats.org/officeDocument/2006/relationships/hyperlink" Target="../01/31/254-&#1055;%20&#1059;&#1054;&#1056;&#1055;&#1057;%202017-01-31%20&#1054;&#1090;&#1095;&#1077;&#1090;.xls" TargetMode="External"/><Relationship Id="rId34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5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60" Type="http://schemas.openxmlformats.org/officeDocument/2006/relationships/hyperlink" Target="../01/31/254-&#1055;%20&#1059;&#1055;&#1041;%202017-01-31%20&#1054;&#1090;&#1095;&#1077;&#1090;.xls" TargetMode="External"/><Relationship Id="rId998" Type="http://schemas.openxmlformats.org/officeDocument/2006/relationships/hyperlink" Target="../01/31/254-&#1055;%20&#1059;&#1055;&#1041;%202017-01-31%20&#1054;&#1090;&#1095;&#1077;&#1090;.xls" TargetMode="External"/><Relationship Id="rId1183" Type="http://schemas.openxmlformats.org/officeDocument/2006/relationships/hyperlink" Target="../01/31/254-&#1055;%20&#1059;&#1056;&#1055;&#1047;%202017-01-31%20&#1054;&#1090;&#1095;&#1077;&#1090;.xls" TargetMode="External"/><Relationship Id="rId1390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206" Type="http://schemas.openxmlformats.org/officeDocument/2006/relationships/hyperlink" Target="../01/31/254-&#1055;%20&#1059;&#1054;&#1056;&#1055;&#1057;%202017-01-31%20&#1054;&#1090;&#1095;&#1077;&#1090;.xls" TargetMode="External"/><Relationship Id="rId41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58" Type="http://schemas.openxmlformats.org/officeDocument/2006/relationships/hyperlink" Target="../01/31/254-&#1055;%20&#1059;&#1055;&#1041;%202017-01-31%20&#1054;&#1090;&#1095;&#1077;&#1090;.xls" TargetMode="External"/><Relationship Id="rId1043" Type="http://schemas.openxmlformats.org/officeDocument/2006/relationships/hyperlink" Target="../01/31/254-&#1055;%20&#1059;&#1055;&#1041;%202017-01-31%20&#1054;&#1090;&#1095;&#1077;&#1090;.xls" TargetMode="External"/><Relationship Id="rId1488" Type="http://schemas.openxmlformats.org/officeDocument/2006/relationships/hyperlink" Target="../01/31/254-&#1055;%20&#1059;&#1057;&#1050;&#1047;&#1044;&#1054;%202017-01-31%20&#1054;&#1090;&#1095;&#1077;&#1090;.xls" TargetMode="External"/><Relationship Id="rId1695" Type="http://schemas.openxmlformats.org/officeDocument/2006/relationships/hyperlink" Target="../01/31/254-&#1055;%20&#1059;&#1057;&#1050;&#1047;&#1044;&#1054;%202017-01-31%20&#1054;&#1090;&#1095;&#1077;&#1090;.xls" TargetMode="External"/><Relationship Id="rId620" Type="http://schemas.openxmlformats.org/officeDocument/2006/relationships/hyperlink" Target="../01/31/254-&#1055;%20&#1059;&#1055;&#1041;%202017-01-31%20&#1054;&#1090;&#1095;&#1077;&#1090;.xls" TargetMode="External"/><Relationship Id="rId718" Type="http://schemas.openxmlformats.org/officeDocument/2006/relationships/hyperlink" Target="../01/31/254-&#1055;%20&#1059;&#1055;&#1041;%202017-01-31%20&#1054;&#1090;&#1095;&#1077;&#1090;.xls" TargetMode="External"/><Relationship Id="rId925" Type="http://schemas.openxmlformats.org/officeDocument/2006/relationships/hyperlink" Target="../01/31/254-&#1055;%20&#1059;&#1055;&#1041;%202017-01-31%20&#1054;&#1090;&#1095;&#1077;&#1090;.xls" TargetMode="External"/><Relationship Id="rId1250" Type="http://schemas.openxmlformats.org/officeDocument/2006/relationships/hyperlink" Target="../01/31/254-&#1055;%20&#1059;&#1056;&#1055;&#1047;%202017-01-31%20&#1054;&#1090;&#1095;&#1077;&#1090;.xls" TargetMode="External"/><Relationship Id="rId1348" Type="http://schemas.openxmlformats.org/officeDocument/2006/relationships/hyperlink" Target="../01/31/254-&#1055;%20&#1059;&#1056;&#1055;&#1047;%202017-01-31%20&#1054;&#1090;&#1095;&#1077;&#1090;.xls" TargetMode="External"/><Relationship Id="rId1555" Type="http://schemas.openxmlformats.org/officeDocument/2006/relationships/hyperlink" Target="../01/31/254-&#1055;%20&#1059;&#1057;&#1050;&#1047;&#1044;&#1054;%202017-01-31%20&#1054;&#1090;&#1095;&#1077;&#1090;.xls" TargetMode="External"/><Relationship Id="rId1762" Type="http://schemas.openxmlformats.org/officeDocument/2006/relationships/hyperlink" Target="../01/31/254-&#1055;%20&#1059;&#1057;&#1050;&#1047;&#1044;&#1054;%202017-01-31%20&#1054;&#1090;&#1095;&#1077;&#1090;.xls" TargetMode="External"/><Relationship Id="rId1110" Type="http://schemas.openxmlformats.org/officeDocument/2006/relationships/hyperlink" Target="../01/31/254-&#1055;%20&#1059;&#1055;&#1041;%202017-01-31%20&#1054;&#1090;&#1095;&#1077;&#1090;.xls" TargetMode="External"/><Relationship Id="rId1208" Type="http://schemas.openxmlformats.org/officeDocument/2006/relationships/hyperlink" Target="../01/31/254-&#1055;%20&#1059;&#1056;&#1055;&#1047;%202017-01-31%20&#1054;&#1090;&#1095;&#1077;&#1090;.xls" TargetMode="External"/><Relationship Id="rId1415" Type="http://schemas.openxmlformats.org/officeDocument/2006/relationships/hyperlink" Target="../01/31/254-&#1055;%20&#1059;&#1057;&#1050;&#1047;&#1044;&#1054;%202017-01-31%20&#1054;&#1090;&#1095;&#1077;&#1090;.xls" TargetMode="External"/><Relationship Id="rId54" Type="http://schemas.openxmlformats.org/officeDocument/2006/relationships/hyperlink" Target="../01/31/254-&#1055;%20&#1059;&#1054;&#1056;&#1055;&#1057;%202017-01-31%20&#1054;&#1090;&#1095;&#1077;&#1090;.xls" TargetMode="External"/><Relationship Id="rId1622" Type="http://schemas.openxmlformats.org/officeDocument/2006/relationships/hyperlink" Target="../01/31/254-&#1055;%20&#1059;&#1057;&#1050;&#1047;&#1044;&#1054;%202017-01-31%20&#1054;&#1090;&#1095;&#1077;&#1090;.xls" TargetMode="External"/><Relationship Id="rId1927" Type="http://schemas.openxmlformats.org/officeDocument/2006/relationships/hyperlink" Target="../01/31/254-&#1055;%20&#1059;&#1057;&#1050;&#1047;&#1044;&#1054;%202017-01-31%20&#1054;&#1090;&#1095;&#1077;&#1090;.xls" TargetMode="External"/><Relationship Id="rId270" Type="http://schemas.openxmlformats.org/officeDocument/2006/relationships/hyperlink" Target="../01/31/254-&#1055;%20&#1059;&#1054;&#1056;&#1055;&#1057;%202017-01-31%20&#1054;&#1090;&#1095;&#1077;&#1090;.xls" TargetMode="External"/><Relationship Id="rId130" Type="http://schemas.openxmlformats.org/officeDocument/2006/relationships/hyperlink" Target="../01/31/254-&#1055;%20&#1059;&#1054;&#1056;&#1055;&#1057;%202017-01-31%20&#1054;&#1090;&#1095;&#1077;&#1090;.xls" TargetMode="External"/><Relationship Id="rId36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75" Type="http://schemas.openxmlformats.org/officeDocument/2006/relationships/hyperlink" Target="../01/31/254-&#1055;%20&#1059;&#1055;&#1041;%202017-01-31%20&#1054;&#1090;&#1095;&#1077;&#1090;.xls" TargetMode="External"/><Relationship Id="rId782" Type="http://schemas.openxmlformats.org/officeDocument/2006/relationships/hyperlink" Target="../01/31/254-&#1055;%20&#1059;&#1055;&#1041;%202017-01-31%20&#1054;&#1090;&#1095;&#1077;&#1090;.xls" TargetMode="External"/><Relationship Id="rId228" Type="http://schemas.openxmlformats.org/officeDocument/2006/relationships/hyperlink" Target="../01/31/254-&#1055;%20&#1059;&#1054;&#1056;&#1055;&#1057;%202017-01-31%20&#1054;&#1090;&#1095;&#1077;&#1090;.xls" TargetMode="External"/><Relationship Id="rId43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42" Type="http://schemas.openxmlformats.org/officeDocument/2006/relationships/hyperlink" Target="../01/31/254-&#1055;%20&#1059;&#1055;&#1041;%202017-01-31%20&#1054;&#1090;&#1095;&#1077;&#1090;.xls" TargetMode="External"/><Relationship Id="rId1065" Type="http://schemas.openxmlformats.org/officeDocument/2006/relationships/hyperlink" Target="../01/31/254-&#1055;%20&#1059;&#1055;&#1041;%202017-01-31%20&#1054;&#1090;&#1095;&#1077;&#1090;.xls" TargetMode="External"/><Relationship Id="rId1272" Type="http://schemas.openxmlformats.org/officeDocument/2006/relationships/hyperlink" Target="../01/31/254-&#1055;%20&#1059;&#1056;&#1055;&#1047;%202017-01-31%20&#1054;&#1090;&#1095;&#1077;&#1090;.xls" TargetMode="External"/><Relationship Id="rId50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47" Type="http://schemas.openxmlformats.org/officeDocument/2006/relationships/hyperlink" Target="../01/31/254-&#1055;%20&#1059;&#1055;&#1041;%202017-01-31%20&#1054;&#1090;&#1095;&#1077;&#1090;.xls" TargetMode="External"/><Relationship Id="rId1132" Type="http://schemas.openxmlformats.org/officeDocument/2006/relationships/hyperlink" Target="../01/31/254-&#1055;%20&#1059;&#1055;&#1041;%202017-01-31%20&#1054;&#1090;&#1095;&#1077;&#1090;.xls" TargetMode="External"/><Relationship Id="rId1577" Type="http://schemas.openxmlformats.org/officeDocument/2006/relationships/hyperlink" Target="../01/31/254-&#1055;%20&#1059;&#1057;&#1050;&#1047;&#1044;&#1054;%202017-01-31%20&#1054;&#1090;&#1095;&#1077;&#1090;.xls" TargetMode="External"/><Relationship Id="rId1784" Type="http://schemas.openxmlformats.org/officeDocument/2006/relationships/hyperlink" Target="../01/31/254-&#1055;%20&#1059;&#1057;&#1050;&#1047;&#1044;&#1054;%202017-01-31%20&#1054;&#1090;&#1095;&#1077;&#1090;.xls" TargetMode="External"/><Relationship Id="rId76" Type="http://schemas.openxmlformats.org/officeDocument/2006/relationships/hyperlink" Target="../01/31/254-&#1055;%20&#1059;&#1054;&#1056;&#1055;&#1057;%202017-01-31%20&#1054;&#1090;&#1095;&#1077;&#1090;.xls" TargetMode="External"/><Relationship Id="rId807" Type="http://schemas.openxmlformats.org/officeDocument/2006/relationships/hyperlink" Target="../01/31/254-&#1055;%20&#1059;&#1055;&#1041;%202017-01-31%20&#1054;&#1090;&#1095;&#1077;&#1090;.xls" TargetMode="External"/><Relationship Id="rId1437" Type="http://schemas.openxmlformats.org/officeDocument/2006/relationships/hyperlink" Target="../01/31/254-&#1055;%20&#1059;&#1057;&#1050;&#1047;&#1044;&#1054;%202017-01-31%20&#1054;&#1090;&#1095;&#1077;&#1090;.xls" TargetMode="External"/><Relationship Id="rId1644" Type="http://schemas.openxmlformats.org/officeDocument/2006/relationships/hyperlink" Target="../01/31/254-&#1055;%20&#1059;&#1057;&#1050;&#1047;&#1044;&#1054;%202017-01-31%20&#1054;&#1090;&#1095;&#1077;&#1090;.xls" TargetMode="External"/><Relationship Id="rId1851" Type="http://schemas.openxmlformats.org/officeDocument/2006/relationships/hyperlink" Target="../01/31/254-&#1055;%20&#1059;&#1057;&#1050;&#1047;&#1044;&#1054;%202017-01-31%20&#1054;&#1090;&#1095;&#1077;&#1090;.xls" TargetMode="External"/><Relationship Id="rId1504" Type="http://schemas.openxmlformats.org/officeDocument/2006/relationships/hyperlink" Target="../01/31/254-&#1055;%20&#1059;&#1057;&#1050;&#1047;&#1044;&#1054;%202017-01-31%20&#1054;&#1090;&#1095;&#1077;&#1090;.xls" TargetMode="External"/><Relationship Id="rId1711" Type="http://schemas.openxmlformats.org/officeDocument/2006/relationships/hyperlink" Target="../01/31/254-&#1055;%20&#1059;&#1057;&#1050;&#1047;&#1044;&#1054;%202017-01-31%20&#1054;&#1090;&#1095;&#1077;&#1090;.xls" TargetMode="External"/><Relationship Id="rId1949" Type="http://schemas.openxmlformats.org/officeDocument/2006/relationships/hyperlink" Target="../01/31/254-&#1055;%20&#1059;&#1057;&#1050;&#1047;&#1044;&#1054;%202017-01-31%20&#1054;&#1090;&#1095;&#1077;&#1090;.xls" TargetMode="External"/><Relationship Id="rId292" Type="http://schemas.openxmlformats.org/officeDocument/2006/relationships/hyperlink" Target="../01/31/254-&#1055;%20&#1059;&#1054;&#1056;&#1055;&#1057;%202017-01-31%20&#1054;&#1090;&#1095;&#1077;&#1090;.xls" TargetMode="External"/><Relationship Id="rId1809" Type="http://schemas.openxmlformats.org/officeDocument/2006/relationships/hyperlink" Target="../01/31/254-&#1055;%20&#1059;&#1057;&#1050;&#1047;&#1044;&#1054;%202017-01-31%20&#1054;&#1090;&#1095;&#1077;&#1090;.xls" TargetMode="External"/><Relationship Id="rId597" Type="http://schemas.openxmlformats.org/officeDocument/2006/relationships/hyperlink" Target="../01/31/254-&#1055;%20&#1059;&#1055;&#1041;%202017-01-31%20&#1054;&#1090;&#1095;&#1077;&#1090;.xls" TargetMode="External"/><Relationship Id="rId152" Type="http://schemas.openxmlformats.org/officeDocument/2006/relationships/hyperlink" Target="../01/31/254-&#1055;%20&#1059;&#1054;&#1056;&#1055;&#1057;%202017-01-31%20&#1054;&#1090;&#1095;&#1077;&#1090;.xls" TargetMode="External"/><Relationship Id="rId45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087" Type="http://schemas.openxmlformats.org/officeDocument/2006/relationships/hyperlink" Target="../01/31/254-&#1055;%20&#1059;&#1055;&#1041;%202017-01-31%20&#1054;&#1090;&#1095;&#1077;&#1090;.xls" TargetMode="External"/><Relationship Id="rId1294" Type="http://schemas.openxmlformats.org/officeDocument/2006/relationships/hyperlink" Target="../01/31/254-&#1055;%20&#1059;&#1056;&#1055;&#1047;%202017-01-31%20&#1054;&#1090;&#1095;&#1077;&#1090;.xls" TargetMode="External"/><Relationship Id="rId664" Type="http://schemas.openxmlformats.org/officeDocument/2006/relationships/hyperlink" Target="../01/31/254-&#1055;%20&#1059;&#1055;&#1041;%202017-01-31%20&#1054;&#1090;&#1095;&#1077;&#1090;.xls" TargetMode="External"/><Relationship Id="rId871" Type="http://schemas.openxmlformats.org/officeDocument/2006/relationships/hyperlink" Target="../01/31/254-&#1055;%20&#1059;&#1055;&#1041;%202017-01-31%20&#1054;&#1090;&#1095;&#1077;&#1090;.xls" TargetMode="External"/><Relationship Id="rId969" Type="http://schemas.openxmlformats.org/officeDocument/2006/relationships/hyperlink" Target="../01/31/254-&#1055;%20&#1059;&#1055;&#1041;%202017-01-31%20&#1054;&#1090;&#1095;&#1077;&#1090;.xls" TargetMode="External"/><Relationship Id="rId1599" Type="http://schemas.openxmlformats.org/officeDocument/2006/relationships/hyperlink" Target="../01/31/254-&#1055;%20&#1059;&#1057;&#1050;&#1047;&#1044;&#1054;%202017-01-31%20&#1054;&#1090;&#1095;&#1077;&#1090;.xls" TargetMode="External"/><Relationship Id="rId317" Type="http://schemas.openxmlformats.org/officeDocument/2006/relationships/hyperlink" Target="../01/31/254-&#1055;%20&#1059;&#1054;&#1056;&#1055;&#1057;%202017-01-31%20&#1054;&#1090;&#1095;&#1077;&#1090;.xls" TargetMode="External"/><Relationship Id="rId52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31" Type="http://schemas.openxmlformats.org/officeDocument/2006/relationships/hyperlink" Target="../01/31/254-&#1055;%20&#1059;&#1055;&#1041;%202017-01-31%20&#1054;&#1090;&#1095;&#1077;&#1090;.xls" TargetMode="External"/><Relationship Id="rId1154" Type="http://schemas.openxmlformats.org/officeDocument/2006/relationships/hyperlink" Target="../01/31/254-&#1055;%20&#1059;&#1055;&#1041;%202017-01-31%20&#1054;&#1090;&#1095;&#1077;&#1090;.xls" TargetMode="External"/><Relationship Id="rId1361" Type="http://schemas.openxmlformats.org/officeDocument/2006/relationships/hyperlink" Target="../01/31/254-&#1055;%20&#1059;&#1056;&#1055;&#1047;%202017-01-31%20&#1054;&#1090;&#1095;&#1077;&#1090;.xls" TargetMode="External"/><Relationship Id="rId1459" Type="http://schemas.openxmlformats.org/officeDocument/2006/relationships/hyperlink" Target="../01/31/254-&#1055;%20&#1059;&#1057;&#1050;&#1047;&#1044;&#1054;%202017-01-31%20&#1054;&#1090;&#1095;&#1077;&#1090;.xls" TargetMode="External"/><Relationship Id="rId98" Type="http://schemas.openxmlformats.org/officeDocument/2006/relationships/hyperlink" Target="../01/31/254-&#1055;%20&#1059;&#1054;&#1056;&#1055;&#1057;%202017-01-31%20&#1054;&#1090;&#1095;&#1077;&#1090;.xls" TargetMode="External"/><Relationship Id="rId829" Type="http://schemas.openxmlformats.org/officeDocument/2006/relationships/hyperlink" Target="../01/31/254-&#1055;%20&#1059;&#1055;&#1041;%202017-01-31%20&#1054;&#1090;&#1095;&#1077;&#1090;.xls" TargetMode="External"/><Relationship Id="rId1014" Type="http://schemas.openxmlformats.org/officeDocument/2006/relationships/hyperlink" Target="../01/31/254-&#1055;%20&#1059;&#1055;&#1041;%202017-01-31%20&#1054;&#1090;&#1095;&#1077;&#1090;.xls" TargetMode="External"/><Relationship Id="rId1221" Type="http://schemas.openxmlformats.org/officeDocument/2006/relationships/hyperlink" Target="../01/31/254-&#1055;%20&#1059;&#1056;&#1055;&#1047;%202017-01-31%20&#1054;&#1090;&#1095;&#1077;&#1090;.xls" TargetMode="External"/><Relationship Id="rId1666" Type="http://schemas.openxmlformats.org/officeDocument/2006/relationships/hyperlink" Target="../01/31/254-&#1055;%20&#1059;&#1057;&#1050;&#1047;&#1044;&#1054;%202017-01-31%20&#1054;&#1090;&#1095;&#1077;&#1090;.xls" TargetMode="External"/><Relationship Id="rId1873" Type="http://schemas.openxmlformats.org/officeDocument/2006/relationships/hyperlink" Target="../01/31/254-&#1055;%20&#1059;&#1057;&#1050;&#1047;&#1044;&#1054;%202017-01-31%20&#1054;&#1090;&#1095;&#1077;&#1090;.xls" TargetMode="External"/><Relationship Id="rId1319" Type="http://schemas.openxmlformats.org/officeDocument/2006/relationships/hyperlink" Target="../01/31/254-&#1055;%20&#1059;&#1056;&#1055;&#1047;%202017-01-31%20&#1054;&#1090;&#1095;&#1077;&#1090;.xls" TargetMode="External"/><Relationship Id="rId1526" Type="http://schemas.openxmlformats.org/officeDocument/2006/relationships/hyperlink" Target="../01/31/254-&#1055;%20&#1059;&#1057;&#1050;&#1047;&#1044;&#1054;%202017-01-31%20&#1054;&#1090;&#1095;&#1077;&#1090;.xls" TargetMode="External"/><Relationship Id="rId1733" Type="http://schemas.openxmlformats.org/officeDocument/2006/relationships/hyperlink" Target="../01/31/254-&#1055;%20&#1059;&#1057;&#1050;&#1047;&#1044;&#1054;%202017-01-31%20&#1054;&#1090;&#1095;&#1077;&#1090;.xls" TargetMode="External"/><Relationship Id="rId1940" Type="http://schemas.openxmlformats.org/officeDocument/2006/relationships/hyperlink" Target="../01/31/254-&#1055;%20&#1059;&#1057;&#1050;&#1047;&#1044;&#1054;%202017-01-31%20&#1054;&#1090;&#1095;&#1077;&#1090;.xls" TargetMode="External"/><Relationship Id="rId25" Type="http://schemas.openxmlformats.org/officeDocument/2006/relationships/hyperlink" Target="../01/31/254-&#1055;%20&#1059;&#1054;&#1056;&#1055;&#1057;%202017-01-31%20&#1054;&#1090;&#1095;&#1077;&#1090;.xls" TargetMode="External"/><Relationship Id="rId1800" Type="http://schemas.openxmlformats.org/officeDocument/2006/relationships/hyperlink" Target="../01/31/254-&#1055;%20&#1059;&#1057;&#1050;&#1047;&#1044;&#1054;%202017-01-31%20&#1054;&#1090;&#1095;&#1077;&#1090;.xls" TargetMode="External"/><Relationship Id="rId174" Type="http://schemas.openxmlformats.org/officeDocument/2006/relationships/hyperlink" Target="../01/31/254-&#1055;%20&#1059;&#1054;&#1056;&#1055;&#1057;%202017-01-31%20&#1054;&#1090;&#1095;&#1077;&#1090;.xls" TargetMode="External"/><Relationship Id="rId38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241" Type="http://schemas.openxmlformats.org/officeDocument/2006/relationships/hyperlink" Target="../01/31/254-&#1055;%20&#1059;&#1054;&#1056;&#1055;&#1057;%202017-01-31%20&#1054;&#1090;&#1095;&#1077;&#1090;.xls" TargetMode="External"/><Relationship Id="rId47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86" Type="http://schemas.openxmlformats.org/officeDocument/2006/relationships/hyperlink" Target="../01/31/254-&#1055;%20&#1059;&#1055;&#1041;%202017-01-31%20&#1054;&#1090;&#1095;&#1077;&#1090;.xls" TargetMode="External"/><Relationship Id="rId893" Type="http://schemas.openxmlformats.org/officeDocument/2006/relationships/hyperlink" Target="../01/31/254-&#1055;%20&#1059;&#1055;&#1041;%202017-01-31%20&#1054;&#1090;&#1095;&#1077;&#1090;.xls" TargetMode="External"/><Relationship Id="rId33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4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53" Type="http://schemas.openxmlformats.org/officeDocument/2006/relationships/hyperlink" Target="../01/31/254-&#1055;%20&#1059;&#1055;&#1041;%202017-01-31%20&#1054;&#1090;&#1095;&#1077;&#1090;.xls" TargetMode="External"/><Relationship Id="rId1176" Type="http://schemas.openxmlformats.org/officeDocument/2006/relationships/hyperlink" Target="../01/31/254-&#1055;%20&#1059;&#1055;&#1041;%202017-01-31%20&#1054;&#1090;&#1095;&#1077;&#1090;.xls" TargetMode="External"/><Relationship Id="rId1383" Type="http://schemas.openxmlformats.org/officeDocument/2006/relationships/hyperlink" Target="../01/31/254-&#1055;%20&#1059;&#1057;&#1050;&#1047;&#1044;&#1054;%20(&#1044;&#1054;)%202017-01-31%20&#1054;&#1090;&#1095;&#1077;&#1090;.xls" TargetMode="External"/><Relationship Id="rId101" Type="http://schemas.openxmlformats.org/officeDocument/2006/relationships/hyperlink" Target="../01/31/254-&#1055;%20&#1059;&#1054;&#1056;&#1055;&#1057;%202017-01-31%20&#1054;&#1090;&#1095;&#1077;&#1090;.xls" TargetMode="External"/><Relationship Id="rId40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60" Type="http://schemas.openxmlformats.org/officeDocument/2006/relationships/hyperlink" Target="../01/31/254-&#1055;%20&#1059;&#1055;&#1041;%202017-01-31%20&#1054;&#1090;&#1095;&#1077;&#1090;.xls" TargetMode="External"/><Relationship Id="rId1036" Type="http://schemas.openxmlformats.org/officeDocument/2006/relationships/hyperlink" Target="../01/31/254-&#1055;%20&#1059;&#1055;&#1041;%202017-01-31%20&#1054;&#1090;&#1095;&#1077;&#1090;.xls" TargetMode="External"/><Relationship Id="rId1243" Type="http://schemas.openxmlformats.org/officeDocument/2006/relationships/hyperlink" Target="../01/31/254-&#1055;%20&#1059;&#1056;&#1055;&#1047;%202017-01-31%20&#1054;&#1090;&#1095;&#1077;&#1090;.xls" TargetMode="External"/><Relationship Id="rId1590" Type="http://schemas.openxmlformats.org/officeDocument/2006/relationships/hyperlink" Target="../01/31/254-&#1055;%20&#1059;&#1057;&#1050;&#1047;&#1044;&#1054;%202017-01-31%20&#1054;&#1090;&#1095;&#1077;&#1090;.xls" TargetMode="External"/><Relationship Id="rId1688" Type="http://schemas.openxmlformats.org/officeDocument/2006/relationships/hyperlink" Target="../01/31/254-&#1055;%20&#1059;&#1057;&#1050;&#1047;&#1044;&#1054;%202017-01-31%20&#1054;&#1090;&#1095;&#1077;&#1090;.xls" TargetMode="External"/><Relationship Id="rId1895" Type="http://schemas.openxmlformats.org/officeDocument/2006/relationships/hyperlink" Target="../01/31/254-&#1055;%20&#1059;&#1057;&#1050;&#1047;&#1044;&#1054;%202017-01-31%20&#1054;&#1090;&#1095;&#1077;&#1090;.xls" TargetMode="External"/><Relationship Id="rId613" Type="http://schemas.openxmlformats.org/officeDocument/2006/relationships/hyperlink" Target="../01/31/254-&#1055;%20&#1059;&#1055;&#1041;%202017-01-31%20&#1054;&#1090;&#1095;&#1077;&#1090;.xls" TargetMode="External"/><Relationship Id="rId820" Type="http://schemas.openxmlformats.org/officeDocument/2006/relationships/hyperlink" Target="../01/31/254-&#1055;%20&#1059;&#1055;&#1041;%202017-01-31%20&#1054;&#1090;&#1095;&#1077;&#1090;.xls" TargetMode="External"/><Relationship Id="rId918" Type="http://schemas.openxmlformats.org/officeDocument/2006/relationships/hyperlink" Target="../01/31/254-&#1055;%20&#1059;&#1055;&#1041;%202017-01-31%20&#1054;&#1090;&#1095;&#1077;&#1090;.xls" TargetMode="External"/><Relationship Id="rId1450" Type="http://schemas.openxmlformats.org/officeDocument/2006/relationships/hyperlink" Target="../01/31/254-&#1055;%20&#1059;&#1057;&#1050;&#1047;&#1044;&#1054;%202017-01-31%20&#1054;&#1090;&#1095;&#1077;&#1090;.xls" TargetMode="External"/><Relationship Id="rId1548" Type="http://schemas.openxmlformats.org/officeDocument/2006/relationships/hyperlink" Target="../01/31/254-&#1055;%20&#1059;&#1057;&#1050;&#1047;&#1044;&#1054;%202017-01-31%20&#1054;&#1090;&#1095;&#1077;&#1090;.xls" TargetMode="External"/><Relationship Id="rId1755" Type="http://schemas.openxmlformats.org/officeDocument/2006/relationships/hyperlink" Target="../01/31/254-&#1055;%20&#1059;&#1057;&#1050;&#1047;&#1044;&#1054;%202017-01-31%20&#1054;&#1090;&#1095;&#1077;&#1090;.xls" TargetMode="External"/><Relationship Id="rId1103" Type="http://schemas.openxmlformats.org/officeDocument/2006/relationships/hyperlink" Target="../01/31/254-&#1055;%20&#1059;&#1055;&#1041;%202017-01-31%20&#1054;&#1090;&#1095;&#1077;&#1090;.xls" TargetMode="External"/><Relationship Id="rId1310" Type="http://schemas.openxmlformats.org/officeDocument/2006/relationships/hyperlink" Target="../01/31/254-&#1055;%20&#1059;&#1056;&#1055;&#1047;%202017-01-31%20&#1054;&#1090;&#1095;&#1077;&#1090;.xls" TargetMode="External"/><Relationship Id="rId1408" Type="http://schemas.openxmlformats.org/officeDocument/2006/relationships/hyperlink" Target="../01/31/254-&#1055;%20&#1059;&#1057;&#1050;&#1047;&#1044;&#1054;%202017-01-31%20&#1054;&#1090;&#1095;&#1077;&#1090;.xls" TargetMode="External"/><Relationship Id="rId1962" Type="http://schemas.openxmlformats.org/officeDocument/2006/relationships/hyperlink" Target="../01/31/254-&#1055;%20&#1059;&#1057;&#1050;&#1047;&#1044;&#1054;%202017-01-31%20&#1054;&#1090;&#1095;&#1077;&#1090;.xls" TargetMode="External"/><Relationship Id="rId47" Type="http://schemas.openxmlformats.org/officeDocument/2006/relationships/hyperlink" Target="../01/31/254-&#1055;%20&#1059;&#1054;&#1056;&#1055;&#1057;%202017-01-31%20&#1054;&#1090;&#1095;&#1077;&#1090;.xls" TargetMode="External"/><Relationship Id="rId1615" Type="http://schemas.openxmlformats.org/officeDocument/2006/relationships/hyperlink" Target="../01/31/254-&#1055;%20&#1059;&#1057;&#1050;&#1047;&#1044;&#1054;%202017-01-31%20&#1054;&#1090;&#1095;&#1077;&#1090;.xls" TargetMode="External"/><Relationship Id="rId1822" Type="http://schemas.openxmlformats.org/officeDocument/2006/relationships/hyperlink" Target="../01/31/254-&#1055;%20&#1059;&#1057;&#1050;&#1047;&#1044;&#1054;%202017-01-31%20&#1054;&#1090;&#1095;&#1077;&#1090;.xls" TargetMode="External"/><Relationship Id="rId196" Type="http://schemas.openxmlformats.org/officeDocument/2006/relationships/hyperlink" Target="../01/31/254-&#1055;%20&#1059;&#1054;&#1056;&#1055;&#1057;%202017-01-31%20&#1054;&#1090;&#1095;&#1077;&#1090;.xls" TargetMode="External"/><Relationship Id="rId263" Type="http://schemas.openxmlformats.org/officeDocument/2006/relationships/hyperlink" Target="../01/31/254-&#1055;%20&#1059;&#1054;&#1056;&#1055;&#1057;%202017-01-31%20&#1054;&#1090;&#1095;&#1077;&#1090;.xls" TargetMode="External"/><Relationship Id="rId47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23" Type="http://schemas.openxmlformats.org/officeDocument/2006/relationships/hyperlink" Target="../01/31/254-&#1055;%20&#1059;&#1054;&#1056;&#1055;&#1057;%202017-01-31%20&#1054;&#1090;&#1095;&#1077;&#1090;.xls" TargetMode="External"/><Relationship Id="rId33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68" Type="http://schemas.openxmlformats.org/officeDocument/2006/relationships/hyperlink" Target="../01/31/254-&#1055;%20&#1059;&#1055;&#1041;%202017-01-31%20&#1054;&#1090;&#1095;&#1077;&#1090;.xls" TargetMode="External"/><Relationship Id="rId775" Type="http://schemas.openxmlformats.org/officeDocument/2006/relationships/hyperlink" Target="../01/31/254-&#1055;%20&#1059;&#1055;&#1041;%202017-01-31%20&#1054;&#1090;&#1095;&#1077;&#1090;.xls" TargetMode="External"/><Relationship Id="rId982" Type="http://schemas.openxmlformats.org/officeDocument/2006/relationships/hyperlink" Target="../01/31/254-&#1055;%20&#1059;&#1055;&#1041;%202017-01-31%20&#1054;&#1090;&#1095;&#1077;&#1090;.xls" TargetMode="External"/><Relationship Id="rId1198" Type="http://schemas.openxmlformats.org/officeDocument/2006/relationships/hyperlink" Target="../01/31/254-&#1055;%20&#1059;&#1056;&#1055;&#1047;%202017-01-31%20&#1054;&#1090;&#1095;&#1077;&#1090;.xls" TargetMode="External"/><Relationship Id="rId428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35" Type="http://schemas.openxmlformats.org/officeDocument/2006/relationships/hyperlink" Target="../01/31/254-&#1055;%20&#1059;&#1055;&#1041;%202017-01-31%20&#1054;&#1090;&#1095;&#1077;&#1090;.xls" TargetMode="External"/><Relationship Id="rId842" Type="http://schemas.openxmlformats.org/officeDocument/2006/relationships/hyperlink" Target="../01/31/254-&#1055;%20&#1059;&#1055;&#1041;%202017-01-31%20&#1054;&#1090;&#1095;&#1077;&#1090;.xls" TargetMode="External"/><Relationship Id="rId1058" Type="http://schemas.openxmlformats.org/officeDocument/2006/relationships/hyperlink" Target="../01/31/254-&#1055;%20&#1059;&#1055;&#1041;%202017-01-31%20&#1054;&#1090;&#1095;&#1077;&#1090;.xls" TargetMode="External"/><Relationship Id="rId1265" Type="http://schemas.openxmlformats.org/officeDocument/2006/relationships/hyperlink" Target="../01/31/254-&#1055;%20&#1059;&#1056;&#1055;&#1047;%202017-01-31%20&#1054;&#1090;&#1095;&#1077;&#1090;.xls" TargetMode="External"/><Relationship Id="rId1472" Type="http://schemas.openxmlformats.org/officeDocument/2006/relationships/hyperlink" Target="../01/31/254-&#1055;%20&#1059;&#1057;&#1050;&#1047;&#1044;&#1054;%202017-01-31%20&#1054;&#1090;&#1095;&#1077;&#1090;.xls" TargetMode="External"/><Relationship Id="rId702" Type="http://schemas.openxmlformats.org/officeDocument/2006/relationships/hyperlink" Target="../01/31/254-&#1055;%20&#1059;&#1055;&#1041;%202017-01-31%20&#1054;&#1090;&#1095;&#1077;&#1090;.xls" TargetMode="External"/><Relationship Id="rId1125" Type="http://schemas.openxmlformats.org/officeDocument/2006/relationships/hyperlink" Target="../01/31/254-&#1055;%20&#1059;&#1055;&#1041;%202017-01-31%20&#1054;&#1090;&#1095;&#1077;&#1090;.xls" TargetMode="External"/><Relationship Id="rId1332" Type="http://schemas.openxmlformats.org/officeDocument/2006/relationships/hyperlink" Target="../01/31/254-&#1055;%20&#1059;&#1056;&#1055;&#1047;%202017-01-31%20&#1054;&#1090;&#1095;&#1077;&#1090;.xls" TargetMode="External"/><Relationship Id="rId1777" Type="http://schemas.openxmlformats.org/officeDocument/2006/relationships/hyperlink" Target="../01/31/254-&#1055;%20&#1059;&#1057;&#1050;&#1047;&#1044;&#1054;%202017-01-31%20&#1054;&#1090;&#1095;&#1077;&#1090;.xls" TargetMode="External"/><Relationship Id="rId69" Type="http://schemas.openxmlformats.org/officeDocument/2006/relationships/hyperlink" Target="../01/31/254-&#1055;%20&#1059;&#1054;&#1056;&#1055;&#1057;%202017-01-31%20&#1054;&#1090;&#1095;&#1077;&#1090;.xls" TargetMode="External"/><Relationship Id="rId1637" Type="http://schemas.openxmlformats.org/officeDocument/2006/relationships/hyperlink" Target="../01/31/254-&#1055;%20&#1059;&#1057;&#1050;&#1047;&#1044;&#1054;%202017-01-31%20&#1054;&#1090;&#1095;&#1077;&#1090;.xls" TargetMode="External"/><Relationship Id="rId1844" Type="http://schemas.openxmlformats.org/officeDocument/2006/relationships/hyperlink" Target="../01/31/254-&#1055;%20&#1059;&#1057;&#1050;&#1047;&#1044;&#1054;%202017-01-31%20&#1054;&#1090;&#1095;&#1077;&#1090;.xls" TargetMode="External"/><Relationship Id="rId1704" Type="http://schemas.openxmlformats.org/officeDocument/2006/relationships/hyperlink" Target="../01/31/254-&#1055;%20&#1059;&#1057;&#1050;&#1047;&#1044;&#1054;%202017-01-31%20&#1054;&#1090;&#1095;&#1077;&#1090;.xls" TargetMode="External"/><Relationship Id="rId285" Type="http://schemas.openxmlformats.org/officeDocument/2006/relationships/hyperlink" Target="../01/31/254-&#1055;%20&#1059;&#1054;&#1056;&#1055;&#1057;%202017-01-31%20&#1054;&#1090;&#1095;&#1077;&#1090;.xls" TargetMode="External"/><Relationship Id="rId1911" Type="http://schemas.openxmlformats.org/officeDocument/2006/relationships/hyperlink" Target="../01/31/254-&#1055;%20&#1059;&#1057;&#1050;&#1047;&#1044;&#1054;%202017-01-31%20&#1054;&#1090;&#1095;&#1077;&#1090;.xls" TargetMode="External"/><Relationship Id="rId49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97" Type="http://schemas.openxmlformats.org/officeDocument/2006/relationships/hyperlink" Target="../01/31/254-&#1055;%20&#1059;&#1055;&#1041;%202017-01-31%20&#1054;&#1090;&#1095;&#1077;&#1090;.xls" TargetMode="External"/><Relationship Id="rId145" Type="http://schemas.openxmlformats.org/officeDocument/2006/relationships/hyperlink" Target="../01/31/254-&#1055;%20&#1059;&#1054;&#1056;&#1055;&#1057;%202017-01-31%20&#1054;&#1090;&#1095;&#1077;&#1090;.xls" TargetMode="External"/><Relationship Id="rId35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1287" Type="http://schemas.openxmlformats.org/officeDocument/2006/relationships/hyperlink" Target="../01/31/254-&#1055;%20&#1059;&#1056;&#1055;&#1047;%202017-01-31%20&#1054;&#1090;&#1095;&#1077;&#1090;.xls" TargetMode="External"/><Relationship Id="rId212" Type="http://schemas.openxmlformats.org/officeDocument/2006/relationships/hyperlink" Target="../01/31/254-&#1055;%20&#1059;&#1054;&#1056;&#1055;&#1057;%202017-01-31%20&#1054;&#1090;&#1095;&#1077;&#1090;.xls" TargetMode="External"/><Relationship Id="rId657" Type="http://schemas.openxmlformats.org/officeDocument/2006/relationships/hyperlink" Target="../01/31/254-&#1055;%20&#1059;&#1055;&#1041;%202017-01-31%20&#1054;&#1090;&#1095;&#1077;&#1090;.xls" TargetMode="External"/><Relationship Id="rId864" Type="http://schemas.openxmlformats.org/officeDocument/2006/relationships/hyperlink" Target="../01/31/254-&#1055;%20&#1059;&#1055;&#1041;%202017-01-31%20&#1054;&#1090;&#1095;&#1077;&#1090;.xls" TargetMode="External"/><Relationship Id="rId1494" Type="http://schemas.openxmlformats.org/officeDocument/2006/relationships/hyperlink" Target="../01/31/254-&#1055;%20&#1059;&#1057;&#1050;&#1047;&#1044;&#1054;%202017-01-31%20&#1054;&#1090;&#1095;&#1077;&#1090;.xls" TargetMode="External"/><Relationship Id="rId1799" Type="http://schemas.openxmlformats.org/officeDocument/2006/relationships/hyperlink" Target="../01/31/254-&#1055;%20&#1059;&#1057;&#1050;&#1047;&#1044;&#1054;%202017-01-31%20&#1054;&#1090;&#1095;&#1077;&#1090;.xls" TargetMode="External"/><Relationship Id="rId51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24" Type="http://schemas.openxmlformats.org/officeDocument/2006/relationships/hyperlink" Target="../01/31/254-&#1055;%20&#1059;&#1055;&#1041;%202017-01-31%20&#1054;&#1090;&#1095;&#1077;&#1090;.xls" TargetMode="External"/><Relationship Id="rId931" Type="http://schemas.openxmlformats.org/officeDocument/2006/relationships/hyperlink" Target="../01/31/254-&#1055;%20&#1059;&#1055;&#1041;%202017-01-31%20&#1054;&#1090;&#1095;&#1077;&#1090;.xls" TargetMode="External"/><Relationship Id="rId1147" Type="http://schemas.openxmlformats.org/officeDocument/2006/relationships/hyperlink" Target="../01/31/254-&#1055;%20&#1059;&#1055;&#1041;%202017-01-31%20&#1054;&#1090;&#1095;&#1077;&#1090;.xls" TargetMode="External"/><Relationship Id="rId1354" Type="http://schemas.openxmlformats.org/officeDocument/2006/relationships/hyperlink" Target="../01/31/254-&#1055;%20&#1059;&#1056;&#1055;&#1047;%202017-01-31%20&#1054;&#1090;&#1095;&#1077;&#1090;.xls" TargetMode="External"/><Relationship Id="rId1561" Type="http://schemas.openxmlformats.org/officeDocument/2006/relationships/hyperlink" Target="../01/31/254-&#1055;%20&#1059;&#1057;&#1050;&#1047;&#1044;&#1054;%202017-01-31%20&#1054;&#1090;&#1095;&#1077;&#1090;.xls" TargetMode="External"/><Relationship Id="rId60" Type="http://schemas.openxmlformats.org/officeDocument/2006/relationships/hyperlink" Target="../01/31/254-&#1055;%20&#1059;&#1054;&#1056;&#1055;&#1057;%202017-01-31%20&#1054;&#1090;&#1095;&#1077;&#1090;.xls" TargetMode="External"/><Relationship Id="rId1007" Type="http://schemas.openxmlformats.org/officeDocument/2006/relationships/hyperlink" Target="../01/31/254-&#1055;%20&#1059;&#1055;&#1041;%202017-01-31%20&#1054;&#1090;&#1095;&#1077;&#1090;.xls" TargetMode="External"/><Relationship Id="rId1214" Type="http://schemas.openxmlformats.org/officeDocument/2006/relationships/hyperlink" Target="../01/31/254-&#1055;%20&#1059;&#1056;&#1055;&#1047;%202017-01-31%20&#1054;&#1090;&#1095;&#1077;&#1090;.xls" TargetMode="External"/><Relationship Id="rId1421" Type="http://schemas.openxmlformats.org/officeDocument/2006/relationships/hyperlink" Target="../01/31/254-&#1055;%20&#1059;&#1057;&#1050;&#1047;&#1044;&#1054;%202017-01-31%20&#1054;&#1090;&#1095;&#1077;&#1090;.xls" TargetMode="External"/><Relationship Id="rId1659" Type="http://schemas.openxmlformats.org/officeDocument/2006/relationships/hyperlink" Target="../01/31/254-&#1055;%20&#1059;&#1057;&#1050;&#1047;&#1044;&#1054;%202017-01-31%20&#1054;&#1090;&#1095;&#1077;&#1090;.xls" TargetMode="External"/><Relationship Id="rId1866" Type="http://schemas.openxmlformats.org/officeDocument/2006/relationships/hyperlink" Target="../01/31/254-&#1055;%20&#1059;&#1057;&#1050;&#1047;&#1044;&#1054;%202017-01-31%20&#1054;&#1090;&#1095;&#1077;&#1090;.xls" TargetMode="External"/><Relationship Id="rId1519" Type="http://schemas.openxmlformats.org/officeDocument/2006/relationships/hyperlink" Target="../01/31/254-&#1055;%20&#1059;&#1057;&#1050;&#1047;&#1044;&#1054;%202017-01-31%20&#1054;&#1090;&#1095;&#1077;&#1090;.xls" TargetMode="External"/><Relationship Id="rId1726" Type="http://schemas.openxmlformats.org/officeDocument/2006/relationships/hyperlink" Target="../01/31/254-&#1055;%20&#1059;&#1057;&#1050;&#1047;&#1044;&#1054;%202017-01-31%20&#1054;&#1090;&#1095;&#1077;&#1090;.xls" TargetMode="External"/><Relationship Id="rId1933" Type="http://schemas.openxmlformats.org/officeDocument/2006/relationships/hyperlink" Target="../01/31/254-&#1055;%20&#1059;&#1057;&#1050;&#1047;&#1044;&#1054;%202017-01-31%20&#1054;&#1090;&#1095;&#1077;&#1090;.xls" TargetMode="External"/><Relationship Id="rId18" Type="http://schemas.openxmlformats.org/officeDocument/2006/relationships/hyperlink" Target="../01/31/254-&#1055;%20&#1059;&#1054;&#1056;&#1055;&#1057;%202017-01-31%20&#1054;&#1090;&#1095;&#1077;&#1090;.xls" TargetMode="External"/><Relationship Id="rId167" Type="http://schemas.openxmlformats.org/officeDocument/2006/relationships/hyperlink" Target="../01/31/254-&#1055;%20&#1059;&#1054;&#1056;&#1055;&#1057;%202017-01-31%20&#1054;&#1090;&#1095;&#1077;&#1090;.xls" TargetMode="External"/><Relationship Id="rId374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81" Type="http://schemas.openxmlformats.org/officeDocument/2006/relationships/hyperlink" Target="../01/31/254-&#1055;%20&#1059;&#1055;&#1041;%202017-01-31%20&#1054;&#1090;&#1095;&#1077;&#1090;.xls" TargetMode="External"/><Relationship Id="rId234" Type="http://schemas.openxmlformats.org/officeDocument/2006/relationships/hyperlink" Target="../01/31/254-&#1055;%20&#1059;&#1054;&#1056;&#1055;&#1057;%202017-01-31%20&#1054;&#1090;&#1095;&#1077;&#1090;.xls" TargetMode="External"/><Relationship Id="rId679" Type="http://schemas.openxmlformats.org/officeDocument/2006/relationships/hyperlink" Target="../01/31/254-&#1055;%20&#1059;&#1055;&#1041;%202017-01-31%20&#1054;&#1090;&#1095;&#1077;&#1090;.xls" TargetMode="External"/><Relationship Id="rId886" Type="http://schemas.openxmlformats.org/officeDocument/2006/relationships/hyperlink" Target="../01/31/254-&#1055;%20&#1059;&#1055;&#1041;%202017-01-31%20&#1054;&#1090;&#1095;&#1077;&#1090;.xls" TargetMode="External"/><Relationship Id="rId2" Type="http://schemas.openxmlformats.org/officeDocument/2006/relationships/hyperlink" Target="../01/31/254-&#1055;%20&#1059;&#1050;&#1057;%202017-01-31%20&#1054;&#1090;&#1095;&#1077;&#1090;.xls" TargetMode="External"/><Relationship Id="rId441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39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46" Type="http://schemas.openxmlformats.org/officeDocument/2006/relationships/hyperlink" Target="../01/31/254-&#1055;%20&#1059;&#1055;&#1041;%202017-01-31%20&#1054;&#1090;&#1095;&#1077;&#1090;.xls" TargetMode="External"/><Relationship Id="rId1071" Type="http://schemas.openxmlformats.org/officeDocument/2006/relationships/hyperlink" Target="../01/31/254-&#1055;%20&#1059;&#1055;&#1041;%202017-01-31%20&#1054;&#1090;&#1095;&#1077;&#1090;.xls" TargetMode="External"/><Relationship Id="rId1169" Type="http://schemas.openxmlformats.org/officeDocument/2006/relationships/hyperlink" Target="../01/31/254-&#1055;%20&#1059;&#1055;&#1041;%202017-01-31%20&#1054;&#1090;&#1095;&#1077;&#1090;.xls" TargetMode="External"/><Relationship Id="rId1376" Type="http://schemas.openxmlformats.org/officeDocument/2006/relationships/hyperlink" Target="../01/31/254-&#1055;%20&#1059;&#1056;&#1055;&#1047;%202017-01-31%20&#1054;&#1090;&#1095;&#1077;&#1090;.xls" TargetMode="External"/><Relationship Id="rId1583" Type="http://schemas.openxmlformats.org/officeDocument/2006/relationships/hyperlink" Target="../01/31/254-&#1055;%20&#1059;&#1057;&#1050;&#1047;&#1044;&#1054;%202017-01-31%20&#1054;&#1090;&#1095;&#1077;&#1090;.xls" TargetMode="External"/><Relationship Id="rId301" Type="http://schemas.openxmlformats.org/officeDocument/2006/relationships/hyperlink" Target="../01/31/254-&#1055;%20&#1059;&#1054;&#1056;&#1055;&#1057;%202017-01-31%20&#1054;&#1090;&#1095;&#1077;&#1090;.xls" TargetMode="External"/><Relationship Id="rId953" Type="http://schemas.openxmlformats.org/officeDocument/2006/relationships/hyperlink" Target="../01/31/254-&#1055;%20&#1059;&#1055;&#1041;%202017-01-31%20&#1054;&#1090;&#1095;&#1077;&#1090;.xls" TargetMode="External"/><Relationship Id="rId1029" Type="http://schemas.openxmlformats.org/officeDocument/2006/relationships/hyperlink" Target="../01/31/254-&#1055;%20&#1059;&#1055;&#1041;%202017-01-31%20&#1054;&#1090;&#1095;&#1077;&#1090;.xls" TargetMode="External"/><Relationship Id="rId1236" Type="http://schemas.openxmlformats.org/officeDocument/2006/relationships/hyperlink" Target="../01/31/254-&#1055;%20&#1059;&#1056;&#1055;&#1047;%202017-01-31%20&#1054;&#1090;&#1095;&#1077;&#1090;.xls" TargetMode="External"/><Relationship Id="rId1790" Type="http://schemas.openxmlformats.org/officeDocument/2006/relationships/hyperlink" Target="../01/31/254-&#1055;%20&#1059;&#1057;&#1050;&#1047;&#1044;&#1054;%202017-01-31%20&#1054;&#1090;&#1095;&#1077;&#1090;.xls" TargetMode="External"/><Relationship Id="rId1888" Type="http://schemas.openxmlformats.org/officeDocument/2006/relationships/hyperlink" Target="../01/31/254-&#1055;%20&#1059;&#1057;&#1050;&#1047;&#1044;&#1054;%202017-01-31%20&#1054;&#1090;&#1095;&#1077;&#1090;.xls" TargetMode="External"/><Relationship Id="rId82" Type="http://schemas.openxmlformats.org/officeDocument/2006/relationships/hyperlink" Target="../01/31/254-&#1055;%20&#1059;&#1054;&#1056;&#1055;&#1057;%202017-01-31%20&#1054;&#1090;&#1095;&#1077;&#1090;.xls" TargetMode="External"/><Relationship Id="rId606" Type="http://schemas.openxmlformats.org/officeDocument/2006/relationships/hyperlink" Target="../01/31/254-&#1055;%20&#1059;&#1055;&#1041;%202017-01-31%20&#1054;&#1090;&#1095;&#1077;&#1090;.xls" TargetMode="External"/><Relationship Id="rId813" Type="http://schemas.openxmlformats.org/officeDocument/2006/relationships/hyperlink" Target="../01/31/254-&#1055;%20&#1059;&#1055;&#1041;%202017-01-31%20&#1054;&#1090;&#1095;&#1077;&#1090;.xls" TargetMode="External"/><Relationship Id="rId1443" Type="http://schemas.openxmlformats.org/officeDocument/2006/relationships/hyperlink" Target="../01/31/254-&#1055;%20&#1059;&#1057;&#1050;&#1047;&#1044;&#1054;%202017-01-31%20&#1054;&#1090;&#1095;&#1077;&#1090;.xls" TargetMode="External"/><Relationship Id="rId1650" Type="http://schemas.openxmlformats.org/officeDocument/2006/relationships/hyperlink" Target="../01/31/254-&#1055;%20&#1059;&#1057;&#1050;&#1047;&#1044;&#1054;%202017-01-31%20&#1054;&#1090;&#1095;&#1077;&#1090;.xls" TargetMode="External"/><Relationship Id="rId1748" Type="http://schemas.openxmlformats.org/officeDocument/2006/relationships/hyperlink" Target="../01/31/254-&#1055;%20&#1059;&#1057;&#1050;&#1047;&#1044;&#1054;%202017-01-31%20&#1054;&#1090;&#1095;&#1077;&#1090;.xls" TargetMode="External"/><Relationship Id="rId1303" Type="http://schemas.openxmlformats.org/officeDocument/2006/relationships/hyperlink" Target="../01/31/254-&#1055;%20&#1059;&#1056;&#1055;&#1047;%202017-01-31%20&#1054;&#1090;&#1095;&#1077;&#1090;.xls" TargetMode="External"/><Relationship Id="rId1510" Type="http://schemas.openxmlformats.org/officeDocument/2006/relationships/hyperlink" Target="../01/31/254-&#1055;%20&#1059;&#1057;&#1050;&#1047;&#1044;&#1054;%202017-01-31%20&#1054;&#1090;&#1095;&#1077;&#1090;.xls" TargetMode="External"/><Relationship Id="rId1955" Type="http://schemas.openxmlformats.org/officeDocument/2006/relationships/hyperlink" Target="../01/31/254-&#1055;%20&#1059;&#1057;&#1050;&#1047;&#1044;&#1054;%202017-01-31%20&#1054;&#1090;&#1095;&#1077;&#1090;.xls" TargetMode="External"/><Relationship Id="rId1608" Type="http://schemas.openxmlformats.org/officeDocument/2006/relationships/hyperlink" Target="../01/31/254-&#1055;%20&#1059;&#1057;&#1050;&#1047;&#1044;&#1054;%202017-01-31%20&#1054;&#1090;&#1095;&#1077;&#1090;.xls" TargetMode="External"/><Relationship Id="rId1815" Type="http://schemas.openxmlformats.org/officeDocument/2006/relationships/hyperlink" Target="../01/31/254-&#1055;%20&#1059;&#1057;&#1050;&#1047;&#1044;&#1054;%202017-01-31%20&#1054;&#1090;&#1095;&#1077;&#1090;.xls" TargetMode="External"/><Relationship Id="rId189" Type="http://schemas.openxmlformats.org/officeDocument/2006/relationships/hyperlink" Target="../01/31/254-&#1055;%20&#1059;&#1054;&#1056;&#1055;&#1057;%202017-01-31%20&#1054;&#1090;&#1095;&#1077;&#1090;.xls" TargetMode="External"/><Relationship Id="rId396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256" Type="http://schemas.openxmlformats.org/officeDocument/2006/relationships/hyperlink" Target="../01/31/254-&#1055;%20&#1059;&#1054;&#1056;&#1055;&#1057;%202017-01-31%20&#1054;&#1090;&#1095;&#1077;&#1090;.xls" TargetMode="External"/><Relationship Id="rId463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70" Type="http://schemas.openxmlformats.org/officeDocument/2006/relationships/hyperlink" Target="../01/31/254-&#1055;%20&#1059;&#1055;&#1041;%202017-01-31%20&#1054;&#1090;&#1095;&#1077;&#1090;.xls" TargetMode="External"/><Relationship Id="rId1093" Type="http://schemas.openxmlformats.org/officeDocument/2006/relationships/hyperlink" Target="../01/31/254-&#1055;%20&#1059;&#1055;&#1041;%202017-01-31%20&#1054;&#1090;&#1095;&#1077;&#1090;.xls" TargetMode="External"/><Relationship Id="rId116" Type="http://schemas.openxmlformats.org/officeDocument/2006/relationships/hyperlink" Target="../01/31/254-&#1055;%20&#1059;&#1054;&#1056;&#1055;&#1057;%202017-01-31%20&#1054;&#1090;&#1095;&#1077;&#1090;.xls" TargetMode="External"/><Relationship Id="rId323" Type="http://schemas.openxmlformats.org/officeDocument/2006/relationships/hyperlink" Target="../01/31/254-&#1055;%20&#1059;&#1054;&#1056;&#1055;&#1057;%202017-01-31%20&#1054;&#1090;&#1095;&#1077;&#1090;.xls" TargetMode="External"/><Relationship Id="rId530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768" Type="http://schemas.openxmlformats.org/officeDocument/2006/relationships/hyperlink" Target="../01/31/254-&#1055;%20&#1059;&#1055;&#1041;%202017-01-31%20&#1054;&#1090;&#1095;&#1077;&#1090;.xls" TargetMode="External"/><Relationship Id="rId975" Type="http://schemas.openxmlformats.org/officeDocument/2006/relationships/hyperlink" Target="../01/31/254-&#1055;%20&#1059;&#1055;&#1041;%202017-01-31%20&#1054;&#1090;&#1095;&#1077;&#1090;.xls" TargetMode="External"/><Relationship Id="rId1160" Type="http://schemas.openxmlformats.org/officeDocument/2006/relationships/hyperlink" Target="../01/31/254-&#1055;%20&#1059;&#1055;&#1041;%202017-01-31%20&#1054;&#1090;&#1095;&#1077;&#1090;.xls" TargetMode="External"/><Relationship Id="rId1398" Type="http://schemas.openxmlformats.org/officeDocument/2006/relationships/hyperlink" Target="../01/31/254-&#1055;%20&#1059;&#1057;&#1050;&#1047;&#1044;&#1054;%202017-01-31%20&#1054;&#1090;&#1095;&#1077;&#1090;.xls" TargetMode="External"/><Relationship Id="rId628" Type="http://schemas.openxmlformats.org/officeDocument/2006/relationships/hyperlink" Target="../01/31/254-&#1055;%20&#1059;&#1055;&#1041;%202017-01-31%20&#1054;&#1090;&#1095;&#1077;&#1090;.xls" TargetMode="External"/><Relationship Id="rId835" Type="http://schemas.openxmlformats.org/officeDocument/2006/relationships/hyperlink" Target="../01/31/254-&#1055;%20&#1059;&#1055;&#1041;%202017-01-31%20&#1054;&#1090;&#1095;&#1077;&#1090;.xls" TargetMode="External"/><Relationship Id="rId1258" Type="http://schemas.openxmlformats.org/officeDocument/2006/relationships/hyperlink" Target="../01/31/254-&#1055;%20&#1059;&#1056;&#1055;&#1047;%202017-01-31%20&#1054;&#1090;&#1095;&#1077;&#1090;.xls" TargetMode="External"/><Relationship Id="rId1465" Type="http://schemas.openxmlformats.org/officeDocument/2006/relationships/hyperlink" Target="../01/31/254-&#1055;%20&#1059;&#1057;&#1050;&#1047;&#1044;&#1054;%202017-01-31%20&#1054;&#1090;&#1095;&#1077;&#1090;.xls" TargetMode="External"/><Relationship Id="rId1672" Type="http://schemas.openxmlformats.org/officeDocument/2006/relationships/hyperlink" Target="../01/31/254-&#1055;%20&#1059;&#1057;&#1050;&#1047;&#1044;&#1054;%202017-01-31%20&#1054;&#1090;&#1095;&#1077;&#1090;.xls" TargetMode="External"/><Relationship Id="rId1020" Type="http://schemas.openxmlformats.org/officeDocument/2006/relationships/hyperlink" Target="../01/31/254-&#1055;%20&#1059;&#1055;&#1041;%202017-01-31%20&#1054;&#1090;&#1095;&#1077;&#1090;.xls" TargetMode="External"/><Relationship Id="rId1118" Type="http://schemas.openxmlformats.org/officeDocument/2006/relationships/hyperlink" Target="../01/31/254-&#1055;%20&#1059;&#1055;&#1041;%202017-01-31%20&#1054;&#1090;&#1095;&#1077;&#1090;.xls" TargetMode="External"/><Relationship Id="rId1325" Type="http://schemas.openxmlformats.org/officeDocument/2006/relationships/hyperlink" Target="../01/31/254-&#1055;%20&#1059;&#1056;&#1055;&#1047;%202017-01-31%20&#1054;&#1090;&#1095;&#1077;&#1090;.xls" TargetMode="External"/><Relationship Id="rId1532" Type="http://schemas.openxmlformats.org/officeDocument/2006/relationships/hyperlink" Target="../01/31/254-&#1055;%20&#1059;&#1057;&#1050;&#1047;&#1044;&#1054;%202017-01-31%20&#1054;&#1090;&#1095;&#1077;&#1090;.xls" TargetMode="External"/><Relationship Id="rId902" Type="http://schemas.openxmlformats.org/officeDocument/2006/relationships/hyperlink" Target="../01/31/254-&#1055;%20&#1059;&#1055;&#1041;%202017-01-31%20&#1054;&#1090;&#1095;&#1077;&#1090;.xls" TargetMode="External"/><Relationship Id="rId1837" Type="http://schemas.openxmlformats.org/officeDocument/2006/relationships/hyperlink" Target="../01/31/254-&#1055;%20&#1059;&#1057;&#1050;&#1047;&#1044;&#1054;%202017-01-31%20&#1054;&#1090;&#1095;&#1077;&#1090;.xls" TargetMode="External"/><Relationship Id="rId31" Type="http://schemas.openxmlformats.org/officeDocument/2006/relationships/hyperlink" Target="../01/31/254-&#1055;%20&#1059;&#1054;&#1056;&#1055;&#1057;%202017-01-31%20&#1054;&#1090;&#1095;&#1077;&#1090;.xls" TargetMode="External"/><Relationship Id="rId180" Type="http://schemas.openxmlformats.org/officeDocument/2006/relationships/hyperlink" Target="../01/31/254-&#1055;%20&#1059;&#1054;&#1056;&#1055;&#1057;%202017-01-31%20&#1054;&#1090;&#1095;&#1077;&#1090;.xls" TargetMode="External"/><Relationship Id="rId278" Type="http://schemas.openxmlformats.org/officeDocument/2006/relationships/hyperlink" Target="../01/31/254-&#1055;%20&#1059;&#1054;&#1056;&#1055;&#1057;%202017-01-31%20&#1054;&#1090;&#1095;&#1077;&#1090;.xls" TargetMode="External"/><Relationship Id="rId1904" Type="http://schemas.openxmlformats.org/officeDocument/2006/relationships/hyperlink" Target="../01/31/254-&#1055;%20&#1059;&#1057;&#1050;&#1047;&#1044;&#1054;%202017-01-31%20&#1054;&#1090;&#1095;&#1077;&#1090;.xls" TargetMode="External"/><Relationship Id="rId48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692" Type="http://schemas.openxmlformats.org/officeDocument/2006/relationships/hyperlink" Target="../01/31/254-&#1055;%20&#1059;&#1055;&#1041;%202017-01-31%20&#1054;&#1090;&#1095;&#1077;&#1090;.xls" TargetMode="External"/><Relationship Id="rId138" Type="http://schemas.openxmlformats.org/officeDocument/2006/relationships/hyperlink" Target="../01/31/254-&#1055;%20&#1059;&#1054;&#1056;&#1055;&#1057;%202017-01-31%20&#1054;&#1090;&#1095;&#1077;&#1090;.xls" TargetMode="External"/><Relationship Id="rId345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5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997" Type="http://schemas.openxmlformats.org/officeDocument/2006/relationships/hyperlink" Target="../01/31/254-&#1055;%20&#1059;&#1055;&#1041;%202017-01-31%20&#1054;&#1090;&#1095;&#1077;&#1090;.xls" TargetMode="External"/><Relationship Id="rId1182" Type="http://schemas.openxmlformats.org/officeDocument/2006/relationships/hyperlink" Target="../01/31/254-&#1055;%20&#1059;&#1056;&#1055;&#1047;%202017-01-31%20&#1054;&#1090;&#1095;&#1077;&#1090;.xls" TargetMode="External"/><Relationship Id="rId205" Type="http://schemas.openxmlformats.org/officeDocument/2006/relationships/hyperlink" Target="../01/31/254-&#1055;%20&#1059;&#1054;&#1056;&#1055;&#1057;%202017-01-31%20&#1054;&#1090;&#1095;&#1077;&#1090;.xls" TargetMode="External"/><Relationship Id="rId412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857" Type="http://schemas.openxmlformats.org/officeDocument/2006/relationships/hyperlink" Target="../01/31/254-&#1055;%20&#1059;&#1055;&#1041;%202017-01-31%20&#1054;&#1090;&#1095;&#1077;&#1090;.xls" TargetMode="External"/><Relationship Id="rId1042" Type="http://schemas.openxmlformats.org/officeDocument/2006/relationships/hyperlink" Target="../01/31/254-&#1055;%20&#1059;&#1055;&#1041;%202017-01-31%20&#1054;&#1090;&#1095;&#1077;&#1090;.xls" TargetMode="External"/><Relationship Id="rId1487" Type="http://schemas.openxmlformats.org/officeDocument/2006/relationships/hyperlink" Target="../01/31/254-&#1055;%20&#1059;&#1057;&#1050;&#1047;&#1044;&#1054;%202017-01-31%20&#1054;&#1090;&#1095;&#1077;&#1090;.xls" TargetMode="External"/><Relationship Id="rId1694" Type="http://schemas.openxmlformats.org/officeDocument/2006/relationships/hyperlink" Target="../01/31/254-&#1055;%20&#1059;&#1057;&#1050;&#1047;&#1044;&#1054;%202017-01-31%20&#1054;&#1090;&#1095;&#1077;&#1090;.xls" TargetMode="External"/><Relationship Id="rId717" Type="http://schemas.openxmlformats.org/officeDocument/2006/relationships/hyperlink" Target="../01/31/254-&#1055;%20&#1059;&#1055;&#1041;%202017-01-31%20&#1054;&#1090;&#1095;&#1077;&#1090;.xls" TargetMode="External"/><Relationship Id="rId924" Type="http://schemas.openxmlformats.org/officeDocument/2006/relationships/hyperlink" Target="../01/31/254-&#1055;%20&#1059;&#1055;&#1041;%202017-01-31%20&#1054;&#1090;&#1095;&#1077;&#1090;.xls" TargetMode="External"/><Relationship Id="rId1347" Type="http://schemas.openxmlformats.org/officeDocument/2006/relationships/hyperlink" Target="../01/31/254-&#1055;%20&#1059;&#1056;&#1055;&#1047;%202017-01-31%20&#1054;&#1090;&#1095;&#1077;&#1090;.xls" TargetMode="External"/><Relationship Id="rId1554" Type="http://schemas.openxmlformats.org/officeDocument/2006/relationships/hyperlink" Target="../01/31/254-&#1055;%20&#1059;&#1057;&#1050;&#1047;&#1044;&#1054;%202017-01-31%20&#1054;&#1090;&#1095;&#1077;&#1090;.xls" TargetMode="External"/><Relationship Id="rId1761" Type="http://schemas.openxmlformats.org/officeDocument/2006/relationships/hyperlink" Target="../01/31/254-&#1055;%20&#1059;&#1057;&#1050;&#1047;&#1044;&#1054;%202017-01-31%20&#1054;&#1090;&#1095;&#1077;&#1090;.xls" TargetMode="External"/><Relationship Id="rId53" Type="http://schemas.openxmlformats.org/officeDocument/2006/relationships/hyperlink" Target="../01/31/254-&#1055;%20&#1059;&#1054;&#1056;&#1055;&#1057;%202017-01-31%20&#1054;&#1090;&#1095;&#1077;&#1090;.xls" TargetMode="External"/><Relationship Id="rId1207" Type="http://schemas.openxmlformats.org/officeDocument/2006/relationships/hyperlink" Target="../01/31/254-&#1055;%20&#1059;&#1056;&#1055;&#1047;%202017-01-31%20&#1054;&#1090;&#1095;&#1077;&#1090;.xls" TargetMode="External"/><Relationship Id="rId1414" Type="http://schemas.openxmlformats.org/officeDocument/2006/relationships/hyperlink" Target="../01/31/254-&#1055;%20&#1059;&#1057;&#1050;&#1047;&#1044;&#1054;%202017-01-31%20&#1054;&#1090;&#1095;&#1077;&#1090;.xls" TargetMode="External"/><Relationship Id="rId1621" Type="http://schemas.openxmlformats.org/officeDocument/2006/relationships/hyperlink" Target="../01/31/254-&#1055;%20&#1059;&#1057;&#1050;&#1047;&#1044;&#1054;%202017-01-31%20&#1054;&#1090;&#1095;&#1077;&#1090;.xls" TargetMode="External"/><Relationship Id="rId1859" Type="http://schemas.openxmlformats.org/officeDocument/2006/relationships/hyperlink" Target="../01/31/254-&#1055;%20&#1059;&#1057;&#1050;&#1047;&#1044;&#1054;%202017-01-31%20&#1054;&#1090;&#1095;&#1077;&#1090;.xls" TargetMode="External"/><Relationship Id="rId1719" Type="http://schemas.openxmlformats.org/officeDocument/2006/relationships/hyperlink" Target="../01/31/254-&#1055;%20&#1059;&#1057;&#1050;&#1047;&#1044;&#1054;%202017-01-31%20&#1054;&#1090;&#1095;&#1077;&#1090;.xls" TargetMode="External"/><Relationship Id="rId1926" Type="http://schemas.openxmlformats.org/officeDocument/2006/relationships/hyperlink" Target="../01/31/254-&#1055;%20&#1059;&#1057;&#1050;&#1047;&#1044;&#1054;%202017-01-31%20&#1054;&#1090;&#1095;&#1077;&#1090;.xls" TargetMode="External"/><Relationship Id="rId367" Type="http://schemas.openxmlformats.org/officeDocument/2006/relationships/hyperlink" Target="../01/31/254-&#1055;%20&#1059;&#1054;&#1056;&#1055;&#1057;%20&#1062;&#1040;&#1041;&#1057;%202017-01-31%20&#1054;&#1090;&#1095;&#1077;&#1090;.xls" TargetMode="External"/><Relationship Id="rId574" Type="http://schemas.openxmlformats.org/officeDocument/2006/relationships/hyperlink" Target="../01/31/254-&#1055;%20&#1059;&#1055;&#1041;%202017-01-31%20&#1054;&#1090;&#1095;&#1077;&#1090;.xls" TargetMode="External"/><Relationship Id="rId227" Type="http://schemas.openxmlformats.org/officeDocument/2006/relationships/hyperlink" Target="../01/31/254-&#1055;%20&#1059;&#1054;&#1056;&#1055;&#1057;%202017-01-31%20&#1054;&#1090;&#1095;&#1077;&#1090;.xls" TargetMode="External"/><Relationship Id="rId781" Type="http://schemas.openxmlformats.org/officeDocument/2006/relationships/hyperlink" Target="../01/31/254-&#1055;%20&#1059;&#1055;&#1041;%202017-01-31%20&#1054;&#1090;&#1095;&#1077;&#1090;.xls" TargetMode="External"/><Relationship Id="rId879" Type="http://schemas.openxmlformats.org/officeDocument/2006/relationships/hyperlink" Target="../01/31/254-&#1055;%20&#1059;&#1055;&#1041;%202017-01-31%20&#1054;&#1090;&#1095;&#1077;&#1090;.xl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filterMode="1"/>
  <dimension ref="A1:AE720"/>
  <sheetViews>
    <sheetView zoomScale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728" sqref="L728"/>
    </sheetView>
  </sheetViews>
  <sheetFormatPr defaultRowHeight="13.2" x14ac:dyDescent="0.25"/>
  <cols>
    <col min="1" max="2" width="6.6640625" customWidth="1"/>
    <col min="3" max="4" width="11.88671875" customWidth="1"/>
    <col min="5" max="5" width="8.6640625" customWidth="1"/>
    <col min="6" max="7" width="6.6640625" customWidth="1"/>
    <col min="8" max="8" width="11.88671875" customWidth="1"/>
    <col min="9" max="13" width="6.6640625" customWidth="1"/>
    <col min="14" max="14" width="10.6640625" customWidth="1"/>
    <col min="15" max="15" width="30.6640625" customWidth="1"/>
    <col min="16" max="16" width="18.109375" customWidth="1"/>
    <col min="17" max="18" width="6.6640625" customWidth="1"/>
    <col min="19" max="19" width="8.6640625" customWidth="1"/>
    <col min="21" max="21" width="23.33203125" customWidth="1"/>
    <col min="22" max="22" width="20.6640625" customWidth="1"/>
    <col min="25" max="25" width="9.88671875" bestFit="1" customWidth="1"/>
    <col min="27" max="27" width="5.6640625" customWidth="1"/>
    <col min="29" max="31" width="6.88671875" customWidth="1"/>
  </cols>
  <sheetData>
    <row r="1" spans="1:31" ht="13.8" thickBot="1" x14ac:dyDescent="0.3">
      <c r="A1" s="25" t="s">
        <v>206</v>
      </c>
      <c r="B1" s="26"/>
      <c r="C1" s="27">
        <v>42767</v>
      </c>
      <c r="D1" s="28"/>
      <c r="E1" s="29"/>
      <c r="F1" s="24" t="b">
        <v>0</v>
      </c>
      <c r="G1" s="127"/>
      <c r="H1" s="128"/>
      <c r="J1" s="138"/>
      <c r="M1" s="141" t="s">
        <v>1801</v>
      </c>
      <c r="N1" s="140">
        <f ca="1">MAX(OFFSET(AB6,1,0,1000))</f>
        <v>1</v>
      </c>
      <c r="O1" s="125" t="b">
        <v>0</v>
      </c>
      <c r="P1" s="125"/>
      <c r="U1">
        <f ca="1">COUNTA(OFFSET('Классификация клиентов'!$A$6,1,0,1000,22))</f>
        <v>11899</v>
      </c>
      <c r="W1" t="str">
        <f>"A" &amp; CHAR(10) &amp; "B"</f>
        <v>A
B</v>
      </c>
      <c r="X1" t="s">
        <v>126</v>
      </c>
    </row>
    <row r="2" spans="1:31" x14ac:dyDescent="0.25">
      <c r="A2" s="30" t="s">
        <v>203</v>
      </c>
      <c r="B2" s="31"/>
      <c r="C2" s="33">
        <v>42766</v>
      </c>
      <c r="D2" s="31"/>
      <c r="E2" s="32"/>
      <c r="G2" s="129"/>
      <c r="H2" s="130"/>
      <c r="O2" s="126"/>
      <c r="P2" s="126"/>
    </row>
    <row r="3" spans="1:31" x14ac:dyDescent="0.25">
      <c r="A3" s="41" t="s">
        <v>510</v>
      </c>
      <c r="C3" s="49">
        <v>42736</v>
      </c>
      <c r="D3" s="138" t="s">
        <v>3765</v>
      </c>
      <c r="K3" t="s">
        <v>4660</v>
      </c>
      <c r="L3" t="s">
        <v>4661</v>
      </c>
      <c r="O3" s="144" t="s">
        <v>3128</v>
      </c>
      <c r="U3" s="162" t="s">
        <v>262</v>
      </c>
      <c r="V3" s="162"/>
    </row>
    <row r="4" spans="1:31" x14ac:dyDescent="0.25">
      <c r="A4" s="41">
        <f t="shared" ref="A4:AE4" si="0">COLUMN(A4)</f>
        <v>1</v>
      </c>
      <c r="B4" s="41">
        <f t="shared" si="0"/>
        <v>2</v>
      </c>
      <c r="C4" s="41">
        <f t="shared" si="0"/>
        <v>3</v>
      </c>
      <c r="D4" s="41">
        <f t="shared" si="0"/>
        <v>4</v>
      </c>
      <c r="E4" s="41">
        <f t="shared" si="0"/>
        <v>5</v>
      </c>
      <c r="F4" s="41">
        <f t="shared" si="0"/>
        <v>6</v>
      </c>
      <c r="G4" s="41">
        <f t="shared" si="0"/>
        <v>7</v>
      </c>
      <c r="H4" s="41">
        <f t="shared" si="0"/>
        <v>8</v>
      </c>
      <c r="I4" s="41">
        <f t="shared" si="0"/>
        <v>9</v>
      </c>
      <c r="J4" s="41">
        <f t="shared" si="0"/>
        <v>10</v>
      </c>
      <c r="K4" s="41">
        <f t="shared" si="0"/>
        <v>11</v>
      </c>
      <c r="L4" s="41">
        <f t="shared" si="0"/>
        <v>12</v>
      </c>
      <c r="M4" s="41">
        <f t="shared" si="0"/>
        <v>13</v>
      </c>
      <c r="N4" s="41">
        <f t="shared" si="0"/>
        <v>14</v>
      </c>
      <c r="O4" s="41">
        <f t="shared" si="0"/>
        <v>15</v>
      </c>
      <c r="P4" s="41">
        <f t="shared" si="0"/>
        <v>16</v>
      </c>
      <c r="Q4" s="41">
        <f t="shared" si="0"/>
        <v>17</v>
      </c>
      <c r="R4" s="41">
        <f t="shared" si="0"/>
        <v>18</v>
      </c>
      <c r="S4" s="41">
        <f t="shared" si="0"/>
        <v>19</v>
      </c>
      <c r="T4" s="41">
        <f t="shared" si="0"/>
        <v>20</v>
      </c>
      <c r="U4" s="41">
        <f t="shared" si="0"/>
        <v>21</v>
      </c>
      <c r="V4" s="41">
        <f t="shared" si="0"/>
        <v>22</v>
      </c>
      <c r="W4" s="41">
        <f t="shared" si="0"/>
        <v>23</v>
      </c>
      <c r="X4" s="41">
        <f t="shared" si="0"/>
        <v>24</v>
      </c>
      <c r="Y4" s="41">
        <v>24</v>
      </c>
      <c r="Z4" s="41">
        <f t="shared" si="0"/>
        <v>26</v>
      </c>
      <c r="AA4" s="41">
        <f t="shared" si="0"/>
        <v>27</v>
      </c>
      <c r="AB4" s="41">
        <f t="shared" si="0"/>
        <v>28</v>
      </c>
      <c r="AC4" s="41">
        <f t="shared" si="0"/>
        <v>29</v>
      </c>
      <c r="AD4" s="41">
        <f t="shared" si="0"/>
        <v>30</v>
      </c>
      <c r="AE4" s="41">
        <f t="shared" si="0"/>
        <v>31</v>
      </c>
    </row>
    <row r="5" spans="1:31" ht="13.8" thickBot="1" x14ac:dyDescent="0.3">
      <c r="A5" s="13" t="s">
        <v>413</v>
      </c>
      <c r="B5" s="13" t="s">
        <v>414</v>
      </c>
      <c r="C5" s="13" t="s">
        <v>322</v>
      </c>
      <c r="D5" s="13" t="s">
        <v>5646</v>
      </c>
      <c r="E5" s="13" t="s">
        <v>505</v>
      </c>
      <c r="F5" s="13" t="s">
        <v>508</v>
      </c>
      <c r="G5" s="13" t="s">
        <v>509</v>
      </c>
      <c r="H5" s="13" t="s">
        <v>198</v>
      </c>
      <c r="I5" s="13" t="s">
        <v>199</v>
      </c>
      <c r="J5" s="13" t="s">
        <v>325</v>
      </c>
      <c r="K5" s="13" t="s">
        <v>4383</v>
      </c>
      <c r="L5" s="13" t="s">
        <v>4384</v>
      </c>
      <c r="M5" s="13" t="s">
        <v>204</v>
      </c>
      <c r="N5" s="13" t="s">
        <v>205</v>
      </c>
      <c r="O5" s="13" t="s">
        <v>48</v>
      </c>
      <c r="P5" s="13" t="s">
        <v>235</v>
      </c>
      <c r="Q5" s="13" t="s">
        <v>165</v>
      </c>
      <c r="R5" s="13" t="s">
        <v>166</v>
      </c>
      <c r="S5" s="142" t="s">
        <v>1785</v>
      </c>
      <c r="T5" s="136" t="s">
        <v>1064</v>
      </c>
      <c r="U5" s="13" t="s">
        <v>263</v>
      </c>
      <c r="V5" s="13" t="s">
        <v>325</v>
      </c>
      <c r="AA5" s="13" t="s">
        <v>309</v>
      </c>
      <c r="AB5" s="13" t="s">
        <v>1799</v>
      </c>
      <c r="AC5" s="13" t="s">
        <v>1797</v>
      </c>
      <c r="AD5" s="13" t="s">
        <v>1795</v>
      </c>
      <c r="AE5" s="13" t="s">
        <v>1796</v>
      </c>
    </row>
    <row r="6" spans="1:31" x14ac:dyDescent="0.25">
      <c r="A6" t="s">
        <v>47</v>
      </c>
      <c r="B6" t="s">
        <v>47</v>
      </c>
      <c r="C6" s="10" t="s">
        <v>47</v>
      </c>
      <c r="D6" s="10" t="s">
        <v>47</v>
      </c>
      <c r="E6" s="9">
        <f t="shared" ref="E6:E69" si="1">IF(AND(D6="", C6&lt;&gt;""), 0, IF(D6&gt;DtAn,0,IF(EDATE(D6+1,3)-1&gt;DtAn, 1, 2)))</f>
        <v>0</v>
      </c>
      <c r="F6" s="9">
        <f t="shared" ref="F6:F69" si="2">IF( E6 &gt; 1, IF(T6&gt;=180, 4.4, 3.4), IF( E6 = 1, 2.4, IF(B6 = "", 2, 1) ) )</f>
        <v>1</v>
      </c>
      <c r="G6" t="s">
        <v>47</v>
      </c>
      <c r="H6" t="s">
        <v>47</v>
      </c>
      <c r="I6" t="e">
        <f ca="1">VLOOKUP(A6,OFFSET(SVOD!$A$4,1,0,2000,3),3,0)</f>
        <v>#N/A</v>
      </c>
      <c r="J6" s="18" t="s">
        <v>47</v>
      </c>
      <c r="K6" s="38" t="e">
        <f t="shared" ref="K6:K69" ca="1" si="3">MAX(F6, IF(ROUND((I6 - ROUND(I6,0))*10, 0) = 1, ROUND(I6,0), I6))</f>
        <v>#N/A</v>
      </c>
      <c r="L6" s="38" t="e">
        <f t="shared" ref="L6:L69" si="4">IF(S6=1, G6, MAX(G6*(S6=""),K6))</f>
        <v>#VALUE!</v>
      </c>
      <c r="M6" s="37" t="s">
        <v>47</v>
      </c>
      <c r="N6" s="36" t="e">
        <f t="shared" ref="N6:N69" si="5">AND(L6&lt;&gt;M6, OR(ABS(L6 - ROUND(M6,0)) &gt; 0.15, ABS(M6 - ROUND(L6,0)) &gt; 0.15), OR(ROUND(L6,0)&lt;&gt;1, ROUND(M6,0)&lt;&gt;1))</f>
        <v>#VALUE!</v>
      </c>
      <c r="O6" t="s">
        <v>47</v>
      </c>
      <c r="P6" s="44" t="s">
        <v>47</v>
      </c>
      <c r="Q6" t="e">
        <f ca="1">VLOOKUP(A6,OFFSET(SVOD!$A$4,1,0,2000,3),2,0)</f>
        <v>#N/A</v>
      </c>
      <c r="R6" t="e">
        <f ca="1">VLOOKUP(A6,OFFSET(SVOD!$A$4,1,0,2000,3),3,0)</f>
        <v>#N/A</v>
      </c>
      <c r="S6" t="str">
        <f>IF(LEN(AC6 &amp; AD6 &amp; AE6) &gt; 0, AND( IF(AC6 &lt;&gt; "", ROUND(K6,1) = ROUND(AC6,1), 1), IF(AD6 &lt;&gt; "", AND(E6=0, ROUND(B6,0) = ROUND(AD6,0)), 1), IF(AE6 &lt;&gt; "", AA6 = AE6, 1)) * 1, "")</f>
        <v/>
      </c>
      <c r="T6" s="135">
        <f ca="1">VLOOKUP(A6,OFFSET(SVOD!$A$4,1,0,2000,5),5,0)</f>
        <v>0</v>
      </c>
      <c r="U6" t="s">
        <v>47</v>
      </c>
      <c r="V6" t="s">
        <v>47</v>
      </c>
      <c r="AA6">
        <f ca="1">VLOOKUP(A6,OFFSET(SVOD!$A$4,1,0,2000,4),4,0)</f>
        <v>3</v>
      </c>
    </row>
    <row r="7" spans="1:31" x14ac:dyDescent="0.25">
      <c r="A7">
        <v>0</v>
      </c>
      <c r="C7" s="10"/>
      <c r="D7" s="10"/>
      <c r="E7" s="9">
        <f t="shared" si="1"/>
        <v>2</v>
      </c>
      <c r="F7" s="9" t="e">
        <f t="shared" ca="1" si="2"/>
        <v>#N/A</v>
      </c>
      <c r="I7" t="e">
        <f ca="1">VLOOKUP(A7,OFFSET(SVOD!$A$4,1,0,2000,3),3,0)</f>
        <v>#N/A</v>
      </c>
      <c r="J7" s="160"/>
      <c r="K7" s="38" t="e">
        <f t="shared" ca="1" si="3"/>
        <v>#N/A</v>
      </c>
      <c r="L7" s="38" t="e">
        <f t="shared" ca="1" si="4"/>
        <v>#N/A</v>
      </c>
      <c r="M7" s="37"/>
      <c r="N7" s="36" t="e">
        <f t="shared" ca="1" si="5"/>
        <v>#N/A</v>
      </c>
      <c r="P7" s="44">
        <v>46033.58</v>
      </c>
      <c r="Q7" t="e">
        <f ca="1">VLOOKUP(A7,OFFSET(SVOD!$A$4,1,0,2000,3),2,0)</f>
        <v>#N/A</v>
      </c>
      <c r="R7" t="e">
        <f ca="1">VLOOKUP(A7,OFFSET(SVOD!$A$4,1,0,2000,3),3,0)</f>
        <v>#N/A</v>
      </c>
      <c r="S7" t="str">
        <f t="shared" ref="S7:S70" si="6">IF(LEN(AC7 &amp; AD7 &amp; AE7) &gt; 0, AND( IF(AC7 &lt;&gt; "", ROUND(K7,1) = ROUND(AC7,1), 1), IF(AD7 &lt;&gt; "", AND(E7=0, ROUND(B7,0) = ROUND(AD7,0)), 1), IF(AE7 &lt;&gt; "", AA7 = AE7, 1)) * 1, "")</f>
        <v/>
      </c>
      <c r="T7" s="160" t="e">
        <f ca="1">VLOOKUP(A7,OFFSET(SVOD!$A$4,1,0,2000,5),5,0)</f>
        <v>#N/A</v>
      </c>
      <c r="AA7" t="e">
        <f ca="1">VLOOKUP(A7,OFFSET(SVOD!$A$4,1,0,2000,4),4,0)</f>
        <v>#N/A</v>
      </c>
    </row>
    <row r="8" spans="1:31" hidden="1" x14ac:dyDescent="0.25">
      <c r="A8">
        <v>52</v>
      </c>
      <c r="B8">
        <v>1</v>
      </c>
      <c r="C8" s="10">
        <v>42736</v>
      </c>
      <c r="D8" s="10"/>
      <c r="E8" s="9">
        <f t="shared" si="1"/>
        <v>0</v>
      </c>
      <c r="F8" s="9">
        <f t="shared" si="2"/>
        <v>1</v>
      </c>
      <c r="I8">
        <f ca="1">VLOOKUP(A8,OFFSET(SVOD!$A$4,1,0,2000,3),3,0)</f>
        <v>1</v>
      </c>
      <c r="J8" s="160"/>
      <c r="K8" s="38">
        <f t="shared" ca="1" si="3"/>
        <v>1</v>
      </c>
      <c r="L8" s="38">
        <f t="shared" ca="1" si="4"/>
        <v>1</v>
      </c>
      <c r="M8" s="37">
        <v>1</v>
      </c>
      <c r="N8" s="36" t="b">
        <f t="shared" ca="1" si="5"/>
        <v>0</v>
      </c>
      <c r="O8" t="s">
        <v>3035</v>
      </c>
      <c r="P8" s="44">
        <v>130315272.14</v>
      </c>
      <c r="Q8">
        <f ca="1">VLOOKUP(A8,OFFSET(SVOD!$A$4,1,0,2000,3),2,0)</f>
        <v>1</v>
      </c>
      <c r="R8">
        <f ca="1">VLOOKUP(A8,OFFSET(SVOD!$A$4,1,0,2000,3),3,0)</f>
        <v>1</v>
      </c>
      <c r="S8" t="str">
        <f t="shared" si="6"/>
        <v/>
      </c>
      <c r="T8" s="160">
        <f ca="1">VLOOKUP(A8,OFFSET(SVOD!$A$4,1,0,2000,5),5,0)</f>
        <v>0</v>
      </c>
      <c r="AA8">
        <f ca="1">VLOOKUP(A8,OFFSET(SVOD!$A$4,1,0,2000,4),4,0)</f>
        <v>1</v>
      </c>
    </row>
    <row r="9" spans="1:31" hidden="1" x14ac:dyDescent="0.25">
      <c r="A9">
        <v>77</v>
      </c>
      <c r="B9">
        <v>1</v>
      </c>
      <c r="C9" s="10">
        <v>42736</v>
      </c>
      <c r="D9" s="10"/>
      <c r="E9" s="9">
        <f t="shared" si="1"/>
        <v>0</v>
      </c>
      <c r="F9" s="9">
        <f t="shared" si="2"/>
        <v>1</v>
      </c>
      <c r="I9">
        <f ca="1">VLOOKUP(A9,OFFSET(SVOD!$A$4,1,0,2000,3),3,0)</f>
        <v>1</v>
      </c>
      <c r="J9" s="160"/>
      <c r="K9" s="38">
        <f t="shared" ca="1" si="3"/>
        <v>1</v>
      </c>
      <c r="L9" s="38">
        <f t="shared" ca="1" si="4"/>
        <v>1</v>
      </c>
      <c r="M9" s="37">
        <v>1</v>
      </c>
      <c r="N9" s="36" t="b">
        <f t="shared" ca="1" si="5"/>
        <v>0</v>
      </c>
      <c r="O9" t="s">
        <v>6793</v>
      </c>
      <c r="P9" s="44">
        <v>52089967100</v>
      </c>
      <c r="Q9">
        <f ca="1">VLOOKUP(A9,OFFSET(SVOD!$A$4,1,0,2000,3),2,0)</f>
        <v>1</v>
      </c>
      <c r="R9">
        <f ca="1">VLOOKUP(A9,OFFSET(SVOD!$A$4,1,0,2000,3),3,0)</f>
        <v>1</v>
      </c>
      <c r="S9" t="str">
        <f t="shared" si="6"/>
        <v/>
      </c>
      <c r="T9" s="160">
        <f ca="1">VLOOKUP(A9,OFFSET(SVOD!$A$4,1,0,2000,5),5,0)</f>
        <v>0</v>
      </c>
      <c r="AA9">
        <f ca="1">VLOOKUP(A9,OFFSET(SVOD!$A$4,1,0,2000,4),4,0)</f>
        <v>1</v>
      </c>
    </row>
    <row r="10" spans="1:31" hidden="1" x14ac:dyDescent="0.25">
      <c r="A10">
        <v>86</v>
      </c>
      <c r="B10">
        <v>1</v>
      </c>
      <c r="C10" s="10">
        <v>42736</v>
      </c>
      <c r="D10" s="10"/>
      <c r="E10" s="9">
        <f t="shared" si="1"/>
        <v>0</v>
      </c>
      <c r="F10" s="9">
        <f t="shared" si="2"/>
        <v>1</v>
      </c>
      <c r="I10">
        <f ca="1">VLOOKUP(A10,OFFSET(SVOD!$A$4,1,0,2000,3),3,0)</f>
        <v>1</v>
      </c>
      <c r="J10" s="160"/>
      <c r="K10" s="38">
        <f t="shared" ca="1" si="3"/>
        <v>1</v>
      </c>
      <c r="L10" s="38">
        <f t="shared" ca="1" si="4"/>
        <v>1</v>
      </c>
      <c r="M10" s="37">
        <v>1</v>
      </c>
      <c r="N10" s="36" t="b">
        <f t="shared" ca="1" si="5"/>
        <v>0</v>
      </c>
      <c r="O10" t="s">
        <v>5930</v>
      </c>
      <c r="P10" s="44">
        <v>4000000000</v>
      </c>
      <c r="Q10">
        <f ca="1">VLOOKUP(A10,OFFSET(SVOD!$A$4,1,0,2000,3),2,0)</f>
        <v>1</v>
      </c>
      <c r="R10">
        <f ca="1">VLOOKUP(A10,OFFSET(SVOD!$A$4,1,0,2000,3),3,0)</f>
        <v>1</v>
      </c>
      <c r="S10" t="str">
        <f t="shared" si="6"/>
        <v/>
      </c>
      <c r="T10" s="160">
        <f ca="1">VLOOKUP(A10,OFFSET(SVOD!$A$4,1,0,2000,5),5,0)</f>
        <v>0</v>
      </c>
      <c r="AA10">
        <f ca="1">VLOOKUP(A10,OFFSET(SVOD!$A$4,1,0,2000,4),4,0)</f>
        <v>1</v>
      </c>
    </row>
    <row r="11" spans="1:31" hidden="1" x14ac:dyDescent="0.25">
      <c r="A11">
        <v>87</v>
      </c>
      <c r="B11">
        <v>1</v>
      </c>
      <c r="C11" s="10">
        <v>42736</v>
      </c>
      <c r="D11" s="10"/>
      <c r="E11" s="9">
        <f t="shared" si="1"/>
        <v>0</v>
      </c>
      <c r="F11" s="9">
        <f t="shared" si="2"/>
        <v>1</v>
      </c>
      <c r="I11">
        <f ca="1">VLOOKUP(A11,OFFSET(SVOD!$A$4,1,0,2000,3),3,0)</f>
        <v>1</v>
      </c>
      <c r="J11" s="160"/>
      <c r="K11" s="38">
        <f t="shared" ca="1" si="3"/>
        <v>1</v>
      </c>
      <c r="L11" s="38">
        <f t="shared" ca="1" si="4"/>
        <v>1</v>
      </c>
      <c r="M11" s="37">
        <v>1</v>
      </c>
      <c r="N11" s="36" t="b">
        <f t="shared" ca="1" si="5"/>
        <v>0</v>
      </c>
      <c r="O11" t="s">
        <v>7842</v>
      </c>
      <c r="P11" s="44">
        <v>9024270000</v>
      </c>
      <c r="Q11">
        <f ca="1">VLOOKUP(A11,OFFSET(SVOD!$A$4,1,0,2000,3),2,0)</f>
        <v>1</v>
      </c>
      <c r="R11">
        <f ca="1">VLOOKUP(A11,OFFSET(SVOD!$A$4,1,0,2000,3),3,0)</f>
        <v>1</v>
      </c>
      <c r="S11" t="str">
        <f t="shared" si="6"/>
        <v/>
      </c>
      <c r="T11" s="160">
        <f ca="1">VLOOKUP(A11,OFFSET(SVOD!$A$4,1,0,2000,5),5,0)</f>
        <v>0</v>
      </c>
      <c r="AA11">
        <f ca="1">VLOOKUP(A11,OFFSET(SVOD!$A$4,1,0,2000,4),4,0)</f>
        <v>1</v>
      </c>
    </row>
    <row r="12" spans="1:31" hidden="1" x14ac:dyDescent="0.25">
      <c r="A12">
        <v>89</v>
      </c>
      <c r="B12">
        <v>1</v>
      </c>
      <c r="C12" s="10">
        <v>42736</v>
      </c>
      <c r="D12" s="10"/>
      <c r="E12" s="9">
        <f t="shared" si="1"/>
        <v>0</v>
      </c>
      <c r="F12" s="9">
        <f t="shared" si="2"/>
        <v>1</v>
      </c>
      <c r="I12">
        <f ca="1">VLOOKUP(A12,OFFSET(SVOD!$A$4,1,0,2000,3),3,0)</f>
        <v>1</v>
      </c>
      <c r="J12" s="160" t="s">
        <v>178</v>
      </c>
      <c r="K12" s="38">
        <f t="shared" ca="1" si="3"/>
        <v>1</v>
      </c>
      <c r="L12" s="38">
        <f t="shared" ca="1" si="4"/>
        <v>1</v>
      </c>
      <c r="M12" s="37">
        <v>1</v>
      </c>
      <c r="N12" s="36" t="b">
        <f t="shared" ca="1" si="5"/>
        <v>0</v>
      </c>
      <c r="O12" t="s">
        <v>96</v>
      </c>
      <c r="P12" s="44">
        <v>323308401528.5</v>
      </c>
      <c r="Q12">
        <f ca="1">VLOOKUP(A12,OFFSET(SVOD!$A$4,1,0,2000,3),2,0)</f>
        <v>1</v>
      </c>
      <c r="R12">
        <f ca="1">VLOOKUP(A12,OFFSET(SVOD!$A$4,1,0,2000,3),3,0)</f>
        <v>1</v>
      </c>
      <c r="S12" t="str">
        <f t="shared" si="6"/>
        <v/>
      </c>
      <c r="T12" s="160">
        <f ca="1">VLOOKUP(A12,OFFSET(SVOD!$A$4,1,0,2000,5),5,0)</f>
        <v>0</v>
      </c>
      <c r="V12" t="s">
        <v>61</v>
      </c>
      <c r="AA12">
        <f ca="1">VLOOKUP(A12,OFFSET(SVOD!$A$4,1,0,2000,4),4,0)</f>
        <v>1</v>
      </c>
      <c r="AB12">
        <v>1</v>
      </c>
    </row>
    <row r="13" spans="1:31" hidden="1" x14ac:dyDescent="0.25">
      <c r="A13">
        <v>100</v>
      </c>
      <c r="B13">
        <v>1</v>
      </c>
      <c r="C13" s="10">
        <v>42736</v>
      </c>
      <c r="D13" s="10"/>
      <c r="E13" s="9">
        <f t="shared" si="1"/>
        <v>0</v>
      </c>
      <c r="F13" s="9">
        <f t="shared" si="2"/>
        <v>1</v>
      </c>
      <c r="I13">
        <f ca="1">VLOOKUP(A13,OFFSET(SVOD!$A$4,1,0,2000,3),3,0)</f>
        <v>1</v>
      </c>
      <c r="J13" s="160"/>
      <c r="K13" s="38">
        <f t="shared" ca="1" si="3"/>
        <v>1</v>
      </c>
      <c r="L13" s="38">
        <f t="shared" ca="1" si="4"/>
        <v>1</v>
      </c>
      <c r="M13" s="37">
        <v>1</v>
      </c>
      <c r="N13" s="36" t="b">
        <f t="shared" ca="1" si="5"/>
        <v>0</v>
      </c>
      <c r="O13" t="s">
        <v>5518</v>
      </c>
      <c r="P13" s="44">
        <v>816503375.77999997</v>
      </c>
      <c r="Q13">
        <f ca="1">VLOOKUP(A13,OFFSET(SVOD!$A$4,1,0,2000,3),2,0)</f>
        <v>1</v>
      </c>
      <c r="R13">
        <f ca="1">VLOOKUP(A13,OFFSET(SVOD!$A$4,1,0,2000,3),3,0)</f>
        <v>1</v>
      </c>
      <c r="S13" t="str">
        <f t="shared" si="6"/>
        <v/>
      </c>
      <c r="T13" s="160">
        <f ca="1">VLOOKUP(A13,OFFSET(SVOD!$A$4,1,0,2000,5),5,0)</f>
        <v>0</v>
      </c>
      <c r="AA13">
        <f ca="1">VLOOKUP(A13,OFFSET(SVOD!$A$4,1,0,2000,4),4,0)</f>
        <v>1</v>
      </c>
    </row>
    <row r="14" spans="1:31" hidden="1" x14ac:dyDescent="0.25">
      <c r="A14">
        <v>119</v>
      </c>
      <c r="B14">
        <v>1</v>
      </c>
      <c r="C14" s="10">
        <v>42736</v>
      </c>
      <c r="D14" s="10"/>
      <c r="E14" s="9">
        <f t="shared" si="1"/>
        <v>0</v>
      </c>
      <c r="F14" s="9">
        <f t="shared" si="2"/>
        <v>1</v>
      </c>
      <c r="I14">
        <f ca="1">VLOOKUP(A14,OFFSET(SVOD!$A$4,1,0,2000,3),3,0)</f>
        <v>1</v>
      </c>
      <c r="J14" s="160"/>
      <c r="K14" s="38">
        <f t="shared" ca="1" si="3"/>
        <v>1</v>
      </c>
      <c r="L14" s="38">
        <f t="shared" ca="1" si="4"/>
        <v>1</v>
      </c>
      <c r="M14" s="37">
        <v>1</v>
      </c>
      <c r="N14" s="36" t="b">
        <f t="shared" ca="1" si="5"/>
        <v>0</v>
      </c>
      <c r="O14" t="s">
        <v>1231</v>
      </c>
      <c r="P14" s="44">
        <v>108291240000</v>
      </c>
      <c r="Q14">
        <f ca="1">VLOOKUP(A14,OFFSET(SVOD!$A$4,1,0,2000,3),2,0)</f>
        <v>1</v>
      </c>
      <c r="R14">
        <f ca="1">VLOOKUP(A14,OFFSET(SVOD!$A$4,1,0,2000,3),3,0)</f>
        <v>1</v>
      </c>
      <c r="S14" t="str">
        <f t="shared" si="6"/>
        <v/>
      </c>
      <c r="T14" s="160">
        <f ca="1">VLOOKUP(A14,OFFSET(SVOD!$A$4,1,0,2000,5),5,0)</f>
        <v>0</v>
      </c>
      <c r="AA14">
        <f ca="1">VLOOKUP(A14,OFFSET(SVOD!$A$4,1,0,2000,4),4,0)</f>
        <v>1</v>
      </c>
    </row>
    <row r="15" spans="1:31" hidden="1" x14ac:dyDescent="0.25">
      <c r="A15">
        <v>124</v>
      </c>
      <c r="B15">
        <v>1</v>
      </c>
      <c r="C15" s="10">
        <v>42736</v>
      </c>
      <c r="D15" s="10"/>
      <c r="E15" s="9">
        <f t="shared" si="1"/>
        <v>0</v>
      </c>
      <c r="F15" s="9">
        <f t="shared" si="2"/>
        <v>1</v>
      </c>
      <c r="I15">
        <f ca="1">VLOOKUP(A15,OFFSET(SVOD!$A$4,1,0,2000,3),3,0)</f>
        <v>1</v>
      </c>
      <c r="J15" s="160"/>
      <c r="K15" s="38">
        <f t="shared" ca="1" si="3"/>
        <v>1</v>
      </c>
      <c r="L15" s="38">
        <f t="shared" ca="1" si="4"/>
        <v>1</v>
      </c>
      <c r="M15" s="37">
        <v>1</v>
      </c>
      <c r="N15" s="36" t="b">
        <f t="shared" ca="1" si="5"/>
        <v>0</v>
      </c>
      <c r="O15" t="s">
        <v>499</v>
      </c>
      <c r="P15" s="44">
        <v>71573544149.949997</v>
      </c>
      <c r="Q15">
        <f ca="1">VLOOKUP(A15,OFFSET(SVOD!$A$4,1,0,2000,3),2,0)</f>
        <v>1</v>
      </c>
      <c r="R15">
        <f ca="1">VLOOKUP(A15,OFFSET(SVOD!$A$4,1,0,2000,3),3,0)</f>
        <v>1</v>
      </c>
      <c r="S15" t="str">
        <f t="shared" si="6"/>
        <v/>
      </c>
      <c r="T15" s="160">
        <f ca="1">VLOOKUP(A15,OFFSET(SVOD!$A$4,1,0,2000,5),5,0)</f>
        <v>0</v>
      </c>
      <c r="AA15">
        <f ca="1">VLOOKUP(A15,OFFSET(SVOD!$A$4,1,0,2000,4),4,0)</f>
        <v>1</v>
      </c>
    </row>
    <row r="16" spans="1:31" hidden="1" x14ac:dyDescent="0.25">
      <c r="A16">
        <v>146</v>
      </c>
      <c r="B16">
        <v>1</v>
      </c>
      <c r="C16" s="10">
        <v>42736</v>
      </c>
      <c r="D16" s="10"/>
      <c r="E16" s="9">
        <f t="shared" si="1"/>
        <v>0</v>
      </c>
      <c r="F16" s="9">
        <f t="shared" si="2"/>
        <v>1</v>
      </c>
      <c r="I16">
        <f ca="1">VLOOKUP(A16,OFFSET(SVOD!$A$4,1,0,2000,3),3,0)</f>
        <v>1</v>
      </c>
      <c r="J16" s="160"/>
      <c r="K16" s="38">
        <f t="shared" ca="1" si="3"/>
        <v>1</v>
      </c>
      <c r="L16" s="38">
        <f t="shared" ca="1" si="4"/>
        <v>1</v>
      </c>
      <c r="M16" s="37">
        <v>1</v>
      </c>
      <c r="N16" s="36" t="b">
        <f t="shared" ca="1" si="5"/>
        <v>0</v>
      </c>
      <c r="O16" t="s">
        <v>2704</v>
      </c>
      <c r="P16" s="44">
        <v>41894150000</v>
      </c>
      <c r="Q16">
        <f ca="1">VLOOKUP(A16,OFFSET(SVOD!$A$4,1,0,2000,3),2,0)</f>
        <v>1</v>
      </c>
      <c r="R16">
        <f ca="1">VLOOKUP(A16,OFFSET(SVOD!$A$4,1,0,2000,3),3,0)</f>
        <v>1</v>
      </c>
      <c r="S16" t="str">
        <f t="shared" si="6"/>
        <v/>
      </c>
      <c r="T16" s="160">
        <f ca="1">VLOOKUP(A16,OFFSET(SVOD!$A$4,1,0,2000,5),5,0)</f>
        <v>0</v>
      </c>
      <c r="AA16">
        <f ca="1">VLOOKUP(A16,OFFSET(SVOD!$A$4,1,0,2000,4),4,0)</f>
        <v>1</v>
      </c>
    </row>
    <row r="17" spans="1:28" hidden="1" x14ac:dyDescent="0.25">
      <c r="A17">
        <v>158</v>
      </c>
      <c r="B17">
        <v>1</v>
      </c>
      <c r="C17" s="10">
        <v>42736</v>
      </c>
      <c r="D17" s="10"/>
      <c r="E17" s="9">
        <f t="shared" si="1"/>
        <v>0</v>
      </c>
      <c r="F17" s="9">
        <f t="shared" si="2"/>
        <v>1</v>
      </c>
      <c r="I17">
        <f ca="1">VLOOKUP(A17,OFFSET(SVOD!$A$4,1,0,2000,3),3,0)</f>
        <v>1</v>
      </c>
      <c r="J17" s="160"/>
      <c r="K17" s="38">
        <f t="shared" ca="1" si="3"/>
        <v>1</v>
      </c>
      <c r="L17" s="38">
        <f t="shared" ca="1" si="4"/>
        <v>1</v>
      </c>
      <c r="M17" s="37">
        <v>1</v>
      </c>
      <c r="N17" s="36" t="b">
        <f t="shared" ca="1" si="5"/>
        <v>0</v>
      </c>
      <c r="O17" t="s">
        <v>7855</v>
      </c>
      <c r="P17" s="44">
        <v>359375</v>
      </c>
      <c r="Q17">
        <f ca="1">VLOOKUP(A17,OFFSET(SVOD!$A$4,1,0,2000,3),2,0)</f>
        <v>1</v>
      </c>
      <c r="R17">
        <f ca="1">VLOOKUP(A17,OFFSET(SVOD!$A$4,1,0,2000,3),3,0)</f>
        <v>1</v>
      </c>
      <c r="S17" t="str">
        <f t="shared" si="6"/>
        <v/>
      </c>
      <c r="T17" s="160">
        <f ca="1">VLOOKUP(A17,OFFSET(SVOD!$A$4,1,0,2000,5),5,0)</f>
        <v>0</v>
      </c>
      <c r="AA17">
        <f ca="1">VLOOKUP(A17,OFFSET(SVOD!$A$4,1,0,2000,4),4,0)</f>
        <v>1</v>
      </c>
    </row>
    <row r="18" spans="1:28" hidden="1" x14ac:dyDescent="0.25">
      <c r="A18">
        <v>164</v>
      </c>
      <c r="B18">
        <v>1</v>
      </c>
      <c r="C18" s="10">
        <v>42736</v>
      </c>
      <c r="D18" s="10"/>
      <c r="E18" s="9">
        <f t="shared" si="1"/>
        <v>0</v>
      </c>
      <c r="F18" s="9">
        <f t="shared" si="2"/>
        <v>1</v>
      </c>
      <c r="I18">
        <f ca="1">VLOOKUP(A18,OFFSET(SVOD!$A$4,1,0,2000,3),3,0)</f>
        <v>1</v>
      </c>
      <c r="J18" s="160"/>
      <c r="K18" s="38">
        <f t="shared" ca="1" si="3"/>
        <v>1</v>
      </c>
      <c r="L18" s="38">
        <f t="shared" ca="1" si="4"/>
        <v>1</v>
      </c>
      <c r="M18" s="37">
        <v>1</v>
      </c>
      <c r="N18" s="36" t="b">
        <f t="shared" ca="1" si="5"/>
        <v>0</v>
      </c>
      <c r="O18" t="s">
        <v>4058</v>
      </c>
      <c r="P18" s="44">
        <v>9500000</v>
      </c>
      <c r="Q18">
        <f ca="1">VLOOKUP(A18,OFFSET(SVOD!$A$4,1,0,2000,3),2,0)</f>
        <v>1</v>
      </c>
      <c r="R18">
        <f ca="1">VLOOKUP(A18,OFFSET(SVOD!$A$4,1,0,2000,3),3,0)</f>
        <v>1</v>
      </c>
      <c r="S18" t="str">
        <f t="shared" si="6"/>
        <v/>
      </c>
      <c r="T18" s="160">
        <f ca="1">VLOOKUP(A18,OFFSET(SVOD!$A$4,1,0,2000,5),5,0)</f>
        <v>0</v>
      </c>
      <c r="AA18">
        <f ca="1">VLOOKUP(A18,OFFSET(SVOD!$A$4,1,0,2000,4),4,0)</f>
        <v>1</v>
      </c>
    </row>
    <row r="19" spans="1:28" hidden="1" x14ac:dyDescent="0.25">
      <c r="A19">
        <v>201</v>
      </c>
      <c r="B19">
        <v>1</v>
      </c>
      <c r="C19" s="10">
        <v>42736</v>
      </c>
      <c r="D19" s="10"/>
      <c r="E19" s="9">
        <f t="shared" si="1"/>
        <v>0</v>
      </c>
      <c r="F19" s="9">
        <f t="shared" si="2"/>
        <v>1</v>
      </c>
      <c r="I19">
        <f ca="1">VLOOKUP(A19,OFFSET(SVOD!$A$4,1,0,2000,3),3,0)</f>
        <v>1</v>
      </c>
      <c r="J19" s="160"/>
      <c r="K19" s="38">
        <f t="shared" ca="1" si="3"/>
        <v>1</v>
      </c>
      <c r="L19" s="38">
        <f t="shared" ca="1" si="4"/>
        <v>1</v>
      </c>
      <c r="M19" s="37">
        <v>1</v>
      </c>
      <c r="N19" s="36" t="b">
        <f t="shared" ca="1" si="5"/>
        <v>0</v>
      </c>
      <c r="O19" t="s">
        <v>3973</v>
      </c>
      <c r="P19" s="44">
        <v>1172.52</v>
      </c>
      <c r="Q19">
        <f ca="1">VLOOKUP(A19,OFFSET(SVOD!$A$4,1,0,2000,3),2,0)</f>
        <v>1</v>
      </c>
      <c r="R19">
        <f ca="1">VLOOKUP(A19,OFFSET(SVOD!$A$4,1,0,2000,3),3,0)</f>
        <v>1</v>
      </c>
      <c r="S19" t="str">
        <f t="shared" si="6"/>
        <v/>
      </c>
      <c r="T19" s="160">
        <f ca="1">VLOOKUP(A19,OFFSET(SVOD!$A$4,1,0,2000,5),5,0)</f>
        <v>0</v>
      </c>
      <c r="AA19">
        <f ca="1">VLOOKUP(A19,OFFSET(SVOD!$A$4,1,0,2000,4),4,0)</f>
        <v>1</v>
      </c>
    </row>
    <row r="20" spans="1:28" hidden="1" x14ac:dyDescent="0.25">
      <c r="A20">
        <v>319</v>
      </c>
      <c r="B20">
        <v>2.1</v>
      </c>
      <c r="C20" s="10">
        <v>42644</v>
      </c>
      <c r="D20" s="10"/>
      <c r="E20" s="9">
        <f t="shared" si="1"/>
        <v>0</v>
      </c>
      <c r="F20" s="9">
        <f t="shared" si="2"/>
        <v>1</v>
      </c>
      <c r="I20">
        <f ca="1">VLOOKUP(A20,OFFSET(SVOD!$A$4,1,0,2000,3),3,0)</f>
        <v>1.1000000000000001</v>
      </c>
      <c r="J20" s="160" t="s">
        <v>178</v>
      </c>
      <c r="K20" s="38">
        <f t="shared" ca="1" si="3"/>
        <v>1</v>
      </c>
      <c r="L20" s="38">
        <f t="shared" ca="1" si="4"/>
        <v>1</v>
      </c>
      <c r="M20" s="37">
        <v>1</v>
      </c>
      <c r="N20" s="36" t="b">
        <f t="shared" ca="1" si="5"/>
        <v>0</v>
      </c>
      <c r="O20" t="s">
        <v>2813</v>
      </c>
      <c r="P20" s="44">
        <v>7000000000</v>
      </c>
      <c r="Q20">
        <f ca="1">VLOOKUP(A20,OFFSET(SVOD!$A$4,1,0,2000,3),2,0)</f>
        <v>1.1000000000000001</v>
      </c>
      <c r="R20">
        <f ca="1">VLOOKUP(A20,OFFSET(SVOD!$A$4,1,0,2000,3),3,0)</f>
        <v>1.1000000000000001</v>
      </c>
      <c r="S20" t="str">
        <f t="shared" si="6"/>
        <v/>
      </c>
      <c r="T20" s="160">
        <f ca="1">VLOOKUP(A20,OFFSET(SVOD!$A$4,1,0,2000,5),5,0)</f>
        <v>0</v>
      </c>
      <c r="V20" t="s">
        <v>3952</v>
      </c>
      <c r="AA20">
        <f ca="1">VLOOKUP(A20,OFFSET(SVOD!$A$4,1,0,2000,4),4,0)</f>
        <v>1</v>
      </c>
      <c r="AB20">
        <v>1</v>
      </c>
    </row>
    <row r="21" spans="1:28" hidden="1" x14ac:dyDescent="0.25">
      <c r="A21">
        <v>329</v>
      </c>
      <c r="B21">
        <v>1</v>
      </c>
      <c r="C21" s="10">
        <v>42644</v>
      </c>
      <c r="D21" s="10"/>
      <c r="E21" s="9">
        <f t="shared" si="1"/>
        <v>0</v>
      </c>
      <c r="F21" s="9">
        <f t="shared" si="2"/>
        <v>1</v>
      </c>
      <c r="I21">
        <f ca="1">VLOOKUP(A21,OFFSET(SVOD!$A$4,1,0,2000,3),3,0)</f>
        <v>1</v>
      </c>
      <c r="J21" s="160"/>
      <c r="K21" s="38">
        <f t="shared" ca="1" si="3"/>
        <v>1</v>
      </c>
      <c r="L21" s="38">
        <f t="shared" ca="1" si="4"/>
        <v>1</v>
      </c>
      <c r="M21" s="37">
        <v>1</v>
      </c>
      <c r="N21" s="36" t="b">
        <f t="shared" ca="1" si="5"/>
        <v>0</v>
      </c>
      <c r="O21" t="s">
        <v>2814</v>
      </c>
      <c r="P21" s="44">
        <v>36097080000</v>
      </c>
      <c r="Q21">
        <f ca="1">VLOOKUP(A21,OFFSET(SVOD!$A$4,1,0,2000,3),2,0)</f>
        <v>1</v>
      </c>
      <c r="R21">
        <f ca="1">VLOOKUP(A21,OFFSET(SVOD!$A$4,1,0,2000,3),3,0)</f>
        <v>1</v>
      </c>
      <c r="S21" t="str">
        <f t="shared" si="6"/>
        <v/>
      </c>
      <c r="T21" s="160">
        <f ca="1">VLOOKUP(A21,OFFSET(SVOD!$A$4,1,0,2000,5),5,0)</f>
        <v>0</v>
      </c>
      <c r="AA21">
        <f ca="1">VLOOKUP(A21,OFFSET(SVOD!$A$4,1,0,2000,4),4,0)</f>
        <v>1</v>
      </c>
    </row>
    <row r="22" spans="1:28" hidden="1" x14ac:dyDescent="0.25">
      <c r="A22">
        <v>331</v>
      </c>
      <c r="B22">
        <v>1</v>
      </c>
      <c r="C22" s="10">
        <v>42644</v>
      </c>
      <c r="D22" s="10"/>
      <c r="E22" s="9">
        <f t="shared" si="1"/>
        <v>0</v>
      </c>
      <c r="F22" s="9">
        <f t="shared" si="2"/>
        <v>1</v>
      </c>
      <c r="I22">
        <f ca="1">VLOOKUP(A22,OFFSET(SVOD!$A$4,1,0,2000,3),3,0)</f>
        <v>1</v>
      </c>
      <c r="J22" s="160"/>
      <c r="K22" s="38">
        <f t="shared" ca="1" si="3"/>
        <v>1</v>
      </c>
      <c r="L22" s="38">
        <f t="shared" ca="1" si="4"/>
        <v>1</v>
      </c>
      <c r="M22" s="37">
        <v>1</v>
      </c>
      <c r="N22" s="36" t="b">
        <f t="shared" ca="1" si="5"/>
        <v>0</v>
      </c>
      <c r="O22" t="s">
        <v>3311</v>
      </c>
      <c r="P22" s="44">
        <v>4510331000</v>
      </c>
      <c r="Q22">
        <f ca="1">VLOOKUP(A22,OFFSET(SVOD!$A$4,1,0,2000,3),2,0)</f>
        <v>1</v>
      </c>
      <c r="R22">
        <f ca="1">VLOOKUP(A22,OFFSET(SVOD!$A$4,1,0,2000,3),3,0)</f>
        <v>1</v>
      </c>
      <c r="S22" t="str">
        <f t="shared" si="6"/>
        <v/>
      </c>
      <c r="T22" s="160">
        <f ca="1">VLOOKUP(A22,OFFSET(SVOD!$A$4,1,0,2000,5),5,0)</f>
        <v>0</v>
      </c>
      <c r="AA22">
        <f ca="1">VLOOKUP(A22,OFFSET(SVOD!$A$4,1,0,2000,4),4,0)</f>
        <v>1</v>
      </c>
    </row>
    <row r="23" spans="1:28" hidden="1" x14ac:dyDescent="0.25">
      <c r="A23">
        <v>343</v>
      </c>
      <c r="B23">
        <v>1</v>
      </c>
      <c r="C23" s="10">
        <v>42644</v>
      </c>
      <c r="D23" s="10"/>
      <c r="E23" s="9">
        <f t="shared" si="1"/>
        <v>0</v>
      </c>
      <c r="F23" s="9">
        <f t="shared" si="2"/>
        <v>1</v>
      </c>
      <c r="I23">
        <f ca="1">VLOOKUP(A23,OFFSET(SVOD!$A$4,1,0,2000,3),3,0)</f>
        <v>1</v>
      </c>
      <c r="J23" s="160"/>
      <c r="K23" s="38">
        <f t="shared" ca="1" si="3"/>
        <v>1</v>
      </c>
      <c r="L23" s="38">
        <f t="shared" ca="1" si="4"/>
        <v>1</v>
      </c>
      <c r="M23" s="37">
        <v>1</v>
      </c>
      <c r="N23" s="36" t="b">
        <f t="shared" ca="1" si="5"/>
        <v>0</v>
      </c>
      <c r="O23" t="s">
        <v>500</v>
      </c>
      <c r="P23" s="44">
        <v>3000000000</v>
      </c>
      <c r="Q23">
        <f ca="1">VLOOKUP(A23,OFFSET(SVOD!$A$4,1,0,2000,3),2,0)</f>
        <v>1</v>
      </c>
      <c r="R23">
        <f ca="1">VLOOKUP(A23,OFFSET(SVOD!$A$4,1,0,2000,3),3,0)</f>
        <v>1</v>
      </c>
      <c r="S23" t="str">
        <f t="shared" si="6"/>
        <v/>
      </c>
      <c r="T23" s="160">
        <f ca="1">VLOOKUP(A23,OFFSET(SVOD!$A$4,1,0,2000,5),5,0)</f>
        <v>0</v>
      </c>
      <c r="AA23">
        <f ca="1">VLOOKUP(A23,OFFSET(SVOD!$A$4,1,0,2000,4),4,0)</f>
        <v>1</v>
      </c>
    </row>
    <row r="24" spans="1:28" hidden="1" x14ac:dyDescent="0.25">
      <c r="A24">
        <v>347</v>
      </c>
      <c r="B24">
        <v>3</v>
      </c>
      <c r="C24" s="10">
        <v>42552</v>
      </c>
      <c r="D24" s="10">
        <v>42724</v>
      </c>
      <c r="E24" s="9">
        <f t="shared" si="1"/>
        <v>1</v>
      </c>
      <c r="F24" s="9">
        <f t="shared" si="2"/>
        <v>2.4</v>
      </c>
      <c r="G24">
        <v>4</v>
      </c>
      <c r="H24">
        <v>51</v>
      </c>
      <c r="I24">
        <f ca="1">VLOOKUP(A24,OFFSET(SVOD!$A$4,1,0,2000,3),3,0)</f>
        <v>5</v>
      </c>
      <c r="J24" s="160"/>
      <c r="K24" s="38">
        <f t="shared" ca="1" si="3"/>
        <v>5</v>
      </c>
      <c r="L24" s="38">
        <f t="shared" ca="1" si="4"/>
        <v>5</v>
      </c>
      <c r="M24" s="37">
        <v>5</v>
      </c>
      <c r="N24" s="36" t="b">
        <f t="shared" ca="1" si="5"/>
        <v>0</v>
      </c>
      <c r="O24" t="s">
        <v>3034</v>
      </c>
      <c r="P24" s="44">
        <v>7075237417.1700001</v>
      </c>
      <c r="Q24">
        <f ca="1">VLOOKUP(A24,OFFSET(SVOD!$A$4,1,0,2000,3),2,0)</f>
        <v>4</v>
      </c>
      <c r="R24">
        <f ca="1">VLOOKUP(A24,OFFSET(SVOD!$A$4,1,0,2000,3),3,0)</f>
        <v>5</v>
      </c>
      <c r="S24" t="str">
        <f t="shared" si="6"/>
        <v/>
      </c>
      <c r="T24" s="160">
        <f ca="1">VLOOKUP(A24,OFFSET(SVOD!$A$4,1,0,2000,5),5,0)</f>
        <v>766</v>
      </c>
      <c r="U24" t="s">
        <v>3941</v>
      </c>
      <c r="AA24">
        <f ca="1">VLOOKUP(A24,OFFSET(SVOD!$A$4,1,0,2000,4),4,0)</f>
        <v>3</v>
      </c>
      <c r="AB24">
        <v>1</v>
      </c>
    </row>
    <row r="25" spans="1:28" hidden="1" x14ac:dyDescent="0.25">
      <c r="A25">
        <v>348</v>
      </c>
      <c r="B25">
        <v>1</v>
      </c>
      <c r="C25" s="10">
        <v>42644</v>
      </c>
      <c r="D25" s="10"/>
      <c r="E25" s="9">
        <f t="shared" si="1"/>
        <v>0</v>
      </c>
      <c r="F25" s="9">
        <f t="shared" si="2"/>
        <v>1</v>
      </c>
      <c r="I25">
        <f ca="1">VLOOKUP(A25,OFFSET(SVOD!$A$4,1,0,2000,3),3,0)</f>
        <v>1</v>
      </c>
      <c r="J25" s="160" t="s">
        <v>178</v>
      </c>
      <c r="K25" s="38">
        <f t="shared" ca="1" si="3"/>
        <v>1</v>
      </c>
      <c r="L25" s="38">
        <f t="shared" ca="1" si="4"/>
        <v>1</v>
      </c>
      <c r="M25" s="37">
        <v>1</v>
      </c>
      <c r="N25" s="36" t="b">
        <f t="shared" ca="1" si="5"/>
        <v>0</v>
      </c>
      <c r="O25" t="s">
        <v>2553</v>
      </c>
      <c r="P25" s="44">
        <v>128641137651.17001</v>
      </c>
      <c r="Q25">
        <f ca="1">VLOOKUP(A25,OFFSET(SVOD!$A$4,1,0,2000,3),2,0)</f>
        <v>1</v>
      </c>
      <c r="R25">
        <f ca="1">VLOOKUP(A25,OFFSET(SVOD!$A$4,1,0,2000,3),3,0)</f>
        <v>1</v>
      </c>
      <c r="S25" t="str">
        <f t="shared" si="6"/>
        <v/>
      </c>
      <c r="T25" s="160">
        <f ca="1">VLOOKUP(A25,OFFSET(SVOD!$A$4,1,0,2000,5),5,0)</f>
        <v>0</v>
      </c>
      <c r="V25" t="s">
        <v>6902</v>
      </c>
      <c r="AA25">
        <f ca="1">VLOOKUP(A25,OFFSET(SVOD!$A$4,1,0,2000,4),4,0)</f>
        <v>1</v>
      </c>
      <c r="AB25">
        <v>1</v>
      </c>
    </row>
    <row r="26" spans="1:28" hidden="1" x14ac:dyDescent="0.25">
      <c r="A26">
        <v>351</v>
      </c>
      <c r="B26">
        <v>1</v>
      </c>
      <c r="C26" s="10">
        <v>42644</v>
      </c>
      <c r="D26" s="10"/>
      <c r="E26" s="9">
        <f t="shared" si="1"/>
        <v>0</v>
      </c>
      <c r="F26" s="9">
        <f t="shared" si="2"/>
        <v>1</v>
      </c>
      <c r="I26">
        <f ca="1">VLOOKUP(A26,OFFSET(SVOD!$A$4,1,0,2000,3),3,0)</f>
        <v>1</v>
      </c>
      <c r="J26" s="160"/>
      <c r="K26" s="38">
        <f t="shared" ca="1" si="3"/>
        <v>1</v>
      </c>
      <c r="L26" s="38">
        <f t="shared" ca="1" si="4"/>
        <v>1</v>
      </c>
      <c r="M26" s="37">
        <v>1</v>
      </c>
      <c r="N26" s="36" t="b">
        <f t="shared" ca="1" si="5"/>
        <v>0</v>
      </c>
      <c r="O26" t="s">
        <v>3064</v>
      </c>
      <c r="P26" s="44">
        <v>6342652968.75</v>
      </c>
      <c r="Q26">
        <f ca="1">VLOOKUP(A26,OFFSET(SVOD!$A$4,1,0,2000,3),2,0)</f>
        <v>1</v>
      </c>
      <c r="R26">
        <f ca="1">VLOOKUP(A26,OFFSET(SVOD!$A$4,1,0,2000,3),3,0)</f>
        <v>1</v>
      </c>
      <c r="S26" t="str">
        <f t="shared" si="6"/>
        <v/>
      </c>
      <c r="T26" s="160">
        <f ca="1">VLOOKUP(A26,OFFSET(SVOD!$A$4,1,0,2000,5),5,0)</f>
        <v>0</v>
      </c>
      <c r="AA26">
        <f ca="1">VLOOKUP(A26,OFFSET(SVOD!$A$4,1,0,2000,4),4,0)</f>
        <v>1</v>
      </c>
    </row>
    <row r="27" spans="1:28" hidden="1" x14ac:dyDescent="0.25">
      <c r="A27">
        <v>364</v>
      </c>
      <c r="B27">
        <v>1</v>
      </c>
      <c r="C27" s="10">
        <v>42644</v>
      </c>
      <c r="D27" s="10"/>
      <c r="E27" s="9">
        <f t="shared" si="1"/>
        <v>0</v>
      </c>
      <c r="F27" s="9">
        <f t="shared" si="2"/>
        <v>1</v>
      </c>
      <c r="I27">
        <f ca="1">VLOOKUP(A27,OFFSET(SVOD!$A$4,1,0,2000,3),3,0)</f>
        <v>1</v>
      </c>
      <c r="J27" s="160"/>
      <c r="K27" s="38">
        <f t="shared" ca="1" si="3"/>
        <v>1</v>
      </c>
      <c r="L27" s="38">
        <f t="shared" ca="1" si="4"/>
        <v>1</v>
      </c>
      <c r="M27" s="37">
        <v>1</v>
      </c>
      <c r="N27" s="36" t="b">
        <f t="shared" ca="1" si="5"/>
        <v>0</v>
      </c>
      <c r="O27" t="s">
        <v>197</v>
      </c>
      <c r="P27" s="44">
        <v>194628770.49000001</v>
      </c>
      <c r="Q27">
        <f ca="1">VLOOKUP(A27,OFFSET(SVOD!$A$4,1,0,2000,3),2,0)</f>
        <v>1</v>
      </c>
      <c r="R27">
        <f ca="1">VLOOKUP(A27,OFFSET(SVOD!$A$4,1,0,2000,3),3,0)</f>
        <v>1</v>
      </c>
      <c r="S27" t="str">
        <f t="shared" si="6"/>
        <v/>
      </c>
      <c r="T27" s="160">
        <f ca="1">VLOOKUP(A27,OFFSET(SVOD!$A$4,1,0,2000,5),5,0)</f>
        <v>0</v>
      </c>
      <c r="AA27">
        <f ca="1">VLOOKUP(A27,OFFSET(SVOD!$A$4,1,0,2000,4),4,0)</f>
        <v>1</v>
      </c>
    </row>
    <row r="28" spans="1:28" hidden="1" x14ac:dyDescent="0.25">
      <c r="A28">
        <v>388</v>
      </c>
      <c r="B28">
        <v>1</v>
      </c>
      <c r="C28" s="10">
        <v>42644</v>
      </c>
      <c r="D28" s="10"/>
      <c r="E28" s="9">
        <f t="shared" si="1"/>
        <v>0</v>
      </c>
      <c r="F28" s="9">
        <f t="shared" si="2"/>
        <v>1</v>
      </c>
      <c r="I28">
        <f ca="1">VLOOKUP(A28,OFFSET(SVOD!$A$4,1,0,2000,3),3,0)</f>
        <v>1</v>
      </c>
      <c r="J28" s="160"/>
      <c r="K28" s="38">
        <f t="shared" ca="1" si="3"/>
        <v>1</v>
      </c>
      <c r="L28" s="38">
        <f t="shared" ca="1" si="4"/>
        <v>1</v>
      </c>
      <c r="M28" s="37">
        <v>1</v>
      </c>
      <c r="N28" s="36" t="b">
        <f t="shared" ca="1" si="5"/>
        <v>0</v>
      </c>
      <c r="O28" t="s">
        <v>3041</v>
      </c>
      <c r="P28" s="44">
        <v>8939389497.2299995</v>
      </c>
      <c r="Q28">
        <f ca="1">VLOOKUP(A28,OFFSET(SVOD!$A$4,1,0,2000,3),2,0)</f>
        <v>1</v>
      </c>
      <c r="R28">
        <f ca="1">VLOOKUP(A28,OFFSET(SVOD!$A$4,1,0,2000,3),3,0)</f>
        <v>1</v>
      </c>
      <c r="S28" t="str">
        <f t="shared" si="6"/>
        <v/>
      </c>
      <c r="T28" s="160">
        <f ca="1">VLOOKUP(A28,OFFSET(SVOD!$A$4,1,0,2000,5),5,0)</f>
        <v>0</v>
      </c>
      <c r="AA28">
        <f ca="1">VLOOKUP(A28,OFFSET(SVOD!$A$4,1,0,2000,4),4,0)</f>
        <v>1</v>
      </c>
    </row>
    <row r="29" spans="1:28" hidden="1" x14ac:dyDescent="0.25">
      <c r="A29">
        <v>406</v>
      </c>
      <c r="B29">
        <v>1</v>
      </c>
      <c r="C29" s="10">
        <v>42644</v>
      </c>
      <c r="D29" s="10"/>
      <c r="E29" s="9">
        <f t="shared" si="1"/>
        <v>0</v>
      </c>
      <c r="F29" s="9">
        <f t="shared" si="2"/>
        <v>1</v>
      </c>
      <c r="I29">
        <f ca="1">VLOOKUP(A29,OFFSET(SVOD!$A$4,1,0,2000,3),3,0)</f>
        <v>1</v>
      </c>
      <c r="J29" s="160"/>
      <c r="K29" s="38">
        <f t="shared" ca="1" si="3"/>
        <v>1</v>
      </c>
      <c r="L29" s="38">
        <f t="shared" ca="1" si="4"/>
        <v>1</v>
      </c>
      <c r="M29" s="37">
        <v>1</v>
      </c>
      <c r="N29" s="36" t="b">
        <f t="shared" ca="1" si="5"/>
        <v>0</v>
      </c>
      <c r="O29" t="s">
        <v>431</v>
      </c>
      <c r="P29" s="44">
        <v>8250000000</v>
      </c>
      <c r="Q29">
        <f ca="1">VLOOKUP(A29,OFFSET(SVOD!$A$4,1,0,2000,3),2,0)</f>
        <v>1</v>
      </c>
      <c r="R29">
        <f ca="1">VLOOKUP(A29,OFFSET(SVOD!$A$4,1,0,2000,3),3,0)</f>
        <v>1</v>
      </c>
      <c r="S29" t="str">
        <f t="shared" si="6"/>
        <v/>
      </c>
      <c r="T29" s="160">
        <f ca="1">VLOOKUP(A29,OFFSET(SVOD!$A$4,1,0,2000,5),5,0)</f>
        <v>0</v>
      </c>
      <c r="AA29">
        <f ca="1">VLOOKUP(A29,OFFSET(SVOD!$A$4,1,0,2000,4),4,0)</f>
        <v>1</v>
      </c>
    </row>
    <row r="30" spans="1:28" hidden="1" x14ac:dyDescent="0.25">
      <c r="A30">
        <v>415</v>
      </c>
      <c r="B30">
        <v>1</v>
      </c>
      <c r="C30" s="10">
        <v>42644</v>
      </c>
      <c r="D30" s="10"/>
      <c r="E30" s="9">
        <f t="shared" si="1"/>
        <v>0</v>
      </c>
      <c r="F30" s="9">
        <f t="shared" si="2"/>
        <v>1</v>
      </c>
      <c r="I30">
        <f ca="1">VLOOKUP(A30,OFFSET(SVOD!$A$4,1,0,2000,3),3,0)</f>
        <v>1</v>
      </c>
      <c r="J30" s="160"/>
      <c r="K30" s="38">
        <f t="shared" ca="1" si="3"/>
        <v>1</v>
      </c>
      <c r="L30" s="38">
        <f t="shared" ca="1" si="4"/>
        <v>1</v>
      </c>
      <c r="M30" s="37">
        <v>1</v>
      </c>
      <c r="N30" s="36" t="b">
        <f t="shared" ca="1" si="5"/>
        <v>0</v>
      </c>
      <c r="O30" t="s">
        <v>2815</v>
      </c>
      <c r="P30" s="44">
        <v>20898561717.459999</v>
      </c>
      <c r="Q30">
        <f ca="1">VLOOKUP(A30,OFFSET(SVOD!$A$4,1,0,2000,3),2,0)</f>
        <v>1</v>
      </c>
      <c r="R30">
        <f ca="1">VLOOKUP(A30,OFFSET(SVOD!$A$4,1,0,2000,3),3,0)</f>
        <v>1</v>
      </c>
      <c r="S30" t="str">
        <f t="shared" si="6"/>
        <v/>
      </c>
      <c r="T30" s="160">
        <f ca="1">VLOOKUP(A30,OFFSET(SVOD!$A$4,1,0,2000,5),5,0)</f>
        <v>0</v>
      </c>
      <c r="AA30">
        <f ca="1">VLOOKUP(A30,OFFSET(SVOD!$A$4,1,0,2000,4),4,0)</f>
        <v>1</v>
      </c>
    </row>
    <row r="31" spans="1:28" hidden="1" x14ac:dyDescent="0.25">
      <c r="A31">
        <v>433</v>
      </c>
      <c r="B31">
        <v>1</v>
      </c>
      <c r="C31" s="10">
        <v>42644</v>
      </c>
      <c r="D31" s="10"/>
      <c r="E31" s="9">
        <f t="shared" si="1"/>
        <v>0</v>
      </c>
      <c r="F31" s="9">
        <f t="shared" si="2"/>
        <v>1</v>
      </c>
      <c r="I31">
        <f ca="1">VLOOKUP(A31,OFFSET(SVOD!$A$4,1,0,2000,3),3,0)</f>
        <v>1</v>
      </c>
      <c r="J31" s="160"/>
      <c r="K31" s="38">
        <f t="shared" ca="1" si="3"/>
        <v>1</v>
      </c>
      <c r="L31" s="38">
        <f t="shared" ca="1" si="4"/>
        <v>1</v>
      </c>
      <c r="M31" s="37">
        <v>1</v>
      </c>
      <c r="N31" s="36" t="b">
        <f t="shared" ca="1" si="5"/>
        <v>0</v>
      </c>
      <c r="O31" t="s">
        <v>6980</v>
      </c>
      <c r="P31" s="44">
        <v>2000000000</v>
      </c>
      <c r="Q31">
        <f ca="1">VLOOKUP(A31,OFFSET(SVOD!$A$4,1,0,2000,3),2,0)</f>
        <v>1</v>
      </c>
      <c r="R31">
        <f ca="1">VLOOKUP(A31,OFFSET(SVOD!$A$4,1,0,2000,3),3,0)</f>
        <v>1</v>
      </c>
      <c r="S31" t="str">
        <f t="shared" si="6"/>
        <v/>
      </c>
      <c r="T31" s="160">
        <f ca="1">VLOOKUP(A31,OFFSET(SVOD!$A$4,1,0,2000,5),5,0)</f>
        <v>0</v>
      </c>
      <c r="AA31">
        <f ca="1">VLOOKUP(A31,OFFSET(SVOD!$A$4,1,0,2000,4),4,0)</f>
        <v>1</v>
      </c>
    </row>
    <row r="32" spans="1:28" hidden="1" x14ac:dyDescent="0.25">
      <c r="A32">
        <v>435</v>
      </c>
      <c r="B32">
        <v>1</v>
      </c>
      <c r="C32" s="10">
        <v>42644</v>
      </c>
      <c r="D32" s="10"/>
      <c r="E32" s="9">
        <f t="shared" si="1"/>
        <v>0</v>
      </c>
      <c r="F32" s="9">
        <f t="shared" si="2"/>
        <v>1</v>
      </c>
      <c r="I32">
        <f ca="1">VLOOKUP(A32,OFFSET(SVOD!$A$4,1,0,2000,3),3,0)</f>
        <v>1</v>
      </c>
      <c r="J32" s="160"/>
      <c r="K32" s="38">
        <f t="shared" ca="1" si="3"/>
        <v>1</v>
      </c>
      <c r="L32" s="38">
        <f t="shared" ca="1" si="4"/>
        <v>1</v>
      </c>
      <c r="M32" s="37">
        <v>1</v>
      </c>
      <c r="N32" s="36" t="b">
        <f t="shared" ca="1" si="5"/>
        <v>0</v>
      </c>
      <c r="O32" t="s">
        <v>2804</v>
      </c>
      <c r="P32" s="44">
        <v>78226349217.950012</v>
      </c>
      <c r="Q32">
        <f ca="1">VLOOKUP(A32,OFFSET(SVOD!$A$4,1,0,2000,3),2,0)</f>
        <v>1</v>
      </c>
      <c r="R32">
        <f ca="1">VLOOKUP(A32,OFFSET(SVOD!$A$4,1,0,2000,3),3,0)</f>
        <v>1</v>
      </c>
      <c r="S32" t="str">
        <f t="shared" si="6"/>
        <v/>
      </c>
      <c r="T32" s="160">
        <f ca="1">VLOOKUP(A32,OFFSET(SVOD!$A$4,1,0,2000,5),5,0)</f>
        <v>0</v>
      </c>
      <c r="AA32">
        <f ca="1">VLOOKUP(A32,OFFSET(SVOD!$A$4,1,0,2000,4),4,0)</f>
        <v>1</v>
      </c>
    </row>
    <row r="33" spans="1:28" hidden="1" x14ac:dyDescent="0.25">
      <c r="A33">
        <v>449</v>
      </c>
      <c r="B33">
        <v>1</v>
      </c>
      <c r="C33" s="10">
        <v>42644</v>
      </c>
      <c r="D33" s="10"/>
      <c r="E33" s="9">
        <f t="shared" si="1"/>
        <v>0</v>
      </c>
      <c r="F33" s="9">
        <f t="shared" si="2"/>
        <v>1</v>
      </c>
      <c r="I33">
        <f ca="1">VLOOKUP(A33,OFFSET(SVOD!$A$4,1,0,2000,3),3,0)</f>
        <v>1</v>
      </c>
      <c r="J33" s="160" t="s">
        <v>178</v>
      </c>
      <c r="K33" s="38">
        <f t="shared" ca="1" si="3"/>
        <v>1</v>
      </c>
      <c r="L33" s="38">
        <f t="shared" ca="1" si="4"/>
        <v>1</v>
      </c>
      <c r="M33" s="37">
        <v>1</v>
      </c>
      <c r="N33" s="36" t="b">
        <f t="shared" ca="1" si="5"/>
        <v>0</v>
      </c>
      <c r="O33" t="s">
        <v>2635</v>
      </c>
      <c r="P33" s="44">
        <v>1762200000</v>
      </c>
      <c r="Q33">
        <f ca="1">VLOOKUP(A33,OFFSET(SVOD!$A$4,1,0,2000,3),2,0)</f>
        <v>1</v>
      </c>
      <c r="R33">
        <f ca="1">VLOOKUP(A33,OFFSET(SVOD!$A$4,1,0,2000,3),3,0)</f>
        <v>1</v>
      </c>
      <c r="S33" t="str">
        <f t="shared" si="6"/>
        <v/>
      </c>
      <c r="T33" s="160">
        <f ca="1">VLOOKUP(A33,OFFSET(SVOD!$A$4,1,0,2000,5),5,0)</f>
        <v>0</v>
      </c>
      <c r="V33" t="s">
        <v>3049</v>
      </c>
      <c r="AA33">
        <f ca="1">VLOOKUP(A33,OFFSET(SVOD!$A$4,1,0,2000,4),4,0)</f>
        <v>1</v>
      </c>
      <c r="AB33">
        <v>1</v>
      </c>
    </row>
    <row r="34" spans="1:28" hidden="1" x14ac:dyDescent="0.25">
      <c r="A34">
        <v>453</v>
      </c>
      <c r="B34">
        <v>1</v>
      </c>
      <c r="C34" s="10">
        <v>42644</v>
      </c>
      <c r="D34" s="10"/>
      <c r="E34" s="9">
        <f t="shared" si="1"/>
        <v>0</v>
      </c>
      <c r="F34" s="9">
        <f t="shared" si="2"/>
        <v>1</v>
      </c>
      <c r="I34">
        <f ca="1">VLOOKUP(A34,OFFSET(SVOD!$A$4,1,0,2000,3),3,0)</f>
        <v>1</v>
      </c>
      <c r="J34" s="160"/>
      <c r="K34" s="38">
        <f t="shared" ca="1" si="3"/>
        <v>1</v>
      </c>
      <c r="L34" s="38">
        <f t="shared" ca="1" si="4"/>
        <v>1</v>
      </c>
      <c r="M34" s="37">
        <v>1</v>
      </c>
      <c r="N34" s="36" t="b">
        <f t="shared" ca="1" si="5"/>
        <v>0</v>
      </c>
      <c r="O34" t="s">
        <v>5931</v>
      </c>
      <c r="P34" s="44">
        <v>9913043480</v>
      </c>
      <c r="Q34">
        <f ca="1">VLOOKUP(A34,OFFSET(SVOD!$A$4,1,0,2000,3),2,0)</f>
        <v>1</v>
      </c>
      <c r="R34">
        <f ca="1">VLOOKUP(A34,OFFSET(SVOD!$A$4,1,0,2000,3),3,0)</f>
        <v>1</v>
      </c>
      <c r="S34" t="str">
        <f t="shared" si="6"/>
        <v/>
      </c>
      <c r="T34" s="160">
        <f ca="1">VLOOKUP(A34,OFFSET(SVOD!$A$4,1,0,2000,5),5,0)</f>
        <v>0</v>
      </c>
      <c r="AA34">
        <f ca="1">VLOOKUP(A34,OFFSET(SVOD!$A$4,1,0,2000,4),4,0)</f>
        <v>1</v>
      </c>
    </row>
    <row r="35" spans="1:28" hidden="1" x14ac:dyDescent="0.25">
      <c r="A35">
        <v>457</v>
      </c>
      <c r="B35">
        <v>1</v>
      </c>
      <c r="C35" s="10">
        <v>42644</v>
      </c>
      <c r="D35" s="10"/>
      <c r="E35" s="9">
        <f t="shared" si="1"/>
        <v>0</v>
      </c>
      <c r="F35" s="9">
        <f t="shared" si="2"/>
        <v>1</v>
      </c>
      <c r="I35">
        <f ca="1">VLOOKUP(A35,OFFSET(SVOD!$A$4,1,0,2000,3),3,0)</f>
        <v>1</v>
      </c>
      <c r="J35" s="160"/>
      <c r="K35" s="38">
        <f t="shared" ca="1" si="3"/>
        <v>1</v>
      </c>
      <c r="L35" s="38">
        <f t="shared" ca="1" si="4"/>
        <v>1</v>
      </c>
      <c r="M35" s="37">
        <v>1</v>
      </c>
      <c r="N35" s="36" t="b">
        <f t="shared" ca="1" si="5"/>
        <v>0</v>
      </c>
      <c r="O35" t="s">
        <v>6346</v>
      </c>
      <c r="P35" s="44">
        <v>5120000000</v>
      </c>
      <c r="Q35">
        <f ca="1">VLOOKUP(A35,OFFSET(SVOD!$A$4,1,0,2000,3),2,0)</f>
        <v>1</v>
      </c>
      <c r="R35">
        <f ca="1">VLOOKUP(A35,OFFSET(SVOD!$A$4,1,0,2000,3),3,0)</f>
        <v>1</v>
      </c>
      <c r="S35" t="str">
        <f t="shared" si="6"/>
        <v/>
      </c>
      <c r="T35" s="160">
        <f ca="1">VLOOKUP(A35,OFFSET(SVOD!$A$4,1,0,2000,5),5,0)</f>
        <v>0</v>
      </c>
      <c r="AA35">
        <f ca="1">VLOOKUP(A35,OFFSET(SVOD!$A$4,1,0,2000,4),4,0)</f>
        <v>1</v>
      </c>
    </row>
    <row r="36" spans="1:28" hidden="1" x14ac:dyDescent="0.25">
      <c r="A36">
        <v>460</v>
      </c>
      <c r="B36">
        <v>1</v>
      </c>
      <c r="C36" s="10">
        <v>42644</v>
      </c>
      <c r="D36" s="10"/>
      <c r="E36" s="9">
        <f t="shared" si="1"/>
        <v>0</v>
      </c>
      <c r="F36" s="9">
        <f t="shared" si="2"/>
        <v>1</v>
      </c>
      <c r="I36">
        <f ca="1">VLOOKUP(A36,OFFSET(SVOD!$A$4,1,0,2000,3),3,0)</f>
        <v>1</v>
      </c>
      <c r="J36" s="160"/>
      <c r="K36" s="38">
        <f t="shared" ca="1" si="3"/>
        <v>1</v>
      </c>
      <c r="L36" s="38">
        <f t="shared" ca="1" si="4"/>
        <v>1</v>
      </c>
      <c r="M36" s="37">
        <v>1</v>
      </c>
      <c r="N36" s="36" t="b">
        <f t="shared" ca="1" si="5"/>
        <v>0</v>
      </c>
      <c r="O36" t="s">
        <v>5647</v>
      </c>
      <c r="P36" s="44">
        <v>15600000000</v>
      </c>
      <c r="Q36">
        <f ca="1">VLOOKUP(A36,OFFSET(SVOD!$A$4,1,0,2000,3),2,0)</f>
        <v>1</v>
      </c>
      <c r="R36">
        <f ca="1">VLOOKUP(A36,OFFSET(SVOD!$A$4,1,0,2000,3),3,0)</f>
        <v>1</v>
      </c>
      <c r="S36" t="str">
        <f t="shared" si="6"/>
        <v/>
      </c>
      <c r="T36" s="160">
        <f ca="1">VLOOKUP(A36,OFFSET(SVOD!$A$4,1,0,2000,5),5,0)</f>
        <v>0</v>
      </c>
      <c r="AA36">
        <f ca="1">VLOOKUP(A36,OFFSET(SVOD!$A$4,1,0,2000,4),4,0)</f>
        <v>1</v>
      </c>
    </row>
    <row r="37" spans="1:28" hidden="1" x14ac:dyDescent="0.25">
      <c r="A37">
        <v>490</v>
      </c>
      <c r="B37">
        <v>2.1</v>
      </c>
      <c r="C37" s="10">
        <v>42644</v>
      </c>
      <c r="D37" s="10"/>
      <c r="E37" s="9">
        <f t="shared" si="1"/>
        <v>0</v>
      </c>
      <c r="F37" s="9">
        <f t="shared" si="2"/>
        <v>1</v>
      </c>
      <c r="I37">
        <f ca="1">VLOOKUP(A37,OFFSET(SVOD!$A$4,1,0,2000,3),3,0)</f>
        <v>1.1000000000000001</v>
      </c>
      <c r="J37" s="160" t="s">
        <v>178</v>
      </c>
      <c r="K37" s="38">
        <f t="shared" ca="1" si="3"/>
        <v>1</v>
      </c>
      <c r="L37" s="38">
        <f t="shared" ca="1" si="4"/>
        <v>1</v>
      </c>
      <c r="M37" s="37">
        <v>1</v>
      </c>
      <c r="N37" s="36" t="b">
        <f t="shared" ca="1" si="5"/>
        <v>0</v>
      </c>
      <c r="O37" t="s">
        <v>249</v>
      </c>
      <c r="P37" s="44">
        <v>5845186447.5100002</v>
      </c>
      <c r="Q37">
        <f ca="1">VLOOKUP(A37,OFFSET(SVOD!$A$4,1,0,2000,3),2,0)</f>
        <v>1.1000000000000001</v>
      </c>
      <c r="R37">
        <f ca="1">VLOOKUP(A37,OFFSET(SVOD!$A$4,1,0,2000,3),3,0)</f>
        <v>1.1000000000000001</v>
      </c>
      <c r="S37" t="str">
        <f t="shared" si="6"/>
        <v/>
      </c>
      <c r="T37" s="160">
        <f ca="1">VLOOKUP(A37,OFFSET(SVOD!$A$4,1,0,2000,5),5,0)</f>
        <v>0</v>
      </c>
      <c r="V37" t="s">
        <v>3860</v>
      </c>
      <c r="AA37">
        <f ca="1">VLOOKUP(A37,OFFSET(SVOD!$A$4,1,0,2000,4),4,0)</f>
        <v>1</v>
      </c>
      <c r="AB37">
        <v>1</v>
      </c>
    </row>
    <row r="38" spans="1:28" hidden="1" x14ac:dyDescent="0.25">
      <c r="A38">
        <v>497</v>
      </c>
      <c r="B38">
        <v>2.2999999999999998</v>
      </c>
      <c r="C38" s="10">
        <v>42644</v>
      </c>
      <c r="D38" s="10"/>
      <c r="E38" s="9">
        <f t="shared" si="1"/>
        <v>0</v>
      </c>
      <c r="F38" s="9">
        <f t="shared" si="2"/>
        <v>1</v>
      </c>
      <c r="I38">
        <f ca="1">VLOOKUP(A38,OFFSET(SVOD!$A$4,1,0,2000,3),3,0)</f>
        <v>3</v>
      </c>
      <c r="J38" s="160" t="s">
        <v>3931</v>
      </c>
      <c r="K38" s="38">
        <f t="shared" ca="1" si="3"/>
        <v>3</v>
      </c>
      <c r="L38" s="38">
        <f t="shared" ca="1" si="4"/>
        <v>3</v>
      </c>
      <c r="M38" s="37">
        <v>3</v>
      </c>
      <c r="N38" s="36" t="b">
        <f t="shared" ca="1" si="5"/>
        <v>0</v>
      </c>
      <c r="O38" t="s">
        <v>1155</v>
      </c>
      <c r="P38" s="44">
        <v>9949924298.1700001</v>
      </c>
      <c r="Q38">
        <f ca="1">VLOOKUP(A38,OFFSET(SVOD!$A$4,1,0,2000,3),2,0)</f>
        <v>3</v>
      </c>
      <c r="R38">
        <f ca="1">VLOOKUP(A38,OFFSET(SVOD!$A$4,1,0,2000,3),3,0)</f>
        <v>3</v>
      </c>
      <c r="S38" t="str">
        <f t="shared" si="6"/>
        <v/>
      </c>
      <c r="T38" s="160">
        <f ca="1">VLOOKUP(A38,OFFSET(SVOD!$A$4,1,0,2000,5),5,0)</f>
        <v>875</v>
      </c>
      <c r="V38" t="s">
        <v>7707</v>
      </c>
      <c r="AA38">
        <f ca="1">VLOOKUP(A38,OFFSET(SVOD!$A$4,1,0,2000,4),4,0)</f>
        <v>3</v>
      </c>
      <c r="AB38">
        <v>1</v>
      </c>
    </row>
    <row r="39" spans="1:28" hidden="1" x14ac:dyDescent="0.25">
      <c r="A39">
        <v>541</v>
      </c>
      <c r="B39">
        <v>1</v>
      </c>
      <c r="C39" s="10">
        <v>42736</v>
      </c>
      <c r="D39" s="10"/>
      <c r="E39" s="9">
        <f t="shared" si="1"/>
        <v>0</v>
      </c>
      <c r="F39" s="9">
        <f t="shared" si="2"/>
        <v>1</v>
      </c>
      <c r="I39">
        <f ca="1">VLOOKUP(A39,OFFSET(SVOD!$A$4,1,0,2000,3),3,0)</f>
        <v>1</v>
      </c>
      <c r="J39" s="160"/>
      <c r="K39" s="38">
        <f t="shared" ca="1" si="3"/>
        <v>1</v>
      </c>
      <c r="L39" s="38">
        <f t="shared" ca="1" si="4"/>
        <v>1</v>
      </c>
      <c r="M39" s="37">
        <v>1</v>
      </c>
      <c r="N39" s="36" t="b">
        <f t="shared" ca="1" si="5"/>
        <v>0</v>
      </c>
      <c r="O39" t="s">
        <v>7891</v>
      </c>
      <c r="P39" s="44">
        <v>32003370</v>
      </c>
      <c r="Q39">
        <f ca="1">VLOOKUP(A39,OFFSET(SVOD!$A$4,1,0,2000,3),2,0)</f>
        <v>1</v>
      </c>
      <c r="R39">
        <f ca="1">VLOOKUP(A39,OFFSET(SVOD!$A$4,1,0,2000,3),3,0)</f>
        <v>1</v>
      </c>
      <c r="S39" t="str">
        <f t="shared" si="6"/>
        <v/>
      </c>
      <c r="T39" s="160">
        <f ca="1">VLOOKUP(A39,OFFSET(SVOD!$A$4,1,0,2000,5),5,0)</f>
        <v>0</v>
      </c>
      <c r="AA39">
        <f ca="1">VLOOKUP(A39,OFFSET(SVOD!$A$4,1,0,2000,4),4,0)</f>
        <v>1</v>
      </c>
    </row>
    <row r="40" spans="1:28" hidden="1" x14ac:dyDescent="0.25">
      <c r="A40">
        <v>585</v>
      </c>
      <c r="B40">
        <v>1</v>
      </c>
      <c r="C40" s="10">
        <v>42644</v>
      </c>
      <c r="D40" s="10"/>
      <c r="E40" s="9">
        <f t="shared" si="1"/>
        <v>0</v>
      </c>
      <c r="F40" s="9">
        <f t="shared" si="2"/>
        <v>1</v>
      </c>
      <c r="I40">
        <f ca="1">VLOOKUP(A40,OFFSET(SVOD!$A$4,1,0,2000,3),3,0)</f>
        <v>1</v>
      </c>
      <c r="J40" s="160"/>
      <c r="K40" s="38">
        <f t="shared" ca="1" si="3"/>
        <v>1</v>
      </c>
      <c r="L40" s="38">
        <f t="shared" ca="1" si="4"/>
        <v>1</v>
      </c>
      <c r="M40" s="37">
        <v>1</v>
      </c>
      <c r="N40" s="36" t="b">
        <f t="shared" ca="1" si="5"/>
        <v>0</v>
      </c>
      <c r="O40" t="s">
        <v>2945</v>
      </c>
      <c r="P40" s="44">
        <v>20000000000</v>
      </c>
      <c r="Q40">
        <f ca="1">VLOOKUP(A40,OFFSET(SVOD!$A$4,1,0,2000,3),2,0)</f>
        <v>1</v>
      </c>
      <c r="R40">
        <f ca="1">VLOOKUP(A40,OFFSET(SVOD!$A$4,1,0,2000,3),3,0)</f>
        <v>1</v>
      </c>
      <c r="S40" t="str">
        <f t="shared" si="6"/>
        <v/>
      </c>
      <c r="T40" s="160">
        <f ca="1">VLOOKUP(A40,OFFSET(SVOD!$A$4,1,0,2000,5),5,0)</f>
        <v>0</v>
      </c>
      <c r="AA40">
        <f ca="1">VLOOKUP(A40,OFFSET(SVOD!$A$4,1,0,2000,4),4,0)</f>
        <v>1</v>
      </c>
    </row>
    <row r="41" spans="1:28" hidden="1" x14ac:dyDescent="0.25">
      <c r="A41">
        <v>664</v>
      </c>
      <c r="B41">
        <v>1</v>
      </c>
      <c r="C41" s="10">
        <v>42644</v>
      </c>
      <c r="D41" s="10"/>
      <c r="E41" s="9">
        <f t="shared" si="1"/>
        <v>0</v>
      </c>
      <c r="F41" s="9">
        <f t="shared" si="2"/>
        <v>1</v>
      </c>
      <c r="I41">
        <f ca="1">VLOOKUP(A41,OFFSET(SVOD!$A$4,1,0,2000,3),3,0)</f>
        <v>1</v>
      </c>
      <c r="J41" s="160"/>
      <c r="K41" s="38">
        <f t="shared" ca="1" si="3"/>
        <v>1</v>
      </c>
      <c r="L41" s="38">
        <f t="shared" ca="1" si="4"/>
        <v>1</v>
      </c>
      <c r="M41" s="37">
        <v>1</v>
      </c>
      <c r="N41" s="36" t="b">
        <f t="shared" ca="1" si="5"/>
        <v>0</v>
      </c>
      <c r="O41" t="s">
        <v>3292</v>
      </c>
      <c r="P41" s="44">
        <v>6920741540</v>
      </c>
      <c r="Q41">
        <f ca="1">VLOOKUP(A41,OFFSET(SVOD!$A$4,1,0,2000,3),2,0)</f>
        <v>1</v>
      </c>
      <c r="R41">
        <f ca="1">VLOOKUP(A41,OFFSET(SVOD!$A$4,1,0,2000,3),3,0)</f>
        <v>1</v>
      </c>
      <c r="S41" t="str">
        <f t="shared" si="6"/>
        <v/>
      </c>
      <c r="T41" s="160">
        <f ca="1">VLOOKUP(A41,OFFSET(SVOD!$A$4,1,0,2000,5),5,0)</f>
        <v>0</v>
      </c>
      <c r="AA41">
        <f ca="1">VLOOKUP(A41,OFFSET(SVOD!$A$4,1,0,2000,4),4,0)</f>
        <v>1</v>
      </c>
    </row>
    <row r="42" spans="1:28" hidden="1" x14ac:dyDescent="0.25">
      <c r="A42">
        <v>686</v>
      </c>
      <c r="B42">
        <v>2.2000000000000002</v>
      </c>
      <c r="C42" s="10">
        <v>42644</v>
      </c>
      <c r="D42" s="10"/>
      <c r="E42" s="9">
        <f t="shared" si="1"/>
        <v>0</v>
      </c>
      <c r="F42" s="9">
        <f t="shared" si="2"/>
        <v>1</v>
      </c>
      <c r="I42">
        <f ca="1">VLOOKUP(A42,OFFSET(SVOD!$A$4,1,0,2000,3),3,0)</f>
        <v>3</v>
      </c>
      <c r="J42" s="160" t="s">
        <v>3931</v>
      </c>
      <c r="K42" s="38">
        <f t="shared" ca="1" si="3"/>
        <v>3</v>
      </c>
      <c r="L42" s="38">
        <f t="shared" ca="1" si="4"/>
        <v>3</v>
      </c>
      <c r="M42" s="37">
        <v>3</v>
      </c>
      <c r="N42" s="36" t="b">
        <f t="shared" ca="1" si="5"/>
        <v>0</v>
      </c>
      <c r="O42" t="s">
        <v>4291</v>
      </c>
      <c r="P42" s="44">
        <v>45887843599.82</v>
      </c>
      <c r="Q42">
        <f ca="1">VLOOKUP(A42,OFFSET(SVOD!$A$4,1,0,2000,3),2,0)</f>
        <v>3</v>
      </c>
      <c r="R42">
        <f ca="1">VLOOKUP(A42,OFFSET(SVOD!$A$4,1,0,2000,3),3,0)</f>
        <v>3</v>
      </c>
      <c r="S42" t="str">
        <f t="shared" si="6"/>
        <v/>
      </c>
      <c r="T42" s="160">
        <f ca="1">VLOOKUP(A42,OFFSET(SVOD!$A$4,1,0,2000,5),5,0)</f>
        <v>920</v>
      </c>
      <c r="V42" t="s">
        <v>7707</v>
      </c>
      <c r="AA42">
        <f ca="1">VLOOKUP(A42,OFFSET(SVOD!$A$4,1,0,2000,4),4,0)</f>
        <v>3</v>
      </c>
      <c r="AB42">
        <v>1</v>
      </c>
    </row>
    <row r="43" spans="1:28" hidden="1" x14ac:dyDescent="0.25">
      <c r="A43">
        <v>722</v>
      </c>
      <c r="B43">
        <v>1</v>
      </c>
      <c r="C43" s="10">
        <v>42736</v>
      </c>
      <c r="D43" s="10"/>
      <c r="E43" s="9">
        <f t="shared" si="1"/>
        <v>0</v>
      </c>
      <c r="F43" s="9">
        <f t="shared" si="2"/>
        <v>1</v>
      </c>
      <c r="I43">
        <f ca="1">VLOOKUP(A43,OFFSET(SVOD!$A$4,1,0,2000,3),3,0)</f>
        <v>1</v>
      </c>
      <c r="J43" s="160"/>
      <c r="K43" s="38">
        <f t="shared" ca="1" si="3"/>
        <v>1</v>
      </c>
      <c r="L43" s="38">
        <f t="shared" ca="1" si="4"/>
        <v>1</v>
      </c>
      <c r="M43" s="37">
        <v>1</v>
      </c>
      <c r="N43" s="36" t="b">
        <f t="shared" ca="1" si="5"/>
        <v>0</v>
      </c>
      <c r="O43" t="s">
        <v>3036</v>
      </c>
      <c r="P43" s="44">
        <v>58962274125.150002</v>
      </c>
      <c r="Q43">
        <f ca="1">VLOOKUP(A43,OFFSET(SVOD!$A$4,1,0,2000,3),2,0)</f>
        <v>1</v>
      </c>
      <c r="R43">
        <f ca="1">VLOOKUP(A43,OFFSET(SVOD!$A$4,1,0,2000,3),3,0)</f>
        <v>1</v>
      </c>
      <c r="S43" t="str">
        <f t="shared" si="6"/>
        <v/>
      </c>
      <c r="T43" s="160">
        <f ca="1">VLOOKUP(A43,OFFSET(SVOD!$A$4,1,0,2000,5),5,0)</f>
        <v>0</v>
      </c>
      <c r="AA43">
        <f ca="1">VLOOKUP(A43,OFFSET(SVOD!$A$4,1,0,2000,4),4,0)</f>
        <v>1</v>
      </c>
    </row>
    <row r="44" spans="1:28" hidden="1" x14ac:dyDescent="0.25">
      <c r="A44">
        <v>752</v>
      </c>
      <c r="B44">
        <v>1</v>
      </c>
      <c r="C44" s="10">
        <v>42736</v>
      </c>
      <c r="D44" s="10"/>
      <c r="E44" s="9">
        <f t="shared" si="1"/>
        <v>0</v>
      </c>
      <c r="F44" s="9">
        <f t="shared" si="2"/>
        <v>1</v>
      </c>
      <c r="I44">
        <f ca="1">VLOOKUP(A44,OFFSET(SVOD!$A$4,1,0,2000,3),3,0)</f>
        <v>1</v>
      </c>
      <c r="J44" s="160"/>
      <c r="K44" s="38">
        <f t="shared" ca="1" si="3"/>
        <v>1</v>
      </c>
      <c r="L44" s="38">
        <f t="shared" ca="1" si="4"/>
        <v>1</v>
      </c>
      <c r="M44" s="37">
        <v>1</v>
      </c>
      <c r="N44" s="36" t="b">
        <f t="shared" ca="1" si="5"/>
        <v>0</v>
      </c>
      <c r="O44" t="s">
        <v>5255</v>
      </c>
      <c r="P44" s="44">
        <v>5974487872.6000004</v>
      </c>
      <c r="Q44">
        <f ca="1">VLOOKUP(A44,OFFSET(SVOD!$A$4,1,0,2000,3),2,0)</f>
        <v>1</v>
      </c>
      <c r="R44">
        <f ca="1">VLOOKUP(A44,OFFSET(SVOD!$A$4,1,0,2000,3),3,0)</f>
        <v>1</v>
      </c>
      <c r="S44" t="str">
        <f t="shared" si="6"/>
        <v/>
      </c>
      <c r="T44" s="160">
        <f ca="1">VLOOKUP(A44,OFFSET(SVOD!$A$4,1,0,2000,5),5,0)</f>
        <v>0</v>
      </c>
      <c r="AA44">
        <f ca="1">VLOOKUP(A44,OFFSET(SVOD!$A$4,1,0,2000,4),4,0)</f>
        <v>1</v>
      </c>
    </row>
    <row r="45" spans="1:28" hidden="1" x14ac:dyDescent="0.25">
      <c r="A45">
        <v>809</v>
      </c>
      <c r="B45">
        <v>1</v>
      </c>
      <c r="C45" s="10">
        <v>42644</v>
      </c>
      <c r="D45" s="10"/>
      <c r="E45" s="9">
        <f t="shared" si="1"/>
        <v>0</v>
      </c>
      <c r="F45" s="9">
        <f t="shared" si="2"/>
        <v>1</v>
      </c>
      <c r="I45">
        <f ca="1">VLOOKUP(A45,OFFSET(SVOD!$A$4,1,0,2000,3),3,0)</f>
        <v>1</v>
      </c>
      <c r="J45" s="160" t="s">
        <v>178</v>
      </c>
      <c r="K45" s="38">
        <f t="shared" ca="1" si="3"/>
        <v>1</v>
      </c>
      <c r="L45" s="38">
        <f t="shared" ca="1" si="4"/>
        <v>1</v>
      </c>
      <c r="M45" s="37">
        <v>1</v>
      </c>
      <c r="N45" s="36" t="b">
        <f t="shared" ca="1" si="5"/>
        <v>0</v>
      </c>
      <c r="O45" t="s">
        <v>6347</v>
      </c>
      <c r="P45" s="44">
        <v>112500000000</v>
      </c>
      <c r="Q45">
        <f ca="1">VLOOKUP(A45,OFFSET(SVOD!$A$4,1,0,2000,3),2,0)</f>
        <v>1</v>
      </c>
      <c r="R45">
        <f ca="1">VLOOKUP(A45,OFFSET(SVOD!$A$4,1,0,2000,3),3,0)</f>
        <v>1</v>
      </c>
      <c r="S45" t="str">
        <f t="shared" si="6"/>
        <v/>
      </c>
      <c r="T45" s="160">
        <f ca="1">VLOOKUP(A45,OFFSET(SVOD!$A$4,1,0,2000,5),5,0)</f>
        <v>0</v>
      </c>
      <c r="V45" t="s">
        <v>2619</v>
      </c>
      <c r="AA45">
        <f ca="1">VLOOKUP(A45,OFFSET(SVOD!$A$4,1,0,2000,4),4,0)</f>
        <v>1</v>
      </c>
      <c r="AB45">
        <v>1</v>
      </c>
    </row>
    <row r="46" spans="1:28" hidden="1" x14ac:dyDescent="0.25">
      <c r="A46">
        <v>842</v>
      </c>
      <c r="B46">
        <v>3</v>
      </c>
      <c r="C46" s="10">
        <v>42036</v>
      </c>
      <c r="D46" s="10">
        <v>42094</v>
      </c>
      <c r="E46" s="9">
        <f t="shared" si="1"/>
        <v>2</v>
      </c>
      <c r="F46" s="9">
        <f t="shared" ca="1" si="2"/>
        <v>4.4000000000000004</v>
      </c>
      <c r="I46">
        <f ca="1">VLOOKUP(A46,OFFSET(SVOD!$A$4,1,0,2000,3),3,0)</f>
        <v>5</v>
      </c>
      <c r="J46" s="160"/>
      <c r="K46" s="38">
        <f t="shared" ca="1" si="3"/>
        <v>5</v>
      </c>
      <c r="L46" s="38">
        <f t="shared" ca="1" si="4"/>
        <v>5</v>
      </c>
      <c r="M46" s="37">
        <v>5</v>
      </c>
      <c r="N46" s="36" t="b">
        <f t="shared" ca="1" si="5"/>
        <v>0</v>
      </c>
      <c r="O46" t="s">
        <v>5932</v>
      </c>
      <c r="P46" s="44">
        <v>131000000</v>
      </c>
      <c r="Q46">
        <f ca="1">VLOOKUP(A46,OFFSET(SVOD!$A$4,1,0,2000,3),2,0)</f>
        <v>5</v>
      </c>
      <c r="R46">
        <f ca="1">VLOOKUP(A46,OFFSET(SVOD!$A$4,1,0,2000,3),3,0)</f>
        <v>5</v>
      </c>
      <c r="S46" t="str">
        <f t="shared" si="6"/>
        <v/>
      </c>
      <c r="T46" s="160">
        <f ca="1">VLOOKUP(A46,OFFSET(SVOD!$A$4,1,0,2000,5),5,0)</f>
        <v>719</v>
      </c>
      <c r="AA46">
        <f ca="1">VLOOKUP(A46,OFFSET(SVOD!$A$4,1,0,2000,4),4,0)</f>
        <v>3</v>
      </c>
    </row>
    <row r="47" spans="1:28" hidden="1" x14ac:dyDescent="0.25">
      <c r="A47">
        <v>900</v>
      </c>
      <c r="B47">
        <v>1</v>
      </c>
      <c r="C47" s="10">
        <v>42736</v>
      </c>
      <c r="D47" s="10"/>
      <c r="E47" s="9">
        <f t="shared" si="1"/>
        <v>0</v>
      </c>
      <c r="F47" s="9">
        <f t="shared" si="2"/>
        <v>1</v>
      </c>
      <c r="I47">
        <f ca="1">VLOOKUP(A47,OFFSET(SVOD!$A$4,1,0,2000,3),3,0)</f>
        <v>1</v>
      </c>
      <c r="J47" s="160" t="s">
        <v>178</v>
      </c>
      <c r="K47" s="38">
        <f t="shared" ca="1" si="3"/>
        <v>1</v>
      </c>
      <c r="L47" s="38">
        <f t="shared" ca="1" si="4"/>
        <v>1</v>
      </c>
      <c r="M47" s="37">
        <v>1</v>
      </c>
      <c r="N47" s="36" t="b">
        <f t="shared" ca="1" si="5"/>
        <v>0</v>
      </c>
      <c r="O47" t="s">
        <v>3037</v>
      </c>
      <c r="P47" s="44">
        <v>1269413980</v>
      </c>
      <c r="Q47">
        <f ca="1">VLOOKUP(A47,OFFSET(SVOD!$A$4,1,0,2000,3),2,0)</f>
        <v>1</v>
      </c>
      <c r="R47">
        <f ca="1">VLOOKUP(A47,OFFSET(SVOD!$A$4,1,0,2000,3),3,0)</f>
        <v>1</v>
      </c>
      <c r="S47" t="str">
        <f t="shared" si="6"/>
        <v/>
      </c>
      <c r="T47" s="160">
        <f ca="1">VLOOKUP(A47,OFFSET(SVOD!$A$4,1,0,2000,5),5,0)</f>
        <v>0</v>
      </c>
      <c r="V47" t="s">
        <v>61</v>
      </c>
      <c r="AA47">
        <f ca="1">VLOOKUP(A47,OFFSET(SVOD!$A$4,1,0,2000,4),4,0)</f>
        <v>1</v>
      </c>
      <c r="AB47">
        <v>1</v>
      </c>
    </row>
    <row r="48" spans="1:28" hidden="1" x14ac:dyDescent="0.25">
      <c r="A48">
        <v>912</v>
      </c>
      <c r="B48">
        <v>1</v>
      </c>
      <c r="C48" s="10">
        <v>42736</v>
      </c>
      <c r="D48" s="10"/>
      <c r="E48" s="9">
        <f t="shared" si="1"/>
        <v>0</v>
      </c>
      <c r="F48" s="9">
        <f t="shared" si="2"/>
        <v>1</v>
      </c>
      <c r="I48">
        <f ca="1">VLOOKUP(A48,OFFSET(SVOD!$A$4,1,0,2000,3),3,0)</f>
        <v>1</v>
      </c>
      <c r="J48" s="160"/>
      <c r="K48" s="38">
        <f t="shared" ca="1" si="3"/>
        <v>1</v>
      </c>
      <c r="L48" s="38">
        <f t="shared" ca="1" si="4"/>
        <v>1</v>
      </c>
      <c r="M48" s="37">
        <v>1</v>
      </c>
      <c r="N48" s="36" t="b">
        <f t="shared" ca="1" si="5"/>
        <v>0</v>
      </c>
      <c r="O48" t="s">
        <v>3038</v>
      </c>
      <c r="P48" s="44">
        <v>8578225897.0400009</v>
      </c>
      <c r="Q48">
        <f ca="1">VLOOKUP(A48,OFFSET(SVOD!$A$4,1,0,2000,3),2,0)</f>
        <v>1</v>
      </c>
      <c r="R48">
        <f ca="1">VLOOKUP(A48,OFFSET(SVOD!$A$4,1,0,2000,3),3,0)</f>
        <v>1</v>
      </c>
      <c r="S48" t="str">
        <f t="shared" si="6"/>
        <v/>
      </c>
      <c r="T48" s="160">
        <f ca="1">VLOOKUP(A48,OFFSET(SVOD!$A$4,1,0,2000,5),5,0)</f>
        <v>0</v>
      </c>
      <c r="AA48">
        <f ca="1">VLOOKUP(A48,OFFSET(SVOD!$A$4,1,0,2000,4),4,0)</f>
        <v>1</v>
      </c>
    </row>
    <row r="49" spans="1:29" hidden="1" x14ac:dyDescent="0.25">
      <c r="A49">
        <v>947</v>
      </c>
      <c r="B49">
        <v>1</v>
      </c>
      <c r="C49" s="10">
        <v>42736</v>
      </c>
      <c r="D49" s="10"/>
      <c r="E49" s="9">
        <f t="shared" si="1"/>
        <v>0</v>
      </c>
      <c r="F49" s="9">
        <f t="shared" si="2"/>
        <v>1</v>
      </c>
      <c r="I49">
        <f ca="1">VLOOKUP(A49,OFFSET(SVOD!$A$4,1,0,2000,3),3,0)</f>
        <v>1</v>
      </c>
      <c r="J49" s="160"/>
      <c r="K49" s="38">
        <f t="shared" ca="1" si="3"/>
        <v>1</v>
      </c>
      <c r="L49" s="38">
        <f t="shared" ca="1" si="4"/>
        <v>1</v>
      </c>
      <c r="M49" s="37">
        <v>1</v>
      </c>
      <c r="N49" s="36" t="b">
        <f t="shared" ca="1" si="5"/>
        <v>0</v>
      </c>
      <c r="O49" t="s">
        <v>7843</v>
      </c>
      <c r="P49" s="44">
        <v>188284625.34999999</v>
      </c>
      <c r="Q49">
        <f ca="1">VLOOKUP(A49,OFFSET(SVOD!$A$4,1,0,2000,3),2,0)</f>
        <v>1</v>
      </c>
      <c r="R49">
        <f ca="1">VLOOKUP(A49,OFFSET(SVOD!$A$4,1,0,2000,3),3,0)</f>
        <v>1</v>
      </c>
      <c r="S49" t="str">
        <f t="shared" si="6"/>
        <v/>
      </c>
      <c r="T49" s="160">
        <f ca="1">VLOOKUP(A49,OFFSET(SVOD!$A$4,1,0,2000,5),5,0)</f>
        <v>0</v>
      </c>
      <c r="AA49">
        <f ca="1">VLOOKUP(A49,OFFSET(SVOD!$A$4,1,0,2000,4),4,0)</f>
        <v>1</v>
      </c>
    </row>
    <row r="50" spans="1:29" hidden="1" x14ac:dyDescent="0.25">
      <c r="A50">
        <v>1019</v>
      </c>
      <c r="B50">
        <v>2.1</v>
      </c>
      <c r="C50" s="10">
        <v>42644</v>
      </c>
      <c r="D50" s="10"/>
      <c r="E50" s="9">
        <f t="shared" si="1"/>
        <v>0</v>
      </c>
      <c r="F50" s="9">
        <f t="shared" si="2"/>
        <v>1</v>
      </c>
      <c r="G50">
        <v>2</v>
      </c>
      <c r="H50">
        <v>5</v>
      </c>
      <c r="I50">
        <f ca="1">VLOOKUP(A50,OFFSET(SVOD!$A$4,1,0,2000,3),3,0)</f>
        <v>2.1</v>
      </c>
      <c r="J50" s="160"/>
      <c r="K50" s="38">
        <f t="shared" ca="1" si="3"/>
        <v>2</v>
      </c>
      <c r="L50" s="38">
        <f t="shared" ca="1" si="4"/>
        <v>2</v>
      </c>
      <c r="M50" s="37">
        <v>2</v>
      </c>
      <c r="N50" s="36" t="b">
        <f t="shared" ca="1" si="5"/>
        <v>0</v>
      </c>
      <c r="O50" t="s">
        <v>529</v>
      </c>
      <c r="P50" s="44">
        <v>8338890923.6399994</v>
      </c>
      <c r="Q50">
        <f ca="1">VLOOKUP(A50,OFFSET(SVOD!$A$4,1,0,2000,3),2,0)</f>
        <v>2.1</v>
      </c>
      <c r="R50">
        <f ca="1">VLOOKUP(A50,OFFSET(SVOD!$A$4,1,0,2000,3),3,0)</f>
        <v>2.1</v>
      </c>
      <c r="S50" t="str">
        <f t="shared" si="6"/>
        <v/>
      </c>
      <c r="T50" s="160">
        <f ca="1">VLOOKUP(A50,OFFSET(SVOD!$A$4,1,0,2000,5),5,0)</f>
        <v>0</v>
      </c>
      <c r="U50" t="s">
        <v>3950</v>
      </c>
      <c r="AA50">
        <f ca="1">VLOOKUP(A50,OFFSET(SVOD!$A$4,1,0,2000,4),4,0)</f>
        <v>1</v>
      </c>
      <c r="AB50">
        <v>1</v>
      </c>
    </row>
    <row r="51" spans="1:29" hidden="1" x14ac:dyDescent="0.25">
      <c r="A51">
        <v>1034</v>
      </c>
      <c r="B51">
        <v>1</v>
      </c>
      <c r="C51" s="10">
        <v>42644</v>
      </c>
      <c r="D51" s="10"/>
      <c r="E51" s="9">
        <f t="shared" si="1"/>
        <v>0</v>
      </c>
      <c r="F51" s="9">
        <f t="shared" si="2"/>
        <v>1</v>
      </c>
      <c r="G51">
        <v>2</v>
      </c>
      <c r="H51">
        <v>5</v>
      </c>
      <c r="I51">
        <f ca="1">VLOOKUP(A51,OFFSET(SVOD!$A$4,1,0,2000,3),3,0)</f>
        <v>1</v>
      </c>
      <c r="J51" s="160"/>
      <c r="K51" s="38">
        <f t="shared" ca="1" si="3"/>
        <v>1</v>
      </c>
      <c r="L51" s="38">
        <f t="shared" ca="1" si="4"/>
        <v>2</v>
      </c>
      <c r="M51" s="37">
        <v>2</v>
      </c>
      <c r="N51" s="36" t="b">
        <f t="shared" ca="1" si="5"/>
        <v>0</v>
      </c>
      <c r="O51" t="s">
        <v>530</v>
      </c>
      <c r="P51" s="44">
        <v>626064372.12</v>
      </c>
      <c r="Q51">
        <f ca="1">VLOOKUP(A51,OFFSET(SVOD!$A$4,1,0,2000,3),2,0)</f>
        <v>1</v>
      </c>
      <c r="R51">
        <f ca="1">VLOOKUP(A51,OFFSET(SVOD!$A$4,1,0,2000,3),3,0)</f>
        <v>1</v>
      </c>
      <c r="S51" t="str">
        <f t="shared" si="6"/>
        <v/>
      </c>
      <c r="T51" s="160">
        <f ca="1">VLOOKUP(A51,OFFSET(SVOD!$A$4,1,0,2000,5),5,0)</f>
        <v>0</v>
      </c>
      <c r="U51" t="s">
        <v>3950</v>
      </c>
      <c r="AA51">
        <f ca="1">VLOOKUP(A51,OFFSET(SVOD!$A$4,1,0,2000,4),4,0)</f>
        <v>1</v>
      </c>
      <c r="AB51">
        <v>1</v>
      </c>
    </row>
    <row r="52" spans="1:29" hidden="1" x14ac:dyDescent="0.25">
      <c r="A52">
        <v>1042</v>
      </c>
      <c r="B52">
        <v>1</v>
      </c>
      <c r="C52" s="10">
        <v>42736</v>
      </c>
      <c r="D52" s="10"/>
      <c r="E52" s="9">
        <f t="shared" si="1"/>
        <v>0</v>
      </c>
      <c r="F52" s="9">
        <f t="shared" si="2"/>
        <v>1</v>
      </c>
      <c r="I52">
        <f ca="1">VLOOKUP(A52,OFFSET(SVOD!$A$4,1,0,2000,3),3,0)</f>
        <v>1</v>
      </c>
      <c r="J52" s="160"/>
      <c r="K52" s="38">
        <f t="shared" ca="1" si="3"/>
        <v>1</v>
      </c>
      <c r="L52" s="38">
        <f t="shared" ca="1" si="4"/>
        <v>1</v>
      </c>
      <c r="M52" s="37">
        <v>1</v>
      </c>
      <c r="N52" s="36" t="b">
        <f t="shared" ca="1" si="5"/>
        <v>0</v>
      </c>
      <c r="O52" t="s">
        <v>5925</v>
      </c>
      <c r="P52" s="44">
        <v>3813400583.29</v>
      </c>
      <c r="Q52">
        <f ca="1">VLOOKUP(A52,OFFSET(SVOD!$A$4,1,0,2000,3),2,0)</f>
        <v>1</v>
      </c>
      <c r="R52">
        <f ca="1">VLOOKUP(A52,OFFSET(SVOD!$A$4,1,0,2000,3),3,0)</f>
        <v>1</v>
      </c>
      <c r="S52" t="str">
        <f t="shared" si="6"/>
        <v/>
      </c>
      <c r="T52" s="160">
        <f ca="1">VLOOKUP(A52,OFFSET(SVOD!$A$4,1,0,2000,5),5,0)</f>
        <v>0</v>
      </c>
      <c r="AA52">
        <f ca="1">VLOOKUP(A52,OFFSET(SVOD!$A$4,1,0,2000,4),4,0)</f>
        <v>1</v>
      </c>
    </row>
    <row r="53" spans="1:29" hidden="1" x14ac:dyDescent="0.25">
      <c r="A53">
        <v>1044</v>
      </c>
      <c r="B53">
        <v>1</v>
      </c>
      <c r="C53" s="10">
        <v>42644</v>
      </c>
      <c r="D53" s="10"/>
      <c r="E53" s="9">
        <f t="shared" si="1"/>
        <v>0</v>
      </c>
      <c r="F53" s="9">
        <f t="shared" si="2"/>
        <v>1</v>
      </c>
      <c r="I53">
        <f ca="1">VLOOKUP(A53,OFFSET(SVOD!$A$4,1,0,2000,3),3,0)</f>
        <v>1</v>
      </c>
      <c r="J53" s="160"/>
      <c r="K53" s="38">
        <f t="shared" ca="1" si="3"/>
        <v>1</v>
      </c>
      <c r="L53" s="38">
        <f t="shared" ca="1" si="4"/>
        <v>1</v>
      </c>
      <c r="M53" s="37">
        <v>1</v>
      </c>
      <c r="N53" s="36" t="b">
        <f t="shared" ca="1" si="5"/>
        <v>0</v>
      </c>
      <c r="O53" t="s">
        <v>3970</v>
      </c>
      <c r="P53" s="44">
        <v>6000000000</v>
      </c>
      <c r="Q53">
        <f ca="1">VLOOKUP(A53,OFFSET(SVOD!$A$4,1,0,2000,3),2,0)</f>
        <v>1</v>
      </c>
      <c r="R53">
        <f ca="1">VLOOKUP(A53,OFFSET(SVOD!$A$4,1,0,2000,3),3,0)</f>
        <v>1</v>
      </c>
      <c r="S53" t="str">
        <f t="shared" si="6"/>
        <v/>
      </c>
      <c r="T53" s="160">
        <f ca="1">VLOOKUP(A53,OFFSET(SVOD!$A$4,1,0,2000,5),5,0)</f>
        <v>0</v>
      </c>
      <c r="AA53">
        <f ca="1">VLOOKUP(A53,OFFSET(SVOD!$A$4,1,0,2000,4),4,0)</f>
        <v>1</v>
      </c>
    </row>
    <row r="54" spans="1:29" hidden="1" x14ac:dyDescent="0.25">
      <c r="A54">
        <v>1051</v>
      </c>
      <c r="B54">
        <v>1</v>
      </c>
      <c r="C54" s="10">
        <v>42644</v>
      </c>
      <c r="D54" s="10"/>
      <c r="E54" s="9">
        <f t="shared" si="1"/>
        <v>0</v>
      </c>
      <c r="F54" s="9">
        <f t="shared" si="2"/>
        <v>1</v>
      </c>
      <c r="G54">
        <v>2</v>
      </c>
      <c r="H54">
        <v>5</v>
      </c>
      <c r="I54">
        <f ca="1">VLOOKUP(A54,OFFSET(SVOD!$A$4,1,0,2000,3),3,0)</f>
        <v>1</v>
      </c>
      <c r="J54" s="160"/>
      <c r="K54" s="38">
        <f t="shared" ca="1" si="3"/>
        <v>1</v>
      </c>
      <c r="L54" s="38">
        <f t="shared" ca="1" si="4"/>
        <v>2</v>
      </c>
      <c r="M54" s="37">
        <v>2</v>
      </c>
      <c r="N54" s="36" t="b">
        <f t="shared" ca="1" si="5"/>
        <v>0</v>
      </c>
      <c r="O54" t="s">
        <v>56</v>
      </c>
      <c r="P54" s="44">
        <v>17613776634.869999</v>
      </c>
      <c r="Q54">
        <f ca="1">VLOOKUP(A54,OFFSET(SVOD!$A$4,1,0,2000,3),2,0)</f>
        <v>1</v>
      </c>
      <c r="R54">
        <f ca="1">VLOOKUP(A54,OFFSET(SVOD!$A$4,1,0,2000,3),3,0)</f>
        <v>1</v>
      </c>
      <c r="S54" t="str">
        <f t="shared" si="6"/>
        <v/>
      </c>
      <c r="T54" s="160">
        <f ca="1">VLOOKUP(A54,OFFSET(SVOD!$A$4,1,0,2000,5),5,0)</f>
        <v>0</v>
      </c>
      <c r="U54" t="s">
        <v>3950</v>
      </c>
      <c r="AA54">
        <f ca="1">VLOOKUP(A54,OFFSET(SVOD!$A$4,1,0,2000,4),4,0)</f>
        <v>1</v>
      </c>
      <c r="AB54">
        <v>1</v>
      </c>
    </row>
    <row r="55" spans="1:29" hidden="1" x14ac:dyDescent="0.25">
      <c r="A55">
        <v>1076</v>
      </c>
      <c r="B55">
        <v>1</v>
      </c>
      <c r="C55" s="10">
        <v>42736</v>
      </c>
      <c r="D55" s="10"/>
      <c r="E55" s="9">
        <f t="shared" si="1"/>
        <v>0</v>
      </c>
      <c r="F55" s="9">
        <f t="shared" si="2"/>
        <v>1</v>
      </c>
      <c r="I55">
        <f ca="1">VLOOKUP(A55,OFFSET(SVOD!$A$4,1,0,2000,3),3,0)</f>
        <v>1</v>
      </c>
      <c r="J55" s="160"/>
      <c r="K55" s="38">
        <f t="shared" ca="1" si="3"/>
        <v>1</v>
      </c>
      <c r="L55" s="38">
        <f t="shared" ca="1" si="4"/>
        <v>1</v>
      </c>
      <c r="M55" s="37">
        <v>1</v>
      </c>
      <c r="N55" s="36" t="b">
        <f t="shared" ca="1" si="5"/>
        <v>0</v>
      </c>
      <c r="O55" t="s">
        <v>7844</v>
      </c>
      <c r="P55" s="44">
        <v>12032360000</v>
      </c>
      <c r="Q55">
        <f ca="1">VLOOKUP(A55,OFFSET(SVOD!$A$4,1,0,2000,3),2,0)</f>
        <v>1</v>
      </c>
      <c r="R55">
        <f ca="1">VLOOKUP(A55,OFFSET(SVOD!$A$4,1,0,2000,3),3,0)</f>
        <v>1</v>
      </c>
      <c r="S55" t="str">
        <f t="shared" si="6"/>
        <v/>
      </c>
      <c r="T55" s="160">
        <f ca="1">VLOOKUP(A55,OFFSET(SVOD!$A$4,1,0,2000,5),5,0)</f>
        <v>0</v>
      </c>
      <c r="AA55">
        <f ca="1">VLOOKUP(A55,OFFSET(SVOD!$A$4,1,0,2000,4),4,0)</f>
        <v>1</v>
      </c>
    </row>
    <row r="56" spans="1:29" hidden="1" x14ac:dyDescent="0.25">
      <c r="A56">
        <v>1222</v>
      </c>
      <c r="B56">
        <v>1</v>
      </c>
      <c r="C56" s="10">
        <v>42644</v>
      </c>
      <c r="D56" s="10"/>
      <c r="E56" s="9">
        <f t="shared" si="1"/>
        <v>0</v>
      </c>
      <c r="F56" s="9">
        <f t="shared" si="2"/>
        <v>1</v>
      </c>
      <c r="I56">
        <f ca="1">VLOOKUP(A56,OFFSET(SVOD!$A$4,1,0,2000,3),3,0)</f>
        <v>1</v>
      </c>
      <c r="J56" s="160"/>
      <c r="K56" s="38">
        <f t="shared" ca="1" si="3"/>
        <v>1</v>
      </c>
      <c r="L56" s="38">
        <f t="shared" ca="1" si="4"/>
        <v>1</v>
      </c>
      <c r="M56" s="37">
        <v>1</v>
      </c>
      <c r="N56" s="36" t="b">
        <f t="shared" ca="1" si="5"/>
        <v>0</v>
      </c>
      <c r="O56" t="s">
        <v>4662</v>
      </c>
      <c r="P56" s="44">
        <v>49600000000</v>
      </c>
      <c r="Q56">
        <f ca="1">VLOOKUP(A56,OFFSET(SVOD!$A$4,1,0,2000,3),2,0)</f>
        <v>1</v>
      </c>
      <c r="R56">
        <f ca="1">VLOOKUP(A56,OFFSET(SVOD!$A$4,1,0,2000,3),3,0)</f>
        <v>1</v>
      </c>
      <c r="S56" t="str">
        <f t="shared" si="6"/>
        <v/>
      </c>
      <c r="T56" s="160">
        <f ca="1">VLOOKUP(A56,OFFSET(SVOD!$A$4,1,0,2000,5),5,0)</f>
        <v>0</v>
      </c>
      <c r="AA56">
        <f ca="1">VLOOKUP(A56,OFFSET(SVOD!$A$4,1,0,2000,4),4,0)</f>
        <v>1</v>
      </c>
    </row>
    <row r="57" spans="1:29" hidden="1" x14ac:dyDescent="0.25">
      <c r="A57">
        <v>1241</v>
      </c>
      <c r="B57">
        <v>2.1</v>
      </c>
      <c r="C57" s="10">
        <v>42644</v>
      </c>
      <c r="D57" s="10"/>
      <c r="E57" s="9">
        <f t="shared" si="1"/>
        <v>0</v>
      </c>
      <c r="F57" s="9">
        <f t="shared" si="2"/>
        <v>1</v>
      </c>
      <c r="I57">
        <f ca="1">VLOOKUP(A57,OFFSET(SVOD!$A$4,1,0,2000,3),3,0)</f>
        <v>2.1</v>
      </c>
      <c r="J57" s="160"/>
      <c r="K57" s="38">
        <f t="shared" ca="1" si="3"/>
        <v>2</v>
      </c>
      <c r="L57" s="38">
        <f t="shared" ca="1" si="4"/>
        <v>2</v>
      </c>
      <c r="M57" s="37">
        <v>2</v>
      </c>
      <c r="N57" s="36" t="b">
        <f t="shared" ca="1" si="5"/>
        <v>0</v>
      </c>
      <c r="O57" t="s">
        <v>134</v>
      </c>
      <c r="P57" s="44">
        <v>1023941588.26</v>
      </c>
      <c r="Q57">
        <f ca="1">VLOOKUP(A57,OFFSET(SVOD!$A$4,1,0,2000,3),2,0)</f>
        <v>2.1</v>
      </c>
      <c r="R57">
        <f ca="1">VLOOKUP(A57,OFFSET(SVOD!$A$4,1,0,2000,3),3,0)</f>
        <v>2.1</v>
      </c>
      <c r="S57" t="str">
        <f t="shared" si="6"/>
        <v/>
      </c>
      <c r="T57" s="160">
        <f ca="1">VLOOKUP(A57,OFFSET(SVOD!$A$4,1,0,2000,5),5,0)</f>
        <v>0</v>
      </c>
      <c r="AA57">
        <f ca="1">VLOOKUP(A57,OFFSET(SVOD!$A$4,1,0,2000,4),4,0)</f>
        <v>1</v>
      </c>
    </row>
    <row r="58" spans="1:29" hidden="1" x14ac:dyDescent="0.25">
      <c r="A58">
        <v>1283</v>
      </c>
      <c r="B58">
        <v>1</v>
      </c>
      <c r="C58" s="10">
        <v>42644</v>
      </c>
      <c r="D58" s="10"/>
      <c r="E58" s="9">
        <f t="shared" si="1"/>
        <v>0</v>
      </c>
      <c r="F58" s="9">
        <f t="shared" si="2"/>
        <v>1</v>
      </c>
      <c r="I58">
        <f ca="1">VLOOKUP(A58,OFFSET(SVOD!$A$4,1,0,2000,3),3,0)</f>
        <v>1</v>
      </c>
      <c r="J58" s="160"/>
      <c r="K58" s="38">
        <f t="shared" ca="1" si="3"/>
        <v>1</v>
      </c>
      <c r="L58" s="38">
        <f t="shared" ca="1" si="4"/>
        <v>1</v>
      </c>
      <c r="M58" s="37">
        <v>1</v>
      </c>
      <c r="N58" s="36" t="b">
        <f t="shared" ca="1" si="5"/>
        <v>0</v>
      </c>
      <c r="O58" t="s">
        <v>1065</v>
      </c>
      <c r="P58" s="44">
        <v>557466666.63</v>
      </c>
      <c r="Q58">
        <f ca="1">VLOOKUP(A58,OFFSET(SVOD!$A$4,1,0,2000,3),2,0)</f>
        <v>1</v>
      </c>
      <c r="R58">
        <f ca="1">VLOOKUP(A58,OFFSET(SVOD!$A$4,1,0,2000,3),3,0)</f>
        <v>1</v>
      </c>
      <c r="S58" t="str">
        <f t="shared" si="6"/>
        <v/>
      </c>
      <c r="T58" s="160">
        <f ca="1">VLOOKUP(A58,OFFSET(SVOD!$A$4,1,0,2000,5),5,0)</f>
        <v>0</v>
      </c>
      <c r="AA58">
        <f ca="1">VLOOKUP(A58,OFFSET(SVOD!$A$4,1,0,2000,4),4,0)</f>
        <v>1</v>
      </c>
    </row>
    <row r="59" spans="1:29" hidden="1" x14ac:dyDescent="0.25">
      <c r="A59">
        <v>1286</v>
      </c>
      <c r="B59">
        <v>1</v>
      </c>
      <c r="C59" s="10">
        <v>42644</v>
      </c>
      <c r="D59" s="10"/>
      <c r="E59" s="9">
        <f t="shared" si="1"/>
        <v>0</v>
      </c>
      <c r="F59" s="9">
        <f t="shared" si="2"/>
        <v>1</v>
      </c>
      <c r="I59">
        <f ca="1">VLOOKUP(A59,OFFSET(SVOD!$A$4,1,0,2000,3),3,0)</f>
        <v>1</v>
      </c>
      <c r="J59" s="160"/>
      <c r="K59" s="38">
        <f t="shared" ca="1" si="3"/>
        <v>1</v>
      </c>
      <c r="L59" s="38">
        <f t="shared" ca="1" si="4"/>
        <v>1</v>
      </c>
      <c r="M59" s="37">
        <v>1</v>
      </c>
      <c r="N59" s="36" t="b">
        <f t="shared" ca="1" si="5"/>
        <v>0</v>
      </c>
      <c r="O59" t="s">
        <v>135</v>
      </c>
      <c r="P59" s="44">
        <v>300000000</v>
      </c>
      <c r="Q59">
        <f ca="1">VLOOKUP(A59,OFFSET(SVOD!$A$4,1,0,2000,3),2,0)</f>
        <v>1</v>
      </c>
      <c r="R59">
        <f ca="1">VLOOKUP(A59,OFFSET(SVOD!$A$4,1,0,2000,3),3,0)</f>
        <v>1</v>
      </c>
      <c r="S59" t="str">
        <f t="shared" si="6"/>
        <v/>
      </c>
      <c r="T59" s="160">
        <f ca="1">VLOOKUP(A59,OFFSET(SVOD!$A$4,1,0,2000,5),5,0)</f>
        <v>0</v>
      </c>
      <c r="AA59">
        <f ca="1">VLOOKUP(A59,OFFSET(SVOD!$A$4,1,0,2000,4),4,0)</f>
        <v>1</v>
      </c>
    </row>
    <row r="60" spans="1:29" hidden="1" x14ac:dyDescent="0.25">
      <c r="A60">
        <v>1343</v>
      </c>
      <c r="B60">
        <v>3</v>
      </c>
      <c r="C60" s="10">
        <v>41365</v>
      </c>
      <c r="D60" s="10">
        <v>41517</v>
      </c>
      <c r="E60" s="9">
        <f t="shared" si="1"/>
        <v>2</v>
      </c>
      <c r="F60" s="9">
        <f t="shared" ca="1" si="2"/>
        <v>4.4000000000000004</v>
      </c>
      <c r="I60">
        <f ca="1">VLOOKUP(A60,OFFSET(SVOD!$A$4,1,0,2000,3),3,0)</f>
        <v>5</v>
      </c>
      <c r="J60" s="160"/>
      <c r="K60" s="38">
        <f t="shared" ca="1" si="3"/>
        <v>5</v>
      </c>
      <c r="L60" s="38">
        <f t="shared" ca="1" si="4"/>
        <v>5</v>
      </c>
      <c r="M60" s="37">
        <v>5</v>
      </c>
      <c r="N60" s="36" t="b">
        <f t="shared" ca="1" si="5"/>
        <v>0</v>
      </c>
      <c r="O60" t="s">
        <v>502</v>
      </c>
      <c r="P60" s="44">
        <v>30807640.049999997</v>
      </c>
      <c r="Q60">
        <f ca="1">VLOOKUP(A60,OFFSET(SVOD!$A$4,1,0,2000,3),2,0)</f>
        <v>5</v>
      </c>
      <c r="R60">
        <f ca="1">VLOOKUP(A60,OFFSET(SVOD!$A$4,1,0,2000,3),3,0)</f>
        <v>5</v>
      </c>
      <c r="S60" t="str">
        <f t="shared" si="6"/>
        <v/>
      </c>
      <c r="T60" s="160">
        <f ca="1">VLOOKUP(A60,OFFSET(SVOD!$A$4,1,0,2000,5),5,0)</f>
        <v>1877</v>
      </c>
      <c r="AA60">
        <f ca="1">VLOOKUP(A60,OFFSET(SVOD!$A$4,1,0,2000,4),4,0)</f>
        <v>3</v>
      </c>
    </row>
    <row r="61" spans="1:29" hidden="1" x14ac:dyDescent="0.25">
      <c r="A61">
        <v>1368</v>
      </c>
      <c r="B61">
        <v>3</v>
      </c>
      <c r="C61" s="10">
        <v>42552</v>
      </c>
      <c r="D61" s="10"/>
      <c r="E61" s="9">
        <f t="shared" si="1"/>
        <v>0</v>
      </c>
      <c r="F61" s="9">
        <f t="shared" si="2"/>
        <v>1</v>
      </c>
      <c r="I61">
        <f ca="1">VLOOKUP(A61,OFFSET(SVOD!$A$4,1,0,2000,3),3,0)</f>
        <v>5</v>
      </c>
      <c r="J61" s="160"/>
      <c r="K61" s="38">
        <f t="shared" ca="1" si="3"/>
        <v>5</v>
      </c>
      <c r="L61" s="38">
        <f t="shared" ca="1" si="4"/>
        <v>5</v>
      </c>
      <c r="M61" s="37">
        <v>5</v>
      </c>
      <c r="N61" s="36" t="b">
        <f t="shared" ca="1" si="5"/>
        <v>0</v>
      </c>
      <c r="O61" t="s">
        <v>4071</v>
      </c>
      <c r="P61" s="44">
        <v>1049923031.97</v>
      </c>
      <c r="Q61">
        <f ca="1">VLOOKUP(A61,OFFSET(SVOD!$A$4,1,0,2000,3),2,0)</f>
        <v>5</v>
      </c>
      <c r="R61">
        <f ca="1">VLOOKUP(A61,OFFSET(SVOD!$A$4,1,0,2000,3),3,0)</f>
        <v>5</v>
      </c>
      <c r="S61" t="str">
        <f t="shared" si="6"/>
        <v/>
      </c>
      <c r="T61" s="160">
        <f ca="1">VLOOKUP(A61,OFFSET(SVOD!$A$4,1,0,2000,5),5,0)</f>
        <v>398</v>
      </c>
      <c r="AA61">
        <f ca="1">VLOOKUP(A61,OFFSET(SVOD!$A$4,1,0,2000,4),4,0)</f>
        <v>3</v>
      </c>
    </row>
    <row r="62" spans="1:29" hidden="1" x14ac:dyDescent="0.25">
      <c r="A62">
        <v>1407</v>
      </c>
      <c r="B62">
        <v>1</v>
      </c>
      <c r="C62" s="10">
        <v>42644</v>
      </c>
      <c r="D62" s="10"/>
      <c r="E62" s="9">
        <f t="shared" si="1"/>
        <v>0</v>
      </c>
      <c r="F62" s="9">
        <f t="shared" si="2"/>
        <v>1</v>
      </c>
      <c r="G62">
        <v>2</v>
      </c>
      <c r="H62">
        <v>5</v>
      </c>
      <c r="I62">
        <f ca="1">VLOOKUP(A62,OFFSET(SVOD!$A$4,1,0,2000,3),3,0)</f>
        <v>1</v>
      </c>
      <c r="J62" s="160"/>
      <c r="K62" s="38">
        <f t="shared" ca="1" si="3"/>
        <v>1</v>
      </c>
      <c r="L62" s="38">
        <f t="shared" ca="1" si="4"/>
        <v>2</v>
      </c>
      <c r="M62" s="37">
        <v>2</v>
      </c>
      <c r="N62" s="36" t="b">
        <f t="shared" ca="1" si="5"/>
        <v>0</v>
      </c>
      <c r="O62" t="s">
        <v>3042</v>
      </c>
      <c r="P62" s="44">
        <v>2765358105.02</v>
      </c>
      <c r="Q62">
        <f ca="1">VLOOKUP(A62,OFFSET(SVOD!$A$4,1,0,2000,3),2,0)</f>
        <v>1</v>
      </c>
      <c r="R62">
        <f ca="1">VLOOKUP(A62,OFFSET(SVOD!$A$4,1,0,2000,3),3,0)</f>
        <v>1</v>
      </c>
      <c r="S62" t="str">
        <f t="shared" si="6"/>
        <v/>
      </c>
      <c r="T62" s="160">
        <f ca="1">VLOOKUP(A62,OFFSET(SVOD!$A$4,1,0,2000,5),5,0)</f>
        <v>0</v>
      </c>
      <c r="U62" t="s">
        <v>3950</v>
      </c>
      <c r="AA62">
        <f ca="1">VLOOKUP(A62,OFFSET(SVOD!$A$4,1,0,2000,4),4,0)</f>
        <v>1</v>
      </c>
      <c r="AB62">
        <v>1</v>
      </c>
    </row>
    <row r="63" spans="1:29" hidden="1" x14ac:dyDescent="0.25">
      <c r="A63">
        <v>1449</v>
      </c>
      <c r="B63">
        <v>1</v>
      </c>
      <c r="C63" s="10">
        <v>42644</v>
      </c>
      <c r="D63" s="10"/>
      <c r="E63" s="9">
        <f t="shared" si="1"/>
        <v>0</v>
      </c>
      <c r="F63" s="9">
        <f t="shared" si="2"/>
        <v>1</v>
      </c>
      <c r="I63">
        <f ca="1">VLOOKUP(A63,OFFSET(SVOD!$A$4,1,0,2000,3),3,0)</f>
        <v>1</v>
      </c>
      <c r="J63" s="160"/>
      <c r="K63" s="38">
        <f t="shared" ca="1" si="3"/>
        <v>1</v>
      </c>
      <c r="L63" s="38">
        <f t="shared" ca="1" si="4"/>
        <v>1</v>
      </c>
      <c r="M63" s="37">
        <v>1</v>
      </c>
      <c r="N63" s="36" t="b">
        <f t="shared" ca="1" si="5"/>
        <v>0</v>
      </c>
      <c r="O63" t="s">
        <v>1384</v>
      </c>
      <c r="P63" s="44">
        <v>10000000000</v>
      </c>
      <c r="Q63">
        <f ca="1">VLOOKUP(A63,OFFSET(SVOD!$A$4,1,0,2000,3),2,0)</f>
        <v>1</v>
      </c>
      <c r="R63">
        <f ca="1">VLOOKUP(A63,OFFSET(SVOD!$A$4,1,0,2000,3),3,0)</f>
        <v>1</v>
      </c>
      <c r="S63" t="str">
        <f t="shared" si="6"/>
        <v/>
      </c>
      <c r="T63" s="160">
        <f ca="1">VLOOKUP(A63,OFFSET(SVOD!$A$4,1,0,2000,5),5,0)</f>
        <v>0</v>
      </c>
      <c r="AA63">
        <f ca="1">VLOOKUP(A63,OFFSET(SVOD!$A$4,1,0,2000,4),4,0)</f>
        <v>1</v>
      </c>
    </row>
    <row r="64" spans="1:29" hidden="1" x14ac:dyDescent="0.25">
      <c r="A64">
        <v>1568</v>
      </c>
      <c r="B64">
        <v>2.2000000000000002</v>
      </c>
      <c r="C64" s="10">
        <v>42552</v>
      </c>
      <c r="D64" s="10">
        <v>42724</v>
      </c>
      <c r="E64" s="9">
        <f t="shared" si="1"/>
        <v>1</v>
      </c>
      <c r="F64" s="9">
        <f t="shared" si="2"/>
        <v>2.4</v>
      </c>
      <c r="G64">
        <v>5</v>
      </c>
      <c r="H64">
        <v>100</v>
      </c>
      <c r="I64">
        <f ca="1">VLOOKUP(A64,OFFSET(SVOD!$A$4,1,0,2000,3),3,0)</f>
        <v>4.2</v>
      </c>
      <c r="J64" s="160"/>
      <c r="K64" s="38">
        <f t="shared" ca="1" si="3"/>
        <v>4.2</v>
      </c>
      <c r="L64" s="38">
        <f t="shared" ca="1" si="4"/>
        <v>5</v>
      </c>
      <c r="M64" s="37">
        <v>5</v>
      </c>
      <c r="N64" s="36" t="b">
        <f t="shared" ca="1" si="5"/>
        <v>0</v>
      </c>
      <c r="O64" t="s">
        <v>3039</v>
      </c>
      <c r="P64" s="44">
        <v>394935407.98000002</v>
      </c>
      <c r="Q64">
        <f ca="1">VLOOKUP(A64,OFFSET(SVOD!$A$4,1,0,2000,3),2,0)</f>
        <v>4.2</v>
      </c>
      <c r="R64">
        <f ca="1">VLOOKUP(A64,OFFSET(SVOD!$A$4,1,0,2000,3),3,0)</f>
        <v>4.2</v>
      </c>
      <c r="S64">
        <f t="shared" ca="1" si="6"/>
        <v>1</v>
      </c>
      <c r="T64" s="160">
        <f ca="1">VLOOKUP(A64,OFFSET(SVOD!$A$4,1,0,2000,5),5,0)</f>
        <v>1008</v>
      </c>
      <c r="U64" t="s">
        <v>3310</v>
      </c>
      <c r="AA64">
        <f ca="1">VLOOKUP(A64,OFFSET(SVOD!$A$4,1,0,2000,4),4,0)</f>
        <v>3</v>
      </c>
      <c r="AB64">
        <v>1</v>
      </c>
      <c r="AC64">
        <v>4.2</v>
      </c>
    </row>
    <row r="65" spans="1:31" hidden="1" x14ac:dyDescent="0.25">
      <c r="A65">
        <v>1579</v>
      </c>
      <c r="B65">
        <v>1</v>
      </c>
      <c r="C65" s="10">
        <v>42644</v>
      </c>
      <c r="D65" s="10"/>
      <c r="E65" s="9">
        <f t="shared" si="1"/>
        <v>0</v>
      </c>
      <c r="F65" s="9">
        <f t="shared" si="2"/>
        <v>1</v>
      </c>
      <c r="I65">
        <f ca="1">VLOOKUP(A65,OFFSET(SVOD!$A$4,1,0,2000,3),3,0)</f>
        <v>1</v>
      </c>
      <c r="J65" s="160"/>
      <c r="K65" s="38">
        <f t="shared" ca="1" si="3"/>
        <v>1</v>
      </c>
      <c r="L65" s="38">
        <f t="shared" ca="1" si="4"/>
        <v>1</v>
      </c>
      <c r="M65" s="37">
        <v>1</v>
      </c>
      <c r="N65" s="36" t="b">
        <f t="shared" ca="1" si="5"/>
        <v>0</v>
      </c>
      <c r="O65" t="s">
        <v>5933</v>
      </c>
      <c r="P65" s="44">
        <v>115000000</v>
      </c>
      <c r="Q65">
        <f ca="1">VLOOKUP(A65,OFFSET(SVOD!$A$4,1,0,2000,3),2,0)</f>
        <v>1</v>
      </c>
      <c r="R65">
        <f ca="1">VLOOKUP(A65,OFFSET(SVOD!$A$4,1,0,2000,3),3,0)</f>
        <v>1</v>
      </c>
      <c r="S65" t="str">
        <f t="shared" si="6"/>
        <v/>
      </c>
      <c r="T65" s="160">
        <f ca="1">VLOOKUP(A65,OFFSET(SVOD!$A$4,1,0,2000,5),5,0)</f>
        <v>0</v>
      </c>
      <c r="AA65">
        <f ca="1">VLOOKUP(A65,OFFSET(SVOD!$A$4,1,0,2000,4),4,0)</f>
        <v>1</v>
      </c>
    </row>
    <row r="66" spans="1:31" hidden="1" x14ac:dyDescent="0.25">
      <c r="A66">
        <v>1610</v>
      </c>
      <c r="B66">
        <v>1</v>
      </c>
      <c r="C66" s="10">
        <v>42644</v>
      </c>
      <c r="D66" s="10"/>
      <c r="E66" s="9">
        <f t="shared" si="1"/>
        <v>0</v>
      </c>
      <c r="F66" s="9">
        <f t="shared" si="2"/>
        <v>1</v>
      </c>
      <c r="I66">
        <f ca="1">VLOOKUP(A66,OFFSET(SVOD!$A$4,1,0,2000,3),3,0)</f>
        <v>1</v>
      </c>
      <c r="J66" s="160"/>
      <c r="K66" s="38">
        <f t="shared" ca="1" si="3"/>
        <v>1</v>
      </c>
      <c r="L66" s="38">
        <f t="shared" ca="1" si="4"/>
        <v>1</v>
      </c>
      <c r="M66" s="37">
        <v>1</v>
      </c>
      <c r="N66" s="36" t="b">
        <f t="shared" ca="1" si="5"/>
        <v>0</v>
      </c>
      <c r="O66" t="s">
        <v>2816</v>
      </c>
      <c r="P66" s="44">
        <v>8025000000</v>
      </c>
      <c r="Q66">
        <f ca="1">VLOOKUP(A66,OFFSET(SVOD!$A$4,1,0,2000,3),2,0)</f>
        <v>1</v>
      </c>
      <c r="R66">
        <f ca="1">VLOOKUP(A66,OFFSET(SVOD!$A$4,1,0,2000,3),3,0)</f>
        <v>1</v>
      </c>
      <c r="S66" t="str">
        <f t="shared" si="6"/>
        <v/>
      </c>
      <c r="T66" s="160">
        <f ca="1">VLOOKUP(A66,OFFSET(SVOD!$A$4,1,0,2000,5),5,0)</f>
        <v>0</v>
      </c>
      <c r="AA66">
        <f ca="1">VLOOKUP(A66,OFFSET(SVOD!$A$4,1,0,2000,4),4,0)</f>
        <v>1</v>
      </c>
    </row>
    <row r="67" spans="1:31" hidden="1" x14ac:dyDescent="0.25">
      <c r="A67">
        <v>1712</v>
      </c>
      <c r="B67">
        <v>1</v>
      </c>
      <c r="C67" s="10">
        <v>42644</v>
      </c>
      <c r="D67" s="10"/>
      <c r="E67" s="9">
        <f t="shared" si="1"/>
        <v>0</v>
      </c>
      <c r="F67" s="9">
        <f t="shared" si="2"/>
        <v>1</v>
      </c>
      <c r="I67">
        <f ca="1">VLOOKUP(A67,OFFSET(SVOD!$A$4,1,0,2000,3),3,0)</f>
        <v>1</v>
      </c>
      <c r="J67" s="160"/>
      <c r="K67" s="38">
        <f t="shared" ca="1" si="3"/>
        <v>1</v>
      </c>
      <c r="L67" s="38">
        <f t="shared" ca="1" si="4"/>
        <v>1</v>
      </c>
      <c r="M67" s="37">
        <v>1</v>
      </c>
      <c r="N67" s="36" t="b">
        <f t="shared" ca="1" si="5"/>
        <v>0</v>
      </c>
      <c r="O67" t="s">
        <v>3734</v>
      </c>
      <c r="P67" s="44">
        <v>1444690000</v>
      </c>
      <c r="Q67">
        <f ca="1">VLOOKUP(A67,OFFSET(SVOD!$A$4,1,0,2000,3),2,0)</f>
        <v>1</v>
      </c>
      <c r="R67">
        <f ca="1">VLOOKUP(A67,OFFSET(SVOD!$A$4,1,0,2000,3),3,0)</f>
        <v>1</v>
      </c>
      <c r="S67" t="str">
        <f t="shared" si="6"/>
        <v/>
      </c>
      <c r="T67" s="160">
        <f ca="1">VLOOKUP(A67,OFFSET(SVOD!$A$4,1,0,2000,5),5,0)</f>
        <v>0</v>
      </c>
      <c r="AA67">
        <f ca="1">VLOOKUP(A67,OFFSET(SVOD!$A$4,1,0,2000,4),4,0)</f>
        <v>1</v>
      </c>
    </row>
    <row r="68" spans="1:31" hidden="1" x14ac:dyDescent="0.25">
      <c r="A68">
        <v>1766</v>
      </c>
      <c r="B68">
        <v>1</v>
      </c>
      <c r="C68" s="10">
        <v>42644</v>
      </c>
      <c r="D68" s="10"/>
      <c r="E68" s="9">
        <f t="shared" si="1"/>
        <v>0</v>
      </c>
      <c r="F68" s="9">
        <f t="shared" si="2"/>
        <v>1</v>
      </c>
      <c r="I68">
        <f ca="1">VLOOKUP(A68,OFFSET(SVOD!$A$4,1,0,2000,3),3,0)</f>
        <v>1</v>
      </c>
      <c r="J68" s="160" t="s">
        <v>178</v>
      </c>
      <c r="K68" s="38">
        <f t="shared" ca="1" si="3"/>
        <v>1</v>
      </c>
      <c r="L68" s="38">
        <f t="shared" ca="1" si="4"/>
        <v>1</v>
      </c>
      <c r="M68" s="37">
        <v>1</v>
      </c>
      <c r="N68" s="36" t="b">
        <f t="shared" ca="1" si="5"/>
        <v>0</v>
      </c>
      <c r="O68" t="s">
        <v>2705</v>
      </c>
      <c r="P68" s="44">
        <v>157640808865.95999</v>
      </c>
      <c r="Q68">
        <f ca="1">VLOOKUP(A68,OFFSET(SVOD!$A$4,1,0,2000,3),2,0)</f>
        <v>1</v>
      </c>
      <c r="R68">
        <f ca="1">VLOOKUP(A68,OFFSET(SVOD!$A$4,1,0,2000,3),3,0)</f>
        <v>1</v>
      </c>
      <c r="S68" t="str">
        <f t="shared" si="6"/>
        <v/>
      </c>
      <c r="T68" s="160">
        <f ca="1">VLOOKUP(A68,OFFSET(SVOD!$A$4,1,0,2000,5),5,0)</f>
        <v>0</v>
      </c>
      <c r="V68" t="s">
        <v>4943</v>
      </c>
      <c r="AA68">
        <f ca="1">VLOOKUP(A68,OFFSET(SVOD!$A$4,1,0,2000,4),4,0)</f>
        <v>1</v>
      </c>
      <c r="AB68">
        <v>1</v>
      </c>
    </row>
    <row r="69" spans="1:31" hidden="1" x14ac:dyDescent="0.25">
      <c r="A69">
        <v>1854</v>
      </c>
      <c r="B69">
        <v>1</v>
      </c>
      <c r="C69" s="10">
        <v>42644</v>
      </c>
      <c r="D69" s="10"/>
      <c r="E69" s="9">
        <f t="shared" si="1"/>
        <v>0</v>
      </c>
      <c r="F69" s="9">
        <f t="shared" si="2"/>
        <v>1</v>
      </c>
      <c r="I69">
        <f ca="1">VLOOKUP(A69,OFFSET(SVOD!$A$4,1,0,2000,3),3,0)</f>
        <v>1</v>
      </c>
      <c r="J69" s="160"/>
      <c r="K69" s="38">
        <f t="shared" ca="1" si="3"/>
        <v>1</v>
      </c>
      <c r="L69" s="38">
        <f t="shared" ca="1" si="4"/>
        <v>1</v>
      </c>
      <c r="M69" s="37">
        <v>1</v>
      </c>
      <c r="N69" s="36" t="b">
        <f t="shared" ca="1" si="5"/>
        <v>0</v>
      </c>
      <c r="O69" t="s">
        <v>3704</v>
      </c>
      <c r="P69" s="44">
        <v>2610365582.0799999</v>
      </c>
      <c r="Q69">
        <f ca="1">VLOOKUP(A69,OFFSET(SVOD!$A$4,1,0,2000,3),2,0)</f>
        <v>1</v>
      </c>
      <c r="R69">
        <f ca="1">VLOOKUP(A69,OFFSET(SVOD!$A$4,1,0,2000,3),3,0)</f>
        <v>1</v>
      </c>
      <c r="S69" t="str">
        <f t="shared" si="6"/>
        <v/>
      </c>
      <c r="T69" s="160">
        <f ca="1">VLOOKUP(A69,OFFSET(SVOD!$A$4,1,0,2000,5),5,0)</f>
        <v>0</v>
      </c>
      <c r="AA69">
        <f ca="1">VLOOKUP(A69,OFFSET(SVOD!$A$4,1,0,2000,4),4,0)</f>
        <v>1</v>
      </c>
    </row>
    <row r="70" spans="1:31" hidden="1" x14ac:dyDescent="0.25">
      <c r="A70">
        <v>1859</v>
      </c>
      <c r="B70">
        <v>1</v>
      </c>
      <c r="C70" s="10">
        <v>42644</v>
      </c>
      <c r="D70" s="10"/>
      <c r="E70" s="9">
        <f t="shared" ref="E70:E133" si="7">IF(AND(D70="", C70&lt;&gt;""), 0, IF(D70&gt;DtAn,0,IF(EDATE(D70+1,3)-1&gt;DtAn, 1, 2)))</f>
        <v>0</v>
      </c>
      <c r="F70" s="9">
        <f t="shared" ref="F70:F133" si="8">IF( E70 &gt; 1, IF(T70&gt;=180, 4.4, 3.4), IF( E70 = 1, 2.4, IF(B70 = "", 2, 1) ) )</f>
        <v>1</v>
      </c>
      <c r="I70">
        <f ca="1">VLOOKUP(A70,OFFSET(SVOD!$A$4,1,0,2000,3),3,0)</f>
        <v>1</v>
      </c>
      <c r="J70" s="160"/>
      <c r="K70" s="38">
        <f t="shared" ref="K70:K133" ca="1" si="9">MAX(F70, IF(ROUND((I70 - ROUND(I70,0))*10, 0) = 1, ROUND(I70,0), I70))</f>
        <v>1</v>
      </c>
      <c r="L70" s="38">
        <f t="shared" ref="L70:L133" ca="1" si="10">IF(S70=1, G70, MAX(G70*(S70=""),K70))</f>
        <v>1</v>
      </c>
      <c r="M70" s="37">
        <v>1</v>
      </c>
      <c r="N70" s="36" t="b">
        <f t="shared" ref="N70:N133" ca="1" si="11">AND(L70&lt;&gt;M70, OR(ABS(L70 - ROUND(M70,0)) &gt; 0.15, ABS(M70 - ROUND(L70,0)) &gt; 0.15), OR(ROUND(L70,0)&lt;&gt;1, ROUND(M70,0)&lt;&gt;1))</f>
        <v>0</v>
      </c>
      <c r="O70" t="s">
        <v>3717</v>
      </c>
      <c r="P70" s="44">
        <v>456025295.86000001</v>
      </c>
      <c r="Q70">
        <f ca="1">VLOOKUP(A70,OFFSET(SVOD!$A$4,1,0,2000,3),2,0)</f>
        <v>1</v>
      </c>
      <c r="R70">
        <f ca="1">VLOOKUP(A70,OFFSET(SVOD!$A$4,1,0,2000,3),3,0)</f>
        <v>1</v>
      </c>
      <c r="S70" t="str">
        <f t="shared" si="6"/>
        <v/>
      </c>
      <c r="T70" s="160">
        <f ca="1">VLOOKUP(A70,OFFSET(SVOD!$A$4,1,0,2000,5),5,0)</f>
        <v>0</v>
      </c>
      <c r="AA70">
        <f ca="1">VLOOKUP(A70,OFFSET(SVOD!$A$4,1,0,2000,4),4,0)</f>
        <v>1</v>
      </c>
    </row>
    <row r="71" spans="1:31" hidden="1" x14ac:dyDescent="0.25">
      <c r="A71">
        <v>1879</v>
      </c>
      <c r="B71">
        <v>1</v>
      </c>
      <c r="C71" s="10">
        <v>42644</v>
      </c>
      <c r="D71" s="10"/>
      <c r="E71" s="9">
        <f t="shared" si="7"/>
        <v>0</v>
      </c>
      <c r="F71" s="9">
        <f t="shared" si="8"/>
        <v>1</v>
      </c>
      <c r="I71">
        <f ca="1">VLOOKUP(A71,OFFSET(SVOD!$A$4,1,0,2000,3),3,0)</f>
        <v>1</v>
      </c>
      <c r="J71" s="160"/>
      <c r="K71" s="38">
        <f t="shared" ca="1" si="9"/>
        <v>1</v>
      </c>
      <c r="L71" s="38">
        <f t="shared" ca="1" si="10"/>
        <v>1</v>
      </c>
      <c r="M71" s="37">
        <v>1</v>
      </c>
      <c r="N71" s="36" t="b">
        <f t="shared" ca="1" si="11"/>
        <v>0</v>
      </c>
      <c r="O71" t="s">
        <v>459</v>
      </c>
      <c r="P71" s="44">
        <v>75000000</v>
      </c>
      <c r="Q71">
        <f ca="1">VLOOKUP(A71,OFFSET(SVOD!$A$4,1,0,2000,3),2,0)</f>
        <v>1</v>
      </c>
      <c r="R71">
        <f ca="1">VLOOKUP(A71,OFFSET(SVOD!$A$4,1,0,2000,3),3,0)</f>
        <v>1</v>
      </c>
      <c r="S71" t="str">
        <f t="shared" ref="S71:S134" si="12">IF(LEN(AC71 &amp; AD71 &amp; AE71) &gt; 0, AND( IF(AC71 &lt;&gt; "", ROUND(K71,1) = ROUND(AC71,1), 1), IF(AD71 &lt;&gt; "", AND(E71=0, ROUND(B71,0) = ROUND(AD71,0)), 1), IF(AE71 &lt;&gt; "", AA71 = AE71, 1)) * 1, "")</f>
        <v/>
      </c>
      <c r="T71" s="160">
        <f ca="1">VLOOKUP(A71,OFFSET(SVOD!$A$4,1,0,2000,5),5,0)</f>
        <v>0</v>
      </c>
      <c r="AA71">
        <f ca="1">VLOOKUP(A71,OFFSET(SVOD!$A$4,1,0,2000,4),4,0)</f>
        <v>1</v>
      </c>
    </row>
    <row r="72" spans="1:31" hidden="1" x14ac:dyDescent="0.25">
      <c r="A72">
        <v>1947</v>
      </c>
      <c r="B72">
        <v>1</v>
      </c>
      <c r="C72" s="10">
        <v>42644</v>
      </c>
      <c r="D72" s="10"/>
      <c r="E72" s="9">
        <f t="shared" si="7"/>
        <v>0</v>
      </c>
      <c r="F72" s="9">
        <f t="shared" si="8"/>
        <v>1</v>
      </c>
      <c r="I72">
        <f ca="1">VLOOKUP(A72,OFFSET(SVOD!$A$4,1,0,2000,3),3,0)</f>
        <v>1</v>
      </c>
      <c r="J72" s="160"/>
      <c r="K72" s="38">
        <f t="shared" ca="1" si="9"/>
        <v>1</v>
      </c>
      <c r="L72" s="38">
        <f t="shared" ca="1" si="10"/>
        <v>1</v>
      </c>
      <c r="M72" s="37">
        <v>1</v>
      </c>
      <c r="N72" s="36" t="b">
        <f t="shared" ca="1" si="11"/>
        <v>0</v>
      </c>
      <c r="O72" t="s">
        <v>5926</v>
      </c>
      <c r="P72" s="44">
        <v>387405287.64999998</v>
      </c>
      <c r="Q72">
        <f ca="1">VLOOKUP(A72,OFFSET(SVOD!$A$4,1,0,2000,3),2,0)</f>
        <v>1</v>
      </c>
      <c r="R72">
        <f ca="1">VLOOKUP(A72,OFFSET(SVOD!$A$4,1,0,2000,3),3,0)</f>
        <v>1</v>
      </c>
      <c r="S72" t="str">
        <f t="shared" si="12"/>
        <v/>
      </c>
      <c r="T72" s="160">
        <f ca="1">VLOOKUP(A72,OFFSET(SVOD!$A$4,1,0,2000,5),5,0)</f>
        <v>0</v>
      </c>
      <c r="AA72">
        <f ca="1">VLOOKUP(A72,OFFSET(SVOD!$A$4,1,0,2000,4),4,0)</f>
        <v>1</v>
      </c>
    </row>
    <row r="73" spans="1:31" hidden="1" x14ac:dyDescent="0.25">
      <c r="A73">
        <v>2039</v>
      </c>
      <c r="B73">
        <v>1</v>
      </c>
      <c r="C73" s="10">
        <v>42644</v>
      </c>
      <c r="D73" s="10"/>
      <c r="E73" s="9">
        <f t="shared" si="7"/>
        <v>0</v>
      </c>
      <c r="F73" s="9">
        <f t="shared" si="8"/>
        <v>1</v>
      </c>
      <c r="I73">
        <f ca="1">VLOOKUP(A73,OFFSET(SVOD!$A$4,1,0,2000,3),3,0)</f>
        <v>1</v>
      </c>
      <c r="J73" s="160"/>
      <c r="K73" s="38">
        <f t="shared" ca="1" si="9"/>
        <v>1</v>
      </c>
      <c r="L73" s="38">
        <f t="shared" ca="1" si="10"/>
        <v>1</v>
      </c>
      <c r="M73" s="37">
        <v>1</v>
      </c>
      <c r="N73" s="36" t="b">
        <f t="shared" ca="1" si="11"/>
        <v>0</v>
      </c>
      <c r="O73" t="s">
        <v>3708</v>
      </c>
      <c r="P73" s="44">
        <v>108989685.19</v>
      </c>
      <c r="Q73">
        <f ca="1">VLOOKUP(A73,OFFSET(SVOD!$A$4,1,0,2000,3),2,0)</f>
        <v>1</v>
      </c>
      <c r="R73">
        <f ca="1">VLOOKUP(A73,OFFSET(SVOD!$A$4,1,0,2000,3),3,0)</f>
        <v>1</v>
      </c>
      <c r="S73" t="str">
        <f t="shared" si="12"/>
        <v/>
      </c>
      <c r="T73" s="160">
        <f ca="1">VLOOKUP(A73,OFFSET(SVOD!$A$4,1,0,2000,5),5,0)</f>
        <v>0</v>
      </c>
      <c r="AA73">
        <f ca="1">VLOOKUP(A73,OFFSET(SVOD!$A$4,1,0,2000,4),4,0)</f>
        <v>1</v>
      </c>
    </row>
    <row r="74" spans="1:31" hidden="1" x14ac:dyDescent="0.25">
      <c r="A74">
        <v>2078</v>
      </c>
      <c r="B74">
        <v>1</v>
      </c>
      <c r="C74" s="10">
        <v>42736</v>
      </c>
      <c r="D74" s="10"/>
      <c r="E74" s="9">
        <f t="shared" si="7"/>
        <v>0</v>
      </c>
      <c r="F74" s="9">
        <f t="shared" si="8"/>
        <v>1</v>
      </c>
      <c r="I74">
        <f ca="1">VLOOKUP(A74,OFFSET(SVOD!$A$4,1,0,2000,3),3,0)</f>
        <v>1</v>
      </c>
      <c r="J74" s="160"/>
      <c r="K74" s="38">
        <f t="shared" ca="1" si="9"/>
        <v>1</v>
      </c>
      <c r="L74" s="38">
        <f t="shared" ca="1" si="10"/>
        <v>1</v>
      </c>
      <c r="M74" s="37">
        <v>1</v>
      </c>
      <c r="N74" s="36" t="b">
        <f t="shared" ca="1" si="11"/>
        <v>0</v>
      </c>
      <c r="O74" t="s">
        <v>460</v>
      </c>
      <c r="P74" s="44">
        <v>6663845987.5700006</v>
      </c>
      <c r="Q74">
        <f ca="1">VLOOKUP(A74,OFFSET(SVOD!$A$4,1,0,2000,3),2,0)</f>
        <v>1</v>
      </c>
      <c r="R74">
        <f ca="1">VLOOKUP(A74,OFFSET(SVOD!$A$4,1,0,2000,3),3,0)</f>
        <v>1</v>
      </c>
      <c r="S74" t="str">
        <f t="shared" si="12"/>
        <v/>
      </c>
      <c r="T74" s="160">
        <f ca="1">VLOOKUP(A74,OFFSET(SVOD!$A$4,1,0,2000,5),5,0)</f>
        <v>0</v>
      </c>
      <c r="AA74">
        <f ca="1">VLOOKUP(A74,OFFSET(SVOD!$A$4,1,0,2000,4),4,0)</f>
        <v>1</v>
      </c>
    </row>
    <row r="75" spans="1:31" hidden="1" x14ac:dyDescent="0.25">
      <c r="A75">
        <v>2104</v>
      </c>
      <c r="B75">
        <v>1</v>
      </c>
      <c r="C75" s="10">
        <v>42644</v>
      </c>
      <c r="D75" s="10"/>
      <c r="E75" s="9">
        <f t="shared" si="7"/>
        <v>0</v>
      </c>
      <c r="F75" s="9">
        <f t="shared" si="8"/>
        <v>1</v>
      </c>
      <c r="G75">
        <v>2</v>
      </c>
      <c r="H75">
        <v>2</v>
      </c>
      <c r="I75">
        <f ca="1">VLOOKUP(A75,OFFSET(SVOD!$A$4,1,0,2000,3),3,0)</f>
        <v>3</v>
      </c>
      <c r="J75" s="160"/>
      <c r="K75" s="38">
        <f t="shared" ca="1" si="9"/>
        <v>3</v>
      </c>
      <c r="L75" s="38">
        <f t="shared" ca="1" si="10"/>
        <v>2</v>
      </c>
      <c r="M75" s="37">
        <v>2</v>
      </c>
      <c r="N75" s="36" t="b">
        <f t="shared" ca="1" si="11"/>
        <v>0</v>
      </c>
      <c r="O75" t="s">
        <v>461</v>
      </c>
      <c r="P75" s="44">
        <v>56182219113.180008</v>
      </c>
      <c r="Q75">
        <f ca="1">VLOOKUP(A75,OFFSET(SVOD!$A$4,1,0,2000,3),2,0)</f>
        <v>1</v>
      </c>
      <c r="R75">
        <f ca="1">VLOOKUP(A75,OFFSET(SVOD!$A$4,1,0,2000,3),3,0)</f>
        <v>3</v>
      </c>
      <c r="S75">
        <f t="shared" ca="1" si="12"/>
        <v>1</v>
      </c>
      <c r="T75" s="160">
        <f ca="1">VLOOKUP(A75,OFFSET(SVOD!$A$4,1,0,2000,5),5,0)</f>
        <v>122</v>
      </c>
      <c r="U75" t="s">
        <v>7768</v>
      </c>
      <c r="AA75">
        <f ca="1">VLOOKUP(A75,OFFSET(SVOD!$A$4,1,0,2000,4),4,0)</f>
        <v>3</v>
      </c>
      <c r="AB75">
        <v>1</v>
      </c>
      <c r="AC75">
        <v>3</v>
      </c>
      <c r="AD75">
        <v>1</v>
      </c>
      <c r="AE75">
        <v>3</v>
      </c>
    </row>
    <row r="76" spans="1:31" hidden="1" x14ac:dyDescent="0.25">
      <c r="A76">
        <v>2148</v>
      </c>
      <c r="B76">
        <v>2.1</v>
      </c>
      <c r="C76" s="10">
        <v>42644</v>
      </c>
      <c r="D76" s="10"/>
      <c r="E76" s="9">
        <f t="shared" si="7"/>
        <v>0</v>
      </c>
      <c r="F76" s="9">
        <f t="shared" si="8"/>
        <v>1</v>
      </c>
      <c r="I76">
        <f ca="1">VLOOKUP(A76,OFFSET(SVOD!$A$4,1,0,2000,3),3,0)</f>
        <v>2.1</v>
      </c>
      <c r="J76" s="160"/>
      <c r="K76" s="38">
        <f t="shared" ca="1" si="9"/>
        <v>2</v>
      </c>
      <c r="L76" s="38">
        <f t="shared" ca="1" si="10"/>
        <v>2</v>
      </c>
      <c r="M76" s="37">
        <v>2</v>
      </c>
      <c r="N76" s="36" t="b">
        <f t="shared" ca="1" si="11"/>
        <v>0</v>
      </c>
      <c r="O76" t="s">
        <v>2960</v>
      </c>
      <c r="P76" s="44">
        <v>14110000000</v>
      </c>
      <c r="Q76">
        <f ca="1">VLOOKUP(A76,OFFSET(SVOD!$A$4,1,0,2000,3),2,0)</f>
        <v>2.1</v>
      </c>
      <c r="R76">
        <f ca="1">VLOOKUP(A76,OFFSET(SVOD!$A$4,1,0,2000,3),3,0)</f>
        <v>2.1</v>
      </c>
      <c r="S76" t="str">
        <f t="shared" si="12"/>
        <v/>
      </c>
      <c r="T76" s="160">
        <f ca="1">VLOOKUP(A76,OFFSET(SVOD!$A$4,1,0,2000,5),5,0)</f>
        <v>0</v>
      </c>
      <c r="AA76">
        <f ca="1">VLOOKUP(A76,OFFSET(SVOD!$A$4,1,0,2000,4),4,0)</f>
        <v>1</v>
      </c>
    </row>
    <row r="77" spans="1:31" hidden="1" x14ac:dyDescent="0.25">
      <c r="A77">
        <v>2175</v>
      </c>
      <c r="B77">
        <v>1</v>
      </c>
      <c r="C77" s="10">
        <v>42644</v>
      </c>
      <c r="D77" s="10"/>
      <c r="E77" s="9">
        <f t="shared" si="7"/>
        <v>0</v>
      </c>
      <c r="F77" s="9">
        <f t="shared" si="8"/>
        <v>1</v>
      </c>
      <c r="I77">
        <f ca="1">VLOOKUP(A77,OFFSET(SVOD!$A$4,1,0,2000,3),3,0)</f>
        <v>1</v>
      </c>
      <c r="J77" s="160"/>
      <c r="K77" s="38">
        <f t="shared" ca="1" si="9"/>
        <v>1</v>
      </c>
      <c r="L77" s="38">
        <f t="shared" ca="1" si="10"/>
        <v>1</v>
      </c>
      <c r="M77" s="37">
        <v>1</v>
      </c>
      <c r="N77" s="36" t="b">
        <f t="shared" ca="1" si="11"/>
        <v>0</v>
      </c>
      <c r="O77" t="s">
        <v>6782</v>
      </c>
      <c r="P77" s="44">
        <v>29650562.77</v>
      </c>
      <c r="Q77">
        <f ca="1">VLOOKUP(A77,OFFSET(SVOD!$A$4,1,0,2000,3),2,0)</f>
        <v>1</v>
      </c>
      <c r="R77">
        <f ca="1">VLOOKUP(A77,OFFSET(SVOD!$A$4,1,0,2000,3),3,0)</f>
        <v>1</v>
      </c>
      <c r="S77" t="str">
        <f t="shared" si="12"/>
        <v/>
      </c>
      <c r="T77" s="160">
        <f ca="1">VLOOKUP(A77,OFFSET(SVOD!$A$4,1,0,2000,5),5,0)</f>
        <v>0</v>
      </c>
      <c r="AA77">
        <f ca="1">VLOOKUP(A77,OFFSET(SVOD!$A$4,1,0,2000,4),4,0)</f>
        <v>1</v>
      </c>
    </row>
    <row r="78" spans="1:31" hidden="1" x14ac:dyDescent="0.25">
      <c r="A78">
        <v>2221</v>
      </c>
      <c r="B78">
        <v>2.1</v>
      </c>
      <c r="C78" s="10">
        <v>42370</v>
      </c>
      <c r="D78" s="10">
        <v>42551</v>
      </c>
      <c r="E78" s="9">
        <f t="shared" si="7"/>
        <v>2</v>
      </c>
      <c r="F78" s="9">
        <f t="shared" ca="1" si="8"/>
        <v>4.4000000000000004</v>
      </c>
      <c r="I78">
        <f ca="1">VLOOKUP(A78,OFFSET(SVOD!$A$4,1,0,2000,3),3,0)</f>
        <v>4.0999999999999996</v>
      </c>
      <c r="J78" s="160"/>
      <c r="K78" s="38">
        <f t="shared" ca="1" si="9"/>
        <v>4.4000000000000004</v>
      </c>
      <c r="L78" s="38">
        <f t="shared" ca="1" si="10"/>
        <v>4.4000000000000004</v>
      </c>
      <c r="M78" s="37">
        <v>4.4000000000000004</v>
      </c>
      <c r="N78" s="36" t="b">
        <f t="shared" ca="1" si="11"/>
        <v>0</v>
      </c>
      <c r="O78" t="s">
        <v>57</v>
      </c>
      <c r="P78" s="44">
        <v>1288240787.53</v>
      </c>
      <c r="Q78">
        <f ca="1">VLOOKUP(A78,OFFSET(SVOD!$A$4,1,0,2000,3),2,0)</f>
        <v>4.0999999999999996</v>
      </c>
      <c r="R78">
        <f ca="1">VLOOKUP(A78,OFFSET(SVOD!$A$4,1,0,2000,3),3,0)</f>
        <v>4.0999999999999996</v>
      </c>
      <c r="S78" t="str">
        <f t="shared" si="12"/>
        <v/>
      </c>
      <c r="T78" s="160">
        <f ca="1">VLOOKUP(A78,OFFSET(SVOD!$A$4,1,0,2000,5),5,0)</f>
        <v>338</v>
      </c>
      <c r="W78" t="s">
        <v>4382</v>
      </c>
      <c r="AA78">
        <f ca="1">VLOOKUP(A78,OFFSET(SVOD!$A$4,1,0,2000,4),4,0)</f>
        <v>3</v>
      </c>
    </row>
    <row r="79" spans="1:31" hidden="1" x14ac:dyDescent="0.25">
      <c r="A79">
        <v>2324</v>
      </c>
      <c r="B79">
        <v>1</v>
      </c>
      <c r="C79" s="10">
        <v>42644</v>
      </c>
      <c r="D79" s="10"/>
      <c r="E79" s="9">
        <f t="shared" si="7"/>
        <v>0</v>
      </c>
      <c r="F79" s="9">
        <f t="shared" si="8"/>
        <v>1</v>
      </c>
      <c r="I79">
        <f ca="1">VLOOKUP(A79,OFFSET(SVOD!$A$4,1,0,2000,3),3,0)</f>
        <v>1</v>
      </c>
      <c r="J79" s="160"/>
      <c r="K79" s="38">
        <f t="shared" ca="1" si="9"/>
        <v>1</v>
      </c>
      <c r="L79" s="38">
        <f t="shared" ca="1" si="10"/>
        <v>1</v>
      </c>
      <c r="M79" s="37">
        <v>1</v>
      </c>
      <c r="N79" s="36" t="b">
        <f t="shared" ca="1" si="11"/>
        <v>0</v>
      </c>
      <c r="O79" t="s">
        <v>4072</v>
      </c>
      <c r="P79" s="44">
        <v>123620153.8</v>
      </c>
      <c r="Q79">
        <f ca="1">VLOOKUP(A79,OFFSET(SVOD!$A$4,1,0,2000,3),2,0)</f>
        <v>1</v>
      </c>
      <c r="R79">
        <f ca="1">VLOOKUP(A79,OFFSET(SVOD!$A$4,1,0,2000,3),3,0)</f>
        <v>1</v>
      </c>
      <c r="S79" t="str">
        <f t="shared" si="12"/>
        <v/>
      </c>
      <c r="T79" s="160">
        <f ca="1">VLOOKUP(A79,OFFSET(SVOD!$A$4,1,0,2000,5),5,0)</f>
        <v>0</v>
      </c>
      <c r="AA79">
        <f ca="1">VLOOKUP(A79,OFFSET(SVOD!$A$4,1,0,2000,4),4,0)</f>
        <v>1</v>
      </c>
    </row>
    <row r="80" spans="1:31" hidden="1" x14ac:dyDescent="0.25">
      <c r="A80">
        <v>2341</v>
      </c>
      <c r="B80">
        <v>2.2000000000000002</v>
      </c>
      <c r="C80" s="10">
        <v>42644</v>
      </c>
      <c r="D80" s="10"/>
      <c r="E80" s="9">
        <f t="shared" si="7"/>
        <v>0</v>
      </c>
      <c r="F80" s="9">
        <f t="shared" si="8"/>
        <v>1</v>
      </c>
      <c r="G80">
        <v>3</v>
      </c>
      <c r="H80">
        <v>21</v>
      </c>
      <c r="I80">
        <f ca="1">VLOOKUP(A80,OFFSET(SVOD!$A$4,1,0,2000,3),3,0)</f>
        <v>4.2</v>
      </c>
      <c r="J80" s="160"/>
      <c r="K80" s="38">
        <f t="shared" ca="1" si="9"/>
        <v>4.2</v>
      </c>
      <c r="L80" s="38">
        <f t="shared" ca="1" si="10"/>
        <v>3</v>
      </c>
      <c r="M80" s="37">
        <v>3</v>
      </c>
      <c r="N80" s="36" t="b">
        <f t="shared" ca="1" si="11"/>
        <v>0</v>
      </c>
      <c r="O80" t="s">
        <v>4266</v>
      </c>
      <c r="P80" s="44">
        <v>7095279341.5099993</v>
      </c>
      <c r="Q80">
        <f ca="1">VLOOKUP(A80,OFFSET(SVOD!$A$4,1,0,2000,3),2,0)</f>
        <v>2.2000000000000002</v>
      </c>
      <c r="R80">
        <f ca="1">VLOOKUP(A80,OFFSET(SVOD!$A$4,1,0,2000,3),3,0)</f>
        <v>4.2</v>
      </c>
      <c r="S80">
        <f t="shared" ca="1" si="12"/>
        <v>1</v>
      </c>
      <c r="T80" s="160">
        <f ca="1">VLOOKUP(A80,OFFSET(SVOD!$A$4,1,0,2000,5),5,0)</f>
        <v>677</v>
      </c>
      <c r="U80" t="s">
        <v>4316</v>
      </c>
      <c r="AA80">
        <f ca="1">VLOOKUP(A80,OFFSET(SVOD!$A$4,1,0,2000,4),4,0)</f>
        <v>3</v>
      </c>
      <c r="AB80">
        <v>1</v>
      </c>
      <c r="AD80">
        <v>2</v>
      </c>
      <c r="AE80">
        <v>3</v>
      </c>
    </row>
    <row r="81" spans="1:29" hidden="1" x14ac:dyDescent="0.25">
      <c r="A81">
        <v>2375</v>
      </c>
      <c r="B81">
        <v>1</v>
      </c>
      <c r="C81" s="10">
        <v>42644</v>
      </c>
      <c r="D81" s="10"/>
      <c r="E81" s="9">
        <f t="shared" si="7"/>
        <v>0</v>
      </c>
      <c r="F81" s="9">
        <f t="shared" si="8"/>
        <v>1</v>
      </c>
      <c r="G81">
        <v>2</v>
      </c>
      <c r="H81">
        <v>5</v>
      </c>
      <c r="I81">
        <f ca="1">VLOOKUP(A81,OFFSET(SVOD!$A$4,1,0,2000,3),3,0)</f>
        <v>1</v>
      </c>
      <c r="J81" s="160"/>
      <c r="K81" s="38">
        <f t="shared" ca="1" si="9"/>
        <v>1</v>
      </c>
      <c r="L81" s="38">
        <f t="shared" ca="1" si="10"/>
        <v>2</v>
      </c>
      <c r="M81" s="37">
        <v>2</v>
      </c>
      <c r="N81" s="36" t="b">
        <f t="shared" ca="1" si="11"/>
        <v>0</v>
      </c>
      <c r="O81" t="s">
        <v>58</v>
      </c>
      <c r="P81" s="44">
        <v>11008086250</v>
      </c>
      <c r="Q81">
        <f ca="1">VLOOKUP(A81,OFFSET(SVOD!$A$4,1,0,2000,3),2,0)</f>
        <v>1</v>
      </c>
      <c r="R81">
        <f ca="1">VLOOKUP(A81,OFFSET(SVOD!$A$4,1,0,2000,3),3,0)</f>
        <v>1</v>
      </c>
      <c r="S81" t="str">
        <f t="shared" si="12"/>
        <v/>
      </c>
      <c r="T81" s="160">
        <f ca="1">VLOOKUP(A81,OFFSET(SVOD!$A$4,1,0,2000,5),5,0)</f>
        <v>0</v>
      </c>
      <c r="U81" t="s">
        <v>3950</v>
      </c>
      <c r="AA81">
        <f ca="1">VLOOKUP(A81,OFFSET(SVOD!$A$4,1,0,2000,4),4,0)</f>
        <v>1</v>
      </c>
      <c r="AB81">
        <v>1</v>
      </c>
    </row>
    <row r="82" spans="1:29" hidden="1" x14ac:dyDescent="0.25">
      <c r="A82">
        <v>2404</v>
      </c>
      <c r="B82">
        <v>1</v>
      </c>
      <c r="C82" s="10">
        <v>42644</v>
      </c>
      <c r="D82" s="10"/>
      <c r="E82" s="9">
        <f t="shared" si="7"/>
        <v>0</v>
      </c>
      <c r="F82" s="9">
        <f t="shared" si="8"/>
        <v>1</v>
      </c>
      <c r="I82">
        <f ca="1">VLOOKUP(A82,OFFSET(SVOD!$A$4,1,0,2000,3),3,0)</f>
        <v>1</v>
      </c>
      <c r="J82" s="160" t="s">
        <v>178</v>
      </c>
      <c r="K82" s="38">
        <f t="shared" ca="1" si="9"/>
        <v>1</v>
      </c>
      <c r="L82" s="38">
        <f t="shared" ca="1" si="10"/>
        <v>1</v>
      </c>
      <c r="M82" s="37">
        <v>1</v>
      </c>
      <c r="N82" s="36" t="b">
        <f t="shared" ca="1" si="11"/>
        <v>0</v>
      </c>
      <c r="O82" t="s">
        <v>3120</v>
      </c>
      <c r="P82" s="44">
        <v>49682282782.169998</v>
      </c>
      <c r="Q82">
        <f ca="1">VLOOKUP(A82,OFFSET(SVOD!$A$4,1,0,2000,3),2,0)</f>
        <v>1</v>
      </c>
      <c r="R82">
        <f ca="1">VLOOKUP(A82,OFFSET(SVOD!$A$4,1,0,2000,3),3,0)</f>
        <v>1</v>
      </c>
      <c r="S82" t="str">
        <f t="shared" si="12"/>
        <v/>
      </c>
      <c r="T82" s="160">
        <f ca="1">VLOOKUP(A82,OFFSET(SVOD!$A$4,1,0,2000,5),5,0)</f>
        <v>0</v>
      </c>
      <c r="V82" t="s">
        <v>232</v>
      </c>
      <c r="AA82">
        <f ca="1">VLOOKUP(A82,OFFSET(SVOD!$A$4,1,0,2000,4),4,0)</f>
        <v>1</v>
      </c>
      <c r="AB82">
        <v>1</v>
      </c>
    </row>
    <row r="83" spans="1:29" hidden="1" x14ac:dyDescent="0.25">
      <c r="A83">
        <v>2420</v>
      </c>
      <c r="B83">
        <v>1</v>
      </c>
      <c r="C83" s="10">
        <v>42644</v>
      </c>
      <c r="D83" s="10"/>
      <c r="E83" s="9">
        <f t="shared" si="7"/>
        <v>0</v>
      </c>
      <c r="F83" s="9">
        <f t="shared" si="8"/>
        <v>1</v>
      </c>
      <c r="I83">
        <f ca="1">VLOOKUP(A83,OFFSET(SVOD!$A$4,1,0,2000,3),3,0)</f>
        <v>1</v>
      </c>
      <c r="J83" s="160"/>
      <c r="K83" s="38">
        <f t="shared" ca="1" si="9"/>
        <v>1</v>
      </c>
      <c r="L83" s="38">
        <f t="shared" ca="1" si="10"/>
        <v>1</v>
      </c>
      <c r="M83" s="37">
        <v>1</v>
      </c>
      <c r="N83" s="36" t="b">
        <f t="shared" ca="1" si="11"/>
        <v>0</v>
      </c>
      <c r="O83" t="s">
        <v>2946</v>
      </c>
      <c r="P83" s="44">
        <v>273626211.24000001</v>
      </c>
      <c r="Q83">
        <f ca="1">VLOOKUP(A83,OFFSET(SVOD!$A$4,1,0,2000,3),2,0)</f>
        <v>1</v>
      </c>
      <c r="R83">
        <f ca="1">VLOOKUP(A83,OFFSET(SVOD!$A$4,1,0,2000,3),3,0)</f>
        <v>1</v>
      </c>
      <c r="S83" t="str">
        <f t="shared" si="12"/>
        <v/>
      </c>
      <c r="T83" s="160">
        <f ca="1">VLOOKUP(A83,OFFSET(SVOD!$A$4,1,0,2000,5),5,0)</f>
        <v>0</v>
      </c>
      <c r="AA83">
        <f ca="1">VLOOKUP(A83,OFFSET(SVOD!$A$4,1,0,2000,4),4,0)</f>
        <v>1</v>
      </c>
    </row>
    <row r="84" spans="1:29" hidden="1" x14ac:dyDescent="0.25">
      <c r="A84">
        <v>2437</v>
      </c>
      <c r="B84">
        <v>1</v>
      </c>
      <c r="C84" s="10">
        <v>42736</v>
      </c>
      <c r="D84" s="10"/>
      <c r="E84" s="9">
        <f t="shared" si="7"/>
        <v>0</v>
      </c>
      <c r="F84" s="9">
        <f t="shared" si="8"/>
        <v>1</v>
      </c>
      <c r="G84">
        <v>2</v>
      </c>
      <c r="H84">
        <v>1</v>
      </c>
      <c r="I84">
        <f ca="1">VLOOKUP(A84,OFFSET(SVOD!$A$4,1,0,2000,3),3,0)</f>
        <v>1</v>
      </c>
      <c r="J84" s="160"/>
      <c r="K84" s="38">
        <f t="shared" ca="1" si="9"/>
        <v>1</v>
      </c>
      <c r="L84" s="38">
        <f t="shared" ca="1" si="10"/>
        <v>2</v>
      </c>
      <c r="M84" s="37">
        <v>2</v>
      </c>
      <c r="N84" s="36" t="b">
        <f t="shared" ca="1" si="11"/>
        <v>0</v>
      </c>
      <c r="O84" t="s">
        <v>1621</v>
      </c>
      <c r="P84" s="44">
        <v>7325339247.8000069</v>
      </c>
      <c r="Q84">
        <f ca="1">VLOOKUP(A84,OFFSET(SVOD!$A$4,1,0,2000,3),2,0)</f>
        <v>1</v>
      </c>
      <c r="R84">
        <f ca="1">VLOOKUP(A84,OFFSET(SVOD!$A$4,1,0,2000,3),3,0)</f>
        <v>1</v>
      </c>
      <c r="S84" t="str">
        <f t="shared" si="12"/>
        <v/>
      </c>
      <c r="T84" s="160">
        <f ca="1">VLOOKUP(A84,OFFSET(SVOD!$A$4,1,0,2000,5),5,0)</f>
        <v>0</v>
      </c>
      <c r="U84" t="s">
        <v>7769</v>
      </c>
      <c r="AA84">
        <f ca="1">VLOOKUP(A84,OFFSET(SVOD!$A$4,1,0,2000,4),4,0)</f>
        <v>1</v>
      </c>
      <c r="AB84">
        <v>1</v>
      </c>
    </row>
    <row r="85" spans="1:29" hidden="1" x14ac:dyDescent="0.25">
      <c r="A85">
        <v>2457</v>
      </c>
      <c r="B85">
        <v>1</v>
      </c>
      <c r="C85" s="10">
        <v>42644</v>
      </c>
      <c r="D85" s="10"/>
      <c r="E85" s="9">
        <f t="shared" si="7"/>
        <v>0</v>
      </c>
      <c r="F85" s="9">
        <f t="shared" si="8"/>
        <v>1</v>
      </c>
      <c r="I85">
        <f ca="1">VLOOKUP(A85,OFFSET(SVOD!$A$4,1,0,2000,3),3,0)</f>
        <v>1</v>
      </c>
      <c r="J85" s="160"/>
      <c r="K85" s="38">
        <f t="shared" ca="1" si="9"/>
        <v>1</v>
      </c>
      <c r="L85" s="38">
        <f t="shared" ca="1" si="10"/>
        <v>1</v>
      </c>
      <c r="M85" s="37">
        <v>1</v>
      </c>
      <c r="N85" s="36" t="b">
        <f t="shared" ca="1" si="11"/>
        <v>0</v>
      </c>
      <c r="O85" t="s">
        <v>1804</v>
      </c>
      <c r="P85" s="44">
        <v>20021623426.690002</v>
      </c>
      <c r="Q85">
        <f ca="1">VLOOKUP(A85,OFFSET(SVOD!$A$4,1,0,2000,3),2,0)</f>
        <v>1</v>
      </c>
      <c r="R85">
        <f ca="1">VLOOKUP(A85,OFFSET(SVOD!$A$4,1,0,2000,3),3,0)</f>
        <v>1</v>
      </c>
      <c r="S85" t="str">
        <f t="shared" si="12"/>
        <v/>
      </c>
      <c r="T85" s="160">
        <f ca="1">VLOOKUP(A85,OFFSET(SVOD!$A$4,1,0,2000,5),5,0)</f>
        <v>0</v>
      </c>
      <c r="AA85">
        <f ca="1">VLOOKUP(A85,OFFSET(SVOD!$A$4,1,0,2000,4),4,0)</f>
        <v>1</v>
      </c>
    </row>
    <row r="86" spans="1:29" hidden="1" x14ac:dyDescent="0.25">
      <c r="A86">
        <v>2460</v>
      </c>
      <c r="B86">
        <v>1</v>
      </c>
      <c r="C86" s="10">
        <v>42644</v>
      </c>
      <c r="D86" s="10"/>
      <c r="E86" s="9">
        <f t="shared" si="7"/>
        <v>0</v>
      </c>
      <c r="F86" s="9">
        <f t="shared" si="8"/>
        <v>1</v>
      </c>
      <c r="I86">
        <f ca="1">VLOOKUP(A86,OFFSET(SVOD!$A$4,1,0,2000,3),3,0)</f>
        <v>1</v>
      </c>
      <c r="J86" s="160"/>
      <c r="K86" s="38">
        <f t="shared" ca="1" si="9"/>
        <v>1</v>
      </c>
      <c r="L86" s="38">
        <f t="shared" ca="1" si="10"/>
        <v>1</v>
      </c>
      <c r="M86" s="37">
        <v>1</v>
      </c>
      <c r="N86" s="36" t="b">
        <f t="shared" ca="1" si="11"/>
        <v>0</v>
      </c>
      <c r="O86" t="s">
        <v>4663</v>
      </c>
      <c r="P86" s="44">
        <v>250000000</v>
      </c>
      <c r="Q86">
        <f ca="1">VLOOKUP(A86,OFFSET(SVOD!$A$4,1,0,2000,3),2,0)</f>
        <v>1</v>
      </c>
      <c r="R86">
        <f ca="1">VLOOKUP(A86,OFFSET(SVOD!$A$4,1,0,2000,3),3,0)</f>
        <v>1</v>
      </c>
      <c r="S86" t="str">
        <f t="shared" si="12"/>
        <v/>
      </c>
      <c r="T86" s="160">
        <f ca="1">VLOOKUP(A86,OFFSET(SVOD!$A$4,1,0,2000,5),5,0)</f>
        <v>0</v>
      </c>
      <c r="AA86">
        <f ca="1">VLOOKUP(A86,OFFSET(SVOD!$A$4,1,0,2000,4),4,0)</f>
        <v>1</v>
      </c>
    </row>
    <row r="87" spans="1:29" hidden="1" x14ac:dyDescent="0.25">
      <c r="A87">
        <v>2479</v>
      </c>
      <c r="B87">
        <v>1</v>
      </c>
      <c r="C87" s="10">
        <v>42644</v>
      </c>
      <c r="D87" s="10"/>
      <c r="E87" s="9">
        <f t="shared" si="7"/>
        <v>0</v>
      </c>
      <c r="F87" s="9">
        <f t="shared" si="8"/>
        <v>1</v>
      </c>
      <c r="I87">
        <f ca="1">VLOOKUP(A87,OFFSET(SVOD!$A$4,1,0,2000,3),3,0)</f>
        <v>1</v>
      </c>
      <c r="J87" s="160"/>
      <c r="K87" s="38">
        <f t="shared" ca="1" si="9"/>
        <v>1</v>
      </c>
      <c r="L87" s="38">
        <f t="shared" ca="1" si="10"/>
        <v>1</v>
      </c>
      <c r="M87" s="37">
        <v>1</v>
      </c>
      <c r="N87" s="36" t="b">
        <f t="shared" ca="1" si="11"/>
        <v>0</v>
      </c>
      <c r="O87" t="s">
        <v>5693</v>
      </c>
      <c r="P87" s="44">
        <v>200000000</v>
      </c>
      <c r="Q87">
        <f ca="1">VLOOKUP(A87,OFFSET(SVOD!$A$4,1,0,2000,3),2,0)</f>
        <v>1</v>
      </c>
      <c r="R87">
        <f ca="1">VLOOKUP(A87,OFFSET(SVOD!$A$4,1,0,2000,3),3,0)</f>
        <v>1</v>
      </c>
      <c r="S87" t="str">
        <f t="shared" si="12"/>
        <v/>
      </c>
      <c r="T87" s="160">
        <f ca="1">VLOOKUP(A87,OFFSET(SVOD!$A$4,1,0,2000,5),5,0)</f>
        <v>0</v>
      </c>
      <c r="AA87">
        <f ca="1">VLOOKUP(A87,OFFSET(SVOD!$A$4,1,0,2000,4),4,0)</f>
        <v>1</v>
      </c>
    </row>
    <row r="88" spans="1:29" hidden="1" x14ac:dyDescent="0.25">
      <c r="A88">
        <v>2486</v>
      </c>
      <c r="B88">
        <v>2.1</v>
      </c>
      <c r="C88" s="10">
        <v>42644</v>
      </c>
      <c r="D88" s="10"/>
      <c r="E88" s="9">
        <f t="shared" si="7"/>
        <v>0</v>
      </c>
      <c r="F88" s="9">
        <f t="shared" si="8"/>
        <v>1</v>
      </c>
      <c r="G88">
        <v>2</v>
      </c>
      <c r="H88">
        <v>2</v>
      </c>
      <c r="I88">
        <f ca="1">VLOOKUP(A88,OFFSET(SVOD!$A$4,1,0,2000,3),3,0)</f>
        <v>2.1</v>
      </c>
      <c r="J88" s="160"/>
      <c r="K88" s="38">
        <f t="shared" ca="1" si="9"/>
        <v>2</v>
      </c>
      <c r="L88" s="38">
        <f t="shared" ca="1" si="10"/>
        <v>2</v>
      </c>
      <c r="M88" s="37">
        <v>2</v>
      </c>
      <c r="N88" s="36" t="b">
        <f t="shared" ca="1" si="11"/>
        <v>0</v>
      </c>
      <c r="O88" t="s">
        <v>3264</v>
      </c>
      <c r="P88" s="44">
        <v>53833362485.489998</v>
      </c>
      <c r="Q88">
        <f ca="1">VLOOKUP(A88,OFFSET(SVOD!$A$4,1,0,2000,3),2,0)</f>
        <v>2.1</v>
      </c>
      <c r="R88">
        <f ca="1">VLOOKUP(A88,OFFSET(SVOD!$A$4,1,0,2000,3),3,0)</f>
        <v>2.1</v>
      </c>
      <c r="S88" t="str">
        <f t="shared" si="12"/>
        <v/>
      </c>
      <c r="T88" s="160">
        <f ca="1">VLOOKUP(A88,OFFSET(SVOD!$A$4,1,0,2000,5),5,0)</f>
        <v>0</v>
      </c>
      <c r="U88" t="s">
        <v>1693</v>
      </c>
      <c r="AA88">
        <f ca="1">VLOOKUP(A88,OFFSET(SVOD!$A$4,1,0,2000,4),4,0)</f>
        <v>1</v>
      </c>
      <c r="AB88">
        <v>1</v>
      </c>
    </row>
    <row r="89" spans="1:29" hidden="1" x14ac:dyDescent="0.25">
      <c r="A89">
        <v>2490</v>
      </c>
      <c r="B89">
        <v>2.2000000000000002</v>
      </c>
      <c r="C89" s="10">
        <v>42644</v>
      </c>
      <c r="D89" s="10"/>
      <c r="E89" s="9">
        <f t="shared" si="7"/>
        <v>0</v>
      </c>
      <c r="F89" s="9">
        <f t="shared" si="8"/>
        <v>1</v>
      </c>
      <c r="I89">
        <f ca="1">VLOOKUP(A89,OFFSET(SVOD!$A$4,1,0,2000,3),3,0)</f>
        <v>3.2</v>
      </c>
      <c r="J89" s="160" t="s">
        <v>231</v>
      </c>
      <c r="K89" s="38">
        <f t="shared" ca="1" si="9"/>
        <v>3.2</v>
      </c>
      <c r="L89" s="38">
        <f t="shared" ca="1" si="10"/>
        <v>3.2</v>
      </c>
      <c r="M89" s="37">
        <v>3.2</v>
      </c>
      <c r="N89" s="36" t="b">
        <f t="shared" ca="1" si="11"/>
        <v>0</v>
      </c>
      <c r="O89" t="s">
        <v>426</v>
      </c>
      <c r="P89" s="44">
        <v>9505529709.4200001</v>
      </c>
      <c r="Q89">
        <f ca="1">VLOOKUP(A89,OFFSET(SVOD!$A$4,1,0,2000,3),2,0)</f>
        <v>3.2</v>
      </c>
      <c r="R89">
        <f ca="1">VLOOKUP(A89,OFFSET(SVOD!$A$4,1,0,2000,3),3,0)</f>
        <v>3.2</v>
      </c>
      <c r="S89" t="str">
        <f t="shared" si="12"/>
        <v/>
      </c>
      <c r="T89" s="160">
        <f ca="1">VLOOKUP(A89,OFFSET(SVOD!$A$4,1,0,2000,5),5,0)</f>
        <v>429</v>
      </c>
      <c r="V89" t="s">
        <v>3720</v>
      </c>
      <c r="W89" t="s">
        <v>3856</v>
      </c>
      <c r="AA89">
        <f ca="1">VLOOKUP(A89,OFFSET(SVOD!$A$4,1,0,2000,4),4,0)</f>
        <v>3</v>
      </c>
      <c r="AB89">
        <v>1</v>
      </c>
    </row>
    <row r="90" spans="1:29" hidden="1" x14ac:dyDescent="0.25">
      <c r="A90">
        <v>2491</v>
      </c>
      <c r="B90">
        <v>2</v>
      </c>
      <c r="C90" s="10">
        <v>41275</v>
      </c>
      <c r="D90" s="10">
        <v>41425</v>
      </c>
      <c r="E90" s="9">
        <f t="shared" si="7"/>
        <v>2</v>
      </c>
      <c r="F90" s="9">
        <f t="shared" ca="1" si="8"/>
        <v>4.4000000000000004</v>
      </c>
      <c r="G90">
        <v>5</v>
      </c>
      <c r="H90">
        <v>100</v>
      </c>
      <c r="I90">
        <f ca="1">VLOOKUP(A90,OFFSET(SVOD!$A$4,1,0,2000,3),3,0)</f>
        <v>4</v>
      </c>
      <c r="J90" s="160"/>
      <c r="K90" s="38">
        <f t="shared" ca="1" si="9"/>
        <v>4.4000000000000004</v>
      </c>
      <c r="L90" s="38">
        <f t="shared" ca="1" si="10"/>
        <v>5</v>
      </c>
      <c r="M90" s="37">
        <v>5</v>
      </c>
      <c r="N90" s="36" t="b">
        <f t="shared" ca="1" si="11"/>
        <v>0</v>
      </c>
      <c r="O90" t="s">
        <v>59</v>
      </c>
      <c r="P90" s="44">
        <v>1559736103.9300001</v>
      </c>
      <c r="Q90">
        <f ca="1">VLOOKUP(A90,OFFSET(SVOD!$A$4,1,0,2000,3),2,0)</f>
        <v>4</v>
      </c>
      <c r="R90">
        <f ca="1">VLOOKUP(A90,OFFSET(SVOD!$A$4,1,0,2000,3),3,0)</f>
        <v>4</v>
      </c>
      <c r="S90">
        <f t="shared" ca="1" si="12"/>
        <v>1</v>
      </c>
      <c r="T90" s="160">
        <f ca="1">VLOOKUP(A90,OFFSET(SVOD!$A$4,1,0,2000,5),5,0)</f>
        <v>1740</v>
      </c>
      <c r="U90" t="s">
        <v>151</v>
      </c>
      <c r="AA90">
        <f ca="1">VLOOKUP(A90,OFFSET(SVOD!$A$4,1,0,2000,4),4,0)</f>
        <v>3</v>
      </c>
      <c r="AB90">
        <v>1</v>
      </c>
      <c r="AC90">
        <v>4.4000000000000004</v>
      </c>
    </row>
    <row r="91" spans="1:29" hidden="1" x14ac:dyDescent="0.25">
      <c r="A91">
        <v>2516</v>
      </c>
      <c r="B91">
        <v>3</v>
      </c>
      <c r="C91" s="10">
        <v>42278</v>
      </c>
      <c r="D91" s="10">
        <v>42490</v>
      </c>
      <c r="E91" s="9">
        <f t="shared" si="7"/>
        <v>2</v>
      </c>
      <c r="F91" s="9">
        <f t="shared" ca="1" si="8"/>
        <v>4.4000000000000004</v>
      </c>
      <c r="I91">
        <f ca="1">VLOOKUP(A91,OFFSET(SVOD!$A$4,1,0,2000,3),3,0)</f>
        <v>5</v>
      </c>
      <c r="J91" s="160"/>
      <c r="K91" s="38">
        <f t="shared" ca="1" si="9"/>
        <v>5</v>
      </c>
      <c r="L91" s="38">
        <f t="shared" ca="1" si="10"/>
        <v>5</v>
      </c>
      <c r="M91" s="37">
        <v>5</v>
      </c>
      <c r="N91" s="36" t="b">
        <f t="shared" ca="1" si="11"/>
        <v>0</v>
      </c>
      <c r="O91" t="s">
        <v>1807</v>
      </c>
      <c r="P91" s="44">
        <v>1441611438.24</v>
      </c>
      <c r="Q91">
        <f ca="1">VLOOKUP(A91,OFFSET(SVOD!$A$4,1,0,2000,3),2,0)</f>
        <v>5</v>
      </c>
      <c r="R91">
        <f ca="1">VLOOKUP(A91,OFFSET(SVOD!$A$4,1,0,2000,3),3,0)</f>
        <v>5</v>
      </c>
      <c r="S91" t="str">
        <f t="shared" si="12"/>
        <v/>
      </c>
      <c r="T91" s="160">
        <f ca="1">VLOOKUP(A91,OFFSET(SVOD!$A$4,1,0,2000,5),5,0)</f>
        <v>763</v>
      </c>
      <c r="W91" t="s">
        <v>6373</v>
      </c>
      <c r="AA91">
        <f ca="1">VLOOKUP(A91,OFFSET(SVOD!$A$4,1,0,2000,4),4,0)</f>
        <v>3</v>
      </c>
    </row>
    <row r="92" spans="1:29" hidden="1" x14ac:dyDescent="0.25">
      <c r="A92">
        <v>2517</v>
      </c>
      <c r="B92">
        <v>3</v>
      </c>
      <c r="C92" s="10">
        <v>42461</v>
      </c>
      <c r="D92" s="10">
        <v>42643</v>
      </c>
      <c r="E92" s="9">
        <f t="shared" si="7"/>
        <v>2</v>
      </c>
      <c r="F92" s="9">
        <f t="shared" ca="1" si="8"/>
        <v>4.4000000000000004</v>
      </c>
      <c r="I92">
        <f ca="1">VLOOKUP(A92,OFFSET(SVOD!$A$4,1,0,2000,3),3,0)</f>
        <v>5</v>
      </c>
      <c r="J92" s="160"/>
      <c r="K92" s="38">
        <f t="shared" ca="1" si="9"/>
        <v>5</v>
      </c>
      <c r="L92" s="38">
        <f t="shared" ca="1" si="10"/>
        <v>5</v>
      </c>
      <c r="M92" s="37">
        <v>5</v>
      </c>
      <c r="N92" s="36" t="b">
        <f t="shared" ca="1" si="11"/>
        <v>0</v>
      </c>
      <c r="O92" t="s">
        <v>2679</v>
      </c>
      <c r="P92" s="44">
        <v>431089745.62</v>
      </c>
      <c r="Q92">
        <f ca="1">VLOOKUP(A92,OFFSET(SVOD!$A$4,1,0,2000,3),2,0)</f>
        <v>5</v>
      </c>
      <c r="R92">
        <f ca="1">VLOOKUP(A92,OFFSET(SVOD!$A$4,1,0,2000,3),3,0)</f>
        <v>5</v>
      </c>
      <c r="S92" t="str">
        <f t="shared" si="12"/>
        <v/>
      </c>
      <c r="T92" s="160">
        <f ca="1">VLOOKUP(A92,OFFSET(SVOD!$A$4,1,0,2000,5),5,0)</f>
        <v>726</v>
      </c>
      <c r="AA92">
        <f ca="1">VLOOKUP(A92,OFFSET(SVOD!$A$4,1,0,2000,4),4,0)</f>
        <v>3</v>
      </c>
    </row>
    <row r="93" spans="1:29" hidden="1" x14ac:dyDescent="0.25">
      <c r="A93">
        <v>2652</v>
      </c>
      <c r="B93">
        <v>3</v>
      </c>
      <c r="C93" s="10">
        <v>42095</v>
      </c>
      <c r="D93" s="10">
        <v>42247</v>
      </c>
      <c r="E93" s="9">
        <f t="shared" si="7"/>
        <v>2</v>
      </c>
      <c r="F93" s="9">
        <f t="shared" ca="1" si="8"/>
        <v>4.4000000000000004</v>
      </c>
      <c r="I93">
        <f ca="1">VLOOKUP(A93,OFFSET(SVOD!$A$4,1,0,2000,3),3,0)</f>
        <v>5</v>
      </c>
      <c r="J93" s="160"/>
      <c r="K93" s="38">
        <f t="shared" ca="1" si="9"/>
        <v>5</v>
      </c>
      <c r="L93" s="38">
        <f t="shared" ca="1" si="10"/>
        <v>5</v>
      </c>
      <c r="M93" s="37">
        <v>5</v>
      </c>
      <c r="N93" s="36" t="b">
        <f t="shared" ca="1" si="11"/>
        <v>0</v>
      </c>
      <c r="O93" t="s">
        <v>1455</v>
      </c>
      <c r="P93" s="44">
        <v>602145161.29999995</v>
      </c>
      <c r="Q93">
        <f ca="1">VLOOKUP(A93,OFFSET(SVOD!$A$4,1,0,2000,3),2,0)</f>
        <v>5</v>
      </c>
      <c r="R93">
        <f ca="1">VLOOKUP(A93,OFFSET(SVOD!$A$4,1,0,2000,3),3,0)</f>
        <v>5</v>
      </c>
      <c r="S93" t="str">
        <f t="shared" si="12"/>
        <v/>
      </c>
      <c r="T93" s="160">
        <f ca="1">VLOOKUP(A93,OFFSET(SVOD!$A$4,1,0,2000,5),5,0)</f>
        <v>631</v>
      </c>
      <c r="AA93">
        <f ca="1">VLOOKUP(A93,OFFSET(SVOD!$A$4,1,0,2000,4),4,0)</f>
        <v>3</v>
      </c>
    </row>
    <row r="94" spans="1:29" hidden="1" x14ac:dyDescent="0.25">
      <c r="A94">
        <v>2669</v>
      </c>
      <c r="B94">
        <v>2.2000000000000002</v>
      </c>
      <c r="C94" s="10">
        <v>42644</v>
      </c>
      <c r="D94" s="10"/>
      <c r="E94" s="9">
        <f t="shared" si="7"/>
        <v>0</v>
      </c>
      <c r="F94" s="9">
        <f t="shared" si="8"/>
        <v>1</v>
      </c>
      <c r="I94">
        <f ca="1">VLOOKUP(A94,OFFSET(SVOD!$A$4,1,0,2000,3),3,0)</f>
        <v>3</v>
      </c>
      <c r="J94" s="160" t="s">
        <v>3931</v>
      </c>
      <c r="K94" s="38">
        <f t="shared" ca="1" si="9"/>
        <v>3</v>
      </c>
      <c r="L94" s="38">
        <f t="shared" ca="1" si="10"/>
        <v>3</v>
      </c>
      <c r="M94" s="37">
        <v>3</v>
      </c>
      <c r="N94" s="36" t="b">
        <f t="shared" ca="1" si="11"/>
        <v>0</v>
      </c>
      <c r="O94" t="s">
        <v>3139</v>
      </c>
      <c r="P94" s="44">
        <v>8199414236.8900003</v>
      </c>
      <c r="Q94">
        <f ca="1">VLOOKUP(A94,OFFSET(SVOD!$A$4,1,0,2000,3),2,0)</f>
        <v>3</v>
      </c>
      <c r="R94">
        <f ca="1">VLOOKUP(A94,OFFSET(SVOD!$A$4,1,0,2000,3),3,0)</f>
        <v>3</v>
      </c>
      <c r="S94" t="str">
        <f t="shared" si="12"/>
        <v/>
      </c>
      <c r="T94" s="160">
        <f ca="1">VLOOKUP(A94,OFFSET(SVOD!$A$4,1,0,2000,5),5,0)</f>
        <v>292</v>
      </c>
      <c r="V94" t="s">
        <v>7707</v>
      </c>
      <c r="AA94">
        <f ca="1">VLOOKUP(A94,OFFSET(SVOD!$A$4,1,0,2000,4),4,0)</f>
        <v>3</v>
      </c>
      <c r="AB94">
        <v>1</v>
      </c>
    </row>
    <row r="95" spans="1:29" hidden="1" x14ac:dyDescent="0.25">
      <c r="A95">
        <v>2686</v>
      </c>
      <c r="B95">
        <v>1</v>
      </c>
      <c r="C95" s="10">
        <v>42644</v>
      </c>
      <c r="D95" s="10"/>
      <c r="E95" s="9">
        <f t="shared" si="7"/>
        <v>0</v>
      </c>
      <c r="F95" s="9">
        <f t="shared" si="8"/>
        <v>1</v>
      </c>
      <c r="I95">
        <f ca="1">VLOOKUP(A95,OFFSET(SVOD!$A$4,1,0,2000,3),3,0)</f>
        <v>1</v>
      </c>
      <c r="J95" s="160"/>
      <c r="K95" s="38">
        <f t="shared" ca="1" si="9"/>
        <v>1</v>
      </c>
      <c r="L95" s="38">
        <f t="shared" ca="1" si="10"/>
        <v>1</v>
      </c>
      <c r="M95" s="37">
        <v>1</v>
      </c>
      <c r="N95" s="36" t="b">
        <f t="shared" ca="1" si="11"/>
        <v>0</v>
      </c>
      <c r="O95" t="s">
        <v>3957</v>
      </c>
      <c r="P95" s="44">
        <v>33000000000</v>
      </c>
      <c r="Q95">
        <f ca="1">VLOOKUP(A95,OFFSET(SVOD!$A$4,1,0,2000,3),2,0)</f>
        <v>1</v>
      </c>
      <c r="R95">
        <f ca="1">VLOOKUP(A95,OFFSET(SVOD!$A$4,1,0,2000,3),3,0)</f>
        <v>1</v>
      </c>
      <c r="S95" t="str">
        <f t="shared" si="12"/>
        <v/>
      </c>
      <c r="T95" s="160">
        <f ca="1">VLOOKUP(A95,OFFSET(SVOD!$A$4,1,0,2000,5),5,0)</f>
        <v>0</v>
      </c>
      <c r="AA95">
        <f ca="1">VLOOKUP(A95,OFFSET(SVOD!$A$4,1,0,2000,4),4,0)</f>
        <v>1</v>
      </c>
    </row>
    <row r="96" spans="1:29" hidden="1" x14ac:dyDescent="0.25">
      <c r="A96">
        <v>2697</v>
      </c>
      <c r="B96">
        <v>1</v>
      </c>
      <c r="C96" s="10">
        <v>42644</v>
      </c>
      <c r="D96" s="10"/>
      <c r="E96" s="9">
        <f t="shared" si="7"/>
        <v>0</v>
      </c>
      <c r="F96" s="9">
        <f t="shared" si="8"/>
        <v>1</v>
      </c>
      <c r="I96">
        <f ca="1">VLOOKUP(A96,OFFSET(SVOD!$A$4,1,0,2000,3),3,0)</f>
        <v>1</v>
      </c>
      <c r="J96" s="160"/>
      <c r="K96" s="38">
        <f t="shared" ca="1" si="9"/>
        <v>1</v>
      </c>
      <c r="L96" s="38">
        <f t="shared" ca="1" si="10"/>
        <v>1</v>
      </c>
      <c r="M96" s="37">
        <v>1</v>
      </c>
      <c r="N96" s="36" t="b">
        <f t="shared" ca="1" si="11"/>
        <v>0</v>
      </c>
      <c r="O96" t="s">
        <v>3256</v>
      </c>
      <c r="P96" s="44">
        <v>2469000000</v>
      </c>
      <c r="Q96">
        <f ca="1">VLOOKUP(A96,OFFSET(SVOD!$A$4,1,0,2000,3),2,0)</f>
        <v>1</v>
      </c>
      <c r="R96">
        <f ca="1">VLOOKUP(A96,OFFSET(SVOD!$A$4,1,0,2000,3),3,0)</f>
        <v>1</v>
      </c>
      <c r="S96" t="str">
        <f t="shared" si="12"/>
        <v/>
      </c>
      <c r="T96" s="160">
        <f ca="1">VLOOKUP(A96,OFFSET(SVOD!$A$4,1,0,2000,5),5,0)</f>
        <v>0</v>
      </c>
      <c r="AA96">
        <f ca="1">VLOOKUP(A96,OFFSET(SVOD!$A$4,1,0,2000,4),4,0)</f>
        <v>1</v>
      </c>
    </row>
    <row r="97" spans="1:31" hidden="1" x14ac:dyDescent="0.25">
      <c r="A97">
        <v>2712</v>
      </c>
      <c r="B97">
        <v>2.2999999999999998</v>
      </c>
      <c r="C97" s="10">
        <v>42644</v>
      </c>
      <c r="D97" s="10"/>
      <c r="E97" s="9">
        <f t="shared" si="7"/>
        <v>0</v>
      </c>
      <c r="F97" s="9">
        <f t="shared" si="8"/>
        <v>1</v>
      </c>
      <c r="I97">
        <f ca="1">VLOOKUP(A97,OFFSET(SVOD!$A$4,1,0,2000,3),3,0)</f>
        <v>3</v>
      </c>
      <c r="J97" s="160" t="s">
        <v>3931</v>
      </c>
      <c r="K97" s="38">
        <f t="shared" ca="1" si="9"/>
        <v>3</v>
      </c>
      <c r="L97" s="38">
        <f t="shared" ca="1" si="10"/>
        <v>3</v>
      </c>
      <c r="M97" s="37">
        <v>3</v>
      </c>
      <c r="N97" s="36" t="b">
        <f t="shared" ca="1" si="11"/>
        <v>0</v>
      </c>
      <c r="O97" t="s">
        <v>4073</v>
      </c>
      <c r="P97" s="44">
        <v>24738404396.299999</v>
      </c>
      <c r="Q97">
        <f ca="1">VLOOKUP(A97,OFFSET(SVOD!$A$4,1,0,2000,3),2,0)</f>
        <v>3</v>
      </c>
      <c r="R97">
        <f ca="1">VLOOKUP(A97,OFFSET(SVOD!$A$4,1,0,2000,3),3,0)</f>
        <v>3</v>
      </c>
      <c r="S97" t="str">
        <f t="shared" si="12"/>
        <v/>
      </c>
      <c r="T97" s="160">
        <f ca="1">VLOOKUP(A97,OFFSET(SVOD!$A$4,1,0,2000,5),5,0)</f>
        <v>672</v>
      </c>
      <c r="V97" t="s">
        <v>6339</v>
      </c>
      <c r="AA97">
        <f ca="1">VLOOKUP(A97,OFFSET(SVOD!$A$4,1,0,2000,4),4,0)</f>
        <v>3</v>
      </c>
      <c r="AB97">
        <v>1</v>
      </c>
    </row>
    <row r="98" spans="1:31" hidden="1" x14ac:dyDescent="0.25">
      <c r="A98">
        <v>2730</v>
      </c>
      <c r="B98">
        <v>0</v>
      </c>
      <c r="C98" s="10">
        <v>42644</v>
      </c>
      <c r="D98" s="10">
        <v>42845</v>
      </c>
      <c r="E98" s="9">
        <f t="shared" si="7"/>
        <v>0</v>
      </c>
      <c r="F98" s="9">
        <f t="shared" si="8"/>
        <v>1</v>
      </c>
      <c r="G98">
        <v>2</v>
      </c>
      <c r="H98">
        <v>1</v>
      </c>
      <c r="I98">
        <f ca="1">VLOOKUP(A98,OFFSET(SVOD!$A$4,1,0,2000,3),3,0)</f>
        <v>1</v>
      </c>
      <c r="J98" s="160"/>
      <c r="K98" s="38">
        <f t="shared" ca="1" si="9"/>
        <v>1</v>
      </c>
      <c r="L98" s="38">
        <f t="shared" ca="1" si="10"/>
        <v>2</v>
      </c>
      <c r="M98" s="37">
        <v>2</v>
      </c>
      <c r="N98" s="36" t="b">
        <f t="shared" ca="1" si="11"/>
        <v>0</v>
      </c>
      <c r="O98" t="s">
        <v>1286</v>
      </c>
      <c r="P98" s="44">
        <v>174.42000000000002</v>
      </c>
      <c r="Q98">
        <f ca="1">VLOOKUP(A98,OFFSET(SVOD!$A$4,1,0,2000,3),2,0)</f>
        <v>1</v>
      </c>
      <c r="R98">
        <f ca="1">VLOOKUP(A98,OFFSET(SVOD!$A$4,1,0,2000,3),3,0)</f>
        <v>1</v>
      </c>
      <c r="S98" t="str">
        <f t="shared" si="12"/>
        <v/>
      </c>
      <c r="T98" s="160">
        <f ca="1">VLOOKUP(A98,OFFSET(SVOD!$A$4,1,0,2000,5),5,0)</f>
        <v>0</v>
      </c>
      <c r="U98" t="s">
        <v>1383</v>
      </c>
      <c r="AA98">
        <f ca="1">VLOOKUP(A98,OFFSET(SVOD!$A$4,1,0,2000,4),4,0)</f>
        <v>1</v>
      </c>
      <c r="AB98">
        <v>1</v>
      </c>
    </row>
    <row r="99" spans="1:31" hidden="1" x14ac:dyDescent="0.25">
      <c r="A99">
        <v>2736</v>
      </c>
      <c r="B99">
        <v>1</v>
      </c>
      <c r="C99" s="10">
        <v>42644</v>
      </c>
      <c r="D99" s="10"/>
      <c r="E99" s="9">
        <f t="shared" si="7"/>
        <v>0</v>
      </c>
      <c r="F99" s="9">
        <f t="shared" si="8"/>
        <v>1</v>
      </c>
      <c r="I99">
        <f ca="1">VLOOKUP(A99,OFFSET(SVOD!$A$4,1,0,2000,3),3,0)</f>
        <v>1</v>
      </c>
      <c r="J99" s="160"/>
      <c r="K99" s="38">
        <f t="shared" ca="1" si="9"/>
        <v>1</v>
      </c>
      <c r="L99" s="38">
        <f t="shared" ca="1" si="10"/>
        <v>1</v>
      </c>
      <c r="M99" s="37">
        <v>1</v>
      </c>
      <c r="N99" s="36" t="b">
        <f t="shared" ca="1" si="11"/>
        <v>0</v>
      </c>
      <c r="O99" t="s">
        <v>2817</v>
      </c>
      <c r="P99" s="44">
        <v>1425000000</v>
      </c>
      <c r="Q99">
        <f ca="1">VLOOKUP(A99,OFFSET(SVOD!$A$4,1,0,2000,3),2,0)</f>
        <v>1</v>
      </c>
      <c r="R99">
        <f ca="1">VLOOKUP(A99,OFFSET(SVOD!$A$4,1,0,2000,3),3,0)</f>
        <v>1</v>
      </c>
      <c r="S99" t="str">
        <f t="shared" si="12"/>
        <v/>
      </c>
      <c r="T99" s="160">
        <f ca="1">VLOOKUP(A99,OFFSET(SVOD!$A$4,1,0,2000,5),5,0)</f>
        <v>0</v>
      </c>
      <c r="U99" t="s">
        <v>1352</v>
      </c>
      <c r="AA99">
        <f ca="1">VLOOKUP(A99,OFFSET(SVOD!$A$4,1,0,2000,4),4,0)</f>
        <v>1</v>
      </c>
    </row>
    <row r="100" spans="1:31" hidden="1" x14ac:dyDescent="0.25">
      <c r="A100">
        <v>2788</v>
      </c>
      <c r="B100">
        <v>1</v>
      </c>
      <c r="C100" s="10">
        <v>42644</v>
      </c>
      <c r="D100" s="10"/>
      <c r="E100" s="9">
        <f t="shared" si="7"/>
        <v>0</v>
      </c>
      <c r="F100" s="9">
        <f t="shared" si="8"/>
        <v>1</v>
      </c>
      <c r="I100">
        <f ca="1">VLOOKUP(A100,OFFSET(SVOD!$A$4,1,0,2000,3),3,0)</f>
        <v>1</v>
      </c>
      <c r="J100" s="160"/>
      <c r="K100" s="38">
        <f t="shared" ca="1" si="9"/>
        <v>1</v>
      </c>
      <c r="L100" s="38">
        <f t="shared" ca="1" si="10"/>
        <v>1</v>
      </c>
      <c r="M100" s="37">
        <v>1</v>
      </c>
      <c r="N100" s="36" t="b">
        <f t="shared" ca="1" si="11"/>
        <v>0</v>
      </c>
      <c r="O100" t="s">
        <v>2366</v>
      </c>
      <c r="P100" s="44">
        <v>8225000000</v>
      </c>
      <c r="Q100">
        <f ca="1">VLOOKUP(A100,OFFSET(SVOD!$A$4,1,0,2000,3),2,0)</f>
        <v>1</v>
      </c>
      <c r="R100">
        <f ca="1">VLOOKUP(A100,OFFSET(SVOD!$A$4,1,0,2000,3),3,0)</f>
        <v>1</v>
      </c>
      <c r="S100" t="str">
        <f t="shared" si="12"/>
        <v/>
      </c>
      <c r="T100" s="160">
        <f ca="1">VLOOKUP(A100,OFFSET(SVOD!$A$4,1,0,2000,5),5,0)</f>
        <v>0</v>
      </c>
      <c r="AA100">
        <f ca="1">VLOOKUP(A100,OFFSET(SVOD!$A$4,1,0,2000,4),4,0)</f>
        <v>1</v>
      </c>
    </row>
    <row r="101" spans="1:31" hidden="1" x14ac:dyDescent="0.25">
      <c r="A101">
        <v>2803</v>
      </c>
      <c r="B101">
        <v>1</v>
      </c>
      <c r="C101" s="10">
        <v>42644</v>
      </c>
      <c r="D101" s="10"/>
      <c r="E101" s="9">
        <f t="shared" si="7"/>
        <v>0</v>
      </c>
      <c r="F101" s="9">
        <f t="shared" si="8"/>
        <v>1</v>
      </c>
      <c r="I101">
        <f ca="1">VLOOKUP(A101,OFFSET(SVOD!$A$4,1,0,2000,3),3,0)</f>
        <v>1</v>
      </c>
      <c r="J101" s="160"/>
      <c r="K101" s="38">
        <f t="shared" ca="1" si="9"/>
        <v>1</v>
      </c>
      <c r="L101" s="38">
        <f t="shared" ca="1" si="10"/>
        <v>1</v>
      </c>
      <c r="M101" s="37">
        <v>1</v>
      </c>
      <c r="N101" s="36" t="b">
        <f t="shared" ca="1" si="11"/>
        <v>0</v>
      </c>
      <c r="O101" t="s">
        <v>3043</v>
      </c>
      <c r="P101" s="44">
        <v>1450000000</v>
      </c>
      <c r="Q101">
        <f ca="1">VLOOKUP(A101,OFFSET(SVOD!$A$4,1,0,2000,3),2,0)</f>
        <v>1</v>
      </c>
      <c r="R101">
        <f ca="1">VLOOKUP(A101,OFFSET(SVOD!$A$4,1,0,2000,3),3,0)</f>
        <v>1</v>
      </c>
      <c r="S101" t="str">
        <f t="shared" si="12"/>
        <v/>
      </c>
      <c r="T101" s="160">
        <f ca="1">VLOOKUP(A101,OFFSET(SVOD!$A$4,1,0,2000,5),5,0)</f>
        <v>0</v>
      </c>
      <c r="AA101">
        <f ca="1">VLOOKUP(A101,OFFSET(SVOD!$A$4,1,0,2000,4),4,0)</f>
        <v>1</v>
      </c>
    </row>
    <row r="102" spans="1:31" hidden="1" x14ac:dyDescent="0.25">
      <c r="A102">
        <v>2850</v>
      </c>
      <c r="B102">
        <v>2.2000000000000002</v>
      </c>
      <c r="C102" s="10">
        <v>42644</v>
      </c>
      <c r="D102" s="10"/>
      <c r="E102" s="9">
        <f t="shared" si="7"/>
        <v>0</v>
      </c>
      <c r="F102" s="9">
        <f t="shared" si="8"/>
        <v>1</v>
      </c>
      <c r="G102">
        <v>3</v>
      </c>
      <c r="H102">
        <v>21</v>
      </c>
      <c r="I102">
        <f ca="1">VLOOKUP(A102,OFFSET(SVOD!$A$4,1,0,2000,3),3,0)</f>
        <v>4.2</v>
      </c>
      <c r="J102" s="160"/>
      <c r="K102" s="38">
        <f t="shared" ca="1" si="9"/>
        <v>4.2</v>
      </c>
      <c r="L102" s="38">
        <f t="shared" ca="1" si="10"/>
        <v>3</v>
      </c>
      <c r="M102" s="37">
        <v>3</v>
      </c>
      <c r="N102" s="36" t="b">
        <f t="shared" ca="1" si="11"/>
        <v>0</v>
      </c>
      <c r="O102" t="s">
        <v>4074</v>
      </c>
      <c r="P102" s="44">
        <v>15908828560.34</v>
      </c>
      <c r="Q102">
        <f ca="1">VLOOKUP(A102,OFFSET(SVOD!$A$4,1,0,2000,3),2,0)</f>
        <v>4.2</v>
      </c>
      <c r="R102">
        <f ca="1">VLOOKUP(A102,OFFSET(SVOD!$A$4,1,0,2000,3),3,0)</f>
        <v>4.2</v>
      </c>
      <c r="S102">
        <f t="shared" ca="1" si="12"/>
        <v>1</v>
      </c>
      <c r="T102" s="160">
        <f ca="1">VLOOKUP(A102,OFFSET(SVOD!$A$4,1,0,2000,5),5,0)</f>
        <v>601</v>
      </c>
      <c r="U102" t="s">
        <v>4316</v>
      </c>
      <c r="AA102">
        <f ca="1">VLOOKUP(A102,OFFSET(SVOD!$A$4,1,0,2000,4),4,0)</f>
        <v>3</v>
      </c>
      <c r="AB102">
        <v>1</v>
      </c>
      <c r="AD102">
        <v>2</v>
      </c>
      <c r="AE102">
        <v>3</v>
      </c>
    </row>
    <row r="103" spans="1:31" hidden="1" x14ac:dyDescent="0.25">
      <c r="A103">
        <v>2909</v>
      </c>
      <c r="B103">
        <v>3</v>
      </c>
      <c r="C103" s="10">
        <v>41821</v>
      </c>
      <c r="D103" s="10">
        <v>41973</v>
      </c>
      <c r="E103" s="9">
        <f t="shared" si="7"/>
        <v>2</v>
      </c>
      <c r="F103" s="9">
        <f t="shared" ca="1" si="8"/>
        <v>4.4000000000000004</v>
      </c>
      <c r="I103">
        <f ca="1">VLOOKUP(A103,OFFSET(SVOD!$A$4,1,0,2000,3),3,0)</f>
        <v>5</v>
      </c>
      <c r="J103" s="160"/>
      <c r="K103" s="38">
        <f t="shared" ca="1" si="9"/>
        <v>5</v>
      </c>
      <c r="L103" s="38">
        <f t="shared" ca="1" si="10"/>
        <v>5</v>
      </c>
      <c r="M103" s="37">
        <v>5</v>
      </c>
      <c r="N103" s="36" t="b">
        <f t="shared" ca="1" si="11"/>
        <v>0</v>
      </c>
      <c r="O103" t="s">
        <v>60</v>
      </c>
      <c r="P103" s="44">
        <v>1028903171.0799999</v>
      </c>
      <c r="Q103">
        <f ca="1">VLOOKUP(A103,OFFSET(SVOD!$A$4,1,0,2000,3),2,0)</f>
        <v>5</v>
      </c>
      <c r="R103">
        <f ca="1">VLOOKUP(A103,OFFSET(SVOD!$A$4,1,0,2000,3),3,0)</f>
        <v>5</v>
      </c>
      <c r="S103" t="str">
        <f t="shared" si="12"/>
        <v/>
      </c>
      <c r="T103" s="160">
        <f ca="1">VLOOKUP(A103,OFFSET(SVOD!$A$4,1,0,2000,5),5,0)</f>
        <v>1713</v>
      </c>
      <c r="W103" t="s">
        <v>6374</v>
      </c>
      <c r="AA103">
        <f ca="1">VLOOKUP(A103,OFFSET(SVOD!$A$4,1,0,2000,4),4,0)</f>
        <v>3</v>
      </c>
    </row>
    <row r="104" spans="1:31" hidden="1" x14ac:dyDescent="0.25">
      <c r="A104">
        <v>2983</v>
      </c>
      <c r="B104">
        <v>2.2000000000000002</v>
      </c>
      <c r="C104" s="10">
        <v>42644</v>
      </c>
      <c r="D104" s="10"/>
      <c r="E104" s="9">
        <f t="shared" si="7"/>
        <v>0</v>
      </c>
      <c r="F104" s="9">
        <f t="shared" si="8"/>
        <v>1</v>
      </c>
      <c r="I104">
        <f ca="1">VLOOKUP(A104,OFFSET(SVOD!$A$4,1,0,2000,3),3,0)</f>
        <v>1.2000000000000002</v>
      </c>
      <c r="J104" s="160" t="s">
        <v>178</v>
      </c>
      <c r="K104" s="38">
        <f t="shared" ca="1" si="9"/>
        <v>1.2000000000000002</v>
      </c>
      <c r="L104" s="38">
        <f t="shared" ca="1" si="10"/>
        <v>1.2000000000000002</v>
      </c>
      <c r="M104" s="37">
        <v>1</v>
      </c>
      <c r="N104" s="36" t="b">
        <f t="shared" ca="1" si="11"/>
        <v>0</v>
      </c>
      <c r="O104" t="s">
        <v>3074</v>
      </c>
      <c r="P104" s="44">
        <v>82049229954.610001</v>
      </c>
      <c r="Q104">
        <f ca="1">VLOOKUP(A104,OFFSET(SVOD!$A$4,1,0,2000,3),2,0)</f>
        <v>1.2000000000000002</v>
      </c>
      <c r="R104">
        <f ca="1">VLOOKUP(A104,OFFSET(SVOD!$A$4,1,0,2000,3),3,0)</f>
        <v>1.2000000000000002</v>
      </c>
      <c r="S104" t="str">
        <f t="shared" si="12"/>
        <v/>
      </c>
      <c r="T104" s="160">
        <f ca="1">VLOOKUP(A104,OFFSET(SVOD!$A$4,1,0,2000,5),5,0)</f>
        <v>0</v>
      </c>
      <c r="V104" t="s">
        <v>7708</v>
      </c>
      <c r="AA104">
        <f ca="1">VLOOKUP(A104,OFFSET(SVOD!$A$4,1,0,2000,4),4,0)</f>
        <v>1</v>
      </c>
      <c r="AB104">
        <v>1</v>
      </c>
    </row>
    <row r="105" spans="1:31" hidden="1" x14ac:dyDescent="0.25">
      <c r="A105">
        <v>2996</v>
      </c>
      <c r="B105">
        <v>3</v>
      </c>
      <c r="C105" s="10">
        <v>42005</v>
      </c>
      <c r="D105" s="10">
        <v>42155</v>
      </c>
      <c r="E105" s="9">
        <f t="shared" si="7"/>
        <v>2</v>
      </c>
      <c r="F105" s="9">
        <f t="shared" ca="1" si="8"/>
        <v>4.4000000000000004</v>
      </c>
      <c r="I105">
        <f ca="1">VLOOKUP(A105,OFFSET(SVOD!$A$4,1,0,2000,3),3,0)</f>
        <v>5</v>
      </c>
      <c r="J105" s="160"/>
      <c r="K105" s="38">
        <f t="shared" ca="1" si="9"/>
        <v>5</v>
      </c>
      <c r="L105" s="38">
        <f t="shared" ca="1" si="10"/>
        <v>5</v>
      </c>
      <c r="M105" s="37">
        <v>5</v>
      </c>
      <c r="N105" s="36" t="b">
        <f t="shared" ca="1" si="11"/>
        <v>0</v>
      </c>
      <c r="O105" t="s">
        <v>1385</v>
      </c>
      <c r="P105" s="44">
        <v>742583162.12</v>
      </c>
      <c r="Q105">
        <f ca="1">VLOOKUP(A105,OFFSET(SVOD!$A$4,1,0,2000,3),2,0)</f>
        <v>5</v>
      </c>
      <c r="R105">
        <f ca="1">VLOOKUP(A105,OFFSET(SVOD!$A$4,1,0,2000,3),3,0)</f>
        <v>5</v>
      </c>
      <c r="S105" t="str">
        <f t="shared" si="12"/>
        <v/>
      </c>
      <c r="T105" s="160">
        <f ca="1">VLOOKUP(A105,OFFSET(SVOD!$A$4,1,0,2000,5),5,0)</f>
        <v>1542</v>
      </c>
      <c r="AA105">
        <f ca="1">VLOOKUP(A105,OFFSET(SVOD!$A$4,1,0,2000,4),4,0)</f>
        <v>3</v>
      </c>
    </row>
    <row r="106" spans="1:31" hidden="1" x14ac:dyDescent="0.25">
      <c r="A106">
        <v>3000</v>
      </c>
      <c r="B106">
        <v>3</v>
      </c>
      <c r="C106" s="10">
        <v>42095</v>
      </c>
      <c r="D106" s="10">
        <v>42247</v>
      </c>
      <c r="E106" s="9">
        <f t="shared" si="7"/>
        <v>2</v>
      </c>
      <c r="F106" s="9">
        <f t="shared" ca="1" si="8"/>
        <v>4.4000000000000004</v>
      </c>
      <c r="I106">
        <f ca="1">VLOOKUP(A106,OFFSET(SVOD!$A$4,1,0,2000,3),3,0)</f>
        <v>5</v>
      </c>
      <c r="J106" s="160"/>
      <c r="K106" s="38">
        <f t="shared" ca="1" si="9"/>
        <v>5</v>
      </c>
      <c r="L106" s="38">
        <f t="shared" ca="1" si="10"/>
        <v>5</v>
      </c>
      <c r="M106" s="37">
        <v>5</v>
      </c>
      <c r="N106" s="36" t="b">
        <f t="shared" ca="1" si="11"/>
        <v>0</v>
      </c>
      <c r="O106" t="s">
        <v>3606</v>
      </c>
      <c r="P106" s="44">
        <v>9166771.5</v>
      </c>
      <c r="Q106">
        <f ca="1">VLOOKUP(A106,OFFSET(SVOD!$A$4,1,0,2000,3),2,0)</f>
        <v>5</v>
      </c>
      <c r="R106">
        <f ca="1">VLOOKUP(A106,OFFSET(SVOD!$A$4,1,0,2000,3),3,0)</f>
        <v>5</v>
      </c>
      <c r="S106" t="str">
        <f t="shared" si="12"/>
        <v/>
      </c>
      <c r="T106" s="160">
        <f ca="1">VLOOKUP(A106,OFFSET(SVOD!$A$4,1,0,2000,5),5,0)</f>
        <v>681</v>
      </c>
      <c r="AA106">
        <f ca="1">VLOOKUP(A106,OFFSET(SVOD!$A$4,1,0,2000,4),4,0)</f>
        <v>3</v>
      </c>
    </row>
    <row r="107" spans="1:31" hidden="1" x14ac:dyDescent="0.25">
      <c r="A107">
        <v>3010</v>
      </c>
      <c r="B107">
        <v>1</v>
      </c>
      <c r="C107" s="10">
        <v>42644</v>
      </c>
      <c r="D107" s="10"/>
      <c r="E107" s="9">
        <f t="shared" si="7"/>
        <v>0</v>
      </c>
      <c r="F107" s="9">
        <f t="shared" si="8"/>
        <v>1</v>
      </c>
      <c r="I107">
        <f ca="1">VLOOKUP(A107,OFFSET(SVOD!$A$4,1,0,2000,3),3,0)</f>
        <v>1</v>
      </c>
      <c r="J107" s="160"/>
      <c r="K107" s="38">
        <f t="shared" ca="1" si="9"/>
        <v>1</v>
      </c>
      <c r="L107" s="38">
        <f t="shared" ca="1" si="10"/>
        <v>1</v>
      </c>
      <c r="M107" s="37">
        <v>1</v>
      </c>
      <c r="N107" s="36" t="b">
        <f t="shared" ca="1" si="11"/>
        <v>0</v>
      </c>
      <c r="O107" t="s">
        <v>2803</v>
      </c>
      <c r="P107" s="44">
        <v>145381579.50999999</v>
      </c>
      <c r="Q107">
        <f ca="1">VLOOKUP(A107,OFFSET(SVOD!$A$4,1,0,2000,3),2,0)</f>
        <v>1</v>
      </c>
      <c r="R107">
        <f ca="1">VLOOKUP(A107,OFFSET(SVOD!$A$4,1,0,2000,3),3,0)</f>
        <v>1</v>
      </c>
      <c r="S107" t="str">
        <f t="shared" si="12"/>
        <v/>
      </c>
      <c r="T107" s="160">
        <f ca="1">VLOOKUP(A107,OFFSET(SVOD!$A$4,1,0,2000,5),5,0)</f>
        <v>0</v>
      </c>
      <c r="AA107">
        <f ca="1">VLOOKUP(A107,OFFSET(SVOD!$A$4,1,0,2000,4),4,0)</f>
        <v>1</v>
      </c>
    </row>
    <row r="108" spans="1:31" hidden="1" x14ac:dyDescent="0.25">
      <c r="A108">
        <v>3044</v>
      </c>
      <c r="B108">
        <v>1</v>
      </c>
      <c r="C108" s="10">
        <v>42644</v>
      </c>
      <c r="D108" s="10"/>
      <c r="E108" s="9">
        <f t="shared" si="7"/>
        <v>0</v>
      </c>
      <c r="F108" s="9">
        <f t="shared" si="8"/>
        <v>1</v>
      </c>
      <c r="I108">
        <f ca="1">VLOOKUP(A108,OFFSET(SVOD!$A$4,1,0,2000,3),3,0)</f>
        <v>1</v>
      </c>
      <c r="J108" s="160"/>
      <c r="K108" s="38">
        <f t="shared" ca="1" si="9"/>
        <v>1</v>
      </c>
      <c r="L108" s="38">
        <f t="shared" ca="1" si="10"/>
        <v>1</v>
      </c>
      <c r="M108" s="37">
        <v>1</v>
      </c>
      <c r="N108" s="36" t="b">
        <f t="shared" ca="1" si="11"/>
        <v>0</v>
      </c>
      <c r="O108" t="s">
        <v>3428</v>
      </c>
      <c r="P108" s="44">
        <v>25108239.68</v>
      </c>
      <c r="Q108">
        <f ca="1">VLOOKUP(A108,OFFSET(SVOD!$A$4,1,0,2000,3),2,0)</f>
        <v>1</v>
      </c>
      <c r="R108">
        <f ca="1">VLOOKUP(A108,OFFSET(SVOD!$A$4,1,0,2000,3),3,0)</f>
        <v>1</v>
      </c>
      <c r="S108" t="str">
        <f t="shared" si="12"/>
        <v/>
      </c>
      <c r="T108" s="160">
        <f ca="1">VLOOKUP(A108,OFFSET(SVOD!$A$4,1,0,2000,5),5,0)</f>
        <v>0</v>
      </c>
      <c r="AA108">
        <f ca="1">VLOOKUP(A108,OFFSET(SVOD!$A$4,1,0,2000,4),4,0)</f>
        <v>1</v>
      </c>
    </row>
    <row r="109" spans="1:31" hidden="1" x14ac:dyDescent="0.25">
      <c r="A109">
        <v>3070</v>
      </c>
      <c r="B109">
        <v>2.2000000000000002</v>
      </c>
      <c r="C109" s="10">
        <v>42461</v>
      </c>
      <c r="D109" s="10">
        <v>42643</v>
      </c>
      <c r="E109" s="9">
        <f t="shared" si="7"/>
        <v>2</v>
      </c>
      <c r="F109" s="9">
        <f t="shared" ca="1" si="8"/>
        <v>4.4000000000000004</v>
      </c>
      <c r="I109">
        <f ca="1">VLOOKUP(A109,OFFSET(SVOD!$A$4,1,0,2000,3),3,0)</f>
        <v>4.2</v>
      </c>
      <c r="J109" s="160"/>
      <c r="K109" s="38">
        <f t="shared" ca="1" si="9"/>
        <v>4.4000000000000004</v>
      </c>
      <c r="L109" s="38">
        <f t="shared" ca="1" si="10"/>
        <v>4.4000000000000004</v>
      </c>
      <c r="M109" s="37">
        <v>4.4000000000000004</v>
      </c>
      <c r="N109" s="36" t="b">
        <f t="shared" ca="1" si="11"/>
        <v>0</v>
      </c>
      <c r="O109" t="s">
        <v>252</v>
      </c>
      <c r="P109" s="44">
        <v>2096709379.72</v>
      </c>
      <c r="Q109">
        <f ca="1">VLOOKUP(A109,OFFSET(SVOD!$A$4,1,0,2000,3),2,0)</f>
        <v>4.2</v>
      </c>
      <c r="R109">
        <f ca="1">VLOOKUP(A109,OFFSET(SVOD!$A$4,1,0,2000,3),3,0)</f>
        <v>4.2</v>
      </c>
      <c r="S109" t="str">
        <f t="shared" si="12"/>
        <v/>
      </c>
      <c r="T109" s="160">
        <f ca="1">VLOOKUP(A109,OFFSET(SVOD!$A$4,1,0,2000,5),5,0)</f>
        <v>490</v>
      </c>
      <c r="AA109">
        <f ca="1">VLOOKUP(A109,OFFSET(SVOD!$A$4,1,0,2000,4),4,0)</f>
        <v>3</v>
      </c>
    </row>
    <row r="110" spans="1:31" hidden="1" x14ac:dyDescent="0.25">
      <c r="A110">
        <v>3073</v>
      </c>
      <c r="B110">
        <v>3</v>
      </c>
      <c r="C110" s="10">
        <v>42644</v>
      </c>
      <c r="D110" s="10"/>
      <c r="E110" s="9">
        <f t="shared" si="7"/>
        <v>0</v>
      </c>
      <c r="F110" s="9">
        <f t="shared" si="8"/>
        <v>1</v>
      </c>
      <c r="I110">
        <f ca="1">VLOOKUP(A110,OFFSET(SVOD!$A$4,1,0,2000,3),3,0)</f>
        <v>4</v>
      </c>
      <c r="J110" s="160" t="s">
        <v>3931</v>
      </c>
      <c r="K110" s="38">
        <f t="shared" ca="1" si="9"/>
        <v>4</v>
      </c>
      <c r="L110" s="38">
        <f t="shared" ca="1" si="10"/>
        <v>4</v>
      </c>
      <c r="M110" s="37">
        <v>4</v>
      </c>
      <c r="N110" s="36" t="b">
        <f t="shared" ca="1" si="11"/>
        <v>0</v>
      </c>
      <c r="O110" t="s">
        <v>4075</v>
      </c>
      <c r="P110" s="44">
        <v>1668089648.0999999</v>
      </c>
      <c r="Q110">
        <f ca="1">VLOOKUP(A110,OFFSET(SVOD!$A$4,1,0,2000,3),2,0)</f>
        <v>4</v>
      </c>
      <c r="R110">
        <f ca="1">VLOOKUP(A110,OFFSET(SVOD!$A$4,1,0,2000,3),3,0)</f>
        <v>4</v>
      </c>
      <c r="S110" t="str">
        <f t="shared" si="12"/>
        <v/>
      </c>
      <c r="T110" s="160">
        <f ca="1">VLOOKUP(A110,OFFSET(SVOD!$A$4,1,0,2000,5),5,0)</f>
        <v>672</v>
      </c>
      <c r="V110" t="s">
        <v>6339</v>
      </c>
      <c r="AA110">
        <f ca="1">VLOOKUP(A110,OFFSET(SVOD!$A$4,1,0,2000,4),4,0)</f>
        <v>3</v>
      </c>
      <c r="AB110">
        <v>1</v>
      </c>
    </row>
    <row r="111" spans="1:31" hidden="1" x14ac:dyDescent="0.25">
      <c r="A111">
        <v>3075</v>
      </c>
      <c r="B111">
        <v>3</v>
      </c>
      <c r="C111" s="10">
        <v>42186</v>
      </c>
      <c r="D111" s="10">
        <v>42338</v>
      </c>
      <c r="E111" s="9">
        <f t="shared" si="7"/>
        <v>2</v>
      </c>
      <c r="F111" s="9">
        <f t="shared" ca="1" si="8"/>
        <v>4.4000000000000004</v>
      </c>
      <c r="I111">
        <f ca="1">VLOOKUP(A111,OFFSET(SVOD!$A$4,1,0,2000,3),3,0)</f>
        <v>5</v>
      </c>
      <c r="J111" s="160"/>
      <c r="K111" s="38">
        <f t="shared" ca="1" si="9"/>
        <v>5</v>
      </c>
      <c r="L111" s="38">
        <f t="shared" ca="1" si="10"/>
        <v>5</v>
      </c>
      <c r="M111" s="37">
        <v>5</v>
      </c>
      <c r="N111" s="36" t="b">
        <f t="shared" ca="1" si="11"/>
        <v>0</v>
      </c>
      <c r="O111" t="s">
        <v>3121</v>
      </c>
      <c r="P111" s="44">
        <v>9000000000</v>
      </c>
      <c r="Q111">
        <f ca="1">VLOOKUP(A111,OFFSET(SVOD!$A$4,1,0,2000,3),2,0)</f>
        <v>5</v>
      </c>
      <c r="R111">
        <f ca="1">VLOOKUP(A111,OFFSET(SVOD!$A$4,1,0,2000,3),3,0)</f>
        <v>5</v>
      </c>
      <c r="S111" t="str">
        <f t="shared" si="12"/>
        <v/>
      </c>
      <c r="T111" s="160">
        <f ca="1">VLOOKUP(A111,OFFSET(SVOD!$A$4,1,0,2000,5),5,0)</f>
        <v>490</v>
      </c>
      <c r="AA111">
        <f ca="1">VLOOKUP(A111,OFFSET(SVOD!$A$4,1,0,2000,4),4,0)</f>
        <v>3</v>
      </c>
    </row>
    <row r="112" spans="1:31" hidden="1" x14ac:dyDescent="0.25">
      <c r="A112">
        <v>3091</v>
      </c>
      <c r="B112">
        <v>2.1</v>
      </c>
      <c r="C112" s="10">
        <v>42644</v>
      </c>
      <c r="D112" s="10"/>
      <c r="E112" s="9">
        <f t="shared" si="7"/>
        <v>0</v>
      </c>
      <c r="F112" s="9">
        <f t="shared" si="8"/>
        <v>1</v>
      </c>
      <c r="I112">
        <f ca="1">VLOOKUP(A112,OFFSET(SVOD!$A$4,1,0,2000,3),3,0)</f>
        <v>2.9999999999999996</v>
      </c>
      <c r="J112" s="160" t="s">
        <v>3931</v>
      </c>
      <c r="K112" s="38">
        <f t="shared" ca="1" si="9"/>
        <v>2.9999999999999996</v>
      </c>
      <c r="L112" s="38">
        <f t="shared" ca="1" si="10"/>
        <v>2.9999999999999996</v>
      </c>
      <c r="M112" s="37">
        <v>3</v>
      </c>
      <c r="N112" s="36" t="b">
        <f t="shared" ca="1" si="11"/>
        <v>0</v>
      </c>
      <c r="O112" t="s">
        <v>4919</v>
      </c>
      <c r="P112" s="44">
        <v>99936868.920000002</v>
      </c>
      <c r="Q112">
        <f ca="1">VLOOKUP(A112,OFFSET(SVOD!$A$4,1,0,2000,3),2,0)</f>
        <v>2.9999999999999996</v>
      </c>
      <c r="R112">
        <f ca="1">VLOOKUP(A112,OFFSET(SVOD!$A$4,1,0,2000,3),3,0)</f>
        <v>2.9999999999999996</v>
      </c>
      <c r="S112" t="str">
        <f t="shared" si="12"/>
        <v/>
      </c>
      <c r="T112" s="160">
        <f ca="1">VLOOKUP(A112,OFFSET(SVOD!$A$4,1,0,2000,5),5,0)</f>
        <v>216</v>
      </c>
      <c r="V112" t="s">
        <v>6339</v>
      </c>
      <c r="AA112">
        <f ca="1">VLOOKUP(A112,OFFSET(SVOD!$A$4,1,0,2000,4),4,0)</f>
        <v>3</v>
      </c>
      <c r="AB112">
        <v>1</v>
      </c>
    </row>
    <row r="113" spans="1:28" hidden="1" x14ac:dyDescent="0.25">
      <c r="A113">
        <v>3169</v>
      </c>
      <c r="B113">
        <v>2.1</v>
      </c>
      <c r="C113" s="10">
        <v>42644</v>
      </c>
      <c r="D113" s="10"/>
      <c r="E113" s="9">
        <f t="shared" si="7"/>
        <v>0</v>
      </c>
      <c r="F113" s="9">
        <f t="shared" si="8"/>
        <v>1</v>
      </c>
      <c r="I113">
        <f ca="1">VLOOKUP(A113,OFFSET(SVOD!$A$4,1,0,2000,3),3,0)</f>
        <v>2</v>
      </c>
      <c r="J113" s="160" t="s">
        <v>1643</v>
      </c>
      <c r="K113" s="38">
        <f t="shared" ca="1" si="9"/>
        <v>2</v>
      </c>
      <c r="L113" s="38">
        <f t="shared" ca="1" si="10"/>
        <v>2</v>
      </c>
      <c r="M113" s="37">
        <v>2</v>
      </c>
      <c r="N113" s="36" t="b">
        <f t="shared" ca="1" si="11"/>
        <v>0</v>
      </c>
      <c r="O113" t="s">
        <v>1156</v>
      </c>
      <c r="P113" s="44">
        <v>16431110717.700001</v>
      </c>
      <c r="Q113">
        <f ca="1">VLOOKUP(A113,OFFSET(SVOD!$A$4,1,0,2000,3),2,0)</f>
        <v>2</v>
      </c>
      <c r="R113">
        <f ca="1">VLOOKUP(A113,OFFSET(SVOD!$A$4,1,0,2000,3),3,0)</f>
        <v>2</v>
      </c>
      <c r="S113" t="str">
        <f t="shared" si="12"/>
        <v/>
      </c>
      <c r="T113" s="160">
        <f ca="1">VLOOKUP(A113,OFFSET(SVOD!$A$4,1,0,2000,5),5,0)</f>
        <v>0</v>
      </c>
      <c r="U113" t="s">
        <v>1792</v>
      </c>
      <c r="V113" t="s">
        <v>3951</v>
      </c>
      <c r="AA113">
        <f ca="1">VLOOKUP(A113,OFFSET(SVOD!$A$4,1,0,2000,4),4,0)</f>
        <v>1</v>
      </c>
      <c r="AB113">
        <v>1</v>
      </c>
    </row>
    <row r="114" spans="1:28" hidden="1" x14ac:dyDescent="0.25">
      <c r="A114">
        <v>3171</v>
      </c>
      <c r="B114">
        <v>2.1</v>
      </c>
      <c r="C114" s="10">
        <v>42644</v>
      </c>
      <c r="D114" s="10"/>
      <c r="E114" s="9">
        <f t="shared" si="7"/>
        <v>0</v>
      </c>
      <c r="F114" s="9">
        <f t="shared" si="8"/>
        <v>1</v>
      </c>
      <c r="I114">
        <f ca="1">VLOOKUP(A114,OFFSET(SVOD!$A$4,1,0,2000,3),3,0)</f>
        <v>2.1</v>
      </c>
      <c r="J114" s="160"/>
      <c r="K114" s="38">
        <f t="shared" ca="1" si="9"/>
        <v>2</v>
      </c>
      <c r="L114" s="38">
        <f t="shared" ca="1" si="10"/>
        <v>2</v>
      </c>
      <c r="M114" s="37">
        <v>2</v>
      </c>
      <c r="N114" s="36" t="b">
        <f t="shared" ca="1" si="11"/>
        <v>0</v>
      </c>
      <c r="O114" t="s">
        <v>2629</v>
      </c>
      <c r="P114" s="44">
        <v>22748177921.75</v>
      </c>
      <c r="Q114">
        <f ca="1">VLOOKUP(A114,OFFSET(SVOD!$A$4,1,0,2000,3),2,0)</f>
        <v>2.1</v>
      </c>
      <c r="R114">
        <f ca="1">VLOOKUP(A114,OFFSET(SVOD!$A$4,1,0,2000,3),3,0)</f>
        <v>2.1</v>
      </c>
      <c r="S114" t="str">
        <f t="shared" si="12"/>
        <v/>
      </c>
      <c r="T114" s="160">
        <f ca="1">VLOOKUP(A114,OFFSET(SVOD!$A$4,1,0,2000,5),5,0)</f>
        <v>0</v>
      </c>
      <c r="AA114">
        <f ca="1">VLOOKUP(A114,OFFSET(SVOD!$A$4,1,0,2000,4),4,0)</f>
        <v>1</v>
      </c>
    </row>
    <row r="115" spans="1:28" hidden="1" x14ac:dyDescent="0.25">
      <c r="A115">
        <v>3177</v>
      </c>
      <c r="B115">
        <v>1</v>
      </c>
      <c r="C115" s="10">
        <v>42644</v>
      </c>
      <c r="D115" s="10"/>
      <c r="E115" s="9">
        <f t="shared" si="7"/>
        <v>0</v>
      </c>
      <c r="F115" s="9">
        <f t="shared" si="8"/>
        <v>1</v>
      </c>
      <c r="I115">
        <f ca="1">VLOOKUP(A115,OFFSET(SVOD!$A$4,1,0,2000,3),3,0)</f>
        <v>1</v>
      </c>
      <c r="J115" s="160"/>
      <c r="K115" s="38">
        <f t="shared" ca="1" si="9"/>
        <v>1</v>
      </c>
      <c r="L115" s="38">
        <f t="shared" ca="1" si="10"/>
        <v>1</v>
      </c>
      <c r="M115" s="37">
        <v>1</v>
      </c>
      <c r="N115" s="36" t="b">
        <f t="shared" ca="1" si="11"/>
        <v>0</v>
      </c>
      <c r="O115" t="s">
        <v>3735</v>
      </c>
      <c r="P115" s="44">
        <v>700000000</v>
      </c>
      <c r="Q115">
        <f ca="1">VLOOKUP(A115,OFFSET(SVOD!$A$4,1,0,2000,3),2,0)</f>
        <v>1</v>
      </c>
      <c r="R115">
        <f ca="1">VLOOKUP(A115,OFFSET(SVOD!$A$4,1,0,2000,3),3,0)</f>
        <v>1</v>
      </c>
      <c r="S115" t="str">
        <f t="shared" si="12"/>
        <v/>
      </c>
      <c r="T115" s="160">
        <f ca="1">VLOOKUP(A115,OFFSET(SVOD!$A$4,1,0,2000,5),5,0)</f>
        <v>0</v>
      </c>
      <c r="AA115">
        <f ca="1">VLOOKUP(A115,OFFSET(SVOD!$A$4,1,0,2000,4),4,0)</f>
        <v>1</v>
      </c>
    </row>
    <row r="116" spans="1:28" hidden="1" x14ac:dyDescent="0.25">
      <c r="A116">
        <v>3216</v>
      </c>
      <c r="B116">
        <v>1</v>
      </c>
      <c r="C116" s="10">
        <v>42644</v>
      </c>
      <c r="D116" s="10"/>
      <c r="E116" s="9">
        <f t="shared" si="7"/>
        <v>0</v>
      </c>
      <c r="F116" s="9">
        <f t="shared" si="8"/>
        <v>1</v>
      </c>
      <c r="G116">
        <v>2</v>
      </c>
      <c r="H116">
        <v>5</v>
      </c>
      <c r="I116">
        <f ca="1">VLOOKUP(A116,OFFSET(SVOD!$A$4,1,0,2000,3),3,0)</f>
        <v>1</v>
      </c>
      <c r="J116" s="160"/>
      <c r="K116" s="38">
        <f t="shared" ca="1" si="9"/>
        <v>1</v>
      </c>
      <c r="L116" s="38">
        <f t="shared" ca="1" si="10"/>
        <v>2</v>
      </c>
      <c r="M116" s="37">
        <v>2</v>
      </c>
      <c r="N116" s="36" t="b">
        <f t="shared" ca="1" si="11"/>
        <v>0</v>
      </c>
      <c r="O116" t="s">
        <v>334</v>
      </c>
      <c r="P116" s="44">
        <v>4875009625</v>
      </c>
      <c r="Q116">
        <f ca="1">VLOOKUP(A116,OFFSET(SVOD!$A$4,1,0,2000,3),2,0)</f>
        <v>1</v>
      </c>
      <c r="R116">
        <f ca="1">VLOOKUP(A116,OFFSET(SVOD!$A$4,1,0,2000,3),3,0)</f>
        <v>1</v>
      </c>
      <c r="S116" t="str">
        <f t="shared" si="12"/>
        <v/>
      </c>
      <c r="T116" s="160">
        <f ca="1">VLOOKUP(A116,OFFSET(SVOD!$A$4,1,0,2000,5),5,0)</f>
        <v>0</v>
      </c>
      <c r="U116" t="s">
        <v>3950</v>
      </c>
      <c r="AA116">
        <f ca="1">VLOOKUP(A116,OFFSET(SVOD!$A$4,1,0,2000,4),4,0)</f>
        <v>1</v>
      </c>
      <c r="AB116">
        <v>1</v>
      </c>
    </row>
    <row r="117" spans="1:28" hidden="1" x14ac:dyDescent="0.25">
      <c r="A117">
        <v>3262</v>
      </c>
      <c r="B117">
        <v>1</v>
      </c>
      <c r="C117" s="10">
        <v>42644</v>
      </c>
      <c r="D117" s="10"/>
      <c r="E117" s="9">
        <f t="shared" si="7"/>
        <v>0</v>
      </c>
      <c r="F117" s="9">
        <f t="shared" si="8"/>
        <v>1</v>
      </c>
      <c r="I117">
        <f ca="1">VLOOKUP(A117,OFFSET(SVOD!$A$4,1,0,2000,3),3,0)</f>
        <v>2</v>
      </c>
      <c r="J117" s="160"/>
      <c r="K117" s="38">
        <f t="shared" ca="1" si="9"/>
        <v>2</v>
      </c>
      <c r="L117" s="38">
        <f t="shared" ca="1" si="10"/>
        <v>2</v>
      </c>
      <c r="M117" s="37">
        <v>2</v>
      </c>
      <c r="N117" s="36" t="b">
        <f t="shared" ca="1" si="11"/>
        <v>0</v>
      </c>
      <c r="O117" t="s">
        <v>2818</v>
      </c>
      <c r="P117" s="44">
        <v>1406467673.7</v>
      </c>
      <c r="Q117">
        <f ca="1">VLOOKUP(A117,OFFSET(SVOD!$A$4,1,0,2000,3),2,0)</f>
        <v>2</v>
      </c>
      <c r="R117">
        <f ca="1">VLOOKUP(A117,OFFSET(SVOD!$A$4,1,0,2000,3),3,0)</f>
        <v>2</v>
      </c>
      <c r="S117" t="str">
        <f t="shared" si="12"/>
        <v/>
      </c>
      <c r="T117" s="160">
        <f ca="1">VLOOKUP(A117,OFFSET(SVOD!$A$4,1,0,2000,5),5,0)</f>
        <v>10</v>
      </c>
      <c r="AA117">
        <f ca="1">VLOOKUP(A117,OFFSET(SVOD!$A$4,1,0,2000,4),4,0)</f>
        <v>2</v>
      </c>
    </row>
    <row r="118" spans="1:28" hidden="1" x14ac:dyDescent="0.25">
      <c r="A118">
        <v>3271</v>
      </c>
      <c r="B118">
        <v>1</v>
      </c>
      <c r="C118" s="10">
        <v>42644</v>
      </c>
      <c r="D118" s="10"/>
      <c r="E118" s="9">
        <f t="shared" si="7"/>
        <v>0</v>
      </c>
      <c r="F118" s="9">
        <f t="shared" si="8"/>
        <v>1</v>
      </c>
      <c r="I118">
        <f ca="1">VLOOKUP(A118,OFFSET(SVOD!$A$4,1,0,2000,3),3,0)</f>
        <v>1</v>
      </c>
      <c r="J118" s="160"/>
      <c r="K118" s="38">
        <f t="shared" ca="1" si="9"/>
        <v>1</v>
      </c>
      <c r="L118" s="38">
        <f t="shared" ca="1" si="10"/>
        <v>1</v>
      </c>
      <c r="M118" s="37">
        <v>1</v>
      </c>
      <c r="N118" s="36" t="b">
        <f t="shared" ca="1" si="11"/>
        <v>0</v>
      </c>
      <c r="O118" t="s">
        <v>2465</v>
      </c>
      <c r="P118" s="44">
        <v>160097310.91</v>
      </c>
      <c r="Q118">
        <f ca="1">VLOOKUP(A118,OFFSET(SVOD!$A$4,1,0,2000,3),2,0)</f>
        <v>1</v>
      </c>
      <c r="R118">
        <f ca="1">VLOOKUP(A118,OFFSET(SVOD!$A$4,1,0,2000,3),3,0)</f>
        <v>1</v>
      </c>
      <c r="S118" t="str">
        <f t="shared" si="12"/>
        <v/>
      </c>
      <c r="T118" s="160">
        <f ca="1">VLOOKUP(A118,OFFSET(SVOD!$A$4,1,0,2000,5),5,0)</f>
        <v>0</v>
      </c>
      <c r="AA118">
        <f ca="1">VLOOKUP(A118,OFFSET(SVOD!$A$4,1,0,2000,4),4,0)</f>
        <v>1</v>
      </c>
    </row>
    <row r="119" spans="1:28" hidden="1" x14ac:dyDescent="0.25">
      <c r="A119">
        <v>3274</v>
      </c>
      <c r="B119">
        <v>1</v>
      </c>
      <c r="C119" s="10">
        <v>42644</v>
      </c>
      <c r="D119" s="10"/>
      <c r="E119" s="9">
        <f t="shared" si="7"/>
        <v>0</v>
      </c>
      <c r="F119" s="9">
        <f t="shared" si="8"/>
        <v>1</v>
      </c>
      <c r="I119">
        <f ca="1">VLOOKUP(A119,OFFSET(SVOD!$A$4,1,0,2000,3),3,0)</f>
        <v>1</v>
      </c>
      <c r="J119" s="160" t="s">
        <v>231</v>
      </c>
      <c r="K119" s="38">
        <f t="shared" ca="1" si="9"/>
        <v>1</v>
      </c>
      <c r="L119" s="38">
        <f t="shared" ca="1" si="10"/>
        <v>1</v>
      </c>
      <c r="M119" s="37">
        <v>1</v>
      </c>
      <c r="N119" s="36" t="b">
        <f t="shared" ca="1" si="11"/>
        <v>0</v>
      </c>
      <c r="O119" t="s">
        <v>1157</v>
      </c>
      <c r="P119" s="44">
        <v>11437643784.559999</v>
      </c>
      <c r="Q119">
        <f ca="1">VLOOKUP(A119,OFFSET(SVOD!$A$4,1,0,2000,3),2,0)</f>
        <v>1</v>
      </c>
      <c r="R119">
        <f ca="1">VLOOKUP(A119,OFFSET(SVOD!$A$4,1,0,2000,3),3,0)</f>
        <v>1</v>
      </c>
      <c r="S119" t="str">
        <f t="shared" si="12"/>
        <v/>
      </c>
      <c r="T119" s="160">
        <f ca="1">VLOOKUP(A119,OFFSET(SVOD!$A$4,1,0,2000,5),5,0)</f>
        <v>0</v>
      </c>
      <c r="V119" t="s">
        <v>1168</v>
      </c>
      <c r="AA119">
        <f ca="1">VLOOKUP(A119,OFFSET(SVOD!$A$4,1,0,2000,4),4,0)</f>
        <v>1</v>
      </c>
      <c r="AB119">
        <v>1</v>
      </c>
    </row>
    <row r="120" spans="1:28" hidden="1" x14ac:dyDescent="0.25">
      <c r="A120">
        <v>3279</v>
      </c>
      <c r="B120">
        <v>2.1</v>
      </c>
      <c r="C120" s="10">
        <v>42278</v>
      </c>
      <c r="D120" s="10">
        <v>42490</v>
      </c>
      <c r="E120" s="9">
        <f t="shared" si="7"/>
        <v>2</v>
      </c>
      <c r="F120" s="9">
        <f t="shared" ca="1" si="8"/>
        <v>4.4000000000000004</v>
      </c>
      <c r="G120">
        <v>5</v>
      </c>
      <c r="H120">
        <v>100</v>
      </c>
      <c r="I120">
        <f ca="1">VLOOKUP(A120,OFFSET(SVOD!$A$4,1,0,2000,3),3,0)</f>
        <v>4.0999999999999996</v>
      </c>
      <c r="J120" s="160"/>
      <c r="K120" s="38">
        <f t="shared" ca="1" si="9"/>
        <v>4.4000000000000004</v>
      </c>
      <c r="L120" s="38">
        <f t="shared" ca="1" si="10"/>
        <v>5</v>
      </c>
      <c r="M120" s="37">
        <v>5</v>
      </c>
      <c r="N120" s="36" t="b">
        <f t="shared" ca="1" si="11"/>
        <v>0</v>
      </c>
      <c r="O120" t="s">
        <v>335</v>
      </c>
      <c r="P120" s="44">
        <v>143976404</v>
      </c>
      <c r="Q120">
        <f ca="1">VLOOKUP(A120,OFFSET(SVOD!$A$4,1,0,2000,3),2,0)</f>
        <v>4.0999999999999996</v>
      </c>
      <c r="R120">
        <f ca="1">VLOOKUP(A120,OFFSET(SVOD!$A$4,1,0,2000,3),3,0)</f>
        <v>4.0999999999999996</v>
      </c>
      <c r="S120" t="str">
        <f t="shared" si="12"/>
        <v/>
      </c>
      <c r="T120" s="160">
        <f ca="1">VLOOKUP(A120,OFFSET(SVOD!$A$4,1,0,2000,5),5,0)</f>
        <v>601</v>
      </c>
      <c r="AA120">
        <f ca="1">VLOOKUP(A120,OFFSET(SVOD!$A$4,1,0,2000,4),4,0)</f>
        <v>3</v>
      </c>
      <c r="AB120">
        <v>1</v>
      </c>
    </row>
    <row r="121" spans="1:28" hidden="1" x14ac:dyDescent="0.25">
      <c r="A121">
        <v>3282</v>
      </c>
      <c r="B121">
        <v>1</v>
      </c>
      <c r="C121" s="10">
        <v>42736</v>
      </c>
      <c r="D121" s="10"/>
      <c r="E121" s="9">
        <f t="shared" si="7"/>
        <v>0</v>
      </c>
      <c r="F121" s="9">
        <f t="shared" si="8"/>
        <v>1</v>
      </c>
      <c r="I121">
        <f ca="1">VLOOKUP(A121,OFFSET(SVOD!$A$4,1,0,2000,3),3,0)</f>
        <v>1</v>
      </c>
      <c r="J121" s="160"/>
      <c r="K121" s="38">
        <f t="shared" ca="1" si="9"/>
        <v>1</v>
      </c>
      <c r="L121" s="38">
        <f t="shared" ca="1" si="10"/>
        <v>1</v>
      </c>
      <c r="M121" s="37">
        <v>1</v>
      </c>
      <c r="N121" s="36" t="b">
        <f t="shared" ca="1" si="11"/>
        <v>0</v>
      </c>
      <c r="O121" t="s">
        <v>3958</v>
      </c>
      <c r="P121" s="44">
        <v>18751065749.560005</v>
      </c>
      <c r="Q121">
        <f ca="1">VLOOKUP(A121,OFFSET(SVOD!$A$4,1,0,2000,3),2,0)</f>
        <v>1</v>
      </c>
      <c r="R121">
        <f ca="1">VLOOKUP(A121,OFFSET(SVOD!$A$4,1,0,2000,3),3,0)</f>
        <v>1</v>
      </c>
      <c r="S121" t="str">
        <f t="shared" si="12"/>
        <v/>
      </c>
      <c r="T121" s="160">
        <f ca="1">VLOOKUP(A121,OFFSET(SVOD!$A$4,1,0,2000,5),5,0)</f>
        <v>0</v>
      </c>
      <c r="AA121">
        <f ca="1">VLOOKUP(A121,OFFSET(SVOD!$A$4,1,0,2000,4),4,0)</f>
        <v>1</v>
      </c>
    </row>
    <row r="122" spans="1:28" hidden="1" x14ac:dyDescent="0.25">
      <c r="A122">
        <v>3297</v>
      </c>
      <c r="B122">
        <v>2.2000000000000002</v>
      </c>
      <c r="C122" s="10">
        <v>42644</v>
      </c>
      <c r="D122" s="10"/>
      <c r="E122" s="9">
        <f t="shared" si="7"/>
        <v>0</v>
      </c>
      <c r="F122" s="9">
        <f t="shared" si="8"/>
        <v>1</v>
      </c>
      <c r="I122">
        <f ca="1">VLOOKUP(A122,OFFSET(SVOD!$A$4,1,0,2000,3),3,0)</f>
        <v>2.2000000000000002</v>
      </c>
      <c r="J122" s="160"/>
      <c r="K122" s="38">
        <f t="shared" ca="1" si="9"/>
        <v>2.2000000000000002</v>
      </c>
      <c r="L122" s="38">
        <f t="shared" ca="1" si="10"/>
        <v>2.2000000000000002</v>
      </c>
      <c r="M122" s="37">
        <v>2.2000000000000002</v>
      </c>
      <c r="N122" s="36" t="b">
        <f t="shared" ca="1" si="11"/>
        <v>0</v>
      </c>
      <c r="O122" t="s">
        <v>336</v>
      </c>
      <c r="P122" s="44">
        <v>984504077.92999995</v>
      </c>
      <c r="Q122">
        <f ca="1">VLOOKUP(A122,OFFSET(SVOD!$A$4,1,0,2000,3),2,0)</f>
        <v>2.2000000000000002</v>
      </c>
      <c r="R122">
        <f ca="1">VLOOKUP(A122,OFFSET(SVOD!$A$4,1,0,2000,3),3,0)</f>
        <v>2.2000000000000002</v>
      </c>
      <c r="S122" t="str">
        <f t="shared" si="12"/>
        <v/>
      </c>
      <c r="T122" s="160">
        <f ca="1">VLOOKUP(A122,OFFSET(SVOD!$A$4,1,0,2000,5),5,0)</f>
        <v>0</v>
      </c>
      <c r="U122" t="s">
        <v>7740</v>
      </c>
      <c r="AA122">
        <f ca="1">VLOOKUP(A122,OFFSET(SVOD!$A$4,1,0,2000,4),4,0)</f>
        <v>1</v>
      </c>
    </row>
    <row r="123" spans="1:28" hidden="1" x14ac:dyDescent="0.25">
      <c r="A123">
        <v>3322</v>
      </c>
      <c r="B123">
        <v>2.1</v>
      </c>
      <c r="C123" s="10">
        <v>42552</v>
      </c>
      <c r="D123" s="10"/>
      <c r="E123" s="9">
        <f t="shared" si="7"/>
        <v>0</v>
      </c>
      <c r="F123" s="9">
        <f t="shared" si="8"/>
        <v>1</v>
      </c>
      <c r="I123">
        <f ca="1">VLOOKUP(A123,OFFSET(SVOD!$A$4,1,0,2000,3),3,0)</f>
        <v>1.9999999999999996</v>
      </c>
      <c r="J123" s="160" t="s">
        <v>178</v>
      </c>
      <c r="K123" s="38">
        <f t="shared" ca="1" si="9"/>
        <v>1.9999999999999996</v>
      </c>
      <c r="L123" s="38">
        <f t="shared" ca="1" si="10"/>
        <v>1.9999999999999996</v>
      </c>
      <c r="M123" s="37">
        <v>2</v>
      </c>
      <c r="N123" s="36" t="b">
        <f t="shared" ca="1" si="11"/>
        <v>0</v>
      </c>
      <c r="O123" t="s">
        <v>23</v>
      </c>
      <c r="P123" s="44">
        <v>26308559369.23</v>
      </c>
      <c r="Q123">
        <f ca="1">VLOOKUP(A123,OFFSET(SVOD!$A$4,1,0,2000,3),2,0)</f>
        <v>1.9999999999999996</v>
      </c>
      <c r="R123">
        <f ca="1">VLOOKUP(A123,OFFSET(SVOD!$A$4,1,0,2000,3),3,0)</f>
        <v>1.9999999999999996</v>
      </c>
      <c r="S123" t="str">
        <f t="shared" si="12"/>
        <v/>
      </c>
      <c r="T123" s="160">
        <f ca="1">VLOOKUP(A123,OFFSET(SVOD!$A$4,1,0,2000,5),5,0)</f>
        <v>0</v>
      </c>
      <c r="V123" t="s">
        <v>4929</v>
      </c>
      <c r="AA123">
        <f ca="1">VLOOKUP(A123,OFFSET(SVOD!$A$4,1,0,2000,4),4,0)</f>
        <v>2</v>
      </c>
      <c r="AB123">
        <v>1</v>
      </c>
    </row>
    <row r="124" spans="1:28" hidden="1" x14ac:dyDescent="0.25">
      <c r="A124">
        <v>3328</v>
      </c>
      <c r="B124">
        <v>2.2000000000000002</v>
      </c>
      <c r="C124" s="10">
        <v>42370</v>
      </c>
      <c r="D124" s="10"/>
      <c r="E124" s="9">
        <f t="shared" si="7"/>
        <v>0</v>
      </c>
      <c r="F124" s="9">
        <f t="shared" si="8"/>
        <v>1</v>
      </c>
      <c r="I124">
        <f ca="1">VLOOKUP(A124,OFFSET(SVOD!$A$4,1,0,2000,3),3,0)</f>
        <v>1</v>
      </c>
      <c r="J124" s="160" t="s">
        <v>178</v>
      </c>
      <c r="K124" s="38">
        <f t="shared" ca="1" si="9"/>
        <v>1</v>
      </c>
      <c r="L124" s="38">
        <f t="shared" ca="1" si="10"/>
        <v>1</v>
      </c>
      <c r="M124" s="37">
        <v>1</v>
      </c>
      <c r="N124" s="36" t="b">
        <f t="shared" ca="1" si="11"/>
        <v>0</v>
      </c>
      <c r="O124" t="s">
        <v>3492</v>
      </c>
      <c r="P124" s="44">
        <v>4173544110.9000001</v>
      </c>
      <c r="Q124">
        <f ca="1">VLOOKUP(A124,OFFSET(SVOD!$A$4,1,0,2000,3),2,0)</f>
        <v>1</v>
      </c>
      <c r="R124">
        <f ca="1">VLOOKUP(A124,OFFSET(SVOD!$A$4,1,0,2000,3),3,0)</f>
        <v>1</v>
      </c>
      <c r="S124" t="str">
        <f t="shared" si="12"/>
        <v/>
      </c>
      <c r="T124" s="160">
        <f ca="1">VLOOKUP(A124,OFFSET(SVOD!$A$4,1,0,2000,5),5,0)</f>
        <v>0</v>
      </c>
      <c r="V124" t="s">
        <v>3060</v>
      </c>
      <c r="AA124">
        <f ca="1">VLOOKUP(A124,OFFSET(SVOD!$A$4,1,0,2000,4),4,0)</f>
        <v>1</v>
      </c>
      <c r="AB124">
        <v>1</v>
      </c>
    </row>
    <row r="125" spans="1:28" hidden="1" x14ac:dyDescent="0.25">
      <c r="A125">
        <v>3351</v>
      </c>
      <c r="B125">
        <v>1</v>
      </c>
      <c r="C125" s="10">
        <v>42736</v>
      </c>
      <c r="D125" s="10"/>
      <c r="E125" s="9">
        <f t="shared" si="7"/>
        <v>0</v>
      </c>
      <c r="F125" s="9">
        <f t="shared" si="8"/>
        <v>1</v>
      </c>
      <c r="I125">
        <f ca="1">VLOOKUP(A125,OFFSET(SVOD!$A$4,1,0,2000,3),3,0)</f>
        <v>1</v>
      </c>
      <c r="J125" s="160"/>
      <c r="K125" s="38">
        <f t="shared" ca="1" si="9"/>
        <v>1</v>
      </c>
      <c r="L125" s="38">
        <f t="shared" ca="1" si="10"/>
        <v>1</v>
      </c>
      <c r="M125" s="37">
        <v>1</v>
      </c>
      <c r="N125" s="36" t="b">
        <f t="shared" ca="1" si="11"/>
        <v>0</v>
      </c>
      <c r="O125" t="s">
        <v>2819</v>
      </c>
      <c r="P125" s="44">
        <v>3993500000</v>
      </c>
      <c r="Q125">
        <f ca="1">VLOOKUP(A125,OFFSET(SVOD!$A$4,1,0,2000,3),2,0)</f>
        <v>1</v>
      </c>
      <c r="R125">
        <f ca="1">VLOOKUP(A125,OFFSET(SVOD!$A$4,1,0,2000,3),3,0)</f>
        <v>1</v>
      </c>
      <c r="S125" t="str">
        <f t="shared" si="12"/>
        <v/>
      </c>
      <c r="T125" s="160">
        <f ca="1">VLOOKUP(A125,OFFSET(SVOD!$A$4,1,0,2000,5),5,0)</f>
        <v>0</v>
      </c>
      <c r="AA125">
        <f ca="1">VLOOKUP(A125,OFFSET(SVOD!$A$4,1,0,2000,4),4,0)</f>
        <v>1</v>
      </c>
    </row>
    <row r="126" spans="1:28" hidden="1" x14ac:dyDescent="0.25">
      <c r="A126">
        <v>3376</v>
      </c>
      <c r="B126">
        <v>1</v>
      </c>
      <c r="C126" s="10">
        <v>42736</v>
      </c>
      <c r="D126" s="10"/>
      <c r="E126" s="9">
        <f t="shared" si="7"/>
        <v>0</v>
      </c>
      <c r="F126" s="9">
        <f t="shared" si="8"/>
        <v>1</v>
      </c>
      <c r="I126">
        <f ca="1">VLOOKUP(A126,OFFSET(SVOD!$A$4,1,0,2000,3),3,0)</f>
        <v>1</v>
      </c>
      <c r="J126" s="160"/>
      <c r="K126" s="38">
        <f t="shared" ca="1" si="9"/>
        <v>1</v>
      </c>
      <c r="L126" s="38">
        <f t="shared" ca="1" si="10"/>
        <v>1</v>
      </c>
      <c r="M126" s="37">
        <v>1</v>
      </c>
      <c r="N126" s="36" t="b">
        <f t="shared" ca="1" si="11"/>
        <v>0</v>
      </c>
      <c r="O126" t="s">
        <v>228</v>
      </c>
      <c r="P126" s="44">
        <v>2500000000</v>
      </c>
      <c r="Q126">
        <f ca="1">VLOOKUP(A126,OFFSET(SVOD!$A$4,1,0,2000,3),2,0)</f>
        <v>1</v>
      </c>
      <c r="R126">
        <f ca="1">VLOOKUP(A126,OFFSET(SVOD!$A$4,1,0,2000,3),3,0)</f>
        <v>1</v>
      </c>
      <c r="S126" t="str">
        <f t="shared" si="12"/>
        <v/>
      </c>
      <c r="T126" s="160">
        <f ca="1">VLOOKUP(A126,OFFSET(SVOD!$A$4,1,0,2000,5),5,0)</f>
        <v>0</v>
      </c>
      <c r="AA126">
        <f ca="1">VLOOKUP(A126,OFFSET(SVOD!$A$4,1,0,2000,4),4,0)</f>
        <v>1</v>
      </c>
    </row>
    <row r="127" spans="1:28" hidden="1" x14ac:dyDescent="0.25">
      <c r="A127">
        <v>3389</v>
      </c>
      <c r="B127">
        <v>3</v>
      </c>
      <c r="C127" s="10">
        <v>42186</v>
      </c>
      <c r="D127" s="10">
        <v>42338</v>
      </c>
      <c r="E127" s="9">
        <f t="shared" si="7"/>
        <v>2</v>
      </c>
      <c r="F127" s="9">
        <f t="shared" ca="1" si="8"/>
        <v>4.4000000000000004</v>
      </c>
      <c r="I127">
        <f ca="1">VLOOKUP(A127,OFFSET(SVOD!$A$4,1,0,2000,3),3,0)</f>
        <v>5</v>
      </c>
      <c r="J127" s="160"/>
      <c r="K127" s="38">
        <f t="shared" ca="1" si="9"/>
        <v>5</v>
      </c>
      <c r="L127" s="38">
        <f t="shared" ca="1" si="10"/>
        <v>5</v>
      </c>
      <c r="M127" s="37">
        <v>5</v>
      </c>
      <c r="N127" s="36" t="b">
        <f t="shared" ca="1" si="11"/>
        <v>0</v>
      </c>
      <c r="O127" t="s">
        <v>2601</v>
      </c>
      <c r="P127" s="44">
        <v>549689579.94000006</v>
      </c>
      <c r="Q127">
        <f ca="1">VLOOKUP(A127,OFFSET(SVOD!$A$4,1,0,2000,3),2,0)</f>
        <v>5</v>
      </c>
      <c r="R127">
        <f ca="1">VLOOKUP(A127,OFFSET(SVOD!$A$4,1,0,2000,3),3,0)</f>
        <v>5</v>
      </c>
      <c r="S127" t="str">
        <f t="shared" si="12"/>
        <v/>
      </c>
      <c r="T127" s="160">
        <f ca="1">VLOOKUP(A127,OFFSET(SVOD!$A$4,1,0,2000,5),5,0)</f>
        <v>684</v>
      </c>
      <c r="W127" t="s">
        <v>4381</v>
      </c>
      <c r="AA127">
        <f ca="1">VLOOKUP(A127,OFFSET(SVOD!$A$4,1,0,2000,4),4,0)</f>
        <v>3</v>
      </c>
    </row>
    <row r="128" spans="1:28" hidden="1" x14ac:dyDescent="0.25">
      <c r="A128">
        <v>3467</v>
      </c>
      <c r="B128">
        <v>1</v>
      </c>
      <c r="C128" s="10">
        <v>42644</v>
      </c>
      <c r="D128" s="10"/>
      <c r="E128" s="9">
        <f t="shared" si="7"/>
        <v>0</v>
      </c>
      <c r="F128" s="9">
        <f t="shared" si="8"/>
        <v>1</v>
      </c>
      <c r="I128">
        <f ca="1">VLOOKUP(A128,OFFSET(SVOD!$A$4,1,0,2000,3),3,0)</f>
        <v>1</v>
      </c>
      <c r="J128" s="160"/>
      <c r="K128" s="38">
        <f t="shared" ca="1" si="9"/>
        <v>1</v>
      </c>
      <c r="L128" s="38">
        <f t="shared" ca="1" si="10"/>
        <v>1</v>
      </c>
      <c r="M128" s="37">
        <v>1</v>
      </c>
      <c r="N128" s="36" t="b">
        <f t="shared" ca="1" si="11"/>
        <v>0</v>
      </c>
      <c r="O128" t="s">
        <v>2460</v>
      </c>
      <c r="P128" s="44">
        <v>14335639215.450001</v>
      </c>
      <c r="Q128">
        <f ca="1">VLOOKUP(A128,OFFSET(SVOD!$A$4,1,0,2000,3),2,0)</f>
        <v>1</v>
      </c>
      <c r="R128">
        <f ca="1">VLOOKUP(A128,OFFSET(SVOD!$A$4,1,0,2000,3),3,0)</f>
        <v>1</v>
      </c>
      <c r="S128" t="str">
        <f t="shared" si="12"/>
        <v/>
      </c>
      <c r="T128" s="160">
        <f ca="1">VLOOKUP(A128,OFFSET(SVOD!$A$4,1,0,2000,5),5,0)</f>
        <v>0</v>
      </c>
      <c r="AA128">
        <f ca="1">VLOOKUP(A128,OFFSET(SVOD!$A$4,1,0,2000,4),4,0)</f>
        <v>1</v>
      </c>
    </row>
    <row r="129" spans="1:31" hidden="1" x14ac:dyDescent="0.25">
      <c r="A129">
        <v>3472</v>
      </c>
      <c r="B129">
        <v>2.1</v>
      </c>
      <c r="C129" s="10">
        <v>42644</v>
      </c>
      <c r="D129" s="10"/>
      <c r="E129" s="9">
        <f t="shared" si="7"/>
        <v>0</v>
      </c>
      <c r="F129" s="9">
        <f t="shared" si="8"/>
        <v>1</v>
      </c>
      <c r="I129">
        <f ca="1">VLOOKUP(A129,OFFSET(SVOD!$A$4,1,0,2000,3),3,0)</f>
        <v>2.1</v>
      </c>
      <c r="J129" s="160"/>
      <c r="K129" s="38">
        <f t="shared" ca="1" si="9"/>
        <v>2</v>
      </c>
      <c r="L129" s="38">
        <f t="shared" ca="1" si="10"/>
        <v>2</v>
      </c>
      <c r="M129" s="37">
        <v>2</v>
      </c>
      <c r="N129" s="36" t="b">
        <f t="shared" ca="1" si="11"/>
        <v>0</v>
      </c>
      <c r="O129" t="s">
        <v>6934</v>
      </c>
      <c r="P129" s="44">
        <v>13000000000</v>
      </c>
      <c r="Q129">
        <f ca="1">VLOOKUP(A129,OFFSET(SVOD!$A$4,1,0,2000,3),2,0)</f>
        <v>2.1</v>
      </c>
      <c r="R129">
        <f ca="1">VLOOKUP(A129,OFFSET(SVOD!$A$4,1,0,2000,3),3,0)</f>
        <v>2.1</v>
      </c>
      <c r="S129" t="str">
        <f t="shared" si="12"/>
        <v/>
      </c>
      <c r="T129" s="160">
        <f ca="1">VLOOKUP(A129,OFFSET(SVOD!$A$4,1,0,2000,5),5,0)</f>
        <v>0</v>
      </c>
      <c r="AA129">
        <f ca="1">VLOOKUP(A129,OFFSET(SVOD!$A$4,1,0,2000,4),4,0)</f>
        <v>1</v>
      </c>
    </row>
    <row r="130" spans="1:31" hidden="1" x14ac:dyDescent="0.25">
      <c r="A130">
        <v>3480</v>
      </c>
      <c r="B130">
        <v>1</v>
      </c>
      <c r="C130" s="10">
        <v>42644</v>
      </c>
      <c r="D130" s="10"/>
      <c r="E130" s="9">
        <f t="shared" si="7"/>
        <v>0</v>
      </c>
      <c r="F130" s="9">
        <f t="shared" si="8"/>
        <v>1</v>
      </c>
      <c r="I130">
        <f ca="1">VLOOKUP(A130,OFFSET(SVOD!$A$4,1,0,2000,3),3,0)</f>
        <v>1</v>
      </c>
      <c r="J130" s="160"/>
      <c r="K130" s="38">
        <f t="shared" ca="1" si="9"/>
        <v>1</v>
      </c>
      <c r="L130" s="38">
        <f t="shared" ca="1" si="10"/>
        <v>1</v>
      </c>
      <c r="M130" s="37">
        <v>1</v>
      </c>
      <c r="N130" s="36" t="b">
        <f t="shared" ca="1" si="11"/>
        <v>0</v>
      </c>
      <c r="O130" t="s">
        <v>3265</v>
      </c>
      <c r="P130" s="44">
        <v>111863200</v>
      </c>
      <c r="Q130">
        <f ca="1">VLOOKUP(A130,OFFSET(SVOD!$A$4,1,0,2000,3),2,0)</f>
        <v>1</v>
      </c>
      <c r="R130">
        <f ca="1">VLOOKUP(A130,OFFSET(SVOD!$A$4,1,0,2000,3),3,0)</f>
        <v>1</v>
      </c>
      <c r="S130" t="str">
        <f t="shared" si="12"/>
        <v/>
      </c>
      <c r="T130" s="160">
        <f ca="1">VLOOKUP(A130,OFFSET(SVOD!$A$4,1,0,2000,5),5,0)</f>
        <v>0</v>
      </c>
      <c r="AA130">
        <f ca="1">VLOOKUP(A130,OFFSET(SVOD!$A$4,1,0,2000,4),4,0)</f>
        <v>1</v>
      </c>
    </row>
    <row r="131" spans="1:31" hidden="1" x14ac:dyDescent="0.25">
      <c r="A131">
        <v>3546</v>
      </c>
      <c r="B131">
        <v>1</v>
      </c>
      <c r="C131" s="10">
        <v>42644</v>
      </c>
      <c r="D131" s="10"/>
      <c r="E131" s="9">
        <f t="shared" si="7"/>
        <v>0</v>
      </c>
      <c r="F131" s="9">
        <f t="shared" si="8"/>
        <v>1</v>
      </c>
      <c r="I131">
        <f ca="1">VLOOKUP(A131,OFFSET(SVOD!$A$4,1,0,2000,3),3,0)</f>
        <v>1</v>
      </c>
      <c r="J131" s="160"/>
      <c r="K131" s="38">
        <f t="shared" ca="1" si="9"/>
        <v>1</v>
      </c>
      <c r="L131" s="38">
        <f t="shared" ca="1" si="10"/>
        <v>1</v>
      </c>
      <c r="M131" s="37">
        <v>1</v>
      </c>
      <c r="N131" s="36" t="b">
        <f t="shared" ca="1" si="11"/>
        <v>0</v>
      </c>
      <c r="O131" t="s">
        <v>5718</v>
      </c>
      <c r="P131" s="44">
        <v>12174316844.24</v>
      </c>
      <c r="Q131">
        <f ca="1">VLOOKUP(A131,OFFSET(SVOD!$A$4,1,0,2000,3),2,0)</f>
        <v>1</v>
      </c>
      <c r="R131">
        <f ca="1">VLOOKUP(A131,OFFSET(SVOD!$A$4,1,0,2000,3),3,0)</f>
        <v>1</v>
      </c>
      <c r="S131" t="str">
        <f t="shared" si="12"/>
        <v/>
      </c>
      <c r="T131" s="160">
        <f ca="1">VLOOKUP(A131,OFFSET(SVOD!$A$4,1,0,2000,5),5,0)</f>
        <v>0</v>
      </c>
      <c r="AA131">
        <f ca="1">VLOOKUP(A131,OFFSET(SVOD!$A$4,1,0,2000,4),4,0)</f>
        <v>1</v>
      </c>
    </row>
    <row r="132" spans="1:31" hidden="1" x14ac:dyDescent="0.25">
      <c r="A132">
        <v>3584</v>
      </c>
      <c r="B132">
        <v>1</v>
      </c>
      <c r="C132" s="10">
        <v>42644</v>
      </c>
      <c r="D132" s="10"/>
      <c r="E132" s="9">
        <f t="shared" si="7"/>
        <v>0</v>
      </c>
      <c r="F132" s="9">
        <f t="shared" si="8"/>
        <v>1</v>
      </c>
      <c r="I132">
        <f ca="1">VLOOKUP(A132,OFFSET(SVOD!$A$4,1,0,2000,3),3,0)</f>
        <v>1</v>
      </c>
      <c r="J132" s="160" t="s">
        <v>178</v>
      </c>
      <c r="K132" s="38">
        <f t="shared" ca="1" si="9"/>
        <v>1</v>
      </c>
      <c r="L132" s="38">
        <f t="shared" ca="1" si="10"/>
        <v>1</v>
      </c>
      <c r="M132" s="37">
        <v>1</v>
      </c>
      <c r="N132" s="36" t="b">
        <f t="shared" ca="1" si="11"/>
        <v>0</v>
      </c>
      <c r="O132" t="s">
        <v>40</v>
      </c>
      <c r="P132" s="44">
        <v>94293697807.940002</v>
      </c>
      <c r="Q132">
        <f ca="1">VLOOKUP(A132,OFFSET(SVOD!$A$4,1,0,2000,3),2,0)</f>
        <v>1</v>
      </c>
      <c r="R132">
        <f ca="1">VLOOKUP(A132,OFFSET(SVOD!$A$4,1,0,2000,3),3,0)</f>
        <v>1</v>
      </c>
      <c r="S132" t="str">
        <f t="shared" si="12"/>
        <v/>
      </c>
      <c r="T132" s="160">
        <f ca="1">VLOOKUP(A132,OFFSET(SVOD!$A$4,1,0,2000,5),5,0)</f>
        <v>0</v>
      </c>
      <c r="V132" t="s">
        <v>550</v>
      </c>
      <c r="AA132">
        <f ca="1">VLOOKUP(A132,OFFSET(SVOD!$A$4,1,0,2000,4),4,0)</f>
        <v>1</v>
      </c>
      <c r="AB132">
        <v>1</v>
      </c>
    </row>
    <row r="133" spans="1:31" hidden="1" x14ac:dyDescent="0.25">
      <c r="A133">
        <v>3592</v>
      </c>
      <c r="B133">
        <v>1</v>
      </c>
      <c r="C133" s="10">
        <v>42644</v>
      </c>
      <c r="D133" s="10"/>
      <c r="E133" s="9">
        <f t="shared" si="7"/>
        <v>0</v>
      </c>
      <c r="F133" s="9">
        <f t="shared" si="8"/>
        <v>1</v>
      </c>
      <c r="I133">
        <f ca="1">VLOOKUP(A133,OFFSET(SVOD!$A$4,1,0,2000,3),3,0)</f>
        <v>1</v>
      </c>
      <c r="J133" s="160"/>
      <c r="K133" s="38">
        <f t="shared" ca="1" si="9"/>
        <v>1</v>
      </c>
      <c r="L133" s="38">
        <f t="shared" ca="1" si="10"/>
        <v>1</v>
      </c>
      <c r="M133" s="37">
        <v>1</v>
      </c>
      <c r="N133" s="36" t="b">
        <f t="shared" ca="1" si="11"/>
        <v>0</v>
      </c>
      <c r="O133" t="s">
        <v>4076</v>
      </c>
      <c r="P133" s="44">
        <v>11504644543.809999</v>
      </c>
      <c r="Q133">
        <f ca="1">VLOOKUP(A133,OFFSET(SVOD!$A$4,1,0,2000,3),2,0)</f>
        <v>1</v>
      </c>
      <c r="R133">
        <f ca="1">VLOOKUP(A133,OFFSET(SVOD!$A$4,1,0,2000,3),3,0)</f>
        <v>1</v>
      </c>
      <c r="S133" t="str">
        <f t="shared" si="12"/>
        <v/>
      </c>
      <c r="T133" s="160">
        <f ca="1">VLOOKUP(A133,OFFSET(SVOD!$A$4,1,0,2000,5),5,0)</f>
        <v>0</v>
      </c>
      <c r="AA133">
        <f ca="1">VLOOKUP(A133,OFFSET(SVOD!$A$4,1,0,2000,4),4,0)</f>
        <v>1</v>
      </c>
    </row>
    <row r="134" spans="1:31" hidden="1" x14ac:dyDescent="0.25">
      <c r="A134">
        <v>3599</v>
      </c>
      <c r="B134">
        <v>1</v>
      </c>
      <c r="C134" s="10">
        <v>42644</v>
      </c>
      <c r="D134" s="10"/>
      <c r="E134" s="9">
        <f t="shared" ref="E134:E197" si="13">IF(AND(D134="", C134&lt;&gt;""), 0, IF(D134&gt;DtAn,0,IF(EDATE(D134+1,3)-1&gt;DtAn, 1, 2)))</f>
        <v>0</v>
      </c>
      <c r="F134" s="9">
        <f t="shared" ref="F134:F197" si="14">IF( E134 &gt; 1, IF(T134&gt;=180, 4.4, 3.4), IF( E134 = 1, 2.4, IF(B134 = "", 2, 1) ) )</f>
        <v>1</v>
      </c>
      <c r="I134">
        <f ca="1">VLOOKUP(A134,OFFSET(SVOD!$A$4,1,0,2000,3),3,0)</f>
        <v>1</v>
      </c>
      <c r="J134" s="160"/>
      <c r="K134" s="38">
        <f t="shared" ref="K134:K197" ca="1" si="15">MAX(F134, IF(ROUND((I134 - ROUND(I134,0))*10, 0) = 1, ROUND(I134,0), I134))</f>
        <v>1</v>
      </c>
      <c r="L134" s="38">
        <f t="shared" ref="L134:L197" ca="1" si="16">IF(S134=1, G134, MAX(G134*(S134=""),K134))</f>
        <v>1</v>
      </c>
      <c r="M134" s="37">
        <v>1</v>
      </c>
      <c r="N134" s="36" t="b">
        <f t="shared" ref="N134:N197" ca="1" si="17">AND(L134&lt;&gt;M134, OR(ABS(L134 - ROUND(M134,0)) &gt; 0.15, ABS(M134 - ROUND(L134,0)) &gt; 0.15), OR(ROUND(L134,0)&lt;&gt;1, ROUND(M134,0)&lt;&gt;1))</f>
        <v>0</v>
      </c>
      <c r="O134" t="s">
        <v>3122</v>
      </c>
      <c r="P134" s="44">
        <v>147335705.30000001</v>
      </c>
      <c r="Q134">
        <f ca="1">VLOOKUP(A134,OFFSET(SVOD!$A$4,1,0,2000,3),2,0)</f>
        <v>1</v>
      </c>
      <c r="R134">
        <f ca="1">VLOOKUP(A134,OFFSET(SVOD!$A$4,1,0,2000,3),3,0)</f>
        <v>1</v>
      </c>
      <c r="S134" t="str">
        <f t="shared" si="12"/>
        <v/>
      </c>
      <c r="T134" s="160">
        <f ca="1">VLOOKUP(A134,OFFSET(SVOD!$A$4,1,0,2000,5),5,0)</f>
        <v>0</v>
      </c>
      <c r="AA134">
        <f ca="1">VLOOKUP(A134,OFFSET(SVOD!$A$4,1,0,2000,4),4,0)</f>
        <v>1</v>
      </c>
    </row>
    <row r="135" spans="1:31" hidden="1" x14ac:dyDescent="0.25">
      <c r="A135">
        <v>3604</v>
      </c>
      <c r="B135">
        <v>2.1</v>
      </c>
      <c r="C135" s="10">
        <v>42644</v>
      </c>
      <c r="D135" s="10"/>
      <c r="E135" s="9">
        <f t="shared" si="13"/>
        <v>0</v>
      </c>
      <c r="F135" s="9">
        <f t="shared" si="14"/>
        <v>1</v>
      </c>
      <c r="G135">
        <v>2</v>
      </c>
      <c r="H135">
        <v>5</v>
      </c>
      <c r="I135">
        <f ca="1">VLOOKUP(A135,OFFSET(SVOD!$A$4,1,0,2000,3),3,0)</f>
        <v>2.1</v>
      </c>
      <c r="J135" s="160"/>
      <c r="K135" s="38">
        <f t="shared" ca="1" si="15"/>
        <v>2</v>
      </c>
      <c r="L135" s="38">
        <f t="shared" ca="1" si="16"/>
        <v>2</v>
      </c>
      <c r="M135" s="37">
        <v>2</v>
      </c>
      <c r="N135" s="36" t="b">
        <f t="shared" ca="1" si="17"/>
        <v>0</v>
      </c>
      <c r="O135" t="s">
        <v>546</v>
      </c>
      <c r="P135" s="44">
        <v>36335838260.400002</v>
      </c>
      <c r="Q135">
        <f ca="1">VLOOKUP(A135,OFFSET(SVOD!$A$4,1,0,2000,3),2,0)</f>
        <v>2.1</v>
      </c>
      <c r="R135">
        <f ca="1">VLOOKUP(A135,OFFSET(SVOD!$A$4,1,0,2000,3),3,0)</f>
        <v>2.1</v>
      </c>
      <c r="S135" t="str">
        <f t="shared" ref="S135:S198" si="18">IF(LEN(AC135 &amp; AD135 &amp; AE135) &gt; 0, AND( IF(AC135 &lt;&gt; "", ROUND(K135,1) = ROUND(AC135,1), 1), IF(AD135 &lt;&gt; "", AND(E135=0, ROUND(B135,0) = ROUND(AD135,0)), 1), IF(AE135 &lt;&gt; "", AA135 = AE135, 1)) * 1, "")</f>
        <v/>
      </c>
      <c r="T135" s="160">
        <f ca="1">VLOOKUP(A135,OFFSET(SVOD!$A$4,1,0,2000,5),5,0)</f>
        <v>0</v>
      </c>
      <c r="U135" t="s">
        <v>3950</v>
      </c>
      <c r="AA135">
        <f ca="1">VLOOKUP(A135,OFFSET(SVOD!$A$4,1,0,2000,4),4,0)</f>
        <v>1</v>
      </c>
      <c r="AB135">
        <v>1</v>
      </c>
    </row>
    <row r="136" spans="1:31" hidden="1" x14ac:dyDescent="0.25">
      <c r="A136">
        <v>3617</v>
      </c>
      <c r="B136">
        <v>1</v>
      </c>
      <c r="C136" s="10">
        <v>42644</v>
      </c>
      <c r="D136" s="10"/>
      <c r="E136" s="9">
        <f t="shared" si="13"/>
        <v>0</v>
      </c>
      <c r="F136" s="9">
        <f t="shared" si="14"/>
        <v>1</v>
      </c>
      <c r="I136">
        <f ca="1">VLOOKUP(A136,OFFSET(SVOD!$A$4,1,0,2000,3),3,0)</f>
        <v>1</v>
      </c>
      <c r="J136" s="160"/>
      <c r="K136" s="38">
        <f t="shared" ca="1" si="15"/>
        <v>1</v>
      </c>
      <c r="L136" s="38">
        <f t="shared" ca="1" si="16"/>
        <v>1</v>
      </c>
      <c r="M136" s="37">
        <v>1</v>
      </c>
      <c r="N136" s="36" t="b">
        <f t="shared" ca="1" si="17"/>
        <v>0</v>
      </c>
      <c r="O136" t="s">
        <v>3257</v>
      </c>
      <c r="P136" s="44">
        <v>20755821000</v>
      </c>
      <c r="Q136">
        <f ca="1">VLOOKUP(A136,OFFSET(SVOD!$A$4,1,0,2000,3),2,0)</f>
        <v>1</v>
      </c>
      <c r="R136">
        <f ca="1">VLOOKUP(A136,OFFSET(SVOD!$A$4,1,0,2000,3),3,0)</f>
        <v>1</v>
      </c>
      <c r="S136" t="str">
        <f t="shared" si="18"/>
        <v/>
      </c>
      <c r="T136" s="160">
        <f ca="1">VLOOKUP(A136,OFFSET(SVOD!$A$4,1,0,2000,5),5,0)</f>
        <v>0</v>
      </c>
      <c r="AA136">
        <f ca="1">VLOOKUP(A136,OFFSET(SVOD!$A$4,1,0,2000,4),4,0)</f>
        <v>1</v>
      </c>
    </row>
    <row r="137" spans="1:31" hidden="1" x14ac:dyDescent="0.25">
      <c r="A137">
        <v>3624</v>
      </c>
      <c r="B137">
        <v>1</v>
      </c>
      <c r="C137" s="10">
        <v>42644</v>
      </c>
      <c r="D137" s="10"/>
      <c r="E137" s="9">
        <f t="shared" si="13"/>
        <v>0</v>
      </c>
      <c r="F137" s="9">
        <f t="shared" si="14"/>
        <v>1</v>
      </c>
      <c r="I137">
        <f ca="1">VLOOKUP(A137,OFFSET(SVOD!$A$4,1,0,2000,3),3,0)</f>
        <v>1</v>
      </c>
      <c r="J137" s="160"/>
      <c r="K137" s="38">
        <f t="shared" ca="1" si="15"/>
        <v>1</v>
      </c>
      <c r="L137" s="38">
        <f t="shared" ca="1" si="16"/>
        <v>1</v>
      </c>
      <c r="M137" s="37">
        <v>1</v>
      </c>
      <c r="N137" s="36" t="b">
        <f t="shared" ca="1" si="17"/>
        <v>0</v>
      </c>
      <c r="O137" t="s">
        <v>3979</v>
      </c>
      <c r="P137" s="44">
        <v>14980288200</v>
      </c>
      <c r="Q137">
        <f ca="1">VLOOKUP(A137,OFFSET(SVOD!$A$4,1,0,2000,3),2,0)</f>
        <v>1</v>
      </c>
      <c r="R137">
        <f ca="1">VLOOKUP(A137,OFFSET(SVOD!$A$4,1,0,2000,3),3,0)</f>
        <v>1</v>
      </c>
      <c r="S137" t="str">
        <f t="shared" si="18"/>
        <v/>
      </c>
      <c r="T137" s="160">
        <f ca="1">VLOOKUP(A137,OFFSET(SVOD!$A$4,1,0,2000,5),5,0)</f>
        <v>0</v>
      </c>
      <c r="AA137">
        <f ca="1">VLOOKUP(A137,OFFSET(SVOD!$A$4,1,0,2000,4),4,0)</f>
        <v>1</v>
      </c>
    </row>
    <row r="138" spans="1:31" hidden="1" x14ac:dyDescent="0.25">
      <c r="A138">
        <v>3629</v>
      </c>
      <c r="B138">
        <v>2.2999999999999998</v>
      </c>
      <c r="C138" s="10">
        <v>42644</v>
      </c>
      <c r="D138" s="10"/>
      <c r="E138" s="9">
        <f t="shared" si="13"/>
        <v>0</v>
      </c>
      <c r="F138" s="9">
        <f t="shared" si="14"/>
        <v>1</v>
      </c>
      <c r="I138">
        <f ca="1">VLOOKUP(A138,OFFSET(SVOD!$A$4,1,0,2000,3),3,0)</f>
        <v>3</v>
      </c>
      <c r="J138" s="160" t="s">
        <v>3931</v>
      </c>
      <c r="K138" s="38">
        <f t="shared" ca="1" si="15"/>
        <v>3</v>
      </c>
      <c r="L138" s="38">
        <f t="shared" ca="1" si="16"/>
        <v>3</v>
      </c>
      <c r="M138" s="37">
        <v>3</v>
      </c>
      <c r="N138" s="36" t="b">
        <f t="shared" ca="1" si="17"/>
        <v>0</v>
      </c>
      <c r="O138" t="s">
        <v>1158</v>
      </c>
      <c r="P138" s="44">
        <v>16712619792.220001</v>
      </c>
      <c r="Q138">
        <f ca="1">VLOOKUP(A138,OFFSET(SVOD!$A$4,1,0,2000,3),2,0)</f>
        <v>3</v>
      </c>
      <c r="R138">
        <f ca="1">VLOOKUP(A138,OFFSET(SVOD!$A$4,1,0,2000,3),3,0)</f>
        <v>3</v>
      </c>
      <c r="S138" t="str">
        <f t="shared" si="18"/>
        <v/>
      </c>
      <c r="T138" s="160">
        <f ca="1">VLOOKUP(A138,OFFSET(SVOD!$A$4,1,0,2000,5),5,0)</f>
        <v>875</v>
      </c>
      <c r="V138" t="s">
        <v>7707</v>
      </c>
      <c r="AA138">
        <f ca="1">VLOOKUP(A138,OFFSET(SVOD!$A$4,1,0,2000,4),4,0)</f>
        <v>3</v>
      </c>
      <c r="AB138">
        <v>1</v>
      </c>
    </row>
    <row r="139" spans="1:31" hidden="1" x14ac:dyDescent="0.25">
      <c r="A139">
        <v>3644</v>
      </c>
      <c r="B139">
        <v>2.1</v>
      </c>
      <c r="C139" s="10">
        <v>42644</v>
      </c>
      <c r="D139" s="10"/>
      <c r="E139" s="9">
        <f t="shared" si="13"/>
        <v>0</v>
      </c>
      <c r="F139" s="9">
        <f t="shared" si="14"/>
        <v>1</v>
      </c>
      <c r="I139">
        <f ca="1">VLOOKUP(A139,OFFSET(SVOD!$A$4,1,0,2000,3),3,0)</f>
        <v>2.1</v>
      </c>
      <c r="J139" s="160"/>
      <c r="K139" s="38">
        <f t="shared" ca="1" si="15"/>
        <v>2</v>
      </c>
      <c r="L139" s="38">
        <f t="shared" ca="1" si="16"/>
        <v>2</v>
      </c>
      <c r="M139" s="37">
        <v>2</v>
      </c>
      <c r="N139" s="36" t="b">
        <f t="shared" ca="1" si="17"/>
        <v>0</v>
      </c>
      <c r="O139" t="s">
        <v>547</v>
      </c>
      <c r="P139" s="44">
        <v>3876292899.1300001</v>
      </c>
      <c r="Q139">
        <f ca="1">VLOOKUP(A139,OFFSET(SVOD!$A$4,1,0,2000,3),2,0)</f>
        <v>2.1</v>
      </c>
      <c r="R139">
        <f ca="1">VLOOKUP(A139,OFFSET(SVOD!$A$4,1,0,2000,3),3,0)</f>
        <v>2.1</v>
      </c>
      <c r="S139" t="str">
        <f t="shared" si="18"/>
        <v/>
      </c>
      <c r="T139" s="160">
        <f ca="1">VLOOKUP(A139,OFFSET(SVOD!$A$4,1,0,2000,5),5,0)</f>
        <v>0</v>
      </c>
      <c r="AA139">
        <f ca="1">VLOOKUP(A139,OFFSET(SVOD!$A$4,1,0,2000,4),4,0)</f>
        <v>1</v>
      </c>
    </row>
    <row r="140" spans="1:31" hidden="1" x14ac:dyDescent="0.25">
      <c r="A140">
        <v>3677</v>
      </c>
      <c r="B140">
        <v>2.2000000000000002</v>
      </c>
      <c r="C140" s="10">
        <v>42644</v>
      </c>
      <c r="D140" s="10"/>
      <c r="E140" s="9">
        <f t="shared" si="13"/>
        <v>0</v>
      </c>
      <c r="F140" s="9">
        <f t="shared" si="14"/>
        <v>1</v>
      </c>
      <c r="G140">
        <v>2</v>
      </c>
      <c r="H140">
        <v>2</v>
      </c>
      <c r="I140">
        <f ca="1">VLOOKUP(A140,OFFSET(SVOD!$A$4,1,0,2000,3),3,0)</f>
        <v>3.2</v>
      </c>
      <c r="J140" s="160"/>
      <c r="K140" s="38">
        <f t="shared" ca="1" si="15"/>
        <v>3.2</v>
      </c>
      <c r="L140" s="38">
        <f t="shared" ca="1" si="16"/>
        <v>2</v>
      </c>
      <c r="M140" s="37">
        <v>2</v>
      </c>
      <c r="N140" s="36" t="b">
        <f t="shared" ca="1" si="17"/>
        <v>0</v>
      </c>
      <c r="O140" t="s">
        <v>4077</v>
      </c>
      <c r="P140" s="44">
        <v>11500000000</v>
      </c>
      <c r="Q140">
        <f ca="1">VLOOKUP(A140,OFFSET(SVOD!$A$4,1,0,2000,3),2,0)</f>
        <v>3.2</v>
      </c>
      <c r="R140">
        <f ca="1">VLOOKUP(A140,OFFSET(SVOD!$A$4,1,0,2000,3),3,0)</f>
        <v>3.2</v>
      </c>
      <c r="S140">
        <f t="shared" ca="1" si="18"/>
        <v>1</v>
      </c>
      <c r="T140" s="160">
        <f ca="1">VLOOKUP(A140,OFFSET(SVOD!$A$4,1,0,2000,5),5,0)</f>
        <v>8</v>
      </c>
      <c r="U140" t="s">
        <v>7144</v>
      </c>
      <c r="AA140">
        <f ca="1">VLOOKUP(A140,OFFSET(SVOD!$A$4,1,0,2000,4),4,0)</f>
        <v>2</v>
      </c>
      <c r="AB140">
        <v>1</v>
      </c>
      <c r="AC140">
        <v>3.2</v>
      </c>
      <c r="AD140">
        <v>2.2000000000000002</v>
      </c>
      <c r="AE140">
        <v>2</v>
      </c>
    </row>
    <row r="141" spans="1:31" hidden="1" x14ac:dyDescent="0.25">
      <c r="A141">
        <v>3686</v>
      </c>
      <c r="B141">
        <v>2.1</v>
      </c>
      <c r="C141" s="10">
        <v>42644</v>
      </c>
      <c r="D141" s="10"/>
      <c r="E141" s="9">
        <f t="shared" si="13"/>
        <v>0</v>
      </c>
      <c r="F141" s="9">
        <f t="shared" si="14"/>
        <v>1</v>
      </c>
      <c r="G141">
        <v>2</v>
      </c>
      <c r="H141">
        <v>5</v>
      </c>
      <c r="I141">
        <f ca="1">VLOOKUP(A141,OFFSET(SVOD!$A$4,1,0,2000,3),3,0)</f>
        <v>2.1</v>
      </c>
      <c r="J141" s="160"/>
      <c r="K141" s="38">
        <f t="shared" ca="1" si="15"/>
        <v>2</v>
      </c>
      <c r="L141" s="38">
        <f t="shared" ca="1" si="16"/>
        <v>2</v>
      </c>
      <c r="M141" s="37">
        <v>2</v>
      </c>
      <c r="N141" s="36" t="b">
        <f t="shared" ca="1" si="17"/>
        <v>0</v>
      </c>
      <c r="O141" t="s">
        <v>462</v>
      </c>
      <c r="P141" s="44">
        <v>15040912510.200001</v>
      </c>
      <c r="Q141">
        <f ca="1">VLOOKUP(A141,OFFSET(SVOD!$A$4,1,0,2000,3),2,0)</f>
        <v>2.1</v>
      </c>
      <c r="R141">
        <f ca="1">VLOOKUP(A141,OFFSET(SVOD!$A$4,1,0,2000,3),3,0)</f>
        <v>2.1</v>
      </c>
      <c r="S141" t="str">
        <f t="shared" si="18"/>
        <v/>
      </c>
      <c r="T141" s="160">
        <f ca="1">VLOOKUP(A141,OFFSET(SVOD!$A$4,1,0,2000,5),5,0)</f>
        <v>0</v>
      </c>
      <c r="U141" t="s">
        <v>3950</v>
      </c>
      <c r="AA141">
        <f ca="1">VLOOKUP(A141,OFFSET(SVOD!$A$4,1,0,2000,4),4,0)</f>
        <v>1</v>
      </c>
      <c r="AB141">
        <v>1</v>
      </c>
    </row>
    <row r="142" spans="1:31" hidden="1" x14ac:dyDescent="0.25">
      <c r="A142">
        <v>3718</v>
      </c>
      <c r="B142">
        <v>2</v>
      </c>
      <c r="C142" s="10">
        <v>41365</v>
      </c>
      <c r="D142" s="10">
        <v>41517</v>
      </c>
      <c r="E142" s="9">
        <f t="shared" si="13"/>
        <v>2</v>
      </c>
      <c r="F142" s="9">
        <f t="shared" ca="1" si="14"/>
        <v>3.4</v>
      </c>
      <c r="I142">
        <f ca="1">VLOOKUP(A142,OFFSET(SVOD!$A$4,1,0,2000,3),3,0)</f>
        <v>3</v>
      </c>
      <c r="J142" s="160"/>
      <c r="K142" s="38">
        <f t="shared" ca="1" si="15"/>
        <v>3.4</v>
      </c>
      <c r="L142" s="38">
        <f t="shared" ca="1" si="16"/>
        <v>3.4</v>
      </c>
      <c r="M142" s="37">
        <v>3.4</v>
      </c>
      <c r="N142" s="36" t="b">
        <f t="shared" ca="1" si="17"/>
        <v>0</v>
      </c>
      <c r="O142" t="s">
        <v>463</v>
      </c>
      <c r="P142" s="44">
        <v>109410509.92</v>
      </c>
      <c r="Q142">
        <f ca="1">VLOOKUP(A142,OFFSET(SVOD!$A$4,1,0,2000,3),2,0)</f>
        <v>3</v>
      </c>
      <c r="R142">
        <f ca="1">VLOOKUP(A142,OFFSET(SVOD!$A$4,1,0,2000,3),3,0)</f>
        <v>3</v>
      </c>
      <c r="S142" t="str">
        <f t="shared" si="18"/>
        <v/>
      </c>
      <c r="T142" s="160">
        <f ca="1">VLOOKUP(A142,OFFSET(SVOD!$A$4,1,0,2000,5),5,0)</f>
        <v>0</v>
      </c>
      <c r="AA142">
        <f ca="1">VLOOKUP(A142,OFFSET(SVOD!$A$4,1,0,2000,4),4,0)</f>
        <v>2</v>
      </c>
    </row>
    <row r="143" spans="1:31" hidden="1" x14ac:dyDescent="0.25">
      <c r="A143">
        <v>3727</v>
      </c>
      <c r="B143">
        <v>1</v>
      </c>
      <c r="C143" s="10">
        <v>42644</v>
      </c>
      <c r="D143" s="10"/>
      <c r="E143" s="9">
        <f t="shared" si="13"/>
        <v>0</v>
      </c>
      <c r="F143" s="9">
        <f t="shared" si="14"/>
        <v>1</v>
      </c>
      <c r="I143">
        <f ca="1">VLOOKUP(A143,OFFSET(SVOD!$A$4,1,0,2000,3),3,0)</f>
        <v>1</v>
      </c>
      <c r="J143" s="160"/>
      <c r="K143" s="38">
        <f t="shared" ca="1" si="15"/>
        <v>1</v>
      </c>
      <c r="L143" s="38">
        <f t="shared" ca="1" si="16"/>
        <v>1</v>
      </c>
      <c r="M143" s="37">
        <v>1</v>
      </c>
      <c r="N143" s="36" t="b">
        <f t="shared" ca="1" si="17"/>
        <v>0</v>
      </c>
      <c r="O143" t="s">
        <v>2466</v>
      </c>
      <c r="P143" s="44">
        <v>50000000000</v>
      </c>
      <c r="Q143">
        <f ca="1">VLOOKUP(A143,OFFSET(SVOD!$A$4,1,0,2000,3),2,0)</f>
        <v>1</v>
      </c>
      <c r="R143">
        <f ca="1">VLOOKUP(A143,OFFSET(SVOD!$A$4,1,0,2000,3),3,0)</f>
        <v>1</v>
      </c>
      <c r="S143" t="str">
        <f t="shared" si="18"/>
        <v/>
      </c>
      <c r="T143" s="160">
        <f ca="1">VLOOKUP(A143,OFFSET(SVOD!$A$4,1,0,2000,5),5,0)</f>
        <v>0</v>
      </c>
      <c r="AA143">
        <f ca="1">VLOOKUP(A143,OFFSET(SVOD!$A$4,1,0,2000,4),4,0)</f>
        <v>1</v>
      </c>
    </row>
    <row r="144" spans="1:31" hidden="1" x14ac:dyDescent="0.25">
      <c r="A144">
        <v>3731</v>
      </c>
      <c r="B144">
        <v>1</v>
      </c>
      <c r="C144" s="10">
        <v>42644</v>
      </c>
      <c r="D144" s="10"/>
      <c r="E144" s="9">
        <f t="shared" si="13"/>
        <v>0</v>
      </c>
      <c r="F144" s="9">
        <f t="shared" si="14"/>
        <v>1</v>
      </c>
      <c r="I144">
        <f ca="1">VLOOKUP(A144,OFFSET(SVOD!$A$4,1,0,2000,3),3,0)</f>
        <v>1</v>
      </c>
      <c r="J144" s="160"/>
      <c r="K144" s="38">
        <f t="shared" ca="1" si="15"/>
        <v>1</v>
      </c>
      <c r="L144" s="38">
        <f t="shared" ca="1" si="16"/>
        <v>1</v>
      </c>
      <c r="M144" s="37">
        <v>1</v>
      </c>
      <c r="N144" s="36" t="b">
        <f t="shared" ca="1" si="17"/>
        <v>0</v>
      </c>
      <c r="O144" t="s">
        <v>3435</v>
      </c>
      <c r="P144" s="44">
        <v>37929162027.889999</v>
      </c>
      <c r="Q144">
        <f ca="1">VLOOKUP(A144,OFFSET(SVOD!$A$4,1,0,2000,3),2,0)</f>
        <v>1</v>
      </c>
      <c r="R144">
        <f ca="1">VLOOKUP(A144,OFFSET(SVOD!$A$4,1,0,2000,3),3,0)</f>
        <v>1</v>
      </c>
      <c r="S144" t="str">
        <f t="shared" si="18"/>
        <v/>
      </c>
      <c r="T144" s="160">
        <f ca="1">VLOOKUP(A144,OFFSET(SVOD!$A$4,1,0,2000,5),5,0)</f>
        <v>0</v>
      </c>
      <c r="AA144">
        <f ca="1">VLOOKUP(A144,OFFSET(SVOD!$A$4,1,0,2000,4),4,0)</f>
        <v>1</v>
      </c>
    </row>
    <row r="145" spans="1:28" hidden="1" x14ac:dyDescent="0.25">
      <c r="A145">
        <v>3732</v>
      </c>
      <c r="B145">
        <v>2.1</v>
      </c>
      <c r="C145" s="10">
        <v>42644</v>
      </c>
      <c r="D145" s="10"/>
      <c r="E145" s="9">
        <f t="shared" si="13"/>
        <v>0</v>
      </c>
      <c r="F145" s="9">
        <f t="shared" si="14"/>
        <v>1</v>
      </c>
      <c r="I145">
        <f ca="1">VLOOKUP(A145,OFFSET(SVOD!$A$4,1,0,2000,3),3,0)</f>
        <v>1</v>
      </c>
      <c r="J145" s="160" t="s">
        <v>178</v>
      </c>
      <c r="K145" s="38">
        <f t="shared" ca="1" si="15"/>
        <v>1</v>
      </c>
      <c r="L145" s="38">
        <f t="shared" ca="1" si="16"/>
        <v>1</v>
      </c>
      <c r="M145" s="37">
        <v>1</v>
      </c>
      <c r="N145" s="36" t="b">
        <f t="shared" ca="1" si="17"/>
        <v>0</v>
      </c>
      <c r="O145" t="s">
        <v>6881</v>
      </c>
      <c r="P145" s="44">
        <v>190631301660</v>
      </c>
      <c r="Q145">
        <f ca="1">VLOOKUP(A145,OFFSET(SVOD!$A$4,1,0,2000,3),2,0)</f>
        <v>1</v>
      </c>
      <c r="R145">
        <f ca="1">VLOOKUP(A145,OFFSET(SVOD!$A$4,1,0,2000,3),3,0)</f>
        <v>1</v>
      </c>
      <c r="S145" t="str">
        <f t="shared" si="18"/>
        <v/>
      </c>
      <c r="T145" s="160">
        <f ca="1">VLOOKUP(A145,OFFSET(SVOD!$A$4,1,0,2000,5),5,0)</f>
        <v>0</v>
      </c>
      <c r="V145" t="s">
        <v>7770</v>
      </c>
      <c r="AA145">
        <f ca="1">VLOOKUP(A145,OFFSET(SVOD!$A$4,1,0,2000,4),4,0)</f>
        <v>1</v>
      </c>
      <c r="AB145">
        <v>1</v>
      </c>
    </row>
    <row r="146" spans="1:28" hidden="1" x14ac:dyDescent="0.25">
      <c r="A146">
        <v>3774</v>
      </c>
      <c r="B146">
        <v>2.1</v>
      </c>
      <c r="C146" s="10">
        <v>42278</v>
      </c>
      <c r="D146" s="10">
        <v>42490</v>
      </c>
      <c r="E146" s="9">
        <f t="shared" si="13"/>
        <v>2</v>
      </c>
      <c r="F146" s="9">
        <f t="shared" ca="1" si="14"/>
        <v>4.4000000000000004</v>
      </c>
      <c r="I146">
        <f ca="1">VLOOKUP(A146,OFFSET(SVOD!$A$4,1,0,2000,3),3,0)</f>
        <v>4.0999999999999996</v>
      </c>
      <c r="J146" s="160"/>
      <c r="K146" s="38">
        <f t="shared" ca="1" si="15"/>
        <v>4.4000000000000004</v>
      </c>
      <c r="L146" s="38">
        <f t="shared" ca="1" si="16"/>
        <v>4.4000000000000004</v>
      </c>
      <c r="M146" s="37">
        <v>4.4000000000000004</v>
      </c>
      <c r="N146" s="36" t="b">
        <f t="shared" ca="1" si="17"/>
        <v>0</v>
      </c>
      <c r="O146" t="s">
        <v>5934</v>
      </c>
      <c r="P146" s="44">
        <v>82457093.5</v>
      </c>
      <c r="Q146">
        <f ca="1">VLOOKUP(A146,OFFSET(SVOD!$A$4,1,0,2000,3),2,0)</f>
        <v>4.0999999999999996</v>
      </c>
      <c r="R146">
        <f ca="1">VLOOKUP(A146,OFFSET(SVOD!$A$4,1,0,2000,3),3,0)</f>
        <v>4.0999999999999996</v>
      </c>
      <c r="S146" t="str">
        <f t="shared" si="18"/>
        <v/>
      </c>
      <c r="T146" s="160">
        <f ca="1">VLOOKUP(A146,OFFSET(SVOD!$A$4,1,0,2000,5),5,0)</f>
        <v>434</v>
      </c>
      <c r="AA146">
        <f ca="1">VLOOKUP(A146,OFFSET(SVOD!$A$4,1,0,2000,4),4,0)</f>
        <v>3</v>
      </c>
    </row>
    <row r="147" spans="1:28" hidden="1" x14ac:dyDescent="0.25">
      <c r="A147">
        <v>3787</v>
      </c>
      <c r="B147">
        <v>2.2000000000000002</v>
      </c>
      <c r="C147" s="10">
        <v>42370</v>
      </c>
      <c r="D147" s="10">
        <v>42967</v>
      </c>
      <c r="E147" s="9">
        <f t="shared" si="13"/>
        <v>0</v>
      </c>
      <c r="F147" s="9">
        <f t="shared" si="14"/>
        <v>1</v>
      </c>
      <c r="I147">
        <f ca="1">VLOOKUP(A147,OFFSET(SVOD!$A$4,1,0,2000,3),3,0)</f>
        <v>3.2</v>
      </c>
      <c r="J147" s="160"/>
      <c r="K147" s="38">
        <f t="shared" ca="1" si="15"/>
        <v>3.2</v>
      </c>
      <c r="L147" s="38">
        <f t="shared" ca="1" si="16"/>
        <v>3.2</v>
      </c>
      <c r="M147" s="37">
        <v>3.2</v>
      </c>
      <c r="N147" s="36" t="b">
        <f t="shared" ca="1" si="17"/>
        <v>0</v>
      </c>
      <c r="O147" t="s">
        <v>6899</v>
      </c>
      <c r="P147" s="44">
        <v>67214184831.190002</v>
      </c>
      <c r="Q147">
        <f ca="1">VLOOKUP(A147,OFFSET(SVOD!$A$4,1,0,2000,3),2,0)</f>
        <v>2.2000000000000002</v>
      </c>
      <c r="R147">
        <f ca="1">VLOOKUP(A147,OFFSET(SVOD!$A$4,1,0,2000,3),3,0)</f>
        <v>3.2</v>
      </c>
      <c r="S147" t="str">
        <f t="shared" si="18"/>
        <v/>
      </c>
      <c r="T147" s="160">
        <f ca="1">VLOOKUP(A147,OFFSET(SVOD!$A$4,1,0,2000,5),5,0)</f>
        <v>0</v>
      </c>
      <c r="U147" t="s">
        <v>7741</v>
      </c>
      <c r="AA147">
        <f ca="1">VLOOKUP(A147,OFFSET(SVOD!$A$4,1,0,2000,4),4,0)</f>
        <v>2</v>
      </c>
    </row>
    <row r="148" spans="1:28" hidden="1" x14ac:dyDescent="0.25">
      <c r="A148">
        <v>3822</v>
      </c>
      <c r="B148">
        <v>1</v>
      </c>
      <c r="C148" s="10">
        <v>42644</v>
      </c>
      <c r="D148" s="10"/>
      <c r="E148" s="9">
        <f t="shared" si="13"/>
        <v>0</v>
      </c>
      <c r="F148" s="9">
        <f t="shared" si="14"/>
        <v>1</v>
      </c>
      <c r="I148">
        <f ca="1">VLOOKUP(A148,OFFSET(SVOD!$A$4,1,0,2000,3),3,0)</f>
        <v>1</v>
      </c>
      <c r="J148" s="160"/>
      <c r="K148" s="38">
        <f t="shared" ca="1" si="15"/>
        <v>1</v>
      </c>
      <c r="L148" s="38">
        <f t="shared" ca="1" si="16"/>
        <v>1</v>
      </c>
      <c r="M148" s="37">
        <v>1</v>
      </c>
      <c r="N148" s="36" t="b">
        <f t="shared" ca="1" si="17"/>
        <v>0</v>
      </c>
      <c r="O148" t="s">
        <v>4664</v>
      </c>
      <c r="P148" s="44">
        <v>102426068.31</v>
      </c>
      <c r="Q148">
        <f ca="1">VLOOKUP(A148,OFFSET(SVOD!$A$4,1,0,2000,3),2,0)</f>
        <v>1</v>
      </c>
      <c r="R148">
        <f ca="1">VLOOKUP(A148,OFFSET(SVOD!$A$4,1,0,2000,3),3,0)</f>
        <v>1</v>
      </c>
      <c r="S148" t="str">
        <f t="shared" si="18"/>
        <v/>
      </c>
      <c r="T148" s="160">
        <f ca="1">VLOOKUP(A148,OFFSET(SVOD!$A$4,1,0,2000,5),5,0)</f>
        <v>0</v>
      </c>
      <c r="AA148">
        <f ca="1">VLOOKUP(A148,OFFSET(SVOD!$A$4,1,0,2000,4),4,0)</f>
        <v>1</v>
      </c>
    </row>
    <row r="149" spans="1:28" hidden="1" x14ac:dyDescent="0.25">
      <c r="A149">
        <v>3861</v>
      </c>
      <c r="B149">
        <v>2.2000000000000002</v>
      </c>
      <c r="C149" s="10">
        <v>42644</v>
      </c>
      <c r="D149" s="10"/>
      <c r="E149" s="9">
        <f t="shared" si="13"/>
        <v>0</v>
      </c>
      <c r="F149" s="9">
        <f t="shared" si="14"/>
        <v>1</v>
      </c>
      <c r="I149">
        <f ca="1">VLOOKUP(A149,OFFSET(SVOD!$A$4,1,0,2000,3),3,0)</f>
        <v>3.2</v>
      </c>
      <c r="J149" s="160"/>
      <c r="K149" s="38">
        <f t="shared" ca="1" si="15"/>
        <v>3.2</v>
      </c>
      <c r="L149" s="38">
        <f t="shared" ca="1" si="16"/>
        <v>3.2</v>
      </c>
      <c r="M149" s="37">
        <v>3.2</v>
      </c>
      <c r="N149" s="36" t="b">
        <f t="shared" ca="1" si="17"/>
        <v>0</v>
      </c>
      <c r="O149" t="s">
        <v>3285</v>
      </c>
      <c r="P149" s="44">
        <v>657090951.46000004</v>
      </c>
      <c r="Q149">
        <f ca="1">VLOOKUP(A149,OFFSET(SVOD!$A$4,1,0,2000,3),2,0)</f>
        <v>3.2</v>
      </c>
      <c r="R149">
        <f ca="1">VLOOKUP(A149,OFFSET(SVOD!$A$4,1,0,2000,3),3,0)</f>
        <v>3.2</v>
      </c>
      <c r="S149" t="str">
        <f t="shared" si="18"/>
        <v/>
      </c>
      <c r="T149" s="160">
        <f ca="1">VLOOKUP(A149,OFFSET(SVOD!$A$4,1,0,2000,5),5,0)</f>
        <v>0</v>
      </c>
      <c r="AA149">
        <f ca="1">VLOOKUP(A149,OFFSET(SVOD!$A$4,1,0,2000,4),4,0)</f>
        <v>2</v>
      </c>
    </row>
    <row r="150" spans="1:28" hidden="1" x14ac:dyDescent="0.25">
      <c r="A150">
        <v>3870</v>
      </c>
      <c r="B150">
        <v>1</v>
      </c>
      <c r="C150" s="10">
        <v>42644</v>
      </c>
      <c r="D150" s="10"/>
      <c r="E150" s="9">
        <f t="shared" si="13"/>
        <v>0</v>
      </c>
      <c r="F150" s="9">
        <f t="shared" si="14"/>
        <v>1</v>
      </c>
      <c r="I150">
        <f ca="1">VLOOKUP(A150,OFFSET(SVOD!$A$4,1,0,2000,3),3,0)</f>
        <v>1</v>
      </c>
      <c r="J150" s="160"/>
      <c r="K150" s="38">
        <f t="shared" ca="1" si="15"/>
        <v>1</v>
      </c>
      <c r="L150" s="38">
        <f t="shared" ca="1" si="16"/>
        <v>1</v>
      </c>
      <c r="M150" s="37">
        <v>1</v>
      </c>
      <c r="N150" s="36" t="b">
        <f t="shared" ca="1" si="17"/>
        <v>0</v>
      </c>
      <c r="O150" t="s">
        <v>5935</v>
      </c>
      <c r="P150" s="44">
        <v>340949310</v>
      </c>
      <c r="Q150">
        <f ca="1">VLOOKUP(A150,OFFSET(SVOD!$A$4,1,0,2000,3),2,0)</f>
        <v>1</v>
      </c>
      <c r="R150">
        <f ca="1">VLOOKUP(A150,OFFSET(SVOD!$A$4,1,0,2000,3),3,0)</f>
        <v>1</v>
      </c>
      <c r="S150" t="str">
        <f t="shared" si="18"/>
        <v/>
      </c>
      <c r="T150" s="160">
        <f ca="1">VLOOKUP(A150,OFFSET(SVOD!$A$4,1,0,2000,5),5,0)</f>
        <v>0</v>
      </c>
      <c r="AA150">
        <f ca="1">VLOOKUP(A150,OFFSET(SVOD!$A$4,1,0,2000,4),4,0)</f>
        <v>1</v>
      </c>
    </row>
    <row r="151" spans="1:28" hidden="1" x14ac:dyDescent="0.25">
      <c r="A151">
        <v>3880</v>
      </c>
      <c r="B151">
        <v>2.2000000000000002</v>
      </c>
      <c r="C151" s="10">
        <v>42644</v>
      </c>
      <c r="D151" s="10"/>
      <c r="E151" s="9">
        <f t="shared" si="13"/>
        <v>0</v>
      </c>
      <c r="F151" s="9">
        <f t="shared" si="14"/>
        <v>1</v>
      </c>
      <c r="I151">
        <f ca="1">VLOOKUP(A151,OFFSET(SVOD!$A$4,1,0,2000,3),3,0)</f>
        <v>2</v>
      </c>
      <c r="J151" s="160" t="s">
        <v>178</v>
      </c>
      <c r="K151" s="38">
        <f t="shared" ca="1" si="15"/>
        <v>2</v>
      </c>
      <c r="L151" s="38">
        <f t="shared" ca="1" si="16"/>
        <v>2</v>
      </c>
      <c r="M151" s="37">
        <v>2</v>
      </c>
      <c r="N151" s="36" t="b">
        <f t="shared" ca="1" si="17"/>
        <v>0</v>
      </c>
      <c r="O151" t="s">
        <v>148</v>
      </c>
      <c r="P151" s="44">
        <v>1000000</v>
      </c>
      <c r="Q151">
        <f ca="1">VLOOKUP(A151,OFFSET(SVOD!$A$4,1,0,2000,3),2,0)</f>
        <v>2</v>
      </c>
      <c r="R151">
        <f ca="1">VLOOKUP(A151,OFFSET(SVOD!$A$4,1,0,2000,3),3,0)</f>
        <v>2</v>
      </c>
      <c r="S151" t="str">
        <f t="shared" si="18"/>
        <v/>
      </c>
      <c r="T151" s="160">
        <f ca="1">VLOOKUP(A151,OFFSET(SVOD!$A$4,1,0,2000,5),5,0)</f>
        <v>0</v>
      </c>
      <c r="V151" t="s">
        <v>3992</v>
      </c>
      <c r="AA151">
        <f ca="1">VLOOKUP(A151,OFFSET(SVOD!$A$4,1,0,2000,4),4,0)</f>
        <v>2</v>
      </c>
      <c r="AB151">
        <v>1</v>
      </c>
    </row>
    <row r="152" spans="1:28" hidden="1" x14ac:dyDescent="0.25">
      <c r="A152">
        <v>3896</v>
      </c>
      <c r="B152">
        <v>2.2000000000000002</v>
      </c>
      <c r="C152" s="10">
        <v>42095</v>
      </c>
      <c r="D152" s="10">
        <v>42247</v>
      </c>
      <c r="E152" s="9">
        <f t="shared" si="13"/>
        <v>2</v>
      </c>
      <c r="F152" s="9">
        <f t="shared" ca="1" si="14"/>
        <v>4.4000000000000004</v>
      </c>
      <c r="I152">
        <f ca="1">VLOOKUP(A152,OFFSET(SVOD!$A$4,1,0,2000,3),3,0)</f>
        <v>4.2</v>
      </c>
      <c r="J152" s="160"/>
      <c r="K152" s="38">
        <f t="shared" ca="1" si="15"/>
        <v>4.4000000000000004</v>
      </c>
      <c r="L152" s="38">
        <f t="shared" ca="1" si="16"/>
        <v>4.4000000000000004</v>
      </c>
      <c r="M152" s="37">
        <v>4.4000000000000004</v>
      </c>
      <c r="N152" s="36" t="b">
        <f t="shared" ca="1" si="17"/>
        <v>0</v>
      </c>
      <c r="O152" t="s">
        <v>458</v>
      </c>
      <c r="P152" s="44">
        <v>2000000000</v>
      </c>
      <c r="Q152">
        <f ca="1">VLOOKUP(A152,OFFSET(SVOD!$A$4,1,0,2000,3),2,0)</f>
        <v>4.2</v>
      </c>
      <c r="R152">
        <f ca="1">VLOOKUP(A152,OFFSET(SVOD!$A$4,1,0,2000,3),3,0)</f>
        <v>4.2</v>
      </c>
      <c r="S152" t="str">
        <f t="shared" si="18"/>
        <v/>
      </c>
      <c r="T152" s="160">
        <f ca="1">VLOOKUP(A152,OFFSET(SVOD!$A$4,1,0,2000,5),5,0)</f>
        <v>562</v>
      </c>
      <c r="W152" t="s">
        <v>5233</v>
      </c>
      <c r="AA152">
        <f ca="1">VLOOKUP(A152,OFFSET(SVOD!$A$4,1,0,2000,4),4,0)</f>
        <v>3</v>
      </c>
    </row>
    <row r="153" spans="1:28" hidden="1" x14ac:dyDescent="0.25">
      <c r="A153">
        <v>3909</v>
      </c>
      <c r="B153">
        <v>1</v>
      </c>
      <c r="C153" s="10">
        <v>42644</v>
      </c>
      <c r="D153" s="10"/>
      <c r="E153" s="9">
        <f t="shared" si="13"/>
        <v>0</v>
      </c>
      <c r="F153" s="9">
        <f t="shared" si="14"/>
        <v>1</v>
      </c>
      <c r="I153">
        <f ca="1">VLOOKUP(A153,OFFSET(SVOD!$A$4,1,0,2000,3),3,0)</f>
        <v>1</v>
      </c>
      <c r="J153" s="160"/>
      <c r="K153" s="38">
        <f t="shared" ca="1" si="15"/>
        <v>1</v>
      </c>
      <c r="L153" s="38">
        <f t="shared" ca="1" si="16"/>
        <v>1</v>
      </c>
      <c r="M153" s="37">
        <v>1</v>
      </c>
      <c r="N153" s="36" t="b">
        <f t="shared" ca="1" si="17"/>
        <v>0</v>
      </c>
      <c r="O153" t="s">
        <v>149</v>
      </c>
      <c r="P153" s="44">
        <v>401032849.37</v>
      </c>
      <c r="Q153">
        <f ca="1">VLOOKUP(A153,OFFSET(SVOD!$A$4,1,0,2000,3),2,0)</f>
        <v>1</v>
      </c>
      <c r="R153">
        <f ca="1">VLOOKUP(A153,OFFSET(SVOD!$A$4,1,0,2000,3),3,0)</f>
        <v>1</v>
      </c>
      <c r="S153" t="str">
        <f t="shared" si="18"/>
        <v/>
      </c>
      <c r="T153" s="160">
        <f ca="1">VLOOKUP(A153,OFFSET(SVOD!$A$4,1,0,2000,5),5,0)</f>
        <v>0</v>
      </c>
      <c r="AA153">
        <f ca="1">VLOOKUP(A153,OFFSET(SVOD!$A$4,1,0,2000,4),4,0)</f>
        <v>1</v>
      </c>
    </row>
    <row r="154" spans="1:28" hidden="1" x14ac:dyDescent="0.25">
      <c r="A154">
        <v>3998</v>
      </c>
      <c r="B154">
        <v>2.1</v>
      </c>
      <c r="C154" s="10">
        <v>42644</v>
      </c>
      <c r="D154" s="10"/>
      <c r="E154" s="9">
        <f t="shared" si="13"/>
        <v>0</v>
      </c>
      <c r="F154" s="9">
        <f t="shared" si="14"/>
        <v>1</v>
      </c>
      <c r="G154">
        <v>2</v>
      </c>
      <c r="H154">
        <v>2</v>
      </c>
      <c r="I154">
        <f ca="1">VLOOKUP(A154,OFFSET(SVOD!$A$4,1,0,2000,3),3,0)</f>
        <v>2.1</v>
      </c>
      <c r="J154" s="160"/>
      <c r="K154" s="38">
        <f t="shared" ca="1" si="15"/>
        <v>2</v>
      </c>
      <c r="L154" s="38">
        <f t="shared" ca="1" si="16"/>
        <v>2</v>
      </c>
      <c r="M154" s="37">
        <v>2</v>
      </c>
      <c r="N154" s="36" t="b">
        <f t="shared" ca="1" si="17"/>
        <v>0</v>
      </c>
      <c r="O154" t="s">
        <v>150</v>
      </c>
      <c r="P154" s="44">
        <v>7189902938.1099997</v>
      </c>
      <c r="Q154">
        <f ca="1">VLOOKUP(A154,OFFSET(SVOD!$A$4,1,0,2000,3),2,0)</f>
        <v>2.1</v>
      </c>
      <c r="R154">
        <f ca="1">VLOOKUP(A154,OFFSET(SVOD!$A$4,1,0,2000,3),3,0)</f>
        <v>2.1</v>
      </c>
      <c r="S154" t="str">
        <f t="shared" si="18"/>
        <v/>
      </c>
      <c r="T154" s="160">
        <f ca="1">VLOOKUP(A154,OFFSET(SVOD!$A$4,1,0,2000,5),5,0)</f>
        <v>0</v>
      </c>
      <c r="U154" t="s">
        <v>1693</v>
      </c>
      <c r="AA154">
        <f ca="1">VLOOKUP(A154,OFFSET(SVOD!$A$4,1,0,2000,4),4,0)</f>
        <v>1</v>
      </c>
      <c r="AB154">
        <v>1</v>
      </c>
    </row>
    <row r="155" spans="1:28" hidden="1" x14ac:dyDescent="0.25">
      <c r="A155">
        <v>4007</v>
      </c>
      <c r="B155">
        <v>1</v>
      </c>
      <c r="C155" s="10">
        <v>42644</v>
      </c>
      <c r="D155" s="10"/>
      <c r="E155" s="9">
        <f t="shared" si="13"/>
        <v>0</v>
      </c>
      <c r="F155" s="9">
        <f t="shared" si="14"/>
        <v>1</v>
      </c>
      <c r="I155">
        <f ca="1">VLOOKUP(A155,OFFSET(SVOD!$A$4,1,0,2000,3),3,0)</f>
        <v>1</v>
      </c>
      <c r="J155" s="160"/>
      <c r="K155" s="38">
        <f t="shared" ca="1" si="15"/>
        <v>1</v>
      </c>
      <c r="L155" s="38">
        <f t="shared" ca="1" si="16"/>
        <v>1</v>
      </c>
      <c r="M155" s="37">
        <v>1</v>
      </c>
      <c r="N155" s="36" t="b">
        <f t="shared" ca="1" si="17"/>
        <v>0</v>
      </c>
      <c r="O155" t="s">
        <v>3721</v>
      </c>
      <c r="P155" s="44">
        <v>4191217894.46</v>
      </c>
      <c r="Q155">
        <f ca="1">VLOOKUP(A155,OFFSET(SVOD!$A$4,1,0,2000,3),2,0)</f>
        <v>1</v>
      </c>
      <c r="R155">
        <f ca="1">VLOOKUP(A155,OFFSET(SVOD!$A$4,1,0,2000,3),3,0)</f>
        <v>1</v>
      </c>
      <c r="S155" t="str">
        <f t="shared" si="18"/>
        <v/>
      </c>
      <c r="T155" s="160">
        <f ca="1">VLOOKUP(A155,OFFSET(SVOD!$A$4,1,0,2000,5),5,0)</f>
        <v>0</v>
      </c>
      <c r="AA155">
        <f ca="1">VLOOKUP(A155,OFFSET(SVOD!$A$4,1,0,2000,4),4,0)</f>
        <v>1</v>
      </c>
    </row>
    <row r="156" spans="1:28" hidden="1" x14ac:dyDescent="0.25">
      <c r="A156">
        <v>4012</v>
      </c>
      <c r="B156">
        <v>1</v>
      </c>
      <c r="C156" s="10">
        <v>42644</v>
      </c>
      <c r="D156" s="10"/>
      <c r="E156" s="9">
        <f t="shared" si="13"/>
        <v>0</v>
      </c>
      <c r="F156" s="9">
        <f t="shared" si="14"/>
        <v>1</v>
      </c>
      <c r="I156">
        <f ca="1">VLOOKUP(A156,OFFSET(SVOD!$A$4,1,0,2000,3),3,0)</f>
        <v>1</v>
      </c>
      <c r="J156" s="160"/>
      <c r="K156" s="38">
        <f t="shared" ca="1" si="15"/>
        <v>1</v>
      </c>
      <c r="L156" s="38">
        <f t="shared" ca="1" si="16"/>
        <v>1</v>
      </c>
      <c r="M156" s="37">
        <v>1</v>
      </c>
      <c r="N156" s="36" t="b">
        <f t="shared" ca="1" si="17"/>
        <v>0</v>
      </c>
      <c r="O156" t="s">
        <v>1458</v>
      </c>
      <c r="P156" s="44">
        <v>1611977949.3900001</v>
      </c>
      <c r="Q156">
        <f ca="1">VLOOKUP(A156,OFFSET(SVOD!$A$4,1,0,2000,3),2,0)</f>
        <v>1</v>
      </c>
      <c r="R156">
        <f ca="1">VLOOKUP(A156,OFFSET(SVOD!$A$4,1,0,2000,3),3,0)</f>
        <v>1</v>
      </c>
      <c r="S156" t="str">
        <f t="shared" si="18"/>
        <v/>
      </c>
      <c r="T156" s="160">
        <f ca="1">VLOOKUP(A156,OFFSET(SVOD!$A$4,1,0,2000,5),5,0)</f>
        <v>0</v>
      </c>
      <c r="AA156">
        <f ca="1">VLOOKUP(A156,OFFSET(SVOD!$A$4,1,0,2000,4),4,0)</f>
        <v>1</v>
      </c>
    </row>
    <row r="157" spans="1:28" hidden="1" x14ac:dyDescent="0.25">
      <c r="A157">
        <v>4016</v>
      </c>
      <c r="B157">
        <v>2.2000000000000002</v>
      </c>
      <c r="C157" s="10">
        <v>42644</v>
      </c>
      <c r="D157" s="10"/>
      <c r="E157" s="9">
        <f t="shared" si="13"/>
        <v>0</v>
      </c>
      <c r="F157" s="9">
        <f t="shared" si="14"/>
        <v>1</v>
      </c>
      <c r="I157">
        <f ca="1">VLOOKUP(A157,OFFSET(SVOD!$A$4,1,0,2000,3),3,0)</f>
        <v>3.2</v>
      </c>
      <c r="J157" s="160"/>
      <c r="K157" s="38">
        <f t="shared" ca="1" si="15"/>
        <v>3.2</v>
      </c>
      <c r="L157" s="38">
        <f t="shared" ca="1" si="16"/>
        <v>3.2</v>
      </c>
      <c r="M157" s="37">
        <v>3.2</v>
      </c>
      <c r="N157" s="36" t="b">
        <f t="shared" ca="1" si="17"/>
        <v>0</v>
      </c>
      <c r="O157" t="s">
        <v>6401</v>
      </c>
      <c r="P157" s="44">
        <v>1528235000</v>
      </c>
      <c r="Q157">
        <f ca="1">VLOOKUP(A157,OFFSET(SVOD!$A$4,1,0,2000,3),2,0)</f>
        <v>3.2</v>
      </c>
      <c r="R157">
        <f ca="1">VLOOKUP(A157,OFFSET(SVOD!$A$4,1,0,2000,3),3,0)</f>
        <v>3.2</v>
      </c>
      <c r="S157" t="str">
        <f t="shared" si="18"/>
        <v/>
      </c>
      <c r="T157" s="160">
        <f ca="1">VLOOKUP(A157,OFFSET(SVOD!$A$4,1,0,2000,5),5,0)</f>
        <v>0</v>
      </c>
      <c r="AA157">
        <f ca="1">VLOOKUP(A157,OFFSET(SVOD!$A$4,1,0,2000,4),4,0)</f>
        <v>2</v>
      </c>
    </row>
    <row r="158" spans="1:28" hidden="1" x14ac:dyDescent="0.25">
      <c r="A158">
        <v>4017</v>
      </c>
      <c r="B158">
        <v>1</v>
      </c>
      <c r="C158" s="10">
        <v>42644</v>
      </c>
      <c r="D158" s="10"/>
      <c r="E158" s="9">
        <f t="shared" si="13"/>
        <v>0</v>
      </c>
      <c r="F158" s="9">
        <f t="shared" si="14"/>
        <v>1</v>
      </c>
      <c r="I158">
        <f ca="1">VLOOKUP(A158,OFFSET(SVOD!$A$4,1,0,2000,3),3,0)</f>
        <v>1</v>
      </c>
      <c r="J158" s="160"/>
      <c r="K158" s="38">
        <f t="shared" ca="1" si="15"/>
        <v>1</v>
      </c>
      <c r="L158" s="38">
        <f t="shared" ca="1" si="16"/>
        <v>1</v>
      </c>
      <c r="M158" s="37">
        <v>1</v>
      </c>
      <c r="N158" s="36" t="b">
        <f t="shared" ca="1" si="17"/>
        <v>0</v>
      </c>
      <c r="O158" t="s">
        <v>7082</v>
      </c>
      <c r="P158" s="44">
        <v>996998029.55999994</v>
      </c>
      <c r="Q158">
        <f ca="1">VLOOKUP(A158,OFFSET(SVOD!$A$4,1,0,2000,3),2,0)</f>
        <v>1</v>
      </c>
      <c r="R158">
        <f ca="1">VLOOKUP(A158,OFFSET(SVOD!$A$4,1,0,2000,3),3,0)</f>
        <v>1</v>
      </c>
      <c r="S158" t="str">
        <f t="shared" si="18"/>
        <v/>
      </c>
      <c r="T158" s="160">
        <f ca="1">VLOOKUP(A158,OFFSET(SVOD!$A$4,1,0,2000,5),5,0)</f>
        <v>0</v>
      </c>
      <c r="AA158">
        <f ca="1">VLOOKUP(A158,OFFSET(SVOD!$A$4,1,0,2000,4),4,0)</f>
        <v>1</v>
      </c>
    </row>
    <row r="159" spans="1:28" hidden="1" x14ac:dyDescent="0.25">
      <c r="A159">
        <v>4056</v>
      </c>
      <c r="B159">
        <v>1</v>
      </c>
      <c r="C159" s="10">
        <v>42644</v>
      </c>
      <c r="D159" s="10"/>
      <c r="E159" s="9">
        <f t="shared" si="13"/>
        <v>0</v>
      </c>
      <c r="F159" s="9">
        <f t="shared" si="14"/>
        <v>1</v>
      </c>
      <c r="I159">
        <f ca="1">VLOOKUP(A159,OFFSET(SVOD!$A$4,1,0,2000,3),3,0)</f>
        <v>2</v>
      </c>
      <c r="J159" s="160" t="s">
        <v>178</v>
      </c>
      <c r="K159" s="38">
        <f t="shared" ca="1" si="15"/>
        <v>2</v>
      </c>
      <c r="L159" s="38">
        <f t="shared" ca="1" si="16"/>
        <v>2</v>
      </c>
      <c r="M159" s="37">
        <v>2</v>
      </c>
      <c r="N159" s="36" t="b">
        <f t="shared" ca="1" si="17"/>
        <v>0</v>
      </c>
      <c r="O159" t="s">
        <v>4078</v>
      </c>
      <c r="P159" s="44">
        <v>1684691148.3299999</v>
      </c>
      <c r="Q159">
        <f ca="1">VLOOKUP(A159,OFFSET(SVOD!$A$4,1,0,2000,3),2,0)</f>
        <v>2</v>
      </c>
      <c r="R159">
        <f ca="1">VLOOKUP(A159,OFFSET(SVOD!$A$4,1,0,2000,3),3,0)</f>
        <v>2</v>
      </c>
      <c r="S159" t="str">
        <f t="shared" si="18"/>
        <v/>
      </c>
      <c r="T159" s="160">
        <f ca="1">VLOOKUP(A159,OFFSET(SVOD!$A$4,1,0,2000,5),5,0)</f>
        <v>333</v>
      </c>
      <c r="V159" t="s">
        <v>6986</v>
      </c>
      <c r="W159" t="s">
        <v>5192</v>
      </c>
      <c r="AA159">
        <f ca="1">VLOOKUP(A159,OFFSET(SVOD!$A$4,1,0,2000,4),4,0)</f>
        <v>3</v>
      </c>
      <c r="AB159">
        <v>1</v>
      </c>
    </row>
    <row r="160" spans="1:28" hidden="1" x14ac:dyDescent="0.25">
      <c r="A160">
        <v>4144</v>
      </c>
      <c r="B160">
        <v>1</v>
      </c>
      <c r="C160" s="10">
        <v>42644</v>
      </c>
      <c r="D160" s="10"/>
      <c r="E160" s="9">
        <f t="shared" si="13"/>
        <v>0</v>
      </c>
      <c r="F160" s="9">
        <f t="shared" si="14"/>
        <v>1</v>
      </c>
      <c r="I160">
        <f ca="1">VLOOKUP(A160,OFFSET(SVOD!$A$4,1,0,2000,3),3,0)</f>
        <v>1</v>
      </c>
      <c r="J160" s="160"/>
      <c r="K160" s="38">
        <f t="shared" ca="1" si="15"/>
        <v>1</v>
      </c>
      <c r="L160" s="38">
        <f t="shared" ca="1" si="16"/>
        <v>1</v>
      </c>
      <c r="M160" s="37">
        <v>1</v>
      </c>
      <c r="N160" s="36" t="b">
        <f t="shared" ca="1" si="17"/>
        <v>0</v>
      </c>
      <c r="O160" t="s">
        <v>7053</v>
      </c>
      <c r="P160" s="44">
        <v>22000000000</v>
      </c>
      <c r="Q160">
        <f ca="1">VLOOKUP(A160,OFFSET(SVOD!$A$4,1,0,2000,3),2,0)</f>
        <v>1</v>
      </c>
      <c r="R160">
        <f ca="1">VLOOKUP(A160,OFFSET(SVOD!$A$4,1,0,2000,3),3,0)</f>
        <v>1</v>
      </c>
      <c r="S160" t="str">
        <f t="shared" si="18"/>
        <v/>
      </c>
      <c r="T160" s="160">
        <f ca="1">VLOOKUP(A160,OFFSET(SVOD!$A$4,1,0,2000,5),5,0)</f>
        <v>0</v>
      </c>
      <c r="AA160">
        <f ca="1">VLOOKUP(A160,OFFSET(SVOD!$A$4,1,0,2000,4),4,0)</f>
        <v>1</v>
      </c>
    </row>
    <row r="161" spans="1:29" hidden="1" x14ac:dyDescent="0.25">
      <c r="A161">
        <v>4162</v>
      </c>
      <c r="B161">
        <v>1</v>
      </c>
      <c r="C161" s="10">
        <v>42370</v>
      </c>
      <c r="D161" s="10">
        <v>42967</v>
      </c>
      <c r="E161" s="9">
        <f t="shared" si="13"/>
        <v>0</v>
      </c>
      <c r="F161" s="9">
        <f t="shared" si="14"/>
        <v>1</v>
      </c>
      <c r="I161">
        <f ca="1">VLOOKUP(A161,OFFSET(SVOD!$A$4,1,0,2000,3),3,0)</f>
        <v>1</v>
      </c>
      <c r="J161" s="160"/>
      <c r="K161" s="38">
        <f t="shared" ca="1" si="15"/>
        <v>1</v>
      </c>
      <c r="L161" s="38">
        <f t="shared" ca="1" si="16"/>
        <v>1</v>
      </c>
      <c r="M161" s="37">
        <v>1</v>
      </c>
      <c r="N161" s="36" t="b">
        <f t="shared" ca="1" si="17"/>
        <v>0</v>
      </c>
      <c r="O161" t="s">
        <v>5766</v>
      </c>
      <c r="P161" s="44">
        <v>6881124629.5799999</v>
      </c>
      <c r="Q161">
        <f ca="1">VLOOKUP(A161,OFFSET(SVOD!$A$4,1,0,2000,3),2,0)</f>
        <v>1</v>
      </c>
      <c r="R161">
        <f ca="1">VLOOKUP(A161,OFFSET(SVOD!$A$4,1,0,2000,3),3,0)</f>
        <v>1</v>
      </c>
      <c r="S161" t="str">
        <f t="shared" si="18"/>
        <v/>
      </c>
      <c r="T161" s="160">
        <f ca="1">VLOOKUP(A161,OFFSET(SVOD!$A$4,1,0,2000,5),5,0)</f>
        <v>0</v>
      </c>
      <c r="AA161">
        <f ca="1">VLOOKUP(A161,OFFSET(SVOD!$A$4,1,0,2000,4),4,0)</f>
        <v>1</v>
      </c>
    </row>
    <row r="162" spans="1:29" hidden="1" x14ac:dyDescent="0.25">
      <c r="A162">
        <v>4200</v>
      </c>
      <c r="B162">
        <v>1</v>
      </c>
      <c r="C162" s="10">
        <v>42644</v>
      </c>
      <c r="D162" s="10"/>
      <c r="E162" s="9">
        <f t="shared" si="13"/>
        <v>0</v>
      </c>
      <c r="F162" s="9">
        <f t="shared" si="14"/>
        <v>1</v>
      </c>
      <c r="I162">
        <f ca="1">VLOOKUP(A162,OFFSET(SVOD!$A$4,1,0,2000,3),3,0)</f>
        <v>1</v>
      </c>
      <c r="J162" s="160"/>
      <c r="K162" s="38">
        <f t="shared" ca="1" si="15"/>
        <v>1</v>
      </c>
      <c r="L162" s="38">
        <f t="shared" ca="1" si="16"/>
        <v>1</v>
      </c>
      <c r="M162" s="37">
        <v>1</v>
      </c>
      <c r="N162" s="36" t="b">
        <f t="shared" ca="1" si="17"/>
        <v>0</v>
      </c>
      <c r="O162" t="s">
        <v>3046</v>
      </c>
      <c r="P162" s="44">
        <v>405000000</v>
      </c>
      <c r="Q162">
        <f ca="1">VLOOKUP(A162,OFFSET(SVOD!$A$4,1,0,2000,3),2,0)</f>
        <v>1</v>
      </c>
      <c r="R162">
        <f ca="1">VLOOKUP(A162,OFFSET(SVOD!$A$4,1,0,2000,3),3,0)</f>
        <v>1</v>
      </c>
      <c r="S162" t="str">
        <f t="shared" si="18"/>
        <v/>
      </c>
      <c r="T162" s="160">
        <f ca="1">VLOOKUP(A162,OFFSET(SVOD!$A$4,1,0,2000,5),5,0)</f>
        <v>0</v>
      </c>
      <c r="AA162">
        <f ca="1">VLOOKUP(A162,OFFSET(SVOD!$A$4,1,0,2000,4),4,0)</f>
        <v>1</v>
      </c>
    </row>
    <row r="163" spans="1:29" hidden="1" x14ac:dyDescent="0.25">
      <c r="A163">
        <v>4204</v>
      </c>
      <c r="B163">
        <v>3</v>
      </c>
      <c r="C163" s="10">
        <v>42005</v>
      </c>
      <c r="D163" s="10">
        <v>42155</v>
      </c>
      <c r="E163" s="9">
        <f t="shared" si="13"/>
        <v>2</v>
      </c>
      <c r="F163" s="9">
        <f t="shared" ca="1" si="14"/>
        <v>4.4000000000000004</v>
      </c>
      <c r="I163">
        <f ca="1">VLOOKUP(A163,OFFSET(SVOD!$A$4,1,0,2000,3),3,0)</f>
        <v>5</v>
      </c>
      <c r="J163" s="160"/>
      <c r="K163" s="38">
        <f t="shared" ca="1" si="15"/>
        <v>5</v>
      </c>
      <c r="L163" s="38">
        <f t="shared" ca="1" si="16"/>
        <v>5</v>
      </c>
      <c r="M163" s="37">
        <v>5</v>
      </c>
      <c r="N163" s="36" t="b">
        <f t="shared" ca="1" si="17"/>
        <v>0</v>
      </c>
      <c r="O163" t="s">
        <v>1404</v>
      </c>
      <c r="P163" s="44">
        <v>735965302.50999999</v>
      </c>
      <c r="Q163">
        <f ca="1">VLOOKUP(A163,OFFSET(SVOD!$A$4,1,0,2000,3),2,0)</f>
        <v>5</v>
      </c>
      <c r="R163">
        <f ca="1">VLOOKUP(A163,OFFSET(SVOD!$A$4,1,0,2000,3),3,0)</f>
        <v>5</v>
      </c>
      <c r="S163" t="str">
        <f t="shared" si="18"/>
        <v/>
      </c>
      <c r="T163" s="160">
        <f ca="1">VLOOKUP(A163,OFFSET(SVOD!$A$4,1,0,2000,5),5,0)</f>
        <v>909</v>
      </c>
      <c r="AA163">
        <f ca="1">VLOOKUP(A163,OFFSET(SVOD!$A$4,1,0,2000,4),4,0)</f>
        <v>3</v>
      </c>
    </row>
    <row r="164" spans="1:29" hidden="1" x14ac:dyDescent="0.25">
      <c r="A164">
        <v>4234</v>
      </c>
      <c r="B164">
        <v>1</v>
      </c>
      <c r="C164" s="10">
        <v>42644</v>
      </c>
      <c r="D164" s="10"/>
      <c r="E164" s="9">
        <f t="shared" si="13"/>
        <v>0</v>
      </c>
      <c r="F164" s="9">
        <f t="shared" si="14"/>
        <v>1</v>
      </c>
      <c r="I164">
        <f ca="1">VLOOKUP(A164,OFFSET(SVOD!$A$4,1,0,2000,3),3,0)</f>
        <v>1</v>
      </c>
      <c r="J164" s="160"/>
      <c r="K164" s="38">
        <f t="shared" ca="1" si="15"/>
        <v>1</v>
      </c>
      <c r="L164" s="38">
        <f t="shared" ca="1" si="16"/>
        <v>1</v>
      </c>
      <c r="M164" s="37">
        <v>1</v>
      </c>
      <c r="N164" s="36" t="b">
        <f t="shared" ca="1" si="17"/>
        <v>0</v>
      </c>
      <c r="O164" t="s">
        <v>133</v>
      </c>
      <c r="P164" s="44">
        <v>725000000</v>
      </c>
      <c r="Q164">
        <f ca="1">VLOOKUP(A164,OFFSET(SVOD!$A$4,1,0,2000,3),2,0)</f>
        <v>1</v>
      </c>
      <c r="R164">
        <f ca="1">VLOOKUP(A164,OFFSET(SVOD!$A$4,1,0,2000,3),3,0)</f>
        <v>1</v>
      </c>
      <c r="S164" t="str">
        <f t="shared" si="18"/>
        <v/>
      </c>
      <c r="T164" s="160">
        <f ca="1">VLOOKUP(A164,OFFSET(SVOD!$A$4,1,0,2000,5),5,0)</f>
        <v>0</v>
      </c>
      <c r="U164" t="s">
        <v>1792</v>
      </c>
      <c r="AA164">
        <f ca="1">VLOOKUP(A164,OFFSET(SVOD!$A$4,1,0,2000,4),4,0)</f>
        <v>1</v>
      </c>
    </row>
    <row r="165" spans="1:29" hidden="1" x14ac:dyDescent="0.25">
      <c r="A165">
        <v>4249</v>
      </c>
      <c r="B165">
        <v>3</v>
      </c>
      <c r="C165" s="10">
        <v>42005</v>
      </c>
      <c r="D165" s="10">
        <v>42155</v>
      </c>
      <c r="E165" s="9">
        <f t="shared" si="13"/>
        <v>2</v>
      </c>
      <c r="F165" s="9">
        <f t="shared" ca="1" si="14"/>
        <v>4.4000000000000004</v>
      </c>
      <c r="I165">
        <f ca="1">VLOOKUP(A165,OFFSET(SVOD!$A$4,1,0,2000,3),3,0)</f>
        <v>5</v>
      </c>
      <c r="J165" s="160"/>
      <c r="K165" s="38">
        <f t="shared" ca="1" si="15"/>
        <v>5</v>
      </c>
      <c r="L165" s="38">
        <f t="shared" ca="1" si="16"/>
        <v>5</v>
      </c>
      <c r="M165" s="37">
        <v>5</v>
      </c>
      <c r="N165" s="36" t="b">
        <f t="shared" ca="1" si="17"/>
        <v>0</v>
      </c>
      <c r="O165" t="s">
        <v>1559</v>
      </c>
      <c r="P165" s="44">
        <v>352865937.14999998</v>
      </c>
      <c r="Q165">
        <f ca="1">VLOOKUP(A165,OFFSET(SVOD!$A$4,1,0,2000,3),2,0)</f>
        <v>5</v>
      </c>
      <c r="R165">
        <f ca="1">VLOOKUP(A165,OFFSET(SVOD!$A$4,1,0,2000,3),3,0)</f>
        <v>5</v>
      </c>
      <c r="S165" t="str">
        <f t="shared" si="18"/>
        <v/>
      </c>
      <c r="T165" s="160">
        <f ca="1">VLOOKUP(A165,OFFSET(SVOD!$A$4,1,0,2000,5),5,0)</f>
        <v>1052</v>
      </c>
      <c r="AA165">
        <f ca="1">VLOOKUP(A165,OFFSET(SVOD!$A$4,1,0,2000,4),4,0)</f>
        <v>3</v>
      </c>
    </row>
    <row r="166" spans="1:29" hidden="1" x14ac:dyDescent="0.25">
      <c r="A166">
        <v>4290</v>
      </c>
      <c r="B166">
        <v>1</v>
      </c>
      <c r="C166" s="10">
        <v>42644</v>
      </c>
      <c r="D166" s="10"/>
      <c r="E166" s="9">
        <f t="shared" si="13"/>
        <v>0</v>
      </c>
      <c r="F166" s="9">
        <f t="shared" si="14"/>
        <v>1</v>
      </c>
      <c r="I166">
        <f ca="1">VLOOKUP(A166,OFFSET(SVOD!$A$4,1,0,2000,3),3,0)</f>
        <v>1</v>
      </c>
      <c r="J166" s="160"/>
      <c r="K166" s="38">
        <f t="shared" ca="1" si="15"/>
        <v>1</v>
      </c>
      <c r="L166" s="38">
        <f t="shared" ca="1" si="16"/>
        <v>1</v>
      </c>
      <c r="M166" s="37">
        <v>1</v>
      </c>
      <c r="N166" s="36" t="b">
        <f t="shared" ca="1" si="17"/>
        <v>0</v>
      </c>
      <c r="O166" t="s">
        <v>88</v>
      </c>
      <c r="P166" s="44">
        <v>675870000</v>
      </c>
      <c r="Q166">
        <f ca="1">VLOOKUP(A166,OFFSET(SVOD!$A$4,1,0,2000,3),2,0)</f>
        <v>1</v>
      </c>
      <c r="R166">
        <f ca="1">VLOOKUP(A166,OFFSET(SVOD!$A$4,1,0,2000,3),3,0)</f>
        <v>1</v>
      </c>
      <c r="S166" t="str">
        <f t="shared" si="18"/>
        <v/>
      </c>
      <c r="T166" s="160">
        <f ca="1">VLOOKUP(A166,OFFSET(SVOD!$A$4,1,0,2000,5),5,0)</f>
        <v>0</v>
      </c>
      <c r="AA166">
        <f ca="1">VLOOKUP(A166,OFFSET(SVOD!$A$4,1,0,2000,4),4,0)</f>
        <v>1</v>
      </c>
    </row>
    <row r="167" spans="1:29" hidden="1" x14ac:dyDescent="0.25">
      <c r="A167">
        <v>4291</v>
      </c>
      <c r="B167">
        <v>1</v>
      </c>
      <c r="C167" s="10">
        <v>42644</v>
      </c>
      <c r="D167" s="10"/>
      <c r="E167" s="9">
        <f t="shared" si="13"/>
        <v>0</v>
      </c>
      <c r="F167" s="9">
        <f t="shared" si="14"/>
        <v>1</v>
      </c>
      <c r="I167">
        <f ca="1">VLOOKUP(A167,OFFSET(SVOD!$A$4,1,0,2000,3),3,0)</f>
        <v>1</v>
      </c>
      <c r="J167" s="160"/>
      <c r="K167" s="38">
        <f t="shared" ca="1" si="15"/>
        <v>1</v>
      </c>
      <c r="L167" s="38">
        <f t="shared" ca="1" si="16"/>
        <v>1</v>
      </c>
      <c r="M167" s="37">
        <v>1</v>
      </c>
      <c r="N167" s="36" t="b">
        <f t="shared" ca="1" si="17"/>
        <v>0</v>
      </c>
      <c r="O167" t="s">
        <v>5480</v>
      </c>
      <c r="P167" s="44">
        <v>250000000</v>
      </c>
      <c r="Q167">
        <f ca="1">VLOOKUP(A167,OFFSET(SVOD!$A$4,1,0,2000,3),2,0)</f>
        <v>1</v>
      </c>
      <c r="R167">
        <f ca="1">VLOOKUP(A167,OFFSET(SVOD!$A$4,1,0,2000,3),3,0)</f>
        <v>1</v>
      </c>
      <c r="S167" t="str">
        <f t="shared" si="18"/>
        <v/>
      </c>
      <c r="T167" s="160">
        <f ca="1">VLOOKUP(A167,OFFSET(SVOD!$A$4,1,0,2000,5),5,0)</f>
        <v>0</v>
      </c>
      <c r="AA167">
        <f ca="1">VLOOKUP(A167,OFFSET(SVOD!$A$4,1,0,2000,4),4,0)</f>
        <v>1</v>
      </c>
    </row>
    <row r="168" spans="1:29" hidden="1" x14ac:dyDescent="0.25">
      <c r="A168">
        <v>4293</v>
      </c>
      <c r="B168">
        <v>2.2000000000000002</v>
      </c>
      <c r="C168" s="10">
        <v>42644</v>
      </c>
      <c r="D168" s="10"/>
      <c r="E168" s="9">
        <f t="shared" si="13"/>
        <v>0</v>
      </c>
      <c r="F168" s="9">
        <f t="shared" si="14"/>
        <v>1</v>
      </c>
      <c r="I168">
        <f ca="1">VLOOKUP(A168,OFFSET(SVOD!$A$4,1,0,2000,3),3,0)</f>
        <v>2</v>
      </c>
      <c r="J168" s="160" t="s">
        <v>1643</v>
      </c>
      <c r="K168" s="38">
        <f t="shared" ca="1" si="15"/>
        <v>2</v>
      </c>
      <c r="L168" s="38">
        <f t="shared" ca="1" si="16"/>
        <v>2</v>
      </c>
      <c r="M168" s="37">
        <v>2</v>
      </c>
      <c r="N168" s="36" t="b">
        <f t="shared" ca="1" si="17"/>
        <v>0</v>
      </c>
      <c r="O168" t="s">
        <v>5248</v>
      </c>
      <c r="P168" s="44">
        <v>530000000</v>
      </c>
      <c r="Q168">
        <f ca="1">VLOOKUP(A168,OFFSET(SVOD!$A$4,1,0,2000,3),2,0)</f>
        <v>2</v>
      </c>
      <c r="R168">
        <f ca="1">VLOOKUP(A168,OFFSET(SVOD!$A$4,1,0,2000,3),3,0)</f>
        <v>2</v>
      </c>
      <c r="S168" t="str">
        <f t="shared" si="18"/>
        <v/>
      </c>
      <c r="T168" s="160">
        <f ca="1">VLOOKUP(A168,OFFSET(SVOD!$A$4,1,0,2000,5),5,0)</f>
        <v>0</v>
      </c>
      <c r="V168" t="s">
        <v>5249</v>
      </c>
      <c r="AA168">
        <f ca="1">VLOOKUP(A168,OFFSET(SVOD!$A$4,1,0,2000,4),4,0)</f>
        <v>1</v>
      </c>
      <c r="AB168">
        <v>1</v>
      </c>
    </row>
    <row r="169" spans="1:29" hidden="1" x14ac:dyDescent="0.25">
      <c r="A169">
        <v>4295</v>
      </c>
      <c r="B169">
        <v>2.1</v>
      </c>
      <c r="C169" s="10">
        <v>42644</v>
      </c>
      <c r="D169" s="10"/>
      <c r="E169" s="9">
        <f t="shared" si="13"/>
        <v>0</v>
      </c>
      <c r="F169" s="9">
        <f t="shared" si="14"/>
        <v>1</v>
      </c>
      <c r="I169">
        <f ca="1">VLOOKUP(A169,OFFSET(SVOD!$A$4,1,0,2000,3),3,0)</f>
        <v>2.1</v>
      </c>
      <c r="J169" s="160"/>
      <c r="K169" s="38">
        <f t="shared" ca="1" si="15"/>
        <v>2</v>
      </c>
      <c r="L169" s="38">
        <f t="shared" ca="1" si="16"/>
        <v>2</v>
      </c>
      <c r="M169" s="37">
        <v>2</v>
      </c>
      <c r="N169" s="36" t="b">
        <f t="shared" ca="1" si="17"/>
        <v>0</v>
      </c>
      <c r="O169" t="s">
        <v>3266</v>
      </c>
      <c r="P169" s="44">
        <v>708366214.81999993</v>
      </c>
      <c r="Q169">
        <f ca="1">VLOOKUP(A169,OFFSET(SVOD!$A$4,1,0,2000,3),2,0)</f>
        <v>2.1</v>
      </c>
      <c r="R169">
        <f ca="1">VLOOKUP(A169,OFFSET(SVOD!$A$4,1,0,2000,3),3,0)</f>
        <v>2.1</v>
      </c>
      <c r="S169" t="str">
        <f t="shared" si="18"/>
        <v/>
      </c>
      <c r="T169" s="160">
        <f ca="1">VLOOKUP(A169,OFFSET(SVOD!$A$4,1,0,2000,5),5,0)</f>
        <v>0</v>
      </c>
      <c r="AA169">
        <f ca="1">VLOOKUP(A169,OFFSET(SVOD!$A$4,1,0,2000,4),4,0)</f>
        <v>1</v>
      </c>
    </row>
    <row r="170" spans="1:29" hidden="1" x14ac:dyDescent="0.25">
      <c r="A170">
        <v>4306</v>
      </c>
      <c r="B170">
        <v>1</v>
      </c>
      <c r="C170" s="10">
        <v>42644</v>
      </c>
      <c r="D170" s="10"/>
      <c r="E170" s="9">
        <f t="shared" si="13"/>
        <v>0</v>
      </c>
      <c r="F170" s="9">
        <f t="shared" si="14"/>
        <v>1</v>
      </c>
      <c r="I170">
        <f ca="1">VLOOKUP(A170,OFFSET(SVOD!$A$4,1,0,2000,3),3,0)</f>
        <v>1</v>
      </c>
      <c r="J170" s="160"/>
      <c r="K170" s="38">
        <f t="shared" ca="1" si="15"/>
        <v>1</v>
      </c>
      <c r="L170" s="38">
        <f t="shared" ca="1" si="16"/>
        <v>1</v>
      </c>
      <c r="M170" s="37">
        <v>1</v>
      </c>
      <c r="N170" s="36" t="b">
        <f t="shared" ca="1" si="17"/>
        <v>0</v>
      </c>
      <c r="O170" t="s">
        <v>89</v>
      </c>
      <c r="P170" s="44">
        <v>1034834472.97</v>
      </c>
      <c r="Q170">
        <f ca="1">VLOOKUP(A170,OFFSET(SVOD!$A$4,1,0,2000,3),2,0)</f>
        <v>1</v>
      </c>
      <c r="R170">
        <f ca="1">VLOOKUP(A170,OFFSET(SVOD!$A$4,1,0,2000,3),3,0)</f>
        <v>1</v>
      </c>
      <c r="S170" t="str">
        <f t="shared" si="18"/>
        <v/>
      </c>
      <c r="T170" s="160">
        <f ca="1">VLOOKUP(A170,OFFSET(SVOD!$A$4,1,0,2000,5),5,0)</f>
        <v>0</v>
      </c>
      <c r="U170" t="s">
        <v>1699</v>
      </c>
      <c r="AA170">
        <f ca="1">VLOOKUP(A170,OFFSET(SVOD!$A$4,1,0,2000,4),4,0)</f>
        <v>1</v>
      </c>
    </row>
    <row r="171" spans="1:29" hidden="1" x14ac:dyDescent="0.25">
      <c r="A171">
        <v>4351</v>
      </c>
      <c r="B171">
        <v>1</v>
      </c>
      <c r="C171" s="10">
        <v>42644</v>
      </c>
      <c r="D171" s="10"/>
      <c r="E171" s="9">
        <f t="shared" si="13"/>
        <v>0</v>
      </c>
      <c r="F171" s="9">
        <f t="shared" si="14"/>
        <v>1</v>
      </c>
      <c r="I171">
        <f ca="1">VLOOKUP(A171,OFFSET(SVOD!$A$4,1,0,2000,3),3,0)</f>
        <v>1</v>
      </c>
      <c r="J171" s="160"/>
      <c r="K171" s="38">
        <f t="shared" ca="1" si="15"/>
        <v>1</v>
      </c>
      <c r="L171" s="38">
        <f t="shared" ca="1" si="16"/>
        <v>1</v>
      </c>
      <c r="M171" s="37">
        <v>1</v>
      </c>
      <c r="N171" s="36" t="b">
        <f t="shared" ca="1" si="17"/>
        <v>0</v>
      </c>
      <c r="O171" t="s">
        <v>2620</v>
      </c>
      <c r="P171" s="44">
        <v>26250000000</v>
      </c>
      <c r="Q171">
        <f ca="1">VLOOKUP(A171,OFFSET(SVOD!$A$4,1,0,2000,3),2,0)</f>
        <v>1</v>
      </c>
      <c r="R171">
        <f ca="1">VLOOKUP(A171,OFFSET(SVOD!$A$4,1,0,2000,3),3,0)</f>
        <v>1</v>
      </c>
      <c r="S171" t="str">
        <f t="shared" si="18"/>
        <v/>
      </c>
      <c r="T171" s="160">
        <f ca="1">VLOOKUP(A171,OFFSET(SVOD!$A$4,1,0,2000,5),5,0)</f>
        <v>0</v>
      </c>
      <c r="AA171">
        <f ca="1">VLOOKUP(A171,OFFSET(SVOD!$A$4,1,0,2000,4),4,0)</f>
        <v>1</v>
      </c>
    </row>
    <row r="172" spans="1:29" hidden="1" x14ac:dyDescent="0.25">
      <c r="A172">
        <v>4362</v>
      </c>
      <c r="B172">
        <v>2.2999999999999998</v>
      </c>
      <c r="C172" s="10">
        <v>42552</v>
      </c>
      <c r="D172" s="10"/>
      <c r="E172" s="9">
        <f t="shared" si="13"/>
        <v>0</v>
      </c>
      <c r="F172" s="9">
        <f t="shared" si="14"/>
        <v>1</v>
      </c>
      <c r="I172">
        <f ca="1">VLOOKUP(A172,OFFSET(SVOD!$A$4,1,0,2000,3),3,0)</f>
        <v>2.2999999999999998</v>
      </c>
      <c r="J172" s="160"/>
      <c r="K172" s="38">
        <f t="shared" ca="1" si="15"/>
        <v>2.2999999999999998</v>
      </c>
      <c r="L172" s="38">
        <f t="shared" ca="1" si="16"/>
        <v>2.2999999999999998</v>
      </c>
      <c r="M172" s="37">
        <v>2.2999999999999998</v>
      </c>
      <c r="N172" s="36" t="b">
        <f t="shared" ca="1" si="17"/>
        <v>0</v>
      </c>
      <c r="O172" t="s">
        <v>1222</v>
      </c>
      <c r="P172" s="44">
        <v>1927104000</v>
      </c>
      <c r="Q172">
        <f ca="1">VLOOKUP(A172,OFFSET(SVOD!$A$4,1,0,2000,3),2,0)</f>
        <v>2.2999999999999998</v>
      </c>
      <c r="R172">
        <f ca="1">VLOOKUP(A172,OFFSET(SVOD!$A$4,1,0,2000,3),3,0)</f>
        <v>2.2999999999999998</v>
      </c>
      <c r="S172" t="str">
        <f t="shared" si="18"/>
        <v/>
      </c>
      <c r="T172" s="160">
        <f ca="1">VLOOKUP(A172,OFFSET(SVOD!$A$4,1,0,2000,5),5,0)</f>
        <v>0</v>
      </c>
      <c r="U172" t="s">
        <v>2681</v>
      </c>
      <c r="AA172">
        <f ca="1">VLOOKUP(A172,OFFSET(SVOD!$A$4,1,0,2000,4),4,0)</f>
        <v>1</v>
      </c>
    </row>
    <row r="173" spans="1:29" hidden="1" x14ac:dyDescent="0.25">
      <c r="A173">
        <v>4380</v>
      </c>
      <c r="B173">
        <v>1</v>
      </c>
      <c r="C173" s="10">
        <v>42644</v>
      </c>
      <c r="D173" s="10"/>
      <c r="E173" s="9">
        <f t="shared" si="13"/>
        <v>0</v>
      </c>
      <c r="F173" s="9">
        <f t="shared" si="14"/>
        <v>1</v>
      </c>
      <c r="I173">
        <f ca="1">VLOOKUP(A173,OFFSET(SVOD!$A$4,1,0,2000,3),3,0)</f>
        <v>1</v>
      </c>
      <c r="J173" s="160"/>
      <c r="K173" s="38">
        <f t="shared" ca="1" si="15"/>
        <v>1</v>
      </c>
      <c r="L173" s="38">
        <f t="shared" ca="1" si="16"/>
        <v>1</v>
      </c>
      <c r="M173" s="37">
        <v>1</v>
      </c>
      <c r="N173" s="36" t="b">
        <f t="shared" ca="1" si="17"/>
        <v>0</v>
      </c>
      <c r="O173" t="s">
        <v>1159</v>
      </c>
      <c r="P173" s="44">
        <v>19565719262.639999</v>
      </c>
      <c r="Q173">
        <f ca="1">VLOOKUP(A173,OFFSET(SVOD!$A$4,1,0,2000,3),2,0)</f>
        <v>1</v>
      </c>
      <c r="R173">
        <f ca="1">VLOOKUP(A173,OFFSET(SVOD!$A$4,1,0,2000,3),3,0)</f>
        <v>1</v>
      </c>
      <c r="S173" t="str">
        <f t="shared" si="18"/>
        <v/>
      </c>
      <c r="T173" s="160">
        <f ca="1">VLOOKUP(A173,OFFSET(SVOD!$A$4,1,0,2000,5),5,0)</f>
        <v>0</v>
      </c>
      <c r="AA173">
        <f ca="1">VLOOKUP(A173,OFFSET(SVOD!$A$4,1,0,2000,4),4,0)</f>
        <v>1</v>
      </c>
    </row>
    <row r="174" spans="1:29" hidden="1" x14ac:dyDescent="0.25">
      <c r="A174">
        <v>4390</v>
      </c>
      <c r="B174">
        <v>1</v>
      </c>
      <c r="C174" s="10">
        <v>42644</v>
      </c>
      <c r="D174" s="10"/>
      <c r="E174" s="9">
        <f t="shared" si="13"/>
        <v>0</v>
      </c>
      <c r="F174" s="9">
        <f t="shared" si="14"/>
        <v>1</v>
      </c>
      <c r="I174">
        <f ca="1">VLOOKUP(A174,OFFSET(SVOD!$A$4,1,0,2000,3),3,0)</f>
        <v>1</v>
      </c>
      <c r="J174" s="160"/>
      <c r="K174" s="38">
        <f t="shared" ca="1" si="15"/>
        <v>1</v>
      </c>
      <c r="L174" s="38">
        <f t="shared" ca="1" si="16"/>
        <v>1</v>
      </c>
      <c r="M174" s="37">
        <v>1</v>
      </c>
      <c r="N174" s="36" t="b">
        <f t="shared" ca="1" si="17"/>
        <v>0</v>
      </c>
      <c r="O174" t="s">
        <v>44</v>
      </c>
      <c r="P174" s="44">
        <v>1148348931.03</v>
      </c>
      <c r="Q174">
        <f ca="1">VLOOKUP(A174,OFFSET(SVOD!$A$4,1,0,2000,3),2,0)</f>
        <v>1</v>
      </c>
      <c r="R174">
        <f ca="1">VLOOKUP(A174,OFFSET(SVOD!$A$4,1,0,2000,3),3,0)</f>
        <v>1</v>
      </c>
      <c r="S174" t="str">
        <f t="shared" si="18"/>
        <v/>
      </c>
      <c r="T174" s="160">
        <f ca="1">VLOOKUP(A174,OFFSET(SVOD!$A$4,1,0,2000,5),5,0)</f>
        <v>0</v>
      </c>
      <c r="AA174">
        <f ca="1">VLOOKUP(A174,OFFSET(SVOD!$A$4,1,0,2000,4),4,0)</f>
        <v>1</v>
      </c>
    </row>
    <row r="175" spans="1:29" hidden="1" x14ac:dyDescent="0.25">
      <c r="A175">
        <v>4406</v>
      </c>
      <c r="B175">
        <v>3</v>
      </c>
      <c r="C175" s="10">
        <v>42644</v>
      </c>
      <c r="D175" s="10"/>
      <c r="E175" s="9">
        <f t="shared" si="13"/>
        <v>0</v>
      </c>
      <c r="F175" s="9">
        <f t="shared" si="14"/>
        <v>1</v>
      </c>
      <c r="G175">
        <v>5</v>
      </c>
      <c r="H175">
        <v>100</v>
      </c>
      <c r="I175">
        <f ca="1">VLOOKUP(A175,OFFSET(SVOD!$A$4,1,0,2000,3),3,0)</f>
        <v>5</v>
      </c>
      <c r="J175" s="160"/>
      <c r="K175" s="38">
        <f t="shared" ca="1" si="15"/>
        <v>5</v>
      </c>
      <c r="L175" s="38">
        <f t="shared" ca="1" si="16"/>
        <v>5</v>
      </c>
      <c r="M175" s="37">
        <v>5</v>
      </c>
      <c r="N175" s="36" t="b">
        <f t="shared" ca="1" si="17"/>
        <v>0</v>
      </c>
      <c r="O175" t="s">
        <v>229</v>
      </c>
      <c r="P175" s="44">
        <v>145001000</v>
      </c>
      <c r="Q175">
        <f ca="1">VLOOKUP(A175,OFFSET(SVOD!$A$4,1,0,2000,3),2,0)</f>
        <v>5</v>
      </c>
      <c r="R175">
        <f ca="1">VLOOKUP(A175,OFFSET(SVOD!$A$4,1,0,2000,3),3,0)</f>
        <v>5</v>
      </c>
      <c r="S175">
        <f t="shared" ca="1" si="18"/>
        <v>0</v>
      </c>
      <c r="T175" s="160">
        <f ca="1">VLOOKUP(A175,OFFSET(SVOD!$A$4,1,0,2000,5),5,0)</f>
        <v>694</v>
      </c>
      <c r="U175" t="s">
        <v>3310</v>
      </c>
      <c r="AA175">
        <f ca="1">VLOOKUP(A175,OFFSET(SVOD!$A$4,1,0,2000,4),4,0)</f>
        <v>3</v>
      </c>
      <c r="AB175">
        <v>1</v>
      </c>
      <c r="AC175">
        <v>4.4000000000000004</v>
      </c>
    </row>
    <row r="176" spans="1:29" hidden="1" x14ac:dyDescent="0.25">
      <c r="A176">
        <v>4414</v>
      </c>
      <c r="B176">
        <v>2.1</v>
      </c>
      <c r="C176" s="10">
        <v>42644</v>
      </c>
      <c r="D176" s="10"/>
      <c r="E176" s="9">
        <f t="shared" si="13"/>
        <v>0</v>
      </c>
      <c r="F176" s="9">
        <f t="shared" si="14"/>
        <v>1</v>
      </c>
      <c r="G176">
        <v>2</v>
      </c>
      <c r="H176">
        <v>2</v>
      </c>
      <c r="I176">
        <f ca="1">VLOOKUP(A176,OFFSET(SVOD!$A$4,1,0,2000,3),3,0)</f>
        <v>2.1</v>
      </c>
      <c r="J176" s="160"/>
      <c r="K176" s="38">
        <f t="shared" ca="1" si="15"/>
        <v>2</v>
      </c>
      <c r="L176" s="38">
        <f t="shared" ca="1" si="16"/>
        <v>2</v>
      </c>
      <c r="M176" s="37">
        <v>2</v>
      </c>
      <c r="N176" s="36" t="b">
        <f t="shared" ca="1" si="17"/>
        <v>0</v>
      </c>
      <c r="O176" t="s">
        <v>230</v>
      </c>
      <c r="P176" s="44">
        <v>2133094255.3</v>
      </c>
      <c r="Q176">
        <f ca="1">VLOOKUP(A176,OFFSET(SVOD!$A$4,1,0,2000,3),2,0)</f>
        <v>2.1</v>
      </c>
      <c r="R176">
        <f ca="1">VLOOKUP(A176,OFFSET(SVOD!$A$4,1,0,2000,3),3,0)</f>
        <v>2.1</v>
      </c>
      <c r="S176" t="str">
        <f t="shared" si="18"/>
        <v/>
      </c>
      <c r="T176" s="160">
        <f ca="1">VLOOKUP(A176,OFFSET(SVOD!$A$4,1,0,2000,5),5,0)</f>
        <v>0</v>
      </c>
      <c r="U176" t="s">
        <v>1693</v>
      </c>
      <c r="AA176">
        <f ca="1">VLOOKUP(A176,OFFSET(SVOD!$A$4,1,0,2000,4),4,0)</f>
        <v>1</v>
      </c>
      <c r="AB176">
        <v>1</v>
      </c>
    </row>
    <row r="177" spans="1:29" hidden="1" x14ac:dyDescent="0.25">
      <c r="A177">
        <v>4438</v>
      </c>
      <c r="B177">
        <v>1</v>
      </c>
      <c r="C177" s="10">
        <v>42644</v>
      </c>
      <c r="D177" s="10"/>
      <c r="E177" s="9">
        <f t="shared" si="13"/>
        <v>0</v>
      </c>
      <c r="F177" s="9">
        <f t="shared" si="14"/>
        <v>1</v>
      </c>
      <c r="I177">
        <f ca="1">VLOOKUP(A177,OFFSET(SVOD!$A$4,1,0,2000,3),3,0)</f>
        <v>1</v>
      </c>
      <c r="J177" s="160"/>
      <c r="K177" s="38">
        <f t="shared" ca="1" si="15"/>
        <v>1</v>
      </c>
      <c r="L177" s="38">
        <f t="shared" ca="1" si="16"/>
        <v>1</v>
      </c>
      <c r="M177" s="37">
        <v>1</v>
      </c>
      <c r="N177" s="36" t="b">
        <f t="shared" ca="1" si="17"/>
        <v>0</v>
      </c>
      <c r="O177" t="s">
        <v>4665</v>
      </c>
      <c r="P177" s="44">
        <v>49164400016.519997</v>
      </c>
      <c r="Q177">
        <f ca="1">VLOOKUP(A177,OFFSET(SVOD!$A$4,1,0,2000,3),2,0)</f>
        <v>1</v>
      </c>
      <c r="R177">
        <f ca="1">VLOOKUP(A177,OFFSET(SVOD!$A$4,1,0,2000,3),3,0)</f>
        <v>1</v>
      </c>
      <c r="S177" t="str">
        <f t="shared" si="18"/>
        <v/>
      </c>
      <c r="T177" s="160">
        <f ca="1">VLOOKUP(A177,OFFSET(SVOD!$A$4,1,0,2000,5),5,0)</f>
        <v>0</v>
      </c>
      <c r="AA177">
        <f ca="1">VLOOKUP(A177,OFFSET(SVOD!$A$4,1,0,2000,4),4,0)</f>
        <v>1</v>
      </c>
    </row>
    <row r="178" spans="1:29" hidden="1" x14ac:dyDescent="0.25">
      <c r="A178">
        <v>4469</v>
      </c>
      <c r="B178">
        <v>1</v>
      </c>
      <c r="C178" s="10">
        <v>42644</v>
      </c>
      <c r="D178" s="10"/>
      <c r="E178" s="9">
        <f t="shared" si="13"/>
        <v>0</v>
      </c>
      <c r="F178" s="9">
        <f t="shared" si="14"/>
        <v>1</v>
      </c>
      <c r="I178">
        <f ca="1">VLOOKUP(A178,OFFSET(SVOD!$A$4,1,0,2000,3),3,0)</f>
        <v>1</v>
      </c>
      <c r="J178" s="160"/>
      <c r="K178" s="38">
        <f t="shared" ca="1" si="15"/>
        <v>1</v>
      </c>
      <c r="L178" s="38">
        <f t="shared" ca="1" si="16"/>
        <v>1</v>
      </c>
      <c r="M178" s="37">
        <v>1</v>
      </c>
      <c r="N178" s="36" t="b">
        <f t="shared" ca="1" si="17"/>
        <v>0</v>
      </c>
      <c r="O178" t="s">
        <v>1452</v>
      </c>
      <c r="P178" s="44">
        <v>320000000</v>
      </c>
      <c r="Q178">
        <f ca="1">VLOOKUP(A178,OFFSET(SVOD!$A$4,1,0,2000,3),2,0)</f>
        <v>1</v>
      </c>
      <c r="R178">
        <f ca="1">VLOOKUP(A178,OFFSET(SVOD!$A$4,1,0,2000,3),3,0)</f>
        <v>1</v>
      </c>
      <c r="S178" t="str">
        <f t="shared" si="18"/>
        <v/>
      </c>
      <c r="T178" s="160">
        <f ca="1">VLOOKUP(A178,OFFSET(SVOD!$A$4,1,0,2000,5),5,0)</f>
        <v>0</v>
      </c>
      <c r="AA178">
        <f ca="1">VLOOKUP(A178,OFFSET(SVOD!$A$4,1,0,2000,4),4,0)</f>
        <v>1</v>
      </c>
    </row>
    <row r="179" spans="1:29" hidden="1" x14ac:dyDescent="0.25">
      <c r="A179">
        <v>4496</v>
      </c>
      <c r="B179">
        <v>1</v>
      </c>
      <c r="C179" s="10">
        <v>42644</v>
      </c>
      <c r="D179" s="10"/>
      <c r="E179" s="9">
        <f t="shared" si="13"/>
        <v>0</v>
      </c>
      <c r="F179" s="9">
        <f t="shared" si="14"/>
        <v>1</v>
      </c>
      <c r="I179">
        <f ca="1">VLOOKUP(A179,OFFSET(SVOD!$A$4,1,0,2000,3),3,0)</f>
        <v>1</v>
      </c>
      <c r="J179" s="160"/>
      <c r="K179" s="38">
        <f t="shared" ca="1" si="15"/>
        <v>1</v>
      </c>
      <c r="L179" s="38">
        <f t="shared" ca="1" si="16"/>
        <v>1</v>
      </c>
      <c r="M179" s="37">
        <v>1</v>
      </c>
      <c r="N179" s="36" t="b">
        <f t="shared" ca="1" si="17"/>
        <v>0</v>
      </c>
      <c r="O179" t="s">
        <v>3938</v>
      </c>
      <c r="P179" s="44">
        <v>12722584038.299999</v>
      </c>
      <c r="Q179">
        <f ca="1">VLOOKUP(A179,OFFSET(SVOD!$A$4,1,0,2000,3),2,0)</f>
        <v>1</v>
      </c>
      <c r="R179">
        <f ca="1">VLOOKUP(A179,OFFSET(SVOD!$A$4,1,0,2000,3),3,0)</f>
        <v>1</v>
      </c>
      <c r="S179" t="str">
        <f t="shared" si="18"/>
        <v/>
      </c>
      <c r="T179" s="160">
        <f ca="1">VLOOKUP(A179,OFFSET(SVOD!$A$4,1,0,2000,5),5,0)</f>
        <v>0</v>
      </c>
      <c r="AA179">
        <f ca="1">VLOOKUP(A179,OFFSET(SVOD!$A$4,1,0,2000,4),4,0)</f>
        <v>1</v>
      </c>
    </row>
    <row r="180" spans="1:29" hidden="1" x14ac:dyDescent="0.25">
      <c r="A180">
        <v>4505</v>
      </c>
      <c r="B180">
        <v>1</v>
      </c>
      <c r="C180" s="10">
        <v>42644</v>
      </c>
      <c r="D180" s="10"/>
      <c r="E180" s="9">
        <f t="shared" si="13"/>
        <v>0</v>
      </c>
      <c r="F180" s="9">
        <f t="shared" si="14"/>
        <v>1</v>
      </c>
      <c r="I180">
        <f ca="1">VLOOKUP(A180,OFFSET(SVOD!$A$4,1,0,2000,3),3,0)</f>
        <v>1</v>
      </c>
      <c r="J180" s="160"/>
      <c r="K180" s="38">
        <f t="shared" ca="1" si="15"/>
        <v>1</v>
      </c>
      <c r="L180" s="38">
        <f t="shared" ca="1" si="16"/>
        <v>1</v>
      </c>
      <c r="M180" s="37">
        <v>1</v>
      </c>
      <c r="N180" s="36" t="b">
        <f t="shared" ca="1" si="17"/>
        <v>0</v>
      </c>
      <c r="O180" t="s">
        <v>3429</v>
      </c>
      <c r="P180" s="44">
        <v>2500000000</v>
      </c>
      <c r="Q180">
        <f ca="1">VLOOKUP(A180,OFFSET(SVOD!$A$4,1,0,2000,3),2,0)</f>
        <v>1</v>
      </c>
      <c r="R180">
        <f ca="1">VLOOKUP(A180,OFFSET(SVOD!$A$4,1,0,2000,3),3,0)</f>
        <v>1</v>
      </c>
      <c r="S180" t="str">
        <f t="shared" si="18"/>
        <v/>
      </c>
      <c r="T180" s="160">
        <f ca="1">VLOOKUP(A180,OFFSET(SVOD!$A$4,1,0,2000,5),5,0)</f>
        <v>0</v>
      </c>
      <c r="AA180">
        <f ca="1">VLOOKUP(A180,OFFSET(SVOD!$A$4,1,0,2000,4),4,0)</f>
        <v>1</v>
      </c>
    </row>
    <row r="181" spans="1:29" hidden="1" x14ac:dyDescent="0.25">
      <c r="A181">
        <v>4511</v>
      </c>
      <c r="B181">
        <v>1</v>
      </c>
      <c r="C181" s="10">
        <v>42644</v>
      </c>
      <c r="D181" s="10"/>
      <c r="E181" s="9">
        <f t="shared" si="13"/>
        <v>0</v>
      </c>
      <c r="F181" s="9">
        <f t="shared" si="14"/>
        <v>1</v>
      </c>
      <c r="I181">
        <f ca="1">VLOOKUP(A181,OFFSET(SVOD!$A$4,1,0,2000,3),3,0)</f>
        <v>1</v>
      </c>
      <c r="J181" s="160"/>
      <c r="K181" s="38">
        <f t="shared" ca="1" si="15"/>
        <v>1</v>
      </c>
      <c r="L181" s="38">
        <f t="shared" ca="1" si="16"/>
        <v>1</v>
      </c>
      <c r="M181" s="37">
        <v>1</v>
      </c>
      <c r="N181" s="36" t="b">
        <f t="shared" ca="1" si="17"/>
        <v>0</v>
      </c>
      <c r="O181" t="s">
        <v>5936</v>
      </c>
      <c r="P181" s="44">
        <v>1000000000</v>
      </c>
      <c r="Q181">
        <f ca="1">VLOOKUP(A181,OFFSET(SVOD!$A$4,1,0,2000,3),2,0)</f>
        <v>1</v>
      </c>
      <c r="R181">
        <f ca="1">VLOOKUP(A181,OFFSET(SVOD!$A$4,1,0,2000,3),3,0)</f>
        <v>1</v>
      </c>
      <c r="S181" t="str">
        <f t="shared" si="18"/>
        <v/>
      </c>
      <c r="T181" s="160">
        <f ca="1">VLOOKUP(A181,OFFSET(SVOD!$A$4,1,0,2000,5),5,0)</f>
        <v>0</v>
      </c>
      <c r="AA181">
        <f ca="1">VLOOKUP(A181,OFFSET(SVOD!$A$4,1,0,2000,4),4,0)</f>
        <v>1</v>
      </c>
    </row>
    <row r="182" spans="1:29" hidden="1" x14ac:dyDescent="0.25">
      <c r="A182">
        <v>4521</v>
      </c>
      <c r="B182">
        <v>1</v>
      </c>
      <c r="C182" s="10">
        <v>42644</v>
      </c>
      <c r="D182" s="10"/>
      <c r="E182" s="9">
        <f t="shared" si="13"/>
        <v>0</v>
      </c>
      <c r="F182" s="9">
        <f t="shared" si="14"/>
        <v>1</v>
      </c>
      <c r="I182">
        <f ca="1">VLOOKUP(A182,OFFSET(SVOD!$A$4,1,0,2000,3),3,0)</f>
        <v>1</v>
      </c>
      <c r="J182" s="160"/>
      <c r="K182" s="38">
        <f t="shared" ca="1" si="15"/>
        <v>1</v>
      </c>
      <c r="L182" s="38">
        <f t="shared" ca="1" si="16"/>
        <v>1</v>
      </c>
      <c r="M182" s="37">
        <v>1</v>
      </c>
      <c r="N182" s="36" t="b">
        <f t="shared" ca="1" si="17"/>
        <v>0</v>
      </c>
      <c r="O182" t="s">
        <v>2367</v>
      </c>
      <c r="P182" s="44">
        <v>12093000000</v>
      </c>
      <c r="Q182">
        <f ca="1">VLOOKUP(A182,OFFSET(SVOD!$A$4,1,0,2000,3),2,0)</f>
        <v>1</v>
      </c>
      <c r="R182">
        <f ca="1">VLOOKUP(A182,OFFSET(SVOD!$A$4,1,0,2000,3),3,0)</f>
        <v>1</v>
      </c>
      <c r="S182" t="str">
        <f t="shared" si="18"/>
        <v/>
      </c>
      <c r="T182" s="160">
        <f ca="1">VLOOKUP(A182,OFFSET(SVOD!$A$4,1,0,2000,5),5,0)</f>
        <v>0</v>
      </c>
      <c r="AA182">
        <f ca="1">VLOOKUP(A182,OFFSET(SVOD!$A$4,1,0,2000,4),4,0)</f>
        <v>1</v>
      </c>
    </row>
    <row r="183" spans="1:29" hidden="1" x14ac:dyDescent="0.25">
      <c r="A183">
        <v>4524</v>
      </c>
      <c r="B183">
        <v>2.2000000000000002</v>
      </c>
      <c r="C183" s="10">
        <v>42552</v>
      </c>
      <c r="D183" s="10">
        <v>42967</v>
      </c>
      <c r="E183" s="9">
        <f t="shared" si="13"/>
        <v>0</v>
      </c>
      <c r="F183" s="9">
        <f t="shared" si="14"/>
        <v>1</v>
      </c>
      <c r="I183">
        <f ca="1">VLOOKUP(A183,OFFSET(SVOD!$A$4,1,0,2000,3),3,0)</f>
        <v>3</v>
      </c>
      <c r="J183" s="160" t="s">
        <v>1643</v>
      </c>
      <c r="K183" s="38">
        <f t="shared" ca="1" si="15"/>
        <v>3</v>
      </c>
      <c r="L183" s="38">
        <f t="shared" ca="1" si="16"/>
        <v>3</v>
      </c>
      <c r="M183" s="37">
        <v>3</v>
      </c>
      <c r="N183" s="36" t="b">
        <f t="shared" ca="1" si="17"/>
        <v>0</v>
      </c>
      <c r="O183" t="s">
        <v>2541</v>
      </c>
      <c r="P183" s="44">
        <v>4073938033.4699998</v>
      </c>
      <c r="Q183">
        <f ca="1">VLOOKUP(A183,OFFSET(SVOD!$A$4,1,0,2000,3),2,0)</f>
        <v>3</v>
      </c>
      <c r="R183">
        <f ca="1">VLOOKUP(A183,OFFSET(SVOD!$A$4,1,0,2000,3),3,0)</f>
        <v>3</v>
      </c>
      <c r="S183" t="str">
        <f t="shared" si="18"/>
        <v/>
      </c>
      <c r="T183" s="160">
        <f ca="1">VLOOKUP(A183,OFFSET(SVOD!$A$4,1,0,2000,5),5,0)</f>
        <v>642</v>
      </c>
      <c r="V183" t="s">
        <v>3050</v>
      </c>
      <c r="AA183">
        <f ca="1">VLOOKUP(A183,OFFSET(SVOD!$A$4,1,0,2000,4),4,0)</f>
        <v>3</v>
      </c>
      <c r="AB183">
        <v>1</v>
      </c>
    </row>
    <row r="184" spans="1:29" hidden="1" x14ac:dyDescent="0.25">
      <c r="A184">
        <v>4558</v>
      </c>
      <c r="B184">
        <v>1</v>
      </c>
      <c r="C184" s="10">
        <v>42644</v>
      </c>
      <c r="D184" s="10"/>
      <c r="E184" s="9">
        <f t="shared" si="13"/>
        <v>0</v>
      </c>
      <c r="F184" s="9">
        <f t="shared" si="14"/>
        <v>1</v>
      </c>
      <c r="I184">
        <f ca="1">VLOOKUP(A184,OFFSET(SVOD!$A$4,1,0,2000,3),3,0)</f>
        <v>1</v>
      </c>
      <c r="J184" s="160"/>
      <c r="K184" s="38">
        <f t="shared" ca="1" si="15"/>
        <v>1</v>
      </c>
      <c r="L184" s="38">
        <f t="shared" ca="1" si="16"/>
        <v>1</v>
      </c>
      <c r="M184" s="37">
        <v>1</v>
      </c>
      <c r="N184" s="36" t="b">
        <f t="shared" ca="1" si="17"/>
        <v>0</v>
      </c>
      <c r="O184" t="s">
        <v>2717</v>
      </c>
      <c r="P184" s="44">
        <v>8426406774.6599998</v>
      </c>
      <c r="Q184">
        <f ca="1">VLOOKUP(A184,OFFSET(SVOD!$A$4,1,0,2000,3),2,0)</f>
        <v>1</v>
      </c>
      <c r="R184">
        <f ca="1">VLOOKUP(A184,OFFSET(SVOD!$A$4,1,0,2000,3),3,0)</f>
        <v>1</v>
      </c>
      <c r="S184" t="str">
        <f t="shared" si="18"/>
        <v/>
      </c>
      <c r="T184" s="160">
        <f ca="1">VLOOKUP(A184,OFFSET(SVOD!$A$4,1,0,2000,5),5,0)</f>
        <v>0</v>
      </c>
      <c r="AA184">
        <f ca="1">VLOOKUP(A184,OFFSET(SVOD!$A$4,1,0,2000,4),4,0)</f>
        <v>1</v>
      </c>
    </row>
    <row r="185" spans="1:29" hidden="1" x14ac:dyDescent="0.25">
      <c r="A185">
        <v>4570</v>
      </c>
      <c r="B185">
        <v>2.1</v>
      </c>
      <c r="C185" s="10">
        <v>42644</v>
      </c>
      <c r="D185" s="10"/>
      <c r="E185" s="9">
        <f t="shared" si="13"/>
        <v>0</v>
      </c>
      <c r="F185" s="9">
        <f t="shared" si="14"/>
        <v>1</v>
      </c>
      <c r="I185">
        <f ca="1">VLOOKUP(A185,OFFSET(SVOD!$A$4,1,0,2000,3),3,0)</f>
        <v>2.1</v>
      </c>
      <c r="J185" s="160"/>
      <c r="K185" s="38">
        <f t="shared" ca="1" si="15"/>
        <v>2</v>
      </c>
      <c r="L185" s="38">
        <f t="shared" ca="1" si="16"/>
        <v>2</v>
      </c>
      <c r="M185" s="37">
        <v>2</v>
      </c>
      <c r="N185" s="36" t="b">
        <f t="shared" ca="1" si="17"/>
        <v>0</v>
      </c>
      <c r="O185" t="s">
        <v>7845</v>
      </c>
      <c r="P185" s="44">
        <v>258697884</v>
      </c>
      <c r="Q185">
        <f ca="1">VLOOKUP(A185,OFFSET(SVOD!$A$4,1,0,2000,3),2,0)</f>
        <v>2.1</v>
      </c>
      <c r="R185">
        <f ca="1">VLOOKUP(A185,OFFSET(SVOD!$A$4,1,0,2000,3),3,0)</f>
        <v>2.1</v>
      </c>
      <c r="S185" t="str">
        <f t="shared" si="18"/>
        <v/>
      </c>
      <c r="T185" s="160">
        <f ca="1">VLOOKUP(A185,OFFSET(SVOD!$A$4,1,0,2000,5),5,0)</f>
        <v>2</v>
      </c>
      <c r="AA185">
        <f ca="1">VLOOKUP(A185,OFFSET(SVOD!$A$4,1,0,2000,4),4,0)</f>
        <v>1</v>
      </c>
    </row>
    <row r="186" spans="1:29" hidden="1" x14ac:dyDescent="0.25">
      <c r="A186">
        <v>4575</v>
      </c>
      <c r="B186">
        <v>1</v>
      </c>
      <c r="C186" s="10">
        <v>42644</v>
      </c>
      <c r="D186" s="10"/>
      <c r="E186" s="9">
        <f t="shared" si="13"/>
        <v>0</v>
      </c>
      <c r="F186" s="9">
        <f t="shared" si="14"/>
        <v>1</v>
      </c>
      <c r="I186">
        <f ca="1">VLOOKUP(A186,OFFSET(SVOD!$A$4,1,0,2000,3),3,0)</f>
        <v>1</v>
      </c>
      <c r="J186" s="160"/>
      <c r="K186" s="38">
        <f t="shared" ca="1" si="15"/>
        <v>1</v>
      </c>
      <c r="L186" s="38">
        <f t="shared" ca="1" si="16"/>
        <v>1</v>
      </c>
      <c r="M186" s="37">
        <v>1</v>
      </c>
      <c r="N186" s="36" t="b">
        <f t="shared" ca="1" si="17"/>
        <v>0</v>
      </c>
      <c r="O186" t="s">
        <v>180</v>
      </c>
      <c r="P186" s="44">
        <v>919709090.71000004</v>
      </c>
      <c r="Q186">
        <f ca="1">VLOOKUP(A186,OFFSET(SVOD!$A$4,1,0,2000,3),2,0)</f>
        <v>1</v>
      </c>
      <c r="R186">
        <f ca="1">VLOOKUP(A186,OFFSET(SVOD!$A$4,1,0,2000,3),3,0)</f>
        <v>1</v>
      </c>
      <c r="S186" t="str">
        <f t="shared" si="18"/>
        <v/>
      </c>
      <c r="T186" s="160">
        <f ca="1">VLOOKUP(A186,OFFSET(SVOD!$A$4,1,0,2000,5),5,0)</f>
        <v>0</v>
      </c>
      <c r="AA186">
        <f ca="1">VLOOKUP(A186,OFFSET(SVOD!$A$4,1,0,2000,4),4,0)</f>
        <v>1</v>
      </c>
    </row>
    <row r="187" spans="1:29" hidden="1" x14ac:dyDescent="0.25">
      <c r="A187">
        <v>4581</v>
      </c>
      <c r="B187">
        <v>3</v>
      </c>
      <c r="C187" s="10"/>
      <c r="D187" s="10"/>
      <c r="E187" s="9">
        <f t="shared" si="13"/>
        <v>2</v>
      </c>
      <c r="F187" s="9">
        <f t="shared" ca="1" si="14"/>
        <v>3.4</v>
      </c>
      <c r="I187">
        <f ca="1">VLOOKUP(A187,OFFSET(SVOD!$A$4,1,0,2000,3),3,0)</f>
        <v>5</v>
      </c>
      <c r="J187" s="160"/>
      <c r="K187" s="38">
        <f t="shared" ca="1" si="15"/>
        <v>5</v>
      </c>
      <c r="L187" s="38">
        <f t="shared" ca="1" si="16"/>
        <v>5</v>
      </c>
      <c r="M187" s="37">
        <v>5</v>
      </c>
      <c r="N187" s="36" t="b">
        <f t="shared" ca="1" si="17"/>
        <v>0</v>
      </c>
      <c r="O187" t="s">
        <v>1777</v>
      </c>
      <c r="P187" s="44">
        <v>472.8</v>
      </c>
      <c r="Q187">
        <f ca="1">VLOOKUP(A187,OFFSET(SVOD!$A$4,1,0,2000,3),2,0)</f>
        <v>5</v>
      </c>
      <c r="R187">
        <f ca="1">VLOOKUP(A187,OFFSET(SVOD!$A$4,1,0,2000,3),3,0)</f>
        <v>5</v>
      </c>
      <c r="S187" t="str">
        <f t="shared" si="18"/>
        <v/>
      </c>
      <c r="T187" s="160">
        <f ca="1">VLOOKUP(A187,OFFSET(SVOD!$A$4,1,0,2000,5),5,0)</f>
        <v>0</v>
      </c>
      <c r="AA187">
        <f ca="1">VLOOKUP(A187,OFFSET(SVOD!$A$4,1,0,2000,4),4,0)</f>
        <v>3</v>
      </c>
    </row>
    <row r="188" spans="1:29" hidden="1" x14ac:dyDescent="0.25">
      <c r="A188">
        <v>4583</v>
      </c>
      <c r="B188">
        <v>1</v>
      </c>
      <c r="C188" s="10">
        <v>42644</v>
      </c>
      <c r="D188" s="10"/>
      <c r="E188" s="9">
        <f t="shared" si="13"/>
        <v>0</v>
      </c>
      <c r="F188" s="9">
        <f t="shared" si="14"/>
        <v>1</v>
      </c>
      <c r="I188">
        <f ca="1">VLOOKUP(A188,OFFSET(SVOD!$A$4,1,0,2000,3),3,0)</f>
        <v>1</v>
      </c>
      <c r="J188" s="160"/>
      <c r="K188" s="38">
        <f t="shared" ca="1" si="15"/>
        <v>1</v>
      </c>
      <c r="L188" s="38">
        <f t="shared" ca="1" si="16"/>
        <v>1</v>
      </c>
      <c r="M188" s="37">
        <v>1</v>
      </c>
      <c r="N188" s="36" t="b">
        <f t="shared" ca="1" si="17"/>
        <v>0</v>
      </c>
      <c r="O188" t="s">
        <v>6805</v>
      </c>
      <c r="P188" s="44">
        <v>668572226</v>
      </c>
      <c r="Q188">
        <f ca="1">VLOOKUP(A188,OFFSET(SVOD!$A$4,1,0,2000,3),2,0)</f>
        <v>1</v>
      </c>
      <c r="R188">
        <f ca="1">VLOOKUP(A188,OFFSET(SVOD!$A$4,1,0,2000,3),3,0)</f>
        <v>1</v>
      </c>
      <c r="S188" t="str">
        <f t="shared" si="18"/>
        <v/>
      </c>
      <c r="T188" s="160">
        <f ca="1">VLOOKUP(A188,OFFSET(SVOD!$A$4,1,0,2000,5),5,0)</f>
        <v>0</v>
      </c>
      <c r="AA188">
        <f ca="1">VLOOKUP(A188,OFFSET(SVOD!$A$4,1,0,2000,4),4,0)</f>
        <v>1</v>
      </c>
    </row>
    <row r="189" spans="1:29" hidden="1" x14ac:dyDescent="0.25">
      <c r="A189">
        <v>4597</v>
      </c>
      <c r="B189">
        <v>2.2000000000000002</v>
      </c>
      <c r="C189" s="10">
        <v>42644</v>
      </c>
      <c r="D189" s="10"/>
      <c r="E189" s="9">
        <f t="shared" si="13"/>
        <v>0</v>
      </c>
      <c r="F189" s="9">
        <f t="shared" si="14"/>
        <v>1</v>
      </c>
      <c r="I189">
        <f ca="1">VLOOKUP(A189,OFFSET(SVOD!$A$4,1,0,2000,3),3,0)</f>
        <v>2.2000000000000002</v>
      </c>
      <c r="J189" s="160"/>
      <c r="K189" s="38">
        <f t="shared" ca="1" si="15"/>
        <v>2.2000000000000002</v>
      </c>
      <c r="L189" s="38">
        <f t="shared" ca="1" si="16"/>
        <v>2.2000000000000002</v>
      </c>
      <c r="M189" s="37">
        <v>2.2000000000000002</v>
      </c>
      <c r="N189" s="36" t="b">
        <f t="shared" ca="1" si="17"/>
        <v>0</v>
      </c>
      <c r="O189" t="s">
        <v>2482</v>
      </c>
      <c r="P189" s="44">
        <v>10000000000</v>
      </c>
      <c r="Q189">
        <f ca="1">VLOOKUP(A189,OFFSET(SVOD!$A$4,1,0,2000,3),2,0)</f>
        <v>2.2000000000000002</v>
      </c>
      <c r="R189">
        <f ca="1">VLOOKUP(A189,OFFSET(SVOD!$A$4,1,0,2000,3),3,0)</f>
        <v>2.2000000000000002</v>
      </c>
      <c r="S189" t="str">
        <f t="shared" si="18"/>
        <v/>
      </c>
      <c r="T189" s="160">
        <f ca="1">VLOOKUP(A189,OFFSET(SVOD!$A$4,1,0,2000,5),5,0)</f>
        <v>0</v>
      </c>
      <c r="AA189">
        <f ca="1">VLOOKUP(A189,OFFSET(SVOD!$A$4,1,0,2000,4),4,0)</f>
        <v>1</v>
      </c>
    </row>
    <row r="190" spans="1:29" hidden="1" x14ac:dyDescent="0.25">
      <c r="A190">
        <v>4601</v>
      </c>
      <c r="B190">
        <v>1</v>
      </c>
      <c r="C190" s="10">
        <v>42644</v>
      </c>
      <c r="D190" s="10"/>
      <c r="E190" s="9">
        <f t="shared" si="13"/>
        <v>0</v>
      </c>
      <c r="F190" s="9">
        <f t="shared" si="14"/>
        <v>1</v>
      </c>
      <c r="I190">
        <f ca="1">VLOOKUP(A190,OFFSET(SVOD!$A$4,1,0,2000,3),3,0)</f>
        <v>1</v>
      </c>
      <c r="J190" s="160"/>
      <c r="K190" s="38">
        <f t="shared" ca="1" si="15"/>
        <v>1</v>
      </c>
      <c r="L190" s="38">
        <f t="shared" ca="1" si="16"/>
        <v>1</v>
      </c>
      <c r="M190" s="37">
        <v>1</v>
      </c>
      <c r="N190" s="36" t="b">
        <f t="shared" ca="1" si="17"/>
        <v>0</v>
      </c>
      <c r="O190" t="s">
        <v>2352</v>
      </c>
      <c r="P190" s="44">
        <v>535714285.69999999</v>
      </c>
      <c r="Q190">
        <f ca="1">VLOOKUP(A190,OFFSET(SVOD!$A$4,1,0,2000,3),2,0)</f>
        <v>1</v>
      </c>
      <c r="R190">
        <f ca="1">VLOOKUP(A190,OFFSET(SVOD!$A$4,1,0,2000,3),3,0)</f>
        <v>1</v>
      </c>
      <c r="S190" t="str">
        <f t="shared" si="18"/>
        <v/>
      </c>
      <c r="T190" s="160">
        <f ca="1">VLOOKUP(A190,OFFSET(SVOD!$A$4,1,0,2000,5),5,0)</f>
        <v>0</v>
      </c>
      <c r="AA190">
        <f ca="1">VLOOKUP(A190,OFFSET(SVOD!$A$4,1,0,2000,4),4,0)</f>
        <v>1</v>
      </c>
    </row>
    <row r="191" spans="1:29" hidden="1" x14ac:dyDescent="0.25">
      <c r="A191">
        <v>4642</v>
      </c>
      <c r="B191">
        <v>1</v>
      </c>
      <c r="C191" s="10">
        <v>42370</v>
      </c>
      <c r="D191" s="10">
        <v>42967</v>
      </c>
      <c r="E191" s="9">
        <f t="shared" si="13"/>
        <v>0</v>
      </c>
      <c r="F191" s="9">
        <f t="shared" si="14"/>
        <v>1</v>
      </c>
      <c r="G191">
        <v>4</v>
      </c>
      <c r="H191">
        <v>51</v>
      </c>
      <c r="I191">
        <f ca="1">VLOOKUP(A191,OFFSET(SVOD!$A$4,1,0,2000,3),3,0)</f>
        <v>3</v>
      </c>
      <c r="J191" s="160"/>
      <c r="K191" s="38">
        <f t="shared" ca="1" si="15"/>
        <v>3</v>
      </c>
      <c r="L191" s="38">
        <f t="shared" ca="1" si="16"/>
        <v>4</v>
      </c>
      <c r="M191" s="37">
        <v>4</v>
      </c>
      <c r="N191" s="36" t="b">
        <f t="shared" ca="1" si="17"/>
        <v>0</v>
      </c>
      <c r="O191" t="s">
        <v>4252</v>
      </c>
      <c r="P191" s="44">
        <v>1821997945.3699999</v>
      </c>
      <c r="Q191">
        <f ca="1">VLOOKUP(A191,OFFSET(SVOD!$A$4,1,0,2000,3),2,0)</f>
        <v>3</v>
      </c>
      <c r="R191">
        <f ca="1">VLOOKUP(A191,OFFSET(SVOD!$A$4,1,0,2000,3),3,0)</f>
        <v>3</v>
      </c>
      <c r="S191">
        <f t="shared" ca="1" si="18"/>
        <v>1</v>
      </c>
      <c r="T191" s="160">
        <f ca="1">VLOOKUP(A191,OFFSET(SVOD!$A$4,1,0,2000,5),5,0)</f>
        <v>266</v>
      </c>
      <c r="U191" t="s">
        <v>3310</v>
      </c>
      <c r="W191" t="s">
        <v>5756</v>
      </c>
      <c r="AA191">
        <f ca="1">VLOOKUP(A191,OFFSET(SVOD!$A$4,1,0,2000,4),4,0)</f>
        <v>3</v>
      </c>
      <c r="AB191">
        <v>1</v>
      </c>
      <c r="AC191">
        <v>3</v>
      </c>
    </row>
    <row r="192" spans="1:29" hidden="1" x14ac:dyDescent="0.25">
      <c r="A192">
        <v>4651</v>
      </c>
      <c r="B192">
        <v>1</v>
      </c>
      <c r="C192" s="10">
        <v>42644</v>
      </c>
      <c r="D192" s="10"/>
      <c r="E192" s="9">
        <f t="shared" si="13"/>
        <v>0</v>
      </c>
      <c r="F192" s="9">
        <f t="shared" si="14"/>
        <v>1</v>
      </c>
      <c r="G192">
        <v>2</v>
      </c>
      <c r="H192">
        <v>1</v>
      </c>
      <c r="I192">
        <f ca="1">VLOOKUP(A192,OFFSET(SVOD!$A$4,1,0,2000,3),3,0)</f>
        <v>1</v>
      </c>
      <c r="J192" s="160"/>
      <c r="K192" s="38">
        <f t="shared" ca="1" si="15"/>
        <v>1</v>
      </c>
      <c r="L192" s="38">
        <f t="shared" ca="1" si="16"/>
        <v>2</v>
      </c>
      <c r="M192" s="37">
        <v>2</v>
      </c>
      <c r="N192" s="36" t="b">
        <f t="shared" ca="1" si="17"/>
        <v>0</v>
      </c>
      <c r="O192" t="s">
        <v>5459</v>
      </c>
      <c r="P192" s="44">
        <v>84000000</v>
      </c>
      <c r="Q192">
        <f ca="1">VLOOKUP(A192,OFFSET(SVOD!$A$4,1,0,2000,3),2,0)</f>
        <v>1</v>
      </c>
      <c r="R192">
        <f ca="1">VLOOKUP(A192,OFFSET(SVOD!$A$4,1,0,2000,3),3,0)</f>
        <v>1</v>
      </c>
      <c r="S192">
        <f t="shared" ca="1" si="18"/>
        <v>1</v>
      </c>
      <c r="T192" s="160">
        <f ca="1">VLOOKUP(A192,OFFSET(SVOD!$A$4,1,0,2000,5),5,0)</f>
        <v>0</v>
      </c>
      <c r="U192" t="s">
        <v>3310</v>
      </c>
      <c r="W192" t="s">
        <v>5192</v>
      </c>
      <c r="AA192">
        <f ca="1">VLOOKUP(A192,OFFSET(SVOD!$A$4,1,0,2000,4),4,0)</f>
        <v>1</v>
      </c>
      <c r="AB192">
        <v>1</v>
      </c>
      <c r="AC192">
        <v>1</v>
      </c>
    </row>
    <row r="193" spans="1:28" hidden="1" x14ac:dyDescent="0.25">
      <c r="A193">
        <v>4741</v>
      </c>
      <c r="B193">
        <v>2.1</v>
      </c>
      <c r="C193" s="10">
        <v>42005</v>
      </c>
      <c r="D193" s="10">
        <v>42724</v>
      </c>
      <c r="E193" s="9">
        <f t="shared" si="13"/>
        <v>1</v>
      </c>
      <c r="F193" s="9">
        <f t="shared" si="14"/>
        <v>2.4</v>
      </c>
      <c r="I193">
        <f ca="1">VLOOKUP(A193,OFFSET(SVOD!$A$4,1,0,2000,3),3,0)</f>
        <v>3.0999999999999996</v>
      </c>
      <c r="J193" s="160"/>
      <c r="K193" s="38">
        <f t="shared" ca="1" si="15"/>
        <v>3</v>
      </c>
      <c r="L193" s="38">
        <f t="shared" ca="1" si="16"/>
        <v>3</v>
      </c>
      <c r="M193" s="37">
        <v>3</v>
      </c>
      <c r="N193" s="36" t="b">
        <f t="shared" ca="1" si="17"/>
        <v>0</v>
      </c>
      <c r="O193" t="s">
        <v>1160</v>
      </c>
      <c r="P193" s="44">
        <v>61290412.270000003</v>
      </c>
      <c r="Q193">
        <f ca="1">VLOOKUP(A193,OFFSET(SVOD!$A$4,1,0,2000,3),2,0)</f>
        <v>3.0999999999999996</v>
      </c>
      <c r="R193">
        <f ca="1">VLOOKUP(A193,OFFSET(SVOD!$A$4,1,0,2000,3),3,0)</f>
        <v>3.0999999999999996</v>
      </c>
      <c r="S193" t="str">
        <f t="shared" si="18"/>
        <v/>
      </c>
      <c r="T193" s="160">
        <f ca="1">VLOOKUP(A193,OFFSET(SVOD!$A$4,1,0,2000,5),5,0)</f>
        <v>0</v>
      </c>
      <c r="AA193">
        <f ca="1">VLOOKUP(A193,OFFSET(SVOD!$A$4,1,0,2000,4),4,0)</f>
        <v>2</v>
      </c>
    </row>
    <row r="194" spans="1:28" hidden="1" x14ac:dyDescent="0.25">
      <c r="A194">
        <v>4752</v>
      </c>
      <c r="B194">
        <v>1</v>
      </c>
      <c r="C194" s="10">
        <v>42644</v>
      </c>
      <c r="D194" s="10"/>
      <c r="E194" s="9">
        <f t="shared" si="13"/>
        <v>0</v>
      </c>
      <c r="F194" s="9">
        <f t="shared" si="14"/>
        <v>1</v>
      </c>
      <c r="I194">
        <f ca="1">VLOOKUP(A194,OFFSET(SVOD!$A$4,1,0,2000,3),3,0)</f>
        <v>1</v>
      </c>
      <c r="J194" s="160"/>
      <c r="K194" s="38">
        <f t="shared" ca="1" si="15"/>
        <v>1</v>
      </c>
      <c r="L194" s="38">
        <f t="shared" ca="1" si="16"/>
        <v>1</v>
      </c>
      <c r="M194" s="37">
        <v>1</v>
      </c>
      <c r="N194" s="36" t="b">
        <f t="shared" ca="1" si="17"/>
        <v>0</v>
      </c>
      <c r="O194" t="s">
        <v>2953</v>
      </c>
      <c r="P194" s="44">
        <v>1221015689.6600001</v>
      </c>
      <c r="Q194">
        <f ca="1">VLOOKUP(A194,OFFSET(SVOD!$A$4,1,0,2000,3),2,0)</f>
        <v>1</v>
      </c>
      <c r="R194">
        <f ca="1">VLOOKUP(A194,OFFSET(SVOD!$A$4,1,0,2000,3),3,0)</f>
        <v>1</v>
      </c>
      <c r="S194" t="str">
        <f t="shared" si="18"/>
        <v/>
      </c>
      <c r="T194" s="160">
        <f ca="1">VLOOKUP(A194,OFFSET(SVOD!$A$4,1,0,2000,5),5,0)</f>
        <v>0</v>
      </c>
      <c r="AA194">
        <f ca="1">VLOOKUP(A194,OFFSET(SVOD!$A$4,1,0,2000,4),4,0)</f>
        <v>1</v>
      </c>
    </row>
    <row r="195" spans="1:28" hidden="1" x14ac:dyDescent="0.25">
      <c r="A195">
        <v>4770</v>
      </c>
      <c r="B195">
        <v>1</v>
      </c>
      <c r="C195" s="10">
        <v>42644</v>
      </c>
      <c r="D195" s="10"/>
      <c r="E195" s="9">
        <f t="shared" si="13"/>
        <v>0</v>
      </c>
      <c r="F195" s="9">
        <f t="shared" si="14"/>
        <v>1</v>
      </c>
      <c r="I195">
        <f ca="1">VLOOKUP(A195,OFFSET(SVOD!$A$4,1,0,2000,3),3,0)</f>
        <v>1</v>
      </c>
      <c r="J195" s="160"/>
      <c r="K195" s="38">
        <f t="shared" ca="1" si="15"/>
        <v>1</v>
      </c>
      <c r="L195" s="38">
        <f t="shared" ca="1" si="16"/>
        <v>1</v>
      </c>
      <c r="M195" s="37">
        <v>1</v>
      </c>
      <c r="N195" s="36" t="b">
        <f t="shared" ca="1" si="17"/>
        <v>0</v>
      </c>
      <c r="O195" t="s">
        <v>6854</v>
      </c>
      <c r="P195" s="44">
        <v>150000000</v>
      </c>
      <c r="Q195">
        <f ca="1">VLOOKUP(A195,OFFSET(SVOD!$A$4,1,0,2000,3),2,0)</f>
        <v>1</v>
      </c>
      <c r="R195">
        <f ca="1">VLOOKUP(A195,OFFSET(SVOD!$A$4,1,0,2000,3),3,0)</f>
        <v>1</v>
      </c>
      <c r="S195" t="str">
        <f t="shared" si="18"/>
        <v/>
      </c>
      <c r="T195" s="160">
        <f ca="1">VLOOKUP(A195,OFFSET(SVOD!$A$4,1,0,2000,5),5,0)</f>
        <v>0</v>
      </c>
      <c r="AA195">
        <f ca="1">VLOOKUP(A195,OFFSET(SVOD!$A$4,1,0,2000,4),4,0)</f>
        <v>1</v>
      </c>
    </row>
    <row r="196" spans="1:28" hidden="1" x14ac:dyDescent="0.25">
      <c r="A196">
        <v>4778</v>
      </c>
      <c r="B196">
        <v>1</v>
      </c>
      <c r="C196" s="10">
        <v>42644</v>
      </c>
      <c r="D196" s="10"/>
      <c r="E196" s="9">
        <f t="shared" si="13"/>
        <v>0</v>
      </c>
      <c r="F196" s="9">
        <f t="shared" si="14"/>
        <v>1</v>
      </c>
      <c r="I196">
        <f ca="1">VLOOKUP(A196,OFFSET(SVOD!$A$4,1,0,2000,3),3,0)</f>
        <v>1</v>
      </c>
      <c r="J196" s="160"/>
      <c r="K196" s="38">
        <f t="shared" ca="1" si="15"/>
        <v>1</v>
      </c>
      <c r="L196" s="38">
        <f t="shared" ca="1" si="16"/>
        <v>1</v>
      </c>
      <c r="M196" s="37">
        <v>1</v>
      </c>
      <c r="N196" s="36" t="b">
        <f t="shared" ca="1" si="17"/>
        <v>0</v>
      </c>
      <c r="O196" t="s">
        <v>280</v>
      </c>
      <c r="P196" s="44">
        <v>946200000</v>
      </c>
      <c r="Q196">
        <f ca="1">VLOOKUP(A196,OFFSET(SVOD!$A$4,1,0,2000,3),2,0)</f>
        <v>1</v>
      </c>
      <c r="R196">
        <f ca="1">VLOOKUP(A196,OFFSET(SVOD!$A$4,1,0,2000,3),3,0)</f>
        <v>1</v>
      </c>
      <c r="S196" t="str">
        <f t="shared" si="18"/>
        <v/>
      </c>
      <c r="T196" s="160">
        <f ca="1">VLOOKUP(A196,OFFSET(SVOD!$A$4,1,0,2000,5),5,0)</f>
        <v>0</v>
      </c>
      <c r="AA196">
        <f ca="1">VLOOKUP(A196,OFFSET(SVOD!$A$4,1,0,2000,4),4,0)</f>
        <v>1</v>
      </c>
    </row>
    <row r="197" spans="1:28" hidden="1" x14ac:dyDescent="0.25">
      <c r="A197">
        <v>4792</v>
      </c>
      <c r="B197">
        <v>2.2000000000000002</v>
      </c>
      <c r="C197" s="10">
        <v>42644</v>
      </c>
      <c r="D197" s="10"/>
      <c r="E197" s="9">
        <f t="shared" si="13"/>
        <v>0</v>
      </c>
      <c r="F197" s="9">
        <f t="shared" si="14"/>
        <v>1</v>
      </c>
      <c r="I197">
        <f ca="1">VLOOKUP(A197,OFFSET(SVOD!$A$4,1,0,2000,3),3,0)</f>
        <v>2.2000000000000002</v>
      </c>
      <c r="J197" s="160"/>
      <c r="K197" s="38">
        <f t="shared" ca="1" si="15"/>
        <v>2.2000000000000002</v>
      </c>
      <c r="L197" s="38">
        <f t="shared" ca="1" si="16"/>
        <v>2.2000000000000002</v>
      </c>
      <c r="M197" s="37">
        <v>2.2000000000000002</v>
      </c>
      <c r="N197" s="36" t="b">
        <f t="shared" ca="1" si="17"/>
        <v>0</v>
      </c>
      <c r="O197" t="s">
        <v>281</v>
      </c>
      <c r="P197" s="44">
        <v>2800000000</v>
      </c>
      <c r="Q197">
        <f ca="1">VLOOKUP(A197,OFFSET(SVOD!$A$4,1,0,2000,3),2,0)</f>
        <v>2.2000000000000002</v>
      </c>
      <c r="R197">
        <f ca="1">VLOOKUP(A197,OFFSET(SVOD!$A$4,1,0,2000,3),3,0)</f>
        <v>2.2000000000000002</v>
      </c>
      <c r="S197" t="str">
        <f t="shared" si="18"/>
        <v/>
      </c>
      <c r="T197" s="160">
        <f ca="1">VLOOKUP(A197,OFFSET(SVOD!$A$4,1,0,2000,5),5,0)</f>
        <v>0</v>
      </c>
      <c r="AA197">
        <f ca="1">VLOOKUP(A197,OFFSET(SVOD!$A$4,1,0,2000,4),4,0)</f>
        <v>1</v>
      </c>
    </row>
    <row r="198" spans="1:28" hidden="1" x14ac:dyDescent="0.25">
      <c r="A198">
        <v>4814</v>
      </c>
      <c r="B198">
        <v>1</v>
      </c>
      <c r="C198" s="10">
        <v>42644</v>
      </c>
      <c r="D198" s="10"/>
      <c r="E198" s="9">
        <f t="shared" ref="E198:E261" si="19">IF(AND(D198="", C198&lt;&gt;""), 0, IF(D198&gt;DtAn,0,IF(EDATE(D198+1,3)-1&gt;DtAn, 1, 2)))</f>
        <v>0</v>
      </c>
      <c r="F198" s="9">
        <f t="shared" ref="F198:F261" si="20">IF( E198 &gt; 1, IF(T198&gt;=180, 4.4, 3.4), IF( E198 = 1, 2.4, IF(B198 = "", 2, 1) ) )</f>
        <v>1</v>
      </c>
      <c r="I198">
        <f ca="1">VLOOKUP(A198,OFFSET(SVOD!$A$4,1,0,2000,3),3,0)</f>
        <v>1</v>
      </c>
      <c r="J198" s="160"/>
      <c r="K198" s="38">
        <f t="shared" ref="K198:K261" ca="1" si="21">MAX(F198, IF(ROUND((I198 - ROUND(I198,0))*10, 0) = 1, ROUND(I198,0), I198))</f>
        <v>1</v>
      </c>
      <c r="L198" s="38">
        <f t="shared" ref="L198:L261" ca="1" si="22">IF(S198=1, G198, MAX(G198*(S198=""),K198))</f>
        <v>1</v>
      </c>
      <c r="M198" s="37">
        <v>1</v>
      </c>
      <c r="N198" s="36" t="b">
        <f t="shared" ref="N198:N261" ca="1" si="23">AND(L198&lt;&gt;M198, OR(ABS(L198 - ROUND(M198,0)) &gt; 0.15, ABS(M198 - ROUND(L198,0)) &gt; 0.15), OR(ROUND(L198,0)&lt;&gt;1, ROUND(M198,0)&lt;&gt;1))</f>
        <v>0</v>
      </c>
      <c r="O198" t="s">
        <v>3418</v>
      </c>
      <c r="P198" s="44">
        <v>1119230769.25</v>
      </c>
      <c r="Q198">
        <f ca="1">VLOOKUP(A198,OFFSET(SVOD!$A$4,1,0,2000,3),2,0)</f>
        <v>1</v>
      </c>
      <c r="R198">
        <f ca="1">VLOOKUP(A198,OFFSET(SVOD!$A$4,1,0,2000,3),3,0)</f>
        <v>1</v>
      </c>
      <c r="S198" t="str">
        <f t="shared" si="18"/>
        <v/>
      </c>
      <c r="T198" s="160">
        <f ca="1">VLOOKUP(A198,OFFSET(SVOD!$A$4,1,0,2000,5),5,0)</f>
        <v>0</v>
      </c>
      <c r="U198" t="s">
        <v>1792</v>
      </c>
      <c r="AA198">
        <f ca="1">VLOOKUP(A198,OFFSET(SVOD!$A$4,1,0,2000,4),4,0)</f>
        <v>1</v>
      </c>
    </row>
    <row r="199" spans="1:28" hidden="1" x14ac:dyDescent="0.25">
      <c r="A199">
        <v>4821</v>
      </c>
      <c r="B199">
        <v>2</v>
      </c>
      <c r="C199" s="10">
        <v>41275</v>
      </c>
      <c r="D199" s="10">
        <v>41425</v>
      </c>
      <c r="E199" s="9">
        <f t="shared" si="19"/>
        <v>2</v>
      </c>
      <c r="F199" s="9">
        <f t="shared" ca="1" si="20"/>
        <v>4.4000000000000004</v>
      </c>
      <c r="G199">
        <v>4</v>
      </c>
      <c r="H199">
        <v>83</v>
      </c>
      <c r="I199">
        <f ca="1">VLOOKUP(A199,OFFSET(SVOD!$A$4,1,0,2000,3),3,0)</f>
        <v>4</v>
      </c>
      <c r="J199" s="160"/>
      <c r="K199" s="38">
        <f t="shared" ca="1" si="21"/>
        <v>4.4000000000000004</v>
      </c>
      <c r="L199" s="38">
        <f t="shared" ca="1" si="22"/>
        <v>4.4000000000000004</v>
      </c>
      <c r="M199" s="37">
        <v>4.4000000000000004</v>
      </c>
      <c r="N199" s="36" t="b">
        <f t="shared" ca="1" si="23"/>
        <v>0</v>
      </c>
      <c r="O199" t="s">
        <v>282</v>
      </c>
      <c r="P199" s="44">
        <v>1581034539</v>
      </c>
      <c r="Q199">
        <f ca="1">VLOOKUP(A199,OFFSET(SVOD!$A$4,1,0,2000,3),2,0)</f>
        <v>4</v>
      </c>
      <c r="R199">
        <f ca="1">VLOOKUP(A199,OFFSET(SVOD!$A$4,1,0,2000,3),3,0)</f>
        <v>4</v>
      </c>
      <c r="S199" t="str">
        <f t="shared" ref="S199:S262" si="24">IF(LEN(AC199 &amp; AD199 &amp; AE199) &gt; 0, AND( IF(AC199 &lt;&gt; "", ROUND(K199,1) = ROUND(AC199,1), 1), IF(AD199 &lt;&gt; "", AND(E199=0, ROUND(B199,0) = ROUND(AD199,0)), 1), IF(AE199 &lt;&gt; "", AA199 = AE199, 1)) * 1, "")</f>
        <v/>
      </c>
      <c r="T199" s="160">
        <f ca="1">VLOOKUP(A199,OFFSET(SVOD!$A$4,1,0,2000,5),5,0)</f>
        <v>1596</v>
      </c>
      <c r="U199" t="s">
        <v>3253</v>
      </c>
      <c r="AA199">
        <f ca="1">VLOOKUP(A199,OFFSET(SVOD!$A$4,1,0,2000,4),4,0)</f>
        <v>3</v>
      </c>
      <c r="AB199">
        <v>1</v>
      </c>
    </row>
    <row r="200" spans="1:28" hidden="1" x14ac:dyDescent="0.25">
      <c r="A200">
        <v>4827</v>
      </c>
      <c r="B200">
        <v>2.1</v>
      </c>
      <c r="C200" s="10">
        <v>42552</v>
      </c>
      <c r="D200" s="10">
        <v>42724</v>
      </c>
      <c r="E200" s="9">
        <f t="shared" si="19"/>
        <v>1</v>
      </c>
      <c r="F200" s="9">
        <f t="shared" si="20"/>
        <v>2.4</v>
      </c>
      <c r="I200">
        <f ca="1">VLOOKUP(A200,OFFSET(SVOD!$A$4,1,0,2000,3),3,0)</f>
        <v>4.0999999999999996</v>
      </c>
      <c r="J200" s="160"/>
      <c r="K200" s="38">
        <f t="shared" ca="1" si="21"/>
        <v>4</v>
      </c>
      <c r="L200" s="38">
        <f t="shared" ca="1" si="22"/>
        <v>4</v>
      </c>
      <c r="M200" s="37">
        <v>4</v>
      </c>
      <c r="N200" s="36" t="b">
        <f t="shared" ca="1" si="23"/>
        <v>0</v>
      </c>
      <c r="O200" t="s">
        <v>283</v>
      </c>
      <c r="P200" s="44">
        <v>445334019.13</v>
      </c>
      <c r="Q200">
        <f ca="1">VLOOKUP(A200,OFFSET(SVOD!$A$4,1,0,2000,3),2,0)</f>
        <v>4.0999999999999996</v>
      </c>
      <c r="R200">
        <f ca="1">VLOOKUP(A200,OFFSET(SVOD!$A$4,1,0,2000,3),3,0)</f>
        <v>4.0999999999999996</v>
      </c>
      <c r="S200" t="str">
        <f t="shared" si="24"/>
        <v/>
      </c>
      <c r="T200" s="160">
        <f ca="1">VLOOKUP(A200,OFFSET(SVOD!$A$4,1,0,2000,5),5,0)</f>
        <v>216</v>
      </c>
      <c r="AA200">
        <f ca="1">VLOOKUP(A200,OFFSET(SVOD!$A$4,1,0,2000,4),4,0)</f>
        <v>3</v>
      </c>
    </row>
    <row r="201" spans="1:28" hidden="1" x14ac:dyDescent="0.25">
      <c r="A201">
        <v>4842</v>
      </c>
      <c r="B201">
        <v>1</v>
      </c>
      <c r="C201" s="10">
        <v>42736</v>
      </c>
      <c r="D201" s="10"/>
      <c r="E201" s="9">
        <f t="shared" si="19"/>
        <v>0</v>
      </c>
      <c r="F201" s="9">
        <f t="shared" si="20"/>
        <v>1</v>
      </c>
      <c r="I201">
        <f ca="1">VLOOKUP(A201,OFFSET(SVOD!$A$4,1,0,2000,3),3,0)</f>
        <v>1</v>
      </c>
      <c r="J201" s="160"/>
      <c r="K201" s="38">
        <f t="shared" ca="1" si="21"/>
        <v>1</v>
      </c>
      <c r="L201" s="38">
        <f t="shared" ca="1" si="22"/>
        <v>1</v>
      </c>
      <c r="M201" s="37">
        <v>1</v>
      </c>
      <c r="N201" s="36" t="b">
        <f t="shared" ca="1" si="23"/>
        <v>0</v>
      </c>
      <c r="O201" t="s">
        <v>7703</v>
      </c>
      <c r="P201" s="44">
        <v>12169188388.700001</v>
      </c>
      <c r="Q201">
        <f ca="1">VLOOKUP(A201,OFFSET(SVOD!$A$4,1,0,2000,3),2,0)</f>
        <v>1</v>
      </c>
      <c r="R201">
        <f ca="1">VLOOKUP(A201,OFFSET(SVOD!$A$4,1,0,2000,3),3,0)</f>
        <v>1</v>
      </c>
      <c r="S201" t="str">
        <f t="shared" si="24"/>
        <v/>
      </c>
      <c r="T201" s="160">
        <f ca="1">VLOOKUP(A201,OFFSET(SVOD!$A$4,1,0,2000,5),5,0)</f>
        <v>0</v>
      </c>
      <c r="AA201">
        <f ca="1">VLOOKUP(A201,OFFSET(SVOD!$A$4,1,0,2000,4),4,0)</f>
        <v>1</v>
      </c>
    </row>
    <row r="202" spans="1:28" hidden="1" x14ac:dyDescent="0.25">
      <c r="A202">
        <v>4864</v>
      </c>
      <c r="B202">
        <v>1</v>
      </c>
      <c r="C202" s="10">
        <v>42644</v>
      </c>
      <c r="D202" s="10"/>
      <c r="E202" s="9">
        <f t="shared" si="19"/>
        <v>0</v>
      </c>
      <c r="F202" s="9">
        <f t="shared" si="20"/>
        <v>1</v>
      </c>
      <c r="I202">
        <f ca="1">VLOOKUP(A202,OFFSET(SVOD!$A$4,1,0,2000,3),3,0)</f>
        <v>1</v>
      </c>
      <c r="J202" s="160" t="s">
        <v>178</v>
      </c>
      <c r="K202" s="38">
        <f t="shared" ca="1" si="21"/>
        <v>1</v>
      </c>
      <c r="L202" s="38">
        <f t="shared" ca="1" si="22"/>
        <v>1</v>
      </c>
      <c r="M202" s="37">
        <v>1</v>
      </c>
      <c r="N202" s="36" t="b">
        <f t="shared" ca="1" si="23"/>
        <v>0</v>
      </c>
      <c r="O202" t="s">
        <v>76</v>
      </c>
      <c r="P202" s="44">
        <v>122620856.31</v>
      </c>
      <c r="Q202">
        <f ca="1">VLOOKUP(A202,OFFSET(SVOD!$A$4,1,0,2000,3),2,0)</f>
        <v>1</v>
      </c>
      <c r="R202">
        <f ca="1">VLOOKUP(A202,OFFSET(SVOD!$A$4,1,0,2000,3),3,0)</f>
        <v>1</v>
      </c>
      <c r="S202" t="str">
        <f t="shared" si="24"/>
        <v/>
      </c>
      <c r="T202" s="160">
        <f ca="1">VLOOKUP(A202,OFFSET(SVOD!$A$4,1,0,2000,5),5,0)</f>
        <v>0</v>
      </c>
      <c r="V202" t="s">
        <v>2837</v>
      </c>
      <c r="AA202">
        <f ca="1">VLOOKUP(A202,OFFSET(SVOD!$A$4,1,0,2000,4),4,0)</f>
        <v>2</v>
      </c>
      <c r="AB202">
        <v>1</v>
      </c>
    </row>
    <row r="203" spans="1:28" hidden="1" x14ac:dyDescent="0.25">
      <c r="A203">
        <v>4876</v>
      </c>
      <c r="B203">
        <v>2.1</v>
      </c>
      <c r="C203" s="10">
        <v>42552</v>
      </c>
      <c r="D203" s="10"/>
      <c r="E203" s="9">
        <f t="shared" si="19"/>
        <v>0</v>
      </c>
      <c r="F203" s="9">
        <f t="shared" si="20"/>
        <v>1</v>
      </c>
      <c r="I203">
        <f ca="1">VLOOKUP(A203,OFFSET(SVOD!$A$4,1,0,2000,3),3,0)</f>
        <v>1</v>
      </c>
      <c r="J203" s="160" t="s">
        <v>178</v>
      </c>
      <c r="K203" s="38">
        <f t="shared" ca="1" si="21"/>
        <v>1</v>
      </c>
      <c r="L203" s="38">
        <f t="shared" ca="1" si="22"/>
        <v>1</v>
      </c>
      <c r="M203" s="37">
        <v>1</v>
      </c>
      <c r="N203" s="36" t="b">
        <f t="shared" ca="1" si="23"/>
        <v>0</v>
      </c>
      <c r="O203" t="s">
        <v>1161</v>
      </c>
      <c r="P203" s="44">
        <v>31086897600</v>
      </c>
      <c r="Q203">
        <f ca="1">VLOOKUP(A203,OFFSET(SVOD!$A$4,1,0,2000,3),2,0)</f>
        <v>1</v>
      </c>
      <c r="R203">
        <f ca="1">VLOOKUP(A203,OFFSET(SVOD!$A$4,1,0,2000,3),3,0)</f>
        <v>1</v>
      </c>
      <c r="S203" t="str">
        <f t="shared" si="24"/>
        <v/>
      </c>
      <c r="T203" s="160">
        <f ca="1">VLOOKUP(A203,OFFSET(SVOD!$A$4,1,0,2000,5),5,0)</f>
        <v>0</v>
      </c>
      <c r="V203" t="s">
        <v>5927</v>
      </c>
      <c r="AA203">
        <f ca="1">VLOOKUP(A203,OFFSET(SVOD!$A$4,1,0,2000,4),4,0)</f>
        <v>1</v>
      </c>
      <c r="AB203">
        <v>1</v>
      </c>
    </row>
    <row r="204" spans="1:28" hidden="1" x14ac:dyDescent="0.25">
      <c r="A204">
        <v>4887</v>
      </c>
      <c r="B204">
        <v>2.2000000000000002</v>
      </c>
      <c r="C204" s="10">
        <v>42370</v>
      </c>
      <c r="D204" s="10">
        <v>42967</v>
      </c>
      <c r="E204" s="9">
        <f t="shared" si="19"/>
        <v>0</v>
      </c>
      <c r="F204" s="9">
        <f t="shared" si="20"/>
        <v>1</v>
      </c>
      <c r="I204">
        <f ca="1">VLOOKUP(A204,OFFSET(SVOD!$A$4,1,0,2000,3),3,0)</f>
        <v>4.2</v>
      </c>
      <c r="J204" s="160"/>
      <c r="K204" s="38">
        <f t="shared" ca="1" si="21"/>
        <v>4.2</v>
      </c>
      <c r="L204" s="38">
        <f t="shared" ca="1" si="22"/>
        <v>4.2</v>
      </c>
      <c r="M204" s="37">
        <v>4.2</v>
      </c>
      <c r="N204" s="36" t="b">
        <f t="shared" ca="1" si="23"/>
        <v>0</v>
      </c>
      <c r="O204" t="s">
        <v>3225</v>
      </c>
      <c r="P204" s="44">
        <v>11098823924.610001</v>
      </c>
      <c r="Q204">
        <f ca="1">VLOOKUP(A204,OFFSET(SVOD!$A$4,1,0,2000,3),2,0)</f>
        <v>4.2</v>
      </c>
      <c r="R204">
        <f ca="1">VLOOKUP(A204,OFFSET(SVOD!$A$4,1,0,2000,3),3,0)</f>
        <v>4.2</v>
      </c>
      <c r="S204" t="str">
        <f t="shared" si="24"/>
        <v/>
      </c>
      <c r="T204" s="160">
        <f ca="1">VLOOKUP(A204,OFFSET(SVOD!$A$4,1,0,2000,5),5,0)</f>
        <v>86</v>
      </c>
      <c r="U204" t="s">
        <v>7742</v>
      </c>
      <c r="AA204">
        <f ca="1">VLOOKUP(A204,OFFSET(SVOD!$A$4,1,0,2000,4),4,0)</f>
        <v>3</v>
      </c>
    </row>
    <row r="205" spans="1:28" hidden="1" x14ac:dyDescent="0.25">
      <c r="A205">
        <v>4893</v>
      </c>
      <c r="B205">
        <v>1</v>
      </c>
      <c r="C205" s="10">
        <v>42644</v>
      </c>
      <c r="D205" s="10"/>
      <c r="E205" s="9">
        <f t="shared" si="19"/>
        <v>0</v>
      </c>
      <c r="F205" s="9">
        <f t="shared" si="20"/>
        <v>1</v>
      </c>
      <c r="I205">
        <f ca="1">VLOOKUP(A205,OFFSET(SVOD!$A$4,1,0,2000,3),3,0)</f>
        <v>1</v>
      </c>
      <c r="J205" s="160"/>
      <c r="K205" s="38">
        <f t="shared" ca="1" si="21"/>
        <v>1</v>
      </c>
      <c r="L205" s="38">
        <f t="shared" ca="1" si="22"/>
        <v>1</v>
      </c>
      <c r="M205" s="37">
        <v>1</v>
      </c>
      <c r="N205" s="36" t="b">
        <f t="shared" ca="1" si="23"/>
        <v>0</v>
      </c>
      <c r="O205" t="s">
        <v>1281</v>
      </c>
      <c r="P205" s="44">
        <v>250000000</v>
      </c>
      <c r="Q205">
        <f ca="1">VLOOKUP(A205,OFFSET(SVOD!$A$4,1,0,2000,3),2,0)</f>
        <v>1</v>
      </c>
      <c r="R205">
        <f ca="1">VLOOKUP(A205,OFFSET(SVOD!$A$4,1,0,2000,3),3,0)</f>
        <v>1</v>
      </c>
      <c r="S205" t="str">
        <f t="shared" si="24"/>
        <v/>
      </c>
      <c r="T205" s="160">
        <f ca="1">VLOOKUP(A205,OFFSET(SVOD!$A$4,1,0,2000,5),5,0)</f>
        <v>0</v>
      </c>
      <c r="AA205">
        <f ca="1">VLOOKUP(A205,OFFSET(SVOD!$A$4,1,0,2000,4),4,0)</f>
        <v>1</v>
      </c>
    </row>
    <row r="206" spans="1:28" hidden="1" x14ac:dyDescent="0.25">
      <c r="A206">
        <v>4896</v>
      </c>
      <c r="B206">
        <v>2.2000000000000002</v>
      </c>
      <c r="C206" s="10">
        <v>42370</v>
      </c>
      <c r="D206" s="10">
        <v>42551</v>
      </c>
      <c r="E206" s="9">
        <f t="shared" si="19"/>
        <v>2</v>
      </c>
      <c r="F206" s="9">
        <f t="shared" ca="1" si="20"/>
        <v>4.4000000000000004</v>
      </c>
      <c r="I206">
        <f ca="1">VLOOKUP(A206,OFFSET(SVOD!$A$4,1,0,2000,3),3,0)</f>
        <v>4.2</v>
      </c>
      <c r="J206" s="160"/>
      <c r="K206" s="38">
        <f t="shared" ca="1" si="21"/>
        <v>4.4000000000000004</v>
      </c>
      <c r="L206" s="38">
        <f t="shared" ca="1" si="22"/>
        <v>4.4000000000000004</v>
      </c>
      <c r="M206" s="37">
        <v>4.4000000000000004</v>
      </c>
      <c r="N206" s="36" t="b">
        <f t="shared" ca="1" si="23"/>
        <v>0</v>
      </c>
      <c r="O206" t="s">
        <v>82</v>
      </c>
      <c r="P206" s="44">
        <v>750000000</v>
      </c>
      <c r="Q206">
        <f ca="1">VLOOKUP(A206,OFFSET(SVOD!$A$4,1,0,2000,3),2,0)</f>
        <v>4.2</v>
      </c>
      <c r="R206">
        <f ca="1">VLOOKUP(A206,OFFSET(SVOD!$A$4,1,0,2000,3),3,0)</f>
        <v>4.2</v>
      </c>
      <c r="S206" t="str">
        <f t="shared" si="24"/>
        <v/>
      </c>
      <c r="T206" s="160">
        <f ca="1">VLOOKUP(A206,OFFSET(SVOD!$A$4,1,0,2000,5),5,0)</f>
        <v>597</v>
      </c>
      <c r="AA206">
        <f ca="1">VLOOKUP(A206,OFFSET(SVOD!$A$4,1,0,2000,4),4,0)</f>
        <v>3</v>
      </c>
    </row>
    <row r="207" spans="1:28" hidden="1" x14ac:dyDescent="0.25">
      <c r="A207">
        <v>4921</v>
      </c>
      <c r="B207">
        <v>1</v>
      </c>
      <c r="C207" s="10">
        <v>42644</v>
      </c>
      <c r="D207" s="10"/>
      <c r="E207" s="9">
        <f t="shared" si="19"/>
        <v>0</v>
      </c>
      <c r="F207" s="9">
        <f t="shared" si="20"/>
        <v>1</v>
      </c>
      <c r="I207">
        <f ca="1">VLOOKUP(A207,OFFSET(SVOD!$A$4,1,0,2000,3),3,0)</f>
        <v>1</v>
      </c>
      <c r="J207" s="160"/>
      <c r="K207" s="38">
        <f t="shared" ca="1" si="21"/>
        <v>1</v>
      </c>
      <c r="L207" s="38">
        <f t="shared" ca="1" si="22"/>
        <v>1</v>
      </c>
      <c r="M207" s="37">
        <v>1</v>
      </c>
      <c r="N207" s="36" t="b">
        <f t="shared" ca="1" si="23"/>
        <v>0</v>
      </c>
      <c r="O207" t="s">
        <v>7054</v>
      </c>
      <c r="P207" s="44">
        <v>200000000</v>
      </c>
      <c r="Q207">
        <f ca="1">VLOOKUP(A207,OFFSET(SVOD!$A$4,1,0,2000,3),2,0)</f>
        <v>1</v>
      </c>
      <c r="R207">
        <f ca="1">VLOOKUP(A207,OFFSET(SVOD!$A$4,1,0,2000,3),3,0)</f>
        <v>1</v>
      </c>
      <c r="S207" t="str">
        <f t="shared" si="24"/>
        <v/>
      </c>
      <c r="T207" s="160">
        <f ca="1">VLOOKUP(A207,OFFSET(SVOD!$A$4,1,0,2000,5),5,0)</f>
        <v>0</v>
      </c>
      <c r="AA207">
        <f ca="1">VLOOKUP(A207,OFFSET(SVOD!$A$4,1,0,2000,4),4,0)</f>
        <v>1</v>
      </c>
    </row>
    <row r="208" spans="1:28" hidden="1" x14ac:dyDescent="0.25">
      <c r="A208">
        <v>4934</v>
      </c>
      <c r="B208">
        <v>1</v>
      </c>
      <c r="C208" s="10">
        <v>42644</v>
      </c>
      <c r="D208" s="10"/>
      <c r="E208" s="9">
        <f t="shared" si="19"/>
        <v>0</v>
      </c>
      <c r="F208" s="9">
        <f t="shared" si="20"/>
        <v>1</v>
      </c>
      <c r="I208">
        <f ca="1">VLOOKUP(A208,OFFSET(SVOD!$A$4,1,0,2000,3),3,0)</f>
        <v>1</v>
      </c>
      <c r="J208" s="160"/>
      <c r="K208" s="38">
        <f t="shared" ca="1" si="21"/>
        <v>1</v>
      </c>
      <c r="L208" s="38">
        <f t="shared" ca="1" si="22"/>
        <v>1</v>
      </c>
      <c r="M208" s="37">
        <v>1</v>
      </c>
      <c r="N208" s="36" t="b">
        <f t="shared" ca="1" si="23"/>
        <v>0</v>
      </c>
      <c r="O208" t="s">
        <v>83</v>
      </c>
      <c r="P208" s="44">
        <v>94557259882.400009</v>
      </c>
      <c r="Q208">
        <f ca="1">VLOOKUP(A208,OFFSET(SVOD!$A$4,1,0,2000,3),2,0)</f>
        <v>1</v>
      </c>
      <c r="R208">
        <f ca="1">VLOOKUP(A208,OFFSET(SVOD!$A$4,1,0,2000,3),3,0)</f>
        <v>1</v>
      </c>
      <c r="S208" t="str">
        <f t="shared" si="24"/>
        <v/>
      </c>
      <c r="T208" s="160">
        <f ca="1">VLOOKUP(A208,OFFSET(SVOD!$A$4,1,0,2000,5),5,0)</f>
        <v>0</v>
      </c>
      <c r="AA208">
        <f ca="1">VLOOKUP(A208,OFFSET(SVOD!$A$4,1,0,2000,4),4,0)</f>
        <v>1</v>
      </c>
    </row>
    <row r="209" spans="1:28" hidden="1" x14ac:dyDescent="0.25">
      <c r="A209">
        <v>4944</v>
      </c>
      <c r="B209">
        <v>2.1</v>
      </c>
      <c r="C209" s="10">
        <v>42644</v>
      </c>
      <c r="D209" s="10"/>
      <c r="E209" s="9">
        <f t="shared" si="19"/>
        <v>0</v>
      </c>
      <c r="F209" s="9">
        <f t="shared" si="20"/>
        <v>1</v>
      </c>
      <c r="I209">
        <f ca="1">VLOOKUP(A209,OFFSET(SVOD!$A$4,1,0,2000,3),3,0)</f>
        <v>2.1</v>
      </c>
      <c r="J209" s="160"/>
      <c r="K209" s="38">
        <f t="shared" ca="1" si="21"/>
        <v>2</v>
      </c>
      <c r="L209" s="38">
        <f t="shared" ca="1" si="22"/>
        <v>2</v>
      </c>
      <c r="M209" s="37">
        <v>2</v>
      </c>
      <c r="N209" s="36" t="b">
        <f t="shared" ca="1" si="23"/>
        <v>0</v>
      </c>
      <c r="O209" t="s">
        <v>27</v>
      </c>
      <c r="P209" s="44">
        <v>1394651413.9300001</v>
      </c>
      <c r="Q209">
        <f ca="1">VLOOKUP(A209,OFFSET(SVOD!$A$4,1,0,2000,3),2,0)</f>
        <v>2.1</v>
      </c>
      <c r="R209">
        <f ca="1">VLOOKUP(A209,OFFSET(SVOD!$A$4,1,0,2000,3),3,0)</f>
        <v>2.1</v>
      </c>
      <c r="S209" t="str">
        <f t="shared" si="24"/>
        <v/>
      </c>
      <c r="T209" s="160">
        <f ca="1">VLOOKUP(A209,OFFSET(SVOD!$A$4,1,0,2000,5),5,0)</f>
        <v>0</v>
      </c>
      <c r="AA209">
        <f ca="1">VLOOKUP(A209,OFFSET(SVOD!$A$4,1,0,2000,4),4,0)</f>
        <v>1</v>
      </c>
    </row>
    <row r="210" spans="1:28" hidden="1" x14ac:dyDescent="0.25">
      <c r="A210">
        <v>4961</v>
      </c>
      <c r="B210">
        <v>2.1</v>
      </c>
      <c r="C210" s="10">
        <v>42644</v>
      </c>
      <c r="D210" s="10"/>
      <c r="E210" s="9">
        <f t="shared" si="19"/>
        <v>0</v>
      </c>
      <c r="F210" s="9">
        <f t="shared" si="20"/>
        <v>1</v>
      </c>
      <c r="I210">
        <f ca="1">VLOOKUP(A210,OFFSET(SVOD!$A$4,1,0,2000,3),3,0)</f>
        <v>2.9999999999999996</v>
      </c>
      <c r="J210" s="160" t="s">
        <v>178</v>
      </c>
      <c r="K210" s="38">
        <f t="shared" ca="1" si="21"/>
        <v>2.9999999999999996</v>
      </c>
      <c r="L210" s="38">
        <f t="shared" ca="1" si="22"/>
        <v>2.9999999999999996</v>
      </c>
      <c r="M210" s="37">
        <v>3</v>
      </c>
      <c r="N210" s="36" t="b">
        <f t="shared" ca="1" si="23"/>
        <v>0</v>
      </c>
      <c r="O210" t="s">
        <v>84</v>
      </c>
      <c r="P210" s="44">
        <v>2178346962.1300001</v>
      </c>
      <c r="Q210">
        <f ca="1">VLOOKUP(A210,OFFSET(SVOD!$A$4,1,0,2000,3),2,0)</f>
        <v>2.9999999999999996</v>
      </c>
      <c r="R210">
        <f ca="1">VLOOKUP(A210,OFFSET(SVOD!$A$4,1,0,2000,3),3,0)</f>
        <v>2.9999999999999996</v>
      </c>
      <c r="S210" t="str">
        <f t="shared" si="24"/>
        <v/>
      </c>
      <c r="T210" s="160">
        <f ca="1">VLOOKUP(A210,OFFSET(SVOD!$A$4,1,0,2000,5),5,0)</f>
        <v>53</v>
      </c>
      <c r="V210" t="s">
        <v>5485</v>
      </c>
      <c r="AA210">
        <f ca="1">VLOOKUP(A210,OFFSET(SVOD!$A$4,1,0,2000,4),4,0)</f>
        <v>3</v>
      </c>
      <c r="AB210">
        <v>1</v>
      </c>
    </row>
    <row r="211" spans="1:28" hidden="1" x14ac:dyDescent="0.25">
      <c r="A211">
        <v>4966</v>
      </c>
      <c r="B211">
        <v>1</v>
      </c>
      <c r="C211" s="10">
        <v>42644</v>
      </c>
      <c r="D211" s="10"/>
      <c r="E211" s="9">
        <f t="shared" si="19"/>
        <v>0</v>
      </c>
      <c r="F211" s="9">
        <f t="shared" si="20"/>
        <v>1</v>
      </c>
      <c r="I211">
        <f ca="1">VLOOKUP(A211,OFFSET(SVOD!$A$4,1,0,2000,3),3,0)</f>
        <v>1</v>
      </c>
      <c r="J211" s="160"/>
      <c r="K211" s="38">
        <f t="shared" ca="1" si="21"/>
        <v>1</v>
      </c>
      <c r="L211" s="38">
        <f t="shared" ca="1" si="22"/>
        <v>1</v>
      </c>
      <c r="M211" s="37">
        <v>1</v>
      </c>
      <c r="N211" s="36" t="b">
        <f t="shared" ca="1" si="23"/>
        <v>0</v>
      </c>
      <c r="O211" t="s">
        <v>85</v>
      </c>
      <c r="P211" s="44">
        <v>399200000</v>
      </c>
      <c r="Q211">
        <f ca="1">VLOOKUP(A211,OFFSET(SVOD!$A$4,1,0,2000,3),2,0)</f>
        <v>1</v>
      </c>
      <c r="R211">
        <f ca="1">VLOOKUP(A211,OFFSET(SVOD!$A$4,1,0,2000,3),3,0)</f>
        <v>1</v>
      </c>
      <c r="S211" t="str">
        <f t="shared" si="24"/>
        <v/>
      </c>
      <c r="T211" s="160">
        <f ca="1">VLOOKUP(A211,OFFSET(SVOD!$A$4,1,0,2000,5),5,0)</f>
        <v>0</v>
      </c>
      <c r="AA211">
        <f ca="1">VLOOKUP(A211,OFFSET(SVOD!$A$4,1,0,2000,4),4,0)</f>
        <v>1</v>
      </c>
    </row>
    <row r="212" spans="1:28" hidden="1" x14ac:dyDescent="0.25">
      <c r="A212">
        <v>4988</v>
      </c>
      <c r="B212">
        <v>1</v>
      </c>
      <c r="C212" s="10">
        <v>42644</v>
      </c>
      <c r="D212" s="10"/>
      <c r="E212" s="9">
        <f t="shared" si="19"/>
        <v>0</v>
      </c>
      <c r="F212" s="9">
        <f t="shared" si="20"/>
        <v>1</v>
      </c>
      <c r="I212">
        <f ca="1">VLOOKUP(A212,OFFSET(SVOD!$A$4,1,0,2000,3),3,0)</f>
        <v>1</v>
      </c>
      <c r="J212" s="160"/>
      <c r="K212" s="38">
        <f t="shared" ca="1" si="21"/>
        <v>1</v>
      </c>
      <c r="L212" s="38">
        <f t="shared" ca="1" si="22"/>
        <v>1</v>
      </c>
      <c r="M212" s="37">
        <v>1</v>
      </c>
      <c r="N212" s="36" t="b">
        <f t="shared" ca="1" si="23"/>
        <v>0</v>
      </c>
      <c r="O212" t="s">
        <v>3436</v>
      </c>
      <c r="P212" s="44">
        <v>3743212000</v>
      </c>
      <c r="Q212">
        <f ca="1">VLOOKUP(A212,OFFSET(SVOD!$A$4,1,0,2000,3),2,0)</f>
        <v>1</v>
      </c>
      <c r="R212">
        <f ca="1">VLOOKUP(A212,OFFSET(SVOD!$A$4,1,0,2000,3),3,0)</f>
        <v>1</v>
      </c>
      <c r="S212" t="str">
        <f t="shared" si="24"/>
        <v/>
      </c>
      <c r="T212" s="160">
        <f ca="1">VLOOKUP(A212,OFFSET(SVOD!$A$4,1,0,2000,5),5,0)</f>
        <v>0</v>
      </c>
      <c r="AA212">
        <f ca="1">VLOOKUP(A212,OFFSET(SVOD!$A$4,1,0,2000,4),4,0)</f>
        <v>1</v>
      </c>
    </row>
    <row r="213" spans="1:28" hidden="1" x14ac:dyDescent="0.25">
      <c r="A213">
        <v>4990</v>
      </c>
      <c r="B213">
        <v>1</v>
      </c>
      <c r="C213" s="10">
        <v>42644</v>
      </c>
      <c r="D213" s="10"/>
      <c r="E213" s="9">
        <f t="shared" si="19"/>
        <v>0</v>
      </c>
      <c r="F213" s="9">
        <f t="shared" si="20"/>
        <v>1</v>
      </c>
      <c r="I213">
        <f ca="1">VLOOKUP(A213,OFFSET(SVOD!$A$4,1,0,2000,3),3,0)</f>
        <v>3</v>
      </c>
      <c r="J213" s="160"/>
      <c r="K213" s="38">
        <f t="shared" ca="1" si="21"/>
        <v>3</v>
      </c>
      <c r="L213" s="38">
        <f t="shared" ca="1" si="22"/>
        <v>3</v>
      </c>
      <c r="M213" s="37">
        <v>3</v>
      </c>
      <c r="N213" s="36" t="b">
        <f t="shared" ca="1" si="23"/>
        <v>0</v>
      </c>
      <c r="O213" t="s">
        <v>1162</v>
      </c>
      <c r="P213" s="44">
        <v>99533148011.429993</v>
      </c>
      <c r="Q213">
        <f ca="1">VLOOKUP(A213,OFFSET(SVOD!$A$4,1,0,2000,3),2,0)</f>
        <v>3</v>
      </c>
      <c r="R213">
        <f ca="1">VLOOKUP(A213,OFFSET(SVOD!$A$4,1,0,2000,3),3,0)</f>
        <v>3</v>
      </c>
      <c r="S213" t="str">
        <f t="shared" si="24"/>
        <v/>
      </c>
      <c r="T213" s="160">
        <f ca="1">VLOOKUP(A213,OFFSET(SVOD!$A$4,1,0,2000,5),5,0)</f>
        <v>729</v>
      </c>
      <c r="U213" t="s">
        <v>1226</v>
      </c>
      <c r="AA213">
        <f ca="1">VLOOKUP(A213,OFFSET(SVOD!$A$4,1,0,2000,4),4,0)</f>
        <v>3</v>
      </c>
    </row>
    <row r="214" spans="1:28" hidden="1" x14ac:dyDescent="0.25">
      <c r="A214">
        <v>4994</v>
      </c>
      <c r="B214">
        <v>1</v>
      </c>
      <c r="C214" s="10">
        <v>42644</v>
      </c>
      <c r="D214" s="10"/>
      <c r="E214" s="9">
        <f t="shared" si="19"/>
        <v>0</v>
      </c>
      <c r="F214" s="9">
        <f t="shared" si="20"/>
        <v>1</v>
      </c>
      <c r="I214">
        <f ca="1">VLOOKUP(A214,OFFSET(SVOD!$A$4,1,0,2000,3),3,0)</f>
        <v>1</v>
      </c>
      <c r="J214" s="160"/>
      <c r="K214" s="38">
        <f t="shared" ca="1" si="21"/>
        <v>1</v>
      </c>
      <c r="L214" s="38">
        <f t="shared" ca="1" si="22"/>
        <v>1</v>
      </c>
      <c r="M214" s="37">
        <v>1</v>
      </c>
      <c r="N214" s="36" t="b">
        <f t="shared" ca="1" si="23"/>
        <v>0</v>
      </c>
      <c r="O214" t="s">
        <v>2538</v>
      </c>
      <c r="P214" s="44">
        <v>3000000000</v>
      </c>
      <c r="Q214">
        <f ca="1">VLOOKUP(A214,OFFSET(SVOD!$A$4,1,0,2000,3),2,0)</f>
        <v>1</v>
      </c>
      <c r="R214">
        <f ca="1">VLOOKUP(A214,OFFSET(SVOD!$A$4,1,0,2000,3),3,0)</f>
        <v>1</v>
      </c>
      <c r="S214" t="str">
        <f t="shared" si="24"/>
        <v/>
      </c>
      <c r="T214" s="160">
        <f ca="1">VLOOKUP(A214,OFFSET(SVOD!$A$4,1,0,2000,5),5,0)</f>
        <v>0</v>
      </c>
      <c r="AA214">
        <f ca="1">VLOOKUP(A214,OFFSET(SVOD!$A$4,1,0,2000,4),4,0)</f>
        <v>1</v>
      </c>
    </row>
    <row r="215" spans="1:28" hidden="1" x14ac:dyDescent="0.25">
      <c r="A215">
        <v>5026</v>
      </c>
      <c r="B215">
        <v>1</v>
      </c>
      <c r="C215" s="10">
        <v>42644</v>
      </c>
      <c r="D215" s="10"/>
      <c r="E215" s="9">
        <f t="shared" si="19"/>
        <v>0</v>
      </c>
      <c r="F215" s="9">
        <f t="shared" si="20"/>
        <v>1</v>
      </c>
      <c r="I215">
        <f ca="1">VLOOKUP(A215,OFFSET(SVOD!$A$4,1,0,2000,3),3,0)</f>
        <v>2</v>
      </c>
      <c r="J215" s="160" t="s">
        <v>1643</v>
      </c>
      <c r="K215" s="38">
        <f t="shared" ca="1" si="21"/>
        <v>2</v>
      </c>
      <c r="L215" s="38">
        <f t="shared" ca="1" si="22"/>
        <v>2</v>
      </c>
      <c r="M215" s="37">
        <v>2</v>
      </c>
      <c r="N215" s="36" t="b">
        <f t="shared" ca="1" si="23"/>
        <v>0</v>
      </c>
      <c r="O215" t="s">
        <v>86</v>
      </c>
      <c r="P215" s="44">
        <v>11496077714.799999</v>
      </c>
      <c r="Q215">
        <f ca="1">VLOOKUP(A215,OFFSET(SVOD!$A$4,1,0,2000,3),2,0)</f>
        <v>2</v>
      </c>
      <c r="R215">
        <f ca="1">VLOOKUP(A215,OFFSET(SVOD!$A$4,1,0,2000,3),3,0)</f>
        <v>2</v>
      </c>
      <c r="S215" t="str">
        <f t="shared" si="24"/>
        <v/>
      </c>
      <c r="T215" s="160">
        <f ca="1">VLOOKUP(A215,OFFSET(SVOD!$A$4,1,0,2000,5),5,0)</f>
        <v>0</v>
      </c>
      <c r="V215" t="s">
        <v>6340</v>
      </c>
      <c r="AA215">
        <f ca="1">VLOOKUP(A215,OFFSET(SVOD!$A$4,1,0,2000,4),4,0)</f>
        <v>2</v>
      </c>
      <c r="AB215">
        <v>1</v>
      </c>
    </row>
    <row r="216" spans="1:28" hidden="1" x14ac:dyDescent="0.25">
      <c r="A216">
        <v>5039</v>
      </c>
      <c r="B216">
        <v>1</v>
      </c>
      <c r="C216" s="10">
        <v>42644</v>
      </c>
      <c r="D216" s="10"/>
      <c r="E216" s="9">
        <f t="shared" si="19"/>
        <v>0</v>
      </c>
      <c r="F216" s="9">
        <f t="shared" si="20"/>
        <v>1</v>
      </c>
      <c r="I216">
        <f ca="1">VLOOKUP(A216,OFFSET(SVOD!$A$4,1,0,2000,3),3,0)</f>
        <v>1</v>
      </c>
      <c r="J216" s="160"/>
      <c r="K216" s="38">
        <f t="shared" ca="1" si="21"/>
        <v>1</v>
      </c>
      <c r="L216" s="38">
        <f t="shared" ca="1" si="22"/>
        <v>1</v>
      </c>
      <c r="M216" s="37">
        <v>1</v>
      </c>
      <c r="N216" s="36" t="b">
        <f t="shared" ca="1" si="23"/>
        <v>0</v>
      </c>
      <c r="O216" t="s">
        <v>87</v>
      </c>
      <c r="P216" s="44">
        <v>444314000</v>
      </c>
      <c r="Q216">
        <f ca="1">VLOOKUP(A216,OFFSET(SVOD!$A$4,1,0,2000,3),2,0)</f>
        <v>1</v>
      </c>
      <c r="R216">
        <f ca="1">VLOOKUP(A216,OFFSET(SVOD!$A$4,1,0,2000,3),3,0)</f>
        <v>1</v>
      </c>
      <c r="S216" t="str">
        <f t="shared" si="24"/>
        <v/>
      </c>
      <c r="T216" s="160">
        <f ca="1">VLOOKUP(A216,OFFSET(SVOD!$A$4,1,0,2000,5),5,0)</f>
        <v>0</v>
      </c>
      <c r="AA216">
        <f ca="1">VLOOKUP(A216,OFFSET(SVOD!$A$4,1,0,2000,4),4,0)</f>
        <v>1</v>
      </c>
    </row>
    <row r="217" spans="1:28" hidden="1" x14ac:dyDescent="0.25">
      <c r="A217">
        <v>5041</v>
      </c>
      <c r="B217">
        <v>1</v>
      </c>
      <c r="C217" s="10">
        <v>42552</v>
      </c>
      <c r="D217" s="10"/>
      <c r="E217" s="9">
        <f t="shared" si="19"/>
        <v>0</v>
      </c>
      <c r="F217" s="9">
        <f t="shared" si="20"/>
        <v>1</v>
      </c>
      <c r="I217">
        <f ca="1">VLOOKUP(A217,OFFSET(SVOD!$A$4,1,0,2000,3),3,0)</f>
        <v>1</v>
      </c>
      <c r="J217" s="160" t="s">
        <v>178</v>
      </c>
      <c r="K217" s="38">
        <f t="shared" ca="1" si="21"/>
        <v>1</v>
      </c>
      <c r="L217" s="38">
        <f t="shared" ca="1" si="22"/>
        <v>1</v>
      </c>
      <c r="M217" s="37">
        <v>1</v>
      </c>
      <c r="N217" s="36" t="b">
        <f t="shared" ca="1" si="23"/>
        <v>0</v>
      </c>
      <c r="O217" t="s">
        <v>5237</v>
      </c>
      <c r="P217" s="44">
        <v>6016180000</v>
      </c>
      <c r="Q217">
        <f ca="1">VLOOKUP(A217,OFFSET(SVOD!$A$4,1,0,2000,3),2,0)</f>
        <v>1</v>
      </c>
      <c r="R217">
        <f ca="1">VLOOKUP(A217,OFFSET(SVOD!$A$4,1,0,2000,3),3,0)</f>
        <v>1</v>
      </c>
      <c r="S217" t="str">
        <f t="shared" si="24"/>
        <v/>
      </c>
      <c r="T217" s="160">
        <f ca="1">VLOOKUP(A217,OFFSET(SVOD!$A$4,1,0,2000,5),5,0)</f>
        <v>0</v>
      </c>
      <c r="V217" t="s">
        <v>5378</v>
      </c>
      <c r="AA217">
        <f ca="1">VLOOKUP(A217,OFFSET(SVOD!$A$4,1,0,2000,4),4,0)</f>
        <v>1</v>
      </c>
      <c r="AB217">
        <v>1</v>
      </c>
    </row>
    <row r="218" spans="1:28" hidden="1" x14ac:dyDescent="0.25">
      <c r="A218">
        <v>5046</v>
      </c>
      <c r="B218">
        <v>2.2999999999999998</v>
      </c>
      <c r="C218" s="10">
        <v>42278</v>
      </c>
      <c r="D218" s="10">
        <v>42490</v>
      </c>
      <c r="E218" s="9">
        <f t="shared" si="19"/>
        <v>2</v>
      </c>
      <c r="F218" s="9">
        <f t="shared" ca="1" si="20"/>
        <v>4.4000000000000004</v>
      </c>
      <c r="I218">
        <f ca="1">VLOOKUP(A218,OFFSET(SVOD!$A$4,1,0,2000,3),3,0)</f>
        <v>4.3</v>
      </c>
      <c r="J218" s="160"/>
      <c r="K218" s="38">
        <f t="shared" ca="1" si="21"/>
        <v>4.4000000000000004</v>
      </c>
      <c r="L218" s="38">
        <f t="shared" ca="1" si="22"/>
        <v>4.4000000000000004</v>
      </c>
      <c r="M218" s="37">
        <v>4.4000000000000004</v>
      </c>
      <c r="N218" s="36" t="b">
        <f t="shared" ca="1" si="23"/>
        <v>0</v>
      </c>
      <c r="O218" t="s">
        <v>1137</v>
      </c>
      <c r="P218" s="44">
        <v>468750463.94999999</v>
      </c>
      <c r="Q218">
        <f ca="1">VLOOKUP(A218,OFFSET(SVOD!$A$4,1,0,2000,3),2,0)</f>
        <v>4.3</v>
      </c>
      <c r="R218">
        <f ca="1">VLOOKUP(A218,OFFSET(SVOD!$A$4,1,0,2000,3),3,0)</f>
        <v>4.3</v>
      </c>
      <c r="S218" t="str">
        <f t="shared" si="24"/>
        <v/>
      </c>
      <c r="T218" s="160">
        <f ca="1">VLOOKUP(A218,OFFSET(SVOD!$A$4,1,0,2000,5),5,0)</f>
        <v>643</v>
      </c>
      <c r="AA218">
        <f ca="1">VLOOKUP(A218,OFFSET(SVOD!$A$4,1,0,2000,4),4,0)</f>
        <v>3</v>
      </c>
    </row>
    <row r="219" spans="1:28" hidden="1" x14ac:dyDescent="0.25">
      <c r="A219">
        <v>5049</v>
      </c>
      <c r="B219">
        <v>1</v>
      </c>
      <c r="C219" s="10">
        <v>42644</v>
      </c>
      <c r="D219" s="10"/>
      <c r="E219" s="9">
        <f t="shared" si="19"/>
        <v>0</v>
      </c>
      <c r="F219" s="9">
        <f t="shared" si="20"/>
        <v>1</v>
      </c>
      <c r="I219">
        <f ca="1">VLOOKUP(A219,OFFSET(SVOD!$A$4,1,0,2000,3),3,0)</f>
        <v>1</v>
      </c>
      <c r="J219" s="160"/>
      <c r="K219" s="38">
        <f t="shared" ca="1" si="21"/>
        <v>1</v>
      </c>
      <c r="L219" s="38">
        <f t="shared" ca="1" si="22"/>
        <v>1</v>
      </c>
      <c r="M219" s="37">
        <v>1</v>
      </c>
      <c r="N219" s="36" t="b">
        <f t="shared" ca="1" si="23"/>
        <v>0</v>
      </c>
      <c r="O219" t="s">
        <v>3811</v>
      </c>
      <c r="P219" s="44">
        <v>412239529.48000002</v>
      </c>
      <c r="Q219">
        <f ca="1">VLOOKUP(A219,OFFSET(SVOD!$A$4,1,0,2000,3),2,0)</f>
        <v>1</v>
      </c>
      <c r="R219">
        <f ca="1">VLOOKUP(A219,OFFSET(SVOD!$A$4,1,0,2000,3),3,0)</f>
        <v>1</v>
      </c>
      <c r="S219" t="str">
        <f t="shared" si="24"/>
        <v/>
      </c>
      <c r="T219" s="160">
        <f ca="1">VLOOKUP(A219,OFFSET(SVOD!$A$4,1,0,2000,5),5,0)</f>
        <v>0</v>
      </c>
      <c r="AA219">
        <f ca="1">VLOOKUP(A219,OFFSET(SVOD!$A$4,1,0,2000,4),4,0)</f>
        <v>1</v>
      </c>
    </row>
    <row r="220" spans="1:28" hidden="1" x14ac:dyDescent="0.25">
      <c r="A220">
        <v>5065</v>
      </c>
      <c r="B220">
        <v>1</v>
      </c>
      <c r="C220" s="10">
        <v>42644</v>
      </c>
      <c r="D220" s="10"/>
      <c r="E220" s="9">
        <f t="shared" si="19"/>
        <v>0</v>
      </c>
      <c r="F220" s="9">
        <f t="shared" si="20"/>
        <v>1</v>
      </c>
      <c r="I220">
        <f ca="1">VLOOKUP(A220,OFFSET(SVOD!$A$4,1,0,2000,3),3,0)</f>
        <v>1</v>
      </c>
      <c r="J220" s="160" t="s">
        <v>178</v>
      </c>
      <c r="K220" s="38">
        <f t="shared" ca="1" si="21"/>
        <v>1</v>
      </c>
      <c r="L220" s="38">
        <f t="shared" ca="1" si="22"/>
        <v>1</v>
      </c>
      <c r="M220" s="37">
        <v>1</v>
      </c>
      <c r="N220" s="36" t="b">
        <f t="shared" ca="1" si="23"/>
        <v>0</v>
      </c>
      <c r="O220" t="s">
        <v>143</v>
      </c>
      <c r="P220" s="44">
        <v>209500000</v>
      </c>
      <c r="Q220">
        <f ca="1">VLOOKUP(A220,OFFSET(SVOD!$A$4,1,0,2000,3),2,0)</f>
        <v>1</v>
      </c>
      <c r="R220">
        <f ca="1">VLOOKUP(A220,OFFSET(SVOD!$A$4,1,0,2000,3),3,0)</f>
        <v>1</v>
      </c>
      <c r="S220" t="str">
        <f t="shared" si="24"/>
        <v/>
      </c>
      <c r="T220" s="160">
        <f ca="1">VLOOKUP(A220,OFFSET(SVOD!$A$4,1,0,2000,5),5,0)</f>
        <v>0</v>
      </c>
      <c r="V220" t="s">
        <v>2452</v>
      </c>
      <c r="AA220">
        <f ca="1">VLOOKUP(A220,OFFSET(SVOD!$A$4,1,0,2000,4),4,0)</f>
        <v>1</v>
      </c>
      <c r="AB220">
        <v>1</v>
      </c>
    </row>
    <row r="221" spans="1:28" hidden="1" x14ac:dyDescent="0.25">
      <c r="A221">
        <v>5070</v>
      </c>
      <c r="B221">
        <v>2</v>
      </c>
      <c r="C221" s="10">
        <v>42005</v>
      </c>
      <c r="D221" s="10"/>
      <c r="E221" s="9">
        <f t="shared" si="19"/>
        <v>0</v>
      </c>
      <c r="F221" s="9">
        <f t="shared" si="20"/>
        <v>1</v>
      </c>
      <c r="G221">
        <v>5</v>
      </c>
      <c r="H221">
        <v>100</v>
      </c>
      <c r="I221">
        <f ca="1">VLOOKUP(A221,OFFSET(SVOD!$A$4,1,0,2000,3),3,0)</f>
        <v>4</v>
      </c>
      <c r="J221" s="160"/>
      <c r="K221" s="38">
        <f t="shared" ca="1" si="21"/>
        <v>4</v>
      </c>
      <c r="L221" s="38">
        <f t="shared" ca="1" si="22"/>
        <v>5</v>
      </c>
      <c r="M221" s="37">
        <v>5</v>
      </c>
      <c r="N221" s="36" t="b">
        <f t="shared" ca="1" si="23"/>
        <v>0</v>
      </c>
      <c r="O221" t="s">
        <v>7719</v>
      </c>
      <c r="P221" s="44">
        <v>108733.48</v>
      </c>
      <c r="Q221">
        <f ca="1">VLOOKUP(A221,OFFSET(SVOD!$A$4,1,0,2000,3),2,0)</f>
        <v>4</v>
      </c>
      <c r="R221">
        <f ca="1">VLOOKUP(A221,OFFSET(SVOD!$A$4,1,0,2000,3),3,0)</f>
        <v>4</v>
      </c>
      <c r="S221" t="str">
        <f t="shared" si="24"/>
        <v/>
      </c>
      <c r="T221" s="160">
        <f ca="1">VLOOKUP(A221,OFFSET(SVOD!$A$4,1,0,2000,5),5,0)</f>
        <v>309</v>
      </c>
      <c r="U221" t="s">
        <v>7720</v>
      </c>
      <c r="AA221">
        <f ca="1">VLOOKUP(A221,OFFSET(SVOD!$A$4,1,0,2000,4),4,0)</f>
        <v>3</v>
      </c>
      <c r="AB221">
        <v>1</v>
      </c>
    </row>
    <row r="222" spans="1:28" hidden="1" x14ac:dyDescent="0.25">
      <c r="A222">
        <v>5073</v>
      </c>
      <c r="B222">
        <v>1</v>
      </c>
      <c r="C222" s="10">
        <v>42644</v>
      </c>
      <c r="D222" s="10"/>
      <c r="E222" s="9">
        <f t="shared" si="19"/>
        <v>0</v>
      </c>
      <c r="F222" s="9">
        <f t="shared" si="20"/>
        <v>1</v>
      </c>
      <c r="I222">
        <f ca="1">VLOOKUP(A222,OFFSET(SVOD!$A$4,1,0,2000,3),3,0)</f>
        <v>1</v>
      </c>
      <c r="J222" s="160"/>
      <c r="K222" s="38">
        <f t="shared" ca="1" si="21"/>
        <v>1</v>
      </c>
      <c r="L222" s="38">
        <f t="shared" ca="1" si="22"/>
        <v>1</v>
      </c>
      <c r="M222" s="37">
        <v>1</v>
      </c>
      <c r="N222" s="36" t="b">
        <f t="shared" ca="1" si="23"/>
        <v>0</v>
      </c>
      <c r="O222" t="s">
        <v>144</v>
      </c>
      <c r="P222" s="44">
        <v>700000000</v>
      </c>
      <c r="Q222">
        <f ca="1">VLOOKUP(A222,OFFSET(SVOD!$A$4,1,0,2000,3),2,0)</f>
        <v>1</v>
      </c>
      <c r="R222">
        <f ca="1">VLOOKUP(A222,OFFSET(SVOD!$A$4,1,0,2000,3),3,0)</f>
        <v>1</v>
      </c>
      <c r="S222" t="str">
        <f t="shared" si="24"/>
        <v/>
      </c>
      <c r="T222" s="160">
        <f ca="1">VLOOKUP(A222,OFFSET(SVOD!$A$4,1,0,2000,5),5,0)</f>
        <v>0</v>
      </c>
      <c r="AA222">
        <f ca="1">VLOOKUP(A222,OFFSET(SVOD!$A$4,1,0,2000,4),4,0)</f>
        <v>1</v>
      </c>
    </row>
    <row r="223" spans="1:28" hidden="1" x14ac:dyDescent="0.25">
      <c r="A223">
        <v>5087</v>
      </c>
      <c r="B223">
        <v>1</v>
      </c>
      <c r="C223" s="10">
        <v>42644</v>
      </c>
      <c r="D223" s="10"/>
      <c r="E223" s="9">
        <f t="shared" si="19"/>
        <v>0</v>
      </c>
      <c r="F223" s="9">
        <f t="shared" si="20"/>
        <v>1</v>
      </c>
      <c r="I223">
        <f ca="1">VLOOKUP(A223,OFFSET(SVOD!$A$4,1,0,2000,3),3,0)</f>
        <v>1</v>
      </c>
      <c r="J223" s="160"/>
      <c r="K223" s="38">
        <f t="shared" ca="1" si="21"/>
        <v>1</v>
      </c>
      <c r="L223" s="38">
        <f t="shared" ca="1" si="22"/>
        <v>1</v>
      </c>
      <c r="M223" s="37">
        <v>1</v>
      </c>
      <c r="N223" s="36" t="b">
        <f t="shared" ca="1" si="23"/>
        <v>0</v>
      </c>
      <c r="O223" t="s">
        <v>5484</v>
      </c>
      <c r="P223" s="44">
        <v>196180078.81999999</v>
      </c>
      <c r="Q223">
        <f ca="1">VLOOKUP(A223,OFFSET(SVOD!$A$4,1,0,2000,3),2,0)</f>
        <v>1</v>
      </c>
      <c r="R223">
        <f ca="1">VLOOKUP(A223,OFFSET(SVOD!$A$4,1,0,2000,3),3,0)</f>
        <v>1</v>
      </c>
      <c r="S223" t="str">
        <f t="shared" si="24"/>
        <v/>
      </c>
      <c r="T223" s="160">
        <f ca="1">VLOOKUP(A223,OFFSET(SVOD!$A$4,1,0,2000,5),5,0)</f>
        <v>0</v>
      </c>
      <c r="AA223">
        <f ca="1">VLOOKUP(A223,OFFSET(SVOD!$A$4,1,0,2000,4),4,0)</f>
        <v>1</v>
      </c>
    </row>
    <row r="224" spans="1:28" hidden="1" x14ac:dyDescent="0.25">
      <c r="A224">
        <v>5092</v>
      </c>
      <c r="B224">
        <v>1</v>
      </c>
      <c r="C224" s="10">
        <v>42644</v>
      </c>
      <c r="D224" s="10"/>
      <c r="E224" s="9">
        <f t="shared" si="19"/>
        <v>0</v>
      </c>
      <c r="F224" s="9">
        <f t="shared" si="20"/>
        <v>1</v>
      </c>
      <c r="I224">
        <f ca="1">VLOOKUP(A224,OFFSET(SVOD!$A$4,1,0,2000,3),3,0)</f>
        <v>1</v>
      </c>
      <c r="J224" s="160"/>
      <c r="K224" s="38">
        <f t="shared" ca="1" si="21"/>
        <v>1</v>
      </c>
      <c r="L224" s="38">
        <f t="shared" ca="1" si="22"/>
        <v>1</v>
      </c>
      <c r="M224" s="37">
        <v>1</v>
      </c>
      <c r="N224" s="36" t="b">
        <f t="shared" ca="1" si="23"/>
        <v>0</v>
      </c>
      <c r="O224" t="s">
        <v>145</v>
      </c>
      <c r="P224" s="44">
        <v>452368540.99000001</v>
      </c>
      <c r="Q224">
        <f ca="1">VLOOKUP(A224,OFFSET(SVOD!$A$4,1,0,2000,3),2,0)</f>
        <v>1</v>
      </c>
      <c r="R224">
        <f ca="1">VLOOKUP(A224,OFFSET(SVOD!$A$4,1,0,2000,3),3,0)</f>
        <v>1</v>
      </c>
      <c r="S224" t="str">
        <f t="shared" si="24"/>
        <v/>
      </c>
      <c r="T224" s="160">
        <f ca="1">VLOOKUP(A224,OFFSET(SVOD!$A$4,1,0,2000,5),5,0)</f>
        <v>0</v>
      </c>
      <c r="AA224">
        <f ca="1">VLOOKUP(A224,OFFSET(SVOD!$A$4,1,0,2000,4),4,0)</f>
        <v>1</v>
      </c>
    </row>
    <row r="225" spans="1:28" hidden="1" x14ac:dyDescent="0.25">
      <c r="A225">
        <v>5095</v>
      </c>
      <c r="B225">
        <v>1</v>
      </c>
      <c r="C225" s="10">
        <v>42644</v>
      </c>
      <c r="D225" s="10"/>
      <c r="E225" s="9">
        <f t="shared" si="19"/>
        <v>0</v>
      </c>
      <c r="F225" s="9">
        <f t="shared" si="20"/>
        <v>1</v>
      </c>
      <c r="I225">
        <f ca="1">VLOOKUP(A225,OFFSET(SVOD!$A$4,1,0,2000,3),3,0)</f>
        <v>1</v>
      </c>
      <c r="J225" s="160"/>
      <c r="K225" s="38">
        <f t="shared" ca="1" si="21"/>
        <v>1</v>
      </c>
      <c r="L225" s="38">
        <f t="shared" ca="1" si="22"/>
        <v>1</v>
      </c>
      <c r="M225" s="37">
        <v>1</v>
      </c>
      <c r="N225" s="36" t="b">
        <f t="shared" ca="1" si="23"/>
        <v>0</v>
      </c>
      <c r="O225" t="s">
        <v>146</v>
      </c>
      <c r="P225" s="44">
        <v>2613214439.7600002</v>
      </c>
      <c r="Q225">
        <f ca="1">VLOOKUP(A225,OFFSET(SVOD!$A$4,1,0,2000,3),2,0)</f>
        <v>1</v>
      </c>
      <c r="R225">
        <f ca="1">VLOOKUP(A225,OFFSET(SVOD!$A$4,1,0,2000,3),3,0)</f>
        <v>1</v>
      </c>
      <c r="S225" t="str">
        <f t="shared" si="24"/>
        <v/>
      </c>
      <c r="T225" s="160">
        <f ca="1">VLOOKUP(A225,OFFSET(SVOD!$A$4,1,0,2000,5),5,0)</f>
        <v>0</v>
      </c>
      <c r="AA225">
        <f ca="1">VLOOKUP(A225,OFFSET(SVOD!$A$4,1,0,2000,4),4,0)</f>
        <v>1</v>
      </c>
    </row>
    <row r="226" spans="1:28" hidden="1" x14ac:dyDescent="0.25">
      <c r="A226">
        <v>5097</v>
      </c>
      <c r="B226">
        <v>1</v>
      </c>
      <c r="C226" s="10">
        <v>42644</v>
      </c>
      <c r="D226" s="10"/>
      <c r="E226" s="9">
        <f t="shared" si="19"/>
        <v>0</v>
      </c>
      <c r="F226" s="9">
        <f t="shared" si="20"/>
        <v>1</v>
      </c>
      <c r="I226">
        <f ca="1">VLOOKUP(A226,OFFSET(SVOD!$A$4,1,0,2000,3),3,0)</f>
        <v>1</v>
      </c>
      <c r="J226" s="160"/>
      <c r="K226" s="38">
        <f t="shared" ca="1" si="21"/>
        <v>1</v>
      </c>
      <c r="L226" s="38">
        <f t="shared" ca="1" si="22"/>
        <v>1</v>
      </c>
      <c r="M226" s="37">
        <v>1</v>
      </c>
      <c r="N226" s="36" t="b">
        <f t="shared" ca="1" si="23"/>
        <v>0</v>
      </c>
      <c r="O226" t="s">
        <v>3939</v>
      </c>
      <c r="P226" s="44">
        <v>921666666.80999994</v>
      </c>
      <c r="Q226">
        <f ca="1">VLOOKUP(A226,OFFSET(SVOD!$A$4,1,0,2000,3),2,0)</f>
        <v>1</v>
      </c>
      <c r="R226">
        <f ca="1">VLOOKUP(A226,OFFSET(SVOD!$A$4,1,0,2000,3),3,0)</f>
        <v>1</v>
      </c>
      <c r="S226" t="str">
        <f t="shared" si="24"/>
        <v/>
      </c>
      <c r="T226" s="160">
        <f ca="1">VLOOKUP(A226,OFFSET(SVOD!$A$4,1,0,2000,5),5,0)</f>
        <v>0</v>
      </c>
      <c r="AA226">
        <f ca="1">VLOOKUP(A226,OFFSET(SVOD!$A$4,1,0,2000,4),4,0)</f>
        <v>1</v>
      </c>
    </row>
    <row r="227" spans="1:28" hidden="1" x14ac:dyDescent="0.25">
      <c r="A227">
        <v>5113</v>
      </c>
      <c r="B227">
        <v>3</v>
      </c>
      <c r="C227" s="10">
        <v>41913</v>
      </c>
      <c r="D227" s="10">
        <v>42124</v>
      </c>
      <c r="E227" s="9">
        <f t="shared" si="19"/>
        <v>2</v>
      </c>
      <c r="F227" s="9">
        <f t="shared" ca="1" si="20"/>
        <v>4.4000000000000004</v>
      </c>
      <c r="I227">
        <f ca="1">VLOOKUP(A227,OFFSET(SVOD!$A$4,1,0,2000,3),3,0)</f>
        <v>5</v>
      </c>
      <c r="J227" s="160"/>
      <c r="K227" s="38">
        <f t="shared" ca="1" si="21"/>
        <v>5</v>
      </c>
      <c r="L227" s="38">
        <f t="shared" ca="1" si="22"/>
        <v>5</v>
      </c>
      <c r="M227" s="37">
        <v>5</v>
      </c>
      <c r="N227" s="36" t="b">
        <f t="shared" ca="1" si="23"/>
        <v>0</v>
      </c>
      <c r="O227" t="s">
        <v>2327</v>
      </c>
      <c r="P227" s="44">
        <v>193000000</v>
      </c>
      <c r="Q227">
        <f ca="1">VLOOKUP(A227,OFFSET(SVOD!$A$4,1,0,2000,3),2,0)</f>
        <v>5</v>
      </c>
      <c r="R227">
        <f ca="1">VLOOKUP(A227,OFFSET(SVOD!$A$4,1,0,2000,3),3,0)</f>
        <v>5</v>
      </c>
      <c r="S227" t="str">
        <f t="shared" si="24"/>
        <v/>
      </c>
      <c r="T227" s="160">
        <f ca="1">VLOOKUP(A227,OFFSET(SVOD!$A$4,1,0,2000,5),5,0)</f>
        <v>751</v>
      </c>
      <c r="W227" t="s">
        <v>5757</v>
      </c>
      <c r="AA227">
        <f ca="1">VLOOKUP(A227,OFFSET(SVOD!$A$4,1,0,2000,4),4,0)</f>
        <v>3</v>
      </c>
    </row>
    <row r="228" spans="1:28" hidden="1" x14ac:dyDescent="0.25">
      <c r="A228">
        <v>5126</v>
      </c>
      <c r="B228">
        <v>2.2999999999999998</v>
      </c>
      <c r="C228" s="10">
        <v>42278</v>
      </c>
      <c r="D228" s="10">
        <v>42490</v>
      </c>
      <c r="E228" s="9">
        <f t="shared" si="19"/>
        <v>2</v>
      </c>
      <c r="F228" s="9">
        <f t="shared" ca="1" si="20"/>
        <v>4.4000000000000004</v>
      </c>
      <c r="I228">
        <f ca="1">VLOOKUP(A228,OFFSET(SVOD!$A$4,1,0,2000,3),3,0)</f>
        <v>4.3</v>
      </c>
      <c r="J228" s="160"/>
      <c r="K228" s="38">
        <f t="shared" ca="1" si="21"/>
        <v>4.4000000000000004</v>
      </c>
      <c r="L228" s="38">
        <f t="shared" ca="1" si="22"/>
        <v>4.4000000000000004</v>
      </c>
      <c r="M228" s="37">
        <v>4.4000000000000004</v>
      </c>
      <c r="N228" s="36" t="b">
        <f t="shared" ca="1" si="23"/>
        <v>0</v>
      </c>
      <c r="O228" t="s">
        <v>162</v>
      </c>
      <c r="P228" s="44">
        <v>968770341.05999994</v>
      </c>
      <c r="Q228">
        <f ca="1">VLOOKUP(A228,OFFSET(SVOD!$A$4,1,0,2000,3),2,0)</f>
        <v>4.3</v>
      </c>
      <c r="R228">
        <f ca="1">VLOOKUP(A228,OFFSET(SVOD!$A$4,1,0,2000,3),3,0)</f>
        <v>4.3</v>
      </c>
      <c r="S228" t="str">
        <f t="shared" si="24"/>
        <v/>
      </c>
      <c r="T228" s="160">
        <f ca="1">VLOOKUP(A228,OFFSET(SVOD!$A$4,1,0,2000,5),5,0)</f>
        <v>457</v>
      </c>
      <c r="W228" t="s">
        <v>3857</v>
      </c>
      <c r="AA228">
        <f ca="1">VLOOKUP(A228,OFFSET(SVOD!$A$4,1,0,2000,4),4,0)</f>
        <v>3</v>
      </c>
    </row>
    <row r="229" spans="1:28" hidden="1" x14ac:dyDescent="0.25">
      <c r="A229">
        <v>5133</v>
      </c>
      <c r="B229">
        <v>1</v>
      </c>
      <c r="C229" s="10">
        <v>42644</v>
      </c>
      <c r="D229" s="10"/>
      <c r="E229" s="9">
        <f t="shared" si="19"/>
        <v>0</v>
      </c>
      <c r="F229" s="9">
        <f t="shared" si="20"/>
        <v>1</v>
      </c>
      <c r="I229">
        <f ca="1">VLOOKUP(A229,OFFSET(SVOD!$A$4,1,0,2000,3),3,0)</f>
        <v>1</v>
      </c>
      <c r="J229" s="160"/>
      <c r="K229" s="38">
        <f t="shared" ca="1" si="21"/>
        <v>1</v>
      </c>
      <c r="L229" s="38">
        <f t="shared" ca="1" si="22"/>
        <v>1</v>
      </c>
      <c r="M229" s="37">
        <v>1</v>
      </c>
      <c r="N229" s="36" t="b">
        <f t="shared" ca="1" si="23"/>
        <v>0</v>
      </c>
      <c r="O229" t="s">
        <v>437</v>
      </c>
      <c r="P229" s="44">
        <v>3550000000</v>
      </c>
      <c r="Q229">
        <f ca="1">VLOOKUP(A229,OFFSET(SVOD!$A$4,1,0,2000,3),2,0)</f>
        <v>1</v>
      </c>
      <c r="R229">
        <f ca="1">VLOOKUP(A229,OFFSET(SVOD!$A$4,1,0,2000,3),3,0)</f>
        <v>1</v>
      </c>
      <c r="S229" t="str">
        <f t="shared" si="24"/>
        <v/>
      </c>
      <c r="T229" s="160">
        <f ca="1">VLOOKUP(A229,OFFSET(SVOD!$A$4,1,0,2000,5),5,0)</f>
        <v>0</v>
      </c>
      <c r="AA229">
        <f ca="1">VLOOKUP(A229,OFFSET(SVOD!$A$4,1,0,2000,4),4,0)</f>
        <v>1</v>
      </c>
    </row>
    <row r="230" spans="1:28" hidden="1" x14ac:dyDescent="0.25">
      <c r="A230">
        <v>5135</v>
      </c>
      <c r="B230">
        <v>1</v>
      </c>
      <c r="C230" s="10">
        <v>42644</v>
      </c>
      <c r="D230" s="10"/>
      <c r="E230" s="9">
        <f t="shared" si="19"/>
        <v>0</v>
      </c>
      <c r="F230" s="9">
        <f t="shared" si="20"/>
        <v>1</v>
      </c>
      <c r="I230">
        <f ca="1">VLOOKUP(A230,OFFSET(SVOD!$A$4,1,0,2000,3),3,0)</f>
        <v>1</v>
      </c>
      <c r="J230" s="160"/>
      <c r="K230" s="38">
        <f t="shared" ca="1" si="21"/>
        <v>1</v>
      </c>
      <c r="L230" s="38">
        <f t="shared" ca="1" si="22"/>
        <v>1</v>
      </c>
      <c r="M230" s="37">
        <v>1</v>
      </c>
      <c r="N230" s="36" t="b">
        <f t="shared" ca="1" si="23"/>
        <v>0</v>
      </c>
      <c r="O230" t="s">
        <v>43</v>
      </c>
      <c r="P230" s="44">
        <v>1425918698.8100002</v>
      </c>
      <c r="Q230">
        <f ca="1">VLOOKUP(A230,OFFSET(SVOD!$A$4,1,0,2000,3),2,0)</f>
        <v>1</v>
      </c>
      <c r="R230">
        <f ca="1">VLOOKUP(A230,OFFSET(SVOD!$A$4,1,0,2000,3),3,0)</f>
        <v>1</v>
      </c>
      <c r="S230" t="str">
        <f t="shared" si="24"/>
        <v/>
      </c>
      <c r="T230" s="160">
        <f ca="1">VLOOKUP(A230,OFFSET(SVOD!$A$4,1,0,2000,5),5,0)</f>
        <v>0</v>
      </c>
      <c r="AA230">
        <f ca="1">VLOOKUP(A230,OFFSET(SVOD!$A$4,1,0,2000,4),4,0)</f>
        <v>1</v>
      </c>
    </row>
    <row r="231" spans="1:28" hidden="1" x14ac:dyDescent="0.25">
      <c r="A231">
        <v>5138</v>
      </c>
      <c r="B231">
        <v>3</v>
      </c>
      <c r="C231" s="10">
        <v>42736</v>
      </c>
      <c r="D231" s="10"/>
      <c r="E231" s="9">
        <f t="shared" si="19"/>
        <v>0</v>
      </c>
      <c r="F231" s="9">
        <f t="shared" si="20"/>
        <v>1</v>
      </c>
      <c r="I231">
        <f ca="1">VLOOKUP(A231,OFFSET(SVOD!$A$4,1,0,2000,3),3,0)</f>
        <v>3</v>
      </c>
      <c r="J231" s="160"/>
      <c r="K231" s="38">
        <f t="shared" ca="1" si="21"/>
        <v>3</v>
      </c>
      <c r="L231" s="38">
        <f t="shared" ca="1" si="22"/>
        <v>3</v>
      </c>
      <c r="M231" s="37">
        <v>3</v>
      </c>
      <c r="N231" s="36" t="b">
        <f t="shared" ca="1" si="23"/>
        <v>0</v>
      </c>
      <c r="O231" t="s">
        <v>2328</v>
      </c>
      <c r="P231" s="44">
        <v>25000000000</v>
      </c>
      <c r="Q231">
        <f ca="1">VLOOKUP(A231,OFFSET(SVOD!$A$4,1,0,2000,3),2,0)</f>
        <v>3</v>
      </c>
      <c r="R231">
        <f ca="1">VLOOKUP(A231,OFFSET(SVOD!$A$4,1,0,2000,3),3,0)</f>
        <v>3</v>
      </c>
      <c r="S231" t="str">
        <f t="shared" si="24"/>
        <v/>
      </c>
      <c r="T231" s="160">
        <f ca="1">VLOOKUP(A231,OFFSET(SVOD!$A$4,1,0,2000,5),5,0)</f>
        <v>0</v>
      </c>
      <c r="AA231">
        <f ca="1">VLOOKUP(A231,OFFSET(SVOD!$A$4,1,0,2000,4),4,0)</f>
        <v>1</v>
      </c>
    </row>
    <row r="232" spans="1:28" hidden="1" x14ac:dyDescent="0.25">
      <c r="A232">
        <v>5145</v>
      </c>
      <c r="B232">
        <v>1</v>
      </c>
      <c r="C232" s="10">
        <v>42644</v>
      </c>
      <c r="D232" s="10"/>
      <c r="E232" s="9">
        <f t="shared" si="19"/>
        <v>0</v>
      </c>
      <c r="F232" s="9">
        <f t="shared" si="20"/>
        <v>1</v>
      </c>
      <c r="I232">
        <f ca="1">VLOOKUP(A232,OFFSET(SVOD!$A$4,1,0,2000,3),3,0)</f>
        <v>1</v>
      </c>
      <c r="J232" s="160"/>
      <c r="K232" s="38">
        <f t="shared" ca="1" si="21"/>
        <v>1</v>
      </c>
      <c r="L232" s="38">
        <f t="shared" ca="1" si="22"/>
        <v>1</v>
      </c>
      <c r="M232" s="37">
        <v>1</v>
      </c>
      <c r="N232" s="36" t="b">
        <f t="shared" ca="1" si="23"/>
        <v>0</v>
      </c>
      <c r="O232" t="s">
        <v>5013</v>
      </c>
      <c r="P232" s="44">
        <v>450000000</v>
      </c>
      <c r="Q232">
        <f ca="1">VLOOKUP(A232,OFFSET(SVOD!$A$4,1,0,2000,3),2,0)</f>
        <v>1</v>
      </c>
      <c r="R232">
        <f ca="1">VLOOKUP(A232,OFFSET(SVOD!$A$4,1,0,2000,3),3,0)</f>
        <v>1</v>
      </c>
      <c r="S232" t="str">
        <f t="shared" si="24"/>
        <v/>
      </c>
      <c r="T232" s="160">
        <f ca="1">VLOOKUP(A232,OFFSET(SVOD!$A$4,1,0,2000,5),5,0)</f>
        <v>0</v>
      </c>
      <c r="AA232">
        <f ca="1">VLOOKUP(A232,OFFSET(SVOD!$A$4,1,0,2000,4),4,0)</f>
        <v>1</v>
      </c>
    </row>
    <row r="233" spans="1:28" hidden="1" x14ac:dyDescent="0.25">
      <c r="A233">
        <v>5147</v>
      </c>
      <c r="B233">
        <v>3</v>
      </c>
      <c r="C233" s="10">
        <v>42644</v>
      </c>
      <c r="D233" s="10"/>
      <c r="E233" s="9">
        <f t="shared" si="19"/>
        <v>0</v>
      </c>
      <c r="F233" s="9">
        <f t="shared" si="20"/>
        <v>1</v>
      </c>
      <c r="I233">
        <f ca="1">VLOOKUP(A233,OFFSET(SVOD!$A$4,1,0,2000,3),3,0)</f>
        <v>5</v>
      </c>
      <c r="J233" s="160"/>
      <c r="K233" s="38">
        <f t="shared" ca="1" si="21"/>
        <v>5</v>
      </c>
      <c r="L233" s="38">
        <f t="shared" ca="1" si="22"/>
        <v>5</v>
      </c>
      <c r="M233" s="37">
        <v>5</v>
      </c>
      <c r="N233" s="36" t="b">
        <f t="shared" ca="1" si="23"/>
        <v>0</v>
      </c>
      <c r="O233" t="s">
        <v>1622</v>
      </c>
      <c r="P233" s="44">
        <v>5494195299.1100006</v>
      </c>
      <c r="Q233">
        <f ca="1">VLOOKUP(A233,OFFSET(SVOD!$A$4,1,0,2000,3),2,0)</f>
        <v>5</v>
      </c>
      <c r="R233">
        <f ca="1">VLOOKUP(A233,OFFSET(SVOD!$A$4,1,0,2000,3),3,0)</f>
        <v>5</v>
      </c>
      <c r="S233" t="str">
        <f t="shared" si="24"/>
        <v/>
      </c>
      <c r="T233" s="160">
        <f ca="1">VLOOKUP(A233,OFFSET(SVOD!$A$4,1,0,2000,5),5,0)</f>
        <v>894</v>
      </c>
      <c r="AA233">
        <f ca="1">VLOOKUP(A233,OFFSET(SVOD!$A$4,1,0,2000,4),4,0)</f>
        <v>3</v>
      </c>
    </row>
    <row r="234" spans="1:28" hidden="1" x14ac:dyDescent="0.25">
      <c r="A234">
        <v>5161</v>
      </c>
      <c r="B234">
        <v>1</v>
      </c>
      <c r="C234" s="10">
        <v>42644</v>
      </c>
      <c r="D234" s="10"/>
      <c r="E234" s="9">
        <f t="shared" si="19"/>
        <v>0</v>
      </c>
      <c r="F234" s="9">
        <f t="shared" si="20"/>
        <v>1</v>
      </c>
      <c r="G234">
        <v>2</v>
      </c>
      <c r="H234">
        <v>1</v>
      </c>
      <c r="I234">
        <f ca="1">VLOOKUP(A234,OFFSET(SVOD!$A$4,1,0,2000,3),3,0)</f>
        <v>1</v>
      </c>
      <c r="J234" s="160"/>
      <c r="K234" s="38">
        <f t="shared" ca="1" si="21"/>
        <v>1</v>
      </c>
      <c r="L234" s="38">
        <f t="shared" ca="1" si="22"/>
        <v>2</v>
      </c>
      <c r="M234" s="37">
        <v>2</v>
      </c>
      <c r="N234" s="36" t="b">
        <f t="shared" ca="1" si="23"/>
        <v>0</v>
      </c>
      <c r="O234" t="s">
        <v>288</v>
      </c>
      <c r="P234" s="44">
        <v>40682024404.059998</v>
      </c>
      <c r="Q234">
        <f ca="1">VLOOKUP(A234,OFFSET(SVOD!$A$4,1,0,2000,3),2,0)</f>
        <v>1</v>
      </c>
      <c r="R234">
        <f ca="1">VLOOKUP(A234,OFFSET(SVOD!$A$4,1,0,2000,3),3,0)</f>
        <v>1</v>
      </c>
      <c r="S234" t="str">
        <f t="shared" si="24"/>
        <v/>
      </c>
      <c r="T234" s="160">
        <f ca="1">VLOOKUP(A234,OFFSET(SVOD!$A$4,1,0,2000,5),5,0)</f>
        <v>0</v>
      </c>
      <c r="U234" t="s">
        <v>7706</v>
      </c>
      <c r="AA234">
        <f ca="1">VLOOKUP(A234,OFFSET(SVOD!$A$4,1,0,2000,4),4,0)</f>
        <v>1</v>
      </c>
      <c r="AB234">
        <v>1</v>
      </c>
    </row>
    <row r="235" spans="1:28" hidden="1" x14ac:dyDescent="0.25">
      <c r="A235">
        <v>5182</v>
      </c>
      <c r="B235">
        <v>2.2000000000000002</v>
      </c>
      <c r="C235" s="10">
        <v>42644</v>
      </c>
      <c r="D235" s="10"/>
      <c r="E235" s="9">
        <f t="shared" si="19"/>
        <v>0</v>
      </c>
      <c r="F235" s="9">
        <f t="shared" si="20"/>
        <v>1</v>
      </c>
      <c r="I235">
        <f ca="1">VLOOKUP(A235,OFFSET(SVOD!$A$4,1,0,2000,3),3,0)</f>
        <v>2</v>
      </c>
      <c r="J235" s="160" t="s">
        <v>178</v>
      </c>
      <c r="K235" s="38">
        <f t="shared" ca="1" si="21"/>
        <v>2</v>
      </c>
      <c r="L235" s="38">
        <f t="shared" ca="1" si="22"/>
        <v>2</v>
      </c>
      <c r="M235" s="37">
        <v>2</v>
      </c>
      <c r="N235" s="36" t="b">
        <f t="shared" ca="1" si="23"/>
        <v>0</v>
      </c>
      <c r="O235" t="s">
        <v>289</v>
      </c>
      <c r="P235" s="44">
        <v>6920040771.0699997</v>
      </c>
      <c r="Q235">
        <f ca="1">VLOOKUP(A235,OFFSET(SVOD!$A$4,1,0,2000,3),2,0)</f>
        <v>1</v>
      </c>
      <c r="R235">
        <f ca="1">VLOOKUP(A235,OFFSET(SVOD!$A$4,1,0,2000,3),3,0)</f>
        <v>2</v>
      </c>
      <c r="S235" t="str">
        <f t="shared" si="24"/>
        <v/>
      </c>
      <c r="T235" s="160">
        <f ca="1">VLOOKUP(A235,OFFSET(SVOD!$A$4,1,0,2000,5),5,0)</f>
        <v>0</v>
      </c>
      <c r="V235" t="s">
        <v>7760</v>
      </c>
      <c r="AA235">
        <f ca="1">VLOOKUP(A235,OFFSET(SVOD!$A$4,1,0,2000,4),4,0)</f>
        <v>2</v>
      </c>
      <c r="AB235">
        <v>1</v>
      </c>
    </row>
    <row r="236" spans="1:28" hidden="1" x14ac:dyDescent="0.25">
      <c r="A236">
        <v>5199</v>
      </c>
      <c r="B236">
        <v>2.2000000000000002</v>
      </c>
      <c r="C236" s="10">
        <v>42644</v>
      </c>
      <c r="D236" s="10"/>
      <c r="E236" s="9">
        <f t="shared" si="19"/>
        <v>0</v>
      </c>
      <c r="F236" s="9">
        <f t="shared" si="20"/>
        <v>1</v>
      </c>
      <c r="I236">
        <f ca="1">VLOOKUP(A236,OFFSET(SVOD!$A$4,1,0,2000,3),3,0)</f>
        <v>2.2000000000000002</v>
      </c>
      <c r="J236" s="160"/>
      <c r="K236" s="38">
        <f t="shared" ca="1" si="21"/>
        <v>2.2000000000000002</v>
      </c>
      <c r="L236" s="38">
        <f t="shared" ca="1" si="22"/>
        <v>2.2000000000000002</v>
      </c>
      <c r="M236" s="37">
        <v>2.2000000000000002</v>
      </c>
      <c r="N236" s="36" t="b">
        <f t="shared" ca="1" si="23"/>
        <v>0</v>
      </c>
      <c r="O236" t="s">
        <v>2463</v>
      </c>
      <c r="P236" s="44">
        <v>220000000</v>
      </c>
      <c r="Q236">
        <f ca="1">VLOOKUP(A236,OFFSET(SVOD!$A$4,1,0,2000,3),2,0)</f>
        <v>2.2000000000000002</v>
      </c>
      <c r="R236">
        <f ca="1">VLOOKUP(A236,OFFSET(SVOD!$A$4,1,0,2000,3),3,0)</f>
        <v>2.2000000000000002</v>
      </c>
      <c r="S236" t="str">
        <f t="shared" si="24"/>
        <v/>
      </c>
      <c r="T236" s="160">
        <f ca="1">VLOOKUP(A236,OFFSET(SVOD!$A$4,1,0,2000,5),5,0)</f>
        <v>0</v>
      </c>
      <c r="AA236">
        <f ca="1">VLOOKUP(A236,OFFSET(SVOD!$A$4,1,0,2000,4),4,0)</f>
        <v>1</v>
      </c>
    </row>
    <row r="237" spans="1:28" hidden="1" x14ac:dyDescent="0.25">
      <c r="A237">
        <v>5206</v>
      </c>
      <c r="B237">
        <v>1</v>
      </c>
      <c r="C237" s="10">
        <v>42644</v>
      </c>
      <c r="D237" s="10"/>
      <c r="E237" s="9">
        <f t="shared" si="19"/>
        <v>0</v>
      </c>
      <c r="F237" s="9">
        <f t="shared" si="20"/>
        <v>1</v>
      </c>
      <c r="I237">
        <f ca="1">VLOOKUP(A237,OFFSET(SVOD!$A$4,1,0,2000,3),3,0)</f>
        <v>1</v>
      </c>
      <c r="J237" s="160"/>
      <c r="K237" s="38">
        <f t="shared" ca="1" si="21"/>
        <v>1</v>
      </c>
      <c r="L237" s="38">
        <f t="shared" ca="1" si="22"/>
        <v>1</v>
      </c>
      <c r="M237" s="37">
        <v>1</v>
      </c>
      <c r="N237" s="36" t="b">
        <f t="shared" ca="1" si="23"/>
        <v>0</v>
      </c>
      <c r="O237" t="s">
        <v>1407</v>
      </c>
      <c r="P237" s="44">
        <v>642094593.87</v>
      </c>
      <c r="Q237">
        <f ca="1">VLOOKUP(A237,OFFSET(SVOD!$A$4,1,0,2000,3),2,0)</f>
        <v>1</v>
      </c>
      <c r="R237">
        <f ca="1">VLOOKUP(A237,OFFSET(SVOD!$A$4,1,0,2000,3),3,0)</f>
        <v>1</v>
      </c>
      <c r="S237" t="str">
        <f t="shared" si="24"/>
        <v/>
      </c>
      <c r="T237" s="160">
        <f ca="1">VLOOKUP(A237,OFFSET(SVOD!$A$4,1,0,2000,5),5,0)</f>
        <v>0</v>
      </c>
      <c r="AA237">
        <f ca="1">VLOOKUP(A237,OFFSET(SVOD!$A$4,1,0,2000,4),4,0)</f>
        <v>1</v>
      </c>
    </row>
    <row r="238" spans="1:28" hidden="1" x14ac:dyDescent="0.25">
      <c r="A238">
        <v>5208</v>
      </c>
      <c r="B238">
        <v>1</v>
      </c>
      <c r="C238" s="10">
        <v>42644</v>
      </c>
      <c r="D238" s="10"/>
      <c r="E238" s="9">
        <f t="shared" si="19"/>
        <v>0</v>
      </c>
      <c r="F238" s="9">
        <f t="shared" si="20"/>
        <v>1</v>
      </c>
      <c r="I238">
        <f ca="1">VLOOKUP(A238,OFFSET(SVOD!$A$4,1,0,2000,3),3,0)</f>
        <v>1</v>
      </c>
      <c r="J238" s="160"/>
      <c r="K238" s="38">
        <f t="shared" ca="1" si="21"/>
        <v>1</v>
      </c>
      <c r="L238" s="38">
        <f t="shared" ca="1" si="22"/>
        <v>1</v>
      </c>
      <c r="M238" s="37">
        <v>1</v>
      </c>
      <c r="N238" s="36" t="b">
        <f t="shared" ca="1" si="23"/>
        <v>0</v>
      </c>
      <c r="O238" t="s">
        <v>272</v>
      </c>
      <c r="P238" s="44">
        <v>10981117578.030001</v>
      </c>
      <c r="Q238">
        <f ca="1">VLOOKUP(A238,OFFSET(SVOD!$A$4,1,0,2000,3),2,0)</f>
        <v>1</v>
      </c>
      <c r="R238">
        <f ca="1">VLOOKUP(A238,OFFSET(SVOD!$A$4,1,0,2000,3),3,0)</f>
        <v>1</v>
      </c>
      <c r="S238" t="str">
        <f t="shared" si="24"/>
        <v/>
      </c>
      <c r="T238" s="160">
        <f ca="1">VLOOKUP(A238,OFFSET(SVOD!$A$4,1,0,2000,5),5,0)</f>
        <v>0</v>
      </c>
      <c r="AA238">
        <f ca="1">VLOOKUP(A238,OFFSET(SVOD!$A$4,1,0,2000,4),4,0)</f>
        <v>1</v>
      </c>
    </row>
    <row r="239" spans="1:28" hidden="1" x14ac:dyDescent="0.25">
      <c r="A239">
        <v>5210</v>
      </c>
      <c r="B239">
        <v>1</v>
      </c>
      <c r="C239" s="10">
        <v>42644</v>
      </c>
      <c r="D239" s="10"/>
      <c r="E239" s="9">
        <f t="shared" si="19"/>
        <v>0</v>
      </c>
      <c r="F239" s="9">
        <f t="shared" si="20"/>
        <v>1</v>
      </c>
      <c r="I239">
        <f ca="1">VLOOKUP(A239,OFFSET(SVOD!$A$4,1,0,2000,3),3,0)</f>
        <v>2</v>
      </c>
      <c r="J239" s="160"/>
      <c r="K239" s="38">
        <f t="shared" ca="1" si="21"/>
        <v>2</v>
      </c>
      <c r="L239" s="38">
        <f t="shared" ca="1" si="22"/>
        <v>2</v>
      </c>
      <c r="M239" s="37">
        <v>2</v>
      </c>
      <c r="N239" s="36" t="b">
        <f t="shared" ca="1" si="23"/>
        <v>0</v>
      </c>
      <c r="O239" t="s">
        <v>4079</v>
      </c>
      <c r="P239" s="44">
        <v>3596121592.0599999</v>
      </c>
      <c r="Q239">
        <f ca="1">VLOOKUP(A239,OFFSET(SVOD!$A$4,1,0,2000,3),2,0)</f>
        <v>2</v>
      </c>
      <c r="R239">
        <f ca="1">VLOOKUP(A239,OFFSET(SVOD!$A$4,1,0,2000,3),3,0)</f>
        <v>2</v>
      </c>
      <c r="S239" t="str">
        <f t="shared" si="24"/>
        <v/>
      </c>
      <c r="T239" s="160">
        <f ca="1">VLOOKUP(A239,OFFSET(SVOD!$A$4,1,0,2000,5),5,0)</f>
        <v>0</v>
      </c>
      <c r="W239" t="s">
        <v>5234</v>
      </c>
      <c r="AA239">
        <f ca="1">VLOOKUP(A239,OFFSET(SVOD!$A$4,1,0,2000,4),4,0)</f>
        <v>2</v>
      </c>
    </row>
    <row r="240" spans="1:28" hidden="1" x14ac:dyDescent="0.25">
      <c r="A240">
        <v>5216</v>
      </c>
      <c r="B240">
        <v>1</v>
      </c>
      <c r="C240" s="10">
        <v>42644</v>
      </c>
      <c r="D240" s="10"/>
      <c r="E240" s="9">
        <f t="shared" si="19"/>
        <v>0</v>
      </c>
      <c r="F240" s="9">
        <f t="shared" si="20"/>
        <v>1</v>
      </c>
      <c r="I240">
        <f ca="1">VLOOKUP(A240,OFFSET(SVOD!$A$4,1,0,2000,3),3,0)</f>
        <v>2</v>
      </c>
      <c r="J240" s="160"/>
      <c r="K240" s="38">
        <f t="shared" ca="1" si="21"/>
        <v>2</v>
      </c>
      <c r="L240" s="38">
        <f t="shared" ca="1" si="22"/>
        <v>2</v>
      </c>
      <c r="M240" s="37">
        <v>2</v>
      </c>
      <c r="N240" s="36" t="b">
        <f t="shared" ca="1" si="23"/>
        <v>0</v>
      </c>
      <c r="O240" t="s">
        <v>4659</v>
      </c>
      <c r="P240" s="44">
        <v>1876257793</v>
      </c>
      <c r="Q240">
        <f ca="1">VLOOKUP(A240,OFFSET(SVOD!$A$4,1,0,2000,3),2,0)</f>
        <v>2</v>
      </c>
      <c r="R240">
        <f ca="1">VLOOKUP(A240,OFFSET(SVOD!$A$4,1,0,2000,3),3,0)</f>
        <v>2</v>
      </c>
      <c r="S240" t="str">
        <f t="shared" si="24"/>
        <v/>
      </c>
      <c r="T240" s="160">
        <f ca="1">VLOOKUP(A240,OFFSET(SVOD!$A$4,1,0,2000,5),5,0)</f>
        <v>23</v>
      </c>
      <c r="W240" t="s">
        <v>5192</v>
      </c>
      <c r="AA240">
        <f ca="1">VLOOKUP(A240,OFFSET(SVOD!$A$4,1,0,2000,4),4,0)</f>
        <v>2</v>
      </c>
    </row>
    <row r="241" spans="1:29" hidden="1" x14ac:dyDescent="0.25">
      <c r="A241">
        <v>5220</v>
      </c>
      <c r="B241">
        <v>1</v>
      </c>
      <c r="C241" s="10">
        <v>42644</v>
      </c>
      <c r="D241" s="10"/>
      <c r="E241" s="9">
        <f t="shared" si="19"/>
        <v>0</v>
      </c>
      <c r="F241" s="9">
        <f t="shared" si="20"/>
        <v>1</v>
      </c>
      <c r="I241">
        <f ca="1">VLOOKUP(A241,OFFSET(SVOD!$A$4,1,0,2000,3),3,0)</f>
        <v>2</v>
      </c>
      <c r="J241" s="160"/>
      <c r="K241" s="38">
        <f t="shared" ca="1" si="21"/>
        <v>2</v>
      </c>
      <c r="L241" s="38">
        <f t="shared" ca="1" si="22"/>
        <v>2</v>
      </c>
      <c r="M241" s="37">
        <v>2</v>
      </c>
      <c r="N241" s="36" t="b">
        <f t="shared" ca="1" si="23"/>
        <v>0</v>
      </c>
      <c r="O241" t="s">
        <v>4080</v>
      </c>
      <c r="P241" s="44">
        <v>135908712.31999999</v>
      </c>
      <c r="Q241">
        <f ca="1">VLOOKUP(A241,OFFSET(SVOD!$A$4,1,0,2000,3),2,0)</f>
        <v>2</v>
      </c>
      <c r="R241">
        <f ca="1">VLOOKUP(A241,OFFSET(SVOD!$A$4,1,0,2000,3),3,0)</f>
        <v>2</v>
      </c>
      <c r="S241" t="str">
        <f t="shared" si="24"/>
        <v/>
      </c>
      <c r="T241" s="160">
        <f ca="1">VLOOKUP(A241,OFFSET(SVOD!$A$4,1,0,2000,5),5,0)</f>
        <v>0</v>
      </c>
      <c r="W241" t="s">
        <v>5192</v>
      </c>
      <c r="AA241">
        <f ca="1">VLOOKUP(A241,OFFSET(SVOD!$A$4,1,0,2000,4),4,0)</f>
        <v>2</v>
      </c>
    </row>
    <row r="242" spans="1:29" hidden="1" x14ac:dyDescent="0.25">
      <c r="A242">
        <v>5254</v>
      </c>
      <c r="B242">
        <v>1</v>
      </c>
      <c r="C242" s="10">
        <v>42644</v>
      </c>
      <c r="D242" s="10"/>
      <c r="E242" s="9">
        <f t="shared" si="19"/>
        <v>0</v>
      </c>
      <c r="F242" s="9">
        <f t="shared" si="20"/>
        <v>1</v>
      </c>
      <c r="I242">
        <f ca="1">VLOOKUP(A242,OFFSET(SVOD!$A$4,1,0,2000,3),3,0)</f>
        <v>1</v>
      </c>
      <c r="J242" s="160"/>
      <c r="K242" s="38">
        <f t="shared" ca="1" si="21"/>
        <v>1</v>
      </c>
      <c r="L242" s="38">
        <f t="shared" ca="1" si="22"/>
        <v>1</v>
      </c>
      <c r="M242" s="37">
        <v>1</v>
      </c>
      <c r="N242" s="36" t="b">
        <f t="shared" ca="1" si="23"/>
        <v>0</v>
      </c>
      <c r="O242" t="s">
        <v>273</v>
      </c>
      <c r="P242" s="44">
        <v>1526304866</v>
      </c>
      <c r="Q242">
        <f ca="1">VLOOKUP(A242,OFFSET(SVOD!$A$4,1,0,2000,3),2,0)</f>
        <v>1</v>
      </c>
      <c r="R242">
        <f ca="1">VLOOKUP(A242,OFFSET(SVOD!$A$4,1,0,2000,3),3,0)</f>
        <v>1</v>
      </c>
      <c r="S242" t="str">
        <f t="shared" si="24"/>
        <v/>
      </c>
      <c r="T242" s="160">
        <f ca="1">VLOOKUP(A242,OFFSET(SVOD!$A$4,1,0,2000,5),5,0)</f>
        <v>0</v>
      </c>
      <c r="U242" t="s">
        <v>7743</v>
      </c>
      <c r="AA242">
        <f ca="1">VLOOKUP(A242,OFFSET(SVOD!$A$4,1,0,2000,4),4,0)</f>
        <v>1</v>
      </c>
    </row>
    <row r="243" spans="1:29" hidden="1" x14ac:dyDescent="0.25">
      <c r="A243">
        <v>5255</v>
      </c>
      <c r="B243">
        <v>1</v>
      </c>
      <c r="C243" s="10">
        <v>42644</v>
      </c>
      <c r="D243" s="10"/>
      <c r="E243" s="9">
        <f t="shared" si="19"/>
        <v>0</v>
      </c>
      <c r="F243" s="9">
        <f t="shared" si="20"/>
        <v>1</v>
      </c>
      <c r="I243">
        <f ca="1">VLOOKUP(A243,OFFSET(SVOD!$A$4,1,0,2000,3),3,0)</f>
        <v>1</v>
      </c>
      <c r="J243" s="160"/>
      <c r="K243" s="38">
        <f t="shared" ca="1" si="21"/>
        <v>1</v>
      </c>
      <c r="L243" s="38">
        <f t="shared" ca="1" si="22"/>
        <v>1</v>
      </c>
      <c r="M243" s="37">
        <v>1</v>
      </c>
      <c r="N243" s="36" t="b">
        <f t="shared" ca="1" si="23"/>
        <v>0</v>
      </c>
      <c r="O243" t="s">
        <v>274</v>
      </c>
      <c r="P243" s="44">
        <v>1860837678.1900001</v>
      </c>
      <c r="Q243">
        <f ca="1">VLOOKUP(A243,OFFSET(SVOD!$A$4,1,0,2000,3),2,0)</f>
        <v>1</v>
      </c>
      <c r="R243">
        <f ca="1">VLOOKUP(A243,OFFSET(SVOD!$A$4,1,0,2000,3),3,0)</f>
        <v>1</v>
      </c>
      <c r="S243" t="str">
        <f t="shared" si="24"/>
        <v/>
      </c>
      <c r="T243" s="160">
        <f ca="1">VLOOKUP(A243,OFFSET(SVOD!$A$4,1,0,2000,5),5,0)</f>
        <v>0</v>
      </c>
      <c r="AA243">
        <f ca="1">VLOOKUP(A243,OFFSET(SVOD!$A$4,1,0,2000,4),4,0)</f>
        <v>1</v>
      </c>
    </row>
    <row r="244" spans="1:29" hidden="1" x14ac:dyDescent="0.25">
      <c r="A244">
        <v>5257</v>
      </c>
      <c r="B244">
        <v>1</v>
      </c>
      <c r="C244" s="10">
        <v>42278</v>
      </c>
      <c r="D244" s="10">
        <v>42490</v>
      </c>
      <c r="E244" s="9">
        <f t="shared" si="19"/>
        <v>2</v>
      </c>
      <c r="F244" s="9">
        <f t="shared" ca="1" si="20"/>
        <v>4.4000000000000004</v>
      </c>
      <c r="G244">
        <v>4</v>
      </c>
      <c r="H244">
        <v>51</v>
      </c>
      <c r="I244">
        <f ca="1">VLOOKUP(A244,OFFSET(SVOD!$A$4,1,0,2000,3),3,0)</f>
        <v>3</v>
      </c>
      <c r="J244" s="160"/>
      <c r="K244" s="38">
        <f t="shared" ca="1" si="21"/>
        <v>4.4000000000000004</v>
      </c>
      <c r="L244" s="38">
        <f t="shared" ca="1" si="22"/>
        <v>4.4000000000000004</v>
      </c>
      <c r="M244" s="37">
        <v>4.4000000000000004</v>
      </c>
      <c r="N244" s="36" t="b">
        <f t="shared" ca="1" si="23"/>
        <v>0</v>
      </c>
      <c r="O244" t="s">
        <v>2680</v>
      </c>
      <c r="P244" s="44">
        <v>1942347161.25</v>
      </c>
      <c r="Q244">
        <f ca="1">VLOOKUP(A244,OFFSET(SVOD!$A$4,1,0,2000,3),2,0)</f>
        <v>3</v>
      </c>
      <c r="R244">
        <f ca="1">VLOOKUP(A244,OFFSET(SVOD!$A$4,1,0,2000,3),3,0)</f>
        <v>3</v>
      </c>
      <c r="S244" t="str">
        <f t="shared" si="24"/>
        <v/>
      </c>
      <c r="T244" s="160">
        <f ca="1">VLOOKUP(A244,OFFSET(SVOD!$A$4,1,0,2000,5),5,0)</f>
        <v>590</v>
      </c>
      <c r="U244" t="s">
        <v>3625</v>
      </c>
      <c r="AA244">
        <f ca="1">VLOOKUP(A244,OFFSET(SVOD!$A$4,1,0,2000,4),4,0)</f>
        <v>3</v>
      </c>
      <c r="AB244">
        <v>1</v>
      </c>
    </row>
    <row r="245" spans="1:29" hidden="1" x14ac:dyDescent="0.25">
      <c r="A245">
        <v>5258</v>
      </c>
      <c r="B245">
        <v>2.1</v>
      </c>
      <c r="C245" s="10">
        <v>42644</v>
      </c>
      <c r="D245" s="10"/>
      <c r="E245" s="9">
        <f t="shared" si="19"/>
        <v>0</v>
      </c>
      <c r="F245" s="9">
        <f t="shared" si="20"/>
        <v>1</v>
      </c>
      <c r="I245">
        <f ca="1">VLOOKUP(A245,OFFSET(SVOD!$A$4,1,0,2000,3),3,0)</f>
        <v>1</v>
      </c>
      <c r="J245" s="160" t="s">
        <v>178</v>
      </c>
      <c r="K245" s="38">
        <f t="shared" ca="1" si="21"/>
        <v>1</v>
      </c>
      <c r="L245" s="38">
        <f t="shared" ca="1" si="22"/>
        <v>1</v>
      </c>
      <c r="M245" s="37">
        <v>1</v>
      </c>
      <c r="N245" s="36" t="b">
        <f t="shared" ca="1" si="23"/>
        <v>0</v>
      </c>
      <c r="O245" t="s">
        <v>397</v>
      </c>
      <c r="P245" s="44">
        <v>6319680834.29</v>
      </c>
      <c r="Q245">
        <f ca="1">VLOOKUP(A245,OFFSET(SVOD!$A$4,1,0,2000,3),2,0)</f>
        <v>1</v>
      </c>
      <c r="R245">
        <f ca="1">VLOOKUP(A245,OFFSET(SVOD!$A$4,1,0,2000,3),3,0)</f>
        <v>1</v>
      </c>
      <c r="S245" t="str">
        <f t="shared" si="24"/>
        <v/>
      </c>
      <c r="T245" s="160">
        <f ca="1">VLOOKUP(A245,OFFSET(SVOD!$A$4,1,0,2000,5),5,0)</f>
        <v>0</v>
      </c>
      <c r="V245" t="s">
        <v>3820</v>
      </c>
      <c r="AA245">
        <f ca="1">VLOOKUP(A245,OFFSET(SVOD!$A$4,1,0,2000,4),4,0)</f>
        <v>1</v>
      </c>
      <c r="AB245">
        <v>1</v>
      </c>
    </row>
    <row r="246" spans="1:29" hidden="1" x14ac:dyDescent="0.25">
      <c r="A246">
        <v>5259</v>
      </c>
      <c r="B246">
        <v>1</v>
      </c>
      <c r="C246" s="10">
        <v>42644</v>
      </c>
      <c r="D246" s="10"/>
      <c r="E246" s="9">
        <f t="shared" si="19"/>
        <v>0</v>
      </c>
      <c r="F246" s="9">
        <f t="shared" si="20"/>
        <v>1</v>
      </c>
      <c r="I246">
        <f ca="1">VLOOKUP(A246,OFFSET(SVOD!$A$4,1,0,2000,3),3,0)</f>
        <v>1</v>
      </c>
      <c r="J246" s="160" t="s">
        <v>178</v>
      </c>
      <c r="K246" s="38">
        <f t="shared" ca="1" si="21"/>
        <v>1</v>
      </c>
      <c r="L246" s="38">
        <f t="shared" ca="1" si="22"/>
        <v>1</v>
      </c>
      <c r="M246" s="37">
        <v>1</v>
      </c>
      <c r="N246" s="36" t="b">
        <f t="shared" ca="1" si="23"/>
        <v>0</v>
      </c>
      <c r="O246" t="s">
        <v>2591</v>
      </c>
      <c r="P246" s="44">
        <v>12032360000</v>
      </c>
      <c r="Q246">
        <f ca="1">VLOOKUP(A246,OFFSET(SVOD!$A$4,1,0,2000,3),2,0)</f>
        <v>1</v>
      </c>
      <c r="R246">
        <f ca="1">VLOOKUP(A246,OFFSET(SVOD!$A$4,1,0,2000,3),3,0)</f>
        <v>1</v>
      </c>
      <c r="S246" t="str">
        <f t="shared" si="24"/>
        <v/>
      </c>
      <c r="T246" s="160">
        <f ca="1">VLOOKUP(A246,OFFSET(SVOD!$A$4,1,0,2000,5),5,0)</f>
        <v>0</v>
      </c>
      <c r="V246" t="s">
        <v>4402</v>
      </c>
      <c r="AA246">
        <f ca="1">VLOOKUP(A246,OFFSET(SVOD!$A$4,1,0,2000,4),4,0)</f>
        <v>1</v>
      </c>
      <c r="AB246">
        <v>1</v>
      </c>
    </row>
    <row r="247" spans="1:29" hidden="1" x14ac:dyDescent="0.25">
      <c r="A247">
        <v>5260</v>
      </c>
      <c r="B247">
        <v>1</v>
      </c>
      <c r="C247" s="10">
        <v>42644</v>
      </c>
      <c r="D247" s="10"/>
      <c r="E247" s="9">
        <f t="shared" si="19"/>
        <v>0</v>
      </c>
      <c r="F247" s="9">
        <f t="shared" si="20"/>
        <v>1</v>
      </c>
      <c r="I247">
        <f ca="1">VLOOKUP(A247,OFFSET(SVOD!$A$4,1,0,2000,3),3,0)</f>
        <v>1</v>
      </c>
      <c r="J247" s="160"/>
      <c r="K247" s="38">
        <f t="shared" ca="1" si="21"/>
        <v>1</v>
      </c>
      <c r="L247" s="38">
        <f t="shared" ca="1" si="22"/>
        <v>1</v>
      </c>
      <c r="M247" s="37">
        <v>1</v>
      </c>
      <c r="N247" s="36" t="b">
        <f t="shared" ca="1" si="23"/>
        <v>0</v>
      </c>
      <c r="O247" t="s">
        <v>398</v>
      </c>
      <c r="P247" s="44">
        <v>815794008</v>
      </c>
      <c r="Q247">
        <f ca="1">VLOOKUP(A247,OFFSET(SVOD!$A$4,1,0,2000,3),2,0)</f>
        <v>1</v>
      </c>
      <c r="R247">
        <f ca="1">VLOOKUP(A247,OFFSET(SVOD!$A$4,1,0,2000,3),3,0)</f>
        <v>1</v>
      </c>
      <c r="S247" t="str">
        <f t="shared" si="24"/>
        <v/>
      </c>
      <c r="T247" s="160">
        <f ca="1">VLOOKUP(A247,OFFSET(SVOD!$A$4,1,0,2000,5),5,0)</f>
        <v>0</v>
      </c>
      <c r="AA247">
        <f ca="1">VLOOKUP(A247,OFFSET(SVOD!$A$4,1,0,2000,4),4,0)</f>
        <v>1</v>
      </c>
    </row>
    <row r="248" spans="1:29" hidden="1" x14ac:dyDescent="0.25">
      <c r="A248">
        <v>5265</v>
      </c>
      <c r="B248">
        <v>3</v>
      </c>
      <c r="C248" s="10">
        <v>41913</v>
      </c>
      <c r="D248" s="10">
        <v>42124</v>
      </c>
      <c r="E248" s="9">
        <f t="shared" si="19"/>
        <v>2</v>
      </c>
      <c r="F248" s="9">
        <f t="shared" ca="1" si="20"/>
        <v>4.4000000000000004</v>
      </c>
      <c r="I248">
        <f ca="1">VLOOKUP(A248,OFFSET(SVOD!$A$4,1,0,2000,3),3,0)</f>
        <v>5</v>
      </c>
      <c r="J248" s="160"/>
      <c r="K248" s="38">
        <f t="shared" ca="1" si="21"/>
        <v>5</v>
      </c>
      <c r="L248" s="38">
        <f t="shared" ca="1" si="22"/>
        <v>5</v>
      </c>
      <c r="M248" s="37">
        <v>5</v>
      </c>
      <c r="N248" s="36" t="b">
        <f t="shared" ca="1" si="23"/>
        <v>0</v>
      </c>
      <c r="O248" t="s">
        <v>565</v>
      </c>
      <c r="P248" s="44">
        <v>438101726.48000002</v>
      </c>
      <c r="Q248">
        <f ca="1">VLOOKUP(A248,OFFSET(SVOD!$A$4,1,0,2000,3),2,0)</f>
        <v>5</v>
      </c>
      <c r="R248">
        <f ca="1">VLOOKUP(A248,OFFSET(SVOD!$A$4,1,0,2000,3),3,0)</f>
        <v>5</v>
      </c>
      <c r="S248" t="str">
        <f t="shared" si="24"/>
        <v/>
      </c>
      <c r="T248" s="160">
        <f ca="1">VLOOKUP(A248,OFFSET(SVOD!$A$4,1,0,2000,5),5,0)</f>
        <v>1335</v>
      </c>
      <c r="AA248">
        <f ca="1">VLOOKUP(A248,OFFSET(SVOD!$A$4,1,0,2000,4),4,0)</f>
        <v>3</v>
      </c>
    </row>
    <row r="249" spans="1:29" hidden="1" x14ac:dyDescent="0.25">
      <c r="A249">
        <v>5278</v>
      </c>
      <c r="B249">
        <v>1</v>
      </c>
      <c r="C249" s="10">
        <v>42644</v>
      </c>
      <c r="D249" s="10"/>
      <c r="E249" s="9">
        <f t="shared" si="19"/>
        <v>0</v>
      </c>
      <c r="F249" s="9">
        <f t="shared" si="20"/>
        <v>1</v>
      </c>
      <c r="I249">
        <f ca="1">VLOOKUP(A249,OFFSET(SVOD!$A$4,1,0,2000,3),3,0)</f>
        <v>1</v>
      </c>
      <c r="J249" s="160"/>
      <c r="K249" s="38">
        <f t="shared" ca="1" si="21"/>
        <v>1</v>
      </c>
      <c r="L249" s="38">
        <f t="shared" ca="1" si="22"/>
        <v>1</v>
      </c>
      <c r="M249" s="37">
        <v>1</v>
      </c>
      <c r="N249" s="36" t="b">
        <f t="shared" ca="1" si="23"/>
        <v>0</v>
      </c>
      <c r="O249" t="s">
        <v>266</v>
      </c>
      <c r="P249" s="44">
        <v>558046544.25999999</v>
      </c>
      <c r="Q249">
        <f ca="1">VLOOKUP(A249,OFFSET(SVOD!$A$4,1,0,2000,3),2,0)</f>
        <v>1</v>
      </c>
      <c r="R249">
        <f ca="1">VLOOKUP(A249,OFFSET(SVOD!$A$4,1,0,2000,3),3,0)</f>
        <v>1</v>
      </c>
      <c r="S249" t="str">
        <f t="shared" si="24"/>
        <v/>
      </c>
      <c r="T249" s="160">
        <f ca="1">VLOOKUP(A249,OFFSET(SVOD!$A$4,1,0,2000,5),5,0)</f>
        <v>0</v>
      </c>
      <c r="AA249">
        <f ca="1">VLOOKUP(A249,OFFSET(SVOD!$A$4,1,0,2000,4),4,0)</f>
        <v>1</v>
      </c>
    </row>
    <row r="250" spans="1:29" hidden="1" x14ac:dyDescent="0.25">
      <c r="A250">
        <v>5289</v>
      </c>
      <c r="B250">
        <v>1</v>
      </c>
      <c r="C250" s="10">
        <v>42644</v>
      </c>
      <c r="D250" s="10"/>
      <c r="E250" s="9">
        <f t="shared" si="19"/>
        <v>0</v>
      </c>
      <c r="F250" s="9">
        <f t="shared" si="20"/>
        <v>1</v>
      </c>
      <c r="G250">
        <v>3</v>
      </c>
      <c r="H250">
        <v>21</v>
      </c>
      <c r="I250">
        <f ca="1">VLOOKUP(A250,OFFSET(SVOD!$A$4,1,0,2000,3),3,0)</f>
        <v>2</v>
      </c>
      <c r="J250" s="160"/>
      <c r="K250" s="38">
        <f t="shared" ca="1" si="21"/>
        <v>2</v>
      </c>
      <c r="L250" s="38">
        <f t="shared" ca="1" si="22"/>
        <v>3</v>
      </c>
      <c r="M250" s="37">
        <v>3</v>
      </c>
      <c r="N250" s="36" t="b">
        <f t="shared" ca="1" si="23"/>
        <v>0</v>
      </c>
      <c r="O250" t="s">
        <v>3047</v>
      </c>
      <c r="P250" s="44">
        <v>787837077.06999993</v>
      </c>
      <c r="Q250">
        <f ca="1">VLOOKUP(A250,OFFSET(SVOD!$A$4,1,0,2000,3),2,0)</f>
        <v>2</v>
      </c>
      <c r="R250">
        <f ca="1">VLOOKUP(A250,OFFSET(SVOD!$A$4,1,0,2000,3),3,0)</f>
        <v>2</v>
      </c>
      <c r="S250">
        <f t="shared" ca="1" si="24"/>
        <v>1</v>
      </c>
      <c r="T250" s="160">
        <f ca="1">VLOOKUP(A250,OFFSET(SVOD!$A$4,1,0,2000,5),5,0)</f>
        <v>0</v>
      </c>
      <c r="U250" t="s">
        <v>3310</v>
      </c>
      <c r="W250" t="s">
        <v>6375</v>
      </c>
      <c r="AA250">
        <f ca="1">VLOOKUP(A250,OFFSET(SVOD!$A$4,1,0,2000,4),4,0)</f>
        <v>2</v>
      </c>
      <c r="AB250">
        <v>1</v>
      </c>
      <c r="AC250">
        <v>2</v>
      </c>
    </row>
    <row r="251" spans="1:29" hidden="1" x14ac:dyDescent="0.25">
      <c r="A251">
        <v>5297</v>
      </c>
      <c r="B251">
        <v>1</v>
      </c>
      <c r="C251" s="10">
        <v>42552</v>
      </c>
      <c r="D251" s="10"/>
      <c r="E251" s="9">
        <f t="shared" si="19"/>
        <v>0</v>
      </c>
      <c r="F251" s="9">
        <f t="shared" si="20"/>
        <v>1</v>
      </c>
      <c r="I251">
        <f ca="1">VLOOKUP(A251,OFFSET(SVOD!$A$4,1,0,2000,3),3,0)</f>
        <v>1</v>
      </c>
      <c r="J251" s="160"/>
      <c r="K251" s="38">
        <f t="shared" ca="1" si="21"/>
        <v>1</v>
      </c>
      <c r="L251" s="38">
        <f t="shared" ca="1" si="22"/>
        <v>1</v>
      </c>
      <c r="M251" s="37">
        <v>1</v>
      </c>
      <c r="N251" s="36" t="b">
        <f t="shared" ca="1" si="23"/>
        <v>0</v>
      </c>
      <c r="O251" t="s">
        <v>7827</v>
      </c>
      <c r="P251" s="44">
        <v>3308899000</v>
      </c>
      <c r="Q251">
        <f ca="1">VLOOKUP(A251,OFFSET(SVOD!$A$4,1,0,2000,3),2,0)</f>
        <v>1</v>
      </c>
      <c r="R251">
        <f ca="1">VLOOKUP(A251,OFFSET(SVOD!$A$4,1,0,2000,3),3,0)</f>
        <v>1</v>
      </c>
      <c r="S251" t="str">
        <f t="shared" si="24"/>
        <v/>
      </c>
      <c r="T251" s="160">
        <f ca="1">VLOOKUP(A251,OFFSET(SVOD!$A$4,1,0,2000,5),5,0)</f>
        <v>0</v>
      </c>
      <c r="AA251">
        <f ca="1">VLOOKUP(A251,OFFSET(SVOD!$A$4,1,0,2000,4),4,0)</f>
        <v>1</v>
      </c>
    </row>
    <row r="252" spans="1:29" hidden="1" x14ac:dyDescent="0.25">
      <c r="A252">
        <v>5308</v>
      </c>
      <c r="B252">
        <v>1</v>
      </c>
      <c r="C252" s="10">
        <v>42644</v>
      </c>
      <c r="D252" s="10"/>
      <c r="E252" s="9">
        <f t="shared" si="19"/>
        <v>0</v>
      </c>
      <c r="F252" s="9">
        <f t="shared" si="20"/>
        <v>1</v>
      </c>
      <c r="I252">
        <f ca="1">VLOOKUP(A252,OFFSET(SVOD!$A$4,1,0,2000,3),3,0)</f>
        <v>1</v>
      </c>
      <c r="J252" s="160"/>
      <c r="K252" s="38">
        <f t="shared" ca="1" si="21"/>
        <v>1</v>
      </c>
      <c r="L252" s="38">
        <f t="shared" ca="1" si="22"/>
        <v>1</v>
      </c>
      <c r="M252" s="37">
        <v>1</v>
      </c>
      <c r="N252" s="36" t="b">
        <f t="shared" ca="1" si="23"/>
        <v>0</v>
      </c>
      <c r="O252" t="s">
        <v>2548</v>
      </c>
      <c r="P252" s="44">
        <v>2976666666.6700001</v>
      </c>
      <c r="Q252">
        <f ca="1">VLOOKUP(A252,OFFSET(SVOD!$A$4,1,0,2000,3),2,0)</f>
        <v>1</v>
      </c>
      <c r="R252">
        <f ca="1">VLOOKUP(A252,OFFSET(SVOD!$A$4,1,0,2000,3),3,0)</f>
        <v>1</v>
      </c>
      <c r="S252" t="str">
        <f t="shared" si="24"/>
        <v/>
      </c>
      <c r="T252" s="160">
        <f ca="1">VLOOKUP(A252,OFFSET(SVOD!$A$4,1,0,2000,5),5,0)</f>
        <v>0</v>
      </c>
      <c r="AA252">
        <f ca="1">VLOOKUP(A252,OFFSET(SVOD!$A$4,1,0,2000,4),4,0)</f>
        <v>1</v>
      </c>
    </row>
    <row r="253" spans="1:29" hidden="1" x14ac:dyDescent="0.25">
      <c r="A253">
        <v>5313</v>
      </c>
      <c r="B253">
        <v>2</v>
      </c>
      <c r="C253" s="10">
        <v>42736</v>
      </c>
      <c r="D253" s="10"/>
      <c r="E253" s="9">
        <f t="shared" si="19"/>
        <v>0</v>
      </c>
      <c r="F253" s="9">
        <f t="shared" si="20"/>
        <v>1</v>
      </c>
      <c r="I253">
        <f ca="1">VLOOKUP(A253,OFFSET(SVOD!$A$4,1,0,2000,3),3,0)</f>
        <v>1</v>
      </c>
      <c r="J253" s="160" t="s">
        <v>178</v>
      </c>
      <c r="K253" s="38">
        <f t="shared" ca="1" si="21"/>
        <v>1</v>
      </c>
      <c r="L253" s="38">
        <f t="shared" ca="1" si="22"/>
        <v>1</v>
      </c>
      <c r="M253" s="37">
        <v>1</v>
      </c>
      <c r="N253" s="36" t="b">
        <f t="shared" ca="1" si="23"/>
        <v>0</v>
      </c>
      <c r="O253" t="s">
        <v>255</v>
      </c>
      <c r="P253" s="44">
        <v>78000000</v>
      </c>
      <c r="Q253">
        <f ca="1">VLOOKUP(A253,OFFSET(SVOD!$A$4,1,0,2000,3),2,0)</f>
        <v>1</v>
      </c>
      <c r="R253">
        <f ca="1">VLOOKUP(A253,OFFSET(SVOD!$A$4,1,0,2000,3),3,0)</f>
        <v>1</v>
      </c>
      <c r="S253" t="str">
        <f t="shared" si="24"/>
        <v/>
      </c>
      <c r="T253" s="160">
        <f ca="1">VLOOKUP(A253,OFFSET(SVOD!$A$4,1,0,2000,5),5,0)</f>
        <v>0</v>
      </c>
      <c r="V253" t="s">
        <v>61</v>
      </c>
      <c r="AA253">
        <f ca="1">VLOOKUP(A253,OFFSET(SVOD!$A$4,1,0,2000,4),4,0)</f>
        <v>1</v>
      </c>
      <c r="AB253">
        <v>1</v>
      </c>
    </row>
    <row r="254" spans="1:29" hidden="1" x14ac:dyDescent="0.25">
      <c r="A254">
        <v>5325</v>
      </c>
      <c r="B254">
        <v>1</v>
      </c>
      <c r="C254" s="10">
        <v>42644</v>
      </c>
      <c r="D254" s="10"/>
      <c r="E254" s="9">
        <f t="shared" si="19"/>
        <v>0</v>
      </c>
      <c r="F254" s="9">
        <f t="shared" si="20"/>
        <v>1</v>
      </c>
      <c r="I254">
        <f ca="1">VLOOKUP(A254,OFFSET(SVOD!$A$4,1,0,2000,3),3,0)</f>
        <v>1</v>
      </c>
      <c r="J254" s="160"/>
      <c r="K254" s="38">
        <f t="shared" ca="1" si="21"/>
        <v>1</v>
      </c>
      <c r="L254" s="38">
        <f t="shared" ca="1" si="22"/>
        <v>1</v>
      </c>
      <c r="M254" s="37">
        <v>1</v>
      </c>
      <c r="N254" s="36" t="b">
        <f t="shared" ca="1" si="23"/>
        <v>0</v>
      </c>
      <c r="O254" t="s">
        <v>1126</v>
      </c>
      <c r="P254" s="44">
        <v>40929649.090000004</v>
      </c>
      <c r="Q254">
        <f ca="1">VLOOKUP(A254,OFFSET(SVOD!$A$4,1,0,2000,3),2,0)</f>
        <v>1</v>
      </c>
      <c r="R254">
        <f ca="1">VLOOKUP(A254,OFFSET(SVOD!$A$4,1,0,2000,3),3,0)</f>
        <v>1</v>
      </c>
      <c r="S254" t="str">
        <f t="shared" si="24"/>
        <v/>
      </c>
      <c r="T254" s="160">
        <f ca="1">VLOOKUP(A254,OFFSET(SVOD!$A$4,1,0,2000,5),5,0)</f>
        <v>0</v>
      </c>
      <c r="AA254">
        <f ca="1">VLOOKUP(A254,OFFSET(SVOD!$A$4,1,0,2000,4),4,0)</f>
        <v>1</v>
      </c>
    </row>
    <row r="255" spans="1:29" hidden="1" x14ac:dyDescent="0.25">
      <c r="A255">
        <v>5326</v>
      </c>
      <c r="B255">
        <v>3</v>
      </c>
      <c r="C255" s="10">
        <v>42552</v>
      </c>
      <c r="D255" s="10">
        <v>42724</v>
      </c>
      <c r="E255" s="9">
        <f t="shared" si="19"/>
        <v>1</v>
      </c>
      <c r="F255" s="9">
        <f t="shared" si="20"/>
        <v>2.4</v>
      </c>
      <c r="I255">
        <f ca="1">VLOOKUP(A255,OFFSET(SVOD!$A$4,1,0,2000,3),3,0)</f>
        <v>4</v>
      </c>
      <c r="J255" s="160" t="s">
        <v>178</v>
      </c>
      <c r="K255" s="38">
        <f t="shared" ca="1" si="21"/>
        <v>4</v>
      </c>
      <c r="L255" s="38">
        <f t="shared" ca="1" si="22"/>
        <v>4</v>
      </c>
      <c r="M255" s="37">
        <v>4</v>
      </c>
      <c r="N255" s="36" t="b">
        <f t="shared" ca="1" si="23"/>
        <v>0</v>
      </c>
      <c r="O255" t="s">
        <v>2938</v>
      </c>
      <c r="P255" s="44">
        <v>1886055682.72</v>
      </c>
      <c r="Q255">
        <f ca="1">VLOOKUP(A255,OFFSET(SVOD!$A$4,1,0,2000,3),2,0)</f>
        <v>4</v>
      </c>
      <c r="R255">
        <f ca="1">VLOOKUP(A255,OFFSET(SVOD!$A$4,1,0,2000,3),3,0)</f>
        <v>4</v>
      </c>
      <c r="S255" t="str">
        <f t="shared" si="24"/>
        <v/>
      </c>
      <c r="T255" s="160">
        <f ca="1">VLOOKUP(A255,OFFSET(SVOD!$A$4,1,0,2000,5),5,0)</f>
        <v>1220</v>
      </c>
      <c r="V255" t="s">
        <v>2716</v>
      </c>
      <c r="AA255">
        <f ca="1">VLOOKUP(A255,OFFSET(SVOD!$A$4,1,0,2000,4),4,0)</f>
        <v>3</v>
      </c>
      <c r="AB255">
        <v>1</v>
      </c>
    </row>
    <row r="256" spans="1:29" hidden="1" x14ac:dyDescent="0.25">
      <c r="A256">
        <v>5333</v>
      </c>
      <c r="B256">
        <v>3</v>
      </c>
      <c r="C256" s="10">
        <v>42644</v>
      </c>
      <c r="D256" s="10"/>
      <c r="E256" s="9">
        <f t="shared" si="19"/>
        <v>0</v>
      </c>
      <c r="F256" s="9">
        <f t="shared" si="20"/>
        <v>1</v>
      </c>
      <c r="I256">
        <f ca="1">VLOOKUP(A256,OFFSET(SVOD!$A$4,1,0,2000,3),3,0)</f>
        <v>4</v>
      </c>
      <c r="J256" s="160" t="s">
        <v>178</v>
      </c>
      <c r="K256" s="38">
        <f t="shared" ca="1" si="21"/>
        <v>4</v>
      </c>
      <c r="L256" s="38">
        <f t="shared" ca="1" si="22"/>
        <v>4</v>
      </c>
      <c r="M256" s="37">
        <v>4</v>
      </c>
      <c r="N256" s="36" t="b">
        <f t="shared" ca="1" si="23"/>
        <v>0</v>
      </c>
      <c r="O256" t="s">
        <v>551</v>
      </c>
      <c r="P256" s="44">
        <v>165187936.36000001</v>
      </c>
      <c r="Q256">
        <f ca="1">VLOOKUP(A256,OFFSET(SVOD!$A$4,1,0,2000,3),2,0)</f>
        <v>4</v>
      </c>
      <c r="R256">
        <f ca="1">VLOOKUP(A256,OFFSET(SVOD!$A$4,1,0,2000,3),3,0)</f>
        <v>4</v>
      </c>
      <c r="S256" t="str">
        <f t="shared" si="24"/>
        <v/>
      </c>
      <c r="T256" s="160">
        <f ca="1">VLOOKUP(A256,OFFSET(SVOD!$A$4,1,0,2000,5),5,0)</f>
        <v>1069</v>
      </c>
      <c r="V256" t="s">
        <v>6922</v>
      </c>
      <c r="AA256">
        <f ca="1">VLOOKUP(A256,OFFSET(SVOD!$A$4,1,0,2000,4),4,0)</f>
        <v>3</v>
      </c>
      <c r="AB256">
        <v>1</v>
      </c>
    </row>
    <row r="257" spans="1:28" hidden="1" x14ac:dyDescent="0.25">
      <c r="A257">
        <v>5335</v>
      </c>
      <c r="B257">
        <v>1</v>
      </c>
      <c r="C257" s="10">
        <v>42644</v>
      </c>
      <c r="D257" s="10"/>
      <c r="E257" s="9">
        <f t="shared" si="19"/>
        <v>0</v>
      </c>
      <c r="F257" s="9">
        <f t="shared" si="20"/>
        <v>1</v>
      </c>
      <c r="I257">
        <f ca="1">VLOOKUP(A257,OFFSET(SVOD!$A$4,1,0,2000,3),3,0)</f>
        <v>1</v>
      </c>
      <c r="J257" s="160"/>
      <c r="K257" s="38">
        <f t="shared" ca="1" si="21"/>
        <v>1</v>
      </c>
      <c r="L257" s="38">
        <f t="shared" ca="1" si="22"/>
        <v>1</v>
      </c>
      <c r="M257" s="37">
        <v>1</v>
      </c>
      <c r="N257" s="36" t="b">
        <f t="shared" ca="1" si="23"/>
        <v>0</v>
      </c>
      <c r="O257" t="s">
        <v>4666</v>
      </c>
      <c r="P257" s="44">
        <v>100000000</v>
      </c>
      <c r="Q257">
        <f ca="1">VLOOKUP(A257,OFFSET(SVOD!$A$4,1,0,2000,3),2,0)</f>
        <v>1</v>
      </c>
      <c r="R257">
        <f ca="1">VLOOKUP(A257,OFFSET(SVOD!$A$4,1,0,2000,3),3,0)</f>
        <v>1</v>
      </c>
      <c r="S257" t="str">
        <f t="shared" si="24"/>
        <v/>
      </c>
      <c r="T257" s="160">
        <f ca="1">VLOOKUP(A257,OFFSET(SVOD!$A$4,1,0,2000,5),5,0)</f>
        <v>0</v>
      </c>
      <c r="AA257">
        <f ca="1">VLOOKUP(A257,OFFSET(SVOD!$A$4,1,0,2000,4),4,0)</f>
        <v>1</v>
      </c>
    </row>
    <row r="258" spans="1:28" hidden="1" x14ac:dyDescent="0.25">
      <c r="A258">
        <v>5336</v>
      </c>
      <c r="B258">
        <v>1</v>
      </c>
      <c r="C258" s="10">
        <v>42644</v>
      </c>
      <c r="D258" s="10"/>
      <c r="E258" s="9">
        <f t="shared" si="19"/>
        <v>0</v>
      </c>
      <c r="F258" s="9">
        <f t="shared" si="20"/>
        <v>1</v>
      </c>
      <c r="I258">
        <f ca="1">VLOOKUP(A258,OFFSET(SVOD!$A$4,1,0,2000,3),3,0)</f>
        <v>1</v>
      </c>
      <c r="J258" s="160"/>
      <c r="K258" s="38">
        <f t="shared" ca="1" si="21"/>
        <v>1</v>
      </c>
      <c r="L258" s="38">
        <f t="shared" ca="1" si="22"/>
        <v>1</v>
      </c>
      <c r="M258" s="37">
        <v>1</v>
      </c>
      <c r="N258" s="36" t="b">
        <f t="shared" ca="1" si="23"/>
        <v>0</v>
      </c>
      <c r="O258" t="s">
        <v>170</v>
      </c>
      <c r="P258" s="44">
        <v>1063177037.5799999</v>
      </c>
      <c r="Q258">
        <f ca="1">VLOOKUP(A258,OFFSET(SVOD!$A$4,1,0,2000,3),2,0)</f>
        <v>1</v>
      </c>
      <c r="R258">
        <f ca="1">VLOOKUP(A258,OFFSET(SVOD!$A$4,1,0,2000,3),3,0)</f>
        <v>1</v>
      </c>
      <c r="S258" t="str">
        <f t="shared" si="24"/>
        <v/>
      </c>
      <c r="T258" s="160">
        <f ca="1">VLOOKUP(A258,OFFSET(SVOD!$A$4,1,0,2000,5),5,0)</f>
        <v>0</v>
      </c>
      <c r="AA258">
        <f ca="1">VLOOKUP(A258,OFFSET(SVOD!$A$4,1,0,2000,4),4,0)</f>
        <v>1</v>
      </c>
    </row>
    <row r="259" spans="1:28" hidden="1" x14ac:dyDescent="0.25">
      <c r="A259">
        <v>5337</v>
      </c>
      <c r="B259">
        <v>1</v>
      </c>
      <c r="C259" s="10">
        <v>42644</v>
      </c>
      <c r="D259" s="10"/>
      <c r="E259" s="9">
        <f t="shared" si="19"/>
        <v>0</v>
      </c>
      <c r="F259" s="9">
        <f t="shared" si="20"/>
        <v>1</v>
      </c>
      <c r="I259">
        <f ca="1">VLOOKUP(A259,OFFSET(SVOD!$A$4,1,0,2000,3),3,0)</f>
        <v>1</v>
      </c>
      <c r="J259" s="160"/>
      <c r="K259" s="38">
        <f t="shared" ca="1" si="21"/>
        <v>1</v>
      </c>
      <c r="L259" s="38">
        <f t="shared" ca="1" si="22"/>
        <v>1</v>
      </c>
      <c r="M259" s="37">
        <v>1</v>
      </c>
      <c r="N259" s="36" t="b">
        <f t="shared" ca="1" si="23"/>
        <v>0</v>
      </c>
      <c r="O259" t="s">
        <v>2683</v>
      </c>
      <c r="P259" s="44">
        <v>38134663.759999998</v>
      </c>
      <c r="Q259">
        <f ca="1">VLOOKUP(A259,OFFSET(SVOD!$A$4,1,0,2000,3),2,0)</f>
        <v>1</v>
      </c>
      <c r="R259">
        <f ca="1">VLOOKUP(A259,OFFSET(SVOD!$A$4,1,0,2000,3),3,0)</f>
        <v>1</v>
      </c>
      <c r="S259" t="str">
        <f t="shared" si="24"/>
        <v/>
      </c>
      <c r="T259" s="160">
        <f ca="1">VLOOKUP(A259,OFFSET(SVOD!$A$4,1,0,2000,5),5,0)</f>
        <v>0</v>
      </c>
      <c r="AA259">
        <f ca="1">VLOOKUP(A259,OFFSET(SVOD!$A$4,1,0,2000,4),4,0)</f>
        <v>1</v>
      </c>
    </row>
    <row r="260" spans="1:28" hidden="1" x14ac:dyDescent="0.25">
      <c r="A260">
        <v>5339</v>
      </c>
      <c r="B260">
        <v>1</v>
      </c>
      <c r="C260" s="10">
        <v>42644</v>
      </c>
      <c r="D260" s="10"/>
      <c r="E260" s="9">
        <f t="shared" si="19"/>
        <v>0</v>
      </c>
      <c r="F260" s="9">
        <f t="shared" si="20"/>
        <v>1</v>
      </c>
      <c r="I260">
        <f ca="1">VLOOKUP(A260,OFFSET(SVOD!$A$4,1,0,2000,3),3,0)</f>
        <v>1</v>
      </c>
      <c r="J260" s="160"/>
      <c r="K260" s="38">
        <f t="shared" ca="1" si="21"/>
        <v>1</v>
      </c>
      <c r="L260" s="38">
        <f t="shared" ca="1" si="22"/>
        <v>1</v>
      </c>
      <c r="M260" s="37">
        <v>1</v>
      </c>
      <c r="N260" s="36" t="b">
        <f t="shared" ca="1" si="23"/>
        <v>0</v>
      </c>
      <c r="O260" t="s">
        <v>211</v>
      </c>
      <c r="P260" s="44">
        <v>31000018.18</v>
      </c>
      <c r="Q260">
        <f ca="1">VLOOKUP(A260,OFFSET(SVOD!$A$4,1,0,2000,3),2,0)</f>
        <v>1</v>
      </c>
      <c r="R260">
        <f ca="1">VLOOKUP(A260,OFFSET(SVOD!$A$4,1,0,2000,3),3,0)</f>
        <v>1</v>
      </c>
      <c r="S260" t="str">
        <f t="shared" si="24"/>
        <v/>
      </c>
      <c r="T260" s="160">
        <f ca="1">VLOOKUP(A260,OFFSET(SVOD!$A$4,1,0,2000,5),5,0)</f>
        <v>0</v>
      </c>
      <c r="AA260">
        <f ca="1">VLOOKUP(A260,OFFSET(SVOD!$A$4,1,0,2000,4),4,0)</f>
        <v>1</v>
      </c>
    </row>
    <row r="261" spans="1:28" hidden="1" x14ac:dyDescent="0.25">
      <c r="A261">
        <v>5342</v>
      </c>
      <c r="B261">
        <v>3</v>
      </c>
      <c r="C261" s="10">
        <v>42186</v>
      </c>
      <c r="D261" s="10">
        <v>42338</v>
      </c>
      <c r="E261" s="9">
        <f t="shared" si="19"/>
        <v>2</v>
      </c>
      <c r="F261" s="9">
        <f t="shared" ca="1" si="20"/>
        <v>4.4000000000000004</v>
      </c>
      <c r="I261">
        <f ca="1">VLOOKUP(A261,OFFSET(SVOD!$A$4,1,0,2000,3),3,0)</f>
        <v>5</v>
      </c>
      <c r="J261" s="160"/>
      <c r="K261" s="38">
        <f t="shared" ca="1" si="21"/>
        <v>5</v>
      </c>
      <c r="L261" s="38">
        <f t="shared" ca="1" si="22"/>
        <v>5</v>
      </c>
      <c r="M261" s="37">
        <v>5</v>
      </c>
      <c r="N261" s="36" t="b">
        <f t="shared" ca="1" si="23"/>
        <v>0</v>
      </c>
      <c r="O261" t="s">
        <v>2820</v>
      </c>
      <c r="P261" s="44">
        <v>169252373.19</v>
      </c>
      <c r="Q261">
        <f ca="1">VLOOKUP(A261,OFFSET(SVOD!$A$4,1,0,2000,3),2,0)</f>
        <v>5</v>
      </c>
      <c r="R261">
        <f ca="1">VLOOKUP(A261,OFFSET(SVOD!$A$4,1,0,2000,3),3,0)</f>
        <v>5</v>
      </c>
      <c r="S261" t="str">
        <f t="shared" si="24"/>
        <v/>
      </c>
      <c r="T261" s="160">
        <f ca="1">VLOOKUP(A261,OFFSET(SVOD!$A$4,1,0,2000,5),5,0)</f>
        <v>611</v>
      </c>
      <c r="W261" t="s">
        <v>3129</v>
      </c>
      <c r="AA261">
        <f ca="1">VLOOKUP(A261,OFFSET(SVOD!$A$4,1,0,2000,4),4,0)</f>
        <v>3</v>
      </c>
    </row>
    <row r="262" spans="1:28" hidden="1" x14ac:dyDescent="0.25">
      <c r="A262">
        <v>5347</v>
      </c>
      <c r="B262">
        <v>3</v>
      </c>
      <c r="C262" s="10">
        <v>41640</v>
      </c>
      <c r="D262" s="10">
        <v>41790</v>
      </c>
      <c r="E262" s="9">
        <f t="shared" ref="E262:E325" si="25">IF(AND(D262="", C262&lt;&gt;""), 0, IF(D262&gt;DtAn,0,IF(EDATE(D262+1,3)-1&gt;DtAn, 1, 2)))</f>
        <v>2</v>
      </c>
      <c r="F262" s="9">
        <f t="shared" ref="F262:F325" ca="1" si="26">IF( E262 &gt; 1, IF(T262&gt;=180, 4.4, 3.4), IF( E262 = 1, 2.4, IF(B262 = "", 2, 1) ) )</f>
        <v>4.4000000000000004</v>
      </c>
      <c r="I262">
        <f ca="1">VLOOKUP(A262,OFFSET(SVOD!$A$4,1,0,2000,3),3,0)</f>
        <v>5</v>
      </c>
      <c r="J262" s="160"/>
      <c r="K262" s="38">
        <f t="shared" ref="K262:K325" ca="1" si="27">MAX(F262, IF(ROUND((I262 - ROUND(I262,0))*10, 0) = 1, ROUND(I262,0), I262))</f>
        <v>5</v>
      </c>
      <c r="L262" s="38">
        <f t="shared" ref="L262:L325" ca="1" si="28">IF(S262=1, G262, MAX(G262*(S262=""),K262))</f>
        <v>5</v>
      </c>
      <c r="M262" s="37">
        <v>5</v>
      </c>
      <c r="N262" s="36" t="b">
        <f t="shared" ref="N262:N325" ca="1" si="29">AND(L262&lt;&gt;M262, OR(ABS(L262 - ROUND(M262,0)) &gt; 0.15, ABS(M262 - ROUND(L262,0)) &gt; 0.15), OR(ROUND(L262,0)&lt;&gt;1, ROUND(M262,0)&lt;&gt;1))</f>
        <v>0</v>
      </c>
      <c r="O262" t="s">
        <v>275</v>
      </c>
      <c r="P262" s="44">
        <v>61036487.460000001</v>
      </c>
      <c r="Q262">
        <f ca="1">VLOOKUP(A262,OFFSET(SVOD!$A$4,1,0,2000,3),2,0)</f>
        <v>5</v>
      </c>
      <c r="R262">
        <f ca="1">VLOOKUP(A262,OFFSET(SVOD!$A$4,1,0,2000,3),3,0)</f>
        <v>5</v>
      </c>
      <c r="S262" t="str">
        <f t="shared" si="24"/>
        <v/>
      </c>
      <c r="T262" s="160">
        <f ca="1">VLOOKUP(A262,OFFSET(SVOD!$A$4,1,0,2000,5),5,0)</f>
        <v>1373</v>
      </c>
      <c r="AA262">
        <f ca="1">VLOOKUP(A262,OFFSET(SVOD!$A$4,1,0,2000,4),4,0)</f>
        <v>3</v>
      </c>
    </row>
    <row r="263" spans="1:28" hidden="1" x14ac:dyDescent="0.25">
      <c r="A263">
        <v>5348</v>
      </c>
      <c r="B263">
        <v>1</v>
      </c>
      <c r="C263" s="10">
        <v>42644</v>
      </c>
      <c r="D263" s="10"/>
      <c r="E263" s="9">
        <f t="shared" si="25"/>
        <v>0</v>
      </c>
      <c r="F263" s="9">
        <f t="shared" si="26"/>
        <v>1</v>
      </c>
      <c r="I263">
        <f ca="1">VLOOKUP(A263,OFFSET(SVOD!$A$4,1,0,2000,3),3,0)</f>
        <v>1</v>
      </c>
      <c r="J263" s="160"/>
      <c r="K263" s="38">
        <f t="shared" ca="1" si="27"/>
        <v>1</v>
      </c>
      <c r="L263" s="38">
        <f t="shared" ca="1" si="28"/>
        <v>1</v>
      </c>
      <c r="M263" s="37">
        <v>1</v>
      </c>
      <c r="N263" s="36" t="b">
        <f t="shared" ca="1" si="29"/>
        <v>0</v>
      </c>
      <c r="O263" t="s">
        <v>212</v>
      </c>
      <c r="P263" s="44">
        <v>383719877.52999997</v>
      </c>
      <c r="Q263">
        <f ca="1">VLOOKUP(A263,OFFSET(SVOD!$A$4,1,0,2000,3),2,0)</f>
        <v>1</v>
      </c>
      <c r="R263">
        <f ca="1">VLOOKUP(A263,OFFSET(SVOD!$A$4,1,0,2000,3),3,0)</f>
        <v>1</v>
      </c>
      <c r="S263" t="str">
        <f t="shared" ref="S263:S326" si="30">IF(LEN(AC263 &amp; AD263 &amp; AE263) &gt; 0, AND( IF(AC263 &lt;&gt; "", ROUND(K263,1) = ROUND(AC263,1), 1), IF(AD263 &lt;&gt; "", AND(E263=0, ROUND(B263,0) = ROUND(AD263,0)), 1), IF(AE263 &lt;&gt; "", AA263 = AE263, 1)) * 1, "")</f>
        <v/>
      </c>
      <c r="T263" s="160">
        <f ca="1">VLOOKUP(A263,OFFSET(SVOD!$A$4,1,0,2000,5),5,0)</f>
        <v>0</v>
      </c>
      <c r="AA263">
        <f ca="1">VLOOKUP(A263,OFFSET(SVOD!$A$4,1,0,2000,4),4,0)</f>
        <v>1</v>
      </c>
    </row>
    <row r="264" spans="1:28" hidden="1" x14ac:dyDescent="0.25">
      <c r="A264">
        <v>5354</v>
      </c>
      <c r="B264">
        <v>3</v>
      </c>
      <c r="C264" s="10">
        <v>41821</v>
      </c>
      <c r="D264" s="10">
        <v>41973</v>
      </c>
      <c r="E264" s="9">
        <f t="shared" si="25"/>
        <v>2</v>
      </c>
      <c r="F264" s="9">
        <f t="shared" ca="1" si="26"/>
        <v>4.4000000000000004</v>
      </c>
      <c r="I264">
        <f ca="1">VLOOKUP(A264,OFFSET(SVOD!$A$4,1,0,2000,3),3,0)</f>
        <v>5</v>
      </c>
      <c r="J264" s="160"/>
      <c r="K264" s="38">
        <f t="shared" ca="1" si="27"/>
        <v>5</v>
      </c>
      <c r="L264" s="38">
        <f t="shared" ca="1" si="28"/>
        <v>5</v>
      </c>
      <c r="M264" s="37">
        <v>5</v>
      </c>
      <c r="N264" s="36" t="b">
        <f t="shared" ca="1" si="29"/>
        <v>0</v>
      </c>
      <c r="O264" t="s">
        <v>425</v>
      </c>
      <c r="P264" s="44">
        <v>34463243.829999998</v>
      </c>
      <c r="Q264">
        <f ca="1">VLOOKUP(A264,OFFSET(SVOD!$A$4,1,0,2000,3),2,0)</f>
        <v>5</v>
      </c>
      <c r="R264">
        <f ca="1">VLOOKUP(A264,OFFSET(SVOD!$A$4,1,0,2000,3),3,0)</f>
        <v>5</v>
      </c>
      <c r="S264" t="str">
        <f t="shared" si="30"/>
        <v/>
      </c>
      <c r="T264" s="160">
        <f ca="1">VLOOKUP(A264,OFFSET(SVOD!$A$4,1,0,2000,5),5,0)</f>
        <v>1478</v>
      </c>
      <c r="AA264">
        <f ca="1">VLOOKUP(A264,OFFSET(SVOD!$A$4,1,0,2000,4),4,0)</f>
        <v>3</v>
      </c>
    </row>
    <row r="265" spans="1:28" hidden="1" x14ac:dyDescent="0.25">
      <c r="A265">
        <v>5357</v>
      </c>
      <c r="B265">
        <v>3</v>
      </c>
      <c r="C265" s="10">
        <v>41365</v>
      </c>
      <c r="D265" s="10">
        <v>41517</v>
      </c>
      <c r="E265" s="9">
        <f t="shared" si="25"/>
        <v>2</v>
      </c>
      <c r="F265" s="9">
        <f t="shared" ca="1" si="26"/>
        <v>4.4000000000000004</v>
      </c>
      <c r="I265">
        <f ca="1">VLOOKUP(A265,OFFSET(SVOD!$A$4,1,0,2000,3),3,0)</f>
        <v>5</v>
      </c>
      <c r="J265" s="160"/>
      <c r="K265" s="38">
        <f t="shared" ca="1" si="27"/>
        <v>5</v>
      </c>
      <c r="L265" s="38">
        <f t="shared" ca="1" si="28"/>
        <v>5</v>
      </c>
      <c r="M265" s="37">
        <v>5</v>
      </c>
      <c r="N265" s="36" t="b">
        <f t="shared" ca="1" si="29"/>
        <v>0</v>
      </c>
      <c r="O265" t="s">
        <v>75</v>
      </c>
      <c r="P265" s="44">
        <v>1887540.11</v>
      </c>
      <c r="Q265">
        <f ca="1">VLOOKUP(A265,OFFSET(SVOD!$A$4,1,0,2000,3),2,0)</f>
        <v>5</v>
      </c>
      <c r="R265">
        <f ca="1">VLOOKUP(A265,OFFSET(SVOD!$A$4,1,0,2000,3),3,0)</f>
        <v>5</v>
      </c>
      <c r="S265" t="str">
        <f t="shared" si="30"/>
        <v/>
      </c>
      <c r="T265" s="160">
        <f ca="1">VLOOKUP(A265,OFFSET(SVOD!$A$4,1,0,2000,5),5,0)</f>
        <v>1828</v>
      </c>
      <c r="AA265">
        <f ca="1">VLOOKUP(A265,OFFSET(SVOD!$A$4,1,0,2000,4),4,0)</f>
        <v>3</v>
      </c>
    </row>
    <row r="266" spans="1:28" hidden="1" x14ac:dyDescent="0.25">
      <c r="A266">
        <v>5374</v>
      </c>
      <c r="B266">
        <v>2.1</v>
      </c>
      <c r="C266" s="10">
        <v>42644</v>
      </c>
      <c r="D266" s="10"/>
      <c r="E266" s="9">
        <f t="shared" si="25"/>
        <v>0</v>
      </c>
      <c r="F266" s="9">
        <f t="shared" si="26"/>
        <v>1</v>
      </c>
      <c r="I266">
        <f ca="1">VLOOKUP(A266,OFFSET(SVOD!$A$4,1,0,2000,3),3,0)</f>
        <v>1</v>
      </c>
      <c r="J266" s="160" t="s">
        <v>178</v>
      </c>
      <c r="K266" s="38">
        <f t="shared" ca="1" si="27"/>
        <v>1</v>
      </c>
      <c r="L266" s="38">
        <f t="shared" ca="1" si="28"/>
        <v>1</v>
      </c>
      <c r="M266" s="37">
        <v>1</v>
      </c>
      <c r="N266" s="36" t="b">
        <f t="shared" ca="1" si="29"/>
        <v>0</v>
      </c>
      <c r="O266" t="s">
        <v>7856</v>
      </c>
      <c r="P266" s="44">
        <v>80000000</v>
      </c>
      <c r="Q266">
        <f ca="1">VLOOKUP(A266,OFFSET(SVOD!$A$4,1,0,2000,3),2,0)</f>
        <v>1</v>
      </c>
      <c r="R266">
        <f ca="1">VLOOKUP(A266,OFFSET(SVOD!$A$4,1,0,2000,3),3,0)</f>
        <v>1</v>
      </c>
      <c r="S266" t="str">
        <f t="shared" si="30"/>
        <v/>
      </c>
      <c r="T266" s="160">
        <f ca="1">VLOOKUP(A266,OFFSET(SVOD!$A$4,1,0,2000,5),5,0)</f>
        <v>0</v>
      </c>
      <c r="V266" t="s">
        <v>6922</v>
      </c>
      <c r="AA266">
        <f ca="1">VLOOKUP(A266,OFFSET(SVOD!$A$4,1,0,2000,4),4,0)</f>
        <v>1</v>
      </c>
      <c r="AB266">
        <v>1</v>
      </c>
    </row>
    <row r="267" spans="1:28" hidden="1" x14ac:dyDescent="0.25">
      <c r="A267">
        <v>5380</v>
      </c>
      <c r="B267">
        <v>1</v>
      </c>
      <c r="C267" s="10">
        <v>42644</v>
      </c>
      <c r="D267" s="10"/>
      <c r="E267" s="9">
        <f t="shared" si="25"/>
        <v>0</v>
      </c>
      <c r="F267" s="9">
        <f t="shared" si="26"/>
        <v>1</v>
      </c>
      <c r="I267">
        <f ca="1">VLOOKUP(A267,OFFSET(SVOD!$A$4,1,0,2000,3),3,0)</f>
        <v>1</v>
      </c>
      <c r="J267" s="160"/>
      <c r="K267" s="38">
        <f t="shared" ca="1" si="27"/>
        <v>1</v>
      </c>
      <c r="L267" s="38">
        <f t="shared" ca="1" si="28"/>
        <v>1</v>
      </c>
      <c r="M267" s="37">
        <v>1</v>
      </c>
      <c r="N267" s="36" t="b">
        <f t="shared" ca="1" si="29"/>
        <v>0</v>
      </c>
      <c r="O267" t="s">
        <v>3088</v>
      </c>
      <c r="P267" s="44">
        <v>748504874.61000001</v>
      </c>
      <c r="Q267">
        <f ca="1">VLOOKUP(A267,OFFSET(SVOD!$A$4,1,0,2000,3),2,0)</f>
        <v>1</v>
      </c>
      <c r="R267">
        <f ca="1">VLOOKUP(A267,OFFSET(SVOD!$A$4,1,0,2000,3),3,0)</f>
        <v>1</v>
      </c>
      <c r="S267" t="str">
        <f t="shared" si="30"/>
        <v/>
      </c>
      <c r="T267" s="160">
        <f ca="1">VLOOKUP(A267,OFFSET(SVOD!$A$4,1,0,2000,5),5,0)</f>
        <v>0</v>
      </c>
      <c r="AA267">
        <f ca="1">VLOOKUP(A267,OFFSET(SVOD!$A$4,1,0,2000,4),4,0)</f>
        <v>1</v>
      </c>
    </row>
    <row r="268" spans="1:28" hidden="1" x14ac:dyDescent="0.25">
      <c r="A268">
        <v>5384</v>
      </c>
      <c r="B268">
        <v>2</v>
      </c>
      <c r="C268" s="10">
        <v>42736</v>
      </c>
      <c r="D268" s="10"/>
      <c r="E268" s="9">
        <f t="shared" si="25"/>
        <v>0</v>
      </c>
      <c r="F268" s="9">
        <f t="shared" si="26"/>
        <v>1</v>
      </c>
      <c r="I268">
        <f ca="1">VLOOKUP(A268,OFFSET(SVOD!$A$4,1,0,2000,3),3,0)</f>
        <v>2</v>
      </c>
      <c r="J268" s="160"/>
      <c r="K268" s="38">
        <f t="shared" ca="1" si="27"/>
        <v>2</v>
      </c>
      <c r="L268" s="38">
        <f t="shared" ca="1" si="28"/>
        <v>2</v>
      </c>
      <c r="M268" s="37">
        <v>2</v>
      </c>
      <c r="N268" s="36" t="b">
        <f t="shared" ca="1" si="29"/>
        <v>0</v>
      </c>
      <c r="O268" t="s">
        <v>1638</v>
      </c>
      <c r="P268" s="44">
        <v>208976414.40000001</v>
      </c>
      <c r="Q268">
        <f ca="1">VLOOKUP(A268,OFFSET(SVOD!$A$4,1,0,2000,3),2,0)</f>
        <v>2</v>
      </c>
      <c r="R268">
        <f ca="1">VLOOKUP(A268,OFFSET(SVOD!$A$4,1,0,2000,3),3,0)</f>
        <v>2</v>
      </c>
      <c r="S268" t="str">
        <f t="shared" si="30"/>
        <v/>
      </c>
      <c r="T268" s="160">
        <f ca="1">VLOOKUP(A268,OFFSET(SVOD!$A$4,1,0,2000,5),5,0)</f>
        <v>0</v>
      </c>
      <c r="AA268">
        <f ca="1">VLOOKUP(A268,OFFSET(SVOD!$A$4,1,0,2000,4),4,0)</f>
        <v>1</v>
      </c>
    </row>
    <row r="269" spans="1:28" hidden="1" x14ac:dyDescent="0.25">
      <c r="A269">
        <v>5398</v>
      </c>
      <c r="B269">
        <v>1</v>
      </c>
      <c r="C269" s="10">
        <v>42644</v>
      </c>
      <c r="D269" s="10"/>
      <c r="E269" s="9">
        <f t="shared" si="25"/>
        <v>0</v>
      </c>
      <c r="F269" s="9">
        <f t="shared" si="26"/>
        <v>1</v>
      </c>
      <c r="I269">
        <f ca="1">VLOOKUP(A269,OFFSET(SVOD!$A$4,1,0,2000,3),3,0)</f>
        <v>1</v>
      </c>
      <c r="J269" s="160"/>
      <c r="K269" s="38">
        <f t="shared" ca="1" si="27"/>
        <v>1</v>
      </c>
      <c r="L269" s="38">
        <f t="shared" ca="1" si="28"/>
        <v>1</v>
      </c>
      <c r="M269" s="37">
        <v>1</v>
      </c>
      <c r="N269" s="36" t="b">
        <f t="shared" ca="1" si="29"/>
        <v>0</v>
      </c>
      <c r="O269" t="s">
        <v>2713</v>
      </c>
      <c r="P269" s="44">
        <v>389583333.38999999</v>
      </c>
      <c r="Q269">
        <f ca="1">VLOOKUP(A269,OFFSET(SVOD!$A$4,1,0,2000,3),2,0)</f>
        <v>1</v>
      </c>
      <c r="R269">
        <f ca="1">VLOOKUP(A269,OFFSET(SVOD!$A$4,1,0,2000,3),3,0)</f>
        <v>1</v>
      </c>
      <c r="S269" t="str">
        <f t="shared" si="30"/>
        <v/>
      </c>
      <c r="T269" s="160">
        <f ca="1">VLOOKUP(A269,OFFSET(SVOD!$A$4,1,0,2000,5),5,0)</f>
        <v>0</v>
      </c>
      <c r="AA269">
        <f ca="1">VLOOKUP(A269,OFFSET(SVOD!$A$4,1,0,2000,4),4,0)</f>
        <v>1</v>
      </c>
    </row>
    <row r="270" spans="1:28" hidden="1" x14ac:dyDescent="0.25">
      <c r="A270">
        <v>5400</v>
      </c>
      <c r="B270">
        <v>1</v>
      </c>
      <c r="C270" s="10">
        <v>42370</v>
      </c>
      <c r="D270" s="10">
        <v>42967</v>
      </c>
      <c r="E270" s="9">
        <f t="shared" si="25"/>
        <v>0</v>
      </c>
      <c r="F270" s="9">
        <f t="shared" si="26"/>
        <v>1</v>
      </c>
      <c r="I270">
        <f ca="1">VLOOKUP(A270,OFFSET(SVOD!$A$4,1,0,2000,3),3,0)</f>
        <v>3</v>
      </c>
      <c r="J270" s="160"/>
      <c r="K270" s="38">
        <f t="shared" ca="1" si="27"/>
        <v>3</v>
      </c>
      <c r="L270" s="38">
        <f t="shared" ca="1" si="28"/>
        <v>3</v>
      </c>
      <c r="M270" s="37">
        <v>3</v>
      </c>
      <c r="N270" s="36" t="b">
        <f t="shared" ca="1" si="29"/>
        <v>0</v>
      </c>
      <c r="O270" t="s">
        <v>1163</v>
      </c>
      <c r="P270" s="44">
        <v>4000000000</v>
      </c>
      <c r="Q270">
        <f ca="1">VLOOKUP(A270,OFFSET(SVOD!$A$4,1,0,2000,3),2,0)</f>
        <v>3</v>
      </c>
      <c r="R270">
        <f ca="1">VLOOKUP(A270,OFFSET(SVOD!$A$4,1,0,2000,3),3,0)</f>
        <v>3</v>
      </c>
      <c r="S270" t="str">
        <f t="shared" si="30"/>
        <v/>
      </c>
      <c r="T270" s="160">
        <f ca="1">VLOOKUP(A270,OFFSET(SVOD!$A$4,1,0,2000,5),5,0)</f>
        <v>447</v>
      </c>
      <c r="U270" t="s">
        <v>1287</v>
      </c>
      <c r="AA270">
        <f ca="1">VLOOKUP(A270,OFFSET(SVOD!$A$4,1,0,2000,4),4,0)</f>
        <v>3</v>
      </c>
    </row>
    <row r="271" spans="1:28" hidden="1" x14ac:dyDescent="0.25">
      <c r="A271">
        <v>5408</v>
      </c>
      <c r="B271">
        <v>2.2000000000000002</v>
      </c>
      <c r="C271" s="10">
        <v>42278</v>
      </c>
      <c r="D271" s="10">
        <v>42490</v>
      </c>
      <c r="E271" s="9">
        <f t="shared" si="25"/>
        <v>2</v>
      </c>
      <c r="F271" s="9">
        <f t="shared" ca="1" si="26"/>
        <v>4.4000000000000004</v>
      </c>
      <c r="I271">
        <f ca="1">VLOOKUP(A271,OFFSET(SVOD!$A$4,1,0,2000,3),3,0)</f>
        <v>4.2</v>
      </c>
      <c r="J271" s="160"/>
      <c r="K271" s="38">
        <f t="shared" ca="1" si="27"/>
        <v>4.4000000000000004</v>
      </c>
      <c r="L271" s="38">
        <f t="shared" ca="1" si="28"/>
        <v>4.4000000000000004</v>
      </c>
      <c r="M271" s="37">
        <v>4.4000000000000004</v>
      </c>
      <c r="N271" s="36" t="b">
        <f t="shared" ca="1" si="29"/>
        <v>0</v>
      </c>
      <c r="O271" t="s">
        <v>345</v>
      </c>
      <c r="P271" s="44">
        <v>1530560500</v>
      </c>
      <c r="Q271">
        <f ca="1">VLOOKUP(A271,OFFSET(SVOD!$A$4,1,0,2000,3),2,0)</f>
        <v>4.2</v>
      </c>
      <c r="R271">
        <f ca="1">VLOOKUP(A271,OFFSET(SVOD!$A$4,1,0,2000,3),3,0)</f>
        <v>4.2</v>
      </c>
      <c r="S271" t="str">
        <f t="shared" si="30"/>
        <v/>
      </c>
      <c r="T271" s="160">
        <f ca="1">VLOOKUP(A271,OFFSET(SVOD!$A$4,1,0,2000,5),5,0)</f>
        <v>457</v>
      </c>
      <c r="W271" t="s">
        <v>4382</v>
      </c>
      <c r="AA271">
        <f ca="1">VLOOKUP(A271,OFFSET(SVOD!$A$4,1,0,2000,4),4,0)</f>
        <v>3</v>
      </c>
    </row>
    <row r="272" spans="1:28" hidden="1" x14ac:dyDescent="0.25">
      <c r="A272">
        <v>5414</v>
      </c>
      <c r="B272">
        <v>1</v>
      </c>
      <c r="C272" s="10">
        <v>42644</v>
      </c>
      <c r="D272" s="10"/>
      <c r="E272" s="9">
        <f t="shared" si="25"/>
        <v>0</v>
      </c>
      <c r="F272" s="9">
        <f t="shared" si="26"/>
        <v>1</v>
      </c>
      <c r="I272">
        <f ca="1">VLOOKUP(A272,OFFSET(SVOD!$A$4,1,0,2000,3),3,0)</f>
        <v>2</v>
      </c>
      <c r="J272" s="160" t="s">
        <v>178</v>
      </c>
      <c r="K272" s="38">
        <f t="shared" ca="1" si="27"/>
        <v>2</v>
      </c>
      <c r="L272" s="38">
        <f t="shared" ca="1" si="28"/>
        <v>2</v>
      </c>
      <c r="M272" s="37">
        <v>2</v>
      </c>
      <c r="N272" s="36" t="b">
        <f t="shared" ca="1" si="29"/>
        <v>0</v>
      </c>
      <c r="O272" t="s">
        <v>3258</v>
      </c>
      <c r="P272" s="44">
        <v>16716432017.440001</v>
      </c>
      <c r="Q272">
        <f ca="1">VLOOKUP(A272,OFFSET(SVOD!$A$4,1,0,2000,3),2,0)</f>
        <v>2</v>
      </c>
      <c r="R272">
        <f ca="1">VLOOKUP(A272,OFFSET(SVOD!$A$4,1,0,2000,3),3,0)</f>
        <v>2</v>
      </c>
      <c r="S272" t="str">
        <f t="shared" si="30"/>
        <v/>
      </c>
      <c r="T272" s="160">
        <f ca="1">VLOOKUP(A272,OFFSET(SVOD!$A$4,1,0,2000,5),5,0)</f>
        <v>160</v>
      </c>
      <c r="V272" t="s">
        <v>3485</v>
      </c>
      <c r="AA272">
        <f ca="1">VLOOKUP(A272,OFFSET(SVOD!$A$4,1,0,2000,4),4,0)</f>
        <v>3</v>
      </c>
      <c r="AB272">
        <v>1</v>
      </c>
    </row>
    <row r="273" spans="1:31" hidden="1" x14ac:dyDescent="0.25">
      <c r="A273">
        <v>5415</v>
      </c>
      <c r="B273">
        <v>2.2000000000000002</v>
      </c>
      <c r="C273" s="10">
        <v>42644</v>
      </c>
      <c r="D273" s="10"/>
      <c r="E273" s="9">
        <f t="shared" si="25"/>
        <v>0</v>
      </c>
      <c r="F273" s="9">
        <f t="shared" si="26"/>
        <v>1</v>
      </c>
      <c r="I273">
        <f ca="1">VLOOKUP(A273,OFFSET(SVOD!$A$4,1,0,2000,3),3,0)</f>
        <v>2.2000000000000002</v>
      </c>
      <c r="J273" s="160"/>
      <c r="K273" s="38">
        <f t="shared" ca="1" si="27"/>
        <v>2.2000000000000002</v>
      </c>
      <c r="L273" s="38">
        <f t="shared" ca="1" si="28"/>
        <v>2.2000000000000002</v>
      </c>
      <c r="M273" s="37">
        <v>2.2000000000000002</v>
      </c>
      <c r="N273" s="36" t="b">
        <f t="shared" ca="1" si="29"/>
        <v>0</v>
      </c>
      <c r="O273" t="s">
        <v>438</v>
      </c>
      <c r="P273" s="44">
        <v>1060333333.33</v>
      </c>
      <c r="Q273">
        <f ca="1">VLOOKUP(A273,OFFSET(SVOD!$A$4,1,0,2000,3),2,0)</f>
        <v>2.2000000000000002</v>
      </c>
      <c r="R273">
        <f ca="1">VLOOKUP(A273,OFFSET(SVOD!$A$4,1,0,2000,3),3,0)</f>
        <v>2.2000000000000002</v>
      </c>
      <c r="S273" t="str">
        <f t="shared" si="30"/>
        <v/>
      </c>
      <c r="T273" s="160">
        <f ca="1">VLOOKUP(A273,OFFSET(SVOD!$A$4,1,0,2000,5),5,0)</f>
        <v>0</v>
      </c>
      <c r="AA273">
        <f ca="1">VLOOKUP(A273,OFFSET(SVOD!$A$4,1,0,2000,4),4,0)</f>
        <v>1</v>
      </c>
    </row>
    <row r="274" spans="1:31" hidden="1" x14ac:dyDescent="0.25">
      <c r="A274">
        <v>5416</v>
      </c>
      <c r="B274">
        <v>1</v>
      </c>
      <c r="C274" s="10">
        <v>42644</v>
      </c>
      <c r="D274" s="10"/>
      <c r="E274" s="9">
        <f t="shared" si="25"/>
        <v>0</v>
      </c>
      <c r="F274" s="9">
        <f t="shared" si="26"/>
        <v>1</v>
      </c>
      <c r="I274">
        <f ca="1">VLOOKUP(A274,OFFSET(SVOD!$A$4,1,0,2000,3),3,0)</f>
        <v>1</v>
      </c>
      <c r="J274" s="160"/>
      <c r="K274" s="38">
        <f t="shared" ca="1" si="27"/>
        <v>1</v>
      </c>
      <c r="L274" s="38">
        <f t="shared" ca="1" si="28"/>
        <v>1</v>
      </c>
      <c r="M274" s="37">
        <v>1</v>
      </c>
      <c r="N274" s="36" t="b">
        <f t="shared" ca="1" si="29"/>
        <v>0</v>
      </c>
      <c r="O274" t="s">
        <v>3117</v>
      </c>
      <c r="P274" s="44">
        <v>306055000</v>
      </c>
      <c r="Q274">
        <f ca="1">VLOOKUP(A274,OFFSET(SVOD!$A$4,1,0,2000,3),2,0)</f>
        <v>1</v>
      </c>
      <c r="R274">
        <f ca="1">VLOOKUP(A274,OFFSET(SVOD!$A$4,1,0,2000,3),3,0)</f>
        <v>1</v>
      </c>
      <c r="S274" t="str">
        <f t="shared" si="30"/>
        <v/>
      </c>
      <c r="T274" s="160">
        <f ca="1">VLOOKUP(A274,OFFSET(SVOD!$A$4,1,0,2000,5),5,0)</f>
        <v>0</v>
      </c>
      <c r="AA274">
        <f ca="1">VLOOKUP(A274,OFFSET(SVOD!$A$4,1,0,2000,4),4,0)</f>
        <v>1</v>
      </c>
    </row>
    <row r="275" spans="1:31" hidden="1" x14ac:dyDescent="0.25">
      <c r="A275">
        <v>5421</v>
      </c>
      <c r="B275">
        <v>2.2000000000000002</v>
      </c>
      <c r="C275" s="10">
        <v>42644</v>
      </c>
      <c r="D275" s="10"/>
      <c r="E275" s="9">
        <f t="shared" si="25"/>
        <v>0</v>
      </c>
      <c r="F275" s="9">
        <f t="shared" si="26"/>
        <v>1</v>
      </c>
      <c r="I275">
        <f ca="1">VLOOKUP(A275,OFFSET(SVOD!$A$4,1,0,2000,3),3,0)</f>
        <v>2.2000000000000002</v>
      </c>
      <c r="J275" s="160"/>
      <c r="K275" s="38">
        <f t="shared" ca="1" si="27"/>
        <v>2.2000000000000002</v>
      </c>
      <c r="L275" s="38">
        <f t="shared" ca="1" si="28"/>
        <v>2.2000000000000002</v>
      </c>
      <c r="M275" s="37">
        <v>2.2000000000000002</v>
      </c>
      <c r="N275" s="36" t="b">
        <f t="shared" ca="1" si="29"/>
        <v>0</v>
      </c>
      <c r="O275" t="s">
        <v>1397</v>
      </c>
      <c r="P275" s="44">
        <v>470049787.54000002</v>
      </c>
      <c r="Q275">
        <f ca="1">VLOOKUP(A275,OFFSET(SVOD!$A$4,1,0,2000,3),2,0)</f>
        <v>2.2000000000000002</v>
      </c>
      <c r="R275">
        <f ca="1">VLOOKUP(A275,OFFSET(SVOD!$A$4,1,0,2000,3),3,0)</f>
        <v>2.2000000000000002</v>
      </c>
      <c r="S275" t="str">
        <f t="shared" si="30"/>
        <v/>
      </c>
      <c r="T275" s="160">
        <f ca="1">VLOOKUP(A275,OFFSET(SVOD!$A$4,1,0,2000,5),5,0)</f>
        <v>0</v>
      </c>
      <c r="AA275">
        <f ca="1">VLOOKUP(A275,OFFSET(SVOD!$A$4,1,0,2000,4),4,0)</f>
        <v>1</v>
      </c>
    </row>
    <row r="276" spans="1:31" hidden="1" x14ac:dyDescent="0.25">
      <c r="A276">
        <v>5422</v>
      </c>
      <c r="B276">
        <v>2.2000000000000002</v>
      </c>
      <c r="C276" s="10">
        <v>42370</v>
      </c>
      <c r="D276" s="10">
        <v>42967</v>
      </c>
      <c r="E276" s="9">
        <f t="shared" si="25"/>
        <v>0</v>
      </c>
      <c r="F276" s="9">
        <f t="shared" si="26"/>
        <v>1</v>
      </c>
      <c r="G276">
        <v>3</v>
      </c>
      <c r="H276">
        <v>21</v>
      </c>
      <c r="I276">
        <f ca="1">VLOOKUP(A276,OFFSET(SVOD!$A$4,1,0,2000,3),3,0)</f>
        <v>4.2</v>
      </c>
      <c r="J276" s="160"/>
      <c r="K276" s="38">
        <f t="shared" ca="1" si="27"/>
        <v>4.2</v>
      </c>
      <c r="L276" s="38">
        <f t="shared" ca="1" si="28"/>
        <v>3</v>
      </c>
      <c r="M276" s="37">
        <v>3</v>
      </c>
      <c r="N276" s="36" t="b">
        <f t="shared" ca="1" si="29"/>
        <v>0</v>
      </c>
      <c r="O276" t="s">
        <v>339</v>
      </c>
      <c r="P276" s="44">
        <v>9491192562.8999996</v>
      </c>
      <c r="Q276">
        <f ca="1">VLOOKUP(A276,OFFSET(SVOD!$A$4,1,0,2000,3),2,0)</f>
        <v>4.2</v>
      </c>
      <c r="R276">
        <f ca="1">VLOOKUP(A276,OFFSET(SVOD!$A$4,1,0,2000,3),3,0)</f>
        <v>4.2</v>
      </c>
      <c r="S276">
        <f t="shared" ca="1" si="30"/>
        <v>1</v>
      </c>
      <c r="T276" s="160">
        <f ca="1">VLOOKUP(A276,OFFSET(SVOD!$A$4,1,0,2000,5),5,0)</f>
        <v>492</v>
      </c>
      <c r="U276" t="s">
        <v>5032</v>
      </c>
      <c r="AA276">
        <f ca="1">VLOOKUP(A276,OFFSET(SVOD!$A$4,1,0,2000,4),4,0)</f>
        <v>3</v>
      </c>
      <c r="AB276">
        <v>1</v>
      </c>
      <c r="AC276">
        <v>4.2</v>
      </c>
      <c r="AD276">
        <v>2</v>
      </c>
      <c r="AE276">
        <v>3</v>
      </c>
    </row>
    <row r="277" spans="1:31" hidden="1" x14ac:dyDescent="0.25">
      <c r="A277">
        <v>5433</v>
      </c>
      <c r="B277">
        <v>1</v>
      </c>
      <c r="C277" s="10">
        <v>42644</v>
      </c>
      <c r="D277" s="10"/>
      <c r="E277" s="9">
        <f t="shared" si="25"/>
        <v>0</v>
      </c>
      <c r="F277" s="9">
        <f t="shared" si="26"/>
        <v>1</v>
      </c>
      <c r="I277">
        <f ca="1">VLOOKUP(A277,OFFSET(SVOD!$A$4,1,0,2000,3),3,0)</f>
        <v>1</v>
      </c>
      <c r="J277" s="160" t="s">
        <v>178</v>
      </c>
      <c r="K277" s="38">
        <f t="shared" ca="1" si="27"/>
        <v>1</v>
      </c>
      <c r="L277" s="38">
        <f t="shared" ca="1" si="28"/>
        <v>1</v>
      </c>
      <c r="M277" s="37">
        <v>1</v>
      </c>
      <c r="N277" s="36" t="b">
        <f t="shared" ca="1" si="29"/>
        <v>0</v>
      </c>
      <c r="O277" t="s">
        <v>2527</v>
      </c>
      <c r="P277" s="44">
        <v>76002315311.220001</v>
      </c>
      <c r="Q277">
        <f ca="1">VLOOKUP(A277,OFFSET(SVOD!$A$4,1,0,2000,3),2,0)</f>
        <v>1</v>
      </c>
      <c r="R277">
        <f ca="1">VLOOKUP(A277,OFFSET(SVOD!$A$4,1,0,2000,3),3,0)</f>
        <v>1</v>
      </c>
      <c r="S277" t="str">
        <f t="shared" si="30"/>
        <v/>
      </c>
      <c r="T277" s="160">
        <f ca="1">VLOOKUP(A277,OFFSET(SVOD!$A$4,1,0,2000,5),5,0)</f>
        <v>0</v>
      </c>
      <c r="V277" t="s">
        <v>4753</v>
      </c>
      <c r="AA277">
        <f ca="1">VLOOKUP(A277,OFFSET(SVOD!$A$4,1,0,2000,4),4,0)</f>
        <v>1</v>
      </c>
      <c r="AB277">
        <v>1</v>
      </c>
    </row>
    <row r="278" spans="1:31" hidden="1" x14ac:dyDescent="0.25">
      <c r="A278">
        <v>5434</v>
      </c>
      <c r="B278">
        <v>1</v>
      </c>
      <c r="C278" s="10">
        <v>42644</v>
      </c>
      <c r="D278" s="10"/>
      <c r="E278" s="9">
        <f t="shared" si="25"/>
        <v>0</v>
      </c>
      <c r="F278" s="9">
        <f t="shared" si="26"/>
        <v>1</v>
      </c>
      <c r="I278">
        <f ca="1">VLOOKUP(A278,OFFSET(SVOD!$A$4,1,0,2000,3),3,0)</f>
        <v>1</v>
      </c>
      <c r="J278" s="160" t="s">
        <v>178</v>
      </c>
      <c r="K278" s="38">
        <f t="shared" ca="1" si="27"/>
        <v>1</v>
      </c>
      <c r="L278" s="38">
        <f t="shared" ca="1" si="28"/>
        <v>1</v>
      </c>
      <c r="M278" s="37">
        <v>1</v>
      </c>
      <c r="N278" s="36" t="b">
        <f t="shared" ca="1" si="29"/>
        <v>0</v>
      </c>
      <c r="O278" t="s">
        <v>4937</v>
      </c>
      <c r="P278" s="44">
        <v>84226520000</v>
      </c>
      <c r="Q278">
        <f ca="1">VLOOKUP(A278,OFFSET(SVOD!$A$4,1,0,2000,3),2,0)</f>
        <v>1</v>
      </c>
      <c r="R278">
        <f ca="1">VLOOKUP(A278,OFFSET(SVOD!$A$4,1,0,2000,3),3,0)</f>
        <v>1</v>
      </c>
      <c r="S278" t="str">
        <f t="shared" si="30"/>
        <v/>
      </c>
      <c r="T278" s="160">
        <f ca="1">VLOOKUP(A278,OFFSET(SVOD!$A$4,1,0,2000,5),5,0)</f>
        <v>0</v>
      </c>
      <c r="V278" t="s">
        <v>4681</v>
      </c>
      <c r="AA278">
        <f ca="1">VLOOKUP(A278,OFFSET(SVOD!$A$4,1,0,2000,4),4,0)</f>
        <v>1</v>
      </c>
      <c r="AB278">
        <v>1</v>
      </c>
    </row>
    <row r="279" spans="1:31" hidden="1" x14ac:dyDescent="0.25">
      <c r="A279">
        <v>5436</v>
      </c>
      <c r="B279">
        <v>1</v>
      </c>
      <c r="C279" s="10">
        <v>42644</v>
      </c>
      <c r="D279" s="10"/>
      <c r="E279" s="9">
        <f t="shared" si="25"/>
        <v>0</v>
      </c>
      <c r="F279" s="9">
        <f t="shared" si="26"/>
        <v>1</v>
      </c>
      <c r="I279">
        <f ca="1">VLOOKUP(A279,OFFSET(SVOD!$A$4,1,0,2000,3),3,0)</f>
        <v>1</v>
      </c>
      <c r="J279" s="160"/>
      <c r="K279" s="38">
        <f t="shared" ca="1" si="27"/>
        <v>1</v>
      </c>
      <c r="L279" s="38">
        <f t="shared" ca="1" si="28"/>
        <v>1</v>
      </c>
      <c r="M279" s="37">
        <v>1</v>
      </c>
      <c r="N279" s="36" t="b">
        <f t="shared" ca="1" si="29"/>
        <v>0</v>
      </c>
      <c r="O279" t="s">
        <v>191</v>
      </c>
      <c r="P279" s="44">
        <v>2133452917.8799999</v>
      </c>
      <c r="Q279">
        <f ca="1">VLOOKUP(A279,OFFSET(SVOD!$A$4,1,0,2000,3),2,0)</f>
        <v>1</v>
      </c>
      <c r="R279">
        <f ca="1">VLOOKUP(A279,OFFSET(SVOD!$A$4,1,0,2000,3),3,0)</f>
        <v>1</v>
      </c>
      <c r="S279" t="str">
        <f t="shared" si="30"/>
        <v/>
      </c>
      <c r="T279" s="160">
        <f ca="1">VLOOKUP(A279,OFFSET(SVOD!$A$4,1,0,2000,5),5,0)</f>
        <v>0</v>
      </c>
      <c r="AA279">
        <f ca="1">VLOOKUP(A279,OFFSET(SVOD!$A$4,1,0,2000,4),4,0)</f>
        <v>1</v>
      </c>
    </row>
    <row r="280" spans="1:31" hidden="1" x14ac:dyDescent="0.25">
      <c r="A280">
        <v>5458</v>
      </c>
      <c r="B280">
        <v>2.1</v>
      </c>
      <c r="C280" s="10">
        <v>42644</v>
      </c>
      <c r="D280" s="10"/>
      <c r="E280" s="9">
        <f t="shared" si="25"/>
        <v>0</v>
      </c>
      <c r="F280" s="9">
        <f t="shared" si="26"/>
        <v>1</v>
      </c>
      <c r="I280">
        <f ca="1">VLOOKUP(A280,OFFSET(SVOD!$A$4,1,0,2000,3),3,0)</f>
        <v>2.1</v>
      </c>
      <c r="J280" s="160"/>
      <c r="K280" s="38">
        <f t="shared" ca="1" si="27"/>
        <v>2</v>
      </c>
      <c r="L280" s="38">
        <f t="shared" ca="1" si="28"/>
        <v>2</v>
      </c>
      <c r="M280" s="37">
        <v>2</v>
      </c>
      <c r="N280" s="36" t="b">
        <f t="shared" ca="1" si="29"/>
        <v>0</v>
      </c>
      <c r="O280" t="s">
        <v>104</v>
      </c>
      <c r="P280" s="44">
        <v>794556559.85000002</v>
      </c>
      <c r="Q280">
        <f ca="1">VLOOKUP(A280,OFFSET(SVOD!$A$4,1,0,2000,3),2,0)</f>
        <v>2.1</v>
      </c>
      <c r="R280">
        <f ca="1">VLOOKUP(A280,OFFSET(SVOD!$A$4,1,0,2000,3),3,0)</f>
        <v>2.1</v>
      </c>
      <c r="S280" t="str">
        <f t="shared" si="30"/>
        <v/>
      </c>
      <c r="T280" s="160">
        <f ca="1">VLOOKUP(A280,OFFSET(SVOD!$A$4,1,0,2000,5),5,0)</f>
        <v>0</v>
      </c>
      <c r="AA280">
        <f ca="1">VLOOKUP(A280,OFFSET(SVOD!$A$4,1,0,2000,4),4,0)</f>
        <v>1</v>
      </c>
    </row>
    <row r="281" spans="1:31" hidden="1" x14ac:dyDescent="0.25">
      <c r="A281">
        <v>5462</v>
      </c>
      <c r="B281">
        <v>1</v>
      </c>
      <c r="C281" s="10">
        <v>42644</v>
      </c>
      <c r="D281" s="10"/>
      <c r="E281" s="9">
        <f t="shared" si="25"/>
        <v>0</v>
      </c>
      <c r="F281" s="9">
        <f t="shared" si="26"/>
        <v>1</v>
      </c>
      <c r="I281">
        <f ca="1">VLOOKUP(A281,OFFSET(SVOD!$A$4,1,0,2000,3),3,0)</f>
        <v>1</v>
      </c>
      <c r="J281" s="160" t="s">
        <v>178</v>
      </c>
      <c r="K281" s="38">
        <f t="shared" ca="1" si="27"/>
        <v>1</v>
      </c>
      <c r="L281" s="38">
        <f t="shared" ca="1" si="28"/>
        <v>1</v>
      </c>
      <c r="M281" s="37">
        <v>1</v>
      </c>
      <c r="N281" s="36" t="b">
        <f t="shared" ca="1" si="29"/>
        <v>0</v>
      </c>
      <c r="O281" t="s">
        <v>1697</v>
      </c>
      <c r="P281" s="44">
        <v>11174466190.02</v>
      </c>
      <c r="Q281">
        <f ca="1">VLOOKUP(A281,OFFSET(SVOD!$A$4,1,0,2000,3),2,0)</f>
        <v>1</v>
      </c>
      <c r="R281">
        <f ca="1">VLOOKUP(A281,OFFSET(SVOD!$A$4,1,0,2000,3),3,0)</f>
        <v>1</v>
      </c>
      <c r="S281" t="str">
        <f t="shared" si="30"/>
        <v/>
      </c>
      <c r="T281" s="160">
        <f ca="1">VLOOKUP(A281,OFFSET(SVOD!$A$4,1,0,2000,5),5,0)</f>
        <v>0</v>
      </c>
      <c r="V281" t="s">
        <v>1719</v>
      </c>
      <c r="AA281">
        <f ca="1">VLOOKUP(A281,OFFSET(SVOD!$A$4,1,0,2000,4),4,0)</f>
        <v>1</v>
      </c>
      <c r="AB281">
        <v>1</v>
      </c>
    </row>
    <row r="282" spans="1:31" hidden="1" x14ac:dyDescent="0.25">
      <c r="A282">
        <v>5487</v>
      </c>
      <c r="B282">
        <v>1</v>
      </c>
      <c r="C282" s="10">
        <v>42644</v>
      </c>
      <c r="D282" s="10"/>
      <c r="E282" s="9">
        <f t="shared" si="25"/>
        <v>0</v>
      </c>
      <c r="F282" s="9">
        <f t="shared" si="26"/>
        <v>1</v>
      </c>
      <c r="I282">
        <f ca="1">VLOOKUP(A282,OFFSET(SVOD!$A$4,1,0,2000,3),3,0)</f>
        <v>1</v>
      </c>
      <c r="J282" s="160"/>
      <c r="K282" s="38">
        <f t="shared" ca="1" si="27"/>
        <v>1</v>
      </c>
      <c r="L282" s="38">
        <f t="shared" ca="1" si="28"/>
        <v>1</v>
      </c>
      <c r="M282" s="37">
        <v>1</v>
      </c>
      <c r="N282" s="36" t="b">
        <f t="shared" ca="1" si="29"/>
        <v>0</v>
      </c>
      <c r="O282" t="s">
        <v>5648</v>
      </c>
      <c r="P282" s="44">
        <v>78247755.709999993</v>
      </c>
      <c r="Q282">
        <f ca="1">VLOOKUP(A282,OFFSET(SVOD!$A$4,1,0,2000,3),2,0)</f>
        <v>1</v>
      </c>
      <c r="R282">
        <f ca="1">VLOOKUP(A282,OFFSET(SVOD!$A$4,1,0,2000,3),3,0)</f>
        <v>1</v>
      </c>
      <c r="S282" t="str">
        <f t="shared" si="30"/>
        <v/>
      </c>
      <c r="T282" s="160">
        <f ca="1">VLOOKUP(A282,OFFSET(SVOD!$A$4,1,0,2000,5),5,0)</f>
        <v>0</v>
      </c>
      <c r="AA282">
        <f ca="1">VLOOKUP(A282,OFFSET(SVOD!$A$4,1,0,2000,4),4,0)</f>
        <v>1</v>
      </c>
    </row>
    <row r="283" spans="1:31" hidden="1" x14ac:dyDescent="0.25">
      <c r="A283">
        <v>5496</v>
      </c>
      <c r="B283">
        <v>1</v>
      </c>
      <c r="C283" s="10">
        <v>42644</v>
      </c>
      <c r="D283" s="10"/>
      <c r="E283" s="9">
        <f t="shared" si="25"/>
        <v>0</v>
      </c>
      <c r="F283" s="9">
        <f t="shared" si="26"/>
        <v>1</v>
      </c>
      <c r="I283">
        <f ca="1">VLOOKUP(A283,OFFSET(SVOD!$A$4,1,0,2000,3),3,0)</f>
        <v>1</v>
      </c>
      <c r="J283" s="160"/>
      <c r="K283" s="38">
        <f t="shared" ca="1" si="27"/>
        <v>1</v>
      </c>
      <c r="L283" s="38">
        <f t="shared" ca="1" si="28"/>
        <v>1</v>
      </c>
      <c r="M283" s="37">
        <v>1</v>
      </c>
      <c r="N283" s="36" t="b">
        <f t="shared" ca="1" si="29"/>
        <v>0</v>
      </c>
      <c r="O283" t="s">
        <v>427</v>
      </c>
      <c r="P283" s="44">
        <v>1320654702.53</v>
      </c>
      <c r="Q283">
        <f ca="1">VLOOKUP(A283,OFFSET(SVOD!$A$4,1,0,2000,3),2,0)</f>
        <v>1</v>
      </c>
      <c r="R283">
        <f ca="1">VLOOKUP(A283,OFFSET(SVOD!$A$4,1,0,2000,3),3,0)</f>
        <v>1</v>
      </c>
      <c r="S283" t="str">
        <f t="shared" si="30"/>
        <v/>
      </c>
      <c r="T283" s="160">
        <f ca="1">VLOOKUP(A283,OFFSET(SVOD!$A$4,1,0,2000,5),5,0)</f>
        <v>0</v>
      </c>
      <c r="AA283">
        <f ca="1">VLOOKUP(A283,OFFSET(SVOD!$A$4,1,0,2000,4),4,0)</f>
        <v>1</v>
      </c>
    </row>
    <row r="284" spans="1:31" hidden="1" x14ac:dyDescent="0.25">
      <c r="A284">
        <v>5500</v>
      </c>
      <c r="B284">
        <v>1</v>
      </c>
      <c r="C284" s="10">
        <v>42644</v>
      </c>
      <c r="D284" s="10"/>
      <c r="E284" s="9">
        <f t="shared" si="25"/>
        <v>0</v>
      </c>
      <c r="F284" s="9">
        <f t="shared" si="26"/>
        <v>1</v>
      </c>
      <c r="I284">
        <f ca="1">VLOOKUP(A284,OFFSET(SVOD!$A$4,1,0,2000,3),3,0)</f>
        <v>1</v>
      </c>
      <c r="J284" s="160"/>
      <c r="K284" s="38">
        <f t="shared" ca="1" si="27"/>
        <v>1</v>
      </c>
      <c r="L284" s="38">
        <f t="shared" ca="1" si="28"/>
        <v>1</v>
      </c>
      <c r="M284" s="37">
        <v>1</v>
      </c>
      <c r="N284" s="36" t="b">
        <f t="shared" ca="1" si="29"/>
        <v>0</v>
      </c>
      <c r="O284" t="s">
        <v>18</v>
      </c>
      <c r="P284" s="44">
        <v>1475059096.7</v>
      </c>
      <c r="Q284">
        <f ca="1">VLOOKUP(A284,OFFSET(SVOD!$A$4,1,0,2000,3),2,0)</f>
        <v>1</v>
      </c>
      <c r="R284">
        <f ca="1">VLOOKUP(A284,OFFSET(SVOD!$A$4,1,0,2000,3),3,0)</f>
        <v>1</v>
      </c>
      <c r="S284" t="str">
        <f t="shared" si="30"/>
        <v/>
      </c>
      <c r="T284" s="160">
        <f ca="1">VLOOKUP(A284,OFFSET(SVOD!$A$4,1,0,2000,5),5,0)</f>
        <v>0</v>
      </c>
      <c r="U284" t="s">
        <v>1792</v>
      </c>
      <c r="AA284">
        <f ca="1">VLOOKUP(A284,OFFSET(SVOD!$A$4,1,0,2000,4),4,0)</f>
        <v>1</v>
      </c>
    </row>
    <row r="285" spans="1:31" hidden="1" x14ac:dyDescent="0.25">
      <c r="A285">
        <v>5501</v>
      </c>
      <c r="B285">
        <v>2</v>
      </c>
      <c r="C285" s="10">
        <v>42370</v>
      </c>
      <c r="D285" s="10">
        <v>42967</v>
      </c>
      <c r="E285" s="9">
        <f t="shared" si="25"/>
        <v>0</v>
      </c>
      <c r="F285" s="9">
        <f t="shared" si="26"/>
        <v>1</v>
      </c>
      <c r="I285">
        <f ca="1">VLOOKUP(A285,OFFSET(SVOD!$A$4,1,0,2000,3),3,0)</f>
        <v>2</v>
      </c>
      <c r="J285" s="160" t="s">
        <v>178</v>
      </c>
      <c r="K285" s="38">
        <f t="shared" ca="1" si="27"/>
        <v>2</v>
      </c>
      <c r="L285" s="38">
        <f t="shared" ca="1" si="28"/>
        <v>2</v>
      </c>
      <c r="M285" s="37">
        <v>2</v>
      </c>
      <c r="N285" s="36" t="b">
        <f t="shared" ca="1" si="29"/>
        <v>0</v>
      </c>
      <c r="O285" t="s">
        <v>1164</v>
      </c>
      <c r="P285" s="44">
        <v>75202250000</v>
      </c>
      <c r="Q285">
        <f ca="1">VLOOKUP(A285,OFFSET(SVOD!$A$4,1,0,2000,3),2,0)</f>
        <v>1</v>
      </c>
      <c r="R285">
        <f ca="1">VLOOKUP(A285,OFFSET(SVOD!$A$4,1,0,2000,3),3,0)</f>
        <v>2</v>
      </c>
      <c r="S285" t="str">
        <f t="shared" si="30"/>
        <v/>
      </c>
      <c r="T285" s="160">
        <f ca="1">VLOOKUP(A285,OFFSET(SVOD!$A$4,1,0,2000,5),5,0)</f>
        <v>12</v>
      </c>
      <c r="V285" t="s">
        <v>5142</v>
      </c>
      <c r="AA285">
        <f ca="1">VLOOKUP(A285,OFFSET(SVOD!$A$4,1,0,2000,4),4,0)</f>
        <v>2</v>
      </c>
      <c r="AB285">
        <v>1</v>
      </c>
    </row>
    <row r="286" spans="1:31" hidden="1" x14ac:dyDescent="0.25">
      <c r="A286">
        <v>5503</v>
      </c>
      <c r="B286">
        <v>3</v>
      </c>
      <c r="C286" s="10">
        <v>41548</v>
      </c>
      <c r="D286" s="10">
        <v>41698</v>
      </c>
      <c r="E286" s="9">
        <f t="shared" si="25"/>
        <v>2</v>
      </c>
      <c r="F286" s="9">
        <f t="shared" ca="1" si="26"/>
        <v>4.4000000000000004</v>
      </c>
      <c r="I286">
        <f ca="1">VLOOKUP(A286,OFFSET(SVOD!$A$4,1,0,2000,3),3,0)</f>
        <v>5</v>
      </c>
      <c r="J286" s="160"/>
      <c r="K286" s="38">
        <f t="shared" ca="1" si="27"/>
        <v>5</v>
      </c>
      <c r="L286" s="38">
        <f t="shared" ca="1" si="28"/>
        <v>5</v>
      </c>
      <c r="M286" s="37">
        <v>5</v>
      </c>
      <c r="N286" s="36" t="b">
        <f t="shared" ca="1" si="29"/>
        <v>0</v>
      </c>
      <c r="O286" t="s">
        <v>216</v>
      </c>
      <c r="P286" s="44">
        <v>150000000</v>
      </c>
      <c r="Q286">
        <f ca="1">VLOOKUP(A286,OFFSET(SVOD!$A$4,1,0,2000,3),2,0)</f>
        <v>5</v>
      </c>
      <c r="R286">
        <f ca="1">VLOOKUP(A286,OFFSET(SVOD!$A$4,1,0,2000,3),3,0)</f>
        <v>5</v>
      </c>
      <c r="S286" t="str">
        <f t="shared" si="30"/>
        <v/>
      </c>
      <c r="T286" s="160">
        <f ca="1">VLOOKUP(A286,OFFSET(SVOD!$A$4,1,0,2000,5),5,0)</f>
        <v>1342</v>
      </c>
      <c r="W286" t="s">
        <v>6803</v>
      </c>
      <c r="AA286">
        <f ca="1">VLOOKUP(A286,OFFSET(SVOD!$A$4,1,0,2000,4),4,0)</f>
        <v>3</v>
      </c>
    </row>
    <row r="287" spans="1:31" hidden="1" x14ac:dyDescent="0.25">
      <c r="A287">
        <v>5504</v>
      </c>
      <c r="B287">
        <v>1</v>
      </c>
      <c r="C287" s="10">
        <v>42644</v>
      </c>
      <c r="D287" s="10"/>
      <c r="E287" s="9">
        <f t="shared" si="25"/>
        <v>0</v>
      </c>
      <c r="F287" s="9">
        <f t="shared" si="26"/>
        <v>1</v>
      </c>
      <c r="I287">
        <f ca="1">VLOOKUP(A287,OFFSET(SVOD!$A$4,1,0,2000,3),3,0)</f>
        <v>1</v>
      </c>
      <c r="J287" s="160"/>
      <c r="K287" s="38">
        <f t="shared" ca="1" si="27"/>
        <v>1</v>
      </c>
      <c r="L287" s="38">
        <f t="shared" ca="1" si="28"/>
        <v>1</v>
      </c>
      <c r="M287" s="37">
        <v>1</v>
      </c>
      <c r="N287" s="36" t="b">
        <f t="shared" ca="1" si="29"/>
        <v>0</v>
      </c>
      <c r="O287" t="s">
        <v>346</v>
      </c>
      <c r="P287" s="44">
        <v>4916457388.9799995</v>
      </c>
      <c r="Q287">
        <f ca="1">VLOOKUP(A287,OFFSET(SVOD!$A$4,1,0,2000,3),2,0)</f>
        <v>1</v>
      </c>
      <c r="R287">
        <f ca="1">VLOOKUP(A287,OFFSET(SVOD!$A$4,1,0,2000,3),3,0)</f>
        <v>1</v>
      </c>
      <c r="S287" t="str">
        <f t="shared" si="30"/>
        <v/>
      </c>
      <c r="T287" s="160">
        <f ca="1">VLOOKUP(A287,OFFSET(SVOD!$A$4,1,0,2000,5),5,0)</f>
        <v>0</v>
      </c>
      <c r="AA287">
        <f ca="1">VLOOKUP(A287,OFFSET(SVOD!$A$4,1,0,2000,4),4,0)</f>
        <v>1</v>
      </c>
    </row>
    <row r="288" spans="1:31" hidden="1" x14ac:dyDescent="0.25">
      <c r="A288">
        <v>5505</v>
      </c>
      <c r="B288">
        <v>3</v>
      </c>
      <c r="C288" s="10">
        <v>41640</v>
      </c>
      <c r="D288" s="10">
        <v>41790</v>
      </c>
      <c r="E288" s="9">
        <f t="shared" si="25"/>
        <v>2</v>
      </c>
      <c r="F288" s="9">
        <f t="shared" ca="1" si="26"/>
        <v>4.4000000000000004</v>
      </c>
      <c r="I288">
        <f ca="1">VLOOKUP(A288,OFFSET(SVOD!$A$4,1,0,2000,3),3,0)</f>
        <v>5</v>
      </c>
      <c r="J288" s="160"/>
      <c r="K288" s="38">
        <f t="shared" ca="1" si="27"/>
        <v>5</v>
      </c>
      <c r="L288" s="38">
        <f t="shared" ca="1" si="28"/>
        <v>5</v>
      </c>
      <c r="M288" s="37">
        <v>5</v>
      </c>
      <c r="N288" s="36" t="b">
        <f t="shared" ca="1" si="29"/>
        <v>0</v>
      </c>
      <c r="O288" t="s">
        <v>160</v>
      </c>
      <c r="P288" s="44">
        <v>170000000</v>
      </c>
      <c r="Q288">
        <f ca="1">VLOOKUP(A288,OFFSET(SVOD!$A$4,1,0,2000,3),2,0)</f>
        <v>5</v>
      </c>
      <c r="R288">
        <f ca="1">VLOOKUP(A288,OFFSET(SVOD!$A$4,1,0,2000,3),3,0)</f>
        <v>5</v>
      </c>
      <c r="S288" t="str">
        <f t="shared" si="30"/>
        <v/>
      </c>
      <c r="T288" s="160">
        <f ca="1">VLOOKUP(A288,OFFSET(SVOD!$A$4,1,0,2000,5),5,0)</f>
        <v>1342</v>
      </c>
      <c r="W288" t="s">
        <v>6803</v>
      </c>
      <c r="AA288">
        <f ca="1">VLOOKUP(A288,OFFSET(SVOD!$A$4,1,0,2000,4),4,0)</f>
        <v>3</v>
      </c>
    </row>
    <row r="289" spans="1:28" hidden="1" x14ac:dyDescent="0.25">
      <c r="A289">
        <v>5506</v>
      </c>
      <c r="B289">
        <v>3</v>
      </c>
      <c r="C289" s="10">
        <v>41821</v>
      </c>
      <c r="D289" s="10">
        <v>41973</v>
      </c>
      <c r="E289" s="9">
        <f t="shared" si="25"/>
        <v>2</v>
      </c>
      <c r="F289" s="9">
        <f t="shared" ca="1" si="26"/>
        <v>4.4000000000000004</v>
      </c>
      <c r="I289">
        <f ca="1">VLOOKUP(A289,OFFSET(SVOD!$A$4,1,0,2000,3),3,0)</f>
        <v>5</v>
      </c>
      <c r="J289" s="160"/>
      <c r="K289" s="38">
        <f t="shared" ca="1" si="27"/>
        <v>5</v>
      </c>
      <c r="L289" s="38">
        <f t="shared" ca="1" si="28"/>
        <v>5</v>
      </c>
      <c r="M289" s="37">
        <v>5</v>
      </c>
      <c r="N289" s="36" t="b">
        <f t="shared" ca="1" si="29"/>
        <v>0</v>
      </c>
      <c r="O289" t="s">
        <v>256</v>
      </c>
      <c r="P289" s="44">
        <v>150000000</v>
      </c>
      <c r="Q289">
        <f ca="1">VLOOKUP(A289,OFFSET(SVOD!$A$4,1,0,2000,3),2,0)</f>
        <v>5</v>
      </c>
      <c r="R289">
        <f ca="1">VLOOKUP(A289,OFFSET(SVOD!$A$4,1,0,2000,3),3,0)</f>
        <v>5</v>
      </c>
      <c r="S289" t="str">
        <f t="shared" si="30"/>
        <v/>
      </c>
      <c r="T289" s="160">
        <f ca="1">VLOOKUP(A289,OFFSET(SVOD!$A$4,1,0,2000,5),5,0)</f>
        <v>1342</v>
      </c>
      <c r="W289" t="s">
        <v>6803</v>
      </c>
      <c r="AA289">
        <f ca="1">VLOOKUP(A289,OFFSET(SVOD!$A$4,1,0,2000,4),4,0)</f>
        <v>3</v>
      </c>
    </row>
    <row r="290" spans="1:28" hidden="1" x14ac:dyDescent="0.25">
      <c r="A290">
        <v>5511</v>
      </c>
      <c r="B290">
        <v>1</v>
      </c>
      <c r="C290" s="10">
        <v>42644</v>
      </c>
      <c r="D290" s="10"/>
      <c r="E290" s="9">
        <f t="shared" si="25"/>
        <v>0</v>
      </c>
      <c r="F290" s="9">
        <f t="shared" si="26"/>
        <v>1</v>
      </c>
      <c r="I290">
        <f ca="1">VLOOKUP(A290,OFFSET(SVOD!$A$4,1,0,2000,3),3,0)</f>
        <v>1</v>
      </c>
      <c r="J290" s="160"/>
      <c r="K290" s="38">
        <f t="shared" ca="1" si="27"/>
        <v>1</v>
      </c>
      <c r="L290" s="38">
        <f t="shared" ca="1" si="28"/>
        <v>1</v>
      </c>
      <c r="M290" s="37">
        <v>1</v>
      </c>
      <c r="N290" s="36" t="b">
        <f t="shared" ca="1" si="29"/>
        <v>0</v>
      </c>
      <c r="O290" t="s">
        <v>475</v>
      </c>
      <c r="P290" s="44">
        <v>488372093.10000002</v>
      </c>
      <c r="Q290">
        <f ca="1">VLOOKUP(A290,OFFSET(SVOD!$A$4,1,0,2000,3),2,0)</f>
        <v>1</v>
      </c>
      <c r="R290">
        <f ca="1">VLOOKUP(A290,OFFSET(SVOD!$A$4,1,0,2000,3),3,0)</f>
        <v>1</v>
      </c>
      <c r="S290" t="str">
        <f t="shared" si="30"/>
        <v/>
      </c>
      <c r="T290" s="160">
        <f ca="1">VLOOKUP(A290,OFFSET(SVOD!$A$4,1,0,2000,5),5,0)</f>
        <v>0</v>
      </c>
      <c r="AA290">
        <f ca="1">VLOOKUP(A290,OFFSET(SVOD!$A$4,1,0,2000,4),4,0)</f>
        <v>1</v>
      </c>
    </row>
    <row r="291" spans="1:28" hidden="1" x14ac:dyDescent="0.25">
      <c r="A291">
        <v>5520</v>
      </c>
      <c r="B291">
        <v>1</v>
      </c>
      <c r="C291" s="10">
        <v>42644</v>
      </c>
      <c r="D291" s="10"/>
      <c r="E291" s="9">
        <f t="shared" si="25"/>
        <v>0</v>
      </c>
      <c r="F291" s="9">
        <f t="shared" si="26"/>
        <v>1</v>
      </c>
      <c r="I291">
        <f ca="1">VLOOKUP(A291,OFFSET(SVOD!$A$4,1,0,2000,3),3,0)</f>
        <v>1</v>
      </c>
      <c r="J291" s="160"/>
      <c r="K291" s="38">
        <f t="shared" ca="1" si="27"/>
        <v>1</v>
      </c>
      <c r="L291" s="38">
        <f t="shared" ca="1" si="28"/>
        <v>1</v>
      </c>
      <c r="M291" s="37">
        <v>1</v>
      </c>
      <c r="N291" s="36" t="b">
        <f t="shared" ca="1" si="29"/>
        <v>0</v>
      </c>
      <c r="O291" t="s">
        <v>4059</v>
      </c>
      <c r="P291" s="44">
        <v>350000000</v>
      </c>
      <c r="Q291">
        <f ca="1">VLOOKUP(A291,OFFSET(SVOD!$A$4,1,0,2000,3),2,0)</f>
        <v>1</v>
      </c>
      <c r="R291">
        <f ca="1">VLOOKUP(A291,OFFSET(SVOD!$A$4,1,0,2000,3),3,0)</f>
        <v>1</v>
      </c>
      <c r="S291" t="str">
        <f t="shared" si="30"/>
        <v/>
      </c>
      <c r="T291" s="160">
        <f ca="1">VLOOKUP(A291,OFFSET(SVOD!$A$4,1,0,2000,5),5,0)</f>
        <v>0</v>
      </c>
      <c r="AA291">
        <f ca="1">VLOOKUP(A291,OFFSET(SVOD!$A$4,1,0,2000,4),4,0)</f>
        <v>1</v>
      </c>
    </row>
    <row r="292" spans="1:28" hidden="1" x14ac:dyDescent="0.25">
      <c r="A292">
        <v>5535</v>
      </c>
      <c r="B292">
        <v>2.2999999999999998</v>
      </c>
      <c r="C292" s="10">
        <v>42644</v>
      </c>
      <c r="D292" s="10"/>
      <c r="E292" s="9">
        <f t="shared" si="25"/>
        <v>0</v>
      </c>
      <c r="F292" s="9">
        <f t="shared" si="26"/>
        <v>1</v>
      </c>
      <c r="I292">
        <f ca="1">VLOOKUP(A292,OFFSET(SVOD!$A$4,1,0,2000,3),3,0)</f>
        <v>4.3</v>
      </c>
      <c r="J292" s="160"/>
      <c r="K292" s="38">
        <f t="shared" ca="1" si="27"/>
        <v>4.3</v>
      </c>
      <c r="L292" s="38">
        <f t="shared" ca="1" si="28"/>
        <v>4.3</v>
      </c>
      <c r="M292" s="37">
        <v>4.3</v>
      </c>
      <c r="N292" s="36" t="b">
        <f t="shared" ca="1" si="29"/>
        <v>0</v>
      </c>
      <c r="O292" t="s">
        <v>257</v>
      </c>
      <c r="P292" s="44">
        <v>2705665489.0700002</v>
      </c>
      <c r="Q292">
        <f ca="1">VLOOKUP(A292,OFFSET(SVOD!$A$4,1,0,2000,3),2,0)</f>
        <v>4.3</v>
      </c>
      <c r="R292">
        <f ca="1">VLOOKUP(A292,OFFSET(SVOD!$A$4,1,0,2000,3),3,0)</f>
        <v>4.3</v>
      </c>
      <c r="S292" t="str">
        <f t="shared" si="30"/>
        <v/>
      </c>
      <c r="T292" s="160">
        <f ca="1">VLOOKUP(A292,OFFSET(SVOD!$A$4,1,0,2000,5),5,0)</f>
        <v>92</v>
      </c>
      <c r="AA292">
        <f ca="1">VLOOKUP(A292,OFFSET(SVOD!$A$4,1,0,2000,4),4,0)</f>
        <v>3</v>
      </c>
    </row>
    <row r="293" spans="1:28" hidden="1" x14ac:dyDescent="0.25">
      <c r="A293">
        <v>5544</v>
      </c>
      <c r="B293">
        <v>1</v>
      </c>
      <c r="C293" s="10">
        <v>42644</v>
      </c>
      <c r="D293" s="10"/>
      <c r="E293" s="9">
        <f t="shared" si="25"/>
        <v>0</v>
      </c>
      <c r="F293" s="9">
        <f t="shared" si="26"/>
        <v>1</v>
      </c>
      <c r="I293">
        <f ca="1">VLOOKUP(A293,OFFSET(SVOD!$A$4,1,0,2000,3),3,0)</f>
        <v>1</v>
      </c>
      <c r="J293" s="160" t="s">
        <v>178</v>
      </c>
      <c r="K293" s="38">
        <f t="shared" ca="1" si="27"/>
        <v>1</v>
      </c>
      <c r="L293" s="38">
        <f t="shared" ca="1" si="28"/>
        <v>1</v>
      </c>
      <c r="M293" s="37">
        <v>1</v>
      </c>
      <c r="N293" s="36" t="b">
        <f t="shared" ca="1" si="29"/>
        <v>0</v>
      </c>
      <c r="O293" t="s">
        <v>3471</v>
      </c>
      <c r="P293" s="44">
        <v>24365529000</v>
      </c>
      <c r="Q293">
        <f ca="1">VLOOKUP(A293,OFFSET(SVOD!$A$4,1,0,2000,3),2,0)</f>
        <v>1</v>
      </c>
      <c r="R293">
        <f ca="1">VLOOKUP(A293,OFFSET(SVOD!$A$4,1,0,2000,3),3,0)</f>
        <v>1</v>
      </c>
      <c r="S293" t="str">
        <f t="shared" si="30"/>
        <v/>
      </c>
      <c r="T293" s="160">
        <f ca="1">VLOOKUP(A293,OFFSET(SVOD!$A$4,1,0,2000,5),5,0)</f>
        <v>0</v>
      </c>
      <c r="V293" t="s">
        <v>3486</v>
      </c>
      <c r="AA293">
        <f ca="1">VLOOKUP(A293,OFFSET(SVOD!$A$4,1,0,2000,4),4,0)</f>
        <v>1</v>
      </c>
      <c r="AB293">
        <v>1</v>
      </c>
    </row>
    <row r="294" spans="1:28" hidden="1" x14ac:dyDescent="0.25">
      <c r="A294">
        <v>5571</v>
      </c>
      <c r="B294">
        <v>1</v>
      </c>
      <c r="C294" s="10">
        <v>42644</v>
      </c>
      <c r="D294" s="10"/>
      <c r="E294" s="9">
        <f t="shared" si="25"/>
        <v>0</v>
      </c>
      <c r="F294" s="9">
        <f t="shared" si="26"/>
        <v>1</v>
      </c>
      <c r="I294">
        <f ca="1">VLOOKUP(A294,OFFSET(SVOD!$A$4,1,0,2000,3),3,0)</f>
        <v>1</v>
      </c>
      <c r="J294" s="160" t="s">
        <v>1643</v>
      </c>
      <c r="K294" s="38">
        <f t="shared" ca="1" si="27"/>
        <v>1</v>
      </c>
      <c r="L294" s="38">
        <f t="shared" ca="1" si="28"/>
        <v>1</v>
      </c>
      <c r="M294" s="37">
        <v>1</v>
      </c>
      <c r="N294" s="36" t="b">
        <f t="shared" ca="1" si="29"/>
        <v>0</v>
      </c>
      <c r="O294" t="s">
        <v>4081</v>
      </c>
      <c r="P294" s="44">
        <v>15992168286.74</v>
      </c>
      <c r="Q294">
        <f ca="1">VLOOKUP(A294,OFFSET(SVOD!$A$4,1,0,2000,3),2,0)</f>
        <v>1</v>
      </c>
      <c r="R294">
        <f ca="1">VLOOKUP(A294,OFFSET(SVOD!$A$4,1,0,2000,3),3,0)</f>
        <v>1</v>
      </c>
      <c r="S294" t="str">
        <f t="shared" si="30"/>
        <v/>
      </c>
      <c r="T294" s="160">
        <f ca="1">VLOOKUP(A294,OFFSET(SVOD!$A$4,1,0,2000,5),5,0)</f>
        <v>0</v>
      </c>
      <c r="V294" t="s">
        <v>4274</v>
      </c>
      <c r="AA294">
        <f ca="1">VLOOKUP(A294,OFFSET(SVOD!$A$4,1,0,2000,4),4,0)</f>
        <v>1</v>
      </c>
      <c r="AB294">
        <v>1</v>
      </c>
    </row>
    <row r="295" spans="1:28" hidden="1" x14ac:dyDescent="0.25">
      <c r="A295">
        <v>5572</v>
      </c>
      <c r="B295">
        <v>3</v>
      </c>
      <c r="C295" s="10">
        <v>42644</v>
      </c>
      <c r="D295" s="10"/>
      <c r="E295" s="9">
        <f t="shared" si="25"/>
        <v>0</v>
      </c>
      <c r="F295" s="9">
        <f t="shared" si="26"/>
        <v>1</v>
      </c>
      <c r="I295">
        <f ca="1">VLOOKUP(A295,OFFSET(SVOD!$A$4,1,0,2000,3),3,0)</f>
        <v>5</v>
      </c>
      <c r="J295" s="160"/>
      <c r="K295" s="38">
        <f t="shared" ca="1" si="27"/>
        <v>5</v>
      </c>
      <c r="L295" s="38">
        <f t="shared" ca="1" si="28"/>
        <v>5</v>
      </c>
      <c r="M295" s="37">
        <v>5</v>
      </c>
      <c r="N295" s="36" t="b">
        <f t="shared" ca="1" si="29"/>
        <v>0</v>
      </c>
      <c r="O295" t="s">
        <v>1639</v>
      </c>
      <c r="P295" s="44">
        <v>400000000</v>
      </c>
      <c r="Q295">
        <f ca="1">VLOOKUP(A295,OFFSET(SVOD!$A$4,1,0,2000,3),2,0)</f>
        <v>5</v>
      </c>
      <c r="R295">
        <f ca="1">VLOOKUP(A295,OFFSET(SVOD!$A$4,1,0,2000,3),3,0)</f>
        <v>5</v>
      </c>
      <c r="S295" t="str">
        <f t="shared" si="30"/>
        <v/>
      </c>
      <c r="T295" s="160">
        <f ca="1">VLOOKUP(A295,OFFSET(SVOD!$A$4,1,0,2000,5),5,0)</f>
        <v>813</v>
      </c>
      <c r="W295" t="s">
        <v>3857</v>
      </c>
      <c r="AA295">
        <f ca="1">VLOOKUP(A295,OFFSET(SVOD!$A$4,1,0,2000,4),4,0)</f>
        <v>3</v>
      </c>
    </row>
    <row r="296" spans="1:28" hidden="1" x14ac:dyDescent="0.25">
      <c r="A296">
        <v>5573</v>
      </c>
      <c r="B296">
        <v>1</v>
      </c>
      <c r="C296" s="10">
        <v>42644</v>
      </c>
      <c r="D296" s="10"/>
      <c r="E296" s="9">
        <f t="shared" si="25"/>
        <v>0</v>
      </c>
      <c r="F296" s="9">
        <f t="shared" si="26"/>
        <v>1</v>
      </c>
      <c r="I296">
        <f ca="1">VLOOKUP(A296,OFFSET(SVOD!$A$4,1,0,2000,3),3,0)</f>
        <v>1</v>
      </c>
      <c r="J296" s="160"/>
      <c r="K296" s="38">
        <f t="shared" ca="1" si="27"/>
        <v>1</v>
      </c>
      <c r="L296" s="38">
        <f t="shared" ca="1" si="28"/>
        <v>1</v>
      </c>
      <c r="M296" s="37">
        <v>1</v>
      </c>
      <c r="N296" s="36" t="b">
        <f t="shared" ca="1" si="29"/>
        <v>0</v>
      </c>
      <c r="O296" t="s">
        <v>3146</v>
      </c>
      <c r="P296" s="44">
        <v>1223029730.98</v>
      </c>
      <c r="Q296">
        <f ca="1">VLOOKUP(A296,OFFSET(SVOD!$A$4,1,0,2000,3),2,0)</f>
        <v>1</v>
      </c>
      <c r="R296">
        <f ca="1">VLOOKUP(A296,OFFSET(SVOD!$A$4,1,0,2000,3),3,0)</f>
        <v>1</v>
      </c>
      <c r="S296" t="str">
        <f t="shared" si="30"/>
        <v/>
      </c>
      <c r="T296" s="160">
        <f ca="1">VLOOKUP(A296,OFFSET(SVOD!$A$4,1,0,2000,5),5,0)</f>
        <v>0</v>
      </c>
      <c r="AA296">
        <f ca="1">VLOOKUP(A296,OFFSET(SVOD!$A$4,1,0,2000,4),4,0)</f>
        <v>1</v>
      </c>
    </row>
    <row r="297" spans="1:28" hidden="1" x14ac:dyDescent="0.25">
      <c r="A297">
        <v>5577</v>
      </c>
      <c r="B297">
        <v>1</v>
      </c>
      <c r="C297" s="10">
        <v>42644</v>
      </c>
      <c r="D297" s="10"/>
      <c r="E297" s="9">
        <f t="shared" si="25"/>
        <v>0</v>
      </c>
      <c r="F297" s="9">
        <f t="shared" si="26"/>
        <v>1</v>
      </c>
      <c r="I297">
        <f ca="1">VLOOKUP(A297,OFFSET(SVOD!$A$4,1,0,2000,3),3,0)</f>
        <v>1</v>
      </c>
      <c r="J297" s="160"/>
      <c r="K297" s="38">
        <f t="shared" ca="1" si="27"/>
        <v>1</v>
      </c>
      <c r="L297" s="38">
        <f t="shared" ca="1" si="28"/>
        <v>1</v>
      </c>
      <c r="M297" s="37">
        <v>1</v>
      </c>
      <c r="N297" s="36" t="b">
        <f t="shared" ca="1" si="29"/>
        <v>0</v>
      </c>
      <c r="O297" t="s">
        <v>3945</v>
      </c>
      <c r="P297" s="44">
        <v>1475254237.25</v>
      </c>
      <c r="Q297">
        <f ca="1">VLOOKUP(A297,OFFSET(SVOD!$A$4,1,0,2000,3),2,0)</f>
        <v>1</v>
      </c>
      <c r="R297">
        <f ca="1">VLOOKUP(A297,OFFSET(SVOD!$A$4,1,0,2000,3),3,0)</f>
        <v>1</v>
      </c>
      <c r="S297" t="str">
        <f t="shared" si="30"/>
        <v/>
      </c>
      <c r="T297" s="160">
        <f ca="1">VLOOKUP(A297,OFFSET(SVOD!$A$4,1,0,2000,5),5,0)</f>
        <v>0</v>
      </c>
      <c r="AA297">
        <f ca="1">VLOOKUP(A297,OFFSET(SVOD!$A$4,1,0,2000,4),4,0)</f>
        <v>1</v>
      </c>
    </row>
    <row r="298" spans="1:28" hidden="1" x14ac:dyDescent="0.25">
      <c r="A298">
        <v>5580</v>
      </c>
      <c r="B298">
        <v>1</v>
      </c>
      <c r="C298" s="10">
        <v>42644</v>
      </c>
      <c r="D298" s="10"/>
      <c r="E298" s="9">
        <f t="shared" si="25"/>
        <v>0</v>
      </c>
      <c r="F298" s="9">
        <f t="shared" si="26"/>
        <v>1</v>
      </c>
      <c r="I298">
        <f ca="1">VLOOKUP(A298,OFFSET(SVOD!$A$4,1,0,2000,3),3,0)</f>
        <v>1</v>
      </c>
      <c r="J298" s="160"/>
      <c r="K298" s="38">
        <f t="shared" ca="1" si="27"/>
        <v>1</v>
      </c>
      <c r="L298" s="38">
        <f t="shared" ca="1" si="28"/>
        <v>1</v>
      </c>
      <c r="M298" s="37">
        <v>1</v>
      </c>
      <c r="N298" s="36" t="b">
        <f t="shared" ca="1" si="29"/>
        <v>0</v>
      </c>
      <c r="O298" t="s">
        <v>254</v>
      </c>
      <c r="P298" s="44">
        <v>407950000</v>
      </c>
      <c r="Q298">
        <f ca="1">VLOOKUP(A298,OFFSET(SVOD!$A$4,1,0,2000,3),2,0)</f>
        <v>1</v>
      </c>
      <c r="R298">
        <f ca="1">VLOOKUP(A298,OFFSET(SVOD!$A$4,1,0,2000,3),3,0)</f>
        <v>1</v>
      </c>
      <c r="S298" t="str">
        <f t="shared" si="30"/>
        <v/>
      </c>
      <c r="T298" s="160">
        <f ca="1">VLOOKUP(A298,OFFSET(SVOD!$A$4,1,0,2000,5),5,0)</f>
        <v>0</v>
      </c>
      <c r="AA298">
        <f ca="1">VLOOKUP(A298,OFFSET(SVOD!$A$4,1,0,2000,4),4,0)</f>
        <v>1</v>
      </c>
    </row>
    <row r="299" spans="1:28" hidden="1" x14ac:dyDescent="0.25">
      <c r="A299">
        <v>5581</v>
      </c>
      <c r="B299">
        <v>1</v>
      </c>
      <c r="C299" s="10">
        <v>42644</v>
      </c>
      <c r="D299" s="10"/>
      <c r="E299" s="9">
        <f t="shared" si="25"/>
        <v>0</v>
      </c>
      <c r="F299" s="9">
        <f t="shared" si="26"/>
        <v>1</v>
      </c>
      <c r="I299">
        <f ca="1">VLOOKUP(A299,OFFSET(SVOD!$A$4,1,0,2000,3),3,0)</f>
        <v>1</v>
      </c>
      <c r="J299" s="160"/>
      <c r="K299" s="38">
        <f t="shared" ca="1" si="27"/>
        <v>1</v>
      </c>
      <c r="L299" s="38">
        <f t="shared" ca="1" si="28"/>
        <v>1</v>
      </c>
      <c r="M299" s="37">
        <v>1</v>
      </c>
      <c r="N299" s="36" t="b">
        <f t="shared" ca="1" si="29"/>
        <v>0</v>
      </c>
      <c r="O299" t="s">
        <v>6777</v>
      </c>
      <c r="P299" s="44">
        <v>52500000</v>
      </c>
      <c r="Q299">
        <f ca="1">VLOOKUP(A299,OFFSET(SVOD!$A$4,1,0,2000,3),2,0)</f>
        <v>1</v>
      </c>
      <c r="R299">
        <f ca="1">VLOOKUP(A299,OFFSET(SVOD!$A$4,1,0,2000,3),3,0)</f>
        <v>1</v>
      </c>
      <c r="S299" t="str">
        <f t="shared" si="30"/>
        <v/>
      </c>
      <c r="T299" s="160">
        <f ca="1">VLOOKUP(A299,OFFSET(SVOD!$A$4,1,0,2000,5),5,0)</f>
        <v>0</v>
      </c>
      <c r="AA299">
        <f ca="1">VLOOKUP(A299,OFFSET(SVOD!$A$4,1,0,2000,4),4,0)</f>
        <v>1</v>
      </c>
    </row>
    <row r="300" spans="1:28" hidden="1" x14ac:dyDescent="0.25">
      <c r="A300">
        <v>5600</v>
      </c>
      <c r="B300">
        <v>1</v>
      </c>
      <c r="C300" s="10">
        <v>42644</v>
      </c>
      <c r="D300" s="10"/>
      <c r="E300" s="9">
        <f t="shared" si="25"/>
        <v>0</v>
      </c>
      <c r="F300" s="9">
        <f t="shared" si="26"/>
        <v>1</v>
      </c>
      <c r="I300">
        <f ca="1">VLOOKUP(A300,OFFSET(SVOD!$A$4,1,0,2000,3),3,0)</f>
        <v>1</v>
      </c>
      <c r="J300" s="160"/>
      <c r="K300" s="38">
        <f t="shared" ca="1" si="27"/>
        <v>1</v>
      </c>
      <c r="L300" s="38">
        <f t="shared" ca="1" si="28"/>
        <v>1</v>
      </c>
      <c r="M300" s="37">
        <v>1</v>
      </c>
      <c r="N300" s="36" t="b">
        <f t="shared" ca="1" si="29"/>
        <v>0</v>
      </c>
      <c r="O300" t="s">
        <v>3044</v>
      </c>
      <c r="P300" s="44">
        <v>10000000000</v>
      </c>
      <c r="Q300">
        <f ca="1">VLOOKUP(A300,OFFSET(SVOD!$A$4,1,0,2000,3),2,0)</f>
        <v>1</v>
      </c>
      <c r="R300">
        <f ca="1">VLOOKUP(A300,OFFSET(SVOD!$A$4,1,0,2000,3),3,0)</f>
        <v>1</v>
      </c>
      <c r="S300" t="str">
        <f t="shared" si="30"/>
        <v/>
      </c>
      <c r="T300" s="160">
        <f ca="1">VLOOKUP(A300,OFFSET(SVOD!$A$4,1,0,2000,5),5,0)</f>
        <v>0</v>
      </c>
      <c r="AA300">
        <f ca="1">VLOOKUP(A300,OFFSET(SVOD!$A$4,1,0,2000,4),4,0)</f>
        <v>1</v>
      </c>
    </row>
    <row r="301" spans="1:28" hidden="1" x14ac:dyDescent="0.25">
      <c r="A301">
        <v>5603</v>
      </c>
      <c r="B301">
        <v>1</v>
      </c>
      <c r="C301" s="10">
        <v>42644</v>
      </c>
      <c r="D301" s="10"/>
      <c r="E301" s="9">
        <f t="shared" si="25"/>
        <v>0</v>
      </c>
      <c r="F301" s="9">
        <f t="shared" si="26"/>
        <v>1</v>
      </c>
      <c r="I301">
        <f ca="1">VLOOKUP(A301,OFFSET(SVOD!$A$4,1,0,2000,3),3,0)</f>
        <v>1</v>
      </c>
      <c r="J301" s="160"/>
      <c r="K301" s="38">
        <f t="shared" ca="1" si="27"/>
        <v>1</v>
      </c>
      <c r="L301" s="38">
        <f t="shared" ca="1" si="28"/>
        <v>1</v>
      </c>
      <c r="M301" s="37">
        <v>1</v>
      </c>
      <c r="N301" s="36" t="b">
        <f t="shared" ca="1" si="29"/>
        <v>0</v>
      </c>
      <c r="O301" t="s">
        <v>1165</v>
      </c>
      <c r="P301" s="44">
        <v>1345000000</v>
      </c>
      <c r="Q301">
        <f ca="1">VLOOKUP(A301,OFFSET(SVOD!$A$4,1,0,2000,3),2,0)</f>
        <v>1</v>
      </c>
      <c r="R301">
        <f ca="1">VLOOKUP(A301,OFFSET(SVOD!$A$4,1,0,2000,3),3,0)</f>
        <v>1</v>
      </c>
      <c r="S301" t="str">
        <f t="shared" si="30"/>
        <v/>
      </c>
      <c r="T301" s="160">
        <f ca="1">VLOOKUP(A301,OFFSET(SVOD!$A$4,1,0,2000,5),5,0)</f>
        <v>0</v>
      </c>
      <c r="AA301">
        <f ca="1">VLOOKUP(A301,OFFSET(SVOD!$A$4,1,0,2000,4),4,0)</f>
        <v>1</v>
      </c>
    </row>
    <row r="302" spans="1:28" hidden="1" x14ac:dyDescent="0.25">
      <c r="A302">
        <v>5607</v>
      </c>
      <c r="B302">
        <v>1</v>
      </c>
      <c r="C302" s="10">
        <v>42552</v>
      </c>
      <c r="D302" s="10"/>
      <c r="E302" s="9">
        <f t="shared" si="25"/>
        <v>0</v>
      </c>
      <c r="F302" s="9">
        <f t="shared" si="26"/>
        <v>1</v>
      </c>
      <c r="I302">
        <f ca="1">VLOOKUP(A302,OFFSET(SVOD!$A$4,1,0,2000,3),3,0)</f>
        <v>1</v>
      </c>
      <c r="J302" s="160" t="s">
        <v>178</v>
      </c>
      <c r="K302" s="38">
        <f t="shared" ca="1" si="27"/>
        <v>1</v>
      </c>
      <c r="L302" s="38">
        <f t="shared" ca="1" si="28"/>
        <v>1</v>
      </c>
      <c r="M302" s="37">
        <v>1</v>
      </c>
      <c r="N302" s="36" t="b">
        <f t="shared" ca="1" si="29"/>
        <v>0</v>
      </c>
      <c r="O302" t="s">
        <v>1344</v>
      </c>
      <c r="P302" s="44">
        <v>22738895187.91</v>
      </c>
      <c r="Q302">
        <f ca="1">VLOOKUP(A302,OFFSET(SVOD!$A$4,1,0,2000,3),2,0)</f>
        <v>1</v>
      </c>
      <c r="R302">
        <f ca="1">VLOOKUP(A302,OFFSET(SVOD!$A$4,1,0,2000,3),3,0)</f>
        <v>1</v>
      </c>
      <c r="S302" t="str">
        <f t="shared" si="30"/>
        <v/>
      </c>
      <c r="T302" s="160">
        <f ca="1">VLOOKUP(A302,OFFSET(SVOD!$A$4,1,0,2000,5),5,0)</f>
        <v>1</v>
      </c>
      <c r="U302" t="s">
        <v>1346</v>
      </c>
      <c r="V302" t="s">
        <v>4402</v>
      </c>
      <c r="AA302">
        <f ca="1">VLOOKUP(A302,OFFSET(SVOD!$A$4,1,0,2000,4),4,0)</f>
        <v>1</v>
      </c>
      <c r="AB302">
        <v>1</v>
      </c>
    </row>
    <row r="303" spans="1:28" hidden="1" x14ac:dyDescent="0.25">
      <c r="A303">
        <v>5615</v>
      </c>
      <c r="B303">
        <v>1</v>
      </c>
      <c r="C303" s="10">
        <v>42644</v>
      </c>
      <c r="D303" s="10"/>
      <c r="E303" s="9">
        <f t="shared" si="25"/>
        <v>0</v>
      </c>
      <c r="F303" s="9">
        <f t="shared" si="26"/>
        <v>1</v>
      </c>
      <c r="I303">
        <f ca="1">VLOOKUP(A303,OFFSET(SVOD!$A$4,1,0,2000,3),3,0)</f>
        <v>1</v>
      </c>
      <c r="J303" s="160"/>
      <c r="K303" s="38">
        <f t="shared" ca="1" si="27"/>
        <v>1</v>
      </c>
      <c r="L303" s="38">
        <f t="shared" ca="1" si="28"/>
        <v>1</v>
      </c>
      <c r="M303" s="37">
        <v>1</v>
      </c>
      <c r="N303" s="36" t="b">
        <f t="shared" ca="1" si="29"/>
        <v>0</v>
      </c>
      <c r="O303" t="s">
        <v>3286</v>
      </c>
      <c r="P303" s="44">
        <v>223573573.53</v>
      </c>
      <c r="Q303">
        <f ca="1">VLOOKUP(A303,OFFSET(SVOD!$A$4,1,0,2000,3),2,0)</f>
        <v>1</v>
      </c>
      <c r="R303">
        <f ca="1">VLOOKUP(A303,OFFSET(SVOD!$A$4,1,0,2000,3),3,0)</f>
        <v>1</v>
      </c>
      <c r="S303" t="str">
        <f t="shared" si="30"/>
        <v/>
      </c>
      <c r="T303" s="160">
        <f ca="1">VLOOKUP(A303,OFFSET(SVOD!$A$4,1,0,2000,5),5,0)</f>
        <v>0</v>
      </c>
      <c r="AA303">
        <f ca="1">VLOOKUP(A303,OFFSET(SVOD!$A$4,1,0,2000,4),4,0)</f>
        <v>1</v>
      </c>
    </row>
    <row r="304" spans="1:28" hidden="1" x14ac:dyDescent="0.25">
      <c r="A304">
        <v>5625</v>
      </c>
      <c r="B304">
        <v>1</v>
      </c>
      <c r="C304" s="10">
        <v>42644</v>
      </c>
      <c r="D304" s="10"/>
      <c r="E304" s="9">
        <f t="shared" si="25"/>
        <v>0</v>
      </c>
      <c r="F304" s="9">
        <f t="shared" si="26"/>
        <v>1</v>
      </c>
      <c r="G304">
        <v>2</v>
      </c>
      <c r="H304">
        <v>5</v>
      </c>
      <c r="I304">
        <f ca="1">VLOOKUP(A304,OFFSET(SVOD!$A$4,1,0,2000,3),3,0)</f>
        <v>1</v>
      </c>
      <c r="J304" s="160"/>
      <c r="K304" s="38">
        <f t="shared" ca="1" si="27"/>
        <v>1</v>
      </c>
      <c r="L304" s="38">
        <f t="shared" ca="1" si="28"/>
        <v>2</v>
      </c>
      <c r="M304" s="37">
        <v>2</v>
      </c>
      <c r="N304" s="36" t="b">
        <f t="shared" ca="1" si="29"/>
        <v>0</v>
      </c>
      <c r="O304" t="s">
        <v>444</v>
      </c>
      <c r="P304" s="44">
        <v>3306914100</v>
      </c>
      <c r="Q304">
        <f ca="1">VLOOKUP(A304,OFFSET(SVOD!$A$4,1,0,2000,3),2,0)</f>
        <v>1</v>
      </c>
      <c r="R304">
        <f ca="1">VLOOKUP(A304,OFFSET(SVOD!$A$4,1,0,2000,3),3,0)</f>
        <v>1</v>
      </c>
      <c r="S304" t="str">
        <f t="shared" si="30"/>
        <v/>
      </c>
      <c r="T304" s="160">
        <f ca="1">VLOOKUP(A304,OFFSET(SVOD!$A$4,1,0,2000,5),5,0)</f>
        <v>0</v>
      </c>
      <c r="U304" t="s">
        <v>3950</v>
      </c>
      <c r="AA304">
        <f ca="1">VLOOKUP(A304,OFFSET(SVOD!$A$4,1,0,2000,4),4,0)</f>
        <v>1</v>
      </c>
      <c r="AB304">
        <v>1</v>
      </c>
    </row>
    <row r="305" spans="1:29" hidden="1" x14ac:dyDescent="0.25">
      <c r="A305">
        <v>5626</v>
      </c>
      <c r="B305">
        <v>1</v>
      </c>
      <c r="C305" s="10">
        <v>42644</v>
      </c>
      <c r="D305" s="10"/>
      <c r="E305" s="9">
        <f t="shared" si="25"/>
        <v>0</v>
      </c>
      <c r="F305" s="9">
        <f t="shared" si="26"/>
        <v>1</v>
      </c>
      <c r="I305">
        <f ca="1">VLOOKUP(A305,OFFSET(SVOD!$A$4,1,0,2000,3),3,0)</f>
        <v>1</v>
      </c>
      <c r="J305" s="160"/>
      <c r="K305" s="38">
        <f t="shared" ca="1" si="27"/>
        <v>1</v>
      </c>
      <c r="L305" s="38">
        <f t="shared" ca="1" si="28"/>
        <v>1</v>
      </c>
      <c r="M305" s="37">
        <v>1</v>
      </c>
      <c r="N305" s="36" t="b">
        <f t="shared" ca="1" si="29"/>
        <v>0</v>
      </c>
      <c r="O305" t="s">
        <v>543</v>
      </c>
      <c r="P305" s="44">
        <v>74062270.670000002</v>
      </c>
      <c r="Q305">
        <f ca="1">VLOOKUP(A305,OFFSET(SVOD!$A$4,1,0,2000,3),2,0)</f>
        <v>1</v>
      </c>
      <c r="R305">
        <f ca="1">VLOOKUP(A305,OFFSET(SVOD!$A$4,1,0,2000,3),3,0)</f>
        <v>1</v>
      </c>
      <c r="S305" t="str">
        <f t="shared" si="30"/>
        <v/>
      </c>
      <c r="T305" s="160">
        <f ca="1">VLOOKUP(A305,OFFSET(SVOD!$A$4,1,0,2000,5),5,0)</f>
        <v>0</v>
      </c>
      <c r="AA305">
        <f ca="1">VLOOKUP(A305,OFFSET(SVOD!$A$4,1,0,2000,4),4,0)</f>
        <v>1</v>
      </c>
    </row>
    <row r="306" spans="1:29" hidden="1" x14ac:dyDescent="0.25">
      <c r="A306">
        <v>5627</v>
      </c>
      <c r="B306">
        <v>1</v>
      </c>
      <c r="C306" s="10">
        <v>42644</v>
      </c>
      <c r="D306" s="10"/>
      <c r="E306" s="9">
        <f t="shared" si="25"/>
        <v>0</v>
      </c>
      <c r="F306" s="9">
        <f t="shared" si="26"/>
        <v>1</v>
      </c>
      <c r="I306">
        <f ca="1">VLOOKUP(A306,OFFSET(SVOD!$A$4,1,0,2000,3),3,0)</f>
        <v>1</v>
      </c>
      <c r="J306" s="160"/>
      <c r="K306" s="38">
        <f t="shared" ca="1" si="27"/>
        <v>1</v>
      </c>
      <c r="L306" s="38">
        <f t="shared" ca="1" si="28"/>
        <v>1</v>
      </c>
      <c r="M306" s="37">
        <v>1</v>
      </c>
      <c r="N306" s="36" t="b">
        <f t="shared" ca="1" si="29"/>
        <v>0</v>
      </c>
      <c r="O306" t="s">
        <v>514</v>
      </c>
      <c r="P306" s="44">
        <v>165810600.59999999</v>
      </c>
      <c r="Q306">
        <f ca="1">VLOOKUP(A306,OFFSET(SVOD!$A$4,1,0,2000,3),2,0)</f>
        <v>1</v>
      </c>
      <c r="R306">
        <f ca="1">VLOOKUP(A306,OFFSET(SVOD!$A$4,1,0,2000,3),3,0)</f>
        <v>1</v>
      </c>
      <c r="S306" t="str">
        <f t="shared" si="30"/>
        <v/>
      </c>
      <c r="T306" s="160">
        <f ca="1">VLOOKUP(A306,OFFSET(SVOD!$A$4,1,0,2000,5),5,0)</f>
        <v>0</v>
      </c>
      <c r="AA306">
        <f ca="1">VLOOKUP(A306,OFFSET(SVOD!$A$4,1,0,2000,4),4,0)</f>
        <v>1</v>
      </c>
    </row>
    <row r="307" spans="1:29" hidden="1" x14ac:dyDescent="0.25">
      <c r="A307">
        <v>5646</v>
      </c>
      <c r="B307">
        <v>2.1</v>
      </c>
      <c r="C307" s="10">
        <v>42370</v>
      </c>
      <c r="D307" s="10"/>
      <c r="E307" s="9">
        <f t="shared" si="25"/>
        <v>0</v>
      </c>
      <c r="F307" s="9">
        <f t="shared" si="26"/>
        <v>1</v>
      </c>
      <c r="I307">
        <f ca="1">VLOOKUP(A307,OFFSET(SVOD!$A$4,1,0,2000,3),3,0)</f>
        <v>3.0999999999999996</v>
      </c>
      <c r="J307" s="160"/>
      <c r="K307" s="38">
        <f t="shared" ca="1" si="27"/>
        <v>3</v>
      </c>
      <c r="L307" s="38">
        <f t="shared" ca="1" si="28"/>
        <v>3</v>
      </c>
      <c r="M307" s="37">
        <v>3</v>
      </c>
      <c r="N307" s="36" t="b">
        <f t="shared" ca="1" si="29"/>
        <v>0</v>
      </c>
      <c r="O307" t="s">
        <v>1216</v>
      </c>
      <c r="P307" s="44">
        <v>269679111.44</v>
      </c>
      <c r="Q307">
        <f ca="1">VLOOKUP(A307,OFFSET(SVOD!$A$4,1,0,2000,3),2,0)</f>
        <v>3.0999999999999996</v>
      </c>
      <c r="R307">
        <f ca="1">VLOOKUP(A307,OFFSET(SVOD!$A$4,1,0,2000,3),3,0)</f>
        <v>3.0999999999999996</v>
      </c>
      <c r="S307" t="str">
        <f t="shared" si="30"/>
        <v/>
      </c>
      <c r="T307" s="160">
        <f ca="1">VLOOKUP(A307,OFFSET(SVOD!$A$4,1,0,2000,5),5,0)</f>
        <v>16</v>
      </c>
      <c r="U307" t="s">
        <v>1325</v>
      </c>
      <c r="AA307">
        <f ca="1">VLOOKUP(A307,OFFSET(SVOD!$A$4,1,0,2000,4),4,0)</f>
        <v>2</v>
      </c>
    </row>
    <row r="308" spans="1:29" hidden="1" x14ac:dyDescent="0.25">
      <c r="A308">
        <v>5659</v>
      </c>
      <c r="B308">
        <v>2.1</v>
      </c>
      <c r="C308" s="10">
        <v>42552</v>
      </c>
      <c r="D308" s="10"/>
      <c r="E308" s="9">
        <f t="shared" si="25"/>
        <v>0</v>
      </c>
      <c r="F308" s="9">
        <f t="shared" si="26"/>
        <v>1</v>
      </c>
      <c r="G308">
        <v>3</v>
      </c>
      <c r="H308">
        <v>21</v>
      </c>
      <c r="I308">
        <f ca="1">VLOOKUP(A308,OFFSET(SVOD!$A$4,1,0,2000,3),3,0)</f>
        <v>4.0999999999999996</v>
      </c>
      <c r="J308" s="160"/>
      <c r="K308" s="38">
        <f t="shared" ca="1" si="27"/>
        <v>4</v>
      </c>
      <c r="L308" s="38">
        <f t="shared" ca="1" si="28"/>
        <v>3</v>
      </c>
      <c r="M308" s="37">
        <v>3</v>
      </c>
      <c r="N308" s="36" t="b">
        <f t="shared" ca="1" si="29"/>
        <v>0</v>
      </c>
      <c r="O308" t="s">
        <v>1169</v>
      </c>
      <c r="P308" s="44">
        <v>3910570290.1199999</v>
      </c>
      <c r="Q308">
        <f ca="1">VLOOKUP(A308,OFFSET(SVOD!$A$4,1,0,2000,3),2,0)</f>
        <v>4.0999999999999996</v>
      </c>
      <c r="R308">
        <f ca="1">VLOOKUP(A308,OFFSET(SVOD!$A$4,1,0,2000,3),3,0)</f>
        <v>4.0999999999999996</v>
      </c>
      <c r="S308">
        <f t="shared" ca="1" si="30"/>
        <v>1</v>
      </c>
      <c r="T308" s="160">
        <f ca="1">VLOOKUP(A308,OFFSET(SVOD!$A$4,1,0,2000,5),5,0)</f>
        <v>694</v>
      </c>
      <c r="U308" t="s">
        <v>4892</v>
      </c>
      <c r="AA308">
        <f ca="1">VLOOKUP(A308,OFFSET(SVOD!$A$4,1,0,2000,4),4,0)</f>
        <v>3</v>
      </c>
      <c r="AB308">
        <v>1</v>
      </c>
      <c r="AC308">
        <v>4</v>
      </c>
    </row>
    <row r="309" spans="1:29" hidden="1" x14ac:dyDescent="0.25">
      <c r="A309">
        <v>5665</v>
      </c>
      <c r="B309">
        <v>2.2000000000000002</v>
      </c>
      <c r="C309" s="10">
        <v>42552</v>
      </c>
      <c r="D309" s="10">
        <v>42724</v>
      </c>
      <c r="E309" s="9">
        <f t="shared" si="25"/>
        <v>1</v>
      </c>
      <c r="F309" s="9">
        <f t="shared" si="26"/>
        <v>2.4</v>
      </c>
      <c r="I309">
        <f ca="1">VLOOKUP(A309,OFFSET(SVOD!$A$4,1,0,2000,3),3,0)</f>
        <v>3</v>
      </c>
      <c r="J309" s="160" t="s">
        <v>178</v>
      </c>
      <c r="K309" s="38">
        <f t="shared" ca="1" si="27"/>
        <v>3</v>
      </c>
      <c r="L309" s="38">
        <f t="shared" ca="1" si="28"/>
        <v>3</v>
      </c>
      <c r="M309" s="37">
        <v>3</v>
      </c>
      <c r="N309" s="36" t="b">
        <f t="shared" ca="1" si="29"/>
        <v>0</v>
      </c>
      <c r="O309" t="s">
        <v>515</v>
      </c>
      <c r="P309" s="44">
        <v>2227960046.21</v>
      </c>
      <c r="Q309">
        <f ca="1">VLOOKUP(A309,OFFSET(SVOD!$A$4,1,0,2000,3),2,0)</f>
        <v>3</v>
      </c>
      <c r="R309">
        <f ca="1">VLOOKUP(A309,OFFSET(SVOD!$A$4,1,0,2000,3),3,0)</f>
        <v>3</v>
      </c>
      <c r="S309" t="str">
        <f t="shared" si="30"/>
        <v/>
      </c>
      <c r="T309" s="160">
        <f ca="1">VLOOKUP(A309,OFFSET(SVOD!$A$4,1,0,2000,5),5,0)</f>
        <v>526</v>
      </c>
      <c r="V309" t="s">
        <v>5193</v>
      </c>
      <c r="AA309">
        <f ca="1">VLOOKUP(A309,OFFSET(SVOD!$A$4,1,0,2000,4),4,0)</f>
        <v>3</v>
      </c>
      <c r="AB309">
        <v>1</v>
      </c>
    </row>
    <row r="310" spans="1:29" hidden="1" x14ac:dyDescent="0.25">
      <c r="A310">
        <v>5669</v>
      </c>
      <c r="B310">
        <v>1</v>
      </c>
      <c r="C310" s="10">
        <v>42552</v>
      </c>
      <c r="D310" s="10">
        <v>42724</v>
      </c>
      <c r="E310" s="9">
        <f t="shared" si="25"/>
        <v>1</v>
      </c>
      <c r="F310" s="9">
        <f t="shared" si="26"/>
        <v>2.4</v>
      </c>
      <c r="I310">
        <f ca="1">VLOOKUP(A310,OFFSET(SVOD!$A$4,1,0,2000,3),3,0)</f>
        <v>2</v>
      </c>
      <c r="J310" s="160" t="s">
        <v>178</v>
      </c>
      <c r="K310" s="38">
        <f t="shared" ca="1" si="27"/>
        <v>2.4</v>
      </c>
      <c r="L310" s="38">
        <f t="shared" ca="1" si="28"/>
        <v>2.4</v>
      </c>
      <c r="M310" s="37">
        <v>2.4</v>
      </c>
      <c r="N310" s="36" t="b">
        <f t="shared" ca="1" si="29"/>
        <v>0</v>
      </c>
      <c r="O310" t="s">
        <v>516</v>
      </c>
      <c r="P310" s="44">
        <v>78386479.859999999</v>
      </c>
      <c r="Q310">
        <f ca="1">VLOOKUP(A310,OFFSET(SVOD!$A$4,1,0,2000,3),2,0)</f>
        <v>2</v>
      </c>
      <c r="R310">
        <f ca="1">VLOOKUP(A310,OFFSET(SVOD!$A$4,1,0,2000,3),3,0)</f>
        <v>2</v>
      </c>
      <c r="S310" t="str">
        <f t="shared" si="30"/>
        <v/>
      </c>
      <c r="T310" s="160">
        <f ca="1">VLOOKUP(A310,OFFSET(SVOD!$A$4,1,0,2000,5),5,0)</f>
        <v>495</v>
      </c>
      <c r="V310" t="s">
        <v>5193</v>
      </c>
      <c r="AA310">
        <f ca="1">VLOOKUP(A310,OFFSET(SVOD!$A$4,1,0,2000,4),4,0)</f>
        <v>3</v>
      </c>
      <c r="AB310">
        <v>1</v>
      </c>
    </row>
    <row r="311" spans="1:29" hidden="1" x14ac:dyDescent="0.25">
      <c r="A311">
        <v>5670</v>
      </c>
      <c r="B311">
        <v>2.2999999999999998</v>
      </c>
      <c r="C311" s="10">
        <v>42552</v>
      </c>
      <c r="D311" s="10">
        <v>42724</v>
      </c>
      <c r="E311" s="9">
        <f t="shared" si="25"/>
        <v>1</v>
      </c>
      <c r="F311" s="9">
        <f t="shared" si="26"/>
        <v>2.4</v>
      </c>
      <c r="I311">
        <f ca="1">VLOOKUP(A311,OFFSET(SVOD!$A$4,1,0,2000,3),3,0)</f>
        <v>3</v>
      </c>
      <c r="J311" s="160" t="s">
        <v>178</v>
      </c>
      <c r="K311" s="38">
        <f t="shared" ca="1" si="27"/>
        <v>3</v>
      </c>
      <c r="L311" s="38">
        <f t="shared" ca="1" si="28"/>
        <v>3</v>
      </c>
      <c r="M311" s="37">
        <v>3</v>
      </c>
      <c r="N311" s="36" t="b">
        <f t="shared" ca="1" si="29"/>
        <v>0</v>
      </c>
      <c r="O311" t="s">
        <v>1084</v>
      </c>
      <c r="P311" s="44">
        <v>247370500</v>
      </c>
      <c r="Q311">
        <f ca="1">VLOOKUP(A311,OFFSET(SVOD!$A$4,1,0,2000,3),2,0)</f>
        <v>3</v>
      </c>
      <c r="R311">
        <f ca="1">VLOOKUP(A311,OFFSET(SVOD!$A$4,1,0,2000,3),3,0)</f>
        <v>3</v>
      </c>
      <c r="S311" t="str">
        <f t="shared" si="30"/>
        <v/>
      </c>
      <c r="T311" s="160">
        <f ca="1">VLOOKUP(A311,OFFSET(SVOD!$A$4,1,0,2000,5),5,0)</f>
        <v>526</v>
      </c>
      <c r="V311" t="s">
        <v>5193</v>
      </c>
      <c r="AA311">
        <f ca="1">VLOOKUP(A311,OFFSET(SVOD!$A$4,1,0,2000,4),4,0)</f>
        <v>3</v>
      </c>
      <c r="AB311">
        <v>1</v>
      </c>
    </row>
    <row r="312" spans="1:29" hidden="1" x14ac:dyDescent="0.25">
      <c r="A312">
        <v>5671</v>
      </c>
      <c r="B312">
        <v>2.1</v>
      </c>
      <c r="C312" s="10">
        <v>42552</v>
      </c>
      <c r="D312" s="10">
        <v>42724</v>
      </c>
      <c r="E312" s="9">
        <f t="shared" si="25"/>
        <v>1</v>
      </c>
      <c r="F312" s="9">
        <f t="shared" si="26"/>
        <v>2.4</v>
      </c>
      <c r="I312">
        <f ca="1">VLOOKUP(A312,OFFSET(SVOD!$A$4,1,0,2000,3),3,0)</f>
        <v>2.9999999999999996</v>
      </c>
      <c r="J312" s="160" t="s">
        <v>178</v>
      </c>
      <c r="K312" s="38">
        <f t="shared" ca="1" si="27"/>
        <v>2.9999999999999996</v>
      </c>
      <c r="L312" s="38">
        <f t="shared" ca="1" si="28"/>
        <v>2.9999999999999996</v>
      </c>
      <c r="M312" s="37">
        <v>3</v>
      </c>
      <c r="N312" s="36" t="b">
        <f t="shared" ca="1" si="29"/>
        <v>0</v>
      </c>
      <c r="O312" t="s">
        <v>1085</v>
      </c>
      <c r="P312" s="44">
        <v>72352500</v>
      </c>
      <c r="Q312">
        <f ca="1">VLOOKUP(A312,OFFSET(SVOD!$A$4,1,0,2000,3),2,0)</f>
        <v>2.9999999999999996</v>
      </c>
      <c r="R312">
        <f ca="1">VLOOKUP(A312,OFFSET(SVOD!$A$4,1,0,2000,3),3,0)</f>
        <v>2.9999999999999996</v>
      </c>
      <c r="S312" t="str">
        <f t="shared" si="30"/>
        <v/>
      </c>
      <c r="T312" s="160">
        <f ca="1">VLOOKUP(A312,OFFSET(SVOD!$A$4,1,0,2000,5),5,0)</f>
        <v>463</v>
      </c>
      <c r="V312" t="s">
        <v>5193</v>
      </c>
      <c r="AA312">
        <f ca="1">VLOOKUP(A312,OFFSET(SVOD!$A$4,1,0,2000,4),4,0)</f>
        <v>3</v>
      </c>
      <c r="AB312">
        <v>1</v>
      </c>
    </row>
    <row r="313" spans="1:29" hidden="1" x14ac:dyDescent="0.25">
      <c r="A313">
        <v>5672</v>
      </c>
      <c r="B313">
        <v>2.1</v>
      </c>
      <c r="C313" s="10">
        <v>42552</v>
      </c>
      <c r="D313" s="10">
        <v>42724</v>
      </c>
      <c r="E313" s="9">
        <f t="shared" si="25"/>
        <v>1</v>
      </c>
      <c r="F313" s="9">
        <f t="shared" si="26"/>
        <v>2.4</v>
      </c>
      <c r="I313">
        <f ca="1">VLOOKUP(A313,OFFSET(SVOD!$A$4,1,0,2000,3),3,0)</f>
        <v>2.9999999999999996</v>
      </c>
      <c r="J313" s="160" t="s">
        <v>178</v>
      </c>
      <c r="K313" s="38">
        <f t="shared" ca="1" si="27"/>
        <v>2.9999999999999996</v>
      </c>
      <c r="L313" s="38">
        <f t="shared" ca="1" si="28"/>
        <v>2.9999999999999996</v>
      </c>
      <c r="M313" s="37">
        <v>3</v>
      </c>
      <c r="N313" s="36" t="b">
        <f t="shared" ca="1" si="29"/>
        <v>0</v>
      </c>
      <c r="O313" t="s">
        <v>517</v>
      </c>
      <c r="P313" s="44">
        <v>83132935.030000001</v>
      </c>
      <c r="Q313">
        <f ca="1">VLOOKUP(A313,OFFSET(SVOD!$A$4,1,0,2000,3),2,0)</f>
        <v>2.9999999999999996</v>
      </c>
      <c r="R313">
        <f ca="1">VLOOKUP(A313,OFFSET(SVOD!$A$4,1,0,2000,3),3,0)</f>
        <v>2.9999999999999996</v>
      </c>
      <c r="S313" t="str">
        <f t="shared" si="30"/>
        <v/>
      </c>
      <c r="T313" s="160">
        <f ca="1">VLOOKUP(A313,OFFSET(SVOD!$A$4,1,0,2000,5),5,0)</f>
        <v>434</v>
      </c>
      <c r="V313" t="s">
        <v>5193</v>
      </c>
      <c r="AA313">
        <f ca="1">VLOOKUP(A313,OFFSET(SVOD!$A$4,1,0,2000,4),4,0)</f>
        <v>3</v>
      </c>
      <c r="AB313">
        <v>1</v>
      </c>
    </row>
    <row r="314" spans="1:29" hidden="1" x14ac:dyDescent="0.25">
      <c r="A314">
        <v>5682</v>
      </c>
      <c r="B314">
        <v>1</v>
      </c>
      <c r="C314" s="10">
        <v>42736</v>
      </c>
      <c r="D314" s="10"/>
      <c r="E314" s="9">
        <f t="shared" si="25"/>
        <v>0</v>
      </c>
      <c r="F314" s="9">
        <f t="shared" si="26"/>
        <v>1</v>
      </c>
      <c r="I314">
        <f ca="1">VLOOKUP(A314,OFFSET(SVOD!$A$4,1,0,2000,3),3,0)</f>
        <v>1</v>
      </c>
      <c r="J314" s="160"/>
      <c r="K314" s="38">
        <f t="shared" ca="1" si="27"/>
        <v>1</v>
      </c>
      <c r="L314" s="38">
        <f t="shared" ca="1" si="28"/>
        <v>1</v>
      </c>
      <c r="M314" s="37">
        <v>1</v>
      </c>
      <c r="N314" s="36" t="b">
        <f t="shared" ca="1" si="29"/>
        <v>0</v>
      </c>
      <c r="O314" t="s">
        <v>3839</v>
      </c>
      <c r="P314" s="44">
        <v>167723.72</v>
      </c>
      <c r="Q314">
        <f ca="1">VLOOKUP(A314,OFFSET(SVOD!$A$4,1,0,2000,3),2,0)</f>
        <v>1</v>
      </c>
      <c r="R314">
        <f ca="1">VLOOKUP(A314,OFFSET(SVOD!$A$4,1,0,2000,3),3,0)</f>
        <v>1</v>
      </c>
      <c r="S314" t="str">
        <f t="shared" si="30"/>
        <v/>
      </c>
      <c r="T314" s="160">
        <f ca="1">VLOOKUP(A314,OFFSET(SVOD!$A$4,1,0,2000,5),5,0)</f>
        <v>0</v>
      </c>
      <c r="AA314">
        <f ca="1">VLOOKUP(A314,OFFSET(SVOD!$A$4,1,0,2000,4),4,0)</f>
        <v>1</v>
      </c>
    </row>
    <row r="315" spans="1:29" hidden="1" x14ac:dyDescent="0.25">
      <c r="A315">
        <v>5705</v>
      </c>
      <c r="B315">
        <v>1</v>
      </c>
      <c r="C315" s="10">
        <v>42644</v>
      </c>
      <c r="D315" s="10"/>
      <c r="E315" s="9">
        <f t="shared" si="25"/>
        <v>0</v>
      </c>
      <c r="F315" s="9">
        <f t="shared" si="26"/>
        <v>1</v>
      </c>
      <c r="I315">
        <f ca="1">VLOOKUP(A315,OFFSET(SVOD!$A$4,1,0,2000,3),3,0)</f>
        <v>1</v>
      </c>
      <c r="J315" s="160"/>
      <c r="K315" s="38">
        <f t="shared" ca="1" si="27"/>
        <v>1</v>
      </c>
      <c r="L315" s="38">
        <f t="shared" ca="1" si="28"/>
        <v>1</v>
      </c>
      <c r="M315" s="37">
        <v>1</v>
      </c>
      <c r="N315" s="36" t="b">
        <f t="shared" ca="1" si="29"/>
        <v>0</v>
      </c>
      <c r="O315" t="s">
        <v>2615</v>
      </c>
      <c r="P315" s="44">
        <v>114031628</v>
      </c>
      <c r="Q315">
        <f ca="1">VLOOKUP(A315,OFFSET(SVOD!$A$4,1,0,2000,3),2,0)</f>
        <v>1</v>
      </c>
      <c r="R315">
        <f ca="1">VLOOKUP(A315,OFFSET(SVOD!$A$4,1,0,2000,3),3,0)</f>
        <v>1</v>
      </c>
      <c r="S315" t="str">
        <f t="shared" si="30"/>
        <v/>
      </c>
      <c r="T315" s="160">
        <f ca="1">VLOOKUP(A315,OFFSET(SVOD!$A$4,1,0,2000,5),5,0)</f>
        <v>0</v>
      </c>
      <c r="AA315">
        <f ca="1">VLOOKUP(A315,OFFSET(SVOD!$A$4,1,0,2000,4),4,0)</f>
        <v>1</v>
      </c>
    </row>
    <row r="316" spans="1:29" hidden="1" x14ac:dyDescent="0.25">
      <c r="A316">
        <v>5709</v>
      </c>
      <c r="B316">
        <v>1</v>
      </c>
      <c r="C316" s="10">
        <v>42644</v>
      </c>
      <c r="D316" s="10"/>
      <c r="E316" s="9">
        <f t="shared" si="25"/>
        <v>0</v>
      </c>
      <c r="F316" s="9">
        <f t="shared" si="26"/>
        <v>1</v>
      </c>
      <c r="I316">
        <f ca="1">VLOOKUP(A316,OFFSET(SVOD!$A$4,1,0,2000,3),3,0)</f>
        <v>1</v>
      </c>
      <c r="J316" s="160"/>
      <c r="K316" s="38">
        <f t="shared" ca="1" si="27"/>
        <v>1</v>
      </c>
      <c r="L316" s="38">
        <f t="shared" ca="1" si="28"/>
        <v>1</v>
      </c>
      <c r="M316" s="37">
        <v>1</v>
      </c>
      <c r="N316" s="36" t="b">
        <f t="shared" ca="1" si="29"/>
        <v>0</v>
      </c>
      <c r="O316" t="s">
        <v>1408</v>
      </c>
      <c r="P316" s="44">
        <v>1738953179.1600001</v>
      </c>
      <c r="Q316">
        <f ca="1">VLOOKUP(A316,OFFSET(SVOD!$A$4,1,0,2000,3),2,0)</f>
        <v>1</v>
      </c>
      <c r="R316">
        <f ca="1">VLOOKUP(A316,OFFSET(SVOD!$A$4,1,0,2000,3),3,0)</f>
        <v>1</v>
      </c>
      <c r="S316" t="str">
        <f t="shared" si="30"/>
        <v/>
      </c>
      <c r="T316" s="160">
        <f ca="1">VLOOKUP(A316,OFFSET(SVOD!$A$4,1,0,2000,5),5,0)</f>
        <v>0</v>
      </c>
      <c r="AA316">
        <f ca="1">VLOOKUP(A316,OFFSET(SVOD!$A$4,1,0,2000,4),4,0)</f>
        <v>1</v>
      </c>
    </row>
    <row r="317" spans="1:29" hidden="1" x14ac:dyDescent="0.25">
      <c r="A317">
        <v>5712</v>
      </c>
      <c r="B317">
        <v>1</v>
      </c>
      <c r="C317" s="10">
        <v>42644</v>
      </c>
      <c r="D317" s="10"/>
      <c r="E317" s="9">
        <f t="shared" si="25"/>
        <v>0</v>
      </c>
      <c r="F317" s="9">
        <f t="shared" si="26"/>
        <v>1</v>
      </c>
      <c r="I317">
        <f ca="1">VLOOKUP(A317,OFFSET(SVOD!$A$4,1,0,2000,3),3,0)</f>
        <v>1</v>
      </c>
      <c r="J317" s="160"/>
      <c r="K317" s="38">
        <f t="shared" ca="1" si="27"/>
        <v>1</v>
      </c>
      <c r="L317" s="38">
        <f t="shared" ca="1" si="28"/>
        <v>1</v>
      </c>
      <c r="M317" s="37">
        <v>1</v>
      </c>
      <c r="N317" s="36" t="b">
        <f t="shared" ca="1" si="29"/>
        <v>0</v>
      </c>
      <c r="O317" t="s">
        <v>7704</v>
      </c>
      <c r="P317" s="44">
        <v>150000000</v>
      </c>
      <c r="Q317">
        <f ca="1">VLOOKUP(A317,OFFSET(SVOD!$A$4,1,0,2000,3),2,0)</f>
        <v>1</v>
      </c>
      <c r="R317">
        <f ca="1">VLOOKUP(A317,OFFSET(SVOD!$A$4,1,0,2000,3),3,0)</f>
        <v>1</v>
      </c>
      <c r="S317" t="str">
        <f t="shared" si="30"/>
        <v/>
      </c>
      <c r="T317" s="160">
        <f ca="1">VLOOKUP(A317,OFFSET(SVOD!$A$4,1,0,2000,5),5,0)</f>
        <v>0</v>
      </c>
      <c r="AA317">
        <f ca="1">VLOOKUP(A317,OFFSET(SVOD!$A$4,1,0,2000,4),4,0)</f>
        <v>1</v>
      </c>
    </row>
    <row r="318" spans="1:29" hidden="1" x14ac:dyDescent="0.25">
      <c r="A318">
        <v>5714</v>
      </c>
      <c r="B318">
        <v>2.1</v>
      </c>
      <c r="C318" s="10">
        <v>42644</v>
      </c>
      <c r="D318" s="10"/>
      <c r="E318" s="9">
        <f t="shared" si="25"/>
        <v>0</v>
      </c>
      <c r="F318" s="9">
        <f t="shared" si="26"/>
        <v>1</v>
      </c>
      <c r="I318">
        <f ca="1">VLOOKUP(A318,OFFSET(SVOD!$A$4,1,0,2000,3),3,0)</f>
        <v>2.1</v>
      </c>
      <c r="J318" s="160"/>
      <c r="K318" s="38">
        <f t="shared" ca="1" si="27"/>
        <v>2</v>
      </c>
      <c r="L318" s="38">
        <f t="shared" ca="1" si="28"/>
        <v>2</v>
      </c>
      <c r="M318" s="37">
        <v>2</v>
      </c>
      <c r="N318" s="36" t="b">
        <f t="shared" ca="1" si="29"/>
        <v>0</v>
      </c>
      <c r="O318" t="s">
        <v>2714</v>
      </c>
      <c r="P318" s="44">
        <v>193263681.27000001</v>
      </c>
      <c r="Q318">
        <f ca="1">VLOOKUP(A318,OFFSET(SVOD!$A$4,1,0,2000,3),2,0)</f>
        <v>2.1</v>
      </c>
      <c r="R318">
        <f ca="1">VLOOKUP(A318,OFFSET(SVOD!$A$4,1,0,2000,3),3,0)</f>
        <v>2.1</v>
      </c>
      <c r="S318" t="str">
        <f t="shared" si="30"/>
        <v/>
      </c>
      <c r="T318" s="160">
        <f ca="1">VLOOKUP(A318,OFFSET(SVOD!$A$4,1,0,2000,5),5,0)</f>
        <v>0</v>
      </c>
      <c r="AA318">
        <f ca="1">VLOOKUP(A318,OFFSET(SVOD!$A$4,1,0,2000,4),4,0)</f>
        <v>1</v>
      </c>
    </row>
    <row r="319" spans="1:29" hidden="1" x14ac:dyDescent="0.25">
      <c r="A319">
        <v>5715</v>
      </c>
      <c r="B319">
        <v>1</v>
      </c>
      <c r="C319" s="10">
        <v>42644</v>
      </c>
      <c r="D319" s="10"/>
      <c r="E319" s="9">
        <f t="shared" si="25"/>
        <v>0</v>
      </c>
      <c r="F319" s="9">
        <f t="shared" si="26"/>
        <v>1</v>
      </c>
      <c r="I319">
        <f ca="1">VLOOKUP(A319,OFFSET(SVOD!$A$4,1,0,2000,3),3,0)</f>
        <v>1</v>
      </c>
      <c r="J319" s="160"/>
      <c r="K319" s="38">
        <f t="shared" ca="1" si="27"/>
        <v>1</v>
      </c>
      <c r="L319" s="38">
        <f t="shared" ca="1" si="28"/>
        <v>1</v>
      </c>
      <c r="M319" s="37">
        <v>1</v>
      </c>
      <c r="N319" s="36" t="b">
        <f t="shared" ca="1" si="29"/>
        <v>0</v>
      </c>
      <c r="O319" t="s">
        <v>6794</v>
      </c>
      <c r="P319" s="44">
        <v>3943747585.3700004</v>
      </c>
      <c r="Q319">
        <f ca="1">VLOOKUP(A319,OFFSET(SVOD!$A$4,1,0,2000,3),2,0)</f>
        <v>1</v>
      </c>
      <c r="R319">
        <f ca="1">VLOOKUP(A319,OFFSET(SVOD!$A$4,1,0,2000,3),3,0)</f>
        <v>1</v>
      </c>
      <c r="S319" t="str">
        <f t="shared" si="30"/>
        <v/>
      </c>
      <c r="T319" s="160">
        <f ca="1">VLOOKUP(A319,OFFSET(SVOD!$A$4,1,0,2000,5),5,0)</f>
        <v>0</v>
      </c>
      <c r="AA319">
        <f ca="1">VLOOKUP(A319,OFFSET(SVOD!$A$4,1,0,2000,4),4,0)</f>
        <v>1</v>
      </c>
    </row>
    <row r="320" spans="1:29" hidden="1" x14ac:dyDescent="0.25">
      <c r="A320">
        <v>5718</v>
      </c>
      <c r="B320">
        <v>2</v>
      </c>
      <c r="C320" s="10"/>
      <c r="D320" s="10"/>
      <c r="E320" s="9">
        <f t="shared" si="25"/>
        <v>2</v>
      </c>
      <c r="F320" s="9">
        <f t="shared" ca="1" si="26"/>
        <v>4.4000000000000004</v>
      </c>
      <c r="I320">
        <f ca="1">VLOOKUP(A320,OFFSET(SVOD!$A$4,1,0,2000,3),3,0)</f>
        <v>4</v>
      </c>
      <c r="J320" s="160"/>
      <c r="K320" s="38">
        <f t="shared" ca="1" si="27"/>
        <v>4.4000000000000004</v>
      </c>
      <c r="L320" s="38">
        <f t="shared" ca="1" si="28"/>
        <v>4.4000000000000004</v>
      </c>
      <c r="M320" s="37">
        <v>4.4000000000000004</v>
      </c>
      <c r="N320" s="36" t="b">
        <f t="shared" ca="1" si="29"/>
        <v>0</v>
      </c>
      <c r="O320" t="s">
        <v>582</v>
      </c>
      <c r="P320" s="44">
        <v>837966.64</v>
      </c>
      <c r="Q320">
        <f ca="1">VLOOKUP(A320,OFFSET(SVOD!$A$4,1,0,2000,3),2,0)</f>
        <v>4</v>
      </c>
      <c r="R320">
        <f ca="1">VLOOKUP(A320,OFFSET(SVOD!$A$4,1,0,2000,3),3,0)</f>
        <v>4</v>
      </c>
      <c r="S320" t="str">
        <f t="shared" si="30"/>
        <v/>
      </c>
      <c r="T320" s="160">
        <f ca="1">VLOOKUP(A320,OFFSET(SVOD!$A$4,1,0,2000,5),5,0)</f>
        <v>1129</v>
      </c>
      <c r="AA320">
        <f ca="1">VLOOKUP(A320,OFFSET(SVOD!$A$4,1,0,2000,4),4,0)</f>
        <v>3</v>
      </c>
    </row>
    <row r="321" spans="1:29" hidden="1" x14ac:dyDescent="0.25">
      <c r="A321">
        <v>5723</v>
      </c>
      <c r="B321">
        <v>1</v>
      </c>
      <c r="C321" s="10">
        <v>42644</v>
      </c>
      <c r="D321" s="10"/>
      <c r="E321" s="9">
        <f t="shared" si="25"/>
        <v>0</v>
      </c>
      <c r="F321" s="9">
        <f t="shared" si="26"/>
        <v>1</v>
      </c>
      <c r="I321">
        <f ca="1">VLOOKUP(A321,OFFSET(SVOD!$A$4,1,0,2000,3),3,0)</f>
        <v>1</v>
      </c>
      <c r="J321" s="160"/>
      <c r="K321" s="38">
        <f t="shared" ca="1" si="27"/>
        <v>1</v>
      </c>
      <c r="L321" s="38">
        <f t="shared" ca="1" si="28"/>
        <v>1</v>
      </c>
      <c r="M321" s="37">
        <v>1</v>
      </c>
      <c r="N321" s="36" t="b">
        <f t="shared" ca="1" si="29"/>
        <v>0</v>
      </c>
      <c r="O321" t="s">
        <v>4667</v>
      </c>
      <c r="P321" s="44">
        <v>116331099.7</v>
      </c>
      <c r="Q321">
        <f ca="1">VLOOKUP(A321,OFFSET(SVOD!$A$4,1,0,2000,3),2,0)</f>
        <v>1</v>
      </c>
      <c r="R321">
        <f ca="1">VLOOKUP(A321,OFFSET(SVOD!$A$4,1,0,2000,3),3,0)</f>
        <v>1</v>
      </c>
      <c r="S321" t="str">
        <f t="shared" si="30"/>
        <v/>
      </c>
      <c r="T321" s="160">
        <f ca="1">VLOOKUP(A321,OFFSET(SVOD!$A$4,1,0,2000,5),5,0)</f>
        <v>0</v>
      </c>
      <c r="AA321">
        <f ca="1">VLOOKUP(A321,OFFSET(SVOD!$A$4,1,0,2000,4),4,0)</f>
        <v>1</v>
      </c>
    </row>
    <row r="322" spans="1:29" hidden="1" x14ac:dyDescent="0.25">
      <c r="A322">
        <v>5724</v>
      </c>
      <c r="B322">
        <v>1</v>
      </c>
      <c r="C322" s="10">
        <v>42644</v>
      </c>
      <c r="D322" s="10"/>
      <c r="E322" s="9">
        <f t="shared" si="25"/>
        <v>0</v>
      </c>
      <c r="F322" s="9">
        <f t="shared" si="26"/>
        <v>1</v>
      </c>
      <c r="I322">
        <f ca="1">VLOOKUP(A322,OFFSET(SVOD!$A$4,1,0,2000,3),3,0)</f>
        <v>1</v>
      </c>
      <c r="J322" s="160"/>
      <c r="K322" s="38">
        <f t="shared" ca="1" si="27"/>
        <v>1</v>
      </c>
      <c r="L322" s="38">
        <f t="shared" ca="1" si="28"/>
        <v>1</v>
      </c>
      <c r="M322" s="37">
        <v>1</v>
      </c>
      <c r="N322" s="36" t="b">
        <f t="shared" ca="1" si="29"/>
        <v>0</v>
      </c>
      <c r="O322" t="s">
        <v>1127</v>
      </c>
      <c r="P322" s="44">
        <v>92771840</v>
      </c>
      <c r="Q322">
        <f ca="1">VLOOKUP(A322,OFFSET(SVOD!$A$4,1,0,2000,3),2,0)</f>
        <v>1</v>
      </c>
      <c r="R322">
        <f ca="1">VLOOKUP(A322,OFFSET(SVOD!$A$4,1,0,2000,3),3,0)</f>
        <v>1</v>
      </c>
      <c r="S322" t="str">
        <f t="shared" si="30"/>
        <v/>
      </c>
      <c r="T322" s="160">
        <f ca="1">VLOOKUP(A322,OFFSET(SVOD!$A$4,1,0,2000,5),5,0)</f>
        <v>0</v>
      </c>
      <c r="AA322">
        <f ca="1">VLOOKUP(A322,OFFSET(SVOD!$A$4,1,0,2000,4),4,0)</f>
        <v>1</v>
      </c>
    </row>
    <row r="323" spans="1:29" hidden="1" x14ac:dyDescent="0.25">
      <c r="A323">
        <v>5726</v>
      </c>
      <c r="B323">
        <v>1</v>
      </c>
      <c r="C323" s="10">
        <v>42644</v>
      </c>
      <c r="D323" s="10"/>
      <c r="E323" s="9">
        <f t="shared" si="25"/>
        <v>0</v>
      </c>
      <c r="F323" s="9">
        <f t="shared" si="26"/>
        <v>1</v>
      </c>
      <c r="I323">
        <f ca="1">VLOOKUP(A323,OFFSET(SVOD!$A$4,1,0,2000,3),3,0)</f>
        <v>1</v>
      </c>
      <c r="J323" s="160"/>
      <c r="K323" s="38">
        <f t="shared" ca="1" si="27"/>
        <v>1</v>
      </c>
      <c r="L323" s="38">
        <f t="shared" ca="1" si="28"/>
        <v>1</v>
      </c>
      <c r="M323" s="37">
        <v>1</v>
      </c>
      <c r="N323" s="36" t="b">
        <f t="shared" ca="1" si="29"/>
        <v>0</v>
      </c>
      <c r="O323" t="s">
        <v>1149</v>
      </c>
      <c r="P323" s="44">
        <v>1992224434.98</v>
      </c>
      <c r="Q323">
        <f ca="1">VLOOKUP(A323,OFFSET(SVOD!$A$4,1,0,2000,3),2,0)</f>
        <v>1</v>
      </c>
      <c r="R323">
        <f ca="1">VLOOKUP(A323,OFFSET(SVOD!$A$4,1,0,2000,3),3,0)</f>
        <v>1</v>
      </c>
      <c r="S323" t="str">
        <f t="shared" si="30"/>
        <v/>
      </c>
      <c r="T323" s="160">
        <f ca="1">VLOOKUP(A323,OFFSET(SVOD!$A$4,1,0,2000,5),5,0)</f>
        <v>0</v>
      </c>
      <c r="AA323">
        <f ca="1">VLOOKUP(A323,OFFSET(SVOD!$A$4,1,0,2000,4),4,0)</f>
        <v>1</v>
      </c>
    </row>
    <row r="324" spans="1:29" hidden="1" x14ac:dyDescent="0.25">
      <c r="A324">
        <v>5739</v>
      </c>
      <c r="B324">
        <v>1</v>
      </c>
      <c r="C324" s="10">
        <v>42644</v>
      </c>
      <c r="D324" s="10"/>
      <c r="E324" s="9">
        <f t="shared" si="25"/>
        <v>0</v>
      </c>
      <c r="F324" s="9">
        <f t="shared" si="26"/>
        <v>1</v>
      </c>
      <c r="I324">
        <f ca="1">VLOOKUP(A324,OFFSET(SVOD!$A$4,1,0,2000,3),3,0)</f>
        <v>1</v>
      </c>
      <c r="J324" s="160"/>
      <c r="K324" s="38">
        <f t="shared" ca="1" si="27"/>
        <v>1</v>
      </c>
      <c r="L324" s="38">
        <f t="shared" ca="1" si="28"/>
        <v>1</v>
      </c>
      <c r="M324" s="37">
        <v>1</v>
      </c>
      <c r="N324" s="36" t="b">
        <f t="shared" ca="1" si="29"/>
        <v>0</v>
      </c>
      <c r="O324" t="s">
        <v>3971</v>
      </c>
      <c r="P324" s="44">
        <v>5039130434.75</v>
      </c>
      <c r="Q324">
        <f ca="1">VLOOKUP(A324,OFFSET(SVOD!$A$4,1,0,2000,3),2,0)</f>
        <v>1</v>
      </c>
      <c r="R324">
        <f ca="1">VLOOKUP(A324,OFFSET(SVOD!$A$4,1,0,2000,3),3,0)</f>
        <v>1</v>
      </c>
      <c r="S324" t="str">
        <f t="shared" si="30"/>
        <v/>
      </c>
      <c r="T324" s="160">
        <f ca="1">VLOOKUP(A324,OFFSET(SVOD!$A$4,1,0,2000,5),5,0)</f>
        <v>0</v>
      </c>
      <c r="AA324">
        <f ca="1">VLOOKUP(A324,OFFSET(SVOD!$A$4,1,0,2000,4),4,0)</f>
        <v>1</v>
      </c>
    </row>
    <row r="325" spans="1:29" hidden="1" x14ac:dyDescent="0.25">
      <c r="A325">
        <v>5742</v>
      </c>
      <c r="B325">
        <v>1</v>
      </c>
      <c r="C325" s="10">
        <v>42644</v>
      </c>
      <c r="D325" s="10"/>
      <c r="E325" s="9">
        <f t="shared" si="25"/>
        <v>0</v>
      </c>
      <c r="F325" s="9">
        <f t="shared" si="26"/>
        <v>1</v>
      </c>
      <c r="I325">
        <f ca="1">VLOOKUP(A325,OFFSET(SVOD!$A$4,1,0,2000,3),3,0)</f>
        <v>1</v>
      </c>
      <c r="J325" s="160"/>
      <c r="K325" s="38">
        <f t="shared" ca="1" si="27"/>
        <v>1</v>
      </c>
      <c r="L325" s="38">
        <f t="shared" ca="1" si="28"/>
        <v>1</v>
      </c>
      <c r="M325" s="37">
        <v>1</v>
      </c>
      <c r="N325" s="36" t="b">
        <f t="shared" ca="1" si="29"/>
        <v>0</v>
      </c>
      <c r="O325" t="s">
        <v>7790</v>
      </c>
      <c r="P325" s="44">
        <v>18657938.579999998</v>
      </c>
      <c r="Q325">
        <f ca="1">VLOOKUP(A325,OFFSET(SVOD!$A$4,1,0,2000,3),2,0)</f>
        <v>1</v>
      </c>
      <c r="R325">
        <f ca="1">VLOOKUP(A325,OFFSET(SVOD!$A$4,1,0,2000,3),3,0)</f>
        <v>1</v>
      </c>
      <c r="S325" t="str">
        <f t="shared" si="30"/>
        <v/>
      </c>
      <c r="T325" s="160">
        <f ca="1">VLOOKUP(A325,OFFSET(SVOD!$A$4,1,0,2000,5),5,0)</f>
        <v>0</v>
      </c>
      <c r="AA325">
        <f ca="1">VLOOKUP(A325,OFFSET(SVOD!$A$4,1,0,2000,4),4,0)</f>
        <v>1</v>
      </c>
    </row>
    <row r="326" spans="1:29" hidden="1" x14ac:dyDescent="0.25">
      <c r="A326">
        <v>5743</v>
      </c>
      <c r="B326">
        <v>3</v>
      </c>
      <c r="C326" s="10">
        <v>41730</v>
      </c>
      <c r="D326" s="10">
        <v>41882</v>
      </c>
      <c r="E326" s="9">
        <f t="shared" ref="E326:E389" si="31">IF(AND(D326="", C326&lt;&gt;""), 0, IF(D326&gt;DtAn,0,IF(EDATE(D326+1,3)-1&gt;DtAn, 1, 2)))</f>
        <v>2</v>
      </c>
      <c r="F326" s="9">
        <f t="shared" ref="F326:F389" ca="1" si="32">IF( E326 &gt; 1, IF(T326&gt;=180, 4.4, 3.4), IF( E326 = 1, 2.4, IF(B326 = "", 2, 1) ) )</f>
        <v>4.4000000000000004</v>
      </c>
      <c r="I326">
        <f ca="1">VLOOKUP(A326,OFFSET(SVOD!$A$4,1,0,2000,3),3,0)</f>
        <v>5</v>
      </c>
      <c r="J326" s="160"/>
      <c r="K326" s="38">
        <f t="shared" ref="K326:K389" ca="1" si="33">MAX(F326, IF(ROUND((I326 - ROUND(I326,0))*10, 0) = 1, ROUND(I326,0), I326))</f>
        <v>5</v>
      </c>
      <c r="L326" s="38">
        <f t="shared" ref="L326:L389" ca="1" si="34">IF(S326=1, G326, MAX(G326*(S326=""),K326))</f>
        <v>5</v>
      </c>
      <c r="M326" s="37">
        <v>5</v>
      </c>
      <c r="N326" s="36" t="b">
        <f t="shared" ref="N326:N389" ca="1" si="35">AND(L326&lt;&gt;M326, OR(ABS(L326 - ROUND(M326,0)) &gt; 0.15, ABS(M326 - ROUND(L326,0)) &gt; 0.15), OR(ROUND(L326,0)&lt;&gt;1, ROUND(M326,0)&lt;&gt;1))</f>
        <v>0</v>
      </c>
      <c r="O326" t="s">
        <v>1135</v>
      </c>
      <c r="P326" s="44">
        <v>624117487.79999995</v>
      </c>
      <c r="Q326">
        <f ca="1">VLOOKUP(A326,OFFSET(SVOD!$A$4,1,0,2000,3),2,0)</f>
        <v>5</v>
      </c>
      <c r="R326">
        <f ca="1">VLOOKUP(A326,OFFSET(SVOD!$A$4,1,0,2000,3),3,0)</f>
        <v>5</v>
      </c>
      <c r="S326" t="str">
        <f t="shared" si="30"/>
        <v/>
      </c>
      <c r="T326" s="160">
        <f ca="1">VLOOKUP(A326,OFFSET(SVOD!$A$4,1,0,2000,5),5,0)</f>
        <v>1113</v>
      </c>
      <c r="AA326">
        <f ca="1">VLOOKUP(A326,OFFSET(SVOD!$A$4,1,0,2000,4),4,0)</f>
        <v>3</v>
      </c>
    </row>
    <row r="327" spans="1:29" hidden="1" x14ac:dyDescent="0.25">
      <c r="A327">
        <v>5744</v>
      </c>
      <c r="B327">
        <v>3</v>
      </c>
      <c r="C327" s="10">
        <v>41548</v>
      </c>
      <c r="D327" s="10">
        <v>41698</v>
      </c>
      <c r="E327" s="9">
        <f t="shared" si="31"/>
        <v>2</v>
      </c>
      <c r="F327" s="9">
        <f t="shared" ca="1" si="32"/>
        <v>4.4000000000000004</v>
      </c>
      <c r="I327">
        <f ca="1">VLOOKUP(A327,OFFSET(SVOD!$A$4,1,0,2000,3),3,0)</f>
        <v>5</v>
      </c>
      <c r="J327" s="160"/>
      <c r="K327" s="38">
        <f t="shared" ca="1" si="33"/>
        <v>5</v>
      </c>
      <c r="L327" s="38">
        <f t="shared" ca="1" si="34"/>
        <v>5</v>
      </c>
      <c r="M327" s="37">
        <v>5</v>
      </c>
      <c r="N327" s="36" t="b">
        <f t="shared" ca="1" si="35"/>
        <v>0</v>
      </c>
      <c r="O327" t="s">
        <v>1130</v>
      </c>
      <c r="P327" s="44">
        <v>546299701.45000005</v>
      </c>
      <c r="Q327">
        <f ca="1">VLOOKUP(A327,OFFSET(SVOD!$A$4,1,0,2000,3),2,0)</f>
        <v>5</v>
      </c>
      <c r="R327">
        <f ca="1">VLOOKUP(A327,OFFSET(SVOD!$A$4,1,0,2000,3),3,0)</f>
        <v>5</v>
      </c>
      <c r="S327" t="str">
        <f t="shared" ref="S327:S390" si="36">IF(LEN(AC327 &amp; AD327 &amp; AE327) &gt; 0, AND( IF(AC327 &lt;&gt; "", ROUND(K327,1) = ROUND(AC327,1), 1), IF(AD327 &lt;&gt; "", AND(E327=0, ROUND(B327,0) = ROUND(AD327,0)), 1), IF(AE327 &lt;&gt; "", AA327 = AE327, 1)) * 1, "")</f>
        <v/>
      </c>
      <c r="T327" s="160">
        <f ca="1">VLOOKUP(A327,OFFSET(SVOD!$A$4,1,0,2000,5),5,0)</f>
        <v>1098</v>
      </c>
      <c r="AA327">
        <f ca="1">VLOOKUP(A327,OFFSET(SVOD!$A$4,1,0,2000,4),4,0)</f>
        <v>3</v>
      </c>
    </row>
    <row r="328" spans="1:29" hidden="1" x14ac:dyDescent="0.25">
      <c r="A328">
        <v>5745</v>
      </c>
      <c r="B328">
        <v>1</v>
      </c>
      <c r="C328" s="10">
        <v>42644</v>
      </c>
      <c r="D328" s="10"/>
      <c r="E328" s="9">
        <f t="shared" si="31"/>
        <v>0</v>
      </c>
      <c r="F328" s="9">
        <f t="shared" si="32"/>
        <v>1</v>
      </c>
      <c r="I328">
        <f ca="1">VLOOKUP(A328,OFFSET(SVOD!$A$4,1,0,2000,3),3,0)</f>
        <v>1</v>
      </c>
      <c r="J328" s="160"/>
      <c r="K328" s="38">
        <f t="shared" ca="1" si="33"/>
        <v>1</v>
      </c>
      <c r="L328" s="38">
        <f t="shared" ca="1" si="34"/>
        <v>1</v>
      </c>
      <c r="M328" s="37">
        <v>1</v>
      </c>
      <c r="N328" s="36" t="b">
        <f t="shared" ca="1" si="35"/>
        <v>0</v>
      </c>
      <c r="O328" t="s">
        <v>3725</v>
      </c>
      <c r="P328" s="44">
        <v>581757237</v>
      </c>
      <c r="Q328">
        <f ca="1">VLOOKUP(A328,OFFSET(SVOD!$A$4,1,0,2000,3),2,0)</f>
        <v>1</v>
      </c>
      <c r="R328">
        <f ca="1">VLOOKUP(A328,OFFSET(SVOD!$A$4,1,0,2000,3),3,0)</f>
        <v>1</v>
      </c>
      <c r="S328" t="str">
        <f t="shared" si="36"/>
        <v/>
      </c>
      <c r="T328" s="160">
        <f ca="1">VLOOKUP(A328,OFFSET(SVOD!$A$4,1,0,2000,5),5,0)</f>
        <v>0</v>
      </c>
      <c r="AA328">
        <f ca="1">VLOOKUP(A328,OFFSET(SVOD!$A$4,1,0,2000,4),4,0)</f>
        <v>1</v>
      </c>
    </row>
    <row r="329" spans="1:29" hidden="1" x14ac:dyDescent="0.25">
      <c r="A329">
        <v>5748</v>
      </c>
      <c r="B329">
        <v>3</v>
      </c>
      <c r="C329" s="10">
        <v>41548</v>
      </c>
      <c r="D329" s="10">
        <v>41698</v>
      </c>
      <c r="E329" s="9">
        <f t="shared" si="31"/>
        <v>2</v>
      </c>
      <c r="F329" s="9">
        <f t="shared" ca="1" si="32"/>
        <v>4.4000000000000004</v>
      </c>
      <c r="I329">
        <f ca="1">VLOOKUP(A329,OFFSET(SVOD!$A$4,1,0,2000,3),3,0)</f>
        <v>5</v>
      </c>
      <c r="J329" s="160"/>
      <c r="K329" s="38">
        <f t="shared" ca="1" si="33"/>
        <v>5</v>
      </c>
      <c r="L329" s="38">
        <f t="shared" ca="1" si="34"/>
        <v>5</v>
      </c>
      <c r="M329" s="37">
        <v>5</v>
      </c>
      <c r="N329" s="36" t="b">
        <f t="shared" ca="1" si="35"/>
        <v>0</v>
      </c>
      <c r="O329" t="s">
        <v>1128</v>
      </c>
      <c r="P329" s="44">
        <v>1631284372.6100001</v>
      </c>
      <c r="Q329">
        <f ca="1">VLOOKUP(A329,OFFSET(SVOD!$A$4,1,0,2000,3),2,0)</f>
        <v>5</v>
      </c>
      <c r="R329">
        <f ca="1">VLOOKUP(A329,OFFSET(SVOD!$A$4,1,0,2000,3),3,0)</f>
        <v>5</v>
      </c>
      <c r="S329" t="str">
        <f t="shared" si="36"/>
        <v/>
      </c>
      <c r="T329" s="160">
        <f ca="1">VLOOKUP(A329,OFFSET(SVOD!$A$4,1,0,2000,5),5,0)</f>
        <v>1220</v>
      </c>
      <c r="AA329">
        <f ca="1">VLOOKUP(A329,OFFSET(SVOD!$A$4,1,0,2000,4),4,0)</f>
        <v>3</v>
      </c>
    </row>
    <row r="330" spans="1:29" hidden="1" x14ac:dyDescent="0.25">
      <c r="A330">
        <v>5770</v>
      </c>
      <c r="B330">
        <v>2.2999999999999998</v>
      </c>
      <c r="C330" s="10">
        <v>42644</v>
      </c>
      <c r="D330" s="10"/>
      <c r="E330" s="9">
        <f t="shared" si="31"/>
        <v>0</v>
      </c>
      <c r="F330" s="9">
        <f t="shared" si="32"/>
        <v>1</v>
      </c>
      <c r="G330">
        <v>2</v>
      </c>
      <c r="H330">
        <v>2</v>
      </c>
      <c r="I330">
        <f ca="1">VLOOKUP(A330,OFFSET(SVOD!$A$4,1,0,2000,3),3,0)</f>
        <v>2.2999999999999998</v>
      </c>
      <c r="J330" s="160"/>
      <c r="K330" s="38">
        <f t="shared" ca="1" si="33"/>
        <v>2.2999999999999998</v>
      </c>
      <c r="L330" s="38">
        <f t="shared" ca="1" si="34"/>
        <v>2</v>
      </c>
      <c r="M330" s="37">
        <v>2</v>
      </c>
      <c r="N330" s="36" t="b">
        <f t="shared" ca="1" si="35"/>
        <v>0</v>
      </c>
      <c r="O330" t="s">
        <v>1228</v>
      </c>
      <c r="P330" s="44">
        <v>117315510000</v>
      </c>
      <c r="Q330">
        <f ca="1">VLOOKUP(A330,OFFSET(SVOD!$A$4,1,0,2000,3),2,0)</f>
        <v>2.2999999999999998</v>
      </c>
      <c r="R330">
        <f ca="1">VLOOKUP(A330,OFFSET(SVOD!$A$4,1,0,2000,3),3,0)</f>
        <v>2.2999999999999998</v>
      </c>
      <c r="S330">
        <f t="shared" ca="1" si="36"/>
        <v>1</v>
      </c>
      <c r="T330" s="160">
        <f ca="1">VLOOKUP(A330,OFFSET(SVOD!$A$4,1,0,2000,5),5,0)</f>
        <v>0</v>
      </c>
      <c r="U330" t="s">
        <v>3626</v>
      </c>
      <c r="AA330">
        <f ca="1">VLOOKUP(A330,OFFSET(SVOD!$A$4,1,0,2000,4),4,0)</f>
        <v>1</v>
      </c>
      <c r="AB330">
        <v>1</v>
      </c>
      <c r="AC330">
        <v>2.2999999999999998</v>
      </c>
    </row>
    <row r="331" spans="1:29" hidden="1" x14ac:dyDescent="0.25">
      <c r="A331">
        <v>5782</v>
      </c>
      <c r="B331">
        <v>1</v>
      </c>
      <c r="C331" s="10">
        <v>42644</v>
      </c>
      <c r="D331" s="10"/>
      <c r="E331" s="9">
        <f t="shared" si="31"/>
        <v>0</v>
      </c>
      <c r="F331" s="9">
        <f t="shared" si="32"/>
        <v>1</v>
      </c>
      <c r="I331">
        <f ca="1">VLOOKUP(A331,OFFSET(SVOD!$A$4,1,0,2000,3),3,0)</f>
        <v>2</v>
      </c>
      <c r="J331" s="160" t="s">
        <v>178</v>
      </c>
      <c r="K331" s="38">
        <f t="shared" ca="1" si="33"/>
        <v>2</v>
      </c>
      <c r="L331" s="38">
        <f t="shared" ca="1" si="34"/>
        <v>2</v>
      </c>
      <c r="M331" s="37">
        <v>2</v>
      </c>
      <c r="N331" s="36" t="b">
        <f t="shared" ca="1" si="35"/>
        <v>0</v>
      </c>
      <c r="O331" t="s">
        <v>3229</v>
      </c>
      <c r="P331" s="44">
        <v>215831132081.03</v>
      </c>
      <c r="Q331">
        <f ca="1">VLOOKUP(A331,OFFSET(SVOD!$A$4,1,0,2000,3),2,0)</f>
        <v>2</v>
      </c>
      <c r="R331">
        <f ca="1">VLOOKUP(A331,OFFSET(SVOD!$A$4,1,0,2000,3),3,0)</f>
        <v>2</v>
      </c>
      <c r="S331" t="str">
        <f t="shared" si="36"/>
        <v/>
      </c>
      <c r="T331" s="160">
        <f ca="1">VLOOKUP(A331,OFFSET(SVOD!$A$4,1,0,2000,5),5,0)</f>
        <v>89</v>
      </c>
      <c r="U331" t="s">
        <v>3230</v>
      </c>
      <c r="V331" t="s">
        <v>5785</v>
      </c>
      <c r="AA331">
        <f ca="1">VLOOKUP(A331,OFFSET(SVOD!$A$4,1,0,2000,4),4,0)</f>
        <v>3</v>
      </c>
      <c r="AB331">
        <v>1</v>
      </c>
    </row>
    <row r="332" spans="1:29" hidden="1" x14ac:dyDescent="0.25">
      <c r="A332">
        <v>5784</v>
      </c>
      <c r="B332">
        <v>2.2999999999999998</v>
      </c>
      <c r="C332" s="10">
        <v>42370</v>
      </c>
      <c r="D332" s="10">
        <v>42967</v>
      </c>
      <c r="E332" s="9">
        <f t="shared" si="31"/>
        <v>0</v>
      </c>
      <c r="F332" s="9">
        <f t="shared" si="32"/>
        <v>1</v>
      </c>
      <c r="I332">
        <f ca="1">VLOOKUP(A332,OFFSET(SVOD!$A$4,1,0,2000,3),3,0)</f>
        <v>3.3</v>
      </c>
      <c r="J332" s="160" t="s">
        <v>3931</v>
      </c>
      <c r="K332" s="38">
        <f t="shared" ca="1" si="33"/>
        <v>3.3</v>
      </c>
      <c r="L332" s="38">
        <f t="shared" ca="1" si="34"/>
        <v>3.3</v>
      </c>
      <c r="M332" s="37">
        <v>3.3</v>
      </c>
      <c r="N332" s="36" t="b">
        <f t="shared" ca="1" si="35"/>
        <v>0</v>
      </c>
      <c r="O332" t="s">
        <v>1166</v>
      </c>
      <c r="P332" s="44">
        <v>15040450000</v>
      </c>
      <c r="Q332">
        <f ca="1">VLOOKUP(A332,OFFSET(SVOD!$A$4,1,0,2000,3),2,0)</f>
        <v>3.3</v>
      </c>
      <c r="R332">
        <f ca="1">VLOOKUP(A332,OFFSET(SVOD!$A$4,1,0,2000,3),3,0)</f>
        <v>3.3</v>
      </c>
      <c r="S332" t="str">
        <f t="shared" si="36"/>
        <v/>
      </c>
      <c r="T332" s="160">
        <f ca="1">VLOOKUP(A332,OFFSET(SVOD!$A$4,1,0,2000,5),5,0)</f>
        <v>15</v>
      </c>
      <c r="U332" t="s">
        <v>1326</v>
      </c>
      <c r="V332" t="s">
        <v>7893</v>
      </c>
      <c r="AA332">
        <f ca="1">VLOOKUP(A332,OFFSET(SVOD!$A$4,1,0,2000,4),4,0)</f>
        <v>2</v>
      </c>
      <c r="AB332">
        <v>1</v>
      </c>
    </row>
    <row r="333" spans="1:29" hidden="1" x14ac:dyDescent="0.25">
      <c r="A333">
        <v>5785</v>
      </c>
      <c r="B333">
        <v>1</v>
      </c>
      <c r="C333" s="10">
        <v>42644</v>
      </c>
      <c r="D333" s="10"/>
      <c r="E333" s="9">
        <f t="shared" si="31"/>
        <v>0</v>
      </c>
      <c r="F333" s="9">
        <f t="shared" si="32"/>
        <v>1</v>
      </c>
      <c r="I333">
        <f ca="1">VLOOKUP(A333,OFFSET(SVOD!$A$4,1,0,2000,3),3,0)</f>
        <v>1</v>
      </c>
      <c r="J333" s="160" t="s">
        <v>178</v>
      </c>
      <c r="K333" s="38">
        <f t="shared" ca="1" si="33"/>
        <v>1</v>
      </c>
      <c r="L333" s="38">
        <f t="shared" ca="1" si="34"/>
        <v>1</v>
      </c>
      <c r="M333" s="37">
        <v>1</v>
      </c>
      <c r="N333" s="36" t="b">
        <f t="shared" ca="1" si="35"/>
        <v>0</v>
      </c>
      <c r="O333" t="s">
        <v>1167</v>
      </c>
      <c r="P333" s="44">
        <v>3509438334.3400002</v>
      </c>
      <c r="Q333">
        <f ca="1">VLOOKUP(A333,OFFSET(SVOD!$A$4,1,0,2000,3),2,0)</f>
        <v>1</v>
      </c>
      <c r="R333">
        <f ca="1">VLOOKUP(A333,OFFSET(SVOD!$A$4,1,0,2000,3),3,0)</f>
        <v>1</v>
      </c>
      <c r="S333" t="str">
        <f t="shared" si="36"/>
        <v/>
      </c>
      <c r="T333" s="160">
        <f ca="1">VLOOKUP(A333,OFFSET(SVOD!$A$4,1,0,2000,5),5,0)</f>
        <v>0</v>
      </c>
      <c r="V333" t="s">
        <v>1694</v>
      </c>
      <c r="AA333">
        <f ca="1">VLOOKUP(A333,OFFSET(SVOD!$A$4,1,0,2000,4),4,0)</f>
        <v>1</v>
      </c>
      <c r="AB333">
        <v>1</v>
      </c>
    </row>
    <row r="334" spans="1:29" hidden="1" x14ac:dyDescent="0.25">
      <c r="A334">
        <v>5786</v>
      </c>
      <c r="B334">
        <v>2.2999999999999998</v>
      </c>
      <c r="C334" s="10">
        <v>42552</v>
      </c>
      <c r="D334" s="10">
        <v>42967</v>
      </c>
      <c r="E334" s="9">
        <f t="shared" si="31"/>
        <v>0</v>
      </c>
      <c r="F334" s="9">
        <f t="shared" si="32"/>
        <v>1</v>
      </c>
      <c r="G334">
        <v>2</v>
      </c>
      <c r="H334">
        <v>1</v>
      </c>
      <c r="I334">
        <f ca="1">VLOOKUP(A334,OFFSET(SVOD!$A$4,1,0,2000,3),3,0)</f>
        <v>4.3</v>
      </c>
      <c r="J334" s="160"/>
      <c r="K334" s="38">
        <f t="shared" ca="1" si="33"/>
        <v>4.3</v>
      </c>
      <c r="L334" s="38">
        <f t="shared" ca="1" si="34"/>
        <v>2</v>
      </c>
      <c r="M334" s="37">
        <v>2</v>
      </c>
      <c r="N334" s="36" t="b">
        <f t="shared" ca="1" si="35"/>
        <v>0</v>
      </c>
      <c r="O334" t="s">
        <v>3252</v>
      </c>
      <c r="P334" s="44">
        <v>2370020852.77</v>
      </c>
      <c r="Q334">
        <f ca="1">VLOOKUP(A334,OFFSET(SVOD!$A$4,1,0,2000,3),2,0)</f>
        <v>4.3</v>
      </c>
      <c r="R334">
        <f ca="1">VLOOKUP(A334,OFFSET(SVOD!$A$4,1,0,2000,3),3,0)</f>
        <v>4.3</v>
      </c>
      <c r="S334">
        <f t="shared" ca="1" si="36"/>
        <v>1</v>
      </c>
      <c r="T334" s="160">
        <f ca="1">VLOOKUP(A334,OFFSET(SVOD!$A$4,1,0,2000,5),5,0)</f>
        <v>401</v>
      </c>
      <c r="U334" t="s">
        <v>4892</v>
      </c>
      <c r="AA334">
        <f ca="1">VLOOKUP(A334,OFFSET(SVOD!$A$4,1,0,2000,4),4,0)</f>
        <v>3</v>
      </c>
      <c r="AB334">
        <v>1</v>
      </c>
      <c r="AC334">
        <v>4.3</v>
      </c>
    </row>
    <row r="335" spans="1:29" hidden="1" x14ac:dyDescent="0.25">
      <c r="A335">
        <v>5794</v>
      </c>
      <c r="B335">
        <v>1</v>
      </c>
      <c r="C335" s="10">
        <v>42644</v>
      </c>
      <c r="D335" s="10"/>
      <c r="E335" s="9">
        <f t="shared" si="31"/>
        <v>0</v>
      </c>
      <c r="F335" s="9">
        <f t="shared" si="32"/>
        <v>1</v>
      </c>
      <c r="I335">
        <f ca="1">VLOOKUP(A335,OFFSET(SVOD!$A$4,1,0,2000,3),3,0)</f>
        <v>1</v>
      </c>
      <c r="J335" s="160"/>
      <c r="K335" s="38">
        <f t="shared" ca="1" si="33"/>
        <v>1</v>
      </c>
      <c r="L335" s="38">
        <f t="shared" ca="1" si="34"/>
        <v>1</v>
      </c>
      <c r="M335" s="37">
        <v>1</v>
      </c>
      <c r="N335" s="36" t="b">
        <f t="shared" ca="1" si="35"/>
        <v>0</v>
      </c>
      <c r="O335" t="s">
        <v>2961</v>
      </c>
      <c r="P335" s="44">
        <v>700000000</v>
      </c>
      <c r="Q335">
        <f ca="1">VLOOKUP(A335,OFFSET(SVOD!$A$4,1,0,2000,3),2,0)</f>
        <v>1</v>
      </c>
      <c r="R335">
        <f ca="1">VLOOKUP(A335,OFFSET(SVOD!$A$4,1,0,2000,3),3,0)</f>
        <v>1</v>
      </c>
      <c r="S335" t="str">
        <f t="shared" si="36"/>
        <v/>
      </c>
      <c r="T335" s="160">
        <f ca="1">VLOOKUP(A335,OFFSET(SVOD!$A$4,1,0,2000,5),5,0)</f>
        <v>0</v>
      </c>
      <c r="AA335">
        <f ca="1">VLOOKUP(A335,OFFSET(SVOD!$A$4,1,0,2000,4),4,0)</f>
        <v>1</v>
      </c>
    </row>
    <row r="336" spans="1:29" hidden="1" x14ac:dyDescent="0.25">
      <c r="A336">
        <v>5801</v>
      </c>
      <c r="B336">
        <v>3</v>
      </c>
      <c r="C336" s="10">
        <v>42552</v>
      </c>
      <c r="D336" s="10">
        <v>42724</v>
      </c>
      <c r="E336" s="9">
        <f t="shared" si="31"/>
        <v>1</v>
      </c>
      <c r="F336" s="9">
        <f t="shared" si="32"/>
        <v>2.4</v>
      </c>
      <c r="I336">
        <f ca="1">VLOOKUP(A336,OFFSET(SVOD!$A$4,1,0,2000,3),3,0)</f>
        <v>5</v>
      </c>
      <c r="J336" s="160"/>
      <c r="K336" s="38">
        <f t="shared" ca="1" si="33"/>
        <v>5</v>
      </c>
      <c r="L336" s="38">
        <f t="shared" ca="1" si="34"/>
        <v>5</v>
      </c>
      <c r="M336" s="37">
        <v>5</v>
      </c>
      <c r="N336" s="36" t="b">
        <f t="shared" ca="1" si="35"/>
        <v>0</v>
      </c>
      <c r="O336" t="s">
        <v>4938</v>
      </c>
      <c r="P336" s="44">
        <v>1828000000</v>
      </c>
      <c r="Q336">
        <f ca="1">VLOOKUP(A336,OFFSET(SVOD!$A$4,1,0,2000,3),2,0)</f>
        <v>5</v>
      </c>
      <c r="R336">
        <f ca="1">VLOOKUP(A336,OFFSET(SVOD!$A$4,1,0,2000,3),3,0)</f>
        <v>5</v>
      </c>
      <c r="S336" t="str">
        <f t="shared" si="36"/>
        <v/>
      </c>
      <c r="T336" s="160">
        <f ca="1">VLOOKUP(A336,OFFSET(SVOD!$A$4,1,0,2000,5),5,0)</f>
        <v>236</v>
      </c>
      <c r="AA336">
        <f ca="1">VLOOKUP(A336,OFFSET(SVOD!$A$4,1,0,2000,4),4,0)</f>
        <v>3</v>
      </c>
    </row>
    <row r="337" spans="1:28" hidden="1" x14ac:dyDescent="0.25">
      <c r="A337">
        <v>5818</v>
      </c>
      <c r="B337">
        <v>1</v>
      </c>
      <c r="C337" s="10">
        <v>42644</v>
      </c>
      <c r="D337" s="10"/>
      <c r="E337" s="9">
        <f t="shared" si="31"/>
        <v>0</v>
      </c>
      <c r="F337" s="9">
        <f t="shared" si="32"/>
        <v>1</v>
      </c>
      <c r="I337">
        <f ca="1">VLOOKUP(A337,OFFSET(SVOD!$A$4,1,0,2000,3),3,0)</f>
        <v>1</v>
      </c>
      <c r="J337" s="160"/>
      <c r="K337" s="38">
        <f t="shared" ca="1" si="33"/>
        <v>1</v>
      </c>
      <c r="L337" s="38">
        <f t="shared" ca="1" si="34"/>
        <v>1</v>
      </c>
      <c r="M337" s="37">
        <v>1</v>
      </c>
      <c r="N337" s="36" t="b">
        <f t="shared" ca="1" si="35"/>
        <v>0</v>
      </c>
      <c r="O337" t="s">
        <v>1400</v>
      </c>
      <c r="P337" s="44">
        <v>3604895056</v>
      </c>
      <c r="Q337">
        <f ca="1">VLOOKUP(A337,OFFSET(SVOD!$A$4,1,0,2000,3),2,0)</f>
        <v>1</v>
      </c>
      <c r="R337">
        <f ca="1">VLOOKUP(A337,OFFSET(SVOD!$A$4,1,0,2000,3),3,0)</f>
        <v>1</v>
      </c>
      <c r="S337" t="str">
        <f t="shared" si="36"/>
        <v/>
      </c>
      <c r="T337" s="160">
        <f ca="1">VLOOKUP(A337,OFFSET(SVOD!$A$4,1,0,2000,5),5,0)</f>
        <v>0</v>
      </c>
      <c r="AA337">
        <f ca="1">VLOOKUP(A337,OFFSET(SVOD!$A$4,1,0,2000,4),4,0)</f>
        <v>1</v>
      </c>
    </row>
    <row r="338" spans="1:28" hidden="1" x14ac:dyDescent="0.25">
      <c r="A338">
        <v>5823</v>
      </c>
      <c r="B338">
        <v>1</v>
      </c>
      <c r="C338" s="10">
        <v>42644</v>
      </c>
      <c r="D338" s="10"/>
      <c r="E338" s="9">
        <f t="shared" si="31"/>
        <v>0</v>
      </c>
      <c r="F338" s="9">
        <f t="shared" si="32"/>
        <v>1</v>
      </c>
      <c r="I338">
        <f ca="1">VLOOKUP(A338,OFFSET(SVOD!$A$4,1,0,2000,3),3,0)</f>
        <v>1</v>
      </c>
      <c r="J338" s="160"/>
      <c r="K338" s="38">
        <f t="shared" ca="1" si="33"/>
        <v>1</v>
      </c>
      <c r="L338" s="38">
        <f t="shared" ca="1" si="34"/>
        <v>1</v>
      </c>
      <c r="M338" s="37">
        <v>1</v>
      </c>
      <c r="N338" s="36" t="b">
        <f t="shared" ca="1" si="35"/>
        <v>0</v>
      </c>
      <c r="O338" t="s">
        <v>1265</v>
      </c>
      <c r="P338" s="44">
        <v>44723447.590000004</v>
      </c>
      <c r="Q338">
        <f ca="1">VLOOKUP(A338,OFFSET(SVOD!$A$4,1,0,2000,3),2,0)</f>
        <v>1</v>
      </c>
      <c r="R338">
        <f ca="1">VLOOKUP(A338,OFFSET(SVOD!$A$4,1,0,2000,3),3,0)</f>
        <v>1</v>
      </c>
      <c r="S338" t="str">
        <f t="shared" si="36"/>
        <v/>
      </c>
      <c r="T338" s="160">
        <f ca="1">VLOOKUP(A338,OFFSET(SVOD!$A$4,1,0,2000,5),5,0)</f>
        <v>0</v>
      </c>
      <c r="AA338">
        <f ca="1">VLOOKUP(A338,OFFSET(SVOD!$A$4,1,0,2000,4),4,0)</f>
        <v>1</v>
      </c>
    </row>
    <row r="339" spans="1:28" hidden="1" x14ac:dyDescent="0.25">
      <c r="A339">
        <v>5824</v>
      </c>
      <c r="B339">
        <v>1</v>
      </c>
      <c r="C339" s="10">
        <v>42736</v>
      </c>
      <c r="D339" s="10"/>
      <c r="E339" s="9">
        <f t="shared" si="31"/>
        <v>0</v>
      </c>
      <c r="F339" s="9">
        <f t="shared" si="32"/>
        <v>1</v>
      </c>
      <c r="I339">
        <f ca="1">VLOOKUP(A339,OFFSET(SVOD!$A$4,1,0,2000,3),3,0)</f>
        <v>1</v>
      </c>
      <c r="J339" s="160"/>
      <c r="K339" s="38">
        <f t="shared" ca="1" si="33"/>
        <v>1</v>
      </c>
      <c r="L339" s="38">
        <f t="shared" ca="1" si="34"/>
        <v>1</v>
      </c>
      <c r="M339" s="37">
        <v>1</v>
      </c>
      <c r="N339" s="36" t="b">
        <f t="shared" ca="1" si="35"/>
        <v>0</v>
      </c>
      <c r="O339" t="s">
        <v>5012</v>
      </c>
      <c r="P339" s="44">
        <v>13109079336.639999</v>
      </c>
      <c r="Q339">
        <f ca="1">VLOOKUP(A339,OFFSET(SVOD!$A$4,1,0,2000,3),2,0)</f>
        <v>1</v>
      </c>
      <c r="R339">
        <f ca="1">VLOOKUP(A339,OFFSET(SVOD!$A$4,1,0,2000,3),3,0)</f>
        <v>1</v>
      </c>
      <c r="S339" t="str">
        <f t="shared" si="36"/>
        <v/>
      </c>
      <c r="T339" s="160">
        <f ca="1">VLOOKUP(A339,OFFSET(SVOD!$A$4,1,0,2000,5),5,0)</f>
        <v>0</v>
      </c>
      <c r="AA339">
        <f ca="1">VLOOKUP(A339,OFFSET(SVOD!$A$4,1,0,2000,4),4,0)</f>
        <v>1</v>
      </c>
    </row>
    <row r="340" spans="1:28" hidden="1" x14ac:dyDescent="0.25">
      <c r="A340">
        <v>5829</v>
      </c>
      <c r="B340">
        <v>1</v>
      </c>
      <c r="C340" s="10">
        <v>42644</v>
      </c>
      <c r="D340" s="10"/>
      <c r="E340" s="9">
        <f t="shared" si="31"/>
        <v>0</v>
      </c>
      <c r="F340" s="9">
        <f t="shared" si="32"/>
        <v>1</v>
      </c>
      <c r="I340">
        <f ca="1">VLOOKUP(A340,OFFSET(SVOD!$A$4,1,0,2000,3),3,0)</f>
        <v>1</v>
      </c>
      <c r="J340" s="160"/>
      <c r="K340" s="38">
        <f t="shared" ca="1" si="33"/>
        <v>1</v>
      </c>
      <c r="L340" s="38">
        <f t="shared" ca="1" si="34"/>
        <v>1</v>
      </c>
      <c r="M340" s="37">
        <v>1</v>
      </c>
      <c r="N340" s="36" t="b">
        <f t="shared" ca="1" si="35"/>
        <v>0</v>
      </c>
      <c r="O340" t="s">
        <v>3736</v>
      </c>
      <c r="P340" s="44">
        <v>99000000</v>
      </c>
      <c r="Q340">
        <f ca="1">VLOOKUP(A340,OFFSET(SVOD!$A$4,1,0,2000,3),2,0)</f>
        <v>1</v>
      </c>
      <c r="R340">
        <f ca="1">VLOOKUP(A340,OFFSET(SVOD!$A$4,1,0,2000,3),3,0)</f>
        <v>1</v>
      </c>
      <c r="S340" t="str">
        <f t="shared" si="36"/>
        <v/>
      </c>
      <c r="T340" s="160">
        <f ca="1">VLOOKUP(A340,OFFSET(SVOD!$A$4,1,0,2000,5),5,0)</f>
        <v>0</v>
      </c>
      <c r="AA340">
        <f ca="1">VLOOKUP(A340,OFFSET(SVOD!$A$4,1,0,2000,4),4,0)</f>
        <v>1</v>
      </c>
    </row>
    <row r="341" spans="1:28" hidden="1" x14ac:dyDescent="0.25">
      <c r="A341">
        <v>5852</v>
      </c>
      <c r="B341">
        <v>1</v>
      </c>
      <c r="C341" s="10">
        <v>42644</v>
      </c>
      <c r="D341" s="10"/>
      <c r="E341" s="9">
        <f t="shared" si="31"/>
        <v>0</v>
      </c>
      <c r="F341" s="9">
        <f t="shared" si="32"/>
        <v>1</v>
      </c>
      <c r="I341">
        <f ca="1">VLOOKUP(A341,OFFSET(SVOD!$A$4,1,0,2000,3),3,0)</f>
        <v>1</v>
      </c>
      <c r="J341" s="160"/>
      <c r="K341" s="38">
        <f t="shared" ca="1" si="33"/>
        <v>1</v>
      </c>
      <c r="L341" s="38">
        <f t="shared" ca="1" si="34"/>
        <v>1</v>
      </c>
      <c r="M341" s="37">
        <v>1</v>
      </c>
      <c r="N341" s="36" t="b">
        <f t="shared" ca="1" si="35"/>
        <v>0</v>
      </c>
      <c r="O341" t="s">
        <v>2715</v>
      </c>
      <c r="P341" s="44">
        <v>12000000000</v>
      </c>
      <c r="Q341">
        <f ca="1">VLOOKUP(A341,OFFSET(SVOD!$A$4,1,0,2000,3),2,0)</f>
        <v>1</v>
      </c>
      <c r="R341">
        <f ca="1">VLOOKUP(A341,OFFSET(SVOD!$A$4,1,0,2000,3),3,0)</f>
        <v>1</v>
      </c>
      <c r="S341" t="str">
        <f t="shared" si="36"/>
        <v/>
      </c>
      <c r="T341" s="160">
        <f ca="1">VLOOKUP(A341,OFFSET(SVOD!$A$4,1,0,2000,5),5,0)</f>
        <v>0</v>
      </c>
      <c r="AA341">
        <f ca="1">VLOOKUP(A341,OFFSET(SVOD!$A$4,1,0,2000,4),4,0)</f>
        <v>1</v>
      </c>
    </row>
    <row r="342" spans="1:28" hidden="1" x14ac:dyDescent="0.25">
      <c r="A342">
        <v>5860</v>
      </c>
      <c r="B342">
        <v>1</v>
      </c>
      <c r="C342" s="10">
        <v>42644</v>
      </c>
      <c r="D342" s="10"/>
      <c r="E342" s="9">
        <f t="shared" si="31"/>
        <v>0</v>
      </c>
      <c r="F342" s="9">
        <f t="shared" si="32"/>
        <v>1</v>
      </c>
      <c r="I342">
        <f ca="1">VLOOKUP(A342,OFFSET(SVOD!$A$4,1,0,2000,3),3,0)</f>
        <v>1</v>
      </c>
      <c r="J342" s="160"/>
      <c r="K342" s="38">
        <f t="shared" ca="1" si="33"/>
        <v>1</v>
      </c>
      <c r="L342" s="38">
        <f t="shared" ca="1" si="34"/>
        <v>1</v>
      </c>
      <c r="M342" s="37">
        <v>1</v>
      </c>
      <c r="N342" s="36" t="b">
        <f t="shared" ca="1" si="35"/>
        <v>0</v>
      </c>
      <c r="O342" t="s">
        <v>1277</v>
      </c>
      <c r="P342" s="44">
        <v>1250000000</v>
      </c>
      <c r="Q342">
        <f ca="1">VLOOKUP(A342,OFFSET(SVOD!$A$4,1,0,2000,3),2,0)</f>
        <v>1</v>
      </c>
      <c r="R342">
        <f ca="1">VLOOKUP(A342,OFFSET(SVOD!$A$4,1,0,2000,3),3,0)</f>
        <v>1</v>
      </c>
      <c r="S342" t="str">
        <f t="shared" si="36"/>
        <v/>
      </c>
      <c r="T342" s="160">
        <f ca="1">VLOOKUP(A342,OFFSET(SVOD!$A$4,1,0,2000,5),5,0)</f>
        <v>0</v>
      </c>
      <c r="U342" t="s">
        <v>1330</v>
      </c>
      <c r="AA342">
        <f ca="1">VLOOKUP(A342,OFFSET(SVOD!$A$4,1,0,2000,4),4,0)</f>
        <v>1</v>
      </c>
    </row>
    <row r="343" spans="1:28" hidden="1" x14ac:dyDescent="0.25">
      <c r="A343">
        <v>5861</v>
      </c>
      <c r="B343">
        <v>1</v>
      </c>
      <c r="C343" s="10">
        <v>42644</v>
      </c>
      <c r="D343" s="10"/>
      <c r="E343" s="9">
        <f t="shared" si="31"/>
        <v>0</v>
      </c>
      <c r="F343" s="9">
        <f t="shared" si="32"/>
        <v>1</v>
      </c>
      <c r="I343">
        <f ca="1">VLOOKUP(A343,OFFSET(SVOD!$A$4,1,0,2000,3),3,0)</f>
        <v>1</v>
      </c>
      <c r="J343" s="160"/>
      <c r="K343" s="38">
        <f t="shared" ca="1" si="33"/>
        <v>1</v>
      </c>
      <c r="L343" s="38">
        <f t="shared" ca="1" si="34"/>
        <v>1</v>
      </c>
      <c r="M343" s="37">
        <v>1</v>
      </c>
      <c r="N343" s="36" t="b">
        <f t="shared" ca="1" si="35"/>
        <v>0</v>
      </c>
      <c r="O343" t="s">
        <v>2471</v>
      </c>
      <c r="P343" s="44">
        <v>750984988.22000003</v>
      </c>
      <c r="Q343">
        <f ca="1">VLOOKUP(A343,OFFSET(SVOD!$A$4,1,0,2000,3),2,0)</f>
        <v>1</v>
      </c>
      <c r="R343">
        <f ca="1">VLOOKUP(A343,OFFSET(SVOD!$A$4,1,0,2000,3),3,0)</f>
        <v>1</v>
      </c>
      <c r="S343" t="str">
        <f t="shared" si="36"/>
        <v/>
      </c>
      <c r="T343" s="160">
        <f ca="1">VLOOKUP(A343,OFFSET(SVOD!$A$4,1,0,2000,5),5,0)</f>
        <v>0</v>
      </c>
      <c r="AA343">
        <f ca="1">VLOOKUP(A343,OFFSET(SVOD!$A$4,1,0,2000,4),4,0)</f>
        <v>1</v>
      </c>
    </row>
    <row r="344" spans="1:28" hidden="1" x14ac:dyDescent="0.25">
      <c r="A344">
        <v>5862</v>
      </c>
      <c r="B344">
        <v>1</v>
      </c>
      <c r="C344" s="10">
        <v>42644</v>
      </c>
      <c r="D344" s="10"/>
      <c r="E344" s="9">
        <f t="shared" si="31"/>
        <v>0</v>
      </c>
      <c r="F344" s="9">
        <f t="shared" si="32"/>
        <v>1</v>
      </c>
      <c r="I344">
        <f ca="1">VLOOKUP(A344,OFFSET(SVOD!$A$4,1,0,2000,3),3,0)</f>
        <v>1</v>
      </c>
      <c r="J344" s="160"/>
      <c r="K344" s="38">
        <f t="shared" ca="1" si="33"/>
        <v>1</v>
      </c>
      <c r="L344" s="38">
        <f t="shared" ca="1" si="34"/>
        <v>1</v>
      </c>
      <c r="M344" s="37">
        <v>1</v>
      </c>
      <c r="N344" s="36" t="b">
        <f t="shared" ca="1" si="35"/>
        <v>0</v>
      </c>
      <c r="O344" t="s">
        <v>1278</v>
      </c>
      <c r="P344" s="44">
        <v>360000000</v>
      </c>
      <c r="Q344">
        <f ca="1">VLOOKUP(A344,OFFSET(SVOD!$A$4,1,0,2000,3),2,0)</f>
        <v>1</v>
      </c>
      <c r="R344">
        <f ca="1">VLOOKUP(A344,OFFSET(SVOD!$A$4,1,0,2000,3),3,0)</f>
        <v>1</v>
      </c>
      <c r="S344" t="str">
        <f t="shared" si="36"/>
        <v/>
      </c>
      <c r="T344" s="160">
        <f ca="1">VLOOKUP(A344,OFFSET(SVOD!$A$4,1,0,2000,5),5,0)</f>
        <v>0</v>
      </c>
      <c r="AA344">
        <f ca="1">VLOOKUP(A344,OFFSET(SVOD!$A$4,1,0,2000,4),4,0)</f>
        <v>1</v>
      </c>
    </row>
    <row r="345" spans="1:28" hidden="1" x14ac:dyDescent="0.25">
      <c r="A345">
        <v>5865</v>
      </c>
      <c r="B345">
        <v>1</v>
      </c>
      <c r="C345" s="10">
        <v>42644</v>
      </c>
      <c r="D345" s="10"/>
      <c r="E345" s="9">
        <f t="shared" si="31"/>
        <v>0</v>
      </c>
      <c r="F345" s="9">
        <f t="shared" si="32"/>
        <v>1</v>
      </c>
      <c r="I345">
        <f ca="1">VLOOKUP(A345,OFFSET(SVOD!$A$4,1,0,2000,3),3,0)</f>
        <v>1</v>
      </c>
      <c r="J345" s="160"/>
      <c r="K345" s="38">
        <f t="shared" ca="1" si="33"/>
        <v>1</v>
      </c>
      <c r="L345" s="38">
        <f t="shared" ca="1" si="34"/>
        <v>1</v>
      </c>
      <c r="M345" s="37">
        <v>1</v>
      </c>
      <c r="N345" s="36" t="b">
        <f t="shared" ca="1" si="35"/>
        <v>0</v>
      </c>
      <c r="O345" t="s">
        <v>2472</v>
      </c>
      <c r="P345" s="44">
        <v>633637554.74000001</v>
      </c>
      <c r="Q345">
        <f ca="1">VLOOKUP(A345,OFFSET(SVOD!$A$4,1,0,2000,3),2,0)</f>
        <v>1</v>
      </c>
      <c r="R345">
        <f ca="1">VLOOKUP(A345,OFFSET(SVOD!$A$4,1,0,2000,3),3,0)</f>
        <v>1</v>
      </c>
      <c r="S345" t="str">
        <f t="shared" si="36"/>
        <v/>
      </c>
      <c r="T345" s="160">
        <f ca="1">VLOOKUP(A345,OFFSET(SVOD!$A$4,1,0,2000,5),5,0)</f>
        <v>0</v>
      </c>
      <c r="AA345">
        <f ca="1">VLOOKUP(A345,OFFSET(SVOD!$A$4,1,0,2000,4),4,0)</f>
        <v>1</v>
      </c>
    </row>
    <row r="346" spans="1:28" hidden="1" x14ac:dyDescent="0.25">
      <c r="A346">
        <v>5867</v>
      </c>
      <c r="B346">
        <v>1</v>
      </c>
      <c r="C346" s="10">
        <v>42644</v>
      </c>
      <c r="D346" s="10"/>
      <c r="E346" s="9">
        <f t="shared" si="31"/>
        <v>0</v>
      </c>
      <c r="F346" s="9">
        <f t="shared" si="32"/>
        <v>1</v>
      </c>
      <c r="I346">
        <f ca="1">VLOOKUP(A346,OFFSET(SVOD!$A$4,1,0,2000,3),3,0)</f>
        <v>1</v>
      </c>
      <c r="J346" s="160"/>
      <c r="K346" s="38">
        <f t="shared" ca="1" si="33"/>
        <v>1</v>
      </c>
      <c r="L346" s="38">
        <f t="shared" ca="1" si="34"/>
        <v>1</v>
      </c>
      <c r="M346" s="37">
        <v>1</v>
      </c>
      <c r="N346" s="36" t="b">
        <f t="shared" ca="1" si="35"/>
        <v>0</v>
      </c>
      <c r="O346" t="s">
        <v>3750</v>
      </c>
      <c r="P346" s="44">
        <v>1385581519.2099998</v>
      </c>
      <c r="Q346">
        <f ca="1">VLOOKUP(A346,OFFSET(SVOD!$A$4,1,0,2000,3),2,0)</f>
        <v>1</v>
      </c>
      <c r="R346">
        <f ca="1">VLOOKUP(A346,OFFSET(SVOD!$A$4,1,0,2000,3),3,0)</f>
        <v>1</v>
      </c>
      <c r="S346" t="str">
        <f t="shared" si="36"/>
        <v/>
      </c>
      <c r="T346" s="160">
        <f ca="1">VLOOKUP(A346,OFFSET(SVOD!$A$4,1,0,2000,5),5,0)</f>
        <v>0</v>
      </c>
      <c r="AA346">
        <f ca="1">VLOOKUP(A346,OFFSET(SVOD!$A$4,1,0,2000,4),4,0)</f>
        <v>1</v>
      </c>
    </row>
    <row r="347" spans="1:28" hidden="1" x14ac:dyDescent="0.25">
      <c r="A347">
        <v>5870</v>
      </c>
      <c r="B347">
        <v>1</v>
      </c>
      <c r="C347" s="10">
        <v>42644</v>
      </c>
      <c r="D347" s="10"/>
      <c r="E347" s="9">
        <f t="shared" si="31"/>
        <v>0</v>
      </c>
      <c r="F347" s="9">
        <f t="shared" si="32"/>
        <v>1</v>
      </c>
      <c r="I347">
        <f ca="1">VLOOKUP(A347,OFFSET(SVOD!$A$4,1,0,2000,3),3,0)</f>
        <v>1</v>
      </c>
      <c r="J347" s="160"/>
      <c r="K347" s="38">
        <f t="shared" ca="1" si="33"/>
        <v>1</v>
      </c>
      <c r="L347" s="38">
        <f t="shared" ca="1" si="34"/>
        <v>1</v>
      </c>
      <c r="M347" s="37">
        <v>1</v>
      </c>
      <c r="N347" s="36" t="b">
        <f t="shared" ca="1" si="35"/>
        <v>0</v>
      </c>
      <c r="O347" t="s">
        <v>1345</v>
      </c>
      <c r="P347" s="44">
        <v>2639523741.0300002</v>
      </c>
      <c r="Q347">
        <f ca="1">VLOOKUP(A347,OFFSET(SVOD!$A$4,1,0,2000,3),2,0)</f>
        <v>1</v>
      </c>
      <c r="R347">
        <f ca="1">VLOOKUP(A347,OFFSET(SVOD!$A$4,1,0,2000,3),3,0)</f>
        <v>1</v>
      </c>
      <c r="S347" t="str">
        <f t="shared" si="36"/>
        <v/>
      </c>
      <c r="T347" s="160">
        <f ca="1">VLOOKUP(A347,OFFSET(SVOD!$A$4,1,0,2000,5),5,0)</f>
        <v>0</v>
      </c>
      <c r="AA347">
        <f ca="1">VLOOKUP(A347,OFFSET(SVOD!$A$4,1,0,2000,4),4,0)</f>
        <v>1</v>
      </c>
    </row>
    <row r="348" spans="1:28" hidden="1" x14ac:dyDescent="0.25">
      <c r="A348">
        <v>5874</v>
      </c>
      <c r="B348">
        <v>2.2999999999999998</v>
      </c>
      <c r="C348" s="10">
        <v>42644</v>
      </c>
      <c r="D348" s="10"/>
      <c r="E348" s="9">
        <f t="shared" si="31"/>
        <v>0</v>
      </c>
      <c r="F348" s="9">
        <f t="shared" si="32"/>
        <v>1</v>
      </c>
      <c r="I348">
        <f ca="1">VLOOKUP(A348,OFFSET(SVOD!$A$4,1,0,2000,3),3,0)</f>
        <v>2.2999999999999998</v>
      </c>
      <c r="J348" s="160"/>
      <c r="K348" s="38">
        <f t="shared" ca="1" si="33"/>
        <v>2.2999999999999998</v>
      </c>
      <c r="L348" s="38">
        <f t="shared" ca="1" si="34"/>
        <v>2.2999999999999998</v>
      </c>
      <c r="M348" s="37">
        <v>2.2999999999999998</v>
      </c>
      <c r="N348" s="36" t="b">
        <f t="shared" ca="1" si="35"/>
        <v>0</v>
      </c>
      <c r="O348" t="s">
        <v>1282</v>
      </c>
      <c r="P348" s="44">
        <v>664500000</v>
      </c>
      <c r="Q348">
        <f ca="1">VLOOKUP(A348,OFFSET(SVOD!$A$4,1,0,2000,3),2,0)</f>
        <v>2.2999999999999998</v>
      </c>
      <c r="R348">
        <f ca="1">VLOOKUP(A348,OFFSET(SVOD!$A$4,1,0,2000,3),3,0)</f>
        <v>2.2999999999999998</v>
      </c>
      <c r="S348" t="str">
        <f t="shared" si="36"/>
        <v/>
      </c>
      <c r="T348" s="160">
        <f ca="1">VLOOKUP(A348,OFFSET(SVOD!$A$4,1,0,2000,5),5,0)</f>
        <v>0</v>
      </c>
      <c r="AA348">
        <f ca="1">VLOOKUP(A348,OFFSET(SVOD!$A$4,1,0,2000,4),4,0)</f>
        <v>1</v>
      </c>
    </row>
    <row r="349" spans="1:28" hidden="1" x14ac:dyDescent="0.25">
      <c r="A349">
        <v>5882</v>
      </c>
      <c r="B349">
        <v>2.2000000000000002</v>
      </c>
      <c r="C349" s="10">
        <v>42644</v>
      </c>
      <c r="D349" s="10"/>
      <c r="E349" s="9">
        <f t="shared" si="31"/>
        <v>0</v>
      </c>
      <c r="F349" s="9">
        <f t="shared" si="32"/>
        <v>1</v>
      </c>
      <c r="I349">
        <f ca="1">VLOOKUP(A349,OFFSET(SVOD!$A$4,1,0,2000,3),3,0)</f>
        <v>2.2000000000000002</v>
      </c>
      <c r="J349" s="160"/>
      <c r="K349" s="38">
        <f t="shared" ca="1" si="33"/>
        <v>2.2000000000000002</v>
      </c>
      <c r="L349" s="38">
        <f t="shared" ca="1" si="34"/>
        <v>2.2000000000000002</v>
      </c>
      <c r="M349" s="37">
        <v>2.2000000000000002</v>
      </c>
      <c r="N349" s="36" t="b">
        <f t="shared" ca="1" si="35"/>
        <v>0</v>
      </c>
      <c r="O349" t="s">
        <v>1386</v>
      </c>
      <c r="P349" s="44">
        <v>744362631.89999986</v>
      </c>
      <c r="Q349">
        <f ca="1">VLOOKUP(A349,OFFSET(SVOD!$A$4,1,0,2000,3),2,0)</f>
        <v>2.2000000000000002</v>
      </c>
      <c r="R349">
        <f ca="1">VLOOKUP(A349,OFFSET(SVOD!$A$4,1,0,2000,3),3,0)</f>
        <v>2.2000000000000002</v>
      </c>
      <c r="S349" t="str">
        <f t="shared" si="36"/>
        <v/>
      </c>
      <c r="T349" s="160">
        <f ca="1">VLOOKUP(A349,OFFSET(SVOD!$A$4,1,0,2000,5),5,0)</f>
        <v>0</v>
      </c>
      <c r="U349" t="s">
        <v>1388</v>
      </c>
      <c r="AA349">
        <f ca="1">VLOOKUP(A349,OFFSET(SVOD!$A$4,1,0,2000,4),4,0)</f>
        <v>1</v>
      </c>
    </row>
    <row r="350" spans="1:28" hidden="1" x14ac:dyDescent="0.25">
      <c r="A350">
        <v>5894</v>
      </c>
      <c r="B350">
        <v>1</v>
      </c>
      <c r="C350" s="10">
        <v>42644</v>
      </c>
      <c r="D350" s="10"/>
      <c r="E350" s="9">
        <f t="shared" si="31"/>
        <v>0</v>
      </c>
      <c r="F350" s="9">
        <f t="shared" si="32"/>
        <v>1</v>
      </c>
      <c r="G350">
        <v>2</v>
      </c>
      <c r="H350">
        <v>2</v>
      </c>
      <c r="I350">
        <f ca="1">VLOOKUP(A350,OFFSET(SVOD!$A$4,1,0,2000,3),3,0)</f>
        <v>1</v>
      </c>
      <c r="J350" s="160"/>
      <c r="K350" s="38">
        <f t="shared" ca="1" si="33"/>
        <v>1</v>
      </c>
      <c r="L350" s="38">
        <f t="shared" ca="1" si="34"/>
        <v>2</v>
      </c>
      <c r="M350" s="37">
        <v>2</v>
      </c>
      <c r="N350" s="36" t="b">
        <f t="shared" ca="1" si="35"/>
        <v>0</v>
      </c>
      <c r="O350" t="s">
        <v>1232</v>
      </c>
      <c r="P350" s="44">
        <v>39105170000</v>
      </c>
      <c r="Q350">
        <f ca="1">VLOOKUP(A350,OFFSET(SVOD!$A$4,1,0,2000,3),2,0)</f>
        <v>1</v>
      </c>
      <c r="R350">
        <f ca="1">VLOOKUP(A350,OFFSET(SVOD!$A$4,1,0,2000,3),3,0)</f>
        <v>1</v>
      </c>
      <c r="S350" t="str">
        <f t="shared" si="36"/>
        <v/>
      </c>
      <c r="T350" s="160">
        <f ca="1">VLOOKUP(A350,OFFSET(SVOD!$A$4,1,0,2000,5),5,0)</f>
        <v>0</v>
      </c>
      <c r="U350" t="s">
        <v>3627</v>
      </c>
      <c r="AA350">
        <f ca="1">VLOOKUP(A350,OFFSET(SVOD!$A$4,1,0,2000,4),4,0)</f>
        <v>1</v>
      </c>
      <c r="AB350">
        <v>1</v>
      </c>
    </row>
    <row r="351" spans="1:28" x14ac:dyDescent="0.25">
      <c r="A351">
        <v>5904</v>
      </c>
      <c r="B351">
        <v>1</v>
      </c>
      <c r="C351" s="10">
        <v>42005</v>
      </c>
      <c r="D351" s="10">
        <v>42643</v>
      </c>
      <c r="E351" s="9">
        <f t="shared" si="31"/>
        <v>2</v>
      </c>
      <c r="F351" s="9">
        <f t="shared" ca="1" si="32"/>
        <v>3.4</v>
      </c>
      <c r="I351">
        <f ca="1">VLOOKUP(A351,OFFSET(SVOD!$A$4,1,0,2000,3),3,0)</f>
        <v>3</v>
      </c>
      <c r="J351" s="160"/>
      <c r="K351" s="38">
        <f t="shared" ca="1" si="33"/>
        <v>3.4</v>
      </c>
      <c r="L351" s="38">
        <f t="shared" ca="1" si="34"/>
        <v>3.4</v>
      </c>
      <c r="M351" s="37">
        <v>3</v>
      </c>
      <c r="N351" s="36" t="b">
        <f t="shared" ca="1" si="35"/>
        <v>1</v>
      </c>
      <c r="O351" t="s">
        <v>6900</v>
      </c>
      <c r="P351" s="44">
        <v>1804.85</v>
      </c>
      <c r="Q351">
        <f ca="1">VLOOKUP(A351,OFFSET(SVOD!$A$4,1,0,2000,3),2,0)</f>
        <v>3</v>
      </c>
      <c r="R351">
        <f ca="1">VLOOKUP(A351,OFFSET(SVOD!$A$4,1,0,2000,3),3,0)</f>
        <v>3</v>
      </c>
      <c r="S351" t="str">
        <f t="shared" si="36"/>
        <v/>
      </c>
      <c r="T351" s="160">
        <f ca="1">VLOOKUP(A351,OFFSET(SVOD!$A$4,1,0,2000,5),5,0)</f>
        <v>43</v>
      </c>
      <c r="AA351">
        <f ca="1">VLOOKUP(A351,OFFSET(SVOD!$A$4,1,0,2000,4),4,0)</f>
        <v>3</v>
      </c>
    </row>
    <row r="352" spans="1:28" hidden="1" x14ac:dyDescent="0.25">
      <c r="A352">
        <v>5922</v>
      </c>
      <c r="B352">
        <v>2.1</v>
      </c>
      <c r="C352" s="10">
        <v>42644</v>
      </c>
      <c r="D352" s="10"/>
      <c r="E352" s="9">
        <f t="shared" si="31"/>
        <v>0</v>
      </c>
      <c r="F352" s="9">
        <f t="shared" si="32"/>
        <v>1</v>
      </c>
      <c r="I352">
        <f ca="1">VLOOKUP(A352,OFFSET(SVOD!$A$4,1,0,2000,3),3,0)</f>
        <v>2.1</v>
      </c>
      <c r="J352" s="160"/>
      <c r="K352" s="38">
        <f t="shared" ca="1" si="33"/>
        <v>2</v>
      </c>
      <c r="L352" s="38">
        <f t="shared" ca="1" si="34"/>
        <v>2</v>
      </c>
      <c r="M352" s="37">
        <v>2</v>
      </c>
      <c r="N352" s="36" t="b">
        <f t="shared" ca="1" si="35"/>
        <v>0</v>
      </c>
      <c r="O352" t="s">
        <v>2970</v>
      </c>
      <c r="P352" s="44">
        <v>722222222.24000001</v>
      </c>
      <c r="Q352">
        <f ca="1">VLOOKUP(A352,OFFSET(SVOD!$A$4,1,0,2000,3),2,0)</f>
        <v>2.1</v>
      </c>
      <c r="R352">
        <f ca="1">VLOOKUP(A352,OFFSET(SVOD!$A$4,1,0,2000,3),3,0)</f>
        <v>2.1</v>
      </c>
      <c r="S352" t="str">
        <f t="shared" si="36"/>
        <v/>
      </c>
      <c r="T352" s="160">
        <f ca="1">VLOOKUP(A352,OFFSET(SVOD!$A$4,1,0,2000,5),5,0)</f>
        <v>1</v>
      </c>
      <c r="AA352">
        <f ca="1">VLOOKUP(A352,OFFSET(SVOD!$A$4,1,0,2000,4),4,0)</f>
        <v>1</v>
      </c>
    </row>
    <row r="353" spans="1:28" hidden="1" x14ac:dyDescent="0.25">
      <c r="A353">
        <v>5923</v>
      </c>
      <c r="B353">
        <v>1</v>
      </c>
      <c r="C353" s="10">
        <v>42644</v>
      </c>
      <c r="D353" s="10"/>
      <c r="E353" s="9">
        <f t="shared" si="31"/>
        <v>0</v>
      </c>
      <c r="F353" s="9">
        <f t="shared" si="32"/>
        <v>1</v>
      </c>
      <c r="I353">
        <f ca="1">VLOOKUP(A353,OFFSET(SVOD!$A$4,1,0,2000,3),3,0)</f>
        <v>1</v>
      </c>
      <c r="J353" s="160" t="s">
        <v>178</v>
      </c>
      <c r="K353" s="38">
        <f t="shared" ca="1" si="33"/>
        <v>1</v>
      </c>
      <c r="L353" s="38">
        <f t="shared" ca="1" si="34"/>
        <v>1</v>
      </c>
      <c r="M353" s="37">
        <v>1</v>
      </c>
      <c r="N353" s="36" t="b">
        <f t="shared" ca="1" si="35"/>
        <v>0</v>
      </c>
      <c r="O353" t="s">
        <v>4668</v>
      </c>
      <c r="P353" s="44">
        <v>514045779.23000002</v>
      </c>
      <c r="Q353">
        <f ca="1">VLOOKUP(A353,OFFSET(SVOD!$A$4,1,0,2000,3),2,0)</f>
        <v>1</v>
      </c>
      <c r="R353">
        <f ca="1">VLOOKUP(A353,OFFSET(SVOD!$A$4,1,0,2000,3),3,0)</f>
        <v>1</v>
      </c>
      <c r="S353" t="str">
        <f t="shared" si="36"/>
        <v/>
      </c>
      <c r="T353" s="160">
        <f ca="1">VLOOKUP(A353,OFFSET(SVOD!$A$4,1,0,2000,5),5,0)</f>
        <v>0</v>
      </c>
      <c r="V353" t="s">
        <v>4682</v>
      </c>
      <c r="AA353">
        <f ca="1">VLOOKUP(A353,OFFSET(SVOD!$A$4,1,0,2000,4),4,0)</f>
        <v>1</v>
      </c>
      <c r="AB353">
        <v>1</v>
      </c>
    </row>
    <row r="354" spans="1:28" hidden="1" x14ac:dyDescent="0.25">
      <c r="A354">
        <v>5932</v>
      </c>
      <c r="B354">
        <v>2.2999999999999998</v>
      </c>
      <c r="C354" s="10">
        <v>42644</v>
      </c>
      <c r="D354" s="10"/>
      <c r="E354" s="9">
        <f t="shared" si="31"/>
        <v>0</v>
      </c>
      <c r="F354" s="9">
        <f t="shared" si="32"/>
        <v>1</v>
      </c>
      <c r="I354">
        <f ca="1">VLOOKUP(A354,OFFSET(SVOD!$A$4,1,0,2000,3),3,0)</f>
        <v>2.2999999999999998</v>
      </c>
      <c r="J354" s="160"/>
      <c r="K354" s="38">
        <f t="shared" ca="1" si="33"/>
        <v>2.2999999999999998</v>
      </c>
      <c r="L354" s="38">
        <f t="shared" ca="1" si="34"/>
        <v>2.2999999999999998</v>
      </c>
      <c r="M354" s="37">
        <v>2.2999999999999998</v>
      </c>
      <c r="N354" s="36" t="b">
        <f t="shared" ca="1" si="35"/>
        <v>0</v>
      </c>
      <c r="O354" t="s">
        <v>1350</v>
      </c>
      <c r="P354" s="44">
        <v>1180322643.8299999</v>
      </c>
      <c r="Q354">
        <f ca="1">VLOOKUP(A354,OFFSET(SVOD!$A$4,1,0,2000,3),2,0)</f>
        <v>2.2999999999999998</v>
      </c>
      <c r="R354">
        <f ca="1">VLOOKUP(A354,OFFSET(SVOD!$A$4,1,0,2000,3),3,0)</f>
        <v>2.2999999999999998</v>
      </c>
      <c r="S354" t="str">
        <f t="shared" si="36"/>
        <v/>
      </c>
      <c r="T354" s="160">
        <f ca="1">VLOOKUP(A354,OFFSET(SVOD!$A$4,1,0,2000,5),5,0)</f>
        <v>0</v>
      </c>
      <c r="AA354">
        <f ca="1">VLOOKUP(A354,OFFSET(SVOD!$A$4,1,0,2000,4),4,0)</f>
        <v>1</v>
      </c>
    </row>
    <row r="355" spans="1:28" hidden="1" x14ac:dyDescent="0.25">
      <c r="A355">
        <v>5941</v>
      </c>
      <c r="B355">
        <v>1</v>
      </c>
      <c r="C355" s="10">
        <v>42644</v>
      </c>
      <c r="D355" s="10"/>
      <c r="E355" s="9">
        <f t="shared" si="31"/>
        <v>0</v>
      </c>
      <c r="F355" s="9">
        <f t="shared" si="32"/>
        <v>1</v>
      </c>
      <c r="I355">
        <f ca="1">VLOOKUP(A355,OFFSET(SVOD!$A$4,1,0,2000,3),3,0)</f>
        <v>1</v>
      </c>
      <c r="J355" s="160"/>
      <c r="K355" s="38">
        <f t="shared" ca="1" si="33"/>
        <v>1</v>
      </c>
      <c r="L355" s="38">
        <f t="shared" ca="1" si="34"/>
        <v>1</v>
      </c>
      <c r="M355" s="37">
        <v>1</v>
      </c>
      <c r="N355" s="36" t="b">
        <f t="shared" ca="1" si="35"/>
        <v>0</v>
      </c>
      <c r="O355" t="s">
        <v>5937</v>
      </c>
      <c r="P355" s="44">
        <v>260000000</v>
      </c>
      <c r="Q355">
        <f ca="1">VLOOKUP(A355,OFFSET(SVOD!$A$4,1,0,2000,3),2,0)</f>
        <v>1</v>
      </c>
      <c r="R355">
        <f ca="1">VLOOKUP(A355,OFFSET(SVOD!$A$4,1,0,2000,3),3,0)</f>
        <v>1</v>
      </c>
      <c r="S355" t="str">
        <f t="shared" si="36"/>
        <v/>
      </c>
      <c r="T355" s="160">
        <f ca="1">VLOOKUP(A355,OFFSET(SVOD!$A$4,1,0,2000,5),5,0)</f>
        <v>0</v>
      </c>
      <c r="AA355">
        <f ca="1">VLOOKUP(A355,OFFSET(SVOD!$A$4,1,0,2000,4),4,0)</f>
        <v>1</v>
      </c>
    </row>
    <row r="356" spans="1:28" hidden="1" x14ac:dyDescent="0.25">
      <c r="A356">
        <v>5942</v>
      </c>
      <c r="B356">
        <v>3</v>
      </c>
      <c r="C356" s="10">
        <v>41730</v>
      </c>
      <c r="D356" s="10"/>
      <c r="E356" s="9">
        <f t="shared" si="31"/>
        <v>0</v>
      </c>
      <c r="F356" s="9">
        <f t="shared" si="32"/>
        <v>1</v>
      </c>
      <c r="I356">
        <f ca="1">VLOOKUP(A356,OFFSET(SVOD!$A$4,1,0,2000,3),3,0)</f>
        <v>5</v>
      </c>
      <c r="J356" s="160"/>
      <c r="K356" s="38">
        <f t="shared" ca="1" si="33"/>
        <v>5</v>
      </c>
      <c r="L356" s="38">
        <f t="shared" ca="1" si="34"/>
        <v>5</v>
      </c>
      <c r="M356" s="37">
        <v>5</v>
      </c>
      <c r="N356" s="36" t="b">
        <f t="shared" ca="1" si="35"/>
        <v>0</v>
      </c>
      <c r="O356" t="s">
        <v>1402</v>
      </c>
      <c r="P356" s="44">
        <v>24000000</v>
      </c>
      <c r="Q356">
        <f ca="1">VLOOKUP(A356,OFFSET(SVOD!$A$4,1,0,2000,3),2,0)</f>
        <v>5</v>
      </c>
      <c r="R356">
        <f ca="1">VLOOKUP(A356,OFFSET(SVOD!$A$4,1,0,2000,3),3,0)</f>
        <v>5</v>
      </c>
      <c r="S356" t="str">
        <f t="shared" si="36"/>
        <v/>
      </c>
      <c r="T356" s="160">
        <f ca="1">VLOOKUP(A356,OFFSET(SVOD!$A$4,1,0,2000,5),5,0)</f>
        <v>1315</v>
      </c>
      <c r="AA356">
        <f ca="1">VLOOKUP(A356,OFFSET(SVOD!$A$4,1,0,2000,4),4,0)</f>
        <v>3</v>
      </c>
    </row>
    <row r="357" spans="1:28" hidden="1" x14ac:dyDescent="0.25">
      <c r="A357">
        <v>5943</v>
      </c>
      <c r="B357">
        <v>3</v>
      </c>
      <c r="C357" s="10">
        <v>41730</v>
      </c>
      <c r="D357" s="10">
        <v>41882</v>
      </c>
      <c r="E357" s="9">
        <f t="shared" si="31"/>
        <v>2</v>
      </c>
      <c r="F357" s="9">
        <f t="shared" ca="1" si="32"/>
        <v>4.4000000000000004</v>
      </c>
      <c r="I357">
        <f ca="1">VLOOKUP(A357,OFFSET(SVOD!$A$4,1,0,2000,3),3,0)</f>
        <v>5</v>
      </c>
      <c r="J357" s="160"/>
      <c r="K357" s="38">
        <f t="shared" ca="1" si="33"/>
        <v>5</v>
      </c>
      <c r="L357" s="38">
        <f t="shared" ca="1" si="34"/>
        <v>5</v>
      </c>
      <c r="M357" s="37">
        <v>5</v>
      </c>
      <c r="N357" s="36" t="b">
        <f t="shared" ca="1" si="35"/>
        <v>0</v>
      </c>
      <c r="O357" t="s">
        <v>3040</v>
      </c>
      <c r="P357" s="44">
        <v>219307804.03</v>
      </c>
      <c r="Q357">
        <f ca="1">VLOOKUP(A357,OFFSET(SVOD!$A$4,1,0,2000,3),2,0)</f>
        <v>5</v>
      </c>
      <c r="R357">
        <f ca="1">VLOOKUP(A357,OFFSET(SVOD!$A$4,1,0,2000,3),3,0)</f>
        <v>5</v>
      </c>
      <c r="S357" t="str">
        <f t="shared" si="36"/>
        <v/>
      </c>
      <c r="T357" s="160">
        <f ca="1">VLOOKUP(A357,OFFSET(SVOD!$A$4,1,0,2000,5),5,0)</f>
        <v>1097</v>
      </c>
      <c r="W357" t="s">
        <v>5233</v>
      </c>
      <c r="AA357">
        <f ca="1">VLOOKUP(A357,OFFSET(SVOD!$A$4,1,0,2000,4),4,0)</f>
        <v>3</v>
      </c>
    </row>
    <row r="358" spans="1:28" hidden="1" x14ac:dyDescent="0.25">
      <c r="A358">
        <v>5946</v>
      </c>
      <c r="B358">
        <v>2.2000000000000002</v>
      </c>
      <c r="C358" s="10">
        <v>42644</v>
      </c>
      <c r="D358" s="10"/>
      <c r="E358" s="9">
        <f t="shared" si="31"/>
        <v>0</v>
      </c>
      <c r="F358" s="9">
        <f t="shared" si="32"/>
        <v>1</v>
      </c>
      <c r="I358">
        <f ca="1">VLOOKUP(A358,OFFSET(SVOD!$A$4,1,0,2000,3),3,0)</f>
        <v>2.2000000000000002</v>
      </c>
      <c r="J358" s="160"/>
      <c r="K358" s="38">
        <f t="shared" ca="1" si="33"/>
        <v>2.2000000000000002</v>
      </c>
      <c r="L358" s="38">
        <f t="shared" ca="1" si="34"/>
        <v>2.2000000000000002</v>
      </c>
      <c r="M358" s="37">
        <v>2.2000000000000002</v>
      </c>
      <c r="N358" s="36" t="b">
        <f t="shared" ca="1" si="35"/>
        <v>0</v>
      </c>
      <c r="O358" t="s">
        <v>1537</v>
      </c>
      <c r="P358" s="44">
        <v>742138900.48000002</v>
      </c>
      <c r="Q358">
        <f ca="1">VLOOKUP(A358,OFFSET(SVOD!$A$4,1,0,2000,3),2,0)</f>
        <v>2.2000000000000002</v>
      </c>
      <c r="R358">
        <f ca="1">VLOOKUP(A358,OFFSET(SVOD!$A$4,1,0,2000,3),3,0)</f>
        <v>2.2000000000000002</v>
      </c>
      <c r="S358" t="str">
        <f t="shared" si="36"/>
        <v/>
      </c>
      <c r="T358" s="160">
        <f ca="1">VLOOKUP(A358,OFFSET(SVOD!$A$4,1,0,2000,5),5,0)</f>
        <v>0</v>
      </c>
      <c r="AA358">
        <f ca="1">VLOOKUP(A358,OFFSET(SVOD!$A$4,1,0,2000,4),4,0)</f>
        <v>1</v>
      </c>
    </row>
    <row r="359" spans="1:28" hidden="1" x14ac:dyDescent="0.25">
      <c r="A359">
        <v>5958</v>
      </c>
      <c r="B359">
        <v>2.1</v>
      </c>
      <c r="C359" s="10">
        <v>42644</v>
      </c>
      <c r="D359" s="10"/>
      <c r="E359" s="9">
        <f t="shared" si="31"/>
        <v>0</v>
      </c>
      <c r="F359" s="9">
        <f t="shared" si="32"/>
        <v>1</v>
      </c>
      <c r="I359">
        <f ca="1">VLOOKUP(A359,OFFSET(SVOD!$A$4,1,0,2000,3),3,0)</f>
        <v>2.1</v>
      </c>
      <c r="J359" s="160"/>
      <c r="K359" s="38">
        <f t="shared" ca="1" si="33"/>
        <v>2</v>
      </c>
      <c r="L359" s="38">
        <f t="shared" ca="1" si="34"/>
        <v>2</v>
      </c>
      <c r="M359" s="37">
        <v>2</v>
      </c>
      <c r="N359" s="36" t="b">
        <f t="shared" ca="1" si="35"/>
        <v>0</v>
      </c>
      <c r="O359" t="s">
        <v>2534</v>
      </c>
      <c r="P359" s="44">
        <v>474179333.39999998</v>
      </c>
      <c r="Q359">
        <f ca="1">VLOOKUP(A359,OFFSET(SVOD!$A$4,1,0,2000,3),2,0)</f>
        <v>2.1</v>
      </c>
      <c r="R359">
        <f ca="1">VLOOKUP(A359,OFFSET(SVOD!$A$4,1,0,2000,3),3,0)</f>
        <v>2.1</v>
      </c>
      <c r="S359" t="str">
        <f t="shared" si="36"/>
        <v/>
      </c>
      <c r="T359" s="160">
        <f ca="1">VLOOKUP(A359,OFFSET(SVOD!$A$4,1,0,2000,5),5,0)</f>
        <v>0</v>
      </c>
      <c r="AA359">
        <f ca="1">VLOOKUP(A359,OFFSET(SVOD!$A$4,1,0,2000,4),4,0)</f>
        <v>1</v>
      </c>
    </row>
    <row r="360" spans="1:28" hidden="1" x14ac:dyDescent="0.25">
      <c r="A360">
        <v>5959</v>
      </c>
      <c r="B360">
        <v>1</v>
      </c>
      <c r="C360" s="10">
        <v>42644</v>
      </c>
      <c r="D360" s="10"/>
      <c r="E360" s="9">
        <f t="shared" si="31"/>
        <v>0</v>
      </c>
      <c r="F360" s="9">
        <f t="shared" si="32"/>
        <v>1</v>
      </c>
      <c r="I360">
        <f ca="1">VLOOKUP(A360,OFFSET(SVOD!$A$4,1,0,2000,3),3,0)</f>
        <v>1</v>
      </c>
      <c r="J360" s="160"/>
      <c r="K360" s="38">
        <f t="shared" ca="1" si="33"/>
        <v>1</v>
      </c>
      <c r="L360" s="38">
        <f t="shared" ca="1" si="34"/>
        <v>1</v>
      </c>
      <c r="M360" s="37">
        <v>1</v>
      </c>
      <c r="N360" s="36" t="b">
        <f t="shared" ca="1" si="35"/>
        <v>0</v>
      </c>
      <c r="O360" t="s">
        <v>2529</v>
      </c>
      <c r="P360" s="44">
        <v>106761500</v>
      </c>
      <c r="Q360">
        <f ca="1">VLOOKUP(A360,OFFSET(SVOD!$A$4,1,0,2000,3),2,0)</f>
        <v>1</v>
      </c>
      <c r="R360">
        <f ca="1">VLOOKUP(A360,OFFSET(SVOD!$A$4,1,0,2000,3),3,0)</f>
        <v>1</v>
      </c>
      <c r="S360" t="str">
        <f t="shared" si="36"/>
        <v/>
      </c>
      <c r="T360" s="160">
        <f ca="1">VLOOKUP(A360,OFFSET(SVOD!$A$4,1,0,2000,5),5,0)</f>
        <v>0</v>
      </c>
      <c r="AA360">
        <f ca="1">VLOOKUP(A360,OFFSET(SVOD!$A$4,1,0,2000,4),4,0)</f>
        <v>1</v>
      </c>
    </row>
    <row r="361" spans="1:28" hidden="1" x14ac:dyDescent="0.25">
      <c r="A361">
        <v>5960</v>
      </c>
      <c r="B361">
        <v>1</v>
      </c>
      <c r="C361" s="10">
        <v>42644</v>
      </c>
      <c r="D361" s="10"/>
      <c r="E361" s="9">
        <f t="shared" si="31"/>
        <v>0</v>
      </c>
      <c r="F361" s="9">
        <f t="shared" si="32"/>
        <v>1</v>
      </c>
      <c r="I361">
        <f ca="1">VLOOKUP(A361,OFFSET(SVOD!$A$4,1,0,2000,3),3,0)</f>
        <v>1</v>
      </c>
      <c r="J361" s="160"/>
      <c r="K361" s="38">
        <f t="shared" ca="1" si="33"/>
        <v>1</v>
      </c>
      <c r="L361" s="38">
        <f t="shared" ca="1" si="34"/>
        <v>1</v>
      </c>
      <c r="M361" s="37">
        <v>1</v>
      </c>
      <c r="N361" s="36" t="b">
        <f t="shared" ca="1" si="35"/>
        <v>0</v>
      </c>
      <c r="O361" t="s">
        <v>2530</v>
      </c>
      <c r="P361" s="44">
        <v>41340166.700000003</v>
      </c>
      <c r="Q361">
        <f ca="1">VLOOKUP(A361,OFFSET(SVOD!$A$4,1,0,2000,3),2,0)</f>
        <v>1</v>
      </c>
      <c r="R361">
        <f ca="1">VLOOKUP(A361,OFFSET(SVOD!$A$4,1,0,2000,3),3,0)</f>
        <v>1</v>
      </c>
      <c r="S361" t="str">
        <f t="shared" si="36"/>
        <v/>
      </c>
      <c r="T361" s="160">
        <f ca="1">VLOOKUP(A361,OFFSET(SVOD!$A$4,1,0,2000,5),5,0)</f>
        <v>0</v>
      </c>
      <c r="AA361">
        <f ca="1">VLOOKUP(A361,OFFSET(SVOD!$A$4,1,0,2000,4),4,0)</f>
        <v>1</v>
      </c>
    </row>
    <row r="362" spans="1:28" hidden="1" x14ac:dyDescent="0.25">
      <c r="A362">
        <v>5965</v>
      </c>
      <c r="B362">
        <v>1</v>
      </c>
      <c r="C362" s="10">
        <v>42644</v>
      </c>
      <c r="D362" s="10"/>
      <c r="E362" s="9">
        <f t="shared" si="31"/>
        <v>0</v>
      </c>
      <c r="F362" s="9">
        <f t="shared" si="32"/>
        <v>1</v>
      </c>
      <c r="I362">
        <f ca="1">VLOOKUP(A362,OFFSET(SVOD!$A$4,1,0,2000,3),3,0)</f>
        <v>1</v>
      </c>
      <c r="J362" s="160"/>
      <c r="K362" s="38">
        <f t="shared" ca="1" si="33"/>
        <v>1</v>
      </c>
      <c r="L362" s="38">
        <f t="shared" ca="1" si="34"/>
        <v>1</v>
      </c>
      <c r="M362" s="37">
        <v>1</v>
      </c>
      <c r="N362" s="36" t="b">
        <f t="shared" ca="1" si="35"/>
        <v>0</v>
      </c>
      <c r="O362" t="s">
        <v>1395</v>
      </c>
      <c r="P362" s="44">
        <v>203098577.04000002</v>
      </c>
      <c r="Q362">
        <f ca="1">VLOOKUP(A362,OFFSET(SVOD!$A$4,1,0,2000,3),2,0)</f>
        <v>1</v>
      </c>
      <c r="R362">
        <f ca="1">VLOOKUP(A362,OFFSET(SVOD!$A$4,1,0,2000,3),3,0)</f>
        <v>1</v>
      </c>
      <c r="S362" t="str">
        <f t="shared" si="36"/>
        <v/>
      </c>
      <c r="T362" s="160">
        <f ca="1">VLOOKUP(A362,OFFSET(SVOD!$A$4,1,0,2000,5),5,0)</f>
        <v>0</v>
      </c>
      <c r="AA362">
        <f ca="1">VLOOKUP(A362,OFFSET(SVOD!$A$4,1,0,2000,4),4,0)</f>
        <v>1</v>
      </c>
    </row>
    <row r="363" spans="1:28" hidden="1" x14ac:dyDescent="0.25">
      <c r="A363">
        <v>5976</v>
      </c>
      <c r="B363">
        <v>1</v>
      </c>
      <c r="C363" s="10">
        <v>42644</v>
      </c>
      <c r="D363" s="10"/>
      <c r="E363" s="9">
        <f t="shared" si="31"/>
        <v>0</v>
      </c>
      <c r="F363" s="9">
        <f t="shared" si="32"/>
        <v>1</v>
      </c>
      <c r="I363">
        <f ca="1">VLOOKUP(A363,OFFSET(SVOD!$A$4,1,0,2000,3),3,0)</f>
        <v>1</v>
      </c>
      <c r="J363" s="160"/>
      <c r="K363" s="38">
        <f t="shared" ca="1" si="33"/>
        <v>1</v>
      </c>
      <c r="L363" s="38">
        <f t="shared" ca="1" si="34"/>
        <v>1</v>
      </c>
      <c r="M363" s="37">
        <v>1</v>
      </c>
      <c r="N363" s="36" t="b">
        <f t="shared" ca="1" si="35"/>
        <v>0</v>
      </c>
      <c r="O363" t="s">
        <v>1560</v>
      </c>
      <c r="P363" s="44">
        <v>327150000</v>
      </c>
      <c r="Q363">
        <f ca="1">VLOOKUP(A363,OFFSET(SVOD!$A$4,1,0,2000,3),2,0)</f>
        <v>1</v>
      </c>
      <c r="R363">
        <f ca="1">VLOOKUP(A363,OFFSET(SVOD!$A$4,1,0,2000,3),3,0)</f>
        <v>1</v>
      </c>
      <c r="S363" t="str">
        <f t="shared" si="36"/>
        <v/>
      </c>
      <c r="T363" s="160">
        <f ca="1">VLOOKUP(A363,OFFSET(SVOD!$A$4,1,0,2000,5),5,0)</f>
        <v>0</v>
      </c>
      <c r="AA363">
        <f ca="1">VLOOKUP(A363,OFFSET(SVOD!$A$4,1,0,2000,4),4,0)</f>
        <v>1</v>
      </c>
    </row>
    <row r="364" spans="1:28" hidden="1" x14ac:dyDescent="0.25">
      <c r="A364">
        <v>6000</v>
      </c>
      <c r="B364">
        <v>1</v>
      </c>
      <c r="C364" s="10">
        <v>42552</v>
      </c>
      <c r="D364" s="10"/>
      <c r="E364" s="9">
        <f t="shared" si="31"/>
        <v>0</v>
      </c>
      <c r="F364" s="9">
        <f t="shared" si="32"/>
        <v>1</v>
      </c>
      <c r="I364">
        <f ca="1">VLOOKUP(A364,OFFSET(SVOD!$A$4,1,0,2000,3),3,0)</f>
        <v>1</v>
      </c>
      <c r="J364" s="160"/>
      <c r="K364" s="38">
        <f t="shared" ca="1" si="33"/>
        <v>1</v>
      </c>
      <c r="L364" s="38">
        <f t="shared" ca="1" si="34"/>
        <v>1</v>
      </c>
      <c r="M364" s="37">
        <v>1</v>
      </c>
      <c r="N364" s="36" t="b">
        <f t="shared" ca="1" si="35"/>
        <v>0</v>
      </c>
      <c r="O364" t="s">
        <v>1340</v>
      </c>
      <c r="P364" s="44">
        <v>14000000000</v>
      </c>
      <c r="Q364">
        <f ca="1">VLOOKUP(A364,OFFSET(SVOD!$A$4,1,0,2000,3),2,0)</f>
        <v>1</v>
      </c>
      <c r="R364">
        <f ca="1">VLOOKUP(A364,OFFSET(SVOD!$A$4,1,0,2000,3),3,0)</f>
        <v>1</v>
      </c>
      <c r="S364" t="str">
        <f t="shared" si="36"/>
        <v/>
      </c>
      <c r="T364" s="160">
        <f ca="1">VLOOKUP(A364,OFFSET(SVOD!$A$4,1,0,2000,5),5,0)</f>
        <v>0</v>
      </c>
      <c r="AA364">
        <f ca="1">VLOOKUP(A364,OFFSET(SVOD!$A$4,1,0,2000,4),4,0)</f>
        <v>1</v>
      </c>
    </row>
    <row r="365" spans="1:28" hidden="1" x14ac:dyDescent="0.25">
      <c r="A365">
        <v>6010</v>
      </c>
      <c r="B365">
        <v>3</v>
      </c>
      <c r="C365" s="10">
        <v>41821</v>
      </c>
      <c r="D365" s="10">
        <v>41973</v>
      </c>
      <c r="E365" s="9">
        <f t="shared" si="31"/>
        <v>2</v>
      </c>
      <c r="F365" s="9">
        <f t="shared" ca="1" si="32"/>
        <v>4.4000000000000004</v>
      </c>
      <c r="I365">
        <f ca="1">VLOOKUP(A365,OFFSET(SVOD!$A$4,1,0,2000,3),3,0)</f>
        <v>5</v>
      </c>
      <c r="J365" s="160"/>
      <c r="K365" s="38">
        <f t="shared" ca="1" si="33"/>
        <v>5</v>
      </c>
      <c r="L365" s="38">
        <f t="shared" ca="1" si="34"/>
        <v>5</v>
      </c>
      <c r="M365" s="37">
        <v>5</v>
      </c>
      <c r="N365" s="36" t="b">
        <f t="shared" ca="1" si="35"/>
        <v>0</v>
      </c>
      <c r="O365" t="s">
        <v>1387</v>
      </c>
      <c r="P365" s="44">
        <v>413899096.34000003</v>
      </c>
      <c r="Q365">
        <f ca="1">VLOOKUP(A365,OFFSET(SVOD!$A$4,1,0,2000,3),2,0)</f>
        <v>5</v>
      </c>
      <c r="R365">
        <f ca="1">VLOOKUP(A365,OFFSET(SVOD!$A$4,1,0,2000,3),3,0)</f>
        <v>5</v>
      </c>
      <c r="S365" t="str">
        <f t="shared" si="36"/>
        <v/>
      </c>
      <c r="T365" s="160">
        <f ca="1">VLOOKUP(A365,OFFSET(SVOD!$A$4,1,0,2000,5),5,0)</f>
        <v>1118</v>
      </c>
      <c r="W365" t="s">
        <v>3129</v>
      </c>
      <c r="AA365">
        <f ca="1">VLOOKUP(A365,OFFSET(SVOD!$A$4,1,0,2000,4),4,0)</f>
        <v>3</v>
      </c>
    </row>
    <row r="366" spans="1:28" hidden="1" x14ac:dyDescent="0.25">
      <c r="A366">
        <v>6012</v>
      </c>
      <c r="B366">
        <v>1</v>
      </c>
      <c r="C366" s="10">
        <v>42644</v>
      </c>
      <c r="D366" s="10"/>
      <c r="E366" s="9">
        <f t="shared" si="31"/>
        <v>0</v>
      </c>
      <c r="F366" s="9">
        <f t="shared" si="32"/>
        <v>1</v>
      </c>
      <c r="I366">
        <f ca="1">VLOOKUP(A366,OFFSET(SVOD!$A$4,1,0,2000,3),3,0)</f>
        <v>1</v>
      </c>
      <c r="J366" s="160"/>
      <c r="K366" s="38">
        <f t="shared" ca="1" si="33"/>
        <v>1</v>
      </c>
      <c r="L366" s="38">
        <f t="shared" ca="1" si="34"/>
        <v>1</v>
      </c>
      <c r="M366" s="37">
        <v>1</v>
      </c>
      <c r="N366" s="36" t="b">
        <f t="shared" ca="1" si="35"/>
        <v>0</v>
      </c>
      <c r="O366" t="s">
        <v>1523</v>
      </c>
      <c r="P366" s="44">
        <v>140441360.31</v>
      </c>
      <c r="Q366">
        <f ca="1">VLOOKUP(A366,OFFSET(SVOD!$A$4,1,0,2000,3),2,0)</f>
        <v>1</v>
      </c>
      <c r="R366">
        <f ca="1">VLOOKUP(A366,OFFSET(SVOD!$A$4,1,0,2000,3),3,0)</f>
        <v>1</v>
      </c>
      <c r="S366" t="str">
        <f t="shared" si="36"/>
        <v/>
      </c>
      <c r="T366" s="160">
        <f ca="1">VLOOKUP(A366,OFFSET(SVOD!$A$4,1,0,2000,5),5,0)</f>
        <v>0</v>
      </c>
      <c r="AA366">
        <f ca="1">VLOOKUP(A366,OFFSET(SVOD!$A$4,1,0,2000,4),4,0)</f>
        <v>1</v>
      </c>
    </row>
    <row r="367" spans="1:28" hidden="1" x14ac:dyDescent="0.25">
      <c r="A367">
        <v>6013</v>
      </c>
      <c r="B367">
        <v>1</v>
      </c>
      <c r="C367" s="10">
        <v>42644</v>
      </c>
      <c r="D367" s="10"/>
      <c r="E367" s="9">
        <f t="shared" si="31"/>
        <v>0</v>
      </c>
      <c r="F367" s="9">
        <f t="shared" si="32"/>
        <v>1</v>
      </c>
      <c r="I367">
        <f ca="1">VLOOKUP(A367,OFFSET(SVOD!$A$4,1,0,2000,3),3,0)</f>
        <v>1</v>
      </c>
      <c r="J367" s="160"/>
      <c r="K367" s="38">
        <f t="shared" ca="1" si="33"/>
        <v>1</v>
      </c>
      <c r="L367" s="38">
        <f t="shared" ca="1" si="34"/>
        <v>1</v>
      </c>
      <c r="M367" s="37">
        <v>1</v>
      </c>
      <c r="N367" s="36" t="b">
        <f t="shared" ca="1" si="35"/>
        <v>0</v>
      </c>
      <c r="O367" t="s">
        <v>1524</v>
      </c>
      <c r="P367" s="44">
        <v>117000000</v>
      </c>
      <c r="Q367">
        <f ca="1">VLOOKUP(A367,OFFSET(SVOD!$A$4,1,0,2000,3),2,0)</f>
        <v>1</v>
      </c>
      <c r="R367">
        <f ca="1">VLOOKUP(A367,OFFSET(SVOD!$A$4,1,0,2000,3),3,0)</f>
        <v>1</v>
      </c>
      <c r="S367" t="str">
        <f t="shared" si="36"/>
        <v/>
      </c>
      <c r="T367" s="160">
        <f ca="1">VLOOKUP(A367,OFFSET(SVOD!$A$4,1,0,2000,5),5,0)</f>
        <v>0</v>
      </c>
      <c r="AA367">
        <f ca="1">VLOOKUP(A367,OFFSET(SVOD!$A$4,1,0,2000,4),4,0)</f>
        <v>1</v>
      </c>
    </row>
    <row r="368" spans="1:28" hidden="1" x14ac:dyDescent="0.25">
      <c r="A368">
        <v>6020</v>
      </c>
      <c r="B368">
        <v>1</v>
      </c>
      <c r="C368" s="10">
        <v>42644</v>
      </c>
      <c r="D368" s="10"/>
      <c r="E368" s="9">
        <f t="shared" si="31"/>
        <v>0</v>
      </c>
      <c r="F368" s="9">
        <f t="shared" si="32"/>
        <v>1</v>
      </c>
      <c r="I368">
        <f ca="1">VLOOKUP(A368,OFFSET(SVOD!$A$4,1,0,2000,3),3,0)</f>
        <v>1</v>
      </c>
      <c r="J368" s="160"/>
      <c r="K368" s="38">
        <f t="shared" ca="1" si="33"/>
        <v>1</v>
      </c>
      <c r="L368" s="38">
        <f t="shared" ca="1" si="34"/>
        <v>1</v>
      </c>
      <c r="M368" s="37">
        <v>1</v>
      </c>
      <c r="N368" s="36" t="b">
        <f t="shared" ca="1" si="35"/>
        <v>0</v>
      </c>
      <c r="O368" t="s">
        <v>5439</v>
      </c>
      <c r="P368" s="44">
        <v>117365000</v>
      </c>
      <c r="Q368">
        <f ca="1">VLOOKUP(A368,OFFSET(SVOD!$A$4,1,0,2000,3),2,0)</f>
        <v>1</v>
      </c>
      <c r="R368">
        <f ca="1">VLOOKUP(A368,OFFSET(SVOD!$A$4,1,0,2000,3),3,0)</f>
        <v>1</v>
      </c>
      <c r="S368" t="str">
        <f t="shared" si="36"/>
        <v/>
      </c>
      <c r="T368" s="160">
        <f ca="1">VLOOKUP(A368,OFFSET(SVOD!$A$4,1,0,2000,5),5,0)</f>
        <v>0</v>
      </c>
      <c r="AA368">
        <f ca="1">VLOOKUP(A368,OFFSET(SVOD!$A$4,1,0,2000,4),4,0)</f>
        <v>1</v>
      </c>
    </row>
    <row r="369" spans="1:28" hidden="1" x14ac:dyDescent="0.25">
      <c r="A369">
        <v>6021</v>
      </c>
      <c r="B369">
        <v>1</v>
      </c>
      <c r="C369" s="10">
        <v>42644</v>
      </c>
      <c r="D369" s="10"/>
      <c r="E369" s="9">
        <f t="shared" si="31"/>
        <v>0</v>
      </c>
      <c r="F369" s="9">
        <f t="shared" si="32"/>
        <v>1</v>
      </c>
      <c r="I369">
        <f ca="1">VLOOKUP(A369,OFFSET(SVOD!$A$4,1,0,2000,3),3,0)</f>
        <v>1</v>
      </c>
      <c r="J369" s="160"/>
      <c r="K369" s="38">
        <f t="shared" ca="1" si="33"/>
        <v>1</v>
      </c>
      <c r="L369" s="38">
        <f t="shared" ca="1" si="34"/>
        <v>1</v>
      </c>
      <c r="M369" s="37">
        <v>1</v>
      </c>
      <c r="N369" s="36" t="b">
        <f t="shared" ca="1" si="35"/>
        <v>0</v>
      </c>
      <c r="O369" t="s">
        <v>6379</v>
      </c>
      <c r="P369" s="44">
        <v>575000000</v>
      </c>
      <c r="Q369">
        <f ca="1">VLOOKUP(A369,OFFSET(SVOD!$A$4,1,0,2000,3),2,0)</f>
        <v>1</v>
      </c>
      <c r="R369">
        <f ca="1">VLOOKUP(A369,OFFSET(SVOD!$A$4,1,0,2000,3),3,0)</f>
        <v>1</v>
      </c>
      <c r="S369" t="str">
        <f t="shared" si="36"/>
        <v/>
      </c>
      <c r="T369" s="160">
        <f ca="1">VLOOKUP(A369,OFFSET(SVOD!$A$4,1,0,2000,5),5,0)</f>
        <v>0</v>
      </c>
      <c r="AA369">
        <f ca="1">VLOOKUP(A369,OFFSET(SVOD!$A$4,1,0,2000,4),4,0)</f>
        <v>1</v>
      </c>
    </row>
    <row r="370" spans="1:28" hidden="1" x14ac:dyDescent="0.25">
      <c r="A370">
        <v>6026</v>
      </c>
      <c r="B370">
        <v>1</v>
      </c>
      <c r="C370" s="10">
        <v>42644</v>
      </c>
      <c r="D370" s="10"/>
      <c r="E370" s="9">
        <f t="shared" si="31"/>
        <v>0</v>
      </c>
      <c r="F370" s="9">
        <f t="shared" si="32"/>
        <v>1</v>
      </c>
      <c r="I370">
        <f ca="1">VLOOKUP(A370,OFFSET(SVOD!$A$4,1,0,2000,3),3,0)</f>
        <v>1</v>
      </c>
      <c r="J370" s="160"/>
      <c r="K370" s="38">
        <f t="shared" ca="1" si="33"/>
        <v>1</v>
      </c>
      <c r="L370" s="38">
        <f t="shared" ca="1" si="34"/>
        <v>1</v>
      </c>
      <c r="M370" s="37">
        <v>1</v>
      </c>
      <c r="N370" s="36" t="b">
        <f t="shared" ca="1" si="35"/>
        <v>0</v>
      </c>
      <c r="O370" t="s">
        <v>2473</v>
      </c>
      <c r="P370" s="44">
        <v>170421453.01999998</v>
      </c>
      <c r="Q370">
        <f ca="1">VLOOKUP(A370,OFFSET(SVOD!$A$4,1,0,2000,3),2,0)</f>
        <v>1</v>
      </c>
      <c r="R370">
        <f ca="1">VLOOKUP(A370,OFFSET(SVOD!$A$4,1,0,2000,3),3,0)</f>
        <v>1</v>
      </c>
      <c r="S370" t="str">
        <f t="shared" si="36"/>
        <v/>
      </c>
      <c r="T370" s="160">
        <f ca="1">VLOOKUP(A370,OFFSET(SVOD!$A$4,1,0,2000,5),5,0)</f>
        <v>0</v>
      </c>
      <c r="AA370">
        <f ca="1">VLOOKUP(A370,OFFSET(SVOD!$A$4,1,0,2000,4),4,0)</f>
        <v>1</v>
      </c>
    </row>
    <row r="371" spans="1:28" hidden="1" x14ac:dyDescent="0.25">
      <c r="A371">
        <v>6038</v>
      </c>
      <c r="B371">
        <v>1</v>
      </c>
      <c r="C371" s="10">
        <v>42644</v>
      </c>
      <c r="D371" s="10"/>
      <c r="E371" s="9">
        <f t="shared" si="31"/>
        <v>0</v>
      </c>
      <c r="F371" s="9">
        <f t="shared" si="32"/>
        <v>1</v>
      </c>
      <c r="I371">
        <f ca="1">VLOOKUP(A371,OFFSET(SVOD!$A$4,1,0,2000,3),3,0)</f>
        <v>1</v>
      </c>
      <c r="J371" s="160"/>
      <c r="K371" s="38">
        <f t="shared" ca="1" si="33"/>
        <v>1</v>
      </c>
      <c r="L371" s="38">
        <f t="shared" ca="1" si="34"/>
        <v>1</v>
      </c>
      <c r="M371" s="37">
        <v>1</v>
      </c>
      <c r="N371" s="36" t="b">
        <f t="shared" ca="1" si="35"/>
        <v>0</v>
      </c>
      <c r="O371" t="s">
        <v>5417</v>
      </c>
      <c r="P371" s="44">
        <v>50000000</v>
      </c>
      <c r="Q371">
        <f ca="1">VLOOKUP(A371,OFFSET(SVOD!$A$4,1,0,2000,3),2,0)</f>
        <v>1</v>
      </c>
      <c r="R371">
        <f ca="1">VLOOKUP(A371,OFFSET(SVOD!$A$4,1,0,2000,3),3,0)</f>
        <v>1</v>
      </c>
      <c r="S371" t="str">
        <f t="shared" si="36"/>
        <v/>
      </c>
      <c r="T371" s="160">
        <f ca="1">VLOOKUP(A371,OFFSET(SVOD!$A$4,1,0,2000,5),5,0)</f>
        <v>0</v>
      </c>
      <c r="AA371">
        <f ca="1">VLOOKUP(A371,OFFSET(SVOD!$A$4,1,0,2000,4),4,0)</f>
        <v>1</v>
      </c>
    </row>
    <row r="372" spans="1:28" hidden="1" x14ac:dyDescent="0.25">
      <c r="A372">
        <v>6041</v>
      </c>
      <c r="B372">
        <v>1</v>
      </c>
      <c r="C372" s="10">
        <v>42644</v>
      </c>
      <c r="D372" s="10"/>
      <c r="E372" s="9">
        <f t="shared" si="31"/>
        <v>0</v>
      </c>
      <c r="F372" s="9">
        <f t="shared" si="32"/>
        <v>1</v>
      </c>
      <c r="I372">
        <f ca="1">VLOOKUP(A372,OFFSET(SVOD!$A$4,1,0,2000,3),3,0)</f>
        <v>1</v>
      </c>
      <c r="J372" s="160"/>
      <c r="K372" s="38">
        <f t="shared" ca="1" si="33"/>
        <v>1</v>
      </c>
      <c r="L372" s="38">
        <f t="shared" ca="1" si="34"/>
        <v>1</v>
      </c>
      <c r="M372" s="37">
        <v>1</v>
      </c>
      <c r="N372" s="36" t="b">
        <f t="shared" ca="1" si="35"/>
        <v>0</v>
      </c>
      <c r="O372" t="s">
        <v>1525</v>
      </c>
      <c r="P372" s="44">
        <v>1336141623.53</v>
      </c>
      <c r="Q372">
        <f ca="1">VLOOKUP(A372,OFFSET(SVOD!$A$4,1,0,2000,3),2,0)</f>
        <v>1</v>
      </c>
      <c r="R372">
        <f ca="1">VLOOKUP(A372,OFFSET(SVOD!$A$4,1,0,2000,3),3,0)</f>
        <v>1</v>
      </c>
      <c r="S372" t="str">
        <f t="shared" si="36"/>
        <v/>
      </c>
      <c r="T372" s="160">
        <f ca="1">VLOOKUP(A372,OFFSET(SVOD!$A$4,1,0,2000,5),5,0)</f>
        <v>0</v>
      </c>
      <c r="AA372">
        <f ca="1">VLOOKUP(A372,OFFSET(SVOD!$A$4,1,0,2000,4),4,0)</f>
        <v>1</v>
      </c>
    </row>
    <row r="373" spans="1:28" hidden="1" x14ac:dyDescent="0.25">
      <c r="A373">
        <v>6042</v>
      </c>
      <c r="B373">
        <v>1</v>
      </c>
      <c r="C373" s="10">
        <v>42644</v>
      </c>
      <c r="D373" s="10"/>
      <c r="E373" s="9">
        <f t="shared" si="31"/>
        <v>0</v>
      </c>
      <c r="F373" s="9">
        <f t="shared" si="32"/>
        <v>1</v>
      </c>
      <c r="I373">
        <f ca="1">VLOOKUP(A373,OFFSET(SVOD!$A$4,1,0,2000,3),3,0)</f>
        <v>1</v>
      </c>
      <c r="J373" s="160"/>
      <c r="K373" s="38">
        <f t="shared" ca="1" si="33"/>
        <v>1</v>
      </c>
      <c r="L373" s="38">
        <f t="shared" ca="1" si="34"/>
        <v>1</v>
      </c>
      <c r="M373" s="37">
        <v>1</v>
      </c>
      <c r="N373" s="36" t="b">
        <f t="shared" ca="1" si="35"/>
        <v>0</v>
      </c>
      <c r="O373" t="s">
        <v>5404</v>
      </c>
      <c r="P373" s="44">
        <v>150000000</v>
      </c>
      <c r="Q373">
        <f ca="1">VLOOKUP(A373,OFFSET(SVOD!$A$4,1,0,2000,3),2,0)</f>
        <v>1</v>
      </c>
      <c r="R373">
        <f ca="1">VLOOKUP(A373,OFFSET(SVOD!$A$4,1,0,2000,3),3,0)</f>
        <v>1</v>
      </c>
      <c r="S373" t="str">
        <f t="shared" si="36"/>
        <v/>
      </c>
      <c r="T373" s="160">
        <f ca="1">VLOOKUP(A373,OFFSET(SVOD!$A$4,1,0,2000,5),5,0)</f>
        <v>0</v>
      </c>
      <c r="AA373">
        <f ca="1">VLOOKUP(A373,OFFSET(SVOD!$A$4,1,0,2000,4),4,0)</f>
        <v>1</v>
      </c>
    </row>
    <row r="374" spans="1:28" hidden="1" x14ac:dyDescent="0.25">
      <c r="A374">
        <v>6046</v>
      </c>
      <c r="B374">
        <v>1</v>
      </c>
      <c r="C374" s="10">
        <v>42644</v>
      </c>
      <c r="D374" s="10"/>
      <c r="E374" s="9">
        <f t="shared" si="31"/>
        <v>0</v>
      </c>
      <c r="F374" s="9">
        <f t="shared" si="32"/>
        <v>1</v>
      </c>
      <c r="I374">
        <f ca="1">VLOOKUP(A374,OFFSET(SVOD!$A$4,1,0,2000,3),3,0)</f>
        <v>1</v>
      </c>
      <c r="J374" s="160"/>
      <c r="K374" s="38">
        <f t="shared" ca="1" si="33"/>
        <v>1</v>
      </c>
      <c r="L374" s="38">
        <f t="shared" ca="1" si="34"/>
        <v>1</v>
      </c>
      <c r="M374" s="37">
        <v>1</v>
      </c>
      <c r="N374" s="36" t="b">
        <f t="shared" ca="1" si="35"/>
        <v>0</v>
      </c>
      <c r="O374" t="s">
        <v>4310</v>
      </c>
      <c r="P374" s="44">
        <v>4294479445</v>
      </c>
      <c r="Q374">
        <f ca="1">VLOOKUP(A374,OFFSET(SVOD!$A$4,1,0,2000,3),2,0)</f>
        <v>1</v>
      </c>
      <c r="R374">
        <f ca="1">VLOOKUP(A374,OFFSET(SVOD!$A$4,1,0,2000,3),3,0)</f>
        <v>1</v>
      </c>
      <c r="S374" t="str">
        <f t="shared" si="36"/>
        <v/>
      </c>
      <c r="T374" s="160">
        <f ca="1">VLOOKUP(A374,OFFSET(SVOD!$A$4,1,0,2000,5),5,0)</f>
        <v>0</v>
      </c>
      <c r="AA374">
        <f ca="1">VLOOKUP(A374,OFFSET(SVOD!$A$4,1,0,2000,4),4,0)</f>
        <v>1</v>
      </c>
    </row>
    <row r="375" spans="1:28" hidden="1" x14ac:dyDescent="0.25">
      <c r="A375">
        <v>6052</v>
      </c>
      <c r="B375">
        <v>2.1</v>
      </c>
      <c r="C375" s="10">
        <v>42644</v>
      </c>
      <c r="D375" s="10"/>
      <c r="E375" s="9">
        <f t="shared" si="31"/>
        <v>0</v>
      </c>
      <c r="F375" s="9">
        <f t="shared" si="32"/>
        <v>1</v>
      </c>
      <c r="I375">
        <f ca="1">VLOOKUP(A375,OFFSET(SVOD!$A$4,1,0,2000,3),3,0)</f>
        <v>2.1</v>
      </c>
      <c r="J375" s="160"/>
      <c r="K375" s="38">
        <f t="shared" ca="1" si="33"/>
        <v>2</v>
      </c>
      <c r="L375" s="38">
        <f t="shared" ca="1" si="34"/>
        <v>2</v>
      </c>
      <c r="M375" s="37">
        <v>2</v>
      </c>
      <c r="N375" s="36" t="b">
        <f t="shared" ca="1" si="35"/>
        <v>0</v>
      </c>
      <c r="O375" t="s">
        <v>1456</v>
      </c>
      <c r="P375" s="44">
        <v>24000000</v>
      </c>
      <c r="Q375">
        <f ca="1">VLOOKUP(A375,OFFSET(SVOD!$A$4,1,0,2000,3),2,0)</f>
        <v>2.1</v>
      </c>
      <c r="R375">
        <f ca="1">VLOOKUP(A375,OFFSET(SVOD!$A$4,1,0,2000,3),3,0)</f>
        <v>2.1</v>
      </c>
      <c r="S375" t="str">
        <f t="shared" si="36"/>
        <v/>
      </c>
      <c r="T375" s="160">
        <f ca="1">VLOOKUP(A375,OFFSET(SVOD!$A$4,1,0,2000,5),5,0)</f>
        <v>0</v>
      </c>
      <c r="AA375">
        <f ca="1">VLOOKUP(A375,OFFSET(SVOD!$A$4,1,0,2000,4),4,0)</f>
        <v>1</v>
      </c>
    </row>
    <row r="376" spans="1:28" hidden="1" x14ac:dyDescent="0.25">
      <c r="A376">
        <v>6055</v>
      </c>
      <c r="B376">
        <v>1</v>
      </c>
      <c r="C376" s="10">
        <v>42644</v>
      </c>
      <c r="D376" s="10"/>
      <c r="E376" s="9">
        <f t="shared" si="31"/>
        <v>0</v>
      </c>
      <c r="F376" s="9">
        <f t="shared" si="32"/>
        <v>1</v>
      </c>
      <c r="I376">
        <f ca="1">VLOOKUP(A376,OFFSET(SVOD!$A$4,1,0,2000,3),3,0)</f>
        <v>1</v>
      </c>
      <c r="J376" s="160"/>
      <c r="K376" s="38">
        <f t="shared" ca="1" si="33"/>
        <v>1</v>
      </c>
      <c r="L376" s="38">
        <f t="shared" ca="1" si="34"/>
        <v>1</v>
      </c>
      <c r="M376" s="37">
        <v>1</v>
      </c>
      <c r="N376" s="36" t="b">
        <f t="shared" ca="1" si="35"/>
        <v>0</v>
      </c>
      <c r="O376" t="s">
        <v>3452</v>
      </c>
      <c r="P376" s="44">
        <v>3569000000</v>
      </c>
      <c r="Q376">
        <f ca="1">VLOOKUP(A376,OFFSET(SVOD!$A$4,1,0,2000,3),2,0)</f>
        <v>1</v>
      </c>
      <c r="R376">
        <f ca="1">VLOOKUP(A376,OFFSET(SVOD!$A$4,1,0,2000,3),3,0)</f>
        <v>1</v>
      </c>
      <c r="S376" t="str">
        <f t="shared" si="36"/>
        <v/>
      </c>
      <c r="T376" s="160">
        <f ca="1">VLOOKUP(A376,OFFSET(SVOD!$A$4,1,0,2000,5),5,0)</f>
        <v>0</v>
      </c>
      <c r="AA376">
        <f ca="1">VLOOKUP(A376,OFFSET(SVOD!$A$4,1,0,2000,4),4,0)</f>
        <v>1</v>
      </c>
    </row>
    <row r="377" spans="1:28" hidden="1" x14ac:dyDescent="0.25">
      <c r="A377">
        <v>6068</v>
      </c>
      <c r="B377">
        <v>1</v>
      </c>
      <c r="C377" s="10">
        <v>42644</v>
      </c>
      <c r="D377" s="10"/>
      <c r="E377" s="9">
        <f t="shared" si="31"/>
        <v>0</v>
      </c>
      <c r="F377" s="9">
        <f t="shared" si="32"/>
        <v>1</v>
      </c>
      <c r="I377">
        <f ca="1">VLOOKUP(A377,OFFSET(SVOD!$A$4,1,0,2000,3),3,0)</f>
        <v>1</v>
      </c>
      <c r="J377" s="160"/>
      <c r="K377" s="38">
        <f t="shared" ca="1" si="33"/>
        <v>1</v>
      </c>
      <c r="L377" s="38">
        <f t="shared" ca="1" si="34"/>
        <v>1</v>
      </c>
      <c r="M377" s="37">
        <v>1</v>
      </c>
      <c r="N377" s="36" t="b">
        <f t="shared" ca="1" si="35"/>
        <v>0</v>
      </c>
      <c r="O377" t="s">
        <v>1533</v>
      </c>
      <c r="P377" s="44">
        <v>103798591</v>
      </c>
      <c r="Q377">
        <f ca="1">VLOOKUP(A377,OFFSET(SVOD!$A$4,1,0,2000,3),2,0)</f>
        <v>1</v>
      </c>
      <c r="R377">
        <f ca="1">VLOOKUP(A377,OFFSET(SVOD!$A$4,1,0,2000,3),3,0)</f>
        <v>1</v>
      </c>
      <c r="S377" t="str">
        <f t="shared" si="36"/>
        <v/>
      </c>
      <c r="T377" s="160">
        <f ca="1">VLOOKUP(A377,OFFSET(SVOD!$A$4,1,0,2000,5),5,0)</f>
        <v>0</v>
      </c>
      <c r="AA377">
        <f ca="1">VLOOKUP(A377,OFFSET(SVOD!$A$4,1,0,2000,4),4,0)</f>
        <v>1</v>
      </c>
    </row>
    <row r="378" spans="1:28" hidden="1" x14ac:dyDescent="0.25">
      <c r="A378">
        <v>6076</v>
      </c>
      <c r="B378">
        <v>1</v>
      </c>
      <c r="C378" s="10">
        <v>42644</v>
      </c>
      <c r="D378" s="10"/>
      <c r="E378" s="9">
        <f t="shared" si="31"/>
        <v>0</v>
      </c>
      <c r="F378" s="9">
        <f t="shared" si="32"/>
        <v>1</v>
      </c>
      <c r="I378">
        <f ca="1">VLOOKUP(A378,OFFSET(SVOD!$A$4,1,0,2000,3),3,0)</f>
        <v>1</v>
      </c>
      <c r="J378" s="160"/>
      <c r="K378" s="38">
        <f t="shared" ca="1" si="33"/>
        <v>1</v>
      </c>
      <c r="L378" s="38">
        <f t="shared" ca="1" si="34"/>
        <v>1</v>
      </c>
      <c r="M378" s="37">
        <v>1</v>
      </c>
      <c r="N378" s="36" t="b">
        <f t="shared" ca="1" si="35"/>
        <v>0</v>
      </c>
      <c r="O378" t="s">
        <v>1691</v>
      </c>
      <c r="P378" s="44">
        <v>1452941176.45</v>
      </c>
      <c r="Q378">
        <f ca="1">VLOOKUP(A378,OFFSET(SVOD!$A$4,1,0,2000,3),2,0)</f>
        <v>1</v>
      </c>
      <c r="R378">
        <f ca="1">VLOOKUP(A378,OFFSET(SVOD!$A$4,1,0,2000,3),3,0)</f>
        <v>1</v>
      </c>
      <c r="S378" t="str">
        <f t="shared" si="36"/>
        <v/>
      </c>
      <c r="T378" s="160">
        <f ca="1">VLOOKUP(A378,OFFSET(SVOD!$A$4,1,0,2000,5),5,0)</f>
        <v>0</v>
      </c>
      <c r="U378" t="s">
        <v>1699</v>
      </c>
      <c r="AA378">
        <f ca="1">VLOOKUP(A378,OFFSET(SVOD!$A$4,1,0,2000,4),4,0)</f>
        <v>1</v>
      </c>
    </row>
    <row r="379" spans="1:28" hidden="1" x14ac:dyDescent="0.25">
      <c r="A379">
        <v>6078</v>
      </c>
      <c r="B379">
        <v>2.1</v>
      </c>
      <c r="C379" s="10">
        <v>42644</v>
      </c>
      <c r="D379" s="10"/>
      <c r="E379" s="9">
        <f t="shared" si="31"/>
        <v>0</v>
      </c>
      <c r="F379" s="9">
        <f t="shared" si="32"/>
        <v>1</v>
      </c>
      <c r="I379">
        <f ca="1">VLOOKUP(A379,OFFSET(SVOD!$A$4,1,0,2000,3),3,0)</f>
        <v>2.1</v>
      </c>
      <c r="J379" s="160"/>
      <c r="K379" s="38">
        <f t="shared" ca="1" si="33"/>
        <v>2</v>
      </c>
      <c r="L379" s="38">
        <f t="shared" ca="1" si="34"/>
        <v>2</v>
      </c>
      <c r="M379" s="37">
        <v>2</v>
      </c>
      <c r="N379" s="36" t="b">
        <f t="shared" ca="1" si="35"/>
        <v>0</v>
      </c>
      <c r="O379" t="s">
        <v>1526</v>
      </c>
      <c r="P379" s="44">
        <v>517647058.81999999</v>
      </c>
      <c r="Q379">
        <f ca="1">VLOOKUP(A379,OFFSET(SVOD!$A$4,1,0,2000,3),2,0)</f>
        <v>2.1</v>
      </c>
      <c r="R379">
        <f ca="1">VLOOKUP(A379,OFFSET(SVOD!$A$4,1,0,2000,3),3,0)</f>
        <v>2.1</v>
      </c>
      <c r="S379" t="str">
        <f t="shared" si="36"/>
        <v/>
      </c>
      <c r="T379" s="160">
        <f ca="1">VLOOKUP(A379,OFFSET(SVOD!$A$4,1,0,2000,5),5,0)</f>
        <v>0</v>
      </c>
      <c r="U379" t="s">
        <v>1699</v>
      </c>
      <c r="AA379">
        <f ca="1">VLOOKUP(A379,OFFSET(SVOD!$A$4,1,0,2000,4),4,0)</f>
        <v>1</v>
      </c>
    </row>
    <row r="380" spans="1:28" hidden="1" x14ac:dyDescent="0.25">
      <c r="A380">
        <v>6079</v>
      </c>
      <c r="B380">
        <v>2.2999999999999998</v>
      </c>
      <c r="C380" s="10">
        <v>42644</v>
      </c>
      <c r="D380" s="10"/>
      <c r="E380" s="9">
        <f t="shared" si="31"/>
        <v>0</v>
      </c>
      <c r="F380" s="9">
        <f t="shared" si="32"/>
        <v>1</v>
      </c>
      <c r="I380">
        <f ca="1">VLOOKUP(A380,OFFSET(SVOD!$A$4,1,0,2000,3),3,0)</f>
        <v>4.3</v>
      </c>
      <c r="J380" s="160"/>
      <c r="K380" s="38">
        <f t="shared" ca="1" si="33"/>
        <v>4.3</v>
      </c>
      <c r="L380" s="38">
        <f t="shared" ca="1" si="34"/>
        <v>4.3</v>
      </c>
      <c r="M380" s="37">
        <v>4.3</v>
      </c>
      <c r="N380" s="36" t="b">
        <f t="shared" ca="1" si="35"/>
        <v>0</v>
      </c>
      <c r="O380" t="s">
        <v>6348</v>
      </c>
      <c r="P380" s="44">
        <v>435712375.70999998</v>
      </c>
      <c r="Q380">
        <f ca="1">VLOOKUP(A380,OFFSET(SVOD!$A$4,1,0,2000,3),2,0)</f>
        <v>4.3</v>
      </c>
      <c r="R380">
        <f ca="1">VLOOKUP(A380,OFFSET(SVOD!$A$4,1,0,2000,3),3,0)</f>
        <v>4.3</v>
      </c>
      <c r="S380" t="str">
        <f t="shared" si="36"/>
        <v/>
      </c>
      <c r="T380" s="160">
        <f ca="1">VLOOKUP(A380,OFFSET(SVOD!$A$4,1,0,2000,5),5,0)</f>
        <v>70</v>
      </c>
      <c r="AA380">
        <f ca="1">VLOOKUP(A380,OFFSET(SVOD!$A$4,1,0,2000,4),4,0)</f>
        <v>3</v>
      </c>
    </row>
    <row r="381" spans="1:28" hidden="1" x14ac:dyDescent="0.25">
      <c r="A381">
        <v>6088</v>
      </c>
      <c r="B381">
        <v>1</v>
      </c>
      <c r="C381" s="10">
        <v>42370</v>
      </c>
      <c r="D381" s="10">
        <v>42967</v>
      </c>
      <c r="E381" s="9">
        <f t="shared" si="31"/>
        <v>0</v>
      </c>
      <c r="F381" s="9">
        <f t="shared" si="32"/>
        <v>1</v>
      </c>
      <c r="I381">
        <f ca="1">VLOOKUP(A381,OFFSET(SVOD!$A$4,1,0,2000,3),3,0)</f>
        <v>2</v>
      </c>
      <c r="J381" s="160"/>
      <c r="K381" s="38">
        <f t="shared" ca="1" si="33"/>
        <v>2</v>
      </c>
      <c r="L381" s="38">
        <f t="shared" ca="1" si="34"/>
        <v>2</v>
      </c>
      <c r="M381" s="37">
        <v>2</v>
      </c>
      <c r="N381" s="36" t="b">
        <f t="shared" ca="1" si="35"/>
        <v>0</v>
      </c>
      <c r="O381" t="s">
        <v>1615</v>
      </c>
      <c r="P381" s="44">
        <v>3349341098.7600002</v>
      </c>
      <c r="Q381">
        <f ca="1">VLOOKUP(A381,OFFSET(SVOD!$A$4,1,0,2000,3),2,0)</f>
        <v>2</v>
      </c>
      <c r="R381">
        <f ca="1">VLOOKUP(A381,OFFSET(SVOD!$A$4,1,0,2000,3),3,0)</f>
        <v>2</v>
      </c>
      <c r="S381" t="str">
        <f t="shared" si="36"/>
        <v/>
      </c>
      <c r="T381" s="160">
        <f ca="1">VLOOKUP(A381,OFFSET(SVOD!$A$4,1,0,2000,5),5,0)</f>
        <v>29</v>
      </c>
      <c r="AA381">
        <f ca="1">VLOOKUP(A381,OFFSET(SVOD!$A$4,1,0,2000,4),4,0)</f>
        <v>2</v>
      </c>
    </row>
    <row r="382" spans="1:28" hidden="1" x14ac:dyDescent="0.25">
      <c r="A382">
        <v>6091</v>
      </c>
      <c r="B382">
        <v>2.2000000000000002</v>
      </c>
      <c r="C382" s="10">
        <v>42370</v>
      </c>
      <c r="D382" s="10">
        <v>42967</v>
      </c>
      <c r="E382" s="9">
        <f t="shared" si="31"/>
        <v>0</v>
      </c>
      <c r="F382" s="9">
        <f t="shared" si="32"/>
        <v>1</v>
      </c>
      <c r="I382">
        <f ca="1">VLOOKUP(A382,OFFSET(SVOD!$A$4,1,0,2000,3),3,0)</f>
        <v>2</v>
      </c>
      <c r="J382" s="160" t="s">
        <v>178</v>
      </c>
      <c r="K382" s="38">
        <f t="shared" ca="1" si="33"/>
        <v>2</v>
      </c>
      <c r="L382" s="38">
        <f t="shared" ca="1" si="34"/>
        <v>2</v>
      </c>
      <c r="M382" s="37">
        <v>2</v>
      </c>
      <c r="N382" s="36" t="b">
        <f t="shared" ca="1" si="35"/>
        <v>0</v>
      </c>
      <c r="O382" t="s">
        <v>6762</v>
      </c>
      <c r="P382" s="44">
        <v>36039707982.639999</v>
      </c>
      <c r="Q382">
        <f ca="1">VLOOKUP(A382,OFFSET(SVOD!$A$4,1,0,2000,3),2,0)</f>
        <v>2</v>
      </c>
      <c r="R382">
        <f ca="1">VLOOKUP(A382,OFFSET(SVOD!$A$4,1,0,2000,3),3,0)</f>
        <v>2</v>
      </c>
      <c r="S382" t="str">
        <f t="shared" si="36"/>
        <v/>
      </c>
      <c r="T382" s="160">
        <f ca="1">VLOOKUP(A382,OFFSET(SVOD!$A$4,1,0,2000,5),5,0)</f>
        <v>11</v>
      </c>
      <c r="V382" t="s">
        <v>5142</v>
      </c>
      <c r="AA382">
        <f ca="1">VLOOKUP(A382,OFFSET(SVOD!$A$4,1,0,2000,4),4,0)</f>
        <v>2</v>
      </c>
      <c r="AB382">
        <v>1</v>
      </c>
    </row>
    <row r="383" spans="1:28" hidden="1" x14ac:dyDescent="0.25">
      <c r="A383">
        <v>6098</v>
      </c>
      <c r="B383">
        <v>1</v>
      </c>
      <c r="C383" s="10">
        <v>42644</v>
      </c>
      <c r="D383" s="10"/>
      <c r="E383" s="9">
        <f t="shared" si="31"/>
        <v>0</v>
      </c>
      <c r="F383" s="9">
        <f t="shared" si="32"/>
        <v>1</v>
      </c>
      <c r="I383">
        <f ca="1">VLOOKUP(A383,OFFSET(SVOD!$A$4,1,0,2000,3),3,0)</f>
        <v>2</v>
      </c>
      <c r="J383" s="160"/>
      <c r="K383" s="38">
        <f t="shared" ca="1" si="33"/>
        <v>2</v>
      </c>
      <c r="L383" s="38">
        <f t="shared" ca="1" si="34"/>
        <v>2</v>
      </c>
      <c r="M383" s="37">
        <v>2</v>
      </c>
      <c r="N383" s="36" t="b">
        <f t="shared" ca="1" si="35"/>
        <v>0</v>
      </c>
      <c r="O383" t="s">
        <v>1616</v>
      </c>
      <c r="P383" s="44">
        <v>2533146012.4899998</v>
      </c>
      <c r="Q383">
        <f ca="1">VLOOKUP(A383,OFFSET(SVOD!$A$4,1,0,2000,3),2,0)</f>
        <v>2</v>
      </c>
      <c r="R383">
        <f ca="1">VLOOKUP(A383,OFFSET(SVOD!$A$4,1,0,2000,3),3,0)</f>
        <v>2</v>
      </c>
      <c r="S383" t="str">
        <f t="shared" si="36"/>
        <v/>
      </c>
      <c r="T383" s="160">
        <f ca="1">VLOOKUP(A383,OFFSET(SVOD!$A$4,1,0,2000,5),5,0)</f>
        <v>29</v>
      </c>
      <c r="U383" t="s">
        <v>1617</v>
      </c>
      <c r="AA383">
        <f ca="1">VLOOKUP(A383,OFFSET(SVOD!$A$4,1,0,2000,4),4,0)</f>
        <v>2</v>
      </c>
    </row>
    <row r="384" spans="1:28" hidden="1" x14ac:dyDescent="0.25">
      <c r="A384">
        <v>6099</v>
      </c>
      <c r="B384">
        <v>3</v>
      </c>
      <c r="C384" s="10">
        <v>42644</v>
      </c>
      <c r="D384" s="10"/>
      <c r="E384" s="9">
        <f t="shared" si="31"/>
        <v>0</v>
      </c>
      <c r="F384" s="9">
        <f t="shared" si="32"/>
        <v>1</v>
      </c>
      <c r="I384">
        <f ca="1">VLOOKUP(A384,OFFSET(SVOD!$A$4,1,0,2000,3),3,0)</f>
        <v>5</v>
      </c>
      <c r="J384" s="160"/>
      <c r="K384" s="38">
        <f t="shared" ca="1" si="33"/>
        <v>5</v>
      </c>
      <c r="L384" s="38">
        <f t="shared" ca="1" si="34"/>
        <v>5</v>
      </c>
      <c r="M384" s="37">
        <v>5</v>
      </c>
      <c r="N384" s="36" t="b">
        <f t="shared" ca="1" si="35"/>
        <v>0</v>
      </c>
      <c r="O384" t="s">
        <v>1706</v>
      </c>
      <c r="P384" s="44">
        <v>1256724101.5699999</v>
      </c>
      <c r="Q384">
        <f ca="1">VLOOKUP(A384,OFFSET(SVOD!$A$4,1,0,2000,3),2,0)</f>
        <v>5</v>
      </c>
      <c r="R384">
        <f ca="1">VLOOKUP(A384,OFFSET(SVOD!$A$4,1,0,2000,3),3,0)</f>
        <v>5</v>
      </c>
      <c r="S384" t="str">
        <f t="shared" si="36"/>
        <v/>
      </c>
      <c r="T384" s="160">
        <f ca="1">VLOOKUP(A384,OFFSET(SVOD!$A$4,1,0,2000,5),5,0)</f>
        <v>490</v>
      </c>
      <c r="AA384">
        <f ca="1">VLOOKUP(A384,OFFSET(SVOD!$A$4,1,0,2000,4),4,0)</f>
        <v>3</v>
      </c>
    </row>
    <row r="385" spans="1:29" hidden="1" x14ac:dyDescent="0.25">
      <c r="A385">
        <v>6105</v>
      </c>
      <c r="B385">
        <v>2.1</v>
      </c>
      <c r="C385" s="10">
        <v>41821</v>
      </c>
      <c r="D385" s="10">
        <v>41973</v>
      </c>
      <c r="E385" s="9">
        <f t="shared" si="31"/>
        <v>2</v>
      </c>
      <c r="F385" s="9">
        <f t="shared" ca="1" si="32"/>
        <v>4.4000000000000004</v>
      </c>
      <c r="I385">
        <f ca="1">VLOOKUP(A385,OFFSET(SVOD!$A$4,1,0,2000,3),3,0)</f>
        <v>4.0999999999999996</v>
      </c>
      <c r="J385" s="160"/>
      <c r="K385" s="38">
        <f t="shared" ca="1" si="33"/>
        <v>4.4000000000000004</v>
      </c>
      <c r="L385" s="38">
        <f t="shared" ca="1" si="34"/>
        <v>4.4000000000000004</v>
      </c>
      <c r="M385" s="37">
        <v>4.4000000000000004</v>
      </c>
      <c r="N385" s="36" t="b">
        <f t="shared" ca="1" si="35"/>
        <v>0</v>
      </c>
      <c r="O385" t="s">
        <v>1527</v>
      </c>
      <c r="P385" s="44">
        <v>219998610.16</v>
      </c>
      <c r="Q385">
        <f ca="1">VLOOKUP(A385,OFFSET(SVOD!$A$4,1,0,2000,3),2,0)</f>
        <v>4.0999999999999996</v>
      </c>
      <c r="R385">
        <f ca="1">VLOOKUP(A385,OFFSET(SVOD!$A$4,1,0,2000,3),3,0)</f>
        <v>4.0999999999999996</v>
      </c>
      <c r="S385" t="str">
        <f t="shared" si="36"/>
        <v/>
      </c>
      <c r="T385" s="160">
        <f ca="1">VLOOKUP(A385,OFFSET(SVOD!$A$4,1,0,2000,5),5,0)</f>
        <v>932</v>
      </c>
      <c r="AA385">
        <f ca="1">VLOOKUP(A385,OFFSET(SVOD!$A$4,1,0,2000,4),4,0)</f>
        <v>3</v>
      </c>
    </row>
    <row r="386" spans="1:29" hidden="1" x14ac:dyDescent="0.25">
      <c r="A386">
        <v>6112</v>
      </c>
      <c r="B386">
        <v>1</v>
      </c>
      <c r="C386" s="10">
        <v>42644</v>
      </c>
      <c r="D386" s="10"/>
      <c r="E386" s="9">
        <f t="shared" si="31"/>
        <v>0</v>
      </c>
      <c r="F386" s="9">
        <f t="shared" si="32"/>
        <v>1</v>
      </c>
      <c r="I386">
        <f ca="1">VLOOKUP(A386,OFFSET(SVOD!$A$4,1,0,2000,3),3,0)</f>
        <v>1</v>
      </c>
      <c r="J386" s="160"/>
      <c r="K386" s="38">
        <f t="shared" ca="1" si="33"/>
        <v>1</v>
      </c>
      <c r="L386" s="38">
        <f t="shared" ca="1" si="34"/>
        <v>1</v>
      </c>
      <c r="M386" s="37">
        <v>1</v>
      </c>
      <c r="N386" s="36" t="b">
        <f t="shared" ca="1" si="35"/>
        <v>0</v>
      </c>
      <c r="O386" t="s">
        <v>3267</v>
      </c>
      <c r="P386" s="44">
        <v>193000000</v>
      </c>
      <c r="Q386">
        <f ca="1">VLOOKUP(A386,OFFSET(SVOD!$A$4,1,0,2000,3),2,0)</f>
        <v>1</v>
      </c>
      <c r="R386">
        <f ca="1">VLOOKUP(A386,OFFSET(SVOD!$A$4,1,0,2000,3),3,0)</f>
        <v>1</v>
      </c>
      <c r="S386" t="str">
        <f t="shared" si="36"/>
        <v/>
      </c>
      <c r="T386" s="160">
        <f ca="1">VLOOKUP(A386,OFFSET(SVOD!$A$4,1,0,2000,5),5,0)</f>
        <v>0</v>
      </c>
      <c r="AA386">
        <f ca="1">VLOOKUP(A386,OFFSET(SVOD!$A$4,1,0,2000,4),4,0)</f>
        <v>1</v>
      </c>
    </row>
    <row r="387" spans="1:29" hidden="1" x14ac:dyDescent="0.25">
      <c r="A387">
        <v>6124</v>
      </c>
      <c r="B387">
        <v>2.2000000000000002</v>
      </c>
      <c r="C387" s="10">
        <v>42278</v>
      </c>
      <c r="D387" s="10">
        <v>42490</v>
      </c>
      <c r="E387" s="9">
        <f t="shared" si="31"/>
        <v>2</v>
      </c>
      <c r="F387" s="9">
        <f t="shared" ca="1" si="32"/>
        <v>4.4000000000000004</v>
      </c>
      <c r="G387">
        <v>5</v>
      </c>
      <c r="H387">
        <v>100</v>
      </c>
      <c r="I387">
        <f ca="1">VLOOKUP(A387,OFFSET(SVOD!$A$4,1,0,2000,3),3,0)</f>
        <v>4.2</v>
      </c>
      <c r="J387" s="160"/>
      <c r="K387" s="38">
        <f t="shared" ca="1" si="33"/>
        <v>4.4000000000000004</v>
      </c>
      <c r="L387" s="38">
        <f t="shared" ca="1" si="34"/>
        <v>5</v>
      </c>
      <c r="M387" s="37">
        <v>5</v>
      </c>
      <c r="N387" s="36" t="b">
        <f t="shared" ca="1" si="35"/>
        <v>0</v>
      </c>
      <c r="O387" t="s">
        <v>1528</v>
      </c>
      <c r="P387" s="44">
        <v>117257422.78</v>
      </c>
      <c r="Q387">
        <f ca="1">VLOOKUP(A387,OFFSET(SVOD!$A$4,1,0,2000,3),2,0)</f>
        <v>4.2</v>
      </c>
      <c r="R387">
        <f ca="1">VLOOKUP(A387,OFFSET(SVOD!$A$4,1,0,2000,3),3,0)</f>
        <v>4.2</v>
      </c>
      <c r="S387">
        <f t="shared" ca="1" si="36"/>
        <v>1</v>
      </c>
      <c r="T387" s="160">
        <f ca="1">VLOOKUP(A387,OFFSET(SVOD!$A$4,1,0,2000,5),5,0)</f>
        <v>369</v>
      </c>
      <c r="U387" t="s">
        <v>3310</v>
      </c>
      <c r="AA387">
        <f ca="1">VLOOKUP(A387,OFFSET(SVOD!$A$4,1,0,2000,4),4,0)</f>
        <v>3</v>
      </c>
      <c r="AB387">
        <v>1</v>
      </c>
      <c r="AC387">
        <v>4.4000000000000004</v>
      </c>
    </row>
    <row r="388" spans="1:29" hidden="1" x14ac:dyDescent="0.25">
      <c r="A388">
        <v>6125</v>
      </c>
      <c r="B388">
        <v>1</v>
      </c>
      <c r="C388" s="10">
        <v>42644</v>
      </c>
      <c r="D388" s="10"/>
      <c r="E388" s="9">
        <f t="shared" si="31"/>
        <v>0</v>
      </c>
      <c r="F388" s="9">
        <f t="shared" si="32"/>
        <v>1</v>
      </c>
      <c r="I388">
        <f ca="1">VLOOKUP(A388,OFFSET(SVOD!$A$4,1,0,2000,3),3,0)</f>
        <v>1</v>
      </c>
      <c r="J388" s="160"/>
      <c r="K388" s="38">
        <f t="shared" ca="1" si="33"/>
        <v>1</v>
      </c>
      <c r="L388" s="38">
        <f t="shared" ca="1" si="34"/>
        <v>1</v>
      </c>
      <c r="M388" s="37">
        <v>1</v>
      </c>
      <c r="N388" s="36" t="b">
        <f t="shared" ca="1" si="35"/>
        <v>0</v>
      </c>
      <c r="O388" t="s">
        <v>5763</v>
      </c>
      <c r="P388" s="44">
        <v>1000000000</v>
      </c>
      <c r="Q388">
        <f ca="1">VLOOKUP(A388,OFFSET(SVOD!$A$4,1,0,2000,3),2,0)</f>
        <v>1</v>
      </c>
      <c r="R388">
        <f ca="1">VLOOKUP(A388,OFFSET(SVOD!$A$4,1,0,2000,3),3,0)</f>
        <v>1</v>
      </c>
      <c r="S388" t="str">
        <f t="shared" si="36"/>
        <v/>
      </c>
      <c r="T388" s="160">
        <f ca="1">VLOOKUP(A388,OFFSET(SVOD!$A$4,1,0,2000,5),5,0)</f>
        <v>0</v>
      </c>
      <c r="AA388">
        <f ca="1">VLOOKUP(A388,OFFSET(SVOD!$A$4,1,0,2000,4),4,0)</f>
        <v>1</v>
      </c>
    </row>
    <row r="389" spans="1:29" hidden="1" x14ac:dyDescent="0.25">
      <c r="A389">
        <v>6131</v>
      </c>
      <c r="B389">
        <v>2.1</v>
      </c>
      <c r="C389" s="10">
        <v>42644</v>
      </c>
      <c r="D389" s="10"/>
      <c r="E389" s="9">
        <f t="shared" si="31"/>
        <v>0</v>
      </c>
      <c r="F389" s="9">
        <f t="shared" si="32"/>
        <v>1</v>
      </c>
      <c r="I389">
        <f ca="1">VLOOKUP(A389,OFFSET(SVOD!$A$4,1,0,2000,3),3,0)</f>
        <v>1.1000000000000001</v>
      </c>
      <c r="J389" s="160" t="s">
        <v>178</v>
      </c>
      <c r="K389" s="38">
        <f t="shared" ca="1" si="33"/>
        <v>1</v>
      </c>
      <c r="L389" s="38">
        <f t="shared" ca="1" si="34"/>
        <v>1</v>
      </c>
      <c r="M389" s="37">
        <v>1</v>
      </c>
      <c r="N389" s="36" t="b">
        <f t="shared" ca="1" si="35"/>
        <v>0</v>
      </c>
      <c r="O389" t="s">
        <v>1802</v>
      </c>
      <c r="P389" s="44">
        <v>6750578257.71</v>
      </c>
      <c r="Q389">
        <f ca="1">VLOOKUP(A389,OFFSET(SVOD!$A$4,1,0,2000,3),2,0)</f>
        <v>1.1000000000000001</v>
      </c>
      <c r="R389">
        <f ca="1">VLOOKUP(A389,OFFSET(SVOD!$A$4,1,0,2000,3),3,0)</f>
        <v>1.1000000000000001</v>
      </c>
      <c r="S389" t="str">
        <f t="shared" si="36"/>
        <v/>
      </c>
      <c r="T389" s="160">
        <f ca="1">VLOOKUP(A389,OFFSET(SVOD!$A$4,1,0,2000,5),5,0)</f>
        <v>0</v>
      </c>
      <c r="U389" t="s">
        <v>7744</v>
      </c>
      <c r="V389" t="s">
        <v>3732</v>
      </c>
      <c r="AA389">
        <f ca="1">VLOOKUP(A389,OFFSET(SVOD!$A$4,1,0,2000,4),4,0)</f>
        <v>1</v>
      </c>
      <c r="AB389">
        <v>1</v>
      </c>
    </row>
    <row r="390" spans="1:29" hidden="1" x14ac:dyDescent="0.25">
      <c r="A390">
        <v>6133</v>
      </c>
      <c r="B390">
        <v>1</v>
      </c>
      <c r="C390" s="10">
        <v>42644</v>
      </c>
      <c r="D390" s="10"/>
      <c r="E390" s="9">
        <f t="shared" ref="E390:E453" si="37">IF(AND(D390="", C390&lt;&gt;""), 0, IF(D390&gt;DtAn,0,IF(EDATE(D390+1,3)-1&gt;DtAn, 1, 2)))</f>
        <v>0</v>
      </c>
      <c r="F390" s="9">
        <f t="shared" ref="F390:F453" si="38">IF( E390 &gt; 1, IF(T390&gt;=180, 4.4, 3.4), IF( E390 = 1, 2.4, IF(B390 = "", 2, 1) ) )</f>
        <v>1</v>
      </c>
      <c r="I390">
        <f ca="1">VLOOKUP(A390,OFFSET(SVOD!$A$4,1,0,2000,3),3,0)</f>
        <v>1</v>
      </c>
      <c r="J390" s="160"/>
      <c r="K390" s="38">
        <f t="shared" ref="K390:K453" ca="1" si="39">MAX(F390, IF(ROUND((I390 - ROUND(I390,0))*10, 0) = 1, ROUND(I390,0), I390))</f>
        <v>1</v>
      </c>
      <c r="L390" s="38">
        <f t="shared" ref="L390:L453" ca="1" si="40">IF(S390=1, G390, MAX(G390*(S390=""),K390))</f>
        <v>1</v>
      </c>
      <c r="M390" s="37">
        <v>1</v>
      </c>
      <c r="N390" s="36" t="b">
        <f t="shared" ref="N390:N453" ca="1" si="41">AND(L390&lt;&gt;M390, OR(ABS(L390 - ROUND(M390,0)) &gt; 0.15, ABS(M390 - ROUND(L390,0)) &gt; 0.15), OR(ROUND(L390,0)&lt;&gt;1, ROUND(M390,0)&lt;&gt;1))</f>
        <v>0</v>
      </c>
      <c r="O390" t="s">
        <v>1529</v>
      </c>
      <c r="P390" s="44">
        <v>396526572.89999998</v>
      </c>
      <c r="Q390">
        <f ca="1">VLOOKUP(A390,OFFSET(SVOD!$A$4,1,0,2000,3),2,0)</f>
        <v>1</v>
      </c>
      <c r="R390">
        <f ca="1">VLOOKUP(A390,OFFSET(SVOD!$A$4,1,0,2000,3),3,0)</f>
        <v>1</v>
      </c>
      <c r="S390" t="str">
        <f t="shared" si="36"/>
        <v/>
      </c>
      <c r="T390" s="160">
        <f ca="1">VLOOKUP(A390,OFFSET(SVOD!$A$4,1,0,2000,5),5,0)</f>
        <v>0</v>
      </c>
      <c r="AA390">
        <f ca="1">VLOOKUP(A390,OFFSET(SVOD!$A$4,1,0,2000,4),4,0)</f>
        <v>1</v>
      </c>
    </row>
    <row r="391" spans="1:29" hidden="1" x14ac:dyDescent="0.25">
      <c r="A391">
        <v>6135</v>
      </c>
      <c r="B391">
        <v>3</v>
      </c>
      <c r="C391" s="10">
        <v>42370</v>
      </c>
      <c r="D391" s="10"/>
      <c r="E391" s="9">
        <f t="shared" si="37"/>
        <v>0</v>
      </c>
      <c r="F391" s="9">
        <f t="shared" si="38"/>
        <v>1</v>
      </c>
      <c r="I391">
        <f ca="1">VLOOKUP(A391,OFFSET(SVOD!$A$4,1,0,2000,3),3,0)</f>
        <v>5</v>
      </c>
      <c r="J391" s="160"/>
      <c r="K391" s="38">
        <f t="shared" ca="1" si="39"/>
        <v>5</v>
      </c>
      <c r="L391" s="38">
        <f t="shared" ca="1" si="40"/>
        <v>5</v>
      </c>
      <c r="M391" s="37">
        <v>5</v>
      </c>
      <c r="N391" s="36" t="b">
        <f t="shared" ca="1" si="41"/>
        <v>0</v>
      </c>
      <c r="O391" t="s">
        <v>1534</v>
      </c>
      <c r="P391" s="44">
        <v>1436925336.05</v>
      </c>
      <c r="Q391">
        <f ca="1">VLOOKUP(A391,OFFSET(SVOD!$A$4,1,0,2000,3),2,0)</f>
        <v>5</v>
      </c>
      <c r="R391">
        <f ca="1">VLOOKUP(A391,OFFSET(SVOD!$A$4,1,0,2000,3),3,0)</f>
        <v>5</v>
      </c>
      <c r="S391" t="str">
        <f t="shared" ref="S391:S454" si="42">IF(LEN(AC391 &amp; AD391 &amp; AE391) &gt; 0, AND( IF(AC391 &lt;&gt; "", ROUND(K391,1) = ROUND(AC391,1), 1), IF(AD391 &lt;&gt; "", AND(E391=0, ROUND(B391,0) = ROUND(AD391,0)), 1), IF(AE391 &lt;&gt; "", AA391 = AE391, 1)) * 1, "")</f>
        <v/>
      </c>
      <c r="T391" s="160">
        <f ca="1">VLOOKUP(A391,OFFSET(SVOD!$A$4,1,0,2000,5),5,0)</f>
        <v>317</v>
      </c>
      <c r="U391" t="s">
        <v>1792</v>
      </c>
      <c r="AA391">
        <f ca="1">VLOOKUP(A391,OFFSET(SVOD!$A$4,1,0,2000,4),4,0)</f>
        <v>3</v>
      </c>
    </row>
    <row r="392" spans="1:29" hidden="1" x14ac:dyDescent="0.25">
      <c r="A392">
        <v>6142</v>
      </c>
      <c r="B392">
        <v>2.2000000000000002</v>
      </c>
      <c r="C392" s="10">
        <v>42461</v>
      </c>
      <c r="D392" s="10">
        <v>42967</v>
      </c>
      <c r="E392" s="9">
        <f t="shared" si="37"/>
        <v>0</v>
      </c>
      <c r="F392" s="9">
        <f t="shared" si="38"/>
        <v>1</v>
      </c>
      <c r="G392">
        <v>1</v>
      </c>
      <c r="H392">
        <v>0</v>
      </c>
      <c r="I392">
        <f ca="1">VLOOKUP(A392,OFFSET(SVOD!$A$4,1,0,2000,3),3,0)</f>
        <v>4.2</v>
      </c>
      <c r="J392" s="160"/>
      <c r="K392" s="38">
        <f t="shared" ca="1" si="39"/>
        <v>4.2</v>
      </c>
      <c r="L392" s="38">
        <f t="shared" ca="1" si="40"/>
        <v>1</v>
      </c>
      <c r="M392" s="37">
        <v>1</v>
      </c>
      <c r="N392" s="36" t="b">
        <f t="shared" ca="1" si="41"/>
        <v>0</v>
      </c>
      <c r="O392" t="s">
        <v>1566</v>
      </c>
      <c r="P392" s="44">
        <v>5640168750</v>
      </c>
      <c r="Q392">
        <f ca="1">VLOOKUP(A392,OFFSET(SVOD!$A$4,1,0,2000,3),2,0)</f>
        <v>4.2</v>
      </c>
      <c r="R392">
        <f ca="1">VLOOKUP(A392,OFFSET(SVOD!$A$4,1,0,2000,3),3,0)</f>
        <v>4.2</v>
      </c>
      <c r="S392">
        <f t="shared" ca="1" si="42"/>
        <v>1</v>
      </c>
      <c r="T392" s="160">
        <f ca="1">VLOOKUP(A392,OFFSET(SVOD!$A$4,1,0,2000,5),5,0)</f>
        <v>820</v>
      </c>
      <c r="U392" t="s">
        <v>4892</v>
      </c>
      <c r="AA392">
        <f ca="1">VLOOKUP(A392,OFFSET(SVOD!$A$4,1,0,2000,4),4,0)</f>
        <v>3</v>
      </c>
      <c r="AB392">
        <v>1</v>
      </c>
      <c r="AC392">
        <v>4.2</v>
      </c>
    </row>
    <row r="393" spans="1:29" hidden="1" x14ac:dyDescent="0.25">
      <c r="A393">
        <v>6144</v>
      </c>
      <c r="B393">
        <v>1</v>
      </c>
      <c r="C393" s="10">
        <v>42644</v>
      </c>
      <c r="D393" s="10"/>
      <c r="E393" s="9">
        <f t="shared" si="37"/>
        <v>0</v>
      </c>
      <c r="F393" s="9">
        <f t="shared" si="38"/>
        <v>1</v>
      </c>
      <c r="I393">
        <f ca="1">VLOOKUP(A393,OFFSET(SVOD!$A$4,1,0,2000,3),3,0)</f>
        <v>1</v>
      </c>
      <c r="J393" s="160"/>
      <c r="K393" s="38">
        <f t="shared" ca="1" si="39"/>
        <v>1</v>
      </c>
      <c r="L393" s="38">
        <f t="shared" ca="1" si="40"/>
        <v>1</v>
      </c>
      <c r="M393" s="37">
        <v>1</v>
      </c>
      <c r="N393" s="36" t="b">
        <f t="shared" ca="1" si="41"/>
        <v>0</v>
      </c>
      <c r="O393" t="s">
        <v>1708</v>
      </c>
      <c r="P393" s="44">
        <v>1933151407.3099999</v>
      </c>
      <c r="Q393">
        <f ca="1">VLOOKUP(A393,OFFSET(SVOD!$A$4,1,0,2000,3),2,0)</f>
        <v>1</v>
      </c>
      <c r="R393">
        <f ca="1">VLOOKUP(A393,OFFSET(SVOD!$A$4,1,0,2000,3),3,0)</f>
        <v>1</v>
      </c>
      <c r="S393" t="str">
        <f t="shared" si="42"/>
        <v/>
      </c>
      <c r="T393" s="160">
        <f ca="1">VLOOKUP(A393,OFFSET(SVOD!$A$4,1,0,2000,5),5,0)</f>
        <v>0</v>
      </c>
      <c r="AA393">
        <f ca="1">VLOOKUP(A393,OFFSET(SVOD!$A$4,1,0,2000,4),4,0)</f>
        <v>1</v>
      </c>
    </row>
    <row r="394" spans="1:29" hidden="1" x14ac:dyDescent="0.25">
      <c r="A394">
        <v>6151</v>
      </c>
      <c r="B394">
        <v>2.2000000000000002</v>
      </c>
      <c r="C394" s="10">
        <v>42644</v>
      </c>
      <c r="D394" s="10"/>
      <c r="E394" s="9">
        <f t="shared" si="37"/>
        <v>0</v>
      </c>
      <c r="F394" s="9">
        <f t="shared" si="38"/>
        <v>1</v>
      </c>
      <c r="I394">
        <f ca="1">VLOOKUP(A394,OFFSET(SVOD!$A$4,1,0,2000,3),3,0)</f>
        <v>1</v>
      </c>
      <c r="J394" s="160" t="s">
        <v>178</v>
      </c>
      <c r="K394" s="38">
        <f t="shared" ca="1" si="39"/>
        <v>1</v>
      </c>
      <c r="L394" s="38">
        <f t="shared" ca="1" si="40"/>
        <v>1</v>
      </c>
      <c r="M394" s="37">
        <v>1</v>
      </c>
      <c r="N394" s="36" t="b">
        <f t="shared" ca="1" si="41"/>
        <v>0</v>
      </c>
      <c r="O394" t="s">
        <v>6981</v>
      </c>
      <c r="P394" s="44">
        <v>2974166625.4300003</v>
      </c>
      <c r="Q394">
        <f ca="1">VLOOKUP(A394,OFFSET(SVOD!$A$4,1,0,2000,3),2,0)</f>
        <v>1</v>
      </c>
      <c r="R394">
        <f ca="1">VLOOKUP(A394,OFFSET(SVOD!$A$4,1,0,2000,3),3,0)</f>
        <v>1</v>
      </c>
      <c r="S394" t="str">
        <f t="shared" si="42"/>
        <v/>
      </c>
      <c r="T394" s="160">
        <f ca="1">VLOOKUP(A394,OFFSET(SVOD!$A$4,1,0,2000,5),5,0)</f>
        <v>0</v>
      </c>
      <c r="V394" t="s">
        <v>5786</v>
      </c>
      <c r="AA394">
        <f ca="1">VLOOKUP(A394,OFFSET(SVOD!$A$4,1,0,2000,4),4,0)</f>
        <v>1</v>
      </c>
      <c r="AB394">
        <v>1</v>
      </c>
    </row>
    <row r="395" spans="1:29" hidden="1" x14ac:dyDescent="0.25">
      <c r="A395">
        <v>6160</v>
      </c>
      <c r="B395">
        <v>1</v>
      </c>
      <c r="C395" s="10">
        <v>42644</v>
      </c>
      <c r="D395" s="10"/>
      <c r="E395" s="9">
        <f t="shared" si="37"/>
        <v>0</v>
      </c>
      <c r="F395" s="9">
        <f t="shared" si="38"/>
        <v>1</v>
      </c>
      <c r="I395">
        <f ca="1">VLOOKUP(A395,OFFSET(SVOD!$A$4,1,0,2000,3),3,0)</f>
        <v>1</v>
      </c>
      <c r="J395" s="160"/>
      <c r="K395" s="38">
        <f t="shared" ca="1" si="39"/>
        <v>1</v>
      </c>
      <c r="L395" s="38">
        <f t="shared" ca="1" si="40"/>
        <v>1</v>
      </c>
      <c r="M395" s="37">
        <v>1</v>
      </c>
      <c r="N395" s="36" t="b">
        <f t="shared" ca="1" si="41"/>
        <v>0</v>
      </c>
      <c r="O395" t="s">
        <v>2958</v>
      </c>
      <c r="P395" s="44">
        <v>300000000</v>
      </c>
      <c r="Q395">
        <f ca="1">VLOOKUP(A395,OFFSET(SVOD!$A$4,1,0,2000,3),2,0)</f>
        <v>1</v>
      </c>
      <c r="R395">
        <f ca="1">VLOOKUP(A395,OFFSET(SVOD!$A$4,1,0,2000,3),3,0)</f>
        <v>1</v>
      </c>
      <c r="S395" t="str">
        <f t="shared" si="42"/>
        <v/>
      </c>
      <c r="T395" s="160">
        <f ca="1">VLOOKUP(A395,OFFSET(SVOD!$A$4,1,0,2000,5),5,0)</f>
        <v>0</v>
      </c>
      <c r="AA395">
        <f ca="1">VLOOKUP(A395,OFFSET(SVOD!$A$4,1,0,2000,4),4,0)</f>
        <v>1</v>
      </c>
    </row>
    <row r="396" spans="1:29" hidden="1" x14ac:dyDescent="0.25">
      <c r="A396">
        <v>6210</v>
      </c>
      <c r="B396">
        <v>2.2000000000000002</v>
      </c>
      <c r="C396" s="10">
        <v>42644</v>
      </c>
      <c r="D396" s="10"/>
      <c r="E396" s="9">
        <f t="shared" si="37"/>
        <v>0</v>
      </c>
      <c r="F396" s="9">
        <f t="shared" si="38"/>
        <v>1</v>
      </c>
      <c r="I396">
        <f ca="1">VLOOKUP(A396,OFFSET(SVOD!$A$4,1,0,2000,3),3,0)</f>
        <v>1</v>
      </c>
      <c r="J396" s="160" t="s">
        <v>178</v>
      </c>
      <c r="K396" s="38">
        <f t="shared" ca="1" si="39"/>
        <v>1</v>
      </c>
      <c r="L396" s="38">
        <f t="shared" ca="1" si="40"/>
        <v>1</v>
      </c>
      <c r="M396" s="37">
        <v>1</v>
      </c>
      <c r="N396" s="36" t="b">
        <f t="shared" ca="1" si="41"/>
        <v>0</v>
      </c>
      <c r="O396" t="s">
        <v>3045</v>
      </c>
      <c r="P396" s="44">
        <v>70624839839.539993</v>
      </c>
      <c r="Q396">
        <f ca="1">VLOOKUP(A396,OFFSET(SVOD!$A$4,1,0,2000,3),2,0)</f>
        <v>1</v>
      </c>
      <c r="R396">
        <f ca="1">VLOOKUP(A396,OFFSET(SVOD!$A$4,1,0,2000,3),3,0)</f>
        <v>1</v>
      </c>
      <c r="S396" t="str">
        <f t="shared" si="42"/>
        <v/>
      </c>
      <c r="T396" s="160">
        <f ca="1">VLOOKUP(A396,OFFSET(SVOD!$A$4,1,0,2000,5),5,0)</f>
        <v>0</v>
      </c>
      <c r="V396" t="s">
        <v>5786</v>
      </c>
      <c r="AA396">
        <f ca="1">VLOOKUP(A396,OFFSET(SVOD!$A$4,1,0,2000,4),4,0)</f>
        <v>1</v>
      </c>
      <c r="AB396">
        <v>1</v>
      </c>
    </row>
    <row r="397" spans="1:29" hidden="1" x14ac:dyDescent="0.25">
      <c r="A397">
        <v>6214</v>
      </c>
      <c r="B397">
        <v>1</v>
      </c>
      <c r="C397" s="10">
        <v>42644</v>
      </c>
      <c r="D397" s="10"/>
      <c r="E397" s="9">
        <f t="shared" si="37"/>
        <v>0</v>
      </c>
      <c r="F397" s="9">
        <f t="shared" si="38"/>
        <v>1</v>
      </c>
      <c r="I397">
        <f ca="1">VLOOKUP(A397,OFFSET(SVOD!$A$4,1,0,2000,3),3,0)</f>
        <v>1</v>
      </c>
      <c r="J397" s="160"/>
      <c r="K397" s="38">
        <f t="shared" ca="1" si="39"/>
        <v>1</v>
      </c>
      <c r="L397" s="38">
        <f t="shared" ca="1" si="40"/>
        <v>1</v>
      </c>
      <c r="M397" s="37">
        <v>1</v>
      </c>
      <c r="N397" s="36" t="b">
        <f t="shared" ca="1" si="41"/>
        <v>0</v>
      </c>
      <c r="O397" t="s">
        <v>1717</v>
      </c>
      <c r="P397" s="44">
        <v>188928224.24000001</v>
      </c>
      <c r="Q397">
        <f ca="1">VLOOKUP(A397,OFFSET(SVOD!$A$4,1,0,2000,3),2,0)</f>
        <v>1</v>
      </c>
      <c r="R397">
        <f ca="1">VLOOKUP(A397,OFFSET(SVOD!$A$4,1,0,2000,3),3,0)</f>
        <v>1</v>
      </c>
      <c r="S397" t="str">
        <f t="shared" si="42"/>
        <v/>
      </c>
      <c r="T397" s="160">
        <f ca="1">VLOOKUP(A397,OFFSET(SVOD!$A$4,1,0,2000,5),5,0)</f>
        <v>0</v>
      </c>
      <c r="AA397">
        <f ca="1">VLOOKUP(A397,OFFSET(SVOD!$A$4,1,0,2000,4),4,0)</f>
        <v>1</v>
      </c>
    </row>
    <row r="398" spans="1:29" hidden="1" x14ac:dyDescent="0.25">
      <c r="A398">
        <v>6216</v>
      </c>
      <c r="B398">
        <v>1</v>
      </c>
      <c r="C398" s="10">
        <v>42644</v>
      </c>
      <c r="D398" s="10"/>
      <c r="E398" s="9">
        <f t="shared" si="37"/>
        <v>0</v>
      </c>
      <c r="F398" s="9">
        <f t="shared" si="38"/>
        <v>1</v>
      </c>
      <c r="I398">
        <f ca="1">VLOOKUP(A398,OFFSET(SVOD!$A$4,1,0,2000,3),3,0)</f>
        <v>3</v>
      </c>
      <c r="J398" s="160"/>
      <c r="K398" s="38">
        <f t="shared" ca="1" si="39"/>
        <v>3</v>
      </c>
      <c r="L398" s="38">
        <f t="shared" ca="1" si="40"/>
        <v>3</v>
      </c>
      <c r="M398" s="37">
        <v>3</v>
      </c>
      <c r="N398" s="36" t="b">
        <f t="shared" ca="1" si="41"/>
        <v>0</v>
      </c>
      <c r="O398" t="s">
        <v>2364</v>
      </c>
      <c r="P398" s="44">
        <v>128464056.67</v>
      </c>
      <c r="Q398">
        <f ca="1">VLOOKUP(A398,OFFSET(SVOD!$A$4,1,0,2000,3),2,0)</f>
        <v>3</v>
      </c>
      <c r="R398">
        <f ca="1">VLOOKUP(A398,OFFSET(SVOD!$A$4,1,0,2000,3),3,0)</f>
        <v>3</v>
      </c>
      <c r="S398" t="str">
        <f t="shared" si="42"/>
        <v/>
      </c>
      <c r="T398" s="160">
        <f ca="1">VLOOKUP(A398,OFFSET(SVOD!$A$4,1,0,2000,5),5,0)</f>
        <v>147</v>
      </c>
      <c r="AA398">
        <f ca="1">VLOOKUP(A398,OFFSET(SVOD!$A$4,1,0,2000,4),4,0)</f>
        <v>3</v>
      </c>
    </row>
    <row r="399" spans="1:29" hidden="1" x14ac:dyDescent="0.25">
      <c r="A399">
        <v>6222</v>
      </c>
      <c r="B399">
        <v>1</v>
      </c>
      <c r="C399" s="10">
        <v>42644</v>
      </c>
      <c r="D399" s="10"/>
      <c r="E399" s="9">
        <f t="shared" si="37"/>
        <v>0</v>
      </c>
      <c r="F399" s="9">
        <f t="shared" si="38"/>
        <v>1</v>
      </c>
      <c r="I399">
        <f ca="1">VLOOKUP(A399,OFFSET(SVOD!$A$4,1,0,2000,3),3,0)</f>
        <v>1</v>
      </c>
      <c r="J399" s="160"/>
      <c r="K399" s="38">
        <f t="shared" ca="1" si="39"/>
        <v>1</v>
      </c>
      <c r="L399" s="38">
        <f t="shared" ca="1" si="40"/>
        <v>1</v>
      </c>
      <c r="M399" s="37">
        <v>1</v>
      </c>
      <c r="N399" s="36" t="b">
        <f t="shared" ca="1" si="41"/>
        <v>0</v>
      </c>
      <c r="O399" t="s">
        <v>3419</v>
      </c>
      <c r="P399" s="44">
        <v>10000000000</v>
      </c>
      <c r="Q399">
        <f ca="1">VLOOKUP(A399,OFFSET(SVOD!$A$4,1,0,2000,3),2,0)</f>
        <v>1</v>
      </c>
      <c r="R399">
        <f ca="1">VLOOKUP(A399,OFFSET(SVOD!$A$4,1,0,2000,3),3,0)</f>
        <v>1</v>
      </c>
      <c r="S399" t="str">
        <f t="shared" si="42"/>
        <v/>
      </c>
      <c r="T399" s="160">
        <f ca="1">VLOOKUP(A399,OFFSET(SVOD!$A$4,1,0,2000,5),5,0)</f>
        <v>0</v>
      </c>
      <c r="AA399">
        <f ca="1">VLOOKUP(A399,OFFSET(SVOD!$A$4,1,0,2000,4),4,0)</f>
        <v>1</v>
      </c>
    </row>
    <row r="400" spans="1:29" hidden="1" x14ac:dyDescent="0.25">
      <c r="A400">
        <v>6223</v>
      </c>
      <c r="B400">
        <v>1</v>
      </c>
      <c r="C400" s="10">
        <v>42644</v>
      </c>
      <c r="D400" s="10"/>
      <c r="E400" s="9">
        <f t="shared" si="37"/>
        <v>0</v>
      </c>
      <c r="F400" s="9">
        <f t="shared" si="38"/>
        <v>1</v>
      </c>
      <c r="I400">
        <f ca="1">VLOOKUP(A400,OFFSET(SVOD!$A$4,1,0,2000,3),3,0)</f>
        <v>1</v>
      </c>
      <c r="J400" s="160"/>
      <c r="K400" s="38">
        <f t="shared" ca="1" si="39"/>
        <v>1</v>
      </c>
      <c r="L400" s="38">
        <f t="shared" ca="1" si="40"/>
        <v>1</v>
      </c>
      <c r="M400" s="37">
        <v>1</v>
      </c>
      <c r="N400" s="36" t="b">
        <f t="shared" ca="1" si="41"/>
        <v>0</v>
      </c>
      <c r="O400" t="s">
        <v>7765</v>
      </c>
      <c r="P400" s="44">
        <v>124100000</v>
      </c>
      <c r="Q400">
        <f ca="1">VLOOKUP(A400,OFFSET(SVOD!$A$4,1,0,2000,3),2,0)</f>
        <v>1</v>
      </c>
      <c r="R400">
        <f ca="1">VLOOKUP(A400,OFFSET(SVOD!$A$4,1,0,2000,3),3,0)</f>
        <v>1</v>
      </c>
      <c r="S400" t="str">
        <f t="shared" si="42"/>
        <v/>
      </c>
      <c r="T400" s="160">
        <f ca="1">VLOOKUP(A400,OFFSET(SVOD!$A$4,1,0,2000,5),5,0)</f>
        <v>0</v>
      </c>
      <c r="AA400">
        <f ca="1">VLOOKUP(A400,OFFSET(SVOD!$A$4,1,0,2000,4),4,0)</f>
        <v>1</v>
      </c>
    </row>
    <row r="401" spans="1:31" hidden="1" x14ac:dyDescent="0.25">
      <c r="A401">
        <v>6224</v>
      </c>
      <c r="B401">
        <v>2.1</v>
      </c>
      <c r="C401" s="10">
        <v>42552</v>
      </c>
      <c r="D401" s="10"/>
      <c r="E401" s="9">
        <f t="shared" si="37"/>
        <v>0</v>
      </c>
      <c r="F401" s="9">
        <f t="shared" si="38"/>
        <v>1</v>
      </c>
      <c r="I401">
        <f ca="1">VLOOKUP(A401,OFFSET(SVOD!$A$4,1,0,2000,3),3,0)</f>
        <v>2.0999999999999996</v>
      </c>
      <c r="J401" s="160" t="s">
        <v>178</v>
      </c>
      <c r="K401" s="38">
        <f t="shared" ca="1" si="39"/>
        <v>2</v>
      </c>
      <c r="L401" s="38">
        <f t="shared" ca="1" si="40"/>
        <v>2</v>
      </c>
      <c r="M401" s="37">
        <v>2</v>
      </c>
      <c r="N401" s="36" t="b">
        <f t="shared" ca="1" si="41"/>
        <v>0</v>
      </c>
      <c r="O401" t="s">
        <v>1723</v>
      </c>
      <c r="P401" s="44">
        <v>8013551759.3999996</v>
      </c>
      <c r="Q401">
        <f ca="1">VLOOKUP(A401,OFFSET(SVOD!$A$4,1,0,2000,3),2,0)</f>
        <v>2.0999999999999996</v>
      </c>
      <c r="R401">
        <f ca="1">VLOOKUP(A401,OFFSET(SVOD!$A$4,1,0,2000,3),3,0)</f>
        <v>2.0999999999999996</v>
      </c>
      <c r="S401" t="str">
        <f t="shared" si="42"/>
        <v/>
      </c>
      <c r="T401" s="160">
        <f ca="1">VLOOKUP(A401,OFFSET(SVOD!$A$4,1,0,2000,5),5,0)</f>
        <v>0</v>
      </c>
      <c r="V401" t="s">
        <v>5787</v>
      </c>
      <c r="AA401">
        <f ca="1">VLOOKUP(A401,OFFSET(SVOD!$A$4,1,0,2000,4),4,0)</f>
        <v>2</v>
      </c>
      <c r="AB401">
        <v>1</v>
      </c>
    </row>
    <row r="402" spans="1:31" hidden="1" x14ac:dyDescent="0.25">
      <c r="A402">
        <v>6226</v>
      </c>
      <c r="B402">
        <v>1</v>
      </c>
      <c r="C402" s="10">
        <v>42644</v>
      </c>
      <c r="D402" s="10"/>
      <c r="E402" s="9">
        <f t="shared" si="37"/>
        <v>0</v>
      </c>
      <c r="F402" s="9">
        <f t="shared" si="38"/>
        <v>1</v>
      </c>
      <c r="I402">
        <f ca="1">VLOOKUP(A402,OFFSET(SVOD!$A$4,1,0,2000,3),3,0)</f>
        <v>1</v>
      </c>
      <c r="J402" s="160"/>
      <c r="K402" s="38">
        <f t="shared" ca="1" si="39"/>
        <v>1</v>
      </c>
      <c r="L402" s="38">
        <f t="shared" ca="1" si="40"/>
        <v>1</v>
      </c>
      <c r="M402" s="37">
        <v>1</v>
      </c>
      <c r="N402" s="36" t="b">
        <f t="shared" ca="1" si="41"/>
        <v>0</v>
      </c>
      <c r="O402" t="s">
        <v>2447</v>
      </c>
      <c r="P402" s="44">
        <v>312468311.26999998</v>
      </c>
      <c r="Q402">
        <f ca="1">VLOOKUP(A402,OFFSET(SVOD!$A$4,1,0,2000,3),2,0)</f>
        <v>1</v>
      </c>
      <c r="R402">
        <f ca="1">VLOOKUP(A402,OFFSET(SVOD!$A$4,1,0,2000,3),3,0)</f>
        <v>1</v>
      </c>
      <c r="S402" t="str">
        <f t="shared" si="42"/>
        <v/>
      </c>
      <c r="T402" s="160">
        <f ca="1">VLOOKUP(A402,OFFSET(SVOD!$A$4,1,0,2000,5),5,0)</f>
        <v>0</v>
      </c>
      <c r="U402" t="s">
        <v>7745</v>
      </c>
      <c r="AA402">
        <f ca="1">VLOOKUP(A402,OFFSET(SVOD!$A$4,1,0,2000,4),4,0)</f>
        <v>1</v>
      </c>
    </row>
    <row r="403" spans="1:31" hidden="1" x14ac:dyDescent="0.25">
      <c r="A403">
        <v>6228</v>
      </c>
      <c r="B403">
        <v>1</v>
      </c>
      <c r="C403" s="10">
        <v>42370</v>
      </c>
      <c r="D403" s="10">
        <v>42967</v>
      </c>
      <c r="E403" s="9">
        <f t="shared" si="37"/>
        <v>0</v>
      </c>
      <c r="F403" s="9">
        <f t="shared" si="38"/>
        <v>1</v>
      </c>
      <c r="I403">
        <f ca="1">VLOOKUP(A403,OFFSET(SVOD!$A$4,1,0,2000,3),3,0)</f>
        <v>1</v>
      </c>
      <c r="J403" s="160"/>
      <c r="K403" s="38">
        <f t="shared" ca="1" si="39"/>
        <v>1</v>
      </c>
      <c r="L403" s="38">
        <f t="shared" ca="1" si="40"/>
        <v>1</v>
      </c>
      <c r="M403" s="37">
        <v>1</v>
      </c>
      <c r="N403" s="36" t="b">
        <f t="shared" ca="1" si="41"/>
        <v>0</v>
      </c>
      <c r="O403" t="s">
        <v>1724</v>
      </c>
      <c r="P403" s="44">
        <v>2845089257.29</v>
      </c>
      <c r="Q403">
        <f ca="1">VLOOKUP(A403,OFFSET(SVOD!$A$4,1,0,2000,3),2,0)</f>
        <v>1</v>
      </c>
      <c r="R403">
        <f ca="1">VLOOKUP(A403,OFFSET(SVOD!$A$4,1,0,2000,3),3,0)</f>
        <v>1</v>
      </c>
      <c r="S403" t="str">
        <f t="shared" si="42"/>
        <v/>
      </c>
      <c r="T403" s="160">
        <f ca="1">VLOOKUP(A403,OFFSET(SVOD!$A$4,1,0,2000,5),5,0)</f>
        <v>0</v>
      </c>
      <c r="U403" t="s">
        <v>7746</v>
      </c>
      <c r="AA403">
        <f ca="1">VLOOKUP(A403,OFFSET(SVOD!$A$4,1,0,2000,4),4,0)</f>
        <v>1</v>
      </c>
    </row>
    <row r="404" spans="1:31" x14ac:dyDescent="0.25">
      <c r="A404">
        <v>6241</v>
      </c>
      <c r="B404">
        <v>1</v>
      </c>
      <c r="C404" s="10">
        <v>41913</v>
      </c>
      <c r="D404" s="10">
        <v>42247</v>
      </c>
      <c r="E404" s="9">
        <f t="shared" si="37"/>
        <v>2</v>
      </c>
      <c r="F404" s="9">
        <f t="shared" ca="1" si="38"/>
        <v>3.4</v>
      </c>
      <c r="G404">
        <v>1</v>
      </c>
      <c r="H404">
        <v>0</v>
      </c>
      <c r="I404">
        <f ca="1">VLOOKUP(A404,OFFSET(SVOD!$A$4,1,0,2000,3),3,0)</f>
        <v>1</v>
      </c>
      <c r="J404" s="160"/>
      <c r="K404" s="38">
        <f t="shared" ca="1" si="39"/>
        <v>3.4</v>
      </c>
      <c r="L404" s="38">
        <f t="shared" ca="1" si="40"/>
        <v>3.4</v>
      </c>
      <c r="M404" s="37">
        <v>1</v>
      </c>
      <c r="N404" s="36" t="b">
        <f t="shared" ca="1" si="41"/>
        <v>1</v>
      </c>
      <c r="O404" t="s">
        <v>1805</v>
      </c>
      <c r="P404" s="44">
        <v>3300030000</v>
      </c>
      <c r="Q404">
        <f ca="1">VLOOKUP(A404,OFFSET(SVOD!$A$4,1,0,2000,3),2,0)</f>
        <v>1</v>
      </c>
      <c r="R404">
        <f ca="1">VLOOKUP(A404,OFFSET(SVOD!$A$4,1,0,2000,3),3,0)</f>
        <v>1</v>
      </c>
      <c r="S404">
        <f t="shared" ca="1" si="42"/>
        <v>0</v>
      </c>
      <c r="T404" s="160">
        <f ca="1">VLOOKUP(A404,OFFSET(SVOD!$A$4,1,0,2000,5),5,0)</f>
        <v>0</v>
      </c>
      <c r="U404" t="s">
        <v>3870</v>
      </c>
      <c r="AA404">
        <f ca="1">VLOOKUP(A404,OFFSET(SVOD!$A$4,1,0,2000,4),4,0)</f>
        <v>1</v>
      </c>
      <c r="AB404">
        <v>1</v>
      </c>
      <c r="AC404">
        <v>3.4</v>
      </c>
      <c r="AD404">
        <v>1</v>
      </c>
      <c r="AE404">
        <v>1</v>
      </c>
    </row>
    <row r="405" spans="1:31" hidden="1" x14ac:dyDescent="0.25">
      <c r="A405">
        <v>6244</v>
      </c>
      <c r="B405">
        <v>1</v>
      </c>
      <c r="C405" s="10">
        <v>42644</v>
      </c>
      <c r="D405" s="10"/>
      <c r="E405" s="9">
        <f t="shared" si="37"/>
        <v>0</v>
      </c>
      <c r="F405" s="9">
        <f t="shared" si="38"/>
        <v>1</v>
      </c>
      <c r="I405">
        <f ca="1">VLOOKUP(A405,OFFSET(SVOD!$A$4,1,0,2000,3),3,0)</f>
        <v>1</v>
      </c>
      <c r="J405" s="160"/>
      <c r="K405" s="38">
        <f t="shared" ca="1" si="39"/>
        <v>1</v>
      </c>
      <c r="L405" s="38">
        <f t="shared" ca="1" si="40"/>
        <v>1</v>
      </c>
      <c r="M405" s="37">
        <v>1</v>
      </c>
      <c r="N405" s="36" t="b">
        <f t="shared" ca="1" si="41"/>
        <v>0</v>
      </c>
      <c r="O405" t="s">
        <v>4939</v>
      </c>
      <c r="P405" s="44">
        <v>975060457.61000001</v>
      </c>
      <c r="Q405">
        <f ca="1">VLOOKUP(A405,OFFSET(SVOD!$A$4,1,0,2000,3),2,0)</f>
        <v>1</v>
      </c>
      <c r="R405">
        <f ca="1">VLOOKUP(A405,OFFSET(SVOD!$A$4,1,0,2000,3),3,0)</f>
        <v>1</v>
      </c>
      <c r="S405" t="str">
        <f t="shared" si="42"/>
        <v/>
      </c>
      <c r="T405" s="160">
        <f ca="1">VLOOKUP(A405,OFFSET(SVOD!$A$4,1,0,2000,5),5,0)</f>
        <v>0</v>
      </c>
      <c r="AA405">
        <f ca="1">VLOOKUP(A405,OFFSET(SVOD!$A$4,1,0,2000,4),4,0)</f>
        <v>1</v>
      </c>
    </row>
    <row r="406" spans="1:31" hidden="1" x14ac:dyDescent="0.25">
      <c r="A406">
        <v>6268</v>
      </c>
      <c r="B406">
        <v>1</v>
      </c>
      <c r="C406" s="10">
        <v>42644</v>
      </c>
      <c r="D406" s="10"/>
      <c r="E406" s="9">
        <f t="shared" si="37"/>
        <v>0</v>
      </c>
      <c r="F406" s="9">
        <f t="shared" si="38"/>
        <v>1</v>
      </c>
      <c r="I406">
        <f ca="1">VLOOKUP(A406,OFFSET(SVOD!$A$4,1,0,2000,3),3,0)</f>
        <v>1</v>
      </c>
      <c r="J406" s="160"/>
      <c r="K406" s="38">
        <f t="shared" ca="1" si="39"/>
        <v>1</v>
      </c>
      <c r="L406" s="38">
        <f t="shared" ca="1" si="40"/>
        <v>1</v>
      </c>
      <c r="M406" s="37">
        <v>1</v>
      </c>
      <c r="N406" s="36" t="b">
        <f t="shared" ca="1" si="41"/>
        <v>0</v>
      </c>
      <c r="O406" t="s">
        <v>2483</v>
      </c>
      <c r="P406" s="44">
        <v>9617493292.8299999</v>
      </c>
      <c r="Q406">
        <f ca="1">VLOOKUP(A406,OFFSET(SVOD!$A$4,1,0,2000,3),2,0)</f>
        <v>1</v>
      </c>
      <c r="R406">
        <f ca="1">VLOOKUP(A406,OFFSET(SVOD!$A$4,1,0,2000,3),3,0)</f>
        <v>1</v>
      </c>
      <c r="S406" t="str">
        <f t="shared" si="42"/>
        <v/>
      </c>
      <c r="T406" s="160">
        <f ca="1">VLOOKUP(A406,OFFSET(SVOD!$A$4,1,0,2000,5),5,0)</f>
        <v>0</v>
      </c>
      <c r="AA406">
        <f ca="1">VLOOKUP(A406,OFFSET(SVOD!$A$4,1,0,2000,4),4,0)</f>
        <v>1</v>
      </c>
    </row>
    <row r="407" spans="1:31" hidden="1" x14ac:dyDescent="0.25">
      <c r="A407">
        <v>6292</v>
      </c>
      <c r="B407">
        <v>3</v>
      </c>
      <c r="C407" s="10">
        <v>41913</v>
      </c>
      <c r="D407" s="10">
        <v>42124</v>
      </c>
      <c r="E407" s="9">
        <f t="shared" si="37"/>
        <v>2</v>
      </c>
      <c r="F407" s="9">
        <f t="shared" ca="1" si="38"/>
        <v>4.4000000000000004</v>
      </c>
      <c r="I407">
        <f ca="1">VLOOKUP(A407,OFFSET(SVOD!$A$4,1,0,2000,3),3,0)</f>
        <v>5</v>
      </c>
      <c r="J407" s="160"/>
      <c r="K407" s="38">
        <f t="shared" ca="1" si="39"/>
        <v>5</v>
      </c>
      <c r="L407" s="38">
        <f t="shared" ca="1" si="40"/>
        <v>5</v>
      </c>
      <c r="M407" s="37">
        <v>5</v>
      </c>
      <c r="N407" s="36" t="b">
        <f t="shared" ca="1" si="41"/>
        <v>0</v>
      </c>
      <c r="O407" t="s">
        <v>2329</v>
      </c>
      <c r="P407" s="44">
        <v>85000000</v>
      </c>
      <c r="Q407">
        <f ca="1">VLOOKUP(A407,OFFSET(SVOD!$A$4,1,0,2000,3),2,0)</f>
        <v>5</v>
      </c>
      <c r="R407">
        <f ca="1">VLOOKUP(A407,OFFSET(SVOD!$A$4,1,0,2000,3),3,0)</f>
        <v>5</v>
      </c>
      <c r="S407" t="str">
        <f t="shared" si="42"/>
        <v/>
      </c>
      <c r="T407" s="160">
        <f ca="1">VLOOKUP(A407,OFFSET(SVOD!$A$4,1,0,2000,5),5,0)</f>
        <v>751</v>
      </c>
      <c r="W407" t="s">
        <v>5757</v>
      </c>
      <c r="AA407">
        <f ca="1">VLOOKUP(A407,OFFSET(SVOD!$A$4,1,0,2000,4),4,0)</f>
        <v>3</v>
      </c>
    </row>
    <row r="408" spans="1:31" hidden="1" x14ac:dyDescent="0.25">
      <c r="A408">
        <v>6311</v>
      </c>
      <c r="B408">
        <v>2.2999999999999998</v>
      </c>
      <c r="C408" s="10">
        <v>42278</v>
      </c>
      <c r="D408" s="10">
        <v>42490</v>
      </c>
      <c r="E408" s="9">
        <f t="shared" si="37"/>
        <v>2</v>
      </c>
      <c r="F408" s="9">
        <f t="shared" ca="1" si="38"/>
        <v>4.4000000000000004</v>
      </c>
      <c r="I408">
        <f ca="1">VLOOKUP(A408,OFFSET(SVOD!$A$4,1,0,2000,3),3,0)</f>
        <v>4</v>
      </c>
      <c r="J408" s="160" t="s">
        <v>2711</v>
      </c>
      <c r="K408" s="38">
        <f t="shared" ca="1" si="39"/>
        <v>4.4000000000000004</v>
      </c>
      <c r="L408" s="38">
        <f t="shared" ca="1" si="40"/>
        <v>4.4000000000000004</v>
      </c>
      <c r="M408" s="37">
        <v>4.4000000000000004</v>
      </c>
      <c r="N408" s="36" t="b">
        <f t="shared" ca="1" si="41"/>
        <v>0</v>
      </c>
      <c r="O408" t="s">
        <v>2543</v>
      </c>
      <c r="P408" s="44">
        <v>3663172003.8600001</v>
      </c>
      <c r="Q408">
        <f ca="1">VLOOKUP(A408,OFFSET(SVOD!$A$4,1,0,2000,3),2,0)</f>
        <v>4</v>
      </c>
      <c r="R408">
        <f ca="1">VLOOKUP(A408,OFFSET(SVOD!$A$4,1,0,2000,3),3,0)</f>
        <v>4</v>
      </c>
      <c r="S408" t="str">
        <f t="shared" si="42"/>
        <v/>
      </c>
      <c r="T408" s="160">
        <f ca="1">VLOOKUP(A408,OFFSET(SVOD!$A$4,1,0,2000,5),5,0)</f>
        <v>916</v>
      </c>
      <c r="V408" t="s">
        <v>2712</v>
      </c>
      <c r="W408" t="s">
        <v>3309</v>
      </c>
      <c r="AA408">
        <f ca="1">VLOOKUP(A408,OFFSET(SVOD!$A$4,1,0,2000,4),4,0)</f>
        <v>3</v>
      </c>
      <c r="AB408">
        <v>1</v>
      </c>
    </row>
    <row r="409" spans="1:31" hidden="1" x14ac:dyDescent="0.25">
      <c r="A409">
        <v>6312</v>
      </c>
      <c r="B409">
        <v>2.2999999999999998</v>
      </c>
      <c r="C409" s="10">
        <v>42278</v>
      </c>
      <c r="D409" s="10">
        <v>42490</v>
      </c>
      <c r="E409" s="9">
        <f t="shared" si="37"/>
        <v>2</v>
      </c>
      <c r="F409" s="9">
        <f t="shared" ca="1" si="38"/>
        <v>4.4000000000000004</v>
      </c>
      <c r="I409">
        <f ca="1">VLOOKUP(A409,OFFSET(SVOD!$A$4,1,0,2000,3),3,0)</f>
        <v>4</v>
      </c>
      <c r="J409" s="160" t="s">
        <v>2711</v>
      </c>
      <c r="K409" s="38">
        <f t="shared" ca="1" si="39"/>
        <v>4.4000000000000004</v>
      </c>
      <c r="L409" s="38">
        <f t="shared" ca="1" si="40"/>
        <v>4.4000000000000004</v>
      </c>
      <c r="M409" s="37">
        <v>4.4000000000000004</v>
      </c>
      <c r="N409" s="36" t="b">
        <f t="shared" ca="1" si="41"/>
        <v>0</v>
      </c>
      <c r="O409" t="s">
        <v>2544</v>
      </c>
      <c r="P409" s="44">
        <v>3267153393.04</v>
      </c>
      <c r="Q409">
        <f ca="1">VLOOKUP(A409,OFFSET(SVOD!$A$4,1,0,2000,3),2,0)</f>
        <v>4</v>
      </c>
      <c r="R409">
        <f ca="1">VLOOKUP(A409,OFFSET(SVOD!$A$4,1,0,2000,3),3,0)</f>
        <v>4</v>
      </c>
      <c r="S409" t="str">
        <f t="shared" si="42"/>
        <v/>
      </c>
      <c r="T409" s="160">
        <f ca="1">VLOOKUP(A409,OFFSET(SVOD!$A$4,1,0,2000,5),5,0)</f>
        <v>916</v>
      </c>
      <c r="V409" t="s">
        <v>2712</v>
      </c>
      <c r="W409" t="s">
        <v>3309</v>
      </c>
      <c r="AA409">
        <f ca="1">VLOOKUP(A409,OFFSET(SVOD!$A$4,1,0,2000,4),4,0)</f>
        <v>3</v>
      </c>
      <c r="AB409">
        <v>1</v>
      </c>
    </row>
    <row r="410" spans="1:31" hidden="1" x14ac:dyDescent="0.25">
      <c r="A410">
        <v>6315</v>
      </c>
      <c r="B410">
        <v>2</v>
      </c>
      <c r="C410" s="10">
        <v>42736</v>
      </c>
      <c r="D410" s="10"/>
      <c r="E410" s="9">
        <f t="shared" si="37"/>
        <v>0</v>
      </c>
      <c r="F410" s="9">
        <f t="shared" si="38"/>
        <v>1</v>
      </c>
      <c r="I410">
        <f ca="1">VLOOKUP(A410,OFFSET(SVOD!$A$4,1,0,2000,3),3,0)</f>
        <v>2</v>
      </c>
      <c r="J410" s="160" t="s">
        <v>178</v>
      </c>
      <c r="K410" s="38">
        <f t="shared" ca="1" si="39"/>
        <v>2</v>
      </c>
      <c r="L410" s="38">
        <f t="shared" ca="1" si="40"/>
        <v>2</v>
      </c>
      <c r="M410" s="37">
        <v>2</v>
      </c>
      <c r="N410" s="36" t="b">
        <f t="shared" ca="1" si="41"/>
        <v>0</v>
      </c>
      <c r="O410" t="s">
        <v>2368</v>
      </c>
      <c r="P410" s="44">
        <v>10586164130.1</v>
      </c>
      <c r="Q410">
        <f ca="1">VLOOKUP(A410,OFFSET(SVOD!$A$4,1,0,2000,3),2,0)</f>
        <v>1</v>
      </c>
      <c r="R410">
        <f ca="1">VLOOKUP(A410,OFFSET(SVOD!$A$4,1,0,2000,3),3,0)</f>
        <v>2</v>
      </c>
      <c r="S410" t="str">
        <f t="shared" si="42"/>
        <v/>
      </c>
      <c r="T410" s="160">
        <f ca="1">VLOOKUP(A410,OFFSET(SVOD!$A$4,1,0,2000,5),5,0)</f>
        <v>0</v>
      </c>
      <c r="V410" t="s">
        <v>61</v>
      </c>
      <c r="AA410">
        <f ca="1">VLOOKUP(A410,OFFSET(SVOD!$A$4,1,0,2000,4),4,0)</f>
        <v>2</v>
      </c>
      <c r="AB410">
        <v>1</v>
      </c>
    </row>
    <row r="411" spans="1:31" hidden="1" x14ac:dyDescent="0.25">
      <c r="A411">
        <v>6345</v>
      </c>
      <c r="B411">
        <v>1</v>
      </c>
      <c r="C411" s="10">
        <v>42644</v>
      </c>
      <c r="D411" s="10"/>
      <c r="E411" s="9">
        <f t="shared" si="37"/>
        <v>0</v>
      </c>
      <c r="F411" s="9">
        <f t="shared" si="38"/>
        <v>1</v>
      </c>
      <c r="I411">
        <f ca="1">VLOOKUP(A411,OFFSET(SVOD!$A$4,1,0,2000,3),3,0)</f>
        <v>1</v>
      </c>
      <c r="J411" s="160"/>
      <c r="K411" s="38">
        <f t="shared" ca="1" si="39"/>
        <v>1</v>
      </c>
      <c r="L411" s="38">
        <f t="shared" ca="1" si="40"/>
        <v>1</v>
      </c>
      <c r="M411" s="37">
        <v>1</v>
      </c>
      <c r="N411" s="36" t="b">
        <f t="shared" ca="1" si="41"/>
        <v>0</v>
      </c>
      <c r="O411" t="s">
        <v>2469</v>
      </c>
      <c r="P411" s="44">
        <v>112200000000</v>
      </c>
      <c r="Q411">
        <f ca="1">VLOOKUP(A411,OFFSET(SVOD!$A$4,1,0,2000,3),2,0)</f>
        <v>1</v>
      </c>
      <c r="R411">
        <f ca="1">VLOOKUP(A411,OFFSET(SVOD!$A$4,1,0,2000,3),3,0)</f>
        <v>1</v>
      </c>
      <c r="S411" t="str">
        <f t="shared" si="42"/>
        <v/>
      </c>
      <c r="T411" s="160">
        <f ca="1">VLOOKUP(A411,OFFSET(SVOD!$A$4,1,0,2000,5),5,0)</f>
        <v>0</v>
      </c>
      <c r="AA411">
        <f ca="1">VLOOKUP(A411,OFFSET(SVOD!$A$4,1,0,2000,4),4,0)</f>
        <v>1</v>
      </c>
    </row>
    <row r="412" spans="1:31" hidden="1" x14ac:dyDescent="0.25">
      <c r="A412">
        <v>6353</v>
      </c>
      <c r="B412">
        <v>1</v>
      </c>
      <c r="C412" s="10">
        <v>42644</v>
      </c>
      <c r="D412" s="10"/>
      <c r="E412" s="9">
        <f t="shared" si="37"/>
        <v>0</v>
      </c>
      <c r="F412" s="9">
        <f t="shared" si="38"/>
        <v>1</v>
      </c>
      <c r="I412">
        <f ca="1">VLOOKUP(A412,OFFSET(SVOD!$A$4,1,0,2000,3),3,0)</f>
        <v>1</v>
      </c>
      <c r="J412" s="160"/>
      <c r="K412" s="38">
        <f t="shared" ca="1" si="39"/>
        <v>1</v>
      </c>
      <c r="L412" s="38">
        <f t="shared" ca="1" si="40"/>
        <v>1</v>
      </c>
      <c r="M412" s="37">
        <v>1</v>
      </c>
      <c r="N412" s="36" t="b">
        <f t="shared" ca="1" si="41"/>
        <v>0</v>
      </c>
      <c r="O412" t="s">
        <v>3118</v>
      </c>
      <c r="P412" s="44">
        <v>210978288.50999999</v>
      </c>
      <c r="Q412">
        <f ca="1">VLOOKUP(A412,OFFSET(SVOD!$A$4,1,0,2000,3),2,0)</f>
        <v>1</v>
      </c>
      <c r="R412">
        <f ca="1">VLOOKUP(A412,OFFSET(SVOD!$A$4,1,0,2000,3),3,0)</f>
        <v>1</v>
      </c>
      <c r="S412" t="str">
        <f t="shared" si="42"/>
        <v/>
      </c>
      <c r="T412" s="160">
        <f ca="1">VLOOKUP(A412,OFFSET(SVOD!$A$4,1,0,2000,5),5,0)</f>
        <v>0</v>
      </c>
      <c r="AA412">
        <f ca="1">VLOOKUP(A412,OFFSET(SVOD!$A$4,1,0,2000,4),4,0)</f>
        <v>1</v>
      </c>
    </row>
    <row r="413" spans="1:31" hidden="1" x14ac:dyDescent="0.25">
      <c r="A413">
        <v>6356</v>
      </c>
      <c r="B413">
        <v>1</v>
      </c>
      <c r="C413" s="10">
        <v>42644</v>
      </c>
      <c r="D413" s="10"/>
      <c r="E413" s="9">
        <f t="shared" si="37"/>
        <v>0</v>
      </c>
      <c r="F413" s="9">
        <f t="shared" si="38"/>
        <v>1</v>
      </c>
      <c r="I413">
        <f ca="1">VLOOKUP(A413,OFFSET(SVOD!$A$4,1,0,2000,3),3,0)</f>
        <v>1</v>
      </c>
      <c r="J413" s="160"/>
      <c r="K413" s="38">
        <f t="shared" ca="1" si="39"/>
        <v>1</v>
      </c>
      <c r="L413" s="38">
        <f t="shared" ca="1" si="40"/>
        <v>1</v>
      </c>
      <c r="M413" s="37">
        <v>1</v>
      </c>
      <c r="N413" s="36" t="b">
        <f t="shared" ca="1" si="41"/>
        <v>0</v>
      </c>
      <c r="O413" t="s">
        <v>3616</v>
      </c>
      <c r="P413" s="44">
        <v>79999189.079999998</v>
      </c>
      <c r="Q413">
        <f ca="1">VLOOKUP(A413,OFFSET(SVOD!$A$4,1,0,2000,3),2,0)</f>
        <v>1</v>
      </c>
      <c r="R413">
        <f ca="1">VLOOKUP(A413,OFFSET(SVOD!$A$4,1,0,2000,3),3,0)</f>
        <v>1</v>
      </c>
      <c r="S413" t="str">
        <f t="shared" si="42"/>
        <v/>
      </c>
      <c r="T413" s="160">
        <f ca="1">VLOOKUP(A413,OFFSET(SVOD!$A$4,1,0,2000,5),5,0)</f>
        <v>0</v>
      </c>
      <c r="AA413">
        <f ca="1">VLOOKUP(A413,OFFSET(SVOD!$A$4,1,0,2000,4),4,0)</f>
        <v>1</v>
      </c>
    </row>
    <row r="414" spans="1:31" hidden="1" x14ac:dyDescent="0.25">
      <c r="A414">
        <v>6357</v>
      </c>
      <c r="B414">
        <v>1</v>
      </c>
      <c r="C414" s="10">
        <v>42644</v>
      </c>
      <c r="D414" s="10"/>
      <c r="E414" s="9">
        <f t="shared" si="37"/>
        <v>0</v>
      </c>
      <c r="F414" s="9">
        <f t="shared" si="38"/>
        <v>1</v>
      </c>
      <c r="I414">
        <f ca="1">VLOOKUP(A414,OFFSET(SVOD!$A$4,1,0,2000,3),3,0)</f>
        <v>1</v>
      </c>
      <c r="J414" s="160"/>
      <c r="K414" s="38">
        <f t="shared" ca="1" si="39"/>
        <v>1</v>
      </c>
      <c r="L414" s="38">
        <f t="shared" ca="1" si="40"/>
        <v>1</v>
      </c>
      <c r="M414" s="37">
        <v>1</v>
      </c>
      <c r="N414" s="36" t="b">
        <f t="shared" ca="1" si="41"/>
        <v>0</v>
      </c>
      <c r="O414" t="s">
        <v>3065</v>
      </c>
      <c r="P414" s="44">
        <v>143190537.33000001</v>
      </c>
      <c r="Q414">
        <f ca="1">VLOOKUP(A414,OFFSET(SVOD!$A$4,1,0,2000,3),2,0)</f>
        <v>1</v>
      </c>
      <c r="R414">
        <f ca="1">VLOOKUP(A414,OFFSET(SVOD!$A$4,1,0,2000,3),3,0)</f>
        <v>1</v>
      </c>
      <c r="S414" t="str">
        <f t="shared" si="42"/>
        <v/>
      </c>
      <c r="T414" s="160">
        <f ca="1">VLOOKUP(A414,OFFSET(SVOD!$A$4,1,0,2000,5),5,0)</f>
        <v>0</v>
      </c>
      <c r="AA414">
        <f ca="1">VLOOKUP(A414,OFFSET(SVOD!$A$4,1,0,2000,4),4,0)</f>
        <v>1</v>
      </c>
    </row>
    <row r="415" spans="1:31" hidden="1" x14ac:dyDescent="0.25">
      <c r="A415">
        <v>6359</v>
      </c>
      <c r="B415">
        <v>1</v>
      </c>
      <c r="C415" s="10">
        <v>42644</v>
      </c>
      <c r="D415" s="10"/>
      <c r="E415" s="9">
        <f t="shared" si="37"/>
        <v>0</v>
      </c>
      <c r="F415" s="9">
        <f t="shared" si="38"/>
        <v>1</v>
      </c>
      <c r="I415">
        <f ca="1">VLOOKUP(A415,OFFSET(SVOD!$A$4,1,0,2000,3),3,0)</f>
        <v>1</v>
      </c>
      <c r="J415" s="160"/>
      <c r="K415" s="38">
        <f t="shared" ca="1" si="39"/>
        <v>1</v>
      </c>
      <c r="L415" s="38">
        <f t="shared" ca="1" si="40"/>
        <v>1</v>
      </c>
      <c r="M415" s="37">
        <v>1</v>
      </c>
      <c r="N415" s="36" t="b">
        <f t="shared" ca="1" si="41"/>
        <v>0</v>
      </c>
      <c r="O415" t="s">
        <v>5466</v>
      </c>
      <c r="P415" s="44">
        <v>2043800790.1800001</v>
      </c>
      <c r="Q415">
        <f ca="1">VLOOKUP(A415,OFFSET(SVOD!$A$4,1,0,2000,3),2,0)</f>
        <v>1</v>
      </c>
      <c r="R415">
        <f ca="1">VLOOKUP(A415,OFFSET(SVOD!$A$4,1,0,2000,3),3,0)</f>
        <v>1</v>
      </c>
      <c r="S415" t="str">
        <f t="shared" si="42"/>
        <v/>
      </c>
      <c r="T415" s="160">
        <f ca="1">VLOOKUP(A415,OFFSET(SVOD!$A$4,1,0,2000,5),5,0)</f>
        <v>0</v>
      </c>
      <c r="AA415">
        <f ca="1">VLOOKUP(A415,OFFSET(SVOD!$A$4,1,0,2000,4),4,0)</f>
        <v>1</v>
      </c>
    </row>
    <row r="416" spans="1:31" hidden="1" x14ac:dyDescent="0.25">
      <c r="A416">
        <v>6364</v>
      </c>
      <c r="B416">
        <v>3</v>
      </c>
      <c r="C416" s="10">
        <v>42644</v>
      </c>
      <c r="D416" s="10"/>
      <c r="E416" s="9">
        <f t="shared" si="37"/>
        <v>0</v>
      </c>
      <c r="F416" s="9">
        <f t="shared" si="38"/>
        <v>1</v>
      </c>
      <c r="I416">
        <f ca="1">VLOOKUP(A416,OFFSET(SVOD!$A$4,1,0,2000,3),3,0)</f>
        <v>5</v>
      </c>
      <c r="J416" s="160"/>
      <c r="K416" s="38">
        <f t="shared" ca="1" si="39"/>
        <v>5</v>
      </c>
      <c r="L416" s="38">
        <f t="shared" ca="1" si="40"/>
        <v>5</v>
      </c>
      <c r="M416" s="37">
        <v>5</v>
      </c>
      <c r="N416" s="36" t="b">
        <f t="shared" ca="1" si="41"/>
        <v>0</v>
      </c>
      <c r="O416" t="s">
        <v>2535</v>
      </c>
      <c r="P416" s="44">
        <v>10007130</v>
      </c>
      <c r="Q416">
        <f ca="1">VLOOKUP(A416,OFFSET(SVOD!$A$4,1,0,2000,3),2,0)</f>
        <v>5</v>
      </c>
      <c r="R416">
        <f ca="1">VLOOKUP(A416,OFFSET(SVOD!$A$4,1,0,2000,3),3,0)</f>
        <v>5</v>
      </c>
      <c r="S416" t="str">
        <f t="shared" si="42"/>
        <v/>
      </c>
      <c r="T416" s="160">
        <f ca="1">VLOOKUP(A416,OFFSET(SVOD!$A$4,1,0,2000,5),5,0)</f>
        <v>1768</v>
      </c>
      <c r="AA416">
        <f ca="1">VLOOKUP(A416,OFFSET(SVOD!$A$4,1,0,2000,4),4,0)</f>
        <v>3</v>
      </c>
    </row>
    <row r="417" spans="1:27" hidden="1" x14ac:dyDescent="0.25">
      <c r="A417">
        <v>6365</v>
      </c>
      <c r="B417">
        <v>1</v>
      </c>
      <c r="C417" s="10">
        <v>42644</v>
      </c>
      <c r="D417" s="10"/>
      <c r="E417" s="9">
        <f t="shared" si="37"/>
        <v>0</v>
      </c>
      <c r="F417" s="9">
        <f t="shared" si="38"/>
        <v>1</v>
      </c>
      <c r="I417">
        <f ca="1">VLOOKUP(A417,OFFSET(SVOD!$A$4,1,0,2000,3),3,0)</f>
        <v>1</v>
      </c>
      <c r="J417" s="160"/>
      <c r="K417" s="38">
        <f t="shared" ca="1" si="39"/>
        <v>1</v>
      </c>
      <c r="L417" s="38">
        <f t="shared" ca="1" si="40"/>
        <v>1</v>
      </c>
      <c r="M417" s="37">
        <v>1</v>
      </c>
      <c r="N417" s="36" t="b">
        <f t="shared" ca="1" si="41"/>
        <v>0</v>
      </c>
      <c r="O417" t="s">
        <v>6767</v>
      </c>
      <c r="P417" s="44">
        <v>210949860</v>
      </c>
      <c r="Q417">
        <f ca="1">VLOOKUP(A417,OFFSET(SVOD!$A$4,1,0,2000,3),2,0)</f>
        <v>1</v>
      </c>
      <c r="R417">
        <f ca="1">VLOOKUP(A417,OFFSET(SVOD!$A$4,1,0,2000,3),3,0)</f>
        <v>1</v>
      </c>
      <c r="S417" t="str">
        <f t="shared" si="42"/>
        <v/>
      </c>
      <c r="T417" s="160">
        <f ca="1">VLOOKUP(A417,OFFSET(SVOD!$A$4,1,0,2000,5),5,0)</f>
        <v>0</v>
      </c>
      <c r="AA417">
        <f ca="1">VLOOKUP(A417,OFFSET(SVOD!$A$4,1,0,2000,4),4,0)</f>
        <v>1</v>
      </c>
    </row>
    <row r="418" spans="1:27" hidden="1" x14ac:dyDescent="0.25">
      <c r="A418">
        <v>6375</v>
      </c>
      <c r="B418">
        <v>1</v>
      </c>
      <c r="C418" s="10">
        <v>42644</v>
      </c>
      <c r="D418" s="10"/>
      <c r="E418" s="9">
        <f t="shared" si="37"/>
        <v>0</v>
      </c>
      <c r="F418" s="9">
        <f t="shared" si="38"/>
        <v>1</v>
      </c>
      <c r="I418">
        <f ca="1">VLOOKUP(A418,OFFSET(SVOD!$A$4,1,0,2000,3),3,0)</f>
        <v>1</v>
      </c>
      <c r="J418" s="160"/>
      <c r="K418" s="38">
        <f t="shared" ca="1" si="39"/>
        <v>1</v>
      </c>
      <c r="L418" s="38">
        <f t="shared" ca="1" si="40"/>
        <v>1</v>
      </c>
      <c r="M418" s="37">
        <v>1</v>
      </c>
      <c r="N418" s="36" t="b">
        <f t="shared" ca="1" si="41"/>
        <v>0</v>
      </c>
      <c r="O418" t="s">
        <v>6426</v>
      </c>
      <c r="P418" s="44">
        <v>21000000</v>
      </c>
      <c r="Q418">
        <f ca="1">VLOOKUP(A418,OFFSET(SVOD!$A$4,1,0,2000,3),2,0)</f>
        <v>1</v>
      </c>
      <c r="R418">
        <f ca="1">VLOOKUP(A418,OFFSET(SVOD!$A$4,1,0,2000,3),3,0)</f>
        <v>1</v>
      </c>
      <c r="S418" t="str">
        <f t="shared" si="42"/>
        <v/>
      </c>
      <c r="T418" s="160">
        <f ca="1">VLOOKUP(A418,OFFSET(SVOD!$A$4,1,0,2000,5),5,0)</f>
        <v>0</v>
      </c>
      <c r="AA418">
        <f ca="1">VLOOKUP(A418,OFFSET(SVOD!$A$4,1,0,2000,4),4,0)</f>
        <v>1</v>
      </c>
    </row>
    <row r="419" spans="1:27" hidden="1" x14ac:dyDescent="0.25">
      <c r="A419">
        <v>6383</v>
      </c>
      <c r="B419">
        <v>2.2000000000000002</v>
      </c>
      <c r="C419" s="10">
        <v>42644</v>
      </c>
      <c r="D419" s="10"/>
      <c r="E419" s="9">
        <f t="shared" si="37"/>
        <v>0</v>
      </c>
      <c r="F419" s="9">
        <f t="shared" si="38"/>
        <v>1</v>
      </c>
      <c r="I419">
        <f ca="1">VLOOKUP(A419,OFFSET(SVOD!$A$4,1,0,2000,3),3,0)</f>
        <v>2.2000000000000002</v>
      </c>
      <c r="J419" s="160"/>
      <c r="K419" s="38">
        <f t="shared" ca="1" si="39"/>
        <v>2.2000000000000002</v>
      </c>
      <c r="L419" s="38">
        <f t="shared" ca="1" si="40"/>
        <v>2.2000000000000002</v>
      </c>
      <c r="M419" s="37">
        <v>2.2000000000000002</v>
      </c>
      <c r="N419" s="36" t="b">
        <f t="shared" ca="1" si="41"/>
        <v>0</v>
      </c>
      <c r="O419" t="s">
        <v>3611</v>
      </c>
      <c r="P419" s="44">
        <v>1089703916.3299999</v>
      </c>
      <c r="Q419">
        <f ca="1">VLOOKUP(A419,OFFSET(SVOD!$A$4,1,0,2000,3),2,0)</f>
        <v>2.2000000000000002</v>
      </c>
      <c r="R419">
        <f ca="1">VLOOKUP(A419,OFFSET(SVOD!$A$4,1,0,2000,3),3,0)</f>
        <v>2.2000000000000002</v>
      </c>
      <c r="S419" t="str">
        <f t="shared" si="42"/>
        <v/>
      </c>
      <c r="T419" s="160">
        <f ca="1">VLOOKUP(A419,OFFSET(SVOD!$A$4,1,0,2000,5),5,0)</f>
        <v>0</v>
      </c>
      <c r="AA419">
        <f ca="1">VLOOKUP(A419,OFFSET(SVOD!$A$4,1,0,2000,4),4,0)</f>
        <v>1</v>
      </c>
    </row>
    <row r="420" spans="1:27" hidden="1" x14ac:dyDescent="0.25">
      <c r="A420">
        <v>6393</v>
      </c>
      <c r="B420">
        <v>2.2000000000000002</v>
      </c>
      <c r="C420" s="10">
        <v>42370</v>
      </c>
      <c r="D420" s="10">
        <v>42967</v>
      </c>
      <c r="E420" s="9">
        <f t="shared" si="37"/>
        <v>0</v>
      </c>
      <c r="F420" s="9">
        <f t="shared" si="38"/>
        <v>1</v>
      </c>
      <c r="I420">
        <f ca="1">VLOOKUP(A420,OFFSET(SVOD!$A$4,1,0,2000,3),3,0)</f>
        <v>2.2000000000000002</v>
      </c>
      <c r="J420" s="160"/>
      <c r="K420" s="38">
        <f t="shared" ca="1" si="39"/>
        <v>2.2000000000000002</v>
      </c>
      <c r="L420" s="38">
        <f t="shared" ca="1" si="40"/>
        <v>2.2000000000000002</v>
      </c>
      <c r="M420" s="37">
        <v>2.2000000000000002</v>
      </c>
      <c r="N420" s="36" t="b">
        <f t="shared" ca="1" si="41"/>
        <v>0</v>
      </c>
      <c r="O420" t="s">
        <v>3609</v>
      </c>
      <c r="P420" s="44">
        <v>15882715200</v>
      </c>
      <c r="Q420">
        <f ca="1">VLOOKUP(A420,OFFSET(SVOD!$A$4,1,0,2000,3),2,0)</f>
        <v>2.2000000000000002</v>
      </c>
      <c r="R420">
        <f ca="1">VLOOKUP(A420,OFFSET(SVOD!$A$4,1,0,2000,3),3,0)</f>
        <v>2.2000000000000002</v>
      </c>
      <c r="S420" t="str">
        <f t="shared" si="42"/>
        <v/>
      </c>
      <c r="T420" s="160">
        <f ca="1">VLOOKUP(A420,OFFSET(SVOD!$A$4,1,0,2000,5),5,0)</f>
        <v>0</v>
      </c>
      <c r="U420" t="s">
        <v>7747</v>
      </c>
      <c r="AA420">
        <f ca="1">VLOOKUP(A420,OFFSET(SVOD!$A$4,1,0,2000,4),4,0)</f>
        <v>1</v>
      </c>
    </row>
    <row r="421" spans="1:27" hidden="1" x14ac:dyDescent="0.25">
      <c r="A421">
        <v>6395</v>
      </c>
      <c r="B421">
        <v>2.1</v>
      </c>
      <c r="C421" s="10">
        <v>42644</v>
      </c>
      <c r="D421" s="10"/>
      <c r="E421" s="9">
        <f t="shared" si="37"/>
        <v>0</v>
      </c>
      <c r="F421" s="9">
        <f t="shared" si="38"/>
        <v>1</v>
      </c>
      <c r="I421">
        <f ca="1">VLOOKUP(A421,OFFSET(SVOD!$A$4,1,0,2000,3),3,0)</f>
        <v>2.1</v>
      </c>
      <c r="J421" s="160"/>
      <c r="K421" s="38">
        <f t="shared" ca="1" si="39"/>
        <v>2</v>
      </c>
      <c r="L421" s="38">
        <f t="shared" ca="1" si="40"/>
        <v>2</v>
      </c>
      <c r="M421" s="37">
        <v>2</v>
      </c>
      <c r="N421" s="36" t="b">
        <f t="shared" ca="1" si="41"/>
        <v>0</v>
      </c>
      <c r="O421" t="s">
        <v>2623</v>
      </c>
      <c r="P421" s="44">
        <v>8984251428.5799999</v>
      </c>
      <c r="Q421">
        <f ca="1">VLOOKUP(A421,OFFSET(SVOD!$A$4,1,0,2000,3),2,0)</f>
        <v>2.1</v>
      </c>
      <c r="R421">
        <f ca="1">VLOOKUP(A421,OFFSET(SVOD!$A$4,1,0,2000,3),3,0)</f>
        <v>2.1</v>
      </c>
      <c r="S421" t="str">
        <f t="shared" si="42"/>
        <v/>
      </c>
      <c r="T421" s="160">
        <f ca="1">VLOOKUP(A421,OFFSET(SVOD!$A$4,1,0,2000,5),5,0)</f>
        <v>0</v>
      </c>
      <c r="AA421">
        <f ca="1">VLOOKUP(A421,OFFSET(SVOD!$A$4,1,0,2000,4),4,0)</f>
        <v>1</v>
      </c>
    </row>
    <row r="422" spans="1:27" hidden="1" x14ac:dyDescent="0.25">
      <c r="A422">
        <v>6396</v>
      </c>
      <c r="B422">
        <v>1</v>
      </c>
      <c r="C422" s="10">
        <v>42644</v>
      </c>
      <c r="D422" s="10"/>
      <c r="E422" s="9">
        <f t="shared" si="37"/>
        <v>0</v>
      </c>
      <c r="F422" s="9">
        <f t="shared" si="38"/>
        <v>1</v>
      </c>
      <c r="I422">
        <f ca="1">VLOOKUP(A422,OFFSET(SVOD!$A$4,1,0,2000,3),3,0)</f>
        <v>1</v>
      </c>
      <c r="J422" s="160"/>
      <c r="K422" s="38">
        <f t="shared" ca="1" si="39"/>
        <v>1</v>
      </c>
      <c r="L422" s="38">
        <f t="shared" ca="1" si="40"/>
        <v>1</v>
      </c>
      <c r="M422" s="37">
        <v>1</v>
      </c>
      <c r="N422" s="36" t="b">
        <f t="shared" ca="1" si="41"/>
        <v>0</v>
      </c>
      <c r="O422" t="s">
        <v>2624</v>
      </c>
      <c r="P422" s="44">
        <v>31644700621.09</v>
      </c>
      <c r="Q422">
        <f ca="1">VLOOKUP(A422,OFFSET(SVOD!$A$4,1,0,2000,3),2,0)</f>
        <v>1</v>
      </c>
      <c r="R422">
        <f ca="1">VLOOKUP(A422,OFFSET(SVOD!$A$4,1,0,2000,3),3,0)</f>
        <v>1</v>
      </c>
      <c r="S422" t="str">
        <f t="shared" si="42"/>
        <v/>
      </c>
      <c r="T422" s="160">
        <f ca="1">VLOOKUP(A422,OFFSET(SVOD!$A$4,1,0,2000,5),5,0)</f>
        <v>0</v>
      </c>
      <c r="AA422">
        <f ca="1">VLOOKUP(A422,OFFSET(SVOD!$A$4,1,0,2000,4),4,0)</f>
        <v>1</v>
      </c>
    </row>
    <row r="423" spans="1:27" hidden="1" x14ac:dyDescent="0.25">
      <c r="A423">
        <v>6404</v>
      </c>
      <c r="B423">
        <v>1</v>
      </c>
      <c r="C423" s="10">
        <v>42644</v>
      </c>
      <c r="D423" s="10"/>
      <c r="E423" s="9">
        <f t="shared" si="37"/>
        <v>0</v>
      </c>
      <c r="F423" s="9">
        <f t="shared" si="38"/>
        <v>1</v>
      </c>
      <c r="I423">
        <f ca="1">VLOOKUP(A423,OFFSET(SVOD!$A$4,1,0,2000,3),3,0)</f>
        <v>1</v>
      </c>
      <c r="J423" s="160"/>
      <c r="K423" s="38">
        <f t="shared" ca="1" si="39"/>
        <v>1</v>
      </c>
      <c r="L423" s="38">
        <f t="shared" ca="1" si="40"/>
        <v>1</v>
      </c>
      <c r="M423" s="37">
        <v>1</v>
      </c>
      <c r="N423" s="36" t="b">
        <f t="shared" ca="1" si="41"/>
        <v>0</v>
      </c>
      <c r="O423" t="s">
        <v>5938</v>
      </c>
      <c r="P423" s="44">
        <v>100000000</v>
      </c>
      <c r="Q423">
        <f ca="1">VLOOKUP(A423,OFFSET(SVOD!$A$4,1,0,2000,3),2,0)</f>
        <v>1</v>
      </c>
      <c r="R423">
        <f ca="1">VLOOKUP(A423,OFFSET(SVOD!$A$4,1,0,2000,3),3,0)</f>
        <v>1</v>
      </c>
      <c r="S423" t="str">
        <f t="shared" si="42"/>
        <v/>
      </c>
      <c r="T423" s="160">
        <f ca="1">VLOOKUP(A423,OFFSET(SVOD!$A$4,1,0,2000,5),5,0)</f>
        <v>0</v>
      </c>
      <c r="AA423">
        <f ca="1">VLOOKUP(A423,OFFSET(SVOD!$A$4,1,0,2000,4),4,0)</f>
        <v>1</v>
      </c>
    </row>
    <row r="424" spans="1:27" hidden="1" x14ac:dyDescent="0.25">
      <c r="A424">
        <v>6413</v>
      </c>
      <c r="B424">
        <v>3</v>
      </c>
      <c r="C424" s="10">
        <v>42278</v>
      </c>
      <c r="D424" s="10">
        <v>42490</v>
      </c>
      <c r="E424" s="9">
        <f t="shared" si="37"/>
        <v>2</v>
      </c>
      <c r="F424" s="9">
        <f t="shared" ca="1" si="38"/>
        <v>4.4000000000000004</v>
      </c>
      <c r="I424">
        <f ca="1">VLOOKUP(A424,OFFSET(SVOD!$A$4,1,0,2000,3),3,0)</f>
        <v>5</v>
      </c>
      <c r="J424" s="160"/>
      <c r="K424" s="38">
        <f t="shared" ca="1" si="39"/>
        <v>5</v>
      </c>
      <c r="L424" s="38">
        <f t="shared" ca="1" si="40"/>
        <v>5</v>
      </c>
      <c r="M424" s="37">
        <v>5</v>
      </c>
      <c r="N424" s="36" t="b">
        <f t="shared" ca="1" si="41"/>
        <v>0</v>
      </c>
      <c r="O424" t="s">
        <v>2687</v>
      </c>
      <c r="P424" s="44">
        <v>133620956.06999999</v>
      </c>
      <c r="Q424">
        <f ca="1">VLOOKUP(A424,OFFSET(SVOD!$A$4,1,0,2000,3),2,0)</f>
        <v>5</v>
      </c>
      <c r="R424">
        <f ca="1">VLOOKUP(A424,OFFSET(SVOD!$A$4,1,0,2000,3),3,0)</f>
        <v>5</v>
      </c>
      <c r="S424" t="str">
        <f t="shared" si="42"/>
        <v/>
      </c>
      <c r="T424" s="160">
        <f ca="1">VLOOKUP(A424,OFFSET(SVOD!$A$4,1,0,2000,5),5,0)</f>
        <v>855</v>
      </c>
      <c r="AA424">
        <f ca="1">VLOOKUP(A424,OFFSET(SVOD!$A$4,1,0,2000,4),4,0)</f>
        <v>3</v>
      </c>
    </row>
    <row r="425" spans="1:27" hidden="1" x14ac:dyDescent="0.25">
      <c r="A425">
        <v>6414</v>
      </c>
      <c r="B425">
        <v>3</v>
      </c>
      <c r="C425" s="10">
        <v>42278</v>
      </c>
      <c r="D425" s="10">
        <v>42490</v>
      </c>
      <c r="E425" s="9">
        <f t="shared" si="37"/>
        <v>2</v>
      </c>
      <c r="F425" s="9">
        <f t="shared" ca="1" si="38"/>
        <v>4.4000000000000004</v>
      </c>
      <c r="I425">
        <f ca="1">VLOOKUP(A425,OFFSET(SVOD!$A$4,1,0,2000,3),3,0)</f>
        <v>5</v>
      </c>
      <c r="J425" s="160"/>
      <c r="K425" s="38">
        <f t="shared" ca="1" si="39"/>
        <v>5</v>
      </c>
      <c r="L425" s="38">
        <f t="shared" ca="1" si="40"/>
        <v>5</v>
      </c>
      <c r="M425" s="37">
        <v>5</v>
      </c>
      <c r="N425" s="36" t="b">
        <f t="shared" ca="1" si="41"/>
        <v>0</v>
      </c>
      <c r="O425" t="s">
        <v>2688</v>
      </c>
      <c r="P425" s="44">
        <v>141749933.26999998</v>
      </c>
      <c r="Q425">
        <f ca="1">VLOOKUP(A425,OFFSET(SVOD!$A$4,1,0,2000,3),2,0)</f>
        <v>5</v>
      </c>
      <c r="R425">
        <f ca="1">VLOOKUP(A425,OFFSET(SVOD!$A$4,1,0,2000,3),3,0)</f>
        <v>5</v>
      </c>
      <c r="S425" t="str">
        <f t="shared" si="42"/>
        <v/>
      </c>
      <c r="T425" s="160">
        <f ca="1">VLOOKUP(A425,OFFSET(SVOD!$A$4,1,0,2000,5),5,0)</f>
        <v>855</v>
      </c>
      <c r="W425" t="s">
        <v>5232</v>
      </c>
      <c r="AA425">
        <f ca="1">VLOOKUP(A425,OFFSET(SVOD!$A$4,1,0,2000,4),4,0)</f>
        <v>3</v>
      </c>
    </row>
    <row r="426" spans="1:27" hidden="1" x14ac:dyDescent="0.25">
      <c r="A426">
        <v>6415</v>
      </c>
      <c r="B426">
        <v>3</v>
      </c>
      <c r="C426" s="10">
        <v>42278</v>
      </c>
      <c r="D426" s="10">
        <v>42490</v>
      </c>
      <c r="E426" s="9">
        <f t="shared" si="37"/>
        <v>2</v>
      </c>
      <c r="F426" s="9">
        <f t="shared" ca="1" si="38"/>
        <v>4.4000000000000004</v>
      </c>
      <c r="I426">
        <f ca="1">VLOOKUP(A426,OFFSET(SVOD!$A$4,1,0,2000,3),3,0)</f>
        <v>5</v>
      </c>
      <c r="J426" s="160"/>
      <c r="K426" s="38">
        <f t="shared" ca="1" si="39"/>
        <v>5</v>
      </c>
      <c r="L426" s="38">
        <f t="shared" ca="1" si="40"/>
        <v>5</v>
      </c>
      <c r="M426" s="37">
        <v>5</v>
      </c>
      <c r="N426" s="36" t="b">
        <f t="shared" ca="1" si="41"/>
        <v>0</v>
      </c>
      <c r="O426" t="s">
        <v>2696</v>
      </c>
      <c r="P426" s="44">
        <v>147331307.84</v>
      </c>
      <c r="Q426">
        <f ca="1">VLOOKUP(A426,OFFSET(SVOD!$A$4,1,0,2000,3),2,0)</f>
        <v>5</v>
      </c>
      <c r="R426">
        <f ca="1">VLOOKUP(A426,OFFSET(SVOD!$A$4,1,0,2000,3),3,0)</f>
        <v>5</v>
      </c>
      <c r="S426" t="str">
        <f t="shared" si="42"/>
        <v/>
      </c>
      <c r="T426" s="160">
        <f ca="1">VLOOKUP(A426,OFFSET(SVOD!$A$4,1,0,2000,5),5,0)</f>
        <v>863</v>
      </c>
      <c r="W426" t="s">
        <v>6804</v>
      </c>
      <c r="AA426">
        <f ca="1">VLOOKUP(A426,OFFSET(SVOD!$A$4,1,0,2000,4),4,0)</f>
        <v>3</v>
      </c>
    </row>
    <row r="427" spans="1:27" hidden="1" x14ac:dyDescent="0.25">
      <c r="A427">
        <v>6416</v>
      </c>
      <c r="B427">
        <v>1</v>
      </c>
      <c r="C427" s="10">
        <v>42644</v>
      </c>
      <c r="D427" s="10"/>
      <c r="E427" s="9">
        <f t="shared" si="37"/>
        <v>0</v>
      </c>
      <c r="F427" s="9">
        <f t="shared" si="38"/>
        <v>1</v>
      </c>
      <c r="I427">
        <f ca="1">VLOOKUP(A427,OFFSET(SVOD!$A$4,1,0,2000,3),3,0)</f>
        <v>1</v>
      </c>
      <c r="J427" s="160"/>
      <c r="K427" s="38">
        <f t="shared" ca="1" si="39"/>
        <v>1</v>
      </c>
      <c r="L427" s="38">
        <f t="shared" ca="1" si="40"/>
        <v>1</v>
      </c>
      <c r="M427" s="37">
        <v>1</v>
      </c>
      <c r="N427" s="36" t="b">
        <f t="shared" ca="1" si="41"/>
        <v>0</v>
      </c>
      <c r="O427" t="s">
        <v>2707</v>
      </c>
      <c r="P427" s="44">
        <v>450000000</v>
      </c>
      <c r="Q427">
        <f ca="1">VLOOKUP(A427,OFFSET(SVOD!$A$4,1,0,2000,3),2,0)</f>
        <v>1</v>
      </c>
      <c r="R427">
        <f ca="1">VLOOKUP(A427,OFFSET(SVOD!$A$4,1,0,2000,3),3,0)</f>
        <v>1</v>
      </c>
      <c r="S427" t="str">
        <f t="shared" si="42"/>
        <v/>
      </c>
      <c r="T427" s="160">
        <f ca="1">VLOOKUP(A427,OFFSET(SVOD!$A$4,1,0,2000,5),5,0)</f>
        <v>0</v>
      </c>
      <c r="AA427">
        <f ca="1">VLOOKUP(A427,OFFSET(SVOD!$A$4,1,0,2000,4),4,0)</f>
        <v>1</v>
      </c>
    </row>
    <row r="428" spans="1:27" hidden="1" x14ac:dyDescent="0.25">
      <c r="A428">
        <v>6420</v>
      </c>
      <c r="B428">
        <v>1</v>
      </c>
      <c r="C428" s="10">
        <v>42644</v>
      </c>
      <c r="D428" s="10"/>
      <c r="E428" s="9">
        <f t="shared" si="37"/>
        <v>0</v>
      </c>
      <c r="F428" s="9">
        <f t="shared" si="38"/>
        <v>1</v>
      </c>
      <c r="I428">
        <f ca="1">VLOOKUP(A428,OFFSET(SVOD!$A$4,1,0,2000,3),3,0)</f>
        <v>1</v>
      </c>
      <c r="J428" s="160"/>
      <c r="K428" s="38">
        <f t="shared" ca="1" si="39"/>
        <v>1</v>
      </c>
      <c r="L428" s="38">
        <f t="shared" ca="1" si="40"/>
        <v>1</v>
      </c>
      <c r="M428" s="37">
        <v>1</v>
      </c>
      <c r="N428" s="36" t="b">
        <f t="shared" ca="1" si="41"/>
        <v>0</v>
      </c>
      <c r="O428" t="s">
        <v>2708</v>
      </c>
      <c r="P428" s="44">
        <v>78933334</v>
      </c>
      <c r="Q428">
        <f ca="1">VLOOKUP(A428,OFFSET(SVOD!$A$4,1,0,2000,3),2,0)</f>
        <v>1</v>
      </c>
      <c r="R428">
        <f ca="1">VLOOKUP(A428,OFFSET(SVOD!$A$4,1,0,2000,3),3,0)</f>
        <v>1</v>
      </c>
      <c r="S428" t="str">
        <f t="shared" si="42"/>
        <v/>
      </c>
      <c r="T428" s="160">
        <f ca="1">VLOOKUP(A428,OFFSET(SVOD!$A$4,1,0,2000,5),5,0)</f>
        <v>0</v>
      </c>
      <c r="AA428">
        <f ca="1">VLOOKUP(A428,OFFSET(SVOD!$A$4,1,0,2000,4),4,0)</f>
        <v>1</v>
      </c>
    </row>
    <row r="429" spans="1:27" hidden="1" x14ac:dyDescent="0.25">
      <c r="A429">
        <v>6427</v>
      </c>
      <c r="B429">
        <v>1</v>
      </c>
      <c r="C429" s="10">
        <v>42644</v>
      </c>
      <c r="D429" s="10"/>
      <c r="E429" s="9">
        <f t="shared" si="37"/>
        <v>0</v>
      </c>
      <c r="F429" s="9">
        <f t="shared" si="38"/>
        <v>1</v>
      </c>
      <c r="I429">
        <f ca="1">VLOOKUP(A429,OFFSET(SVOD!$A$4,1,0,2000,3),3,0)</f>
        <v>1</v>
      </c>
      <c r="J429" s="160"/>
      <c r="K429" s="38">
        <f t="shared" ca="1" si="39"/>
        <v>1</v>
      </c>
      <c r="L429" s="38">
        <f t="shared" ca="1" si="40"/>
        <v>1</v>
      </c>
      <c r="M429" s="37">
        <v>1</v>
      </c>
      <c r="N429" s="36" t="b">
        <f t="shared" ca="1" si="41"/>
        <v>0</v>
      </c>
      <c r="O429" t="s">
        <v>5171</v>
      </c>
      <c r="P429" s="44">
        <v>99999999.989999995</v>
      </c>
      <c r="Q429">
        <f ca="1">VLOOKUP(A429,OFFSET(SVOD!$A$4,1,0,2000,3),2,0)</f>
        <v>1</v>
      </c>
      <c r="R429">
        <f ca="1">VLOOKUP(A429,OFFSET(SVOD!$A$4,1,0,2000,3),3,0)</f>
        <v>1</v>
      </c>
      <c r="S429" t="str">
        <f t="shared" si="42"/>
        <v/>
      </c>
      <c r="T429" s="160">
        <f ca="1">VLOOKUP(A429,OFFSET(SVOD!$A$4,1,0,2000,5),5,0)</f>
        <v>0</v>
      </c>
      <c r="AA429">
        <f ca="1">VLOOKUP(A429,OFFSET(SVOD!$A$4,1,0,2000,4),4,0)</f>
        <v>1</v>
      </c>
    </row>
    <row r="430" spans="1:27" hidden="1" x14ac:dyDescent="0.25">
      <c r="A430">
        <v>6449</v>
      </c>
      <c r="B430">
        <v>1</v>
      </c>
      <c r="C430" s="10">
        <v>42644</v>
      </c>
      <c r="D430" s="10"/>
      <c r="E430" s="9">
        <f t="shared" si="37"/>
        <v>0</v>
      </c>
      <c r="F430" s="9">
        <f t="shared" si="38"/>
        <v>1</v>
      </c>
      <c r="I430">
        <f ca="1">VLOOKUP(A430,OFFSET(SVOD!$A$4,1,0,2000,3),3,0)</f>
        <v>1</v>
      </c>
      <c r="J430" s="160"/>
      <c r="K430" s="38">
        <f t="shared" ca="1" si="39"/>
        <v>1</v>
      </c>
      <c r="L430" s="38">
        <f t="shared" ca="1" si="40"/>
        <v>1</v>
      </c>
      <c r="M430" s="37">
        <v>1</v>
      </c>
      <c r="N430" s="36" t="b">
        <f t="shared" ca="1" si="41"/>
        <v>0</v>
      </c>
      <c r="O430" t="s">
        <v>2842</v>
      </c>
      <c r="P430" s="44">
        <v>130000000</v>
      </c>
      <c r="Q430">
        <f ca="1">VLOOKUP(A430,OFFSET(SVOD!$A$4,1,0,2000,3),2,0)</f>
        <v>1</v>
      </c>
      <c r="R430">
        <f ca="1">VLOOKUP(A430,OFFSET(SVOD!$A$4,1,0,2000,3),3,0)</f>
        <v>1</v>
      </c>
      <c r="S430" t="str">
        <f t="shared" si="42"/>
        <v/>
      </c>
      <c r="T430" s="160">
        <f ca="1">VLOOKUP(A430,OFFSET(SVOD!$A$4,1,0,2000,5),5,0)</f>
        <v>0</v>
      </c>
      <c r="AA430">
        <f ca="1">VLOOKUP(A430,OFFSET(SVOD!$A$4,1,0,2000,4),4,0)</f>
        <v>1</v>
      </c>
    </row>
    <row r="431" spans="1:27" hidden="1" x14ac:dyDescent="0.25">
      <c r="A431">
        <v>6450</v>
      </c>
      <c r="B431">
        <v>1</v>
      </c>
      <c r="C431" s="10">
        <v>42644</v>
      </c>
      <c r="D431" s="10"/>
      <c r="E431" s="9">
        <f t="shared" si="37"/>
        <v>0</v>
      </c>
      <c r="F431" s="9">
        <f t="shared" si="38"/>
        <v>1</v>
      </c>
      <c r="I431">
        <f ca="1">VLOOKUP(A431,OFFSET(SVOD!$A$4,1,0,2000,3),3,0)</f>
        <v>1</v>
      </c>
      <c r="J431" s="160"/>
      <c r="K431" s="38">
        <f t="shared" ca="1" si="39"/>
        <v>1</v>
      </c>
      <c r="L431" s="38">
        <f t="shared" ca="1" si="40"/>
        <v>1</v>
      </c>
      <c r="M431" s="37">
        <v>1</v>
      </c>
      <c r="N431" s="36" t="b">
        <f t="shared" ca="1" si="41"/>
        <v>0</v>
      </c>
      <c r="O431" t="s">
        <v>2843</v>
      </c>
      <c r="P431" s="44">
        <v>31256839446.259998</v>
      </c>
      <c r="Q431">
        <f ca="1">VLOOKUP(A431,OFFSET(SVOD!$A$4,1,0,2000,3),2,0)</f>
        <v>1</v>
      </c>
      <c r="R431">
        <f ca="1">VLOOKUP(A431,OFFSET(SVOD!$A$4,1,0,2000,3),3,0)</f>
        <v>1</v>
      </c>
      <c r="S431" t="str">
        <f t="shared" si="42"/>
        <v/>
      </c>
      <c r="T431" s="160">
        <f ca="1">VLOOKUP(A431,OFFSET(SVOD!$A$4,1,0,2000,5),5,0)</f>
        <v>0</v>
      </c>
      <c r="U431" t="s">
        <v>7748</v>
      </c>
      <c r="AA431">
        <f ca="1">VLOOKUP(A431,OFFSET(SVOD!$A$4,1,0,2000,4),4,0)</f>
        <v>1</v>
      </c>
    </row>
    <row r="432" spans="1:27" hidden="1" x14ac:dyDescent="0.25">
      <c r="A432">
        <v>6451</v>
      </c>
      <c r="B432">
        <v>1</v>
      </c>
      <c r="C432" s="10">
        <v>42644</v>
      </c>
      <c r="D432" s="10"/>
      <c r="E432" s="9">
        <f t="shared" si="37"/>
        <v>0</v>
      </c>
      <c r="F432" s="9">
        <f t="shared" si="38"/>
        <v>1</v>
      </c>
      <c r="I432">
        <f ca="1">VLOOKUP(A432,OFFSET(SVOD!$A$4,1,0,2000,3),3,0)</f>
        <v>1</v>
      </c>
      <c r="J432" s="160"/>
      <c r="K432" s="38">
        <f t="shared" ca="1" si="39"/>
        <v>1</v>
      </c>
      <c r="L432" s="38">
        <f t="shared" ca="1" si="40"/>
        <v>1</v>
      </c>
      <c r="M432" s="37">
        <v>1</v>
      </c>
      <c r="N432" s="36" t="b">
        <f t="shared" ca="1" si="41"/>
        <v>0</v>
      </c>
      <c r="O432" t="s">
        <v>2844</v>
      </c>
      <c r="P432" s="44">
        <v>56709990108.82</v>
      </c>
      <c r="Q432">
        <f ca="1">VLOOKUP(A432,OFFSET(SVOD!$A$4,1,0,2000,3),2,0)</f>
        <v>1</v>
      </c>
      <c r="R432">
        <f ca="1">VLOOKUP(A432,OFFSET(SVOD!$A$4,1,0,2000,3),3,0)</f>
        <v>1</v>
      </c>
      <c r="S432" t="str">
        <f t="shared" si="42"/>
        <v/>
      </c>
      <c r="T432" s="160">
        <f ca="1">VLOOKUP(A432,OFFSET(SVOD!$A$4,1,0,2000,5),5,0)</f>
        <v>0</v>
      </c>
      <c r="U432" t="s">
        <v>7748</v>
      </c>
      <c r="AA432">
        <f ca="1">VLOOKUP(A432,OFFSET(SVOD!$A$4,1,0,2000,4),4,0)</f>
        <v>1</v>
      </c>
    </row>
    <row r="433" spans="1:27" hidden="1" x14ac:dyDescent="0.25">
      <c r="A433">
        <v>6461</v>
      </c>
      <c r="B433">
        <v>2.1</v>
      </c>
      <c r="C433" s="10">
        <v>42644</v>
      </c>
      <c r="D433" s="10"/>
      <c r="E433" s="9">
        <f t="shared" si="37"/>
        <v>0</v>
      </c>
      <c r="F433" s="9">
        <f t="shared" si="38"/>
        <v>1</v>
      </c>
      <c r="I433">
        <f ca="1">VLOOKUP(A433,OFFSET(SVOD!$A$4,1,0,2000,3),3,0)</f>
        <v>2.1</v>
      </c>
      <c r="J433" s="160"/>
      <c r="K433" s="38">
        <f t="shared" ca="1" si="39"/>
        <v>2</v>
      </c>
      <c r="L433" s="38">
        <f t="shared" ca="1" si="40"/>
        <v>2</v>
      </c>
      <c r="M433" s="37">
        <v>2</v>
      </c>
      <c r="N433" s="36" t="b">
        <f t="shared" ca="1" si="41"/>
        <v>0</v>
      </c>
      <c r="O433" t="s">
        <v>3048</v>
      </c>
      <c r="P433" s="44">
        <v>79433429.519999996</v>
      </c>
      <c r="Q433">
        <f ca="1">VLOOKUP(A433,OFFSET(SVOD!$A$4,1,0,2000,3),2,0)</f>
        <v>2.1</v>
      </c>
      <c r="R433">
        <f ca="1">VLOOKUP(A433,OFFSET(SVOD!$A$4,1,0,2000,3),3,0)</f>
        <v>2.1</v>
      </c>
      <c r="S433" t="str">
        <f t="shared" si="42"/>
        <v/>
      </c>
      <c r="T433" s="160">
        <f ca="1">VLOOKUP(A433,OFFSET(SVOD!$A$4,1,0,2000,5),5,0)</f>
        <v>0</v>
      </c>
      <c r="AA433">
        <f ca="1">VLOOKUP(A433,OFFSET(SVOD!$A$4,1,0,2000,4),4,0)</f>
        <v>1</v>
      </c>
    </row>
    <row r="434" spans="1:27" hidden="1" x14ac:dyDescent="0.25">
      <c r="A434">
        <v>6465</v>
      </c>
      <c r="B434">
        <v>1</v>
      </c>
      <c r="C434" s="10">
        <v>42644</v>
      </c>
      <c r="D434" s="10"/>
      <c r="E434" s="9">
        <f t="shared" si="37"/>
        <v>0</v>
      </c>
      <c r="F434" s="9">
        <f t="shared" si="38"/>
        <v>1</v>
      </c>
      <c r="I434">
        <f ca="1">VLOOKUP(A434,OFFSET(SVOD!$A$4,1,0,2000,3),3,0)</f>
        <v>1</v>
      </c>
      <c r="J434" s="160"/>
      <c r="K434" s="38">
        <f t="shared" ca="1" si="39"/>
        <v>1</v>
      </c>
      <c r="L434" s="38">
        <f t="shared" ca="1" si="40"/>
        <v>1</v>
      </c>
      <c r="M434" s="37">
        <v>1</v>
      </c>
      <c r="N434" s="36" t="b">
        <f t="shared" ca="1" si="41"/>
        <v>0</v>
      </c>
      <c r="O434" t="s">
        <v>3268</v>
      </c>
      <c r="P434" s="44">
        <v>416287058.52999997</v>
      </c>
      <c r="Q434">
        <f ca="1">VLOOKUP(A434,OFFSET(SVOD!$A$4,1,0,2000,3),2,0)</f>
        <v>1</v>
      </c>
      <c r="R434">
        <f ca="1">VLOOKUP(A434,OFFSET(SVOD!$A$4,1,0,2000,3),3,0)</f>
        <v>1</v>
      </c>
      <c r="S434" t="str">
        <f t="shared" si="42"/>
        <v/>
      </c>
      <c r="T434" s="160">
        <f ca="1">VLOOKUP(A434,OFFSET(SVOD!$A$4,1,0,2000,5),5,0)</f>
        <v>0</v>
      </c>
      <c r="AA434">
        <f ca="1">VLOOKUP(A434,OFFSET(SVOD!$A$4,1,0,2000,4),4,0)</f>
        <v>1</v>
      </c>
    </row>
    <row r="435" spans="1:27" hidden="1" x14ac:dyDescent="0.25">
      <c r="A435">
        <v>6469</v>
      </c>
      <c r="B435">
        <v>2.1</v>
      </c>
      <c r="C435" s="10">
        <v>42461</v>
      </c>
      <c r="D435" s="10">
        <v>42643</v>
      </c>
      <c r="E435" s="9">
        <f t="shared" si="37"/>
        <v>2</v>
      </c>
      <c r="F435" s="9">
        <f t="shared" ca="1" si="38"/>
        <v>4.4000000000000004</v>
      </c>
      <c r="I435">
        <f ca="1">VLOOKUP(A435,OFFSET(SVOD!$A$4,1,0,2000,3),3,0)</f>
        <v>4.0999999999999996</v>
      </c>
      <c r="J435" s="160"/>
      <c r="K435" s="38">
        <f t="shared" ca="1" si="39"/>
        <v>4.4000000000000004</v>
      </c>
      <c r="L435" s="38">
        <f t="shared" ca="1" si="40"/>
        <v>4.4000000000000004</v>
      </c>
      <c r="M435" s="37">
        <v>4.4000000000000004</v>
      </c>
      <c r="N435" s="36" t="b">
        <f t="shared" ca="1" si="41"/>
        <v>0</v>
      </c>
      <c r="O435" t="s">
        <v>2805</v>
      </c>
      <c r="P435" s="44">
        <v>42959768.140000001</v>
      </c>
      <c r="Q435">
        <f ca="1">VLOOKUP(A435,OFFSET(SVOD!$A$4,1,0,2000,3),2,0)</f>
        <v>4.0999999999999996</v>
      </c>
      <c r="R435">
        <f ca="1">VLOOKUP(A435,OFFSET(SVOD!$A$4,1,0,2000,3),3,0)</f>
        <v>4.0999999999999996</v>
      </c>
      <c r="S435" t="str">
        <f t="shared" si="42"/>
        <v/>
      </c>
      <c r="T435" s="160">
        <f ca="1">VLOOKUP(A435,OFFSET(SVOD!$A$4,1,0,2000,5),5,0)</f>
        <v>307</v>
      </c>
      <c r="AA435">
        <f ca="1">VLOOKUP(A435,OFFSET(SVOD!$A$4,1,0,2000,4),4,0)</f>
        <v>3</v>
      </c>
    </row>
    <row r="436" spans="1:27" hidden="1" x14ac:dyDescent="0.25">
      <c r="A436">
        <v>6472</v>
      </c>
      <c r="B436">
        <v>1</v>
      </c>
      <c r="C436" s="10">
        <v>42644</v>
      </c>
      <c r="D436" s="10"/>
      <c r="E436" s="9">
        <f t="shared" si="37"/>
        <v>0</v>
      </c>
      <c r="F436" s="9">
        <f t="shared" si="38"/>
        <v>1</v>
      </c>
      <c r="I436">
        <f ca="1">VLOOKUP(A436,OFFSET(SVOD!$A$4,1,0,2000,3),3,0)</f>
        <v>1</v>
      </c>
      <c r="J436" s="160"/>
      <c r="K436" s="38">
        <f t="shared" ca="1" si="39"/>
        <v>1</v>
      </c>
      <c r="L436" s="38">
        <f t="shared" ca="1" si="40"/>
        <v>1</v>
      </c>
      <c r="M436" s="37">
        <v>1</v>
      </c>
      <c r="N436" s="36" t="b">
        <f t="shared" ca="1" si="41"/>
        <v>0</v>
      </c>
      <c r="O436" t="s">
        <v>5939</v>
      </c>
      <c r="P436" s="44">
        <v>1907999999</v>
      </c>
      <c r="Q436">
        <f ca="1">VLOOKUP(A436,OFFSET(SVOD!$A$4,1,0,2000,3),2,0)</f>
        <v>1</v>
      </c>
      <c r="R436">
        <f ca="1">VLOOKUP(A436,OFFSET(SVOD!$A$4,1,0,2000,3),3,0)</f>
        <v>1</v>
      </c>
      <c r="S436" t="str">
        <f t="shared" si="42"/>
        <v/>
      </c>
      <c r="T436" s="160">
        <f ca="1">VLOOKUP(A436,OFFSET(SVOD!$A$4,1,0,2000,5),5,0)</f>
        <v>0</v>
      </c>
      <c r="AA436">
        <f ca="1">VLOOKUP(A436,OFFSET(SVOD!$A$4,1,0,2000,4),4,0)</f>
        <v>1</v>
      </c>
    </row>
    <row r="437" spans="1:27" hidden="1" x14ac:dyDescent="0.25">
      <c r="A437">
        <v>6475</v>
      </c>
      <c r="B437">
        <v>1</v>
      </c>
      <c r="C437" s="10">
        <v>42644</v>
      </c>
      <c r="D437" s="10"/>
      <c r="E437" s="9">
        <f t="shared" si="37"/>
        <v>0</v>
      </c>
      <c r="F437" s="9">
        <f t="shared" si="38"/>
        <v>1</v>
      </c>
      <c r="I437">
        <f ca="1">VLOOKUP(A437,OFFSET(SVOD!$A$4,1,0,2000,3),3,0)</f>
        <v>1</v>
      </c>
      <c r="J437" s="160"/>
      <c r="K437" s="38">
        <f t="shared" ca="1" si="39"/>
        <v>1</v>
      </c>
      <c r="L437" s="38">
        <f t="shared" ca="1" si="40"/>
        <v>1</v>
      </c>
      <c r="M437" s="37">
        <v>1</v>
      </c>
      <c r="N437" s="36" t="b">
        <f t="shared" ca="1" si="41"/>
        <v>0</v>
      </c>
      <c r="O437" t="s">
        <v>5940</v>
      </c>
      <c r="P437" s="44">
        <v>1892000000</v>
      </c>
      <c r="Q437">
        <f ca="1">VLOOKUP(A437,OFFSET(SVOD!$A$4,1,0,2000,3),2,0)</f>
        <v>1</v>
      </c>
      <c r="R437">
        <f ca="1">VLOOKUP(A437,OFFSET(SVOD!$A$4,1,0,2000,3),3,0)</f>
        <v>1</v>
      </c>
      <c r="S437" t="str">
        <f t="shared" si="42"/>
        <v/>
      </c>
      <c r="T437" s="160">
        <f ca="1">VLOOKUP(A437,OFFSET(SVOD!$A$4,1,0,2000,5),5,0)</f>
        <v>0</v>
      </c>
      <c r="AA437">
        <f ca="1">VLOOKUP(A437,OFFSET(SVOD!$A$4,1,0,2000,4),4,0)</f>
        <v>1</v>
      </c>
    </row>
    <row r="438" spans="1:27" hidden="1" x14ac:dyDescent="0.25">
      <c r="A438">
        <v>6476</v>
      </c>
      <c r="B438">
        <v>1</v>
      </c>
      <c r="C438" s="10">
        <v>42644</v>
      </c>
      <c r="D438" s="10"/>
      <c r="E438" s="9">
        <f t="shared" si="37"/>
        <v>0</v>
      </c>
      <c r="F438" s="9">
        <f t="shared" si="38"/>
        <v>1</v>
      </c>
      <c r="I438">
        <f ca="1">VLOOKUP(A438,OFFSET(SVOD!$A$4,1,0,2000,3),3,0)</f>
        <v>1</v>
      </c>
      <c r="J438" s="160"/>
      <c r="K438" s="38">
        <f t="shared" ca="1" si="39"/>
        <v>1</v>
      </c>
      <c r="L438" s="38">
        <f t="shared" ca="1" si="40"/>
        <v>1</v>
      </c>
      <c r="M438" s="37">
        <v>1</v>
      </c>
      <c r="N438" s="36" t="b">
        <f t="shared" ca="1" si="41"/>
        <v>0</v>
      </c>
      <c r="O438" t="s">
        <v>3722</v>
      </c>
      <c r="P438" s="44">
        <v>1530000000</v>
      </c>
      <c r="Q438">
        <f ca="1">VLOOKUP(A438,OFFSET(SVOD!$A$4,1,0,2000,3),2,0)</f>
        <v>1</v>
      </c>
      <c r="R438">
        <f ca="1">VLOOKUP(A438,OFFSET(SVOD!$A$4,1,0,2000,3),3,0)</f>
        <v>1</v>
      </c>
      <c r="S438" t="str">
        <f t="shared" si="42"/>
        <v/>
      </c>
      <c r="T438" s="160">
        <f ca="1">VLOOKUP(A438,OFFSET(SVOD!$A$4,1,0,2000,5),5,0)</f>
        <v>0</v>
      </c>
      <c r="AA438">
        <f ca="1">VLOOKUP(A438,OFFSET(SVOD!$A$4,1,0,2000,4),4,0)</f>
        <v>1</v>
      </c>
    </row>
    <row r="439" spans="1:27" hidden="1" x14ac:dyDescent="0.25">
      <c r="A439">
        <v>6477</v>
      </c>
      <c r="B439">
        <v>1</v>
      </c>
      <c r="C439" s="10">
        <v>42644</v>
      </c>
      <c r="D439" s="10"/>
      <c r="E439" s="9">
        <f t="shared" si="37"/>
        <v>0</v>
      </c>
      <c r="F439" s="9">
        <f t="shared" si="38"/>
        <v>1</v>
      </c>
      <c r="I439">
        <f ca="1">VLOOKUP(A439,OFFSET(SVOD!$A$4,1,0,2000,3),3,0)</f>
        <v>1</v>
      </c>
      <c r="J439" s="160"/>
      <c r="K439" s="38">
        <f t="shared" ca="1" si="39"/>
        <v>1</v>
      </c>
      <c r="L439" s="38">
        <f t="shared" ca="1" si="40"/>
        <v>1</v>
      </c>
      <c r="M439" s="37">
        <v>1</v>
      </c>
      <c r="N439" s="36" t="b">
        <f t="shared" ca="1" si="41"/>
        <v>0</v>
      </c>
      <c r="O439" t="s">
        <v>3061</v>
      </c>
      <c r="P439" s="44">
        <v>846000000</v>
      </c>
      <c r="Q439">
        <f ca="1">VLOOKUP(A439,OFFSET(SVOD!$A$4,1,0,2000,3),2,0)</f>
        <v>1</v>
      </c>
      <c r="R439">
        <f ca="1">VLOOKUP(A439,OFFSET(SVOD!$A$4,1,0,2000,3),3,0)</f>
        <v>1</v>
      </c>
      <c r="S439" t="str">
        <f t="shared" si="42"/>
        <v/>
      </c>
      <c r="T439" s="160">
        <f ca="1">VLOOKUP(A439,OFFSET(SVOD!$A$4,1,0,2000,5),5,0)</f>
        <v>0</v>
      </c>
      <c r="AA439">
        <f ca="1">VLOOKUP(A439,OFFSET(SVOD!$A$4,1,0,2000,4),4,0)</f>
        <v>1</v>
      </c>
    </row>
    <row r="440" spans="1:27" hidden="1" x14ac:dyDescent="0.25">
      <c r="A440">
        <v>6479</v>
      </c>
      <c r="B440">
        <v>3</v>
      </c>
      <c r="C440" s="10">
        <v>42552</v>
      </c>
      <c r="D440" s="10">
        <v>42724</v>
      </c>
      <c r="E440" s="9">
        <f t="shared" si="37"/>
        <v>1</v>
      </c>
      <c r="F440" s="9">
        <f t="shared" si="38"/>
        <v>2.4</v>
      </c>
      <c r="I440">
        <f ca="1">VLOOKUP(A440,OFFSET(SVOD!$A$4,1,0,2000,3),3,0)</f>
        <v>5</v>
      </c>
      <c r="J440" s="160"/>
      <c r="K440" s="38">
        <f t="shared" ca="1" si="39"/>
        <v>5</v>
      </c>
      <c r="L440" s="38">
        <f t="shared" ca="1" si="40"/>
        <v>5</v>
      </c>
      <c r="M440" s="37">
        <v>5</v>
      </c>
      <c r="N440" s="36" t="b">
        <f t="shared" ca="1" si="41"/>
        <v>0</v>
      </c>
      <c r="O440" t="s">
        <v>2718</v>
      </c>
      <c r="P440" s="44">
        <v>39500000</v>
      </c>
      <c r="Q440">
        <f ca="1">VLOOKUP(A440,OFFSET(SVOD!$A$4,1,0,2000,3),2,0)</f>
        <v>5</v>
      </c>
      <c r="R440">
        <f ca="1">VLOOKUP(A440,OFFSET(SVOD!$A$4,1,0,2000,3),3,0)</f>
        <v>5</v>
      </c>
      <c r="S440" t="str">
        <f t="shared" si="42"/>
        <v/>
      </c>
      <c r="T440" s="160">
        <f ca="1">VLOOKUP(A440,OFFSET(SVOD!$A$4,1,0,2000,5),5,0)</f>
        <v>799</v>
      </c>
      <c r="W440" t="s">
        <v>5232</v>
      </c>
      <c r="AA440">
        <f ca="1">VLOOKUP(A440,OFFSET(SVOD!$A$4,1,0,2000,4),4,0)</f>
        <v>3</v>
      </c>
    </row>
    <row r="441" spans="1:27" hidden="1" x14ac:dyDescent="0.25">
      <c r="A441">
        <v>6485</v>
      </c>
      <c r="B441">
        <v>1</v>
      </c>
      <c r="C441" s="10">
        <v>42644</v>
      </c>
      <c r="D441" s="10"/>
      <c r="E441" s="9">
        <f t="shared" si="37"/>
        <v>0</v>
      </c>
      <c r="F441" s="9">
        <f t="shared" si="38"/>
        <v>1</v>
      </c>
      <c r="I441">
        <f ca="1">VLOOKUP(A441,OFFSET(SVOD!$A$4,1,0,2000,3),3,0)</f>
        <v>1</v>
      </c>
      <c r="J441" s="160"/>
      <c r="K441" s="38">
        <f t="shared" ca="1" si="39"/>
        <v>1</v>
      </c>
      <c r="L441" s="38">
        <f t="shared" ca="1" si="40"/>
        <v>1</v>
      </c>
      <c r="M441" s="37">
        <v>1</v>
      </c>
      <c r="N441" s="36" t="b">
        <f t="shared" ca="1" si="41"/>
        <v>0</v>
      </c>
      <c r="O441" t="s">
        <v>2927</v>
      </c>
      <c r="P441" s="44">
        <v>163549656.56</v>
      </c>
      <c r="Q441">
        <f ca="1">VLOOKUP(A441,OFFSET(SVOD!$A$4,1,0,2000,3),2,0)</f>
        <v>1</v>
      </c>
      <c r="R441">
        <f ca="1">VLOOKUP(A441,OFFSET(SVOD!$A$4,1,0,2000,3),3,0)</f>
        <v>1</v>
      </c>
      <c r="S441" t="str">
        <f t="shared" si="42"/>
        <v/>
      </c>
      <c r="T441" s="160">
        <f ca="1">VLOOKUP(A441,OFFSET(SVOD!$A$4,1,0,2000,5),5,0)</f>
        <v>3</v>
      </c>
      <c r="AA441">
        <f ca="1">VLOOKUP(A441,OFFSET(SVOD!$A$4,1,0,2000,4),4,0)</f>
        <v>1</v>
      </c>
    </row>
    <row r="442" spans="1:27" hidden="1" x14ac:dyDescent="0.25">
      <c r="A442">
        <v>6491</v>
      </c>
      <c r="B442">
        <v>1</v>
      </c>
      <c r="C442" s="10">
        <v>42644</v>
      </c>
      <c r="D442" s="10"/>
      <c r="E442" s="9">
        <f t="shared" si="37"/>
        <v>0</v>
      </c>
      <c r="F442" s="9">
        <f t="shared" si="38"/>
        <v>1</v>
      </c>
      <c r="I442">
        <f ca="1">VLOOKUP(A442,OFFSET(SVOD!$A$4,1,0,2000,3),3,0)</f>
        <v>1</v>
      </c>
      <c r="J442" s="160"/>
      <c r="K442" s="38">
        <f t="shared" ca="1" si="39"/>
        <v>1</v>
      </c>
      <c r="L442" s="38">
        <f t="shared" ca="1" si="40"/>
        <v>1</v>
      </c>
      <c r="M442" s="37">
        <v>1</v>
      </c>
      <c r="N442" s="36" t="b">
        <f t="shared" ca="1" si="41"/>
        <v>0</v>
      </c>
      <c r="O442" t="s">
        <v>3226</v>
      </c>
      <c r="P442" s="44">
        <v>2854254255.4500003</v>
      </c>
      <c r="Q442">
        <f ca="1">VLOOKUP(A442,OFFSET(SVOD!$A$4,1,0,2000,3),2,0)</f>
        <v>1</v>
      </c>
      <c r="R442">
        <f ca="1">VLOOKUP(A442,OFFSET(SVOD!$A$4,1,0,2000,3),3,0)</f>
        <v>1</v>
      </c>
      <c r="S442" t="str">
        <f t="shared" si="42"/>
        <v/>
      </c>
      <c r="T442" s="160">
        <f ca="1">VLOOKUP(A442,OFFSET(SVOD!$A$4,1,0,2000,5),5,0)</f>
        <v>0</v>
      </c>
      <c r="AA442">
        <f ca="1">VLOOKUP(A442,OFFSET(SVOD!$A$4,1,0,2000,4),4,0)</f>
        <v>1</v>
      </c>
    </row>
    <row r="443" spans="1:27" hidden="1" x14ac:dyDescent="0.25">
      <c r="A443">
        <v>6515</v>
      </c>
      <c r="B443">
        <v>1</v>
      </c>
      <c r="C443" s="10">
        <v>42644</v>
      </c>
      <c r="D443" s="10"/>
      <c r="E443" s="9">
        <f t="shared" si="37"/>
        <v>0</v>
      </c>
      <c r="F443" s="9">
        <f t="shared" si="38"/>
        <v>1</v>
      </c>
      <c r="I443">
        <f ca="1">VLOOKUP(A443,OFFSET(SVOD!$A$4,1,0,2000,3),3,0)</f>
        <v>1</v>
      </c>
      <c r="J443" s="160"/>
      <c r="K443" s="38">
        <f t="shared" ca="1" si="39"/>
        <v>1</v>
      </c>
      <c r="L443" s="38">
        <f t="shared" ca="1" si="40"/>
        <v>1</v>
      </c>
      <c r="M443" s="37">
        <v>1</v>
      </c>
      <c r="N443" s="36" t="b">
        <f t="shared" ca="1" si="41"/>
        <v>0</v>
      </c>
      <c r="O443" t="s">
        <v>5145</v>
      </c>
      <c r="P443" s="44">
        <v>100000000</v>
      </c>
      <c r="Q443">
        <f ca="1">VLOOKUP(A443,OFFSET(SVOD!$A$4,1,0,2000,3),2,0)</f>
        <v>1</v>
      </c>
      <c r="R443">
        <f ca="1">VLOOKUP(A443,OFFSET(SVOD!$A$4,1,0,2000,3),3,0)</f>
        <v>1</v>
      </c>
      <c r="S443" t="str">
        <f t="shared" si="42"/>
        <v/>
      </c>
      <c r="T443" s="160">
        <f ca="1">VLOOKUP(A443,OFFSET(SVOD!$A$4,1,0,2000,5),5,0)</f>
        <v>0</v>
      </c>
      <c r="AA443">
        <f ca="1">VLOOKUP(A443,OFFSET(SVOD!$A$4,1,0,2000,4),4,0)</f>
        <v>1</v>
      </c>
    </row>
    <row r="444" spans="1:27" hidden="1" x14ac:dyDescent="0.25">
      <c r="A444">
        <v>6516</v>
      </c>
      <c r="B444">
        <v>1</v>
      </c>
      <c r="C444" s="10">
        <v>42552</v>
      </c>
      <c r="D444" s="10">
        <v>42967</v>
      </c>
      <c r="E444" s="9">
        <f t="shared" si="37"/>
        <v>0</v>
      </c>
      <c r="F444" s="9">
        <f t="shared" si="38"/>
        <v>1</v>
      </c>
      <c r="I444">
        <f ca="1">VLOOKUP(A444,OFFSET(SVOD!$A$4,1,0,2000,3),3,0)</f>
        <v>1</v>
      </c>
      <c r="J444" s="160"/>
      <c r="K444" s="38">
        <f t="shared" ca="1" si="39"/>
        <v>1</v>
      </c>
      <c r="L444" s="38">
        <f t="shared" ca="1" si="40"/>
        <v>1</v>
      </c>
      <c r="M444" s="37">
        <v>1</v>
      </c>
      <c r="N444" s="36" t="b">
        <f t="shared" ca="1" si="41"/>
        <v>0</v>
      </c>
      <c r="O444" t="s">
        <v>7055</v>
      </c>
      <c r="P444" s="44">
        <v>344936537.23000002</v>
      </c>
      <c r="Q444">
        <f ca="1">VLOOKUP(A444,OFFSET(SVOD!$A$4,1,0,2000,3),2,0)</f>
        <v>1</v>
      </c>
      <c r="R444">
        <f ca="1">VLOOKUP(A444,OFFSET(SVOD!$A$4,1,0,2000,3),3,0)</f>
        <v>1</v>
      </c>
      <c r="S444" t="str">
        <f t="shared" si="42"/>
        <v/>
      </c>
      <c r="T444" s="160">
        <f ca="1">VLOOKUP(A444,OFFSET(SVOD!$A$4,1,0,2000,5),5,0)</f>
        <v>0</v>
      </c>
      <c r="AA444">
        <f ca="1">VLOOKUP(A444,OFFSET(SVOD!$A$4,1,0,2000,4),4,0)</f>
        <v>1</v>
      </c>
    </row>
    <row r="445" spans="1:27" hidden="1" x14ac:dyDescent="0.25">
      <c r="A445">
        <v>6518</v>
      </c>
      <c r="B445">
        <v>1</v>
      </c>
      <c r="C445" s="10">
        <v>42644</v>
      </c>
      <c r="D445" s="10"/>
      <c r="E445" s="9">
        <f t="shared" si="37"/>
        <v>0</v>
      </c>
      <c r="F445" s="9">
        <f t="shared" si="38"/>
        <v>1</v>
      </c>
      <c r="I445">
        <f ca="1">VLOOKUP(A445,OFFSET(SVOD!$A$4,1,0,2000,3),3,0)</f>
        <v>1</v>
      </c>
      <c r="J445" s="160"/>
      <c r="K445" s="38">
        <f t="shared" ca="1" si="39"/>
        <v>1</v>
      </c>
      <c r="L445" s="38">
        <f t="shared" ca="1" si="40"/>
        <v>1</v>
      </c>
      <c r="M445" s="37">
        <v>1</v>
      </c>
      <c r="N445" s="36" t="b">
        <f t="shared" ca="1" si="41"/>
        <v>0</v>
      </c>
      <c r="O445" t="s">
        <v>3407</v>
      </c>
      <c r="P445" s="44">
        <v>108588000</v>
      </c>
      <c r="Q445">
        <f ca="1">VLOOKUP(A445,OFFSET(SVOD!$A$4,1,0,2000,3),2,0)</f>
        <v>1</v>
      </c>
      <c r="R445">
        <f ca="1">VLOOKUP(A445,OFFSET(SVOD!$A$4,1,0,2000,3),3,0)</f>
        <v>1</v>
      </c>
      <c r="S445" t="str">
        <f t="shared" si="42"/>
        <v/>
      </c>
      <c r="T445" s="160">
        <f ca="1">VLOOKUP(A445,OFFSET(SVOD!$A$4,1,0,2000,5),5,0)</f>
        <v>0</v>
      </c>
      <c r="AA445">
        <f ca="1">VLOOKUP(A445,OFFSET(SVOD!$A$4,1,0,2000,4),4,0)</f>
        <v>1</v>
      </c>
    </row>
    <row r="446" spans="1:27" hidden="1" x14ac:dyDescent="0.25">
      <c r="A446">
        <v>6520</v>
      </c>
      <c r="B446">
        <v>1</v>
      </c>
      <c r="C446" s="10">
        <v>42644</v>
      </c>
      <c r="D446" s="10"/>
      <c r="E446" s="9">
        <f t="shared" si="37"/>
        <v>0</v>
      </c>
      <c r="F446" s="9">
        <f t="shared" si="38"/>
        <v>1</v>
      </c>
      <c r="I446">
        <f ca="1">VLOOKUP(A446,OFFSET(SVOD!$A$4,1,0,2000,3),3,0)</f>
        <v>1</v>
      </c>
      <c r="J446" s="160"/>
      <c r="K446" s="38">
        <f t="shared" ca="1" si="39"/>
        <v>1</v>
      </c>
      <c r="L446" s="38">
        <f t="shared" ca="1" si="40"/>
        <v>1</v>
      </c>
      <c r="M446" s="37">
        <v>1</v>
      </c>
      <c r="N446" s="36" t="b">
        <f t="shared" ca="1" si="41"/>
        <v>0</v>
      </c>
      <c r="O446" t="s">
        <v>7083</v>
      </c>
      <c r="P446" s="44">
        <v>1000000000</v>
      </c>
      <c r="Q446">
        <f ca="1">VLOOKUP(A446,OFFSET(SVOD!$A$4,1,0,2000,3),2,0)</f>
        <v>1</v>
      </c>
      <c r="R446">
        <f ca="1">VLOOKUP(A446,OFFSET(SVOD!$A$4,1,0,2000,3),3,0)</f>
        <v>1</v>
      </c>
      <c r="S446" t="str">
        <f t="shared" si="42"/>
        <v/>
      </c>
      <c r="T446" s="160">
        <f ca="1">VLOOKUP(A446,OFFSET(SVOD!$A$4,1,0,2000,5),5,0)</f>
        <v>0</v>
      </c>
      <c r="AA446">
        <f ca="1">VLOOKUP(A446,OFFSET(SVOD!$A$4,1,0,2000,4),4,0)</f>
        <v>1</v>
      </c>
    </row>
    <row r="447" spans="1:27" hidden="1" x14ac:dyDescent="0.25">
      <c r="A447">
        <v>6528</v>
      </c>
      <c r="B447">
        <v>1</v>
      </c>
      <c r="C447" s="10">
        <v>42644</v>
      </c>
      <c r="D447" s="10"/>
      <c r="E447" s="9">
        <f t="shared" si="37"/>
        <v>0</v>
      </c>
      <c r="F447" s="9">
        <f t="shared" si="38"/>
        <v>1</v>
      </c>
      <c r="I447">
        <f ca="1">VLOOKUP(A447,OFFSET(SVOD!$A$4,1,0,2000,3),3,0)</f>
        <v>1</v>
      </c>
      <c r="J447" s="160"/>
      <c r="K447" s="38">
        <f t="shared" ca="1" si="39"/>
        <v>1</v>
      </c>
      <c r="L447" s="38">
        <f t="shared" ca="1" si="40"/>
        <v>1</v>
      </c>
      <c r="M447" s="37">
        <v>1</v>
      </c>
      <c r="N447" s="36" t="b">
        <f t="shared" ca="1" si="41"/>
        <v>0</v>
      </c>
      <c r="O447" t="s">
        <v>5474</v>
      </c>
      <c r="P447" s="44">
        <v>49000000</v>
      </c>
      <c r="Q447">
        <f ca="1">VLOOKUP(A447,OFFSET(SVOD!$A$4,1,0,2000,3),2,0)</f>
        <v>1</v>
      </c>
      <c r="R447">
        <f ca="1">VLOOKUP(A447,OFFSET(SVOD!$A$4,1,0,2000,3),3,0)</f>
        <v>1</v>
      </c>
      <c r="S447" t="str">
        <f t="shared" si="42"/>
        <v/>
      </c>
      <c r="T447" s="160">
        <f ca="1">VLOOKUP(A447,OFFSET(SVOD!$A$4,1,0,2000,5),5,0)</f>
        <v>0</v>
      </c>
      <c r="AA447">
        <f ca="1">VLOOKUP(A447,OFFSET(SVOD!$A$4,1,0,2000,4),4,0)</f>
        <v>1</v>
      </c>
    </row>
    <row r="448" spans="1:27" hidden="1" x14ac:dyDescent="0.25">
      <c r="A448">
        <v>6536</v>
      </c>
      <c r="B448">
        <v>1</v>
      </c>
      <c r="C448" s="10">
        <v>42644</v>
      </c>
      <c r="D448" s="10"/>
      <c r="E448" s="9">
        <f t="shared" si="37"/>
        <v>0</v>
      </c>
      <c r="F448" s="9">
        <f t="shared" si="38"/>
        <v>1</v>
      </c>
      <c r="I448">
        <f ca="1">VLOOKUP(A448,OFFSET(SVOD!$A$4,1,0,2000,3),3,0)</f>
        <v>1</v>
      </c>
      <c r="J448" s="160"/>
      <c r="K448" s="38">
        <f t="shared" ca="1" si="39"/>
        <v>1</v>
      </c>
      <c r="L448" s="38">
        <f t="shared" ca="1" si="40"/>
        <v>1</v>
      </c>
      <c r="M448" s="37">
        <v>1</v>
      </c>
      <c r="N448" s="36" t="b">
        <f t="shared" ca="1" si="41"/>
        <v>0</v>
      </c>
      <c r="O448" t="s">
        <v>2971</v>
      </c>
      <c r="P448" s="44">
        <v>392000000</v>
      </c>
      <c r="Q448">
        <f ca="1">VLOOKUP(A448,OFFSET(SVOD!$A$4,1,0,2000,3),2,0)</f>
        <v>1</v>
      </c>
      <c r="R448">
        <f ca="1">VLOOKUP(A448,OFFSET(SVOD!$A$4,1,0,2000,3),3,0)</f>
        <v>1</v>
      </c>
      <c r="S448" t="str">
        <f t="shared" si="42"/>
        <v/>
      </c>
      <c r="T448" s="160">
        <f ca="1">VLOOKUP(A448,OFFSET(SVOD!$A$4,1,0,2000,5),5,0)</f>
        <v>0</v>
      </c>
      <c r="AA448">
        <f ca="1">VLOOKUP(A448,OFFSET(SVOD!$A$4,1,0,2000,4),4,0)</f>
        <v>1</v>
      </c>
    </row>
    <row r="449" spans="1:27" hidden="1" x14ac:dyDescent="0.25">
      <c r="A449">
        <v>6538</v>
      </c>
      <c r="B449">
        <v>1</v>
      </c>
      <c r="C449" s="10">
        <v>42644</v>
      </c>
      <c r="D449" s="10"/>
      <c r="E449" s="9">
        <f t="shared" si="37"/>
        <v>0</v>
      </c>
      <c r="F449" s="9">
        <f t="shared" si="38"/>
        <v>1</v>
      </c>
      <c r="I449">
        <f ca="1">VLOOKUP(A449,OFFSET(SVOD!$A$4,1,0,2000,3),3,0)</f>
        <v>1</v>
      </c>
      <c r="J449" s="160"/>
      <c r="K449" s="38">
        <f t="shared" ca="1" si="39"/>
        <v>1</v>
      </c>
      <c r="L449" s="38">
        <f t="shared" ca="1" si="40"/>
        <v>1</v>
      </c>
      <c r="M449" s="37">
        <v>1</v>
      </c>
      <c r="N449" s="36" t="b">
        <f t="shared" ca="1" si="41"/>
        <v>0</v>
      </c>
      <c r="O449" t="s">
        <v>4748</v>
      </c>
      <c r="P449" s="44">
        <v>1000000000</v>
      </c>
      <c r="Q449">
        <f ca="1">VLOOKUP(A449,OFFSET(SVOD!$A$4,1,0,2000,3),2,0)</f>
        <v>1</v>
      </c>
      <c r="R449">
        <f ca="1">VLOOKUP(A449,OFFSET(SVOD!$A$4,1,0,2000,3),3,0)</f>
        <v>1</v>
      </c>
      <c r="S449" t="str">
        <f t="shared" si="42"/>
        <v/>
      </c>
      <c r="T449" s="160">
        <f ca="1">VLOOKUP(A449,OFFSET(SVOD!$A$4,1,0,2000,5),5,0)</f>
        <v>0</v>
      </c>
      <c r="AA449">
        <f ca="1">VLOOKUP(A449,OFFSET(SVOD!$A$4,1,0,2000,4),4,0)</f>
        <v>1</v>
      </c>
    </row>
    <row r="450" spans="1:27" hidden="1" x14ac:dyDescent="0.25">
      <c r="A450">
        <v>6545</v>
      </c>
      <c r="B450">
        <v>1</v>
      </c>
      <c r="C450" s="10">
        <v>42644</v>
      </c>
      <c r="D450" s="10"/>
      <c r="E450" s="9">
        <f t="shared" si="37"/>
        <v>0</v>
      </c>
      <c r="F450" s="9">
        <f t="shared" si="38"/>
        <v>1</v>
      </c>
      <c r="I450">
        <f ca="1">VLOOKUP(A450,OFFSET(SVOD!$A$4,1,0,2000,3),3,0)</f>
        <v>1</v>
      </c>
      <c r="J450" s="160"/>
      <c r="K450" s="38">
        <f t="shared" ca="1" si="39"/>
        <v>1</v>
      </c>
      <c r="L450" s="38">
        <f t="shared" ca="1" si="40"/>
        <v>1</v>
      </c>
      <c r="M450" s="37">
        <v>1</v>
      </c>
      <c r="N450" s="36" t="b">
        <f t="shared" ca="1" si="41"/>
        <v>0</v>
      </c>
      <c r="O450" t="s">
        <v>6756</v>
      </c>
      <c r="P450" s="44">
        <v>79835576.680000007</v>
      </c>
      <c r="Q450">
        <f ca="1">VLOOKUP(A450,OFFSET(SVOD!$A$4,1,0,2000,3),2,0)</f>
        <v>1</v>
      </c>
      <c r="R450">
        <f ca="1">VLOOKUP(A450,OFFSET(SVOD!$A$4,1,0,2000,3),3,0)</f>
        <v>1</v>
      </c>
      <c r="S450" t="str">
        <f t="shared" si="42"/>
        <v/>
      </c>
      <c r="T450" s="160">
        <f ca="1">VLOOKUP(A450,OFFSET(SVOD!$A$4,1,0,2000,5),5,0)</f>
        <v>0</v>
      </c>
      <c r="AA450">
        <f ca="1">VLOOKUP(A450,OFFSET(SVOD!$A$4,1,0,2000,4),4,0)</f>
        <v>1</v>
      </c>
    </row>
    <row r="451" spans="1:27" hidden="1" x14ac:dyDescent="0.25">
      <c r="A451">
        <v>6548</v>
      </c>
      <c r="B451">
        <v>1</v>
      </c>
      <c r="C451" s="10">
        <v>42644</v>
      </c>
      <c r="D451" s="10"/>
      <c r="E451" s="9">
        <f t="shared" si="37"/>
        <v>0</v>
      </c>
      <c r="F451" s="9">
        <f t="shared" si="38"/>
        <v>1</v>
      </c>
      <c r="I451">
        <f ca="1">VLOOKUP(A451,OFFSET(SVOD!$A$4,1,0,2000,3),3,0)</f>
        <v>1</v>
      </c>
      <c r="J451" s="160"/>
      <c r="K451" s="38">
        <f t="shared" ca="1" si="39"/>
        <v>1</v>
      </c>
      <c r="L451" s="38">
        <f t="shared" ca="1" si="40"/>
        <v>1</v>
      </c>
      <c r="M451" s="37">
        <v>1</v>
      </c>
      <c r="N451" s="36" t="b">
        <f t="shared" ca="1" si="41"/>
        <v>0</v>
      </c>
      <c r="O451" t="s">
        <v>3430</v>
      </c>
      <c r="P451" s="44">
        <v>11822336000</v>
      </c>
      <c r="Q451">
        <f ca="1">VLOOKUP(A451,OFFSET(SVOD!$A$4,1,0,2000,3),2,0)</f>
        <v>1</v>
      </c>
      <c r="R451">
        <f ca="1">VLOOKUP(A451,OFFSET(SVOD!$A$4,1,0,2000,3),3,0)</f>
        <v>1</v>
      </c>
      <c r="S451" t="str">
        <f t="shared" si="42"/>
        <v/>
      </c>
      <c r="T451" s="160">
        <f ca="1">VLOOKUP(A451,OFFSET(SVOD!$A$4,1,0,2000,5),5,0)</f>
        <v>0</v>
      </c>
      <c r="AA451">
        <f ca="1">VLOOKUP(A451,OFFSET(SVOD!$A$4,1,0,2000,4),4,0)</f>
        <v>1</v>
      </c>
    </row>
    <row r="452" spans="1:27" hidden="1" x14ac:dyDescent="0.25">
      <c r="A452">
        <v>6550</v>
      </c>
      <c r="B452">
        <v>1</v>
      </c>
      <c r="C452" s="10">
        <v>42644</v>
      </c>
      <c r="D452" s="10"/>
      <c r="E452" s="9">
        <f t="shared" si="37"/>
        <v>0</v>
      </c>
      <c r="F452" s="9">
        <f t="shared" si="38"/>
        <v>1</v>
      </c>
      <c r="I452">
        <f ca="1">VLOOKUP(A452,OFFSET(SVOD!$A$4,1,0,2000,3),3,0)</f>
        <v>1</v>
      </c>
      <c r="J452" s="160"/>
      <c r="K452" s="38">
        <f t="shared" ca="1" si="39"/>
        <v>1</v>
      </c>
      <c r="L452" s="38">
        <f t="shared" ca="1" si="40"/>
        <v>1</v>
      </c>
      <c r="M452" s="37">
        <v>1</v>
      </c>
      <c r="N452" s="36" t="b">
        <f t="shared" ca="1" si="41"/>
        <v>0</v>
      </c>
      <c r="O452" t="s">
        <v>3249</v>
      </c>
      <c r="P452" s="44">
        <v>494000000</v>
      </c>
      <c r="Q452">
        <f ca="1">VLOOKUP(A452,OFFSET(SVOD!$A$4,1,0,2000,3),2,0)</f>
        <v>1</v>
      </c>
      <c r="R452">
        <f ca="1">VLOOKUP(A452,OFFSET(SVOD!$A$4,1,0,2000,3),3,0)</f>
        <v>1</v>
      </c>
      <c r="S452" t="str">
        <f t="shared" si="42"/>
        <v/>
      </c>
      <c r="T452" s="160">
        <f ca="1">VLOOKUP(A452,OFFSET(SVOD!$A$4,1,0,2000,5),5,0)</f>
        <v>0</v>
      </c>
      <c r="AA452">
        <f ca="1">VLOOKUP(A452,OFFSET(SVOD!$A$4,1,0,2000,4),4,0)</f>
        <v>1</v>
      </c>
    </row>
    <row r="453" spans="1:27" hidden="1" x14ac:dyDescent="0.25">
      <c r="A453">
        <v>6554</v>
      </c>
      <c r="B453">
        <v>3</v>
      </c>
      <c r="C453" s="10">
        <v>42461</v>
      </c>
      <c r="D453" s="10">
        <v>42643</v>
      </c>
      <c r="E453" s="9">
        <f t="shared" si="37"/>
        <v>2</v>
      </c>
      <c r="F453" s="9">
        <f t="shared" ca="1" si="38"/>
        <v>4.4000000000000004</v>
      </c>
      <c r="I453">
        <f ca="1">VLOOKUP(A453,OFFSET(SVOD!$A$4,1,0,2000,3),3,0)</f>
        <v>5</v>
      </c>
      <c r="J453" s="160"/>
      <c r="K453" s="38">
        <f t="shared" ca="1" si="39"/>
        <v>5</v>
      </c>
      <c r="L453" s="38">
        <f t="shared" ca="1" si="40"/>
        <v>5</v>
      </c>
      <c r="M453" s="37">
        <v>5</v>
      </c>
      <c r="N453" s="36" t="b">
        <f t="shared" ca="1" si="41"/>
        <v>0</v>
      </c>
      <c r="O453" t="s">
        <v>3095</v>
      </c>
      <c r="P453" s="44">
        <v>537685800.97000003</v>
      </c>
      <c r="Q453">
        <f ca="1">VLOOKUP(A453,OFFSET(SVOD!$A$4,1,0,2000,3),2,0)</f>
        <v>5</v>
      </c>
      <c r="R453">
        <f ca="1">VLOOKUP(A453,OFFSET(SVOD!$A$4,1,0,2000,3),3,0)</f>
        <v>5</v>
      </c>
      <c r="S453" t="str">
        <f t="shared" si="42"/>
        <v/>
      </c>
      <c r="T453" s="160">
        <f ca="1">VLOOKUP(A453,OFFSET(SVOD!$A$4,1,0,2000,5),5,0)</f>
        <v>644</v>
      </c>
      <c r="AA453">
        <f ca="1">VLOOKUP(A453,OFFSET(SVOD!$A$4,1,0,2000,4),4,0)</f>
        <v>3</v>
      </c>
    </row>
    <row r="454" spans="1:27" hidden="1" x14ac:dyDescent="0.25">
      <c r="A454">
        <v>6562</v>
      </c>
      <c r="B454">
        <v>2.1</v>
      </c>
      <c r="C454" s="10">
        <v>42644</v>
      </c>
      <c r="D454" s="10"/>
      <c r="E454" s="9">
        <f t="shared" ref="E454:E517" si="43">IF(AND(D454="", C454&lt;&gt;""), 0, IF(D454&gt;DtAn,0,IF(EDATE(D454+1,3)-1&gt;DtAn, 1, 2)))</f>
        <v>0</v>
      </c>
      <c r="F454" s="9">
        <f t="shared" ref="F454:F517" si="44">IF( E454 &gt; 1, IF(T454&gt;=180, 4.4, 3.4), IF( E454 = 1, 2.4, IF(B454 = "", 2, 1) ) )</f>
        <v>1</v>
      </c>
      <c r="I454">
        <f ca="1">VLOOKUP(A454,OFFSET(SVOD!$A$4,1,0,2000,3),3,0)</f>
        <v>2.1</v>
      </c>
      <c r="J454" s="160"/>
      <c r="K454" s="38">
        <f t="shared" ref="K454:K517" ca="1" si="45">MAX(F454, IF(ROUND((I454 - ROUND(I454,0))*10, 0) = 1, ROUND(I454,0), I454))</f>
        <v>2</v>
      </c>
      <c r="L454" s="38">
        <f t="shared" ref="L454:L517" ca="1" si="46">IF(S454=1, G454, MAX(G454*(S454=""),K454))</f>
        <v>2</v>
      </c>
      <c r="M454" s="37">
        <v>2</v>
      </c>
      <c r="N454" s="36" t="b">
        <f t="shared" ref="N454:N517" ca="1" si="47">AND(L454&lt;&gt;M454, OR(ABS(L454 - ROUND(M454,0)) &gt; 0.15, ABS(M454 - ROUND(L454,0)) &gt; 0.15), OR(ROUND(L454,0)&lt;&gt;1, ROUND(M454,0)&lt;&gt;1))</f>
        <v>0</v>
      </c>
      <c r="O454" t="s">
        <v>4391</v>
      </c>
      <c r="P454" s="44">
        <v>1930114326.6600001</v>
      </c>
      <c r="Q454">
        <f ca="1">VLOOKUP(A454,OFFSET(SVOD!$A$4,1,0,2000,3),2,0)</f>
        <v>2.1</v>
      </c>
      <c r="R454">
        <f ca="1">VLOOKUP(A454,OFFSET(SVOD!$A$4,1,0,2000,3),3,0)</f>
        <v>2.1</v>
      </c>
      <c r="S454" t="str">
        <f t="shared" si="42"/>
        <v/>
      </c>
      <c r="T454" s="160">
        <f ca="1">VLOOKUP(A454,OFFSET(SVOD!$A$4,1,0,2000,5),5,0)</f>
        <v>0</v>
      </c>
      <c r="AA454">
        <f ca="1">VLOOKUP(A454,OFFSET(SVOD!$A$4,1,0,2000,4),4,0)</f>
        <v>1</v>
      </c>
    </row>
    <row r="455" spans="1:27" hidden="1" x14ac:dyDescent="0.25">
      <c r="A455">
        <v>6568</v>
      </c>
      <c r="B455">
        <v>1</v>
      </c>
      <c r="C455" s="10">
        <v>42644</v>
      </c>
      <c r="D455" s="10"/>
      <c r="E455" s="9">
        <f t="shared" si="43"/>
        <v>0</v>
      </c>
      <c r="F455" s="9">
        <f t="shared" si="44"/>
        <v>1</v>
      </c>
      <c r="I455">
        <f ca="1">VLOOKUP(A455,OFFSET(SVOD!$A$4,1,0,2000,3),3,0)</f>
        <v>1</v>
      </c>
      <c r="J455" s="160"/>
      <c r="K455" s="38">
        <f t="shared" ca="1" si="45"/>
        <v>1</v>
      </c>
      <c r="L455" s="38">
        <f t="shared" ca="1" si="46"/>
        <v>1</v>
      </c>
      <c r="M455" s="37">
        <v>1</v>
      </c>
      <c r="N455" s="36" t="b">
        <f t="shared" ca="1" si="47"/>
        <v>0</v>
      </c>
      <c r="O455" t="s">
        <v>4403</v>
      </c>
      <c r="P455" s="44">
        <v>230146000</v>
      </c>
      <c r="Q455">
        <f ca="1">VLOOKUP(A455,OFFSET(SVOD!$A$4,1,0,2000,3),2,0)</f>
        <v>1</v>
      </c>
      <c r="R455">
        <f ca="1">VLOOKUP(A455,OFFSET(SVOD!$A$4,1,0,2000,3),3,0)</f>
        <v>1</v>
      </c>
      <c r="S455" t="str">
        <f t="shared" ref="S455:S518" si="48">IF(LEN(AC455 &amp; AD455 &amp; AE455) &gt; 0, AND( IF(AC455 &lt;&gt; "", ROUND(K455,1) = ROUND(AC455,1), 1), IF(AD455 &lt;&gt; "", AND(E455=0, ROUND(B455,0) = ROUND(AD455,0)), 1), IF(AE455 &lt;&gt; "", AA455 = AE455, 1)) * 1, "")</f>
        <v/>
      </c>
      <c r="T455" s="160">
        <f ca="1">VLOOKUP(A455,OFFSET(SVOD!$A$4,1,0,2000,5),5,0)</f>
        <v>2</v>
      </c>
      <c r="AA455">
        <f ca="1">VLOOKUP(A455,OFFSET(SVOD!$A$4,1,0,2000,4),4,0)</f>
        <v>1</v>
      </c>
    </row>
    <row r="456" spans="1:27" hidden="1" x14ac:dyDescent="0.25">
      <c r="A456">
        <v>6572</v>
      </c>
      <c r="B456">
        <v>1</v>
      </c>
      <c r="C456" s="10">
        <v>42644</v>
      </c>
      <c r="D456" s="10"/>
      <c r="E456" s="9">
        <f t="shared" si="43"/>
        <v>0</v>
      </c>
      <c r="F456" s="9">
        <f t="shared" si="44"/>
        <v>1</v>
      </c>
      <c r="I456">
        <f ca="1">VLOOKUP(A456,OFFSET(SVOD!$A$4,1,0,2000,3),3,0)</f>
        <v>1</v>
      </c>
      <c r="J456" s="160"/>
      <c r="K456" s="38">
        <f t="shared" ca="1" si="45"/>
        <v>1</v>
      </c>
      <c r="L456" s="38">
        <f t="shared" ca="1" si="46"/>
        <v>1</v>
      </c>
      <c r="M456" s="37">
        <v>1</v>
      </c>
      <c r="N456" s="36" t="b">
        <f t="shared" ca="1" si="47"/>
        <v>0</v>
      </c>
      <c r="O456" t="s">
        <v>5941</v>
      </c>
      <c r="P456" s="44">
        <v>511300000</v>
      </c>
      <c r="Q456">
        <f ca="1">VLOOKUP(A456,OFFSET(SVOD!$A$4,1,0,2000,3),2,0)</f>
        <v>1</v>
      </c>
      <c r="R456">
        <f ca="1">VLOOKUP(A456,OFFSET(SVOD!$A$4,1,0,2000,3),3,0)</f>
        <v>1</v>
      </c>
      <c r="S456" t="str">
        <f t="shared" si="48"/>
        <v/>
      </c>
      <c r="T456" s="160">
        <f ca="1">VLOOKUP(A456,OFFSET(SVOD!$A$4,1,0,2000,5),5,0)</f>
        <v>0</v>
      </c>
      <c r="AA456">
        <f ca="1">VLOOKUP(A456,OFFSET(SVOD!$A$4,1,0,2000,4),4,0)</f>
        <v>1</v>
      </c>
    </row>
    <row r="457" spans="1:27" hidden="1" x14ac:dyDescent="0.25">
      <c r="A457">
        <v>6573</v>
      </c>
      <c r="B457">
        <v>1</v>
      </c>
      <c r="C457" s="10">
        <v>42644</v>
      </c>
      <c r="D457" s="10"/>
      <c r="E457" s="9">
        <f t="shared" si="43"/>
        <v>0</v>
      </c>
      <c r="F457" s="9">
        <f t="shared" si="44"/>
        <v>1</v>
      </c>
      <c r="I457">
        <f ca="1">VLOOKUP(A457,OFFSET(SVOD!$A$4,1,0,2000,3),3,0)</f>
        <v>1</v>
      </c>
      <c r="J457" s="160"/>
      <c r="K457" s="38">
        <f t="shared" ca="1" si="45"/>
        <v>1</v>
      </c>
      <c r="L457" s="38">
        <f t="shared" ca="1" si="46"/>
        <v>1</v>
      </c>
      <c r="M457" s="37">
        <v>1</v>
      </c>
      <c r="N457" s="36" t="b">
        <f t="shared" ca="1" si="47"/>
        <v>0</v>
      </c>
      <c r="O457" t="s">
        <v>4669</v>
      </c>
      <c r="P457" s="44">
        <v>249628240.78999999</v>
      </c>
      <c r="Q457">
        <f ca="1">VLOOKUP(A457,OFFSET(SVOD!$A$4,1,0,2000,3),2,0)</f>
        <v>1</v>
      </c>
      <c r="R457">
        <f ca="1">VLOOKUP(A457,OFFSET(SVOD!$A$4,1,0,2000,3),3,0)</f>
        <v>1</v>
      </c>
      <c r="S457" t="str">
        <f t="shared" si="48"/>
        <v/>
      </c>
      <c r="T457" s="160">
        <f ca="1">VLOOKUP(A457,OFFSET(SVOD!$A$4,1,0,2000,5),5,0)</f>
        <v>0</v>
      </c>
      <c r="AA457">
        <f ca="1">VLOOKUP(A457,OFFSET(SVOD!$A$4,1,0,2000,4),4,0)</f>
        <v>1</v>
      </c>
    </row>
    <row r="458" spans="1:27" hidden="1" x14ac:dyDescent="0.25">
      <c r="A458">
        <v>6578</v>
      </c>
      <c r="B458">
        <v>1</v>
      </c>
      <c r="C458" s="10">
        <v>42644</v>
      </c>
      <c r="D458" s="10"/>
      <c r="E458" s="9">
        <f t="shared" si="43"/>
        <v>0</v>
      </c>
      <c r="F458" s="9">
        <f t="shared" si="44"/>
        <v>1</v>
      </c>
      <c r="I458">
        <f ca="1">VLOOKUP(A458,OFFSET(SVOD!$A$4,1,0,2000,3),3,0)</f>
        <v>1</v>
      </c>
      <c r="J458" s="160"/>
      <c r="K458" s="38">
        <f t="shared" ca="1" si="45"/>
        <v>1</v>
      </c>
      <c r="L458" s="38">
        <f t="shared" ca="1" si="46"/>
        <v>1</v>
      </c>
      <c r="M458" s="37">
        <v>1</v>
      </c>
      <c r="N458" s="36" t="b">
        <f t="shared" ca="1" si="47"/>
        <v>0</v>
      </c>
      <c r="O458" t="s">
        <v>3759</v>
      </c>
      <c r="P458" s="44">
        <v>7500000000</v>
      </c>
      <c r="Q458">
        <f ca="1">VLOOKUP(A458,OFFSET(SVOD!$A$4,1,0,2000,3),2,0)</f>
        <v>1</v>
      </c>
      <c r="R458">
        <f ca="1">VLOOKUP(A458,OFFSET(SVOD!$A$4,1,0,2000,3),3,0)</f>
        <v>1</v>
      </c>
      <c r="S458" t="str">
        <f t="shared" si="48"/>
        <v/>
      </c>
      <c r="T458" s="160">
        <f ca="1">VLOOKUP(A458,OFFSET(SVOD!$A$4,1,0,2000,5),5,0)</f>
        <v>0</v>
      </c>
      <c r="AA458">
        <f ca="1">VLOOKUP(A458,OFFSET(SVOD!$A$4,1,0,2000,4),4,0)</f>
        <v>1</v>
      </c>
    </row>
    <row r="459" spans="1:27" hidden="1" x14ac:dyDescent="0.25">
      <c r="A459">
        <v>6580</v>
      </c>
      <c r="B459">
        <v>1</v>
      </c>
      <c r="C459" s="10">
        <v>42644</v>
      </c>
      <c r="D459" s="10"/>
      <c r="E459" s="9">
        <f t="shared" si="43"/>
        <v>0</v>
      </c>
      <c r="F459" s="9">
        <f t="shared" si="44"/>
        <v>1</v>
      </c>
      <c r="I459">
        <f ca="1">VLOOKUP(A459,OFFSET(SVOD!$A$4,1,0,2000,3),3,0)</f>
        <v>1</v>
      </c>
      <c r="J459" s="160"/>
      <c r="K459" s="38">
        <f t="shared" ca="1" si="45"/>
        <v>1</v>
      </c>
      <c r="L459" s="38">
        <f t="shared" ca="1" si="46"/>
        <v>1</v>
      </c>
      <c r="M459" s="37">
        <v>1</v>
      </c>
      <c r="N459" s="36" t="b">
        <f t="shared" ca="1" si="47"/>
        <v>0</v>
      </c>
      <c r="O459" t="s">
        <v>6819</v>
      </c>
      <c r="P459" s="44">
        <v>168316521.49000001</v>
      </c>
      <c r="Q459">
        <f ca="1">VLOOKUP(A459,OFFSET(SVOD!$A$4,1,0,2000,3),2,0)</f>
        <v>1</v>
      </c>
      <c r="R459">
        <f ca="1">VLOOKUP(A459,OFFSET(SVOD!$A$4,1,0,2000,3),3,0)</f>
        <v>1</v>
      </c>
      <c r="S459" t="str">
        <f t="shared" si="48"/>
        <v/>
      </c>
      <c r="T459" s="160">
        <f ca="1">VLOOKUP(A459,OFFSET(SVOD!$A$4,1,0,2000,5),5,0)</f>
        <v>0</v>
      </c>
      <c r="AA459">
        <f ca="1">VLOOKUP(A459,OFFSET(SVOD!$A$4,1,0,2000,4),4,0)</f>
        <v>1</v>
      </c>
    </row>
    <row r="460" spans="1:27" hidden="1" x14ac:dyDescent="0.25">
      <c r="A460">
        <v>6582</v>
      </c>
      <c r="B460">
        <v>1</v>
      </c>
      <c r="C460" s="10">
        <v>42644</v>
      </c>
      <c r="D460" s="10"/>
      <c r="E460" s="9">
        <f t="shared" si="43"/>
        <v>0</v>
      </c>
      <c r="F460" s="9">
        <f t="shared" si="44"/>
        <v>1</v>
      </c>
      <c r="I460">
        <f ca="1">VLOOKUP(A460,OFFSET(SVOD!$A$4,1,0,2000,3),3,0)</f>
        <v>1</v>
      </c>
      <c r="J460" s="160"/>
      <c r="K460" s="38">
        <f t="shared" ca="1" si="45"/>
        <v>1</v>
      </c>
      <c r="L460" s="38">
        <f t="shared" ca="1" si="46"/>
        <v>1</v>
      </c>
      <c r="M460" s="37">
        <v>1</v>
      </c>
      <c r="N460" s="36" t="b">
        <f t="shared" ca="1" si="47"/>
        <v>0</v>
      </c>
      <c r="O460" t="s">
        <v>3293</v>
      </c>
      <c r="P460" s="44">
        <v>15000000000</v>
      </c>
      <c r="Q460">
        <f ca="1">VLOOKUP(A460,OFFSET(SVOD!$A$4,1,0,2000,3),2,0)</f>
        <v>1</v>
      </c>
      <c r="R460">
        <f ca="1">VLOOKUP(A460,OFFSET(SVOD!$A$4,1,0,2000,3),3,0)</f>
        <v>1</v>
      </c>
      <c r="S460" t="str">
        <f t="shared" si="48"/>
        <v/>
      </c>
      <c r="T460" s="160">
        <f ca="1">VLOOKUP(A460,OFFSET(SVOD!$A$4,1,0,2000,5),5,0)</f>
        <v>0</v>
      </c>
      <c r="AA460">
        <f ca="1">VLOOKUP(A460,OFFSET(SVOD!$A$4,1,0,2000,4),4,0)</f>
        <v>1</v>
      </c>
    </row>
    <row r="461" spans="1:27" hidden="1" x14ac:dyDescent="0.25">
      <c r="A461">
        <v>6583</v>
      </c>
      <c r="B461">
        <v>3</v>
      </c>
      <c r="C461" s="10">
        <v>42186</v>
      </c>
      <c r="D461" s="10">
        <v>42338</v>
      </c>
      <c r="E461" s="9">
        <f t="shared" si="43"/>
        <v>2</v>
      </c>
      <c r="F461" s="9">
        <f t="shared" ca="1" si="44"/>
        <v>4.4000000000000004</v>
      </c>
      <c r="I461">
        <f ca="1">VLOOKUP(A461,OFFSET(SVOD!$A$4,1,0,2000,3),3,0)</f>
        <v>5</v>
      </c>
      <c r="J461" s="160"/>
      <c r="K461" s="38">
        <f t="shared" ca="1" si="45"/>
        <v>5</v>
      </c>
      <c r="L461" s="38">
        <f t="shared" ca="1" si="46"/>
        <v>5</v>
      </c>
      <c r="M461" s="37">
        <v>5</v>
      </c>
      <c r="N461" s="36" t="b">
        <f t="shared" ca="1" si="47"/>
        <v>0</v>
      </c>
      <c r="O461" t="s">
        <v>3079</v>
      </c>
      <c r="P461" s="44">
        <v>277433412.40000004</v>
      </c>
      <c r="Q461">
        <f ca="1">VLOOKUP(A461,OFFSET(SVOD!$A$4,1,0,2000,3),2,0)</f>
        <v>5</v>
      </c>
      <c r="R461">
        <f ca="1">VLOOKUP(A461,OFFSET(SVOD!$A$4,1,0,2000,3),3,0)</f>
        <v>5</v>
      </c>
      <c r="S461" t="str">
        <f t="shared" si="48"/>
        <v/>
      </c>
      <c r="T461" s="160">
        <f ca="1">VLOOKUP(A461,OFFSET(SVOD!$A$4,1,0,2000,5),5,0)</f>
        <v>546</v>
      </c>
      <c r="AA461">
        <f ca="1">VLOOKUP(A461,OFFSET(SVOD!$A$4,1,0,2000,4),4,0)</f>
        <v>3</v>
      </c>
    </row>
    <row r="462" spans="1:27" hidden="1" x14ac:dyDescent="0.25">
      <c r="A462">
        <v>6585</v>
      </c>
      <c r="B462">
        <v>1</v>
      </c>
      <c r="C462" s="10">
        <v>42644</v>
      </c>
      <c r="D462" s="10"/>
      <c r="E462" s="9">
        <f t="shared" si="43"/>
        <v>0</v>
      </c>
      <c r="F462" s="9">
        <f t="shared" si="44"/>
        <v>1</v>
      </c>
      <c r="I462">
        <f ca="1">VLOOKUP(A462,OFFSET(SVOD!$A$4,1,0,2000,3),3,0)</f>
        <v>1</v>
      </c>
      <c r="J462" s="160"/>
      <c r="K462" s="38">
        <f t="shared" ca="1" si="45"/>
        <v>1</v>
      </c>
      <c r="L462" s="38">
        <f t="shared" ca="1" si="46"/>
        <v>1</v>
      </c>
      <c r="M462" s="37">
        <v>1</v>
      </c>
      <c r="N462" s="36" t="b">
        <f t="shared" ca="1" si="47"/>
        <v>0</v>
      </c>
      <c r="O462" t="s">
        <v>3269</v>
      </c>
      <c r="P462" s="44">
        <v>207963604.22</v>
      </c>
      <c r="Q462">
        <f ca="1">VLOOKUP(A462,OFFSET(SVOD!$A$4,1,0,2000,3),2,0)</f>
        <v>1</v>
      </c>
      <c r="R462">
        <f ca="1">VLOOKUP(A462,OFFSET(SVOD!$A$4,1,0,2000,3),3,0)</f>
        <v>1</v>
      </c>
      <c r="S462" t="str">
        <f t="shared" si="48"/>
        <v/>
      </c>
      <c r="T462" s="160">
        <f ca="1">VLOOKUP(A462,OFFSET(SVOD!$A$4,1,0,2000,5),5,0)</f>
        <v>0</v>
      </c>
      <c r="AA462">
        <f ca="1">VLOOKUP(A462,OFFSET(SVOD!$A$4,1,0,2000,4),4,0)</f>
        <v>1</v>
      </c>
    </row>
    <row r="463" spans="1:27" hidden="1" x14ac:dyDescent="0.25">
      <c r="A463">
        <v>6589</v>
      </c>
      <c r="B463">
        <v>1</v>
      </c>
      <c r="C463" s="10">
        <v>42644</v>
      </c>
      <c r="D463" s="10"/>
      <c r="E463" s="9">
        <f t="shared" si="43"/>
        <v>0</v>
      </c>
      <c r="F463" s="9">
        <f t="shared" si="44"/>
        <v>1</v>
      </c>
      <c r="I463">
        <f ca="1">VLOOKUP(A463,OFFSET(SVOD!$A$4,1,0,2000,3),3,0)</f>
        <v>1</v>
      </c>
      <c r="J463" s="160"/>
      <c r="K463" s="38">
        <f t="shared" ca="1" si="45"/>
        <v>1</v>
      </c>
      <c r="L463" s="38">
        <f t="shared" ca="1" si="46"/>
        <v>1</v>
      </c>
      <c r="M463" s="37">
        <v>1</v>
      </c>
      <c r="N463" s="36" t="b">
        <f t="shared" ca="1" si="47"/>
        <v>0</v>
      </c>
      <c r="O463" t="s">
        <v>3437</v>
      </c>
      <c r="P463" s="44">
        <v>105000000</v>
      </c>
      <c r="Q463">
        <f ca="1">VLOOKUP(A463,OFFSET(SVOD!$A$4,1,0,2000,3),2,0)</f>
        <v>1</v>
      </c>
      <c r="R463">
        <f ca="1">VLOOKUP(A463,OFFSET(SVOD!$A$4,1,0,2000,3),3,0)</f>
        <v>1</v>
      </c>
      <c r="S463" t="str">
        <f t="shared" si="48"/>
        <v/>
      </c>
      <c r="T463" s="160">
        <f ca="1">VLOOKUP(A463,OFFSET(SVOD!$A$4,1,0,2000,5),5,0)</f>
        <v>0</v>
      </c>
      <c r="AA463">
        <f ca="1">VLOOKUP(A463,OFFSET(SVOD!$A$4,1,0,2000,4),4,0)</f>
        <v>1</v>
      </c>
    </row>
    <row r="464" spans="1:27" hidden="1" x14ac:dyDescent="0.25">
      <c r="A464">
        <v>6593</v>
      </c>
      <c r="B464">
        <v>1</v>
      </c>
      <c r="C464" s="10">
        <v>42644</v>
      </c>
      <c r="D464" s="10"/>
      <c r="E464" s="9">
        <f t="shared" si="43"/>
        <v>0</v>
      </c>
      <c r="F464" s="9">
        <f t="shared" si="44"/>
        <v>1</v>
      </c>
      <c r="I464">
        <f ca="1">VLOOKUP(A464,OFFSET(SVOD!$A$4,1,0,2000,3),3,0)</f>
        <v>1</v>
      </c>
      <c r="J464" s="160"/>
      <c r="K464" s="38">
        <f t="shared" ca="1" si="45"/>
        <v>1</v>
      </c>
      <c r="L464" s="38">
        <f t="shared" ca="1" si="46"/>
        <v>1</v>
      </c>
      <c r="M464" s="37">
        <v>1</v>
      </c>
      <c r="N464" s="36" t="b">
        <f t="shared" ca="1" si="47"/>
        <v>0</v>
      </c>
      <c r="O464" t="s">
        <v>6935</v>
      </c>
      <c r="P464" s="44">
        <v>400000000</v>
      </c>
      <c r="Q464">
        <f ca="1">VLOOKUP(A464,OFFSET(SVOD!$A$4,1,0,2000,3),2,0)</f>
        <v>1</v>
      </c>
      <c r="R464">
        <f ca="1">VLOOKUP(A464,OFFSET(SVOD!$A$4,1,0,2000,3),3,0)</f>
        <v>1</v>
      </c>
      <c r="S464" t="str">
        <f t="shared" si="48"/>
        <v/>
      </c>
      <c r="T464" s="160">
        <f ca="1">VLOOKUP(A464,OFFSET(SVOD!$A$4,1,0,2000,5),5,0)</f>
        <v>0</v>
      </c>
      <c r="AA464">
        <f ca="1">VLOOKUP(A464,OFFSET(SVOD!$A$4,1,0,2000,4),4,0)</f>
        <v>1</v>
      </c>
    </row>
    <row r="465" spans="1:28" hidden="1" x14ac:dyDescent="0.25">
      <c r="A465">
        <v>6595</v>
      </c>
      <c r="B465">
        <v>2.2000000000000002</v>
      </c>
      <c r="C465" s="10">
        <v>42644</v>
      </c>
      <c r="D465" s="10"/>
      <c r="E465" s="9">
        <f t="shared" si="43"/>
        <v>0</v>
      </c>
      <c r="F465" s="9">
        <f t="shared" si="44"/>
        <v>1</v>
      </c>
      <c r="I465">
        <f ca="1">VLOOKUP(A465,OFFSET(SVOD!$A$4,1,0,2000,3),3,0)</f>
        <v>3.2</v>
      </c>
      <c r="J465" s="160"/>
      <c r="K465" s="38">
        <f t="shared" ca="1" si="45"/>
        <v>3.2</v>
      </c>
      <c r="L465" s="38">
        <f t="shared" ca="1" si="46"/>
        <v>3.2</v>
      </c>
      <c r="M465" s="37">
        <v>3.2</v>
      </c>
      <c r="N465" s="36" t="b">
        <f t="shared" ca="1" si="47"/>
        <v>0</v>
      </c>
      <c r="O465" t="s">
        <v>6936</v>
      </c>
      <c r="P465" s="44">
        <v>1300000000</v>
      </c>
      <c r="Q465">
        <f ca="1">VLOOKUP(A465,OFFSET(SVOD!$A$4,1,0,2000,3),2,0)</f>
        <v>3.2</v>
      </c>
      <c r="R465">
        <f ca="1">VLOOKUP(A465,OFFSET(SVOD!$A$4,1,0,2000,3),3,0)</f>
        <v>3.2</v>
      </c>
      <c r="S465" t="str">
        <f t="shared" si="48"/>
        <v/>
      </c>
      <c r="T465" s="160">
        <f ca="1">VLOOKUP(A465,OFFSET(SVOD!$A$4,1,0,2000,5),5,0)</f>
        <v>10</v>
      </c>
      <c r="AA465">
        <f ca="1">VLOOKUP(A465,OFFSET(SVOD!$A$4,1,0,2000,4),4,0)</f>
        <v>2</v>
      </c>
    </row>
    <row r="466" spans="1:28" hidden="1" x14ac:dyDescent="0.25">
      <c r="A466">
        <v>6613</v>
      </c>
      <c r="B466">
        <v>3</v>
      </c>
      <c r="C466" s="10">
        <v>42278</v>
      </c>
      <c r="D466" s="10"/>
      <c r="E466" s="9">
        <f t="shared" si="43"/>
        <v>0</v>
      </c>
      <c r="F466" s="9">
        <f t="shared" si="44"/>
        <v>1</v>
      </c>
      <c r="I466">
        <f ca="1">VLOOKUP(A466,OFFSET(SVOD!$A$4,1,0,2000,3),3,0)</f>
        <v>5</v>
      </c>
      <c r="J466" s="160"/>
      <c r="K466" s="38">
        <f t="shared" ca="1" si="45"/>
        <v>5</v>
      </c>
      <c r="L466" s="38">
        <f t="shared" ca="1" si="46"/>
        <v>5</v>
      </c>
      <c r="M466" s="37">
        <v>5</v>
      </c>
      <c r="N466" s="36" t="b">
        <f t="shared" ca="1" si="47"/>
        <v>0</v>
      </c>
      <c r="O466" t="s">
        <v>3297</v>
      </c>
      <c r="P466" s="44">
        <v>829545323.9799999</v>
      </c>
      <c r="Q466">
        <f ca="1">VLOOKUP(A466,OFFSET(SVOD!$A$4,1,0,2000,3),2,0)</f>
        <v>5</v>
      </c>
      <c r="R466">
        <f ca="1">VLOOKUP(A466,OFFSET(SVOD!$A$4,1,0,2000,3),3,0)</f>
        <v>5</v>
      </c>
      <c r="S466" t="str">
        <f t="shared" si="48"/>
        <v/>
      </c>
      <c r="T466" s="160">
        <f ca="1">VLOOKUP(A466,OFFSET(SVOD!$A$4,1,0,2000,5),5,0)</f>
        <v>467</v>
      </c>
      <c r="AA466">
        <f ca="1">VLOOKUP(A466,OFFSET(SVOD!$A$4,1,0,2000,4),4,0)</f>
        <v>3</v>
      </c>
    </row>
    <row r="467" spans="1:28" hidden="1" x14ac:dyDescent="0.25">
      <c r="A467">
        <v>6615</v>
      </c>
      <c r="B467">
        <v>1</v>
      </c>
      <c r="C467" s="10">
        <v>42644</v>
      </c>
      <c r="D467" s="10"/>
      <c r="E467" s="9">
        <f t="shared" si="43"/>
        <v>0</v>
      </c>
      <c r="F467" s="9">
        <f t="shared" si="44"/>
        <v>1</v>
      </c>
      <c r="I467">
        <f ca="1">VLOOKUP(A467,OFFSET(SVOD!$A$4,1,0,2000,3),3,0)</f>
        <v>1</v>
      </c>
      <c r="J467" s="160"/>
      <c r="K467" s="38">
        <f t="shared" ca="1" si="45"/>
        <v>1</v>
      </c>
      <c r="L467" s="38">
        <f t="shared" ca="1" si="46"/>
        <v>1</v>
      </c>
      <c r="M467" s="37">
        <v>1</v>
      </c>
      <c r="N467" s="36" t="b">
        <f t="shared" ca="1" si="47"/>
        <v>0</v>
      </c>
      <c r="O467" t="s">
        <v>3472</v>
      </c>
      <c r="P467" s="44">
        <v>1181000000</v>
      </c>
      <c r="Q467">
        <f ca="1">VLOOKUP(A467,OFFSET(SVOD!$A$4,1,0,2000,3),2,0)</f>
        <v>1</v>
      </c>
      <c r="R467">
        <f ca="1">VLOOKUP(A467,OFFSET(SVOD!$A$4,1,0,2000,3),3,0)</f>
        <v>1</v>
      </c>
      <c r="S467" t="str">
        <f t="shared" si="48"/>
        <v/>
      </c>
      <c r="T467" s="160">
        <f ca="1">VLOOKUP(A467,OFFSET(SVOD!$A$4,1,0,2000,5),5,0)</f>
        <v>0</v>
      </c>
      <c r="AA467">
        <f ca="1">VLOOKUP(A467,OFFSET(SVOD!$A$4,1,0,2000,4),4,0)</f>
        <v>1</v>
      </c>
    </row>
    <row r="468" spans="1:28" hidden="1" x14ac:dyDescent="0.25">
      <c r="A468">
        <v>6618</v>
      </c>
      <c r="B468">
        <v>1</v>
      </c>
      <c r="C468" s="10">
        <v>42644</v>
      </c>
      <c r="D468" s="10"/>
      <c r="E468" s="9">
        <f t="shared" si="43"/>
        <v>0</v>
      </c>
      <c r="F468" s="9">
        <f t="shared" si="44"/>
        <v>1</v>
      </c>
      <c r="I468">
        <f ca="1">VLOOKUP(A468,OFFSET(SVOD!$A$4,1,0,2000,3),3,0)</f>
        <v>1</v>
      </c>
      <c r="J468" s="160"/>
      <c r="K468" s="38">
        <f t="shared" ca="1" si="45"/>
        <v>1</v>
      </c>
      <c r="L468" s="38">
        <f t="shared" ca="1" si="46"/>
        <v>1</v>
      </c>
      <c r="M468" s="37">
        <v>1</v>
      </c>
      <c r="N468" s="36" t="b">
        <f t="shared" ca="1" si="47"/>
        <v>0</v>
      </c>
      <c r="O468" t="s">
        <v>3737</v>
      </c>
      <c r="P468" s="44">
        <v>116459041.39</v>
      </c>
      <c r="Q468">
        <f ca="1">VLOOKUP(A468,OFFSET(SVOD!$A$4,1,0,2000,3),2,0)</f>
        <v>1</v>
      </c>
      <c r="R468">
        <f ca="1">VLOOKUP(A468,OFFSET(SVOD!$A$4,1,0,2000,3),3,0)</f>
        <v>1</v>
      </c>
      <c r="S468" t="str">
        <f t="shared" si="48"/>
        <v/>
      </c>
      <c r="T468" s="160">
        <f ca="1">VLOOKUP(A468,OFFSET(SVOD!$A$4,1,0,2000,5),5,0)</f>
        <v>0</v>
      </c>
      <c r="AA468">
        <f ca="1">VLOOKUP(A468,OFFSET(SVOD!$A$4,1,0,2000,4),4,0)</f>
        <v>1</v>
      </c>
    </row>
    <row r="469" spans="1:28" hidden="1" x14ac:dyDescent="0.25">
      <c r="A469">
        <v>6622</v>
      </c>
      <c r="B469">
        <v>1</v>
      </c>
      <c r="C469" s="10">
        <v>42370</v>
      </c>
      <c r="D469" s="10"/>
      <c r="E469" s="9">
        <f t="shared" si="43"/>
        <v>0</v>
      </c>
      <c r="F469" s="9">
        <f t="shared" si="44"/>
        <v>1</v>
      </c>
      <c r="I469">
        <f ca="1">VLOOKUP(A469,OFFSET(SVOD!$A$4,1,0,2000,3),3,0)</f>
        <v>1</v>
      </c>
      <c r="J469" s="160"/>
      <c r="K469" s="38">
        <f t="shared" ca="1" si="45"/>
        <v>1</v>
      </c>
      <c r="L469" s="38">
        <f t="shared" ca="1" si="46"/>
        <v>1</v>
      </c>
      <c r="M469" s="37">
        <v>1</v>
      </c>
      <c r="N469" s="36" t="b">
        <f t="shared" ca="1" si="47"/>
        <v>0</v>
      </c>
      <c r="O469" t="s">
        <v>6920</v>
      </c>
      <c r="P469" s="44">
        <v>13457161.210000001</v>
      </c>
      <c r="Q469">
        <f ca="1">VLOOKUP(A469,OFFSET(SVOD!$A$4,1,0,2000,3),2,0)</f>
        <v>1</v>
      </c>
      <c r="R469">
        <f ca="1">VLOOKUP(A469,OFFSET(SVOD!$A$4,1,0,2000,3),3,0)</f>
        <v>1</v>
      </c>
      <c r="S469" t="str">
        <f t="shared" si="48"/>
        <v/>
      </c>
      <c r="T469" s="160">
        <f ca="1">VLOOKUP(A469,OFFSET(SVOD!$A$4,1,0,2000,5),5,0)</f>
        <v>0</v>
      </c>
      <c r="AA469">
        <f ca="1">VLOOKUP(A469,OFFSET(SVOD!$A$4,1,0,2000,4),4,0)</f>
        <v>1</v>
      </c>
    </row>
    <row r="470" spans="1:28" hidden="1" x14ac:dyDescent="0.25">
      <c r="A470">
        <v>6624</v>
      </c>
      <c r="B470">
        <v>1</v>
      </c>
      <c r="C470" s="10">
        <v>42370</v>
      </c>
      <c r="D470" s="10"/>
      <c r="E470" s="9">
        <f t="shared" si="43"/>
        <v>0</v>
      </c>
      <c r="F470" s="9">
        <f t="shared" si="44"/>
        <v>1</v>
      </c>
      <c r="I470">
        <f ca="1">VLOOKUP(A470,OFFSET(SVOD!$A$4,1,0,2000,3),3,0)</f>
        <v>1</v>
      </c>
      <c r="J470" s="160"/>
      <c r="K470" s="38">
        <f t="shared" ca="1" si="45"/>
        <v>1</v>
      </c>
      <c r="L470" s="38">
        <f t="shared" ca="1" si="46"/>
        <v>1</v>
      </c>
      <c r="M470" s="37">
        <v>1</v>
      </c>
      <c r="N470" s="36" t="b">
        <f t="shared" ca="1" si="47"/>
        <v>0</v>
      </c>
      <c r="O470" t="s">
        <v>4301</v>
      </c>
      <c r="P470" s="44">
        <v>55348856000</v>
      </c>
      <c r="Q470">
        <f ca="1">VLOOKUP(A470,OFFSET(SVOD!$A$4,1,0,2000,3),2,0)</f>
        <v>1</v>
      </c>
      <c r="R470">
        <f ca="1">VLOOKUP(A470,OFFSET(SVOD!$A$4,1,0,2000,3),3,0)</f>
        <v>1</v>
      </c>
      <c r="S470" t="str">
        <f t="shared" si="48"/>
        <v/>
      </c>
      <c r="T470" s="160">
        <f ca="1">VLOOKUP(A470,OFFSET(SVOD!$A$4,1,0,2000,5),5,0)</f>
        <v>0</v>
      </c>
      <c r="AA470">
        <f ca="1">VLOOKUP(A470,OFFSET(SVOD!$A$4,1,0,2000,4),4,0)</f>
        <v>1</v>
      </c>
    </row>
    <row r="471" spans="1:28" hidden="1" x14ac:dyDescent="0.25">
      <c r="A471">
        <v>6626</v>
      </c>
      <c r="B471">
        <v>1</v>
      </c>
      <c r="C471" s="10">
        <v>42552</v>
      </c>
      <c r="D471" s="10"/>
      <c r="E471" s="9">
        <f t="shared" si="43"/>
        <v>0</v>
      </c>
      <c r="F471" s="9">
        <f t="shared" si="44"/>
        <v>1</v>
      </c>
      <c r="I471">
        <f ca="1">VLOOKUP(A471,OFFSET(SVOD!$A$4,1,0,2000,3),3,0)</f>
        <v>1</v>
      </c>
      <c r="J471" s="160"/>
      <c r="K471" s="38">
        <f t="shared" ca="1" si="45"/>
        <v>1</v>
      </c>
      <c r="L471" s="38">
        <f t="shared" ca="1" si="46"/>
        <v>1</v>
      </c>
      <c r="M471" s="37">
        <v>1</v>
      </c>
      <c r="N471" s="36" t="b">
        <f t="shared" ca="1" si="47"/>
        <v>0</v>
      </c>
      <c r="O471" t="s">
        <v>4302</v>
      </c>
      <c r="P471" s="44">
        <v>24064720000</v>
      </c>
      <c r="Q471">
        <f ca="1">VLOOKUP(A471,OFFSET(SVOD!$A$4,1,0,2000,3),2,0)</f>
        <v>1</v>
      </c>
      <c r="R471">
        <f ca="1">VLOOKUP(A471,OFFSET(SVOD!$A$4,1,0,2000,3),3,0)</f>
        <v>1</v>
      </c>
      <c r="S471" t="str">
        <f t="shared" si="48"/>
        <v/>
      </c>
      <c r="T471" s="160">
        <f ca="1">VLOOKUP(A471,OFFSET(SVOD!$A$4,1,0,2000,5),5,0)</f>
        <v>0</v>
      </c>
      <c r="AA471">
        <f ca="1">VLOOKUP(A471,OFFSET(SVOD!$A$4,1,0,2000,4),4,0)</f>
        <v>1</v>
      </c>
    </row>
    <row r="472" spans="1:28" hidden="1" x14ac:dyDescent="0.25">
      <c r="A472">
        <v>6627</v>
      </c>
      <c r="B472">
        <v>1</v>
      </c>
      <c r="C472" s="10">
        <v>42552</v>
      </c>
      <c r="D472" s="10"/>
      <c r="E472" s="9">
        <f t="shared" si="43"/>
        <v>0</v>
      </c>
      <c r="F472" s="9">
        <f t="shared" si="44"/>
        <v>1</v>
      </c>
      <c r="I472">
        <f ca="1">VLOOKUP(A472,OFFSET(SVOD!$A$4,1,0,2000,3),3,0)</f>
        <v>1</v>
      </c>
      <c r="J472" s="160"/>
      <c r="K472" s="38">
        <f t="shared" ca="1" si="45"/>
        <v>1</v>
      </c>
      <c r="L472" s="38">
        <f t="shared" ca="1" si="46"/>
        <v>1</v>
      </c>
      <c r="M472" s="37">
        <v>1</v>
      </c>
      <c r="N472" s="36" t="b">
        <f t="shared" ca="1" si="47"/>
        <v>0</v>
      </c>
      <c r="O472" t="s">
        <v>4303</v>
      </c>
      <c r="P472" s="44">
        <v>15040450000</v>
      </c>
      <c r="Q472">
        <f ca="1">VLOOKUP(A472,OFFSET(SVOD!$A$4,1,0,2000,3),2,0)</f>
        <v>1</v>
      </c>
      <c r="R472">
        <f ca="1">VLOOKUP(A472,OFFSET(SVOD!$A$4,1,0,2000,3),3,0)</f>
        <v>1</v>
      </c>
      <c r="S472" t="str">
        <f t="shared" si="48"/>
        <v/>
      </c>
      <c r="T472" s="160">
        <f ca="1">VLOOKUP(A472,OFFSET(SVOD!$A$4,1,0,2000,5),5,0)</f>
        <v>0</v>
      </c>
      <c r="AA472">
        <f ca="1">VLOOKUP(A472,OFFSET(SVOD!$A$4,1,0,2000,4),4,0)</f>
        <v>1</v>
      </c>
    </row>
    <row r="473" spans="1:28" hidden="1" x14ac:dyDescent="0.25">
      <c r="A473">
        <v>6629</v>
      </c>
      <c r="B473">
        <v>1</v>
      </c>
      <c r="C473" s="10">
        <v>42644</v>
      </c>
      <c r="D473" s="10"/>
      <c r="E473" s="9">
        <f t="shared" si="43"/>
        <v>0</v>
      </c>
      <c r="F473" s="9">
        <f t="shared" si="44"/>
        <v>1</v>
      </c>
      <c r="I473">
        <f ca="1">VLOOKUP(A473,OFFSET(SVOD!$A$4,1,0,2000,3),3,0)</f>
        <v>1</v>
      </c>
      <c r="J473" s="160"/>
      <c r="K473" s="38">
        <f t="shared" ca="1" si="45"/>
        <v>1</v>
      </c>
      <c r="L473" s="38">
        <f t="shared" ca="1" si="46"/>
        <v>1</v>
      </c>
      <c r="M473" s="37">
        <v>1</v>
      </c>
      <c r="N473" s="36" t="b">
        <f t="shared" ca="1" si="47"/>
        <v>0</v>
      </c>
      <c r="O473" t="s">
        <v>4329</v>
      </c>
      <c r="P473" s="44">
        <v>58850000</v>
      </c>
      <c r="Q473">
        <f ca="1">VLOOKUP(A473,OFFSET(SVOD!$A$4,1,0,2000,3),2,0)</f>
        <v>1</v>
      </c>
      <c r="R473">
        <f ca="1">VLOOKUP(A473,OFFSET(SVOD!$A$4,1,0,2000,3),3,0)</f>
        <v>1</v>
      </c>
      <c r="S473" t="str">
        <f t="shared" si="48"/>
        <v/>
      </c>
      <c r="T473" s="160">
        <f ca="1">VLOOKUP(A473,OFFSET(SVOD!$A$4,1,0,2000,5),5,0)</f>
        <v>0</v>
      </c>
      <c r="AA473">
        <f ca="1">VLOOKUP(A473,OFFSET(SVOD!$A$4,1,0,2000,4),4,0)</f>
        <v>1</v>
      </c>
    </row>
    <row r="474" spans="1:28" hidden="1" x14ac:dyDescent="0.25">
      <c r="A474">
        <v>6630</v>
      </c>
      <c r="B474">
        <v>1</v>
      </c>
      <c r="C474" s="10">
        <v>42644</v>
      </c>
      <c r="D474" s="10"/>
      <c r="E474" s="9">
        <f t="shared" si="43"/>
        <v>0</v>
      </c>
      <c r="F474" s="9">
        <f t="shared" si="44"/>
        <v>1</v>
      </c>
      <c r="I474">
        <f ca="1">VLOOKUP(A474,OFFSET(SVOD!$A$4,1,0,2000,3),3,0)</f>
        <v>1</v>
      </c>
      <c r="J474" s="160"/>
      <c r="K474" s="38">
        <f t="shared" ca="1" si="45"/>
        <v>1</v>
      </c>
      <c r="L474" s="38">
        <f t="shared" ca="1" si="46"/>
        <v>1</v>
      </c>
      <c r="M474" s="37">
        <v>1</v>
      </c>
      <c r="N474" s="36" t="b">
        <f t="shared" ca="1" si="47"/>
        <v>0</v>
      </c>
      <c r="O474" t="s">
        <v>4330</v>
      </c>
      <c r="P474" s="44">
        <v>47000000</v>
      </c>
      <c r="Q474">
        <f ca="1">VLOOKUP(A474,OFFSET(SVOD!$A$4,1,0,2000,3),2,0)</f>
        <v>1</v>
      </c>
      <c r="R474">
        <f ca="1">VLOOKUP(A474,OFFSET(SVOD!$A$4,1,0,2000,3),3,0)</f>
        <v>1</v>
      </c>
      <c r="S474" t="str">
        <f t="shared" si="48"/>
        <v/>
      </c>
      <c r="T474" s="160">
        <f ca="1">VLOOKUP(A474,OFFSET(SVOD!$A$4,1,0,2000,5),5,0)</f>
        <v>0</v>
      </c>
      <c r="AA474">
        <f ca="1">VLOOKUP(A474,OFFSET(SVOD!$A$4,1,0,2000,4),4,0)</f>
        <v>1</v>
      </c>
    </row>
    <row r="475" spans="1:28" hidden="1" x14ac:dyDescent="0.25">
      <c r="A475">
        <v>6631</v>
      </c>
      <c r="B475">
        <v>3</v>
      </c>
      <c r="C475" s="10">
        <v>42278</v>
      </c>
      <c r="D475" s="10">
        <v>42490</v>
      </c>
      <c r="E475" s="9">
        <f t="shared" si="43"/>
        <v>2</v>
      </c>
      <c r="F475" s="9">
        <f t="shared" ca="1" si="44"/>
        <v>4.4000000000000004</v>
      </c>
      <c r="I475">
        <f ca="1">VLOOKUP(A475,OFFSET(SVOD!$A$4,1,0,2000,3),3,0)</f>
        <v>4</v>
      </c>
      <c r="J475" s="160" t="s">
        <v>178</v>
      </c>
      <c r="K475" s="38">
        <f t="shared" ca="1" si="45"/>
        <v>4.4000000000000004</v>
      </c>
      <c r="L475" s="38">
        <f t="shared" ca="1" si="46"/>
        <v>4.4000000000000004</v>
      </c>
      <c r="M475" s="37">
        <v>4.4000000000000004</v>
      </c>
      <c r="N475" s="36" t="b">
        <f t="shared" ca="1" si="47"/>
        <v>0</v>
      </c>
      <c r="O475" t="s">
        <v>3270</v>
      </c>
      <c r="P475" s="44">
        <v>355101482.87</v>
      </c>
      <c r="Q475">
        <f ca="1">VLOOKUP(A475,OFFSET(SVOD!$A$4,1,0,2000,3),2,0)</f>
        <v>4</v>
      </c>
      <c r="R475">
        <f ca="1">VLOOKUP(A475,OFFSET(SVOD!$A$4,1,0,2000,3),3,0)</f>
        <v>4</v>
      </c>
      <c r="S475" t="str">
        <f t="shared" si="48"/>
        <v/>
      </c>
      <c r="T475" s="160">
        <f ca="1">VLOOKUP(A475,OFFSET(SVOD!$A$4,1,0,2000,5),5,0)</f>
        <v>483</v>
      </c>
      <c r="V475" t="s">
        <v>3271</v>
      </c>
      <c r="W475" t="s">
        <v>6376</v>
      </c>
      <c r="AA475">
        <f ca="1">VLOOKUP(A475,OFFSET(SVOD!$A$4,1,0,2000,4),4,0)</f>
        <v>3</v>
      </c>
      <c r="AB475">
        <v>1</v>
      </c>
    </row>
    <row r="476" spans="1:28" hidden="1" x14ac:dyDescent="0.25">
      <c r="A476">
        <v>6632</v>
      </c>
      <c r="B476">
        <v>1</v>
      </c>
      <c r="C476" s="10">
        <v>42644</v>
      </c>
      <c r="D476" s="10"/>
      <c r="E476" s="9">
        <f t="shared" si="43"/>
        <v>0</v>
      </c>
      <c r="F476" s="9">
        <f t="shared" si="44"/>
        <v>1</v>
      </c>
      <c r="I476">
        <f ca="1">VLOOKUP(A476,OFFSET(SVOD!$A$4,1,0,2000,3),3,0)</f>
        <v>1</v>
      </c>
      <c r="J476" s="160"/>
      <c r="K476" s="38">
        <f t="shared" ca="1" si="45"/>
        <v>1</v>
      </c>
      <c r="L476" s="38">
        <f t="shared" ca="1" si="46"/>
        <v>1</v>
      </c>
      <c r="M476" s="37">
        <v>1</v>
      </c>
      <c r="N476" s="36" t="b">
        <f t="shared" ca="1" si="47"/>
        <v>0</v>
      </c>
      <c r="O476" t="s">
        <v>3700</v>
      </c>
      <c r="P476" s="44">
        <v>550000000</v>
      </c>
      <c r="Q476">
        <f ca="1">VLOOKUP(A476,OFFSET(SVOD!$A$4,1,0,2000,3),2,0)</f>
        <v>1</v>
      </c>
      <c r="R476">
        <f ca="1">VLOOKUP(A476,OFFSET(SVOD!$A$4,1,0,2000,3),3,0)</f>
        <v>1</v>
      </c>
      <c r="S476" t="str">
        <f t="shared" si="48"/>
        <v/>
      </c>
      <c r="T476" s="160">
        <f ca="1">VLOOKUP(A476,OFFSET(SVOD!$A$4,1,0,2000,5),5,0)</f>
        <v>0</v>
      </c>
      <c r="AA476">
        <f ca="1">VLOOKUP(A476,OFFSET(SVOD!$A$4,1,0,2000,4),4,0)</f>
        <v>1</v>
      </c>
    </row>
    <row r="477" spans="1:28" hidden="1" x14ac:dyDescent="0.25">
      <c r="A477">
        <v>6633</v>
      </c>
      <c r="B477">
        <v>1</v>
      </c>
      <c r="C477" s="10">
        <v>42644</v>
      </c>
      <c r="D477" s="10"/>
      <c r="E477" s="9">
        <f t="shared" si="43"/>
        <v>0</v>
      </c>
      <c r="F477" s="9">
        <f t="shared" si="44"/>
        <v>1</v>
      </c>
      <c r="I477">
        <f ca="1">VLOOKUP(A477,OFFSET(SVOD!$A$4,1,0,2000,3),3,0)</f>
        <v>1</v>
      </c>
      <c r="J477" s="160"/>
      <c r="K477" s="38">
        <f t="shared" ca="1" si="45"/>
        <v>1</v>
      </c>
      <c r="L477" s="38">
        <f t="shared" ca="1" si="46"/>
        <v>1</v>
      </c>
      <c r="M477" s="37">
        <v>1</v>
      </c>
      <c r="N477" s="36" t="b">
        <f t="shared" ca="1" si="47"/>
        <v>0</v>
      </c>
      <c r="O477" t="s">
        <v>4253</v>
      </c>
      <c r="P477" s="44">
        <v>203092024.80000001</v>
      </c>
      <c r="Q477">
        <f ca="1">VLOOKUP(A477,OFFSET(SVOD!$A$4,1,0,2000,3),2,0)</f>
        <v>1</v>
      </c>
      <c r="R477">
        <f ca="1">VLOOKUP(A477,OFFSET(SVOD!$A$4,1,0,2000,3),3,0)</f>
        <v>1</v>
      </c>
      <c r="S477" t="str">
        <f t="shared" si="48"/>
        <v/>
      </c>
      <c r="T477" s="160">
        <f ca="1">VLOOKUP(A477,OFFSET(SVOD!$A$4,1,0,2000,5),5,0)</f>
        <v>0</v>
      </c>
      <c r="AA477">
        <f ca="1">VLOOKUP(A477,OFFSET(SVOD!$A$4,1,0,2000,4),4,0)</f>
        <v>1</v>
      </c>
    </row>
    <row r="478" spans="1:28" hidden="1" x14ac:dyDescent="0.25">
      <c r="A478">
        <v>6637</v>
      </c>
      <c r="B478">
        <v>1</v>
      </c>
      <c r="C478" s="10">
        <v>42644</v>
      </c>
      <c r="D478" s="10"/>
      <c r="E478" s="9">
        <f t="shared" si="43"/>
        <v>0</v>
      </c>
      <c r="F478" s="9">
        <f t="shared" si="44"/>
        <v>1</v>
      </c>
      <c r="I478">
        <f ca="1">VLOOKUP(A478,OFFSET(SVOD!$A$4,1,0,2000,3),3,0)</f>
        <v>1</v>
      </c>
      <c r="J478" s="160" t="s">
        <v>178</v>
      </c>
      <c r="K478" s="38">
        <f t="shared" ca="1" si="45"/>
        <v>1</v>
      </c>
      <c r="L478" s="38">
        <f t="shared" ca="1" si="46"/>
        <v>1</v>
      </c>
      <c r="M478" s="37">
        <v>1</v>
      </c>
      <c r="N478" s="36" t="b">
        <f t="shared" ca="1" si="47"/>
        <v>0</v>
      </c>
      <c r="O478" t="s">
        <v>4254</v>
      </c>
      <c r="P478" s="44">
        <v>4000000000</v>
      </c>
      <c r="Q478">
        <f ca="1">VLOOKUP(A478,OFFSET(SVOD!$A$4,1,0,2000,3),2,0)</f>
        <v>1</v>
      </c>
      <c r="R478">
        <f ca="1">VLOOKUP(A478,OFFSET(SVOD!$A$4,1,0,2000,3),3,0)</f>
        <v>1</v>
      </c>
      <c r="S478" t="str">
        <f t="shared" si="48"/>
        <v/>
      </c>
      <c r="T478" s="160">
        <f ca="1">VLOOKUP(A478,OFFSET(SVOD!$A$4,1,0,2000,5),5,0)</f>
        <v>0</v>
      </c>
      <c r="V478" t="s">
        <v>3486</v>
      </c>
      <c r="AA478">
        <f ca="1">VLOOKUP(A478,OFFSET(SVOD!$A$4,1,0,2000,4),4,0)</f>
        <v>1</v>
      </c>
      <c r="AB478">
        <v>1</v>
      </c>
    </row>
    <row r="479" spans="1:28" hidden="1" x14ac:dyDescent="0.25">
      <c r="A479">
        <v>6640</v>
      </c>
      <c r="B479">
        <v>1</v>
      </c>
      <c r="C479" s="10">
        <v>42644</v>
      </c>
      <c r="D479" s="10"/>
      <c r="E479" s="9">
        <f t="shared" si="43"/>
        <v>0</v>
      </c>
      <c r="F479" s="9">
        <f t="shared" si="44"/>
        <v>1</v>
      </c>
      <c r="I479">
        <f ca="1">VLOOKUP(A479,OFFSET(SVOD!$A$4,1,0,2000,3),3,0)</f>
        <v>1</v>
      </c>
      <c r="J479" s="160"/>
      <c r="K479" s="38">
        <f t="shared" ca="1" si="45"/>
        <v>1</v>
      </c>
      <c r="L479" s="38">
        <f t="shared" ca="1" si="46"/>
        <v>1</v>
      </c>
      <c r="M479" s="37">
        <v>1</v>
      </c>
      <c r="N479" s="36" t="b">
        <f t="shared" ca="1" si="47"/>
        <v>0</v>
      </c>
      <c r="O479" t="s">
        <v>4318</v>
      </c>
      <c r="P479" s="44">
        <v>3100000000</v>
      </c>
      <c r="Q479">
        <f ca="1">VLOOKUP(A479,OFFSET(SVOD!$A$4,1,0,2000,3),2,0)</f>
        <v>1</v>
      </c>
      <c r="R479">
        <f ca="1">VLOOKUP(A479,OFFSET(SVOD!$A$4,1,0,2000,3),3,0)</f>
        <v>1</v>
      </c>
      <c r="S479" t="str">
        <f t="shared" si="48"/>
        <v/>
      </c>
      <c r="T479" s="160">
        <f ca="1">VLOOKUP(A479,OFFSET(SVOD!$A$4,1,0,2000,5),5,0)</f>
        <v>0</v>
      </c>
      <c r="AA479">
        <f ca="1">VLOOKUP(A479,OFFSET(SVOD!$A$4,1,0,2000,4),4,0)</f>
        <v>1</v>
      </c>
    </row>
    <row r="480" spans="1:28" hidden="1" x14ac:dyDescent="0.25">
      <c r="A480">
        <v>6642</v>
      </c>
      <c r="B480">
        <v>2.2000000000000002</v>
      </c>
      <c r="C480" s="10">
        <v>42370</v>
      </c>
      <c r="D480" s="10"/>
      <c r="E480" s="9">
        <f t="shared" si="43"/>
        <v>0</v>
      </c>
      <c r="F480" s="9">
        <f t="shared" si="44"/>
        <v>1</v>
      </c>
      <c r="I480">
        <f ca="1">VLOOKUP(A480,OFFSET(SVOD!$A$4,1,0,2000,3),3,0)</f>
        <v>2.2000000000000002</v>
      </c>
      <c r="J480" s="160"/>
      <c r="K480" s="38">
        <f t="shared" ca="1" si="45"/>
        <v>2.2000000000000002</v>
      </c>
      <c r="L480" s="38">
        <f t="shared" ca="1" si="46"/>
        <v>2.2000000000000002</v>
      </c>
      <c r="M480" s="37">
        <v>2.2000000000000002</v>
      </c>
      <c r="N480" s="36" t="b">
        <f t="shared" ca="1" si="47"/>
        <v>0</v>
      </c>
      <c r="O480" t="s">
        <v>4082</v>
      </c>
      <c r="P480" s="44">
        <v>5800178135.1999998</v>
      </c>
      <c r="Q480">
        <f ca="1">VLOOKUP(A480,OFFSET(SVOD!$A$4,1,0,2000,3),2,0)</f>
        <v>2.2000000000000002</v>
      </c>
      <c r="R480">
        <f ca="1">VLOOKUP(A480,OFFSET(SVOD!$A$4,1,0,2000,3),3,0)</f>
        <v>2.2000000000000002</v>
      </c>
      <c r="S480" t="str">
        <f t="shared" si="48"/>
        <v/>
      </c>
      <c r="T480" s="160">
        <f ca="1">VLOOKUP(A480,OFFSET(SVOD!$A$4,1,0,2000,5),5,0)</f>
        <v>0</v>
      </c>
      <c r="U480" t="s">
        <v>4292</v>
      </c>
      <c r="AA480">
        <f ca="1">VLOOKUP(A480,OFFSET(SVOD!$A$4,1,0,2000,4),4,0)</f>
        <v>1</v>
      </c>
    </row>
    <row r="481" spans="1:28" hidden="1" x14ac:dyDescent="0.25">
      <c r="A481">
        <v>6644</v>
      </c>
      <c r="B481">
        <v>1</v>
      </c>
      <c r="C481" s="10">
        <v>42644</v>
      </c>
      <c r="D481" s="10"/>
      <c r="E481" s="9">
        <f t="shared" si="43"/>
        <v>0</v>
      </c>
      <c r="F481" s="9">
        <f t="shared" si="44"/>
        <v>1</v>
      </c>
      <c r="I481">
        <f ca="1">VLOOKUP(A481,OFFSET(SVOD!$A$4,1,0,2000,3),3,0)</f>
        <v>1</v>
      </c>
      <c r="J481" s="160"/>
      <c r="K481" s="38">
        <f t="shared" ca="1" si="45"/>
        <v>1</v>
      </c>
      <c r="L481" s="38">
        <f t="shared" ca="1" si="46"/>
        <v>1</v>
      </c>
      <c r="M481" s="37">
        <v>1</v>
      </c>
      <c r="N481" s="36" t="b">
        <f t="shared" ca="1" si="47"/>
        <v>0</v>
      </c>
      <c r="O481" t="s">
        <v>4319</v>
      </c>
      <c r="P481" s="44">
        <v>900000000</v>
      </c>
      <c r="Q481">
        <f ca="1">VLOOKUP(A481,OFFSET(SVOD!$A$4,1,0,2000,3),2,0)</f>
        <v>1</v>
      </c>
      <c r="R481">
        <f ca="1">VLOOKUP(A481,OFFSET(SVOD!$A$4,1,0,2000,3),3,0)</f>
        <v>1</v>
      </c>
      <c r="S481" t="str">
        <f t="shared" si="48"/>
        <v/>
      </c>
      <c r="T481" s="160">
        <f ca="1">VLOOKUP(A481,OFFSET(SVOD!$A$4,1,0,2000,5),5,0)</f>
        <v>0</v>
      </c>
      <c r="AA481">
        <f ca="1">VLOOKUP(A481,OFFSET(SVOD!$A$4,1,0,2000,4),4,0)</f>
        <v>1</v>
      </c>
    </row>
    <row r="482" spans="1:28" hidden="1" x14ac:dyDescent="0.25">
      <c r="A482">
        <v>6645</v>
      </c>
      <c r="B482">
        <v>1</v>
      </c>
      <c r="C482" s="10">
        <v>42644</v>
      </c>
      <c r="D482" s="10"/>
      <c r="E482" s="9">
        <f t="shared" si="43"/>
        <v>0</v>
      </c>
      <c r="F482" s="9">
        <f t="shared" si="44"/>
        <v>1</v>
      </c>
      <c r="I482">
        <f ca="1">VLOOKUP(A482,OFFSET(SVOD!$A$4,1,0,2000,3),3,0)</f>
        <v>1</v>
      </c>
      <c r="J482" s="160"/>
      <c r="K482" s="38">
        <f t="shared" ca="1" si="45"/>
        <v>1</v>
      </c>
      <c r="L482" s="38">
        <f t="shared" ca="1" si="46"/>
        <v>1</v>
      </c>
      <c r="M482" s="37">
        <v>1</v>
      </c>
      <c r="N482" s="36" t="b">
        <f t="shared" ca="1" si="47"/>
        <v>0</v>
      </c>
      <c r="O482" t="s">
        <v>4670</v>
      </c>
      <c r="P482" s="44">
        <v>18055050.719999999</v>
      </c>
      <c r="Q482">
        <f ca="1">VLOOKUP(A482,OFFSET(SVOD!$A$4,1,0,2000,3),2,0)</f>
        <v>1</v>
      </c>
      <c r="R482">
        <f ca="1">VLOOKUP(A482,OFFSET(SVOD!$A$4,1,0,2000,3),3,0)</f>
        <v>1</v>
      </c>
      <c r="S482" t="str">
        <f t="shared" si="48"/>
        <v/>
      </c>
      <c r="T482" s="160">
        <f ca="1">VLOOKUP(A482,OFFSET(SVOD!$A$4,1,0,2000,5),5,0)</f>
        <v>0</v>
      </c>
      <c r="AA482">
        <f ca="1">VLOOKUP(A482,OFFSET(SVOD!$A$4,1,0,2000,4),4,0)</f>
        <v>1</v>
      </c>
    </row>
    <row r="483" spans="1:28" hidden="1" x14ac:dyDescent="0.25">
      <c r="A483">
        <v>6646</v>
      </c>
      <c r="B483">
        <v>1</v>
      </c>
      <c r="C483" s="10">
        <v>42644</v>
      </c>
      <c r="D483" s="10"/>
      <c r="E483" s="9">
        <f t="shared" si="43"/>
        <v>0</v>
      </c>
      <c r="F483" s="9">
        <f t="shared" si="44"/>
        <v>1</v>
      </c>
      <c r="I483">
        <f ca="1">VLOOKUP(A483,OFFSET(SVOD!$A$4,1,0,2000,3),3,0)</f>
        <v>1</v>
      </c>
      <c r="J483" s="160"/>
      <c r="K483" s="38">
        <f t="shared" ca="1" si="45"/>
        <v>1</v>
      </c>
      <c r="L483" s="38">
        <f t="shared" ca="1" si="46"/>
        <v>1</v>
      </c>
      <c r="M483" s="37">
        <v>1</v>
      </c>
      <c r="N483" s="36" t="b">
        <f t="shared" ca="1" si="47"/>
        <v>0</v>
      </c>
      <c r="O483" t="s">
        <v>4671</v>
      </c>
      <c r="P483" s="44">
        <v>27000000</v>
      </c>
      <c r="Q483">
        <f ca="1">VLOOKUP(A483,OFFSET(SVOD!$A$4,1,0,2000,3),2,0)</f>
        <v>1</v>
      </c>
      <c r="R483">
        <f ca="1">VLOOKUP(A483,OFFSET(SVOD!$A$4,1,0,2000,3),3,0)</f>
        <v>1</v>
      </c>
      <c r="S483" t="str">
        <f t="shared" si="48"/>
        <v/>
      </c>
      <c r="T483" s="160">
        <f ca="1">VLOOKUP(A483,OFFSET(SVOD!$A$4,1,0,2000,5),5,0)</f>
        <v>0</v>
      </c>
      <c r="AA483">
        <f ca="1">VLOOKUP(A483,OFFSET(SVOD!$A$4,1,0,2000,4),4,0)</f>
        <v>1</v>
      </c>
    </row>
    <row r="484" spans="1:28" hidden="1" x14ac:dyDescent="0.25">
      <c r="A484">
        <v>6647</v>
      </c>
      <c r="B484">
        <v>1</v>
      </c>
      <c r="C484" s="10">
        <v>42644</v>
      </c>
      <c r="D484" s="10"/>
      <c r="E484" s="9">
        <f t="shared" si="43"/>
        <v>0</v>
      </c>
      <c r="F484" s="9">
        <f t="shared" si="44"/>
        <v>1</v>
      </c>
      <c r="I484">
        <f ca="1">VLOOKUP(A484,OFFSET(SVOD!$A$4,1,0,2000,3),3,0)</f>
        <v>1</v>
      </c>
      <c r="J484" s="160"/>
      <c r="K484" s="38">
        <f t="shared" ca="1" si="45"/>
        <v>1</v>
      </c>
      <c r="L484" s="38">
        <f t="shared" ca="1" si="46"/>
        <v>1</v>
      </c>
      <c r="M484" s="37">
        <v>1</v>
      </c>
      <c r="N484" s="36" t="b">
        <f t="shared" ca="1" si="47"/>
        <v>0</v>
      </c>
      <c r="O484" t="s">
        <v>5033</v>
      </c>
      <c r="P484" s="44">
        <v>39982994.299999997</v>
      </c>
      <c r="Q484">
        <f ca="1">VLOOKUP(A484,OFFSET(SVOD!$A$4,1,0,2000,3),2,0)</f>
        <v>1</v>
      </c>
      <c r="R484">
        <f ca="1">VLOOKUP(A484,OFFSET(SVOD!$A$4,1,0,2000,3),3,0)</f>
        <v>1</v>
      </c>
      <c r="S484" t="str">
        <f t="shared" si="48"/>
        <v/>
      </c>
      <c r="T484" s="160">
        <f ca="1">VLOOKUP(A484,OFFSET(SVOD!$A$4,1,0,2000,5),5,0)</f>
        <v>0</v>
      </c>
      <c r="AA484">
        <f ca="1">VLOOKUP(A484,OFFSET(SVOD!$A$4,1,0,2000,4),4,0)</f>
        <v>1</v>
      </c>
    </row>
    <row r="485" spans="1:28" hidden="1" x14ac:dyDescent="0.25">
      <c r="A485">
        <v>6662</v>
      </c>
      <c r="B485">
        <v>2.1</v>
      </c>
      <c r="C485" s="10">
        <v>42644</v>
      </c>
      <c r="D485" s="10"/>
      <c r="E485" s="9">
        <f t="shared" si="43"/>
        <v>0</v>
      </c>
      <c r="F485" s="9">
        <f t="shared" si="44"/>
        <v>1</v>
      </c>
      <c r="I485">
        <f ca="1">VLOOKUP(A485,OFFSET(SVOD!$A$4,1,0,2000,3),3,0)</f>
        <v>2.9999999999999996</v>
      </c>
      <c r="J485" s="160" t="s">
        <v>3931</v>
      </c>
      <c r="K485" s="38">
        <f t="shared" ca="1" si="45"/>
        <v>2.9999999999999996</v>
      </c>
      <c r="L485" s="38">
        <f t="shared" ca="1" si="46"/>
        <v>2.9999999999999996</v>
      </c>
      <c r="M485" s="37">
        <v>3</v>
      </c>
      <c r="N485" s="36" t="b">
        <f t="shared" ca="1" si="47"/>
        <v>0</v>
      </c>
      <c r="O485" t="s">
        <v>4083</v>
      </c>
      <c r="P485" s="44">
        <v>839161385.71000004</v>
      </c>
      <c r="Q485">
        <f ca="1">VLOOKUP(A485,OFFSET(SVOD!$A$4,1,0,2000,3),2,0)</f>
        <v>2.9999999999999996</v>
      </c>
      <c r="R485">
        <f ca="1">VLOOKUP(A485,OFFSET(SVOD!$A$4,1,0,2000,3),3,0)</f>
        <v>2.9999999999999996</v>
      </c>
      <c r="S485" t="str">
        <f t="shared" si="48"/>
        <v/>
      </c>
      <c r="T485" s="160">
        <f ca="1">VLOOKUP(A485,OFFSET(SVOD!$A$4,1,0,2000,5),5,0)</f>
        <v>216</v>
      </c>
      <c r="V485" t="s">
        <v>6339</v>
      </c>
      <c r="AA485">
        <f ca="1">VLOOKUP(A485,OFFSET(SVOD!$A$4,1,0,2000,4),4,0)</f>
        <v>3</v>
      </c>
      <c r="AB485">
        <v>1</v>
      </c>
    </row>
    <row r="486" spans="1:28" hidden="1" x14ac:dyDescent="0.25">
      <c r="A486">
        <v>6664</v>
      </c>
      <c r="B486">
        <v>1</v>
      </c>
      <c r="C486" s="10">
        <v>42644</v>
      </c>
      <c r="D486" s="10"/>
      <c r="E486" s="9">
        <f t="shared" si="43"/>
        <v>0</v>
      </c>
      <c r="F486" s="9">
        <f t="shared" si="44"/>
        <v>1</v>
      </c>
      <c r="I486">
        <f ca="1">VLOOKUP(A486,OFFSET(SVOD!$A$4,1,0,2000,3),3,0)</f>
        <v>1</v>
      </c>
      <c r="J486" s="160"/>
      <c r="K486" s="38">
        <f t="shared" ca="1" si="45"/>
        <v>1</v>
      </c>
      <c r="L486" s="38">
        <f t="shared" ca="1" si="46"/>
        <v>1</v>
      </c>
      <c r="M486" s="37">
        <v>1</v>
      </c>
      <c r="N486" s="36" t="b">
        <f t="shared" ca="1" si="47"/>
        <v>0</v>
      </c>
      <c r="O486" t="s">
        <v>6343</v>
      </c>
      <c r="P486" s="44">
        <v>83402157.909999996</v>
      </c>
      <c r="Q486">
        <f ca="1">VLOOKUP(A486,OFFSET(SVOD!$A$4,1,0,2000,3),2,0)</f>
        <v>1</v>
      </c>
      <c r="R486">
        <f ca="1">VLOOKUP(A486,OFFSET(SVOD!$A$4,1,0,2000,3),3,0)</f>
        <v>1</v>
      </c>
      <c r="S486" t="str">
        <f t="shared" si="48"/>
        <v/>
      </c>
      <c r="T486" s="160">
        <f ca="1">VLOOKUP(A486,OFFSET(SVOD!$A$4,1,0,2000,5),5,0)</f>
        <v>0</v>
      </c>
      <c r="AA486">
        <f ca="1">VLOOKUP(A486,OFFSET(SVOD!$A$4,1,0,2000,4),4,0)</f>
        <v>1</v>
      </c>
    </row>
    <row r="487" spans="1:28" hidden="1" x14ac:dyDescent="0.25">
      <c r="A487">
        <v>6672</v>
      </c>
      <c r="B487">
        <v>1</v>
      </c>
      <c r="C487" s="10">
        <v>42644</v>
      </c>
      <c r="D487" s="10"/>
      <c r="E487" s="9">
        <f t="shared" si="43"/>
        <v>0</v>
      </c>
      <c r="F487" s="9">
        <f t="shared" si="44"/>
        <v>1</v>
      </c>
      <c r="I487">
        <f ca="1">VLOOKUP(A487,OFFSET(SVOD!$A$4,1,0,2000,3),3,0)</f>
        <v>1</v>
      </c>
      <c r="J487" s="160"/>
      <c r="K487" s="38">
        <f t="shared" ca="1" si="45"/>
        <v>1</v>
      </c>
      <c r="L487" s="38">
        <f t="shared" ca="1" si="46"/>
        <v>1</v>
      </c>
      <c r="M487" s="37">
        <v>1</v>
      </c>
      <c r="N487" s="36" t="b">
        <f t="shared" ca="1" si="47"/>
        <v>0</v>
      </c>
      <c r="O487" t="s">
        <v>4084</v>
      </c>
      <c r="P487" s="44">
        <v>20163206158.939999</v>
      </c>
      <c r="Q487">
        <f ca="1">VLOOKUP(A487,OFFSET(SVOD!$A$4,1,0,2000,3),2,0)</f>
        <v>1</v>
      </c>
      <c r="R487">
        <f ca="1">VLOOKUP(A487,OFFSET(SVOD!$A$4,1,0,2000,3),3,0)</f>
        <v>1</v>
      </c>
      <c r="S487" t="str">
        <f t="shared" si="48"/>
        <v/>
      </c>
      <c r="T487" s="160">
        <f ca="1">VLOOKUP(A487,OFFSET(SVOD!$A$4,1,0,2000,5),5,0)</f>
        <v>0</v>
      </c>
      <c r="AA487">
        <f ca="1">VLOOKUP(A487,OFFSET(SVOD!$A$4,1,0,2000,4),4,0)</f>
        <v>1</v>
      </c>
    </row>
    <row r="488" spans="1:28" hidden="1" x14ac:dyDescent="0.25">
      <c r="A488">
        <v>6674</v>
      </c>
      <c r="B488">
        <v>1</v>
      </c>
      <c r="C488" s="10">
        <v>42644</v>
      </c>
      <c r="D488" s="10"/>
      <c r="E488" s="9">
        <f t="shared" si="43"/>
        <v>0</v>
      </c>
      <c r="F488" s="9">
        <f t="shared" si="44"/>
        <v>1</v>
      </c>
      <c r="I488">
        <f ca="1">VLOOKUP(A488,OFFSET(SVOD!$A$4,1,0,2000,3),3,0)</f>
        <v>1</v>
      </c>
      <c r="J488" s="160"/>
      <c r="K488" s="38">
        <f t="shared" ca="1" si="45"/>
        <v>1</v>
      </c>
      <c r="L488" s="38">
        <f t="shared" ca="1" si="46"/>
        <v>1</v>
      </c>
      <c r="M488" s="37">
        <v>1</v>
      </c>
      <c r="N488" s="36" t="b">
        <f t="shared" ca="1" si="47"/>
        <v>0</v>
      </c>
      <c r="O488" t="s">
        <v>4085</v>
      </c>
      <c r="P488" s="44">
        <v>1211000000</v>
      </c>
      <c r="Q488">
        <f ca="1">VLOOKUP(A488,OFFSET(SVOD!$A$4,1,0,2000,3),2,0)</f>
        <v>1</v>
      </c>
      <c r="R488">
        <f ca="1">VLOOKUP(A488,OFFSET(SVOD!$A$4,1,0,2000,3),3,0)</f>
        <v>1</v>
      </c>
      <c r="S488" t="str">
        <f t="shared" si="48"/>
        <v/>
      </c>
      <c r="T488" s="160">
        <f ca="1">VLOOKUP(A488,OFFSET(SVOD!$A$4,1,0,2000,5),5,0)</f>
        <v>0</v>
      </c>
      <c r="AA488">
        <f ca="1">VLOOKUP(A488,OFFSET(SVOD!$A$4,1,0,2000,4),4,0)</f>
        <v>1</v>
      </c>
    </row>
    <row r="489" spans="1:28" hidden="1" x14ac:dyDescent="0.25">
      <c r="A489">
        <v>6685</v>
      </c>
      <c r="B489">
        <v>1</v>
      </c>
      <c r="C489" s="10">
        <v>42644</v>
      </c>
      <c r="D489" s="10"/>
      <c r="E489" s="9">
        <f t="shared" si="43"/>
        <v>0</v>
      </c>
      <c r="F489" s="9">
        <f t="shared" si="44"/>
        <v>1</v>
      </c>
      <c r="I489">
        <f ca="1">VLOOKUP(A489,OFFSET(SVOD!$A$4,1,0,2000,3),3,0)</f>
        <v>1</v>
      </c>
      <c r="J489" s="160"/>
      <c r="K489" s="38">
        <f t="shared" ca="1" si="45"/>
        <v>1</v>
      </c>
      <c r="L489" s="38">
        <f t="shared" ca="1" si="46"/>
        <v>1</v>
      </c>
      <c r="M489" s="37">
        <v>1</v>
      </c>
      <c r="N489" s="36" t="b">
        <f t="shared" ca="1" si="47"/>
        <v>0</v>
      </c>
      <c r="O489" t="s">
        <v>3815</v>
      </c>
      <c r="P489" s="44">
        <v>180000000</v>
      </c>
      <c r="Q489">
        <f ca="1">VLOOKUP(A489,OFFSET(SVOD!$A$4,1,0,2000,3),2,0)</f>
        <v>1</v>
      </c>
      <c r="R489">
        <f ca="1">VLOOKUP(A489,OFFSET(SVOD!$A$4,1,0,2000,3),3,0)</f>
        <v>1</v>
      </c>
      <c r="S489" t="str">
        <f t="shared" si="48"/>
        <v/>
      </c>
      <c r="T489" s="160">
        <f ca="1">VLOOKUP(A489,OFFSET(SVOD!$A$4,1,0,2000,5),5,0)</f>
        <v>0</v>
      </c>
      <c r="AA489">
        <f ca="1">VLOOKUP(A489,OFFSET(SVOD!$A$4,1,0,2000,4),4,0)</f>
        <v>1</v>
      </c>
    </row>
    <row r="490" spans="1:28" hidden="1" x14ac:dyDescent="0.25">
      <c r="A490">
        <v>6686</v>
      </c>
      <c r="B490">
        <v>1</v>
      </c>
      <c r="C490" s="10">
        <v>42644</v>
      </c>
      <c r="D490" s="10"/>
      <c r="E490" s="9">
        <f t="shared" si="43"/>
        <v>0</v>
      </c>
      <c r="F490" s="9">
        <f t="shared" si="44"/>
        <v>1</v>
      </c>
      <c r="I490">
        <f ca="1">VLOOKUP(A490,OFFSET(SVOD!$A$4,1,0,2000,3),3,0)</f>
        <v>1</v>
      </c>
      <c r="J490" s="160"/>
      <c r="K490" s="38">
        <f t="shared" ca="1" si="45"/>
        <v>1</v>
      </c>
      <c r="L490" s="38">
        <f t="shared" ca="1" si="46"/>
        <v>1</v>
      </c>
      <c r="M490" s="37">
        <v>1</v>
      </c>
      <c r="N490" s="36" t="b">
        <f t="shared" ca="1" si="47"/>
        <v>0</v>
      </c>
      <c r="O490" t="s">
        <v>3630</v>
      </c>
      <c r="P490" s="44">
        <v>34927876</v>
      </c>
      <c r="Q490">
        <f ca="1">VLOOKUP(A490,OFFSET(SVOD!$A$4,1,0,2000,3),2,0)</f>
        <v>1</v>
      </c>
      <c r="R490">
        <f ca="1">VLOOKUP(A490,OFFSET(SVOD!$A$4,1,0,2000,3),3,0)</f>
        <v>1</v>
      </c>
      <c r="S490" t="str">
        <f t="shared" si="48"/>
        <v/>
      </c>
      <c r="T490" s="160">
        <f ca="1">VLOOKUP(A490,OFFSET(SVOD!$A$4,1,0,2000,5),5,0)</f>
        <v>0</v>
      </c>
      <c r="AA490">
        <f ca="1">VLOOKUP(A490,OFFSET(SVOD!$A$4,1,0,2000,4),4,0)</f>
        <v>1</v>
      </c>
    </row>
    <row r="491" spans="1:28" hidden="1" x14ac:dyDescent="0.25">
      <c r="A491">
        <v>6691</v>
      </c>
      <c r="B491">
        <v>2.1</v>
      </c>
      <c r="C491" s="10">
        <v>42644</v>
      </c>
      <c r="D491" s="10"/>
      <c r="E491" s="9">
        <f t="shared" si="43"/>
        <v>0</v>
      </c>
      <c r="F491" s="9">
        <f t="shared" si="44"/>
        <v>1</v>
      </c>
      <c r="I491">
        <f ca="1">VLOOKUP(A491,OFFSET(SVOD!$A$4,1,0,2000,3),3,0)</f>
        <v>2.1</v>
      </c>
      <c r="J491" s="160"/>
      <c r="K491" s="38">
        <f t="shared" ca="1" si="45"/>
        <v>2</v>
      </c>
      <c r="L491" s="38">
        <f t="shared" ca="1" si="46"/>
        <v>2</v>
      </c>
      <c r="M491" s="37">
        <v>2</v>
      </c>
      <c r="N491" s="36" t="b">
        <f t="shared" ca="1" si="47"/>
        <v>0</v>
      </c>
      <c r="O491" t="s">
        <v>4672</v>
      </c>
      <c r="P491" s="44">
        <v>2074077087</v>
      </c>
      <c r="Q491">
        <f ca="1">VLOOKUP(A491,OFFSET(SVOD!$A$4,1,0,2000,3),2,0)</f>
        <v>2.1</v>
      </c>
      <c r="R491">
        <f ca="1">VLOOKUP(A491,OFFSET(SVOD!$A$4,1,0,2000,3),3,0)</f>
        <v>2.1</v>
      </c>
      <c r="S491" t="str">
        <f t="shared" si="48"/>
        <v/>
      </c>
      <c r="T491" s="160">
        <f ca="1">VLOOKUP(A491,OFFSET(SVOD!$A$4,1,0,2000,5),5,0)</f>
        <v>0</v>
      </c>
      <c r="AA491">
        <f ca="1">VLOOKUP(A491,OFFSET(SVOD!$A$4,1,0,2000,4),4,0)</f>
        <v>1</v>
      </c>
    </row>
    <row r="492" spans="1:28" hidden="1" x14ac:dyDescent="0.25">
      <c r="A492">
        <v>6692</v>
      </c>
      <c r="B492">
        <v>1</v>
      </c>
      <c r="C492" s="10">
        <v>42644</v>
      </c>
      <c r="D492" s="10"/>
      <c r="E492" s="9">
        <f t="shared" si="43"/>
        <v>0</v>
      </c>
      <c r="F492" s="9">
        <f t="shared" si="44"/>
        <v>1</v>
      </c>
      <c r="I492">
        <f ca="1">VLOOKUP(A492,OFFSET(SVOD!$A$4,1,0,2000,3),3,0)</f>
        <v>1</v>
      </c>
      <c r="J492" s="160"/>
      <c r="K492" s="38">
        <f t="shared" ca="1" si="45"/>
        <v>1</v>
      </c>
      <c r="L492" s="38">
        <f t="shared" ca="1" si="46"/>
        <v>1</v>
      </c>
      <c r="M492" s="37">
        <v>1</v>
      </c>
      <c r="N492" s="36" t="b">
        <f t="shared" ca="1" si="47"/>
        <v>0</v>
      </c>
      <c r="O492" t="s">
        <v>4673</v>
      </c>
      <c r="P492" s="44">
        <v>14635000000</v>
      </c>
      <c r="Q492">
        <f ca="1">VLOOKUP(A492,OFFSET(SVOD!$A$4,1,0,2000,3),2,0)</f>
        <v>1</v>
      </c>
      <c r="R492">
        <f ca="1">VLOOKUP(A492,OFFSET(SVOD!$A$4,1,0,2000,3),3,0)</f>
        <v>1</v>
      </c>
      <c r="S492" t="str">
        <f t="shared" si="48"/>
        <v/>
      </c>
      <c r="T492" s="160">
        <f ca="1">VLOOKUP(A492,OFFSET(SVOD!$A$4,1,0,2000,5),5,0)</f>
        <v>0</v>
      </c>
      <c r="AA492">
        <f ca="1">VLOOKUP(A492,OFFSET(SVOD!$A$4,1,0,2000,4),4,0)</f>
        <v>1</v>
      </c>
    </row>
    <row r="493" spans="1:28" hidden="1" x14ac:dyDescent="0.25">
      <c r="A493">
        <v>6696</v>
      </c>
      <c r="B493">
        <v>1</v>
      </c>
      <c r="C493" s="10">
        <v>42644</v>
      </c>
      <c r="D493" s="10"/>
      <c r="E493" s="9">
        <f t="shared" si="43"/>
        <v>0</v>
      </c>
      <c r="F493" s="9">
        <f t="shared" si="44"/>
        <v>1</v>
      </c>
      <c r="I493">
        <f ca="1">VLOOKUP(A493,OFFSET(SVOD!$A$4,1,0,2000,3),3,0)</f>
        <v>1</v>
      </c>
      <c r="J493" s="160"/>
      <c r="K493" s="38">
        <f t="shared" ca="1" si="45"/>
        <v>1</v>
      </c>
      <c r="L493" s="38">
        <f t="shared" ca="1" si="46"/>
        <v>1</v>
      </c>
      <c r="M493" s="37">
        <v>1</v>
      </c>
      <c r="N493" s="36" t="b">
        <f t="shared" ca="1" si="47"/>
        <v>0</v>
      </c>
      <c r="O493" t="s">
        <v>3617</v>
      </c>
      <c r="P493" s="44">
        <v>200000000</v>
      </c>
      <c r="Q493">
        <f ca="1">VLOOKUP(A493,OFFSET(SVOD!$A$4,1,0,2000,3),2,0)</f>
        <v>1</v>
      </c>
      <c r="R493">
        <f ca="1">VLOOKUP(A493,OFFSET(SVOD!$A$4,1,0,2000,3),3,0)</f>
        <v>1</v>
      </c>
      <c r="S493" t="str">
        <f t="shared" si="48"/>
        <v/>
      </c>
      <c r="T493" s="160">
        <f ca="1">VLOOKUP(A493,OFFSET(SVOD!$A$4,1,0,2000,5),5,0)</f>
        <v>0</v>
      </c>
      <c r="AA493">
        <f ca="1">VLOOKUP(A493,OFFSET(SVOD!$A$4,1,0,2000,4),4,0)</f>
        <v>1</v>
      </c>
    </row>
    <row r="494" spans="1:28" hidden="1" x14ac:dyDescent="0.25">
      <c r="A494">
        <v>6697</v>
      </c>
      <c r="B494">
        <v>2.2000000000000002</v>
      </c>
      <c r="C494" s="10">
        <v>42552</v>
      </c>
      <c r="D494" s="10"/>
      <c r="E494" s="9">
        <f t="shared" si="43"/>
        <v>0</v>
      </c>
      <c r="F494" s="9">
        <f t="shared" si="44"/>
        <v>1</v>
      </c>
      <c r="I494">
        <f ca="1">VLOOKUP(A494,OFFSET(SVOD!$A$4,1,0,2000,3),3,0)</f>
        <v>1</v>
      </c>
      <c r="J494" s="160" t="s">
        <v>178</v>
      </c>
      <c r="K494" s="38">
        <f t="shared" ca="1" si="45"/>
        <v>1</v>
      </c>
      <c r="L494" s="38">
        <f t="shared" ca="1" si="46"/>
        <v>1</v>
      </c>
      <c r="M494" s="37">
        <v>1</v>
      </c>
      <c r="N494" s="36" t="b">
        <f t="shared" ca="1" si="47"/>
        <v>0</v>
      </c>
      <c r="O494" t="s">
        <v>3751</v>
      </c>
      <c r="P494" s="44">
        <v>18048540000</v>
      </c>
      <c r="Q494">
        <f ca="1">VLOOKUP(A494,OFFSET(SVOD!$A$4,1,0,2000,3),2,0)</f>
        <v>1</v>
      </c>
      <c r="R494">
        <f ca="1">VLOOKUP(A494,OFFSET(SVOD!$A$4,1,0,2000,3),3,0)</f>
        <v>1</v>
      </c>
      <c r="S494" t="str">
        <f t="shared" si="48"/>
        <v/>
      </c>
      <c r="T494" s="160">
        <f ca="1">VLOOKUP(A494,OFFSET(SVOD!$A$4,1,0,2000,5),5,0)</f>
        <v>0</v>
      </c>
      <c r="V494" t="s">
        <v>3752</v>
      </c>
      <c r="AA494">
        <f ca="1">VLOOKUP(A494,OFFSET(SVOD!$A$4,1,0,2000,4),4,0)</f>
        <v>1</v>
      </c>
      <c r="AB494">
        <v>1</v>
      </c>
    </row>
    <row r="495" spans="1:28" hidden="1" x14ac:dyDescent="0.25">
      <c r="A495">
        <v>6716</v>
      </c>
      <c r="B495">
        <v>1</v>
      </c>
      <c r="C495" s="10">
        <v>42644</v>
      </c>
      <c r="D495" s="10"/>
      <c r="E495" s="9">
        <f t="shared" si="43"/>
        <v>0</v>
      </c>
      <c r="F495" s="9">
        <f t="shared" si="44"/>
        <v>1</v>
      </c>
      <c r="I495">
        <f ca="1">VLOOKUP(A495,OFFSET(SVOD!$A$4,1,0,2000,3),3,0)</f>
        <v>1</v>
      </c>
      <c r="J495" s="160"/>
      <c r="K495" s="38">
        <f t="shared" ca="1" si="45"/>
        <v>1</v>
      </c>
      <c r="L495" s="38">
        <f t="shared" ca="1" si="46"/>
        <v>1</v>
      </c>
      <c r="M495" s="37">
        <v>1</v>
      </c>
      <c r="N495" s="36" t="b">
        <f t="shared" ca="1" si="47"/>
        <v>0</v>
      </c>
      <c r="O495" t="s">
        <v>7816</v>
      </c>
      <c r="P495" s="44">
        <v>83900000</v>
      </c>
      <c r="Q495">
        <f ca="1">VLOOKUP(A495,OFFSET(SVOD!$A$4,1,0,2000,3),2,0)</f>
        <v>1</v>
      </c>
      <c r="R495">
        <f ca="1">VLOOKUP(A495,OFFSET(SVOD!$A$4,1,0,2000,3),3,0)</f>
        <v>1</v>
      </c>
      <c r="S495" t="str">
        <f t="shared" si="48"/>
        <v/>
      </c>
      <c r="T495" s="160">
        <f ca="1">VLOOKUP(A495,OFFSET(SVOD!$A$4,1,0,2000,5),5,0)</f>
        <v>0</v>
      </c>
      <c r="AA495">
        <f ca="1">VLOOKUP(A495,OFFSET(SVOD!$A$4,1,0,2000,4),4,0)</f>
        <v>1</v>
      </c>
    </row>
    <row r="496" spans="1:28" hidden="1" x14ac:dyDescent="0.25">
      <c r="A496">
        <v>6728</v>
      </c>
      <c r="B496">
        <v>1</v>
      </c>
      <c r="C496" s="10">
        <v>42644</v>
      </c>
      <c r="D496" s="10"/>
      <c r="E496" s="9">
        <f t="shared" si="43"/>
        <v>0</v>
      </c>
      <c r="F496" s="9">
        <f t="shared" si="44"/>
        <v>1</v>
      </c>
      <c r="I496">
        <f ca="1">VLOOKUP(A496,OFFSET(SVOD!$A$4,1,0,2000,3),3,0)</f>
        <v>1</v>
      </c>
      <c r="J496" s="160"/>
      <c r="K496" s="38">
        <f t="shared" ca="1" si="45"/>
        <v>1</v>
      </c>
      <c r="L496" s="38">
        <f t="shared" ca="1" si="46"/>
        <v>1</v>
      </c>
      <c r="M496" s="37">
        <v>1</v>
      </c>
      <c r="N496" s="36" t="b">
        <f t="shared" ca="1" si="47"/>
        <v>0</v>
      </c>
      <c r="O496" t="s">
        <v>3696</v>
      </c>
      <c r="P496" s="44">
        <v>160535714.38999999</v>
      </c>
      <c r="Q496">
        <f ca="1">VLOOKUP(A496,OFFSET(SVOD!$A$4,1,0,2000,3),2,0)</f>
        <v>1</v>
      </c>
      <c r="R496">
        <f ca="1">VLOOKUP(A496,OFFSET(SVOD!$A$4,1,0,2000,3),3,0)</f>
        <v>1</v>
      </c>
      <c r="S496" t="str">
        <f t="shared" si="48"/>
        <v/>
      </c>
      <c r="T496" s="160">
        <f ca="1">VLOOKUP(A496,OFFSET(SVOD!$A$4,1,0,2000,5),5,0)</f>
        <v>0</v>
      </c>
      <c r="AA496">
        <f ca="1">VLOOKUP(A496,OFFSET(SVOD!$A$4,1,0,2000,4),4,0)</f>
        <v>1</v>
      </c>
    </row>
    <row r="497" spans="1:29" hidden="1" x14ac:dyDescent="0.25">
      <c r="A497">
        <v>6737</v>
      </c>
      <c r="B497">
        <v>1</v>
      </c>
      <c r="C497" s="10">
        <v>42644</v>
      </c>
      <c r="D497" s="10"/>
      <c r="E497" s="9">
        <f t="shared" si="43"/>
        <v>0</v>
      </c>
      <c r="F497" s="9">
        <f t="shared" si="44"/>
        <v>1</v>
      </c>
      <c r="I497">
        <f ca="1">VLOOKUP(A497,OFFSET(SVOD!$A$4,1,0,2000,3),3,0)</f>
        <v>1</v>
      </c>
      <c r="J497" s="160"/>
      <c r="K497" s="38">
        <f t="shared" ca="1" si="45"/>
        <v>1</v>
      </c>
      <c r="L497" s="38">
        <f t="shared" ca="1" si="46"/>
        <v>1</v>
      </c>
      <c r="M497" s="37">
        <v>1</v>
      </c>
      <c r="N497" s="36" t="b">
        <f t="shared" ca="1" si="47"/>
        <v>0</v>
      </c>
      <c r="O497" t="s">
        <v>4060</v>
      </c>
      <c r="P497" s="44">
        <v>593220000</v>
      </c>
      <c r="Q497">
        <f ca="1">VLOOKUP(A497,OFFSET(SVOD!$A$4,1,0,2000,3),2,0)</f>
        <v>1</v>
      </c>
      <c r="R497">
        <f ca="1">VLOOKUP(A497,OFFSET(SVOD!$A$4,1,0,2000,3),3,0)</f>
        <v>1</v>
      </c>
      <c r="S497" t="str">
        <f t="shared" si="48"/>
        <v/>
      </c>
      <c r="T497" s="160">
        <f ca="1">VLOOKUP(A497,OFFSET(SVOD!$A$4,1,0,2000,5),5,0)</f>
        <v>0</v>
      </c>
      <c r="AA497">
        <f ca="1">VLOOKUP(A497,OFFSET(SVOD!$A$4,1,0,2000,4),4,0)</f>
        <v>1</v>
      </c>
    </row>
    <row r="498" spans="1:29" hidden="1" x14ac:dyDescent="0.25">
      <c r="A498">
        <v>6745</v>
      </c>
      <c r="B498">
        <v>2.2000000000000002</v>
      </c>
      <c r="C498" s="10">
        <v>42644</v>
      </c>
      <c r="D498" s="10"/>
      <c r="E498" s="9">
        <f t="shared" si="43"/>
        <v>0</v>
      </c>
      <c r="F498" s="9">
        <f t="shared" si="44"/>
        <v>1</v>
      </c>
      <c r="I498">
        <f ca="1">VLOOKUP(A498,OFFSET(SVOD!$A$4,1,0,2000,3),3,0)</f>
        <v>2.2000000000000002</v>
      </c>
      <c r="J498" s="160"/>
      <c r="K498" s="38">
        <f t="shared" ca="1" si="45"/>
        <v>2.2000000000000002</v>
      </c>
      <c r="L498" s="38">
        <f t="shared" ca="1" si="46"/>
        <v>2.2000000000000002</v>
      </c>
      <c r="M498" s="37">
        <v>2.2000000000000002</v>
      </c>
      <c r="N498" s="36" t="b">
        <f t="shared" ca="1" si="47"/>
        <v>0</v>
      </c>
      <c r="O498" t="s">
        <v>4374</v>
      </c>
      <c r="P498" s="44">
        <v>1013133824.6</v>
      </c>
      <c r="Q498">
        <f ca="1">VLOOKUP(A498,OFFSET(SVOD!$A$4,1,0,2000,3),2,0)</f>
        <v>2.2000000000000002</v>
      </c>
      <c r="R498">
        <f ca="1">VLOOKUP(A498,OFFSET(SVOD!$A$4,1,0,2000,3),3,0)</f>
        <v>2.2000000000000002</v>
      </c>
      <c r="S498" t="str">
        <f t="shared" si="48"/>
        <v/>
      </c>
      <c r="T498" s="160">
        <f ca="1">VLOOKUP(A498,OFFSET(SVOD!$A$4,1,0,2000,5),5,0)</f>
        <v>0</v>
      </c>
      <c r="AA498">
        <f ca="1">VLOOKUP(A498,OFFSET(SVOD!$A$4,1,0,2000,4),4,0)</f>
        <v>1</v>
      </c>
    </row>
    <row r="499" spans="1:29" hidden="1" x14ac:dyDescent="0.25">
      <c r="A499">
        <v>6775</v>
      </c>
      <c r="B499">
        <v>1</v>
      </c>
      <c r="C499" s="10">
        <v>42644</v>
      </c>
      <c r="D499" s="10"/>
      <c r="E499" s="9">
        <f t="shared" si="43"/>
        <v>0</v>
      </c>
      <c r="F499" s="9">
        <f t="shared" si="44"/>
        <v>1</v>
      </c>
      <c r="I499">
        <f ca="1">VLOOKUP(A499,OFFSET(SVOD!$A$4,1,0,2000,3),3,0)</f>
        <v>1</v>
      </c>
      <c r="J499" s="160"/>
      <c r="K499" s="38">
        <f t="shared" ca="1" si="45"/>
        <v>1</v>
      </c>
      <c r="L499" s="38">
        <f t="shared" ca="1" si="46"/>
        <v>1</v>
      </c>
      <c r="M499" s="37">
        <v>1</v>
      </c>
      <c r="N499" s="36" t="b">
        <f t="shared" ca="1" si="47"/>
        <v>0</v>
      </c>
      <c r="O499" t="s">
        <v>4674</v>
      </c>
      <c r="P499" s="44">
        <v>299160000</v>
      </c>
      <c r="Q499">
        <f ca="1">VLOOKUP(A499,OFFSET(SVOD!$A$4,1,0,2000,3),2,0)</f>
        <v>1</v>
      </c>
      <c r="R499">
        <f ca="1">VLOOKUP(A499,OFFSET(SVOD!$A$4,1,0,2000,3),3,0)</f>
        <v>1</v>
      </c>
      <c r="S499" t="str">
        <f t="shared" si="48"/>
        <v/>
      </c>
      <c r="T499" s="160">
        <f ca="1">VLOOKUP(A499,OFFSET(SVOD!$A$4,1,0,2000,5),5,0)</f>
        <v>0</v>
      </c>
      <c r="AA499">
        <f ca="1">VLOOKUP(A499,OFFSET(SVOD!$A$4,1,0,2000,4),4,0)</f>
        <v>1</v>
      </c>
    </row>
    <row r="500" spans="1:29" hidden="1" x14ac:dyDescent="0.25">
      <c r="A500">
        <v>6797</v>
      </c>
      <c r="B500">
        <v>1</v>
      </c>
      <c r="C500" s="10">
        <v>42644</v>
      </c>
      <c r="D500" s="10"/>
      <c r="E500" s="9">
        <f t="shared" si="43"/>
        <v>0</v>
      </c>
      <c r="F500" s="9">
        <f t="shared" si="44"/>
        <v>1</v>
      </c>
      <c r="I500">
        <f ca="1">VLOOKUP(A500,OFFSET(SVOD!$A$4,1,0,2000,3),3,0)</f>
        <v>1</v>
      </c>
      <c r="J500" s="160"/>
      <c r="K500" s="38">
        <f t="shared" ca="1" si="45"/>
        <v>1</v>
      </c>
      <c r="L500" s="38">
        <f t="shared" ca="1" si="46"/>
        <v>1</v>
      </c>
      <c r="M500" s="37">
        <v>1</v>
      </c>
      <c r="N500" s="36" t="b">
        <f t="shared" ca="1" si="47"/>
        <v>0</v>
      </c>
      <c r="O500" t="s">
        <v>6828</v>
      </c>
      <c r="P500" s="44">
        <v>10000000</v>
      </c>
      <c r="Q500">
        <f ca="1">VLOOKUP(A500,OFFSET(SVOD!$A$4,1,0,2000,3),2,0)</f>
        <v>1</v>
      </c>
      <c r="R500">
        <f ca="1">VLOOKUP(A500,OFFSET(SVOD!$A$4,1,0,2000,3),3,0)</f>
        <v>1</v>
      </c>
      <c r="S500" t="str">
        <f t="shared" si="48"/>
        <v/>
      </c>
      <c r="T500" s="160">
        <f ca="1">VLOOKUP(A500,OFFSET(SVOD!$A$4,1,0,2000,5),5,0)</f>
        <v>0</v>
      </c>
      <c r="AA500">
        <f ca="1">VLOOKUP(A500,OFFSET(SVOD!$A$4,1,0,2000,4),4,0)</f>
        <v>1</v>
      </c>
    </row>
    <row r="501" spans="1:29" hidden="1" x14ac:dyDescent="0.25">
      <c r="A501">
        <v>6803</v>
      </c>
      <c r="B501">
        <v>1</v>
      </c>
      <c r="C501" s="10">
        <v>42644</v>
      </c>
      <c r="D501" s="10"/>
      <c r="E501" s="9">
        <f t="shared" si="43"/>
        <v>0</v>
      </c>
      <c r="F501" s="9">
        <f t="shared" si="44"/>
        <v>1</v>
      </c>
      <c r="I501">
        <f ca="1">VLOOKUP(A501,OFFSET(SVOD!$A$4,1,0,2000,3),3,0)</f>
        <v>1</v>
      </c>
      <c r="J501" s="160"/>
      <c r="K501" s="38">
        <f t="shared" ca="1" si="45"/>
        <v>1</v>
      </c>
      <c r="L501" s="38">
        <f t="shared" ca="1" si="46"/>
        <v>1</v>
      </c>
      <c r="M501" s="37">
        <v>1</v>
      </c>
      <c r="N501" s="36" t="b">
        <f t="shared" ca="1" si="47"/>
        <v>0</v>
      </c>
      <c r="O501" t="s">
        <v>3953</v>
      </c>
      <c r="P501" s="44">
        <v>149999595.46000001</v>
      </c>
      <c r="Q501">
        <f ca="1">VLOOKUP(A501,OFFSET(SVOD!$A$4,1,0,2000,3),2,0)</f>
        <v>1</v>
      </c>
      <c r="R501">
        <f ca="1">VLOOKUP(A501,OFFSET(SVOD!$A$4,1,0,2000,3),3,0)</f>
        <v>1</v>
      </c>
      <c r="S501" t="str">
        <f t="shared" si="48"/>
        <v/>
      </c>
      <c r="T501" s="160">
        <f ca="1">VLOOKUP(A501,OFFSET(SVOD!$A$4,1,0,2000,5),5,0)</f>
        <v>0</v>
      </c>
      <c r="AA501">
        <f ca="1">VLOOKUP(A501,OFFSET(SVOD!$A$4,1,0,2000,4),4,0)</f>
        <v>1</v>
      </c>
    </row>
    <row r="502" spans="1:29" hidden="1" x14ac:dyDescent="0.25">
      <c r="A502">
        <v>6809</v>
      </c>
      <c r="B502">
        <v>1</v>
      </c>
      <c r="C502" s="10">
        <v>42644</v>
      </c>
      <c r="D502" s="10"/>
      <c r="E502" s="9">
        <f t="shared" si="43"/>
        <v>0</v>
      </c>
      <c r="F502" s="9">
        <f t="shared" si="44"/>
        <v>1</v>
      </c>
      <c r="I502">
        <f ca="1">VLOOKUP(A502,OFFSET(SVOD!$A$4,1,0,2000,3),3,0)</f>
        <v>1</v>
      </c>
      <c r="J502" s="160"/>
      <c r="K502" s="38">
        <f t="shared" ca="1" si="45"/>
        <v>1</v>
      </c>
      <c r="L502" s="38">
        <f t="shared" ca="1" si="46"/>
        <v>1</v>
      </c>
      <c r="M502" s="37">
        <v>1</v>
      </c>
      <c r="N502" s="36" t="b">
        <f t="shared" ca="1" si="47"/>
        <v>0</v>
      </c>
      <c r="O502" t="s">
        <v>3940</v>
      </c>
      <c r="P502" s="44">
        <v>360304347.81999999</v>
      </c>
      <c r="Q502">
        <f ca="1">VLOOKUP(A502,OFFSET(SVOD!$A$4,1,0,2000,3),2,0)</f>
        <v>1</v>
      </c>
      <c r="R502">
        <f ca="1">VLOOKUP(A502,OFFSET(SVOD!$A$4,1,0,2000,3),3,0)</f>
        <v>1</v>
      </c>
      <c r="S502" t="str">
        <f t="shared" si="48"/>
        <v/>
      </c>
      <c r="T502" s="160">
        <f ca="1">VLOOKUP(A502,OFFSET(SVOD!$A$4,1,0,2000,5),5,0)</f>
        <v>0</v>
      </c>
      <c r="AA502">
        <f ca="1">VLOOKUP(A502,OFFSET(SVOD!$A$4,1,0,2000,4),4,0)</f>
        <v>1</v>
      </c>
    </row>
    <row r="503" spans="1:29" hidden="1" x14ac:dyDescent="0.25">
      <c r="A503">
        <v>6811</v>
      </c>
      <c r="B503">
        <v>2.2000000000000002</v>
      </c>
      <c r="C503" s="10">
        <v>42644</v>
      </c>
      <c r="D503" s="10"/>
      <c r="E503" s="9">
        <f t="shared" si="43"/>
        <v>0</v>
      </c>
      <c r="F503" s="9">
        <f t="shared" si="44"/>
        <v>1</v>
      </c>
      <c r="I503">
        <f ca="1">VLOOKUP(A503,OFFSET(SVOD!$A$4,1,0,2000,3),3,0)</f>
        <v>2.2000000000000002</v>
      </c>
      <c r="J503" s="160"/>
      <c r="K503" s="38">
        <f t="shared" ca="1" si="45"/>
        <v>2.2000000000000002</v>
      </c>
      <c r="L503" s="38">
        <f t="shared" ca="1" si="46"/>
        <v>2.2000000000000002</v>
      </c>
      <c r="M503" s="37">
        <v>2.2000000000000002</v>
      </c>
      <c r="N503" s="36" t="b">
        <f t="shared" ca="1" si="47"/>
        <v>0</v>
      </c>
      <c r="O503" t="s">
        <v>7705</v>
      </c>
      <c r="P503" s="44">
        <v>79336016.989999995</v>
      </c>
      <c r="Q503">
        <f ca="1">VLOOKUP(A503,OFFSET(SVOD!$A$4,1,0,2000,3),2,0)</f>
        <v>2.2000000000000002</v>
      </c>
      <c r="R503">
        <f ca="1">VLOOKUP(A503,OFFSET(SVOD!$A$4,1,0,2000,3),3,0)</f>
        <v>2.2000000000000002</v>
      </c>
      <c r="S503" t="str">
        <f t="shared" si="48"/>
        <v/>
      </c>
      <c r="T503" s="160">
        <f ca="1">VLOOKUP(A503,OFFSET(SVOD!$A$4,1,0,2000,5),5,0)</f>
        <v>0</v>
      </c>
      <c r="AA503">
        <f ca="1">VLOOKUP(A503,OFFSET(SVOD!$A$4,1,0,2000,4),4,0)</f>
        <v>1</v>
      </c>
    </row>
    <row r="504" spans="1:29" hidden="1" x14ac:dyDescent="0.25">
      <c r="A504">
        <v>6812</v>
      </c>
      <c r="B504">
        <v>1</v>
      </c>
      <c r="C504" s="10">
        <v>42644</v>
      </c>
      <c r="D504" s="10"/>
      <c r="E504" s="9">
        <f t="shared" si="43"/>
        <v>0</v>
      </c>
      <c r="F504" s="9">
        <f t="shared" si="44"/>
        <v>1</v>
      </c>
      <c r="I504">
        <f ca="1">VLOOKUP(A504,OFFSET(SVOD!$A$4,1,0,2000,3),3,0)</f>
        <v>1</v>
      </c>
      <c r="J504" s="160"/>
      <c r="K504" s="38">
        <f t="shared" ca="1" si="45"/>
        <v>1</v>
      </c>
      <c r="L504" s="38">
        <f t="shared" ca="1" si="46"/>
        <v>1</v>
      </c>
      <c r="M504" s="37">
        <v>1</v>
      </c>
      <c r="N504" s="36" t="b">
        <f t="shared" ca="1" si="47"/>
        <v>0</v>
      </c>
      <c r="O504" t="s">
        <v>4286</v>
      </c>
      <c r="P504" s="44">
        <v>115772972</v>
      </c>
      <c r="Q504">
        <f ca="1">VLOOKUP(A504,OFFSET(SVOD!$A$4,1,0,2000,3),2,0)</f>
        <v>1</v>
      </c>
      <c r="R504">
        <f ca="1">VLOOKUP(A504,OFFSET(SVOD!$A$4,1,0,2000,3),3,0)</f>
        <v>1</v>
      </c>
      <c r="S504" t="str">
        <f t="shared" si="48"/>
        <v/>
      </c>
      <c r="T504" s="160">
        <f ca="1">VLOOKUP(A504,OFFSET(SVOD!$A$4,1,0,2000,5),5,0)</f>
        <v>0</v>
      </c>
      <c r="AA504">
        <f ca="1">VLOOKUP(A504,OFFSET(SVOD!$A$4,1,0,2000,4),4,0)</f>
        <v>1</v>
      </c>
    </row>
    <row r="505" spans="1:29" hidden="1" x14ac:dyDescent="0.25">
      <c r="A505">
        <v>6814</v>
      </c>
      <c r="B505">
        <v>1</v>
      </c>
      <c r="C505" s="10">
        <v>42644</v>
      </c>
      <c r="D505" s="10"/>
      <c r="E505" s="9">
        <f t="shared" si="43"/>
        <v>0</v>
      </c>
      <c r="F505" s="9">
        <f t="shared" si="44"/>
        <v>1</v>
      </c>
      <c r="I505">
        <f ca="1">VLOOKUP(A505,OFFSET(SVOD!$A$4,1,0,2000,3),3,0)</f>
        <v>1</v>
      </c>
      <c r="J505" s="160"/>
      <c r="K505" s="38">
        <f t="shared" ca="1" si="45"/>
        <v>1</v>
      </c>
      <c r="L505" s="38">
        <f t="shared" ca="1" si="46"/>
        <v>1</v>
      </c>
      <c r="M505" s="37">
        <v>1</v>
      </c>
      <c r="N505" s="36" t="b">
        <f t="shared" ca="1" si="47"/>
        <v>0</v>
      </c>
      <c r="O505" t="s">
        <v>4086</v>
      </c>
      <c r="P505" s="44">
        <v>3344185000</v>
      </c>
      <c r="Q505">
        <f ca="1">VLOOKUP(A505,OFFSET(SVOD!$A$4,1,0,2000,3),2,0)</f>
        <v>1</v>
      </c>
      <c r="R505">
        <f ca="1">VLOOKUP(A505,OFFSET(SVOD!$A$4,1,0,2000,3),3,0)</f>
        <v>1</v>
      </c>
      <c r="S505" t="str">
        <f t="shared" si="48"/>
        <v/>
      </c>
      <c r="T505" s="160">
        <f ca="1">VLOOKUP(A505,OFFSET(SVOD!$A$4,1,0,2000,5),5,0)</f>
        <v>0</v>
      </c>
      <c r="AA505">
        <f ca="1">VLOOKUP(A505,OFFSET(SVOD!$A$4,1,0,2000,4),4,0)</f>
        <v>1</v>
      </c>
    </row>
    <row r="506" spans="1:29" hidden="1" x14ac:dyDescent="0.25">
      <c r="A506">
        <v>6815</v>
      </c>
      <c r="B506">
        <v>1</v>
      </c>
      <c r="C506" s="10">
        <v>42644</v>
      </c>
      <c r="D506" s="10"/>
      <c r="E506" s="9">
        <f t="shared" si="43"/>
        <v>0</v>
      </c>
      <c r="F506" s="9">
        <f t="shared" si="44"/>
        <v>1</v>
      </c>
      <c r="G506">
        <v>2</v>
      </c>
      <c r="H506">
        <v>1</v>
      </c>
      <c r="I506">
        <f ca="1">VLOOKUP(A506,OFFSET(SVOD!$A$4,1,0,2000,3),3,0)</f>
        <v>1</v>
      </c>
      <c r="J506" s="160"/>
      <c r="K506" s="38">
        <f t="shared" ca="1" si="45"/>
        <v>1</v>
      </c>
      <c r="L506" s="38">
        <f t="shared" ca="1" si="46"/>
        <v>2</v>
      </c>
      <c r="M506" s="37">
        <v>2</v>
      </c>
      <c r="N506" s="36" t="b">
        <f t="shared" ca="1" si="47"/>
        <v>0</v>
      </c>
      <c r="O506" t="s">
        <v>4087</v>
      </c>
      <c r="P506" s="44">
        <v>28436452618.740002</v>
      </c>
      <c r="Q506">
        <f ca="1">VLOOKUP(A506,OFFSET(SVOD!$A$4,1,0,2000,3),2,0)</f>
        <v>1</v>
      </c>
      <c r="R506">
        <f ca="1">VLOOKUP(A506,OFFSET(SVOD!$A$4,1,0,2000,3),3,0)</f>
        <v>1</v>
      </c>
      <c r="S506">
        <f t="shared" ca="1" si="48"/>
        <v>1</v>
      </c>
      <c r="T506" s="160">
        <f ca="1">VLOOKUP(A506,OFFSET(SVOD!$A$4,1,0,2000,5),5,0)</f>
        <v>0</v>
      </c>
      <c r="U506" t="s">
        <v>5376</v>
      </c>
      <c r="AA506">
        <f ca="1">VLOOKUP(A506,OFFSET(SVOD!$A$4,1,0,2000,4),4,0)</f>
        <v>1</v>
      </c>
      <c r="AB506">
        <v>1</v>
      </c>
      <c r="AC506">
        <v>1</v>
      </c>
    </row>
    <row r="507" spans="1:29" hidden="1" x14ac:dyDescent="0.25">
      <c r="A507">
        <v>6816</v>
      </c>
      <c r="B507">
        <v>1</v>
      </c>
      <c r="C507" s="10">
        <v>42644</v>
      </c>
      <c r="D507" s="10"/>
      <c r="E507" s="9">
        <f t="shared" si="43"/>
        <v>0</v>
      </c>
      <c r="F507" s="9">
        <f t="shared" si="44"/>
        <v>1</v>
      </c>
      <c r="G507">
        <v>2</v>
      </c>
      <c r="H507">
        <v>1</v>
      </c>
      <c r="I507">
        <f ca="1">VLOOKUP(A507,OFFSET(SVOD!$A$4,1,0,2000,3),3,0)</f>
        <v>1</v>
      </c>
      <c r="J507" s="160"/>
      <c r="K507" s="38">
        <f t="shared" ca="1" si="45"/>
        <v>1</v>
      </c>
      <c r="L507" s="38">
        <f t="shared" ca="1" si="46"/>
        <v>2</v>
      </c>
      <c r="M507" s="37">
        <v>2</v>
      </c>
      <c r="N507" s="36" t="b">
        <f t="shared" ca="1" si="47"/>
        <v>0</v>
      </c>
      <c r="O507" t="s">
        <v>4088</v>
      </c>
      <c r="P507" s="44">
        <v>8130023825.4200001</v>
      </c>
      <c r="Q507">
        <f ca="1">VLOOKUP(A507,OFFSET(SVOD!$A$4,1,0,2000,3),2,0)</f>
        <v>1</v>
      </c>
      <c r="R507">
        <f ca="1">VLOOKUP(A507,OFFSET(SVOD!$A$4,1,0,2000,3),3,0)</f>
        <v>1</v>
      </c>
      <c r="S507">
        <f t="shared" ca="1" si="48"/>
        <v>1</v>
      </c>
      <c r="T507" s="160">
        <f ca="1">VLOOKUP(A507,OFFSET(SVOD!$A$4,1,0,2000,5),5,0)</f>
        <v>0</v>
      </c>
      <c r="U507" t="s">
        <v>5377</v>
      </c>
      <c r="AA507">
        <f ca="1">VLOOKUP(A507,OFFSET(SVOD!$A$4,1,0,2000,4),4,0)</f>
        <v>1</v>
      </c>
      <c r="AB507">
        <v>1</v>
      </c>
      <c r="AC507">
        <v>1</v>
      </c>
    </row>
    <row r="508" spans="1:29" hidden="1" x14ac:dyDescent="0.25">
      <c r="A508">
        <v>6817</v>
      </c>
      <c r="B508">
        <v>1</v>
      </c>
      <c r="C508" s="10">
        <v>42644</v>
      </c>
      <c r="D508" s="10"/>
      <c r="E508" s="9">
        <f t="shared" si="43"/>
        <v>0</v>
      </c>
      <c r="F508" s="9">
        <f t="shared" si="44"/>
        <v>1</v>
      </c>
      <c r="G508">
        <v>3</v>
      </c>
      <c r="H508">
        <v>21</v>
      </c>
      <c r="I508">
        <f ca="1">VLOOKUP(A508,OFFSET(SVOD!$A$4,1,0,2000,3),3,0)</f>
        <v>1</v>
      </c>
      <c r="J508" s="160"/>
      <c r="K508" s="38">
        <f t="shared" ca="1" si="45"/>
        <v>1</v>
      </c>
      <c r="L508" s="38">
        <f t="shared" ca="1" si="46"/>
        <v>3</v>
      </c>
      <c r="M508" s="37">
        <v>3</v>
      </c>
      <c r="N508" s="36" t="b">
        <f t="shared" ca="1" si="47"/>
        <v>0</v>
      </c>
      <c r="O508" t="s">
        <v>4089</v>
      </c>
      <c r="P508" s="44">
        <v>1745252421.27</v>
      </c>
      <c r="Q508">
        <f ca="1">VLOOKUP(A508,OFFSET(SVOD!$A$4,1,0,2000,3),2,0)</f>
        <v>1</v>
      </c>
      <c r="R508">
        <f ca="1">VLOOKUP(A508,OFFSET(SVOD!$A$4,1,0,2000,3),3,0)</f>
        <v>1</v>
      </c>
      <c r="S508">
        <f t="shared" ca="1" si="48"/>
        <v>1</v>
      </c>
      <c r="T508" s="160">
        <f ca="1">VLOOKUP(A508,OFFSET(SVOD!$A$4,1,0,2000,5),5,0)</f>
        <v>0</v>
      </c>
      <c r="U508" t="s">
        <v>5377</v>
      </c>
      <c r="AA508">
        <f ca="1">VLOOKUP(A508,OFFSET(SVOD!$A$4,1,0,2000,4),4,0)</f>
        <v>1</v>
      </c>
      <c r="AB508">
        <v>1</v>
      </c>
      <c r="AC508">
        <v>1</v>
      </c>
    </row>
    <row r="509" spans="1:29" hidden="1" x14ac:dyDescent="0.25">
      <c r="A509">
        <v>6819</v>
      </c>
      <c r="B509">
        <v>2</v>
      </c>
      <c r="C509" s="10"/>
      <c r="D509" s="10"/>
      <c r="E509" s="9">
        <f t="shared" si="43"/>
        <v>2</v>
      </c>
      <c r="F509" s="9">
        <f t="shared" ca="1" si="44"/>
        <v>4.4000000000000004</v>
      </c>
      <c r="I509">
        <f ca="1">VLOOKUP(A509,OFFSET(SVOD!$A$4,1,0,2000,3),3,0)</f>
        <v>4</v>
      </c>
      <c r="J509" s="160"/>
      <c r="K509" s="38">
        <f t="shared" ca="1" si="45"/>
        <v>4.4000000000000004</v>
      </c>
      <c r="L509" s="38">
        <f t="shared" ca="1" si="46"/>
        <v>4.4000000000000004</v>
      </c>
      <c r="M509" s="37">
        <v>4.4000000000000004</v>
      </c>
      <c r="N509" s="36" t="b">
        <f t="shared" ca="1" si="47"/>
        <v>0</v>
      </c>
      <c r="O509" t="s">
        <v>3764</v>
      </c>
      <c r="P509" s="44">
        <v>38427.15</v>
      </c>
      <c r="Q509">
        <f ca="1">VLOOKUP(A509,OFFSET(SVOD!$A$4,1,0,2000,3),2,0)</f>
        <v>4</v>
      </c>
      <c r="R509">
        <f ca="1">VLOOKUP(A509,OFFSET(SVOD!$A$4,1,0,2000,3),3,0)</f>
        <v>4</v>
      </c>
      <c r="S509" t="str">
        <f t="shared" si="48"/>
        <v/>
      </c>
      <c r="T509" s="160">
        <f ca="1">VLOOKUP(A509,OFFSET(SVOD!$A$4,1,0,2000,5),5,0)</f>
        <v>379</v>
      </c>
      <c r="AA509">
        <f ca="1">VLOOKUP(A509,OFFSET(SVOD!$A$4,1,0,2000,4),4,0)</f>
        <v>3</v>
      </c>
    </row>
    <row r="510" spans="1:29" hidden="1" x14ac:dyDescent="0.25">
      <c r="A510">
        <v>6822</v>
      </c>
      <c r="B510">
        <v>1</v>
      </c>
      <c r="C510" s="10">
        <v>42644</v>
      </c>
      <c r="D510" s="10"/>
      <c r="E510" s="9">
        <f t="shared" si="43"/>
        <v>0</v>
      </c>
      <c r="F510" s="9">
        <f t="shared" si="44"/>
        <v>1</v>
      </c>
      <c r="I510">
        <f ca="1">VLOOKUP(A510,OFFSET(SVOD!$A$4,1,0,2000,3),3,0)</f>
        <v>1</v>
      </c>
      <c r="J510" s="160"/>
      <c r="K510" s="38">
        <f t="shared" ca="1" si="45"/>
        <v>1</v>
      </c>
      <c r="L510" s="38">
        <f t="shared" ca="1" si="46"/>
        <v>1</v>
      </c>
      <c r="M510" s="37">
        <v>1</v>
      </c>
      <c r="N510" s="36" t="b">
        <f t="shared" ca="1" si="47"/>
        <v>0</v>
      </c>
      <c r="O510" t="s">
        <v>4311</v>
      </c>
      <c r="P510" s="44">
        <v>249275250</v>
      </c>
      <c r="Q510">
        <f ca="1">VLOOKUP(A510,OFFSET(SVOD!$A$4,1,0,2000,3),2,0)</f>
        <v>1</v>
      </c>
      <c r="R510">
        <f ca="1">VLOOKUP(A510,OFFSET(SVOD!$A$4,1,0,2000,3),3,0)</f>
        <v>1</v>
      </c>
      <c r="S510" t="str">
        <f t="shared" si="48"/>
        <v/>
      </c>
      <c r="T510" s="160">
        <f ca="1">VLOOKUP(A510,OFFSET(SVOD!$A$4,1,0,2000,5),5,0)</f>
        <v>0</v>
      </c>
      <c r="AA510">
        <f ca="1">VLOOKUP(A510,OFFSET(SVOD!$A$4,1,0,2000,4),4,0)</f>
        <v>1</v>
      </c>
    </row>
    <row r="511" spans="1:29" hidden="1" x14ac:dyDescent="0.25">
      <c r="A511">
        <v>6823</v>
      </c>
      <c r="B511">
        <v>1</v>
      </c>
      <c r="C511" s="10">
        <v>42644</v>
      </c>
      <c r="D511" s="10"/>
      <c r="E511" s="9">
        <f t="shared" si="43"/>
        <v>0</v>
      </c>
      <c r="F511" s="9">
        <f t="shared" si="44"/>
        <v>1</v>
      </c>
      <c r="I511">
        <f ca="1">VLOOKUP(A511,OFFSET(SVOD!$A$4,1,0,2000,3),3,0)</f>
        <v>1</v>
      </c>
      <c r="J511" s="160"/>
      <c r="K511" s="38">
        <f t="shared" ca="1" si="45"/>
        <v>1</v>
      </c>
      <c r="L511" s="38">
        <f t="shared" ca="1" si="46"/>
        <v>1</v>
      </c>
      <c r="M511" s="37">
        <v>1</v>
      </c>
      <c r="N511" s="36" t="b">
        <f t="shared" ca="1" si="47"/>
        <v>0</v>
      </c>
      <c r="O511" t="s">
        <v>3923</v>
      </c>
      <c r="P511" s="44">
        <v>50000000</v>
      </c>
      <c r="Q511">
        <f ca="1">VLOOKUP(A511,OFFSET(SVOD!$A$4,1,0,2000,3),2,0)</f>
        <v>1</v>
      </c>
      <c r="R511">
        <f ca="1">VLOOKUP(A511,OFFSET(SVOD!$A$4,1,0,2000,3),3,0)</f>
        <v>1</v>
      </c>
      <c r="S511" t="str">
        <f t="shared" si="48"/>
        <v/>
      </c>
      <c r="T511" s="160">
        <f ca="1">VLOOKUP(A511,OFFSET(SVOD!$A$4,1,0,2000,5),5,0)</f>
        <v>0</v>
      </c>
      <c r="AA511">
        <f ca="1">VLOOKUP(A511,OFFSET(SVOD!$A$4,1,0,2000,4),4,0)</f>
        <v>1</v>
      </c>
    </row>
    <row r="512" spans="1:29" hidden="1" x14ac:dyDescent="0.25">
      <c r="A512">
        <v>6824</v>
      </c>
      <c r="B512">
        <v>1</v>
      </c>
      <c r="C512" s="10">
        <v>42644</v>
      </c>
      <c r="D512" s="10"/>
      <c r="E512" s="9">
        <f t="shared" si="43"/>
        <v>0</v>
      </c>
      <c r="F512" s="9">
        <f t="shared" si="44"/>
        <v>1</v>
      </c>
      <c r="I512">
        <f ca="1">VLOOKUP(A512,OFFSET(SVOD!$A$4,1,0,2000,3),3,0)</f>
        <v>1</v>
      </c>
      <c r="J512" s="160"/>
      <c r="K512" s="38">
        <f t="shared" ca="1" si="45"/>
        <v>1</v>
      </c>
      <c r="L512" s="38">
        <f t="shared" ca="1" si="46"/>
        <v>1</v>
      </c>
      <c r="M512" s="37">
        <v>1</v>
      </c>
      <c r="N512" s="36" t="b">
        <f t="shared" ca="1" si="47"/>
        <v>0</v>
      </c>
      <c r="O512" t="s">
        <v>7029</v>
      </c>
      <c r="P512" s="44">
        <v>139975010</v>
      </c>
      <c r="Q512">
        <f ca="1">VLOOKUP(A512,OFFSET(SVOD!$A$4,1,0,2000,3),2,0)</f>
        <v>1</v>
      </c>
      <c r="R512">
        <f ca="1">VLOOKUP(A512,OFFSET(SVOD!$A$4,1,0,2000,3),3,0)</f>
        <v>1</v>
      </c>
      <c r="S512" t="str">
        <f t="shared" si="48"/>
        <v/>
      </c>
      <c r="T512" s="160">
        <f ca="1">VLOOKUP(A512,OFFSET(SVOD!$A$4,1,0,2000,5),5,0)</f>
        <v>0</v>
      </c>
      <c r="AA512">
        <f ca="1">VLOOKUP(A512,OFFSET(SVOD!$A$4,1,0,2000,4),4,0)</f>
        <v>1</v>
      </c>
    </row>
    <row r="513" spans="1:29" hidden="1" x14ac:dyDescent="0.25">
      <c r="A513">
        <v>6826</v>
      </c>
      <c r="B513">
        <v>1</v>
      </c>
      <c r="C513" s="10">
        <v>42644</v>
      </c>
      <c r="D513" s="10"/>
      <c r="E513" s="9">
        <f t="shared" si="43"/>
        <v>0</v>
      </c>
      <c r="F513" s="9">
        <f t="shared" si="44"/>
        <v>1</v>
      </c>
      <c r="I513">
        <f ca="1">VLOOKUP(A513,OFFSET(SVOD!$A$4,1,0,2000,3),3,0)</f>
        <v>1</v>
      </c>
      <c r="J513" s="160"/>
      <c r="K513" s="38">
        <f t="shared" ca="1" si="45"/>
        <v>1</v>
      </c>
      <c r="L513" s="38">
        <f t="shared" ca="1" si="46"/>
        <v>1</v>
      </c>
      <c r="M513" s="37">
        <v>1</v>
      </c>
      <c r="N513" s="36" t="b">
        <f t="shared" ca="1" si="47"/>
        <v>0</v>
      </c>
      <c r="O513" t="s">
        <v>4675</v>
      </c>
      <c r="P513" s="44">
        <v>5000000000</v>
      </c>
      <c r="Q513">
        <f ca="1">VLOOKUP(A513,OFFSET(SVOD!$A$4,1,0,2000,3),2,0)</f>
        <v>1</v>
      </c>
      <c r="R513">
        <f ca="1">VLOOKUP(A513,OFFSET(SVOD!$A$4,1,0,2000,3),3,0)</f>
        <v>1</v>
      </c>
      <c r="S513" t="str">
        <f t="shared" si="48"/>
        <v/>
      </c>
      <c r="T513" s="160">
        <f ca="1">VLOOKUP(A513,OFFSET(SVOD!$A$4,1,0,2000,5),5,0)</f>
        <v>0</v>
      </c>
      <c r="U513" t="s">
        <v>7749</v>
      </c>
      <c r="AA513">
        <f ca="1">VLOOKUP(A513,OFFSET(SVOD!$A$4,1,0,2000,4),4,0)</f>
        <v>1</v>
      </c>
    </row>
    <row r="514" spans="1:29" hidden="1" x14ac:dyDescent="0.25">
      <c r="A514">
        <v>6828</v>
      </c>
      <c r="B514">
        <v>1</v>
      </c>
      <c r="C514" s="10">
        <v>42644</v>
      </c>
      <c r="D514" s="10"/>
      <c r="E514" s="9">
        <f t="shared" si="43"/>
        <v>0</v>
      </c>
      <c r="F514" s="9">
        <f t="shared" si="44"/>
        <v>1</v>
      </c>
      <c r="I514">
        <f ca="1">VLOOKUP(A514,OFFSET(SVOD!$A$4,1,0,2000,3),3,0)</f>
        <v>1</v>
      </c>
      <c r="J514" s="160"/>
      <c r="K514" s="38">
        <f t="shared" ca="1" si="45"/>
        <v>1</v>
      </c>
      <c r="L514" s="38">
        <f t="shared" ca="1" si="46"/>
        <v>1</v>
      </c>
      <c r="M514" s="37">
        <v>1</v>
      </c>
      <c r="N514" s="36" t="b">
        <f t="shared" ca="1" si="47"/>
        <v>0</v>
      </c>
      <c r="O514" t="s">
        <v>5767</v>
      </c>
      <c r="P514" s="44">
        <v>9423615858.5</v>
      </c>
      <c r="Q514">
        <f ca="1">VLOOKUP(A514,OFFSET(SVOD!$A$4,1,0,2000,3),2,0)</f>
        <v>1</v>
      </c>
      <c r="R514">
        <f ca="1">VLOOKUP(A514,OFFSET(SVOD!$A$4,1,0,2000,3),3,0)</f>
        <v>1</v>
      </c>
      <c r="S514" t="str">
        <f t="shared" si="48"/>
        <v/>
      </c>
      <c r="T514" s="160">
        <f ca="1">VLOOKUP(A514,OFFSET(SVOD!$A$4,1,0,2000,5),5,0)</f>
        <v>0</v>
      </c>
      <c r="AA514">
        <f ca="1">VLOOKUP(A514,OFFSET(SVOD!$A$4,1,0,2000,4),4,0)</f>
        <v>1</v>
      </c>
    </row>
    <row r="515" spans="1:29" hidden="1" x14ac:dyDescent="0.25">
      <c r="A515">
        <v>6833</v>
      </c>
      <c r="B515">
        <v>2.2999999999999998</v>
      </c>
      <c r="C515" s="10">
        <v>42644</v>
      </c>
      <c r="D515" s="10"/>
      <c r="E515" s="9">
        <f t="shared" si="43"/>
        <v>0</v>
      </c>
      <c r="F515" s="9">
        <f t="shared" si="44"/>
        <v>1</v>
      </c>
      <c r="I515">
        <f ca="1">VLOOKUP(A515,OFFSET(SVOD!$A$4,1,0,2000,3),3,0)</f>
        <v>2</v>
      </c>
      <c r="J515" s="160" t="s">
        <v>178</v>
      </c>
      <c r="K515" s="38">
        <f t="shared" ca="1" si="45"/>
        <v>2</v>
      </c>
      <c r="L515" s="38">
        <f t="shared" ca="1" si="46"/>
        <v>2</v>
      </c>
      <c r="M515" s="37">
        <v>2</v>
      </c>
      <c r="N515" s="36" t="b">
        <f t="shared" ca="1" si="47"/>
        <v>0</v>
      </c>
      <c r="O515" t="s">
        <v>4272</v>
      </c>
      <c r="P515" s="44">
        <v>3375801097.0900002</v>
      </c>
      <c r="Q515">
        <f ca="1">VLOOKUP(A515,OFFSET(SVOD!$A$4,1,0,2000,3),2,0)</f>
        <v>2</v>
      </c>
      <c r="R515">
        <f ca="1">VLOOKUP(A515,OFFSET(SVOD!$A$4,1,0,2000,3),3,0)</f>
        <v>2</v>
      </c>
      <c r="S515" t="str">
        <f t="shared" si="48"/>
        <v/>
      </c>
      <c r="T515" s="160">
        <f ca="1">VLOOKUP(A515,OFFSET(SVOD!$A$4,1,0,2000,5),5,0)</f>
        <v>29</v>
      </c>
      <c r="V515" t="s">
        <v>7087</v>
      </c>
      <c r="W515" t="s">
        <v>5192</v>
      </c>
      <c r="AA515">
        <f ca="1">VLOOKUP(A515,OFFSET(SVOD!$A$4,1,0,2000,4),4,0)</f>
        <v>2</v>
      </c>
      <c r="AB515">
        <v>1</v>
      </c>
    </row>
    <row r="516" spans="1:29" hidden="1" x14ac:dyDescent="0.25">
      <c r="A516">
        <v>6842</v>
      </c>
      <c r="B516">
        <v>1</v>
      </c>
      <c r="C516" s="10">
        <v>42644</v>
      </c>
      <c r="D516" s="10"/>
      <c r="E516" s="9">
        <f t="shared" si="43"/>
        <v>0</v>
      </c>
      <c r="F516" s="9">
        <f t="shared" si="44"/>
        <v>1</v>
      </c>
      <c r="I516">
        <f ca="1">VLOOKUP(A516,OFFSET(SVOD!$A$4,1,0,2000,3),3,0)</f>
        <v>1</v>
      </c>
      <c r="J516" s="160"/>
      <c r="K516" s="38">
        <f t="shared" ca="1" si="45"/>
        <v>1</v>
      </c>
      <c r="L516" s="38">
        <f t="shared" ca="1" si="46"/>
        <v>1</v>
      </c>
      <c r="M516" s="37">
        <v>1</v>
      </c>
      <c r="N516" s="36" t="b">
        <f t="shared" ca="1" si="47"/>
        <v>0</v>
      </c>
      <c r="O516" t="s">
        <v>4331</v>
      </c>
      <c r="P516" s="44">
        <v>100000000</v>
      </c>
      <c r="Q516">
        <f ca="1">VLOOKUP(A516,OFFSET(SVOD!$A$4,1,0,2000,3),2,0)</f>
        <v>1</v>
      </c>
      <c r="R516">
        <f ca="1">VLOOKUP(A516,OFFSET(SVOD!$A$4,1,0,2000,3),3,0)</f>
        <v>1</v>
      </c>
      <c r="S516" t="str">
        <f t="shared" si="48"/>
        <v/>
      </c>
      <c r="T516" s="160">
        <f ca="1">VLOOKUP(A516,OFFSET(SVOD!$A$4,1,0,2000,5),5,0)</f>
        <v>0</v>
      </c>
      <c r="AA516">
        <f ca="1">VLOOKUP(A516,OFFSET(SVOD!$A$4,1,0,2000,4),4,0)</f>
        <v>1</v>
      </c>
    </row>
    <row r="517" spans="1:29" hidden="1" x14ac:dyDescent="0.25">
      <c r="A517">
        <v>6843</v>
      </c>
      <c r="B517">
        <v>1</v>
      </c>
      <c r="C517" s="10">
        <v>42644</v>
      </c>
      <c r="D517" s="10"/>
      <c r="E517" s="9">
        <f t="shared" si="43"/>
        <v>0</v>
      </c>
      <c r="F517" s="9">
        <f t="shared" si="44"/>
        <v>1</v>
      </c>
      <c r="I517">
        <f ca="1">VLOOKUP(A517,OFFSET(SVOD!$A$4,1,0,2000,3),3,0)</f>
        <v>1</v>
      </c>
      <c r="J517" s="160"/>
      <c r="K517" s="38">
        <f t="shared" ca="1" si="45"/>
        <v>1</v>
      </c>
      <c r="L517" s="38">
        <f t="shared" ca="1" si="46"/>
        <v>1</v>
      </c>
      <c r="M517" s="37">
        <v>1</v>
      </c>
      <c r="N517" s="36" t="b">
        <f t="shared" ca="1" si="47"/>
        <v>0</v>
      </c>
      <c r="O517" t="s">
        <v>3984</v>
      </c>
      <c r="P517" s="44">
        <v>474982275.75</v>
      </c>
      <c r="Q517">
        <f ca="1">VLOOKUP(A517,OFFSET(SVOD!$A$4,1,0,2000,3),2,0)</f>
        <v>1</v>
      </c>
      <c r="R517">
        <f ca="1">VLOOKUP(A517,OFFSET(SVOD!$A$4,1,0,2000,3),3,0)</f>
        <v>1</v>
      </c>
      <c r="S517" t="str">
        <f t="shared" si="48"/>
        <v/>
      </c>
      <c r="T517" s="160">
        <f ca="1">VLOOKUP(A517,OFFSET(SVOD!$A$4,1,0,2000,5),5,0)</f>
        <v>0</v>
      </c>
      <c r="AA517">
        <f ca="1">VLOOKUP(A517,OFFSET(SVOD!$A$4,1,0,2000,4),4,0)</f>
        <v>1</v>
      </c>
    </row>
    <row r="518" spans="1:29" hidden="1" x14ac:dyDescent="0.25">
      <c r="A518">
        <v>6847</v>
      </c>
      <c r="B518">
        <v>1</v>
      </c>
      <c r="C518" s="10">
        <v>42644</v>
      </c>
      <c r="D518" s="10"/>
      <c r="E518" s="9">
        <f t="shared" ref="E518:E581" si="49">IF(AND(D518="", C518&lt;&gt;""), 0, IF(D518&gt;DtAn,0,IF(EDATE(D518+1,3)-1&gt;DtAn, 1, 2)))</f>
        <v>0</v>
      </c>
      <c r="F518" s="9">
        <f t="shared" ref="F518:F581" si="50">IF( E518 &gt; 1, IF(T518&gt;=180, 4.4, 3.4), IF( E518 = 1, 2.4, IF(B518 = "", 2, 1) ) )</f>
        <v>1</v>
      </c>
      <c r="I518">
        <f ca="1">VLOOKUP(A518,OFFSET(SVOD!$A$4,1,0,2000,3),3,0)</f>
        <v>1</v>
      </c>
      <c r="J518" s="160"/>
      <c r="K518" s="38">
        <f t="shared" ref="K518:K581" ca="1" si="51">MAX(F518, IF(ROUND((I518 - ROUND(I518,0))*10, 0) = 1, ROUND(I518,0), I518))</f>
        <v>1</v>
      </c>
      <c r="L518" s="38">
        <f t="shared" ref="L518:L581" ca="1" si="52">IF(S518=1, G518, MAX(G518*(S518=""),K518))</f>
        <v>1</v>
      </c>
      <c r="M518" s="37">
        <v>1</v>
      </c>
      <c r="N518" s="36" t="b">
        <f t="shared" ref="N518:N581" ca="1" si="53">AND(L518&lt;&gt;M518, OR(ABS(L518 - ROUND(M518,0)) &gt; 0.15, ABS(M518 - ROUND(L518,0)) &gt; 0.15), OR(ROUND(L518,0)&lt;&gt;1, ROUND(M518,0)&lt;&gt;1))</f>
        <v>0</v>
      </c>
      <c r="O518" t="s">
        <v>6982</v>
      </c>
      <c r="P518" s="44">
        <v>27503176.789999999</v>
      </c>
      <c r="Q518">
        <f ca="1">VLOOKUP(A518,OFFSET(SVOD!$A$4,1,0,2000,3),2,0)</f>
        <v>1</v>
      </c>
      <c r="R518">
        <f ca="1">VLOOKUP(A518,OFFSET(SVOD!$A$4,1,0,2000,3),3,0)</f>
        <v>1</v>
      </c>
      <c r="S518" t="str">
        <f t="shared" si="48"/>
        <v/>
      </c>
      <c r="T518" s="160">
        <f ca="1">VLOOKUP(A518,OFFSET(SVOD!$A$4,1,0,2000,5),5,0)</f>
        <v>0</v>
      </c>
      <c r="AA518">
        <f ca="1">VLOOKUP(A518,OFFSET(SVOD!$A$4,1,0,2000,4),4,0)</f>
        <v>1</v>
      </c>
    </row>
    <row r="519" spans="1:29" hidden="1" x14ac:dyDescent="0.25">
      <c r="A519">
        <v>6849</v>
      </c>
      <c r="B519">
        <v>1</v>
      </c>
      <c r="C519" s="10">
        <v>42278</v>
      </c>
      <c r="D519" s="10">
        <v>42551</v>
      </c>
      <c r="E519" s="9">
        <f t="shared" si="49"/>
        <v>2</v>
      </c>
      <c r="F519" s="9">
        <f t="shared" ca="1" si="50"/>
        <v>4.4000000000000004</v>
      </c>
      <c r="G519">
        <v>4</v>
      </c>
      <c r="H519">
        <v>51</v>
      </c>
      <c r="I519">
        <f ca="1">VLOOKUP(A519,OFFSET(SVOD!$A$4,1,0,2000,3),3,0)</f>
        <v>3</v>
      </c>
      <c r="J519" s="160"/>
      <c r="K519" s="38">
        <f t="shared" ca="1" si="51"/>
        <v>4.4000000000000004</v>
      </c>
      <c r="L519" s="38">
        <f t="shared" ca="1" si="52"/>
        <v>4.4000000000000004</v>
      </c>
      <c r="M519" s="37">
        <v>4.4000000000000004</v>
      </c>
      <c r="N519" s="36" t="b">
        <f t="shared" ca="1" si="53"/>
        <v>0</v>
      </c>
      <c r="O519" t="s">
        <v>3924</v>
      </c>
      <c r="P519" s="44">
        <v>539729093.74000001</v>
      </c>
      <c r="Q519">
        <f ca="1">VLOOKUP(A519,OFFSET(SVOD!$A$4,1,0,2000,3),2,0)</f>
        <v>3</v>
      </c>
      <c r="R519">
        <f ca="1">VLOOKUP(A519,OFFSET(SVOD!$A$4,1,0,2000,3),3,0)</f>
        <v>3</v>
      </c>
      <c r="S519">
        <f t="shared" ref="S519:S582" ca="1" si="54">IF(LEN(AC519 &amp; AD519 &amp; AE519) &gt; 0, AND( IF(AC519 &lt;&gt; "", ROUND(K519,1) = ROUND(AC519,1), 1), IF(AD519 &lt;&gt; "", AND(E519=0, ROUND(B519,0) = ROUND(AD519,0)), 1), IF(AE519 &lt;&gt; "", AA519 = AE519, 1)) * 1, "")</f>
        <v>0</v>
      </c>
      <c r="T519" s="160">
        <f ca="1">VLOOKUP(A519,OFFSET(SVOD!$A$4,1,0,2000,5),5,0)</f>
        <v>443</v>
      </c>
      <c r="U519" t="s">
        <v>3310</v>
      </c>
      <c r="AA519">
        <f ca="1">VLOOKUP(A519,OFFSET(SVOD!$A$4,1,0,2000,4),4,0)</f>
        <v>3</v>
      </c>
      <c r="AB519">
        <v>1</v>
      </c>
      <c r="AC519">
        <v>3</v>
      </c>
    </row>
    <row r="520" spans="1:29" hidden="1" x14ac:dyDescent="0.25">
      <c r="A520">
        <v>6852</v>
      </c>
      <c r="B520">
        <v>1</v>
      </c>
      <c r="C520" s="10">
        <v>42461</v>
      </c>
      <c r="D520" s="10">
        <v>42967</v>
      </c>
      <c r="E520" s="9">
        <f t="shared" si="49"/>
        <v>0</v>
      </c>
      <c r="F520" s="9">
        <f t="shared" si="50"/>
        <v>1</v>
      </c>
      <c r="I520">
        <f ca="1">VLOOKUP(A520,OFFSET(SVOD!$A$4,1,0,2000,3),3,0)</f>
        <v>1</v>
      </c>
      <c r="J520" s="160"/>
      <c r="K520" s="38">
        <f t="shared" ca="1" si="51"/>
        <v>1</v>
      </c>
      <c r="L520" s="38">
        <f t="shared" ca="1" si="52"/>
        <v>1</v>
      </c>
      <c r="M520" s="37">
        <v>1</v>
      </c>
      <c r="N520" s="36" t="b">
        <f t="shared" ca="1" si="53"/>
        <v>0</v>
      </c>
      <c r="O520" t="s">
        <v>3821</v>
      </c>
      <c r="P520" s="44">
        <v>338912999.59999996</v>
      </c>
      <c r="Q520">
        <f ca="1">VLOOKUP(A520,OFFSET(SVOD!$A$4,1,0,2000,3),2,0)</f>
        <v>1</v>
      </c>
      <c r="R520">
        <f ca="1">VLOOKUP(A520,OFFSET(SVOD!$A$4,1,0,2000,3),3,0)</f>
        <v>1</v>
      </c>
      <c r="S520" t="str">
        <f t="shared" si="54"/>
        <v/>
      </c>
      <c r="T520" s="160">
        <f ca="1">VLOOKUP(A520,OFFSET(SVOD!$A$4,1,0,2000,5),5,0)</f>
        <v>0</v>
      </c>
      <c r="AA520">
        <f ca="1">VLOOKUP(A520,OFFSET(SVOD!$A$4,1,0,2000,4),4,0)</f>
        <v>1</v>
      </c>
    </row>
    <row r="521" spans="1:29" hidden="1" x14ac:dyDescent="0.25">
      <c r="A521">
        <v>6853</v>
      </c>
      <c r="B521">
        <v>1</v>
      </c>
      <c r="C521" s="10">
        <v>42644</v>
      </c>
      <c r="D521" s="10"/>
      <c r="E521" s="9">
        <f t="shared" si="49"/>
        <v>0</v>
      </c>
      <c r="F521" s="9">
        <f t="shared" si="50"/>
        <v>1</v>
      </c>
      <c r="I521">
        <f ca="1">VLOOKUP(A521,OFFSET(SVOD!$A$4,1,0,2000,3),3,0)</f>
        <v>1</v>
      </c>
      <c r="J521" s="160"/>
      <c r="K521" s="38">
        <f t="shared" ca="1" si="51"/>
        <v>1</v>
      </c>
      <c r="L521" s="38">
        <f t="shared" ca="1" si="52"/>
        <v>1</v>
      </c>
      <c r="M521" s="37">
        <v>1</v>
      </c>
      <c r="N521" s="36" t="b">
        <f t="shared" ca="1" si="53"/>
        <v>0</v>
      </c>
      <c r="O521" t="s">
        <v>4676</v>
      </c>
      <c r="P521" s="44">
        <v>150000000</v>
      </c>
      <c r="Q521">
        <f ca="1">VLOOKUP(A521,OFFSET(SVOD!$A$4,1,0,2000,3),2,0)</f>
        <v>1</v>
      </c>
      <c r="R521">
        <f ca="1">VLOOKUP(A521,OFFSET(SVOD!$A$4,1,0,2000,3),3,0)</f>
        <v>1</v>
      </c>
      <c r="S521" t="str">
        <f t="shared" si="54"/>
        <v/>
      </c>
      <c r="T521" s="160">
        <f ca="1">VLOOKUP(A521,OFFSET(SVOD!$A$4,1,0,2000,5),5,0)</f>
        <v>0</v>
      </c>
      <c r="AA521">
        <f ca="1">VLOOKUP(A521,OFFSET(SVOD!$A$4,1,0,2000,4),4,0)</f>
        <v>1</v>
      </c>
    </row>
    <row r="522" spans="1:29" hidden="1" x14ac:dyDescent="0.25">
      <c r="A522">
        <v>6854</v>
      </c>
      <c r="B522">
        <v>1</v>
      </c>
      <c r="C522" s="10">
        <v>42370</v>
      </c>
      <c r="D522" s="10">
        <v>42967</v>
      </c>
      <c r="E522" s="9">
        <f t="shared" si="49"/>
        <v>0</v>
      </c>
      <c r="F522" s="9">
        <f t="shared" si="50"/>
        <v>1</v>
      </c>
      <c r="I522">
        <f ca="1">VLOOKUP(A522,OFFSET(SVOD!$A$4,1,0,2000,3),3,0)</f>
        <v>3</v>
      </c>
      <c r="J522" s="160"/>
      <c r="K522" s="38">
        <f t="shared" ca="1" si="51"/>
        <v>3</v>
      </c>
      <c r="L522" s="38">
        <f t="shared" ca="1" si="52"/>
        <v>3</v>
      </c>
      <c r="M522" s="37">
        <v>3</v>
      </c>
      <c r="N522" s="36" t="b">
        <f t="shared" ca="1" si="53"/>
        <v>0</v>
      </c>
      <c r="O522" t="s">
        <v>3835</v>
      </c>
      <c r="P522" s="44">
        <v>1790755344.5699999</v>
      </c>
      <c r="Q522">
        <f ca="1">VLOOKUP(A522,OFFSET(SVOD!$A$4,1,0,2000,3),2,0)</f>
        <v>1</v>
      </c>
      <c r="R522">
        <f ca="1">VLOOKUP(A522,OFFSET(SVOD!$A$4,1,0,2000,3),3,0)</f>
        <v>3</v>
      </c>
      <c r="S522" t="str">
        <f t="shared" si="54"/>
        <v/>
      </c>
      <c r="T522" s="160">
        <f ca="1">VLOOKUP(A522,OFFSET(SVOD!$A$4,1,0,2000,5),5,0)</f>
        <v>110</v>
      </c>
      <c r="AA522">
        <f ca="1">VLOOKUP(A522,OFFSET(SVOD!$A$4,1,0,2000,4),4,0)</f>
        <v>3</v>
      </c>
    </row>
    <row r="523" spans="1:29" hidden="1" x14ac:dyDescent="0.25">
      <c r="A523">
        <v>6859</v>
      </c>
      <c r="B523">
        <v>1</v>
      </c>
      <c r="C523" s="10">
        <v>42644</v>
      </c>
      <c r="D523" s="10"/>
      <c r="E523" s="9">
        <f t="shared" si="49"/>
        <v>0</v>
      </c>
      <c r="F523" s="9">
        <f t="shared" si="50"/>
        <v>1</v>
      </c>
      <c r="I523">
        <f ca="1">VLOOKUP(A523,OFFSET(SVOD!$A$4,1,0,2000,3),3,0)</f>
        <v>1</v>
      </c>
      <c r="J523" s="160"/>
      <c r="K523" s="38">
        <f t="shared" ca="1" si="51"/>
        <v>1</v>
      </c>
      <c r="L523" s="38">
        <f t="shared" ca="1" si="52"/>
        <v>1</v>
      </c>
      <c r="M523" s="37">
        <v>1</v>
      </c>
      <c r="N523" s="36" t="b">
        <f t="shared" ca="1" si="53"/>
        <v>0</v>
      </c>
      <c r="O523" t="s">
        <v>4677</v>
      </c>
      <c r="P523" s="44">
        <v>178000000</v>
      </c>
      <c r="Q523">
        <f ca="1">VLOOKUP(A523,OFFSET(SVOD!$A$4,1,0,2000,3),2,0)</f>
        <v>1</v>
      </c>
      <c r="R523">
        <f ca="1">VLOOKUP(A523,OFFSET(SVOD!$A$4,1,0,2000,3),3,0)</f>
        <v>1</v>
      </c>
      <c r="S523" t="str">
        <f t="shared" si="54"/>
        <v/>
      </c>
      <c r="T523" s="160">
        <f ca="1">VLOOKUP(A523,OFFSET(SVOD!$A$4,1,0,2000,5),5,0)</f>
        <v>0</v>
      </c>
      <c r="AA523">
        <f ca="1">VLOOKUP(A523,OFFSET(SVOD!$A$4,1,0,2000,4),4,0)</f>
        <v>1</v>
      </c>
    </row>
    <row r="524" spans="1:29" hidden="1" x14ac:dyDescent="0.25">
      <c r="A524">
        <v>6860</v>
      </c>
      <c r="B524">
        <v>1</v>
      </c>
      <c r="C524" s="10">
        <v>42644</v>
      </c>
      <c r="D524" s="10"/>
      <c r="E524" s="9">
        <f t="shared" si="49"/>
        <v>0</v>
      </c>
      <c r="F524" s="9">
        <f t="shared" si="50"/>
        <v>1</v>
      </c>
      <c r="I524">
        <f ca="1">VLOOKUP(A524,OFFSET(SVOD!$A$4,1,0,2000,3),3,0)</f>
        <v>1</v>
      </c>
      <c r="J524" s="160"/>
      <c r="K524" s="38">
        <f t="shared" ca="1" si="51"/>
        <v>1</v>
      </c>
      <c r="L524" s="38">
        <f t="shared" ca="1" si="52"/>
        <v>1</v>
      </c>
      <c r="M524" s="37">
        <v>1</v>
      </c>
      <c r="N524" s="36" t="b">
        <f t="shared" ca="1" si="53"/>
        <v>0</v>
      </c>
      <c r="O524" t="s">
        <v>3964</v>
      </c>
      <c r="P524" s="44">
        <v>179106677</v>
      </c>
      <c r="Q524">
        <f ca="1">VLOOKUP(A524,OFFSET(SVOD!$A$4,1,0,2000,3),2,0)</f>
        <v>1</v>
      </c>
      <c r="R524">
        <f ca="1">VLOOKUP(A524,OFFSET(SVOD!$A$4,1,0,2000,3),3,0)</f>
        <v>1</v>
      </c>
      <c r="S524" t="str">
        <f t="shared" si="54"/>
        <v/>
      </c>
      <c r="T524" s="160">
        <f ca="1">VLOOKUP(A524,OFFSET(SVOD!$A$4,1,0,2000,5),5,0)</f>
        <v>0</v>
      </c>
      <c r="AA524">
        <f ca="1">VLOOKUP(A524,OFFSET(SVOD!$A$4,1,0,2000,4),4,0)</f>
        <v>1</v>
      </c>
    </row>
    <row r="525" spans="1:29" hidden="1" x14ac:dyDescent="0.25">
      <c r="A525">
        <v>6861</v>
      </c>
      <c r="B525">
        <v>1</v>
      </c>
      <c r="C525" s="10">
        <v>42644</v>
      </c>
      <c r="D525" s="10"/>
      <c r="E525" s="9">
        <f t="shared" si="49"/>
        <v>0</v>
      </c>
      <c r="F525" s="9">
        <f t="shared" si="50"/>
        <v>1</v>
      </c>
      <c r="I525">
        <f ca="1">VLOOKUP(A525,OFFSET(SVOD!$A$4,1,0,2000,3),3,0)</f>
        <v>1</v>
      </c>
      <c r="J525" s="160"/>
      <c r="K525" s="38">
        <f t="shared" ca="1" si="51"/>
        <v>1</v>
      </c>
      <c r="L525" s="38">
        <f t="shared" ca="1" si="52"/>
        <v>1</v>
      </c>
      <c r="M525" s="37">
        <v>1</v>
      </c>
      <c r="N525" s="36" t="b">
        <f t="shared" ca="1" si="53"/>
        <v>0</v>
      </c>
      <c r="O525" t="s">
        <v>3974</v>
      </c>
      <c r="P525" s="44">
        <v>128562180.24000001</v>
      </c>
      <c r="Q525">
        <f ca="1">VLOOKUP(A525,OFFSET(SVOD!$A$4,1,0,2000,3),2,0)</f>
        <v>1</v>
      </c>
      <c r="R525">
        <f ca="1">VLOOKUP(A525,OFFSET(SVOD!$A$4,1,0,2000,3),3,0)</f>
        <v>1</v>
      </c>
      <c r="S525" t="str">
        <f t="shared" si="54"/>
        <v/>
      </c>
      <c r="T525" s="160">
        <f ca="1">VLOOKUP(A525,OFFSET(SVOD!$A$4,1,0,2000,5),5,0)</f>
        <v>0</v>
      </c>
      <c r="AA525">
        <f ca="1">VLOOKUP(A525,OFFSET(SVOD!$A$4,1,0,2000,4),4,0)</f>
        <v>1</v>
      </c>
    </row>
    <row r="526" spans="1:29" hidden="1" x14ac:dyDescent="0.25">
      <c r="A526">
        <v>6884</v>
      </c>
      <c r="B526">
        <v>1</v>
      </c>
      <c r="C526" s="10">
        <v>42644</v>
      </c>
      <c r="D526" s="10"/>
      <c r="E526" s="9">
        <f t="shared" si="49"/>
        <v>0</v>
      </c>
      <c r="F526" s="9">
        <f t="shared" si="50"/>
        <v>1</v>
      </c>
      <c r="I526">
        <f ca="1">VLOOKUP(A526,OFFSET(SVOD!$A$4,1,0,2000,3),3,0)</f>
        <v>1</v>
      </c>
      <c r="J526" s="160"/>
      <c r="K526" s="38">
        <f t="shared" ca="1" si="51"/>
        <v>1</v>
      </c>
      <c r="L526" s="38">
        <f t="shared" ca="1" si="52"/>
        <v>1</v>
      </c>
      <c r="M526" s="37">
        <v>1</v>
      </c>
      <c r="N526" s="36" t="b">
        <f t="shared" ca="1" si="53"/>
        <v>0</v>
      </c>
      <c r="O526" t="s">
        <v>4678</v>
      </c>
      <c r="P526" s="44">
        <v>38100200000</v>
      </c>
      <c r="Q526">
        <f ca="1">VLOOKUP(A526,OFFSET(SVOD!$A$4,1,0,2000,3),2,0)</f>
        <v>1</v>
      </c>
      <c r="R526">
        <f ca="1">VLOOKUP(A526,OFFSET(SVOD!$A$4,1,0,2000,3),3,0)</f>
        <v>1</v>
      </c>
      <c r="S526" t="str">
        <f t="shared" si="54"/>
        <v/>
      </c>
      <c r="T526" s="160">
        <f ca="1">VLOOKUP(A526,OFFSET(SVOD!$A$4,1,0,2000,5),5,0)</f>
        <v>0</v>
      </c>
      <c r="AA526">
        <f ca="1">VLOOKUP(A526,OFFSET(SVOD!$A$4,1,0,2000,4),4,0)</f>
        <v>1</v>
      </c>
    </row>
    <row r="527" spans="1:29" hidden="1" x14ac:dyDescent="0.25">
      <c r="A527">
        <v>6891</v>
      </c>
      <c r="B527">
        <v>1</v>
      </c>
      <c r="C527" s="10">
        <v>42644</v>
      </c>
      <c r="D527" s="10"/>
      <c r="E527" s="9">
        <f t="shared" si="49"/>
        <v>0</v>
      </c>
      <c r="F527" s="9">
        <f t="shared" si="50"/>
        <v>1</v>
      </c>
      <c r="I527">
        <f ca="1">VLOOKUP(A527,OFFSET(SVOD!$A$4,1,0,2000,3),3,0)</f>
        <v>1</v>
      </c>
      <c r="J527" s="160"/>
      <c r="K527" s="38">
        <f t="shared" ca="1" si="51"/>
        <v>1</v>
      </c>
      <c r="L527" s="38">
        <f t="shared" ca="1" si="52"/>
        <v>1</v>
      </c>
      <c r="M527" s="37">
        <v>1</v>
      </c>
      <c r="N527" s="36" t="b">
        <f t="shared" ca="1" si="53"/>
        <v>0</v>
      </c>
      <c r="O527" t="s">
        <v>4679</v>
      </c>
      <c r="P527" s="44">
        <v>69574472</v>
      </c>
      <c r="Q527">
        <f ca="1">VLOOKUP(A527,OFFSET(SVOD!$A$4,1,0,2000,3),2,0)</f>
        <v>1</v>
      </c>
      <c r="R527">
        <f ca="1">VLOOKUP(A527,OFFSET(SVOD!$A$4,1,0,2000,3),3,0)</f>
        <v>1</v>
      </c>
      <c r="S527" t="str">
        <f t="shared" si="54"/>
        <v/>
      </c>
      <c r="T527" s="160">
        <f ca="1">VLOOKUP(A527,OFFSET(SVOD!$A$4,1,0,2000,5),5,0)</f>
        <v>0</v>
      </c>
      <c r="AA527">
        <f ca="1">VLOOKUP(A527,OFFSET(SVOD!$A$4,1,0,2000,4),4,0)</f>
        <v>1</v>
      </c>
    </row>
    <row r="528" spans="1:29" hidden="1" x14ac:dyDescent="0.25">
      <c r="A528">
        <v>6893</v>
      </c>
      <c r="B528">
        <v>3</v>
      </c>
      <c r="C528" s="10">
        <v>42644</v>
      </c>
      <c r="D528" s="10"/>
      <c r="E528" s="9">
        <f t="shared" si="49"/>
        <v>0</v>
      </c>
      <c r="F528" s="9">
        <f t="shared" si="50"/>
        <v>1</v>
      </c>
      <c r="I528">
        <f ca="1">VLOOKUP(A528,OFFSET(SVOD!$A$4,1,0,2000,3),3,0)</f>
        <v>2</v>
      </c>
      <c r="J528" s="160" t="s">
        <v>178</v>
      </c>
      <c r="K528" s="38">
        <f t="shared" ca="1" si="51"/>
        <v>2</v>
      </c>
      <c r="L528" s="38">
        <f t="shared" ca="1" si="52"/>
        <v>2</v>
      </c>
      <c r="M528" s="37">
        <v>2</v>
      </c>
      <c r="N528" s="36" t="b">
        <f t="shared" ca="1" si="53"/>
        <v>0</v>
      </c>
      <c r="O528" t="s">
        <v>4273</v>
      </c>
      <c r="P528" s="44">
        <v>7950755692.5500002</v>
      </c>
      <c r="Q528">
        <f ca="1">VLOOKUP(A528,OFFSET(SVOD!$A$4,1,0,2000,3),2,0)</f>
        <v>2</v>
      </c>
      <c r="R528">
        <f ca="1">VLOOKUP(A528,OFFSET(SVOD!$A$4,1,0,2000,3),3,0)</f>
        <v>2</v>
      </c>
      <c r="S528" t="str">
        <f t="shared" si="54"/>
        <v/>
      </c>
      <c r="T528" s="160">
        <f ca="1">VLOOKUP(A528,OFFSET(SVOD!$A$4,1,0,2000,5),5,0)</f>
        <v>0</v>
      </c>
      <c r="U528" t="s">
        <v>4293</v>
      </c>
      <c r="V528" t="s">
        <v>5142</v>
      </c>
      <c r="AA528">
        <f ca="1">VLOOKUP(A528,OFFSET(SVOD!$A$4,1,0,2000,4),4,0)</f>
        <v>1</v>
      </c>
      <c r="AB528">
        <v>1</v>
      </c>
    </row>
    <row r="529" spans="1:28" hidden="1" x14ac:dyDescent="0.25">
      <c r="A529">
        <v>6895</v>
      </c>
      <c r="B529">
        <v>1</v>
      </c>
      <c r="C529" s="10">
        <v>42644</v>
      </c>
      <c r="D529" s="10"/>
      <c r="E529" s="9">
        <f t="shared" si="49"/>
        <v>0</v>
      </c>
      <c r="F529" s="9">
        <f t="shared" si="50"/>
        <v>1</v>
      </c>
      <c r="I529">
        <f ca="1">VLOOKUP(A529,OFFSET(SVOD!$A$4,1,0,2000,3),3,0)</f>
        <v>1</v>
      </c>
      <c r="J529" s="160"/>
      <c r="K529" s="38">
        <f t="shared" ca="1" si="51"/>
        <v>1</v>
      </c>
      <c r="L529" s="38">
        <f t="shared" ca="1" si="52"/>
        <v>1</v>
      </c>
      <c r="M529" s="37">
        <v>1</v>
      </c>
      <c r="N529" s="36" t="b">
        <f t="shared" ca="1" si="53"/>
        <v>0</v>
      </c>
      <c r="O529" t="s">
        <v>4940</v>
      </c>
      <c r="P529" s="44">
        <v>64204170</v>
      </c>
      <c r="Q529">
        <f ca="1">VLOOKUP(A529,OFFSET(SVOD!$A$4,1,0,2000,3),2,0)</f>
        <v>1</v>
      </c>
      <c r="R529">
        <f ca="1">VLOOKUP(A529,OFFSET(SVOD!$A$4,1,0,2000,3),3,0)</f>
        <v>1</v>
      </c>
      <c r="S529" t="str">
        <f t="shared" si="54"/>
        <v/>
      </c>
      <c r="T529" s="160">
        <f ca="1">VLOOKUP(A529,OFFSET(SVOD!$A$4,1,0,2000,5),5,0)</f>
        <v>0</v>
      </c>
      <c r="AA529">
        <f ca="1">VLOOKUP(A529,OFFSET(SVOD!$A$4,1,0,2000,4),4,0)</f>
        <v>1</v>
      </c>
    </row>
    <row r="530" spans="1:28" hidden="1" x14ac:dyDescent="0.25">
      <c r="A530">
        <v>6896</v>
      </c>
      <c r="B530">
        <v>1</v>
      </c>
      <c r="C530" s="10">
        <v>42644</v>
      </c>
      <c r="D530" s="10"/>
      <c r="E530" s="9">
        <f t="shared" si="49"/>
        <v>0</v>
      </c>
      <c r="F530" s="9">
        <f t="shared" si="50"/>
        <v>1</v>
      </c>
      <c r="I530">
        <f ca="1">VLOOKUP(A530,OFFSET(SVOD!$A$4,1,0,2000,3),3,0)</f>
        <v>1</v>
      </c>
      <c r="J530" s="160"/>
      <c r="K530" s="38">
        <f t="shared" ca="1" si="51"/>
        <v>1</v>
      </c>
      <c r="L530" s="38">
        <f t="shared" ca="1" si="52"/>
        <v>1</v>
      </c>
      <c r="M530" s="37">
        <v>1</v>
      </c>
      <c r="N530" s="36" t="b">
        <f t="shared" ca="1" si="53"/>
        <v>0</v>
      </c>
      <c r="O530" t="s">
        <v>5649</v>
      </c>
      <c r="P530" s="44">
        <v>113250000</v>
      </c>
      <c r="Q530">
        <f ca="1">VLOOKUP(A530,OFFSET(SVOD!$A$4,1,0,2000,3),2,0)</f>
        <v>1</v>
      </c>
      <c r="R530">
        <f ca="1">VLOOKUP(A530,OFFSET(SVOD!$A$4,1,0,2000,3),3,0)</f>
        <v>1</v>
      </c>
      <c r="S530" t="str">
        <f t="shared" si="54"/>
        <v/>
      </c>
      <c r="T530" s="160">
        <f ca="1">VLOOKUP(A530,OFFSET(SVOD!$A$4,1,0,2000,5),5,0)</f>
        <v>0</v>
      </c>
      <c r="AA530">
        <f ca="1">VLOOKUP(A530,OFFSET(SVOD!$A$4,1,0,2000,4),4,0)</f>
        <v>1</v>
      </c>
    </row>
    <row r="531" spans="1:28" hidden="1" x14ac:dyDescent="0.25">
      <c r="A531">
        <v>6903</v>
      </c>
      <c r="B531">
        <v>2.1</v>
      </c>
      <c r="C531" s="10">
        <v>42644</v>
      </c>
      <c r="D531" s="10"/>
      <c r="E531" s="9">
        <f t="shared" si="49"/>
        <v>0</v>
      </c>
      <c r="F531" s="9">
        <f t="shared" si="50"/>
        <v>1</v>
      </c>
      <c r="I531">
        <f ca="1">VLOOKUP(A531,OFFSET(SVOD!$A$4,1,0,2000,3),3,0)</f>
        <v>3.0999999999999996</v>
      </c>
      <c r="J531" s="160" t="s">
        <v>178</v>
      </c>
      <c r="K531" s="38">
        <f t="shared" ca="1" si="51"/>
        <v>3</v>
      </c>
      <c r="L531" s="38">
        <f t="shared" ca="1" si="52"/>
        <v>3</v>
      </c>
      <c r="M531" s="37">
        <v>3</v>
      </c>
      <c r="N531" s="36" t="b">
        <f t="shared" ca="1" si="53"/>
        <v>0</v>
      </c>
      <c r="O531" t="s">
        <v>4090</v>
      </c>
      <c r="P531" s="44">
        <v>4299279990.6199999</v>
      </c>
      <c r="Q531">
        <f ca="1">VLOOKUP(A531,OFFSET(SVOD!$A$4,1,0,2000,3),2,0)</f>
        <v>3.0999999999999996</v>
      </c>
      <c r="R531">
        <f ca="1">VLOOKUP(A531,OFFSET(SVOD!$A$4,1,0,2000,3),3,0)</f>
        <v>3.0999999999999996</v>
      </c>
      <c r="S531" t="str">
        <f t="shared" si="54"/>
        <v/>
      </c>
      <c r="T531" s="160">
        <f ca="1">VLOOKUP(A531,OFFSET(SVOD!$A$4,1,0,2000,5),5,0)</f>
        <v>332</v>
      </c>
      <c r="V531" t="s">
        <v>6986</v>
      </c>
      <c r="AA531">
        <f ca="1">VLOOKUP(A531,OFFSET(SVOD!$A$4,1,0,2000,4),4,0)</f>
        <v>3</v>
      </c>
      <c r="AB531">
        <v>1</v>
      </c>
    </row>
    <row r="532" spans="1:28" hidden="1" x14ac:dyDescent="0.25">
      <c r="A532">
        <v>6908</v>
      </c>
      <c r="B532">
        <v>1</v>
      </c>
      <c r="C532" s="10">
        <v>42644</v>
      </c>
      <c r="D532" s="10"/>
      <c r="E532" s="9">
        <f t="shared" si="49"/>
        <v>0</v>
      </c>
      <c r="F532" s="9">
        <f t="shared" si="50"/>
        <v>1</v>
      </c>
      <c r="I532">
        <f ca="1">VLOOKUP(A532,OFFSET(SVOD!$A$4,1,0,2000,3),3,0)</f>
        <v>1</v>
      </c>
      <c r="J532" s="160"/>
      <c r="K532" s="38">
        <f t="shared" ca="1" si="51"/>
        <v>1</v>
      </c>
      <c r="L532" s="38">
        <f t="shared" ca="1" si="52"/>
        <v>1</v>
      </c>
      <c r="M532" s="37">
        <v>1</v>
      </c>
      <c r="N532" s="36" t="b">
        <f t="shared" ca="1" si="53"/>
        <v>0</v>
      </c>
      <c r="O532" t="s">
        <v>4926</v>
      </c>
      <c r="P532" s="44">
        <v>20992542.739999998</v>
      </c>
      <c r="Q532">
        <f ca="1">VLOOKUP(A532,OFFSET(SVOD!$A$4,1,0,2000,3),2,0)</f>
        <v>1</v>
      </c>
      <c r="R532">
        <f ca="1">VLOOKUP(A532,OFFSET(SVOD!$A$4,1,0,2000,3),3,0)</f>
        <v>1</v>
      </c>
      <c r="S532" t="str">
        <f t="shared" si="54"/>
        <v/>
      </c>
      <c r="T532" s="160">
        <f ca="1">VLOOKUP(A532,OFFSET(SVOD!$A$4,1,0,2000,5),5,0)</f>
        <v>0</v>
      </c>
      <c r="AA532">
        <f ca="1">VLOOKUP(A532,OFFSET(SVOD!$A$4,1,0,2000,4),4,0)</f>
        <v>1</v>
      </c>
    </row>
    <row r="533" spans="1:28" hidden="1" x14ac:dyDescent="0.25">
      <c r="A533">
        <v>6913</v>
      </c>
      <c r="B533">
        <v>1</v>
      </c>
      <c r="C533" s="10">
        <v>42644</v>
      </c>
      <c r="D533" s="10"/>
      <c r="E533" s="9">
        <f t="shared" si="49"/>
        <v>0</v>
      </c>
      <c r="F533" s="9">
        <f t="shared" si="50"/>
        <v>1</v>
      </c>
      <c r="I533">
        <f ca="1">VLOOKUP(A533,OFFSET(SVOD!$A$4,1,0,2000,3),3,0)</f>
        <v>1</v>
      </c>
      <c r="J533" s="160"/>
      <c r="K533" s="38">
        <f t="shared" ca="1" si="51"/>
        <v>1</v>
      </c>
      <c r="L533" s="38">
        <f t="shared" ca="1" si="52"/>
        <v>1</v>
      </c>
      <c r="M533" s="37">
        <v>1</v>
      </c>
      <c r="N533" s="36" t="b">
        <f t="shared" ca="1" si="53"/>
        <v>0</v>
      </c>
      <c r="O533" t="s">
        <v>4680</v>
      </c>
      <c r="P533" s="44">
        <v>147677540</v>
      </c>
      <c r="Q533">
        <f ca="1">VLOOKUP(A533,OFFSET(SVOD!$A$4,1,0,2000,3),2,0)</f>
        <v>1</v>
      </c>
      <c r="R533">
        <f ca="1">VLOOKUP(A533,OFFSET(SVOD!$A$4,1,0,2000,3),3,0)</f>
        <v>1</v>
      </c>
      <c r="S533" t="str">
        <f t="shared" si="54"/>
        <v/>
      </c>
      <c r="T533" s="160">
        <f ca="1">VLOOKUP(A533,OFFSET(SVOD!$A$4,1,0,2000,5),5,0)</f>
        <v>0</v>
      </c>
      <c r="AA533">
        <f ca="1">VLOOKUP(A533,OFFSET(SVOD!$A$4,1,0,2000,4),4,0)</f>
        <v>1</v>
      </c>
    </row>
    <row r="534" spans="1:28" hidden="1" x14ac:dyDescent="0.25">
      <c r="A534">
        <v>6915</v>
      </c>
      <c r="B534">
        <v>1</v>
      </c>
      <c r="C534" s="10">
        <v>42644</v>
      </c>
      <c r="D534" s="10"/>
      <c r="E534" s="9">
        <f t="shared" si="49"/>
        <v>0</v>
      </c>
      <c r="F534" s="9">
        <f t="shared" si="50"/>
        <v>1</v>
      </c>
      <c r="I534">
        <f ca="1">VLOOKUP(A534,OFFSET(SVOD!$A$4,1,0,2000,3),3,0)</f>
        <v>1</v>
      </c>
      <c r="J534" s="160"/>
      <c r="K534" s="38">
        <f t="shared" ca="1" si="51"/>
        <v>1</v>
      </c>
      <c r="L534" s="38">
        <f t="shared" ca="1" si="52"/>
        <v>1</v>
      </c>
      <c r="M534" s="37">
        <v>1</v>
      </c>
      <c r="N534" s="36" t="b">
        <f t="shared" ca="1" si="53"/>
        <v>0</v>
      </c>
      <c r="O534" t="s">
        <v>4920</v>
      </c>
      <c r="P534" s="44">
        <v>63507750.25</v>
      </c>
      <c r="Q534">
        <f ca="1">VLOOKUP(A534,OFFSET(SVOD!$A$4,1,0,2000,3),2,0)</f>
        <v>1</v>
      </c>
      <c r="R534">
        <f ca="1">VLOOKUP(A534,OFFSET(SVOD!$A$4,1,0,2000,3),3,0)</f>
        <v>1</v>
      </c>
      <c r="S534" t="str">
        <f t="shared" si="54"/>
        <v/>
      </c>
      <c r="T534" s="160">
        <f ca="1">VLOOKUP(A534,OFFSET(SVOD!$A$4,1,0,2000,5),5,0)</f>
        <v>0</v>
      </c>
      <c r="AA534">
        <f ca="1">VLOOKUP(A534,OFFSET(SVOD!$A$4,1,0,2000,4),4,0)</f>
        <v>1</v>
      </c>
    </row>
    <row r="535" spans="1:28" hidden="1" x14ac:dyDescent="0.25">
      <c r="A535">
        <v>6916</v>
      </c>
      <c r="B535">
        <v>1</v>
      </c>
      <c r="C535" s="10">
        <v>42644</v>
      </c>
      <c r="D535" s="10"/>
      <c r="E535" s="9">
        <f t="shared" si="49"/>
        <v>0</v>
      </c>
      <c r="F535" s="9">
        <f t="shared" si="50"/>
        <v>1</v>
      </c>
      <c r="I535">
        <f ca="1">VLOOKUP(A535,OFFSET(SVOD!$A$4,1,0,2000,3),3,0)</f>
        <v>1</v>
      </c>
      <c r="J535" s="160"/>
      <c r="K535" s="38">
        <f t="shared" ca="1" si="51"/>
        <v>1</v>
      </c>
      <c r="L535" s="38">
        <f t="shared" ca="1" si="52"/>
        <v>1</v>
      </c>
      <c r="M535" s="37">
        <v>1</v>
      </c>
      <c r="N535" s="36" t="b">
        <f t="shared" ca="1" si="53"/>
        <v>0</v>
      </c>
      <c r="O535" t="s">
        <v>4930</v>
      </c>
      <c r="P535" s="44">
        <v>29993269</v>
      </c>
      <c r="Q535">
        <f ca="1">VLOOKUP(A535,OFFSET(SVOD!$A$4,1,0,2000,3),2,0)</f>
        <v>1</v>
      </c>
      <c r="R535">
        <f ca="1">VLOOKUP(A535,OFFSET(SVOD!$A$4,1,0,2000,3),3,0)</f>
        <v>1</v>
      </c>
      <c r="S535" t="str">
        <f t="shared" si="54"/>
        <v/>
      </c>
      <c r="T535" s="160">
        <f ca="1">VLOOKUP(A535,OFFSET(SVOD!$A$4,1,0,2000,5),5,0)</f>
        <v>0</v>
      </c>
      <c r="AA535">
        <f ca="1">VLOOKUP(A535,OFFSET(SVOD!$A$4,1,0,2000,4),4,0)</f>
        <v>1</v>
      </c>
    </row>
    <row r="536" spans="1:28" hidden="1" x14ac:dyDescent="0.25">
      <c r="A536">
        <v>6924</v>
      </c>
      <c r="B536">
        <v>1</v>
      </c>
      <c r="C536" s="10">
        <v>42644</v>
      </c>
      <c r="D536" s="10"/>
      <c r="E536" s="9">
        <f t="shared" si="49"/>
        <v>0</v>
      </c>
      <c r="F536" s="9">
        <f t="shared" si="50"/>
        <v>1</v>
      </c>
      <c r="I536">
        <f ca="1">VLOOKUP(A536,OFFSET(SVOD!$A$4,1,0,2000,3),3,0)</f>
        <v>1</v>
      </c>
      <c r="J536" s="160"/>
      <c r="K536" s="38">
        <f t="shared" ca="1" si="51"/>
        <v>1</v>
      </c>
      <c r="L536" s="38">
        <f t="shared" ca="1" si="52"/>
        <v>1</v>
      </c>
      <c r="M536" s="37">
        <v>1</v>
      </c>
      <c r="N536" s="36" t="b">
        <f t="shared" ca="1" si="53"/>
        <v>0</v>
      </c>
      <c r="O536" t="s">
        <v>5418</v>
      </c>
      <c r="P536" s="44">
        <v>343321932.19999999</v>
      </c>
      <c r="Q536">
        <f ca="1">VLOOKUP(A536,OFFSET(SVOD!$A$4,1,0,2000,3),2,0)</f>
        <v>1</v>
      </c>
      <c r="R536">
        <f ca="1">VLOOKUP(A536,OFFSET(SVOD!$A$4,1,0,2000,3),3,0)</f>
        <v>1</v>
      </c>
      <c r="S536" t="str">
        <f t="shared" si="54"/>
        <v/>
      </c>
      <c r="T536" s="160">
        <f ca="1">VLOOKUP(A536,OFFSET(SVOD!$A$4,1,0,2000,5),5,0)</f>
        <v>0</v>
      </c>
      <c r="AA536">
        <f ca="1">VLOOKUP(A536,OFFSET(SVOD!$A$4,1,0,2000,4),4,0)</f>
        <v>1</v>
      </c>
    </row>
    <row r="537" spans="1:28" hidden="1" x14ac:dyDescent="0.25">
      <c r="A537">
        <v>6941</v>
      </c>
      <c r="B537">
        <v>2.1</v>
      </c>
      <c r="C537" s="10">
        <v>42644</v>
      </c>
      <c r="D537" s="10"/>
      <c r="E537" s="9">
        <f t="shared" si="49"/>
        <v>0</v>
      </c>
      <c r="F537" s="9">
        <f t="shared" si="50"/>
        <v>1</v>
      </c>
      <c r="I537">
        <f ca="1">VLOOKUP(A537,OFFSET(SVOD!$A$4,1,0,2000,3),3,0)</f>
        <v>2.1</v>
      </c>
      <c r="J537" s="160"/>
      <c r="K537" s="38">
        <f t="shared" ca="1" si="51"/>
        <v>2</v>
      </c>
      <c r="L537" s="38">
        <f t="shared" ca="1" si="52"/>
        <v>2</v>
      </c>
      <c r="M537" s="37">
        <v>2</v>
      </c>
      <c r="N537" s="36" t="b">
        <f t="shared" ca="1" si="53"/>
        <v>0</v>
      </c>
      <c r="O537" t="s">
        <v>6921</v>
      </c>
      <c r="P537" s="44">
        <v>6953272358.5100002</v>
      </c>
      <c r="Q537">
        <f ca="1">VLOOKUP(A537,OFFSET(SVOD!$A$4,1,0,2000,3),2,0)</f>
        <v>2.1</v>
      </c>
      <c r="R537">
        <f ca="1">VLOOKUP(A537,OFFSET(SVOD!$A$4,1,0,2000,3),3,0)</f>
        <v>2.1</v>
      </c>
      <c r="S537" t="str">
        <f t="shared" si="54"/>
        <v/>
      </c>
      <c r="T537" s="160">
        <f ca="1">VLOOKUP(A537,OFFSET(SVOD!$A$4,1,0,2000,5),5,0)</f>
        <v>0</v>
      </c>
      <c r="W537" t="s">
        <v>5236</v>
      </c>
      <c r="AA537">
        <f ca="1">VLOOKUP(A537,OFFSET(SVOD!$A$4,1,0,2000,4),4,0)</f>
        <v>1</v>
      </c>
    </row>
    <row r="538" spans="1:28" hidden="1" x14ac:dyDescent="0.25">
      <c r="A538">
        <v>6945</v>
      </c>
      <c r="B538">
        <v>1</v>
      </c>
      <c r="C538" s="10">
        <v>42644</v>
      </c>
      <c r="D538" s="10"/>
      <c r="E538" s="9">
        <f t="shared" si="49"/>
        <v>0</v>
      </c>
      <c r="F538" s="9">
        <f t="shared" si="50"/>
        <v>1</v>
      </c>
      <c r="I538">
        <f ca="1">VLOOKUP(A538,OFFSET(SVOD!$A$4,1,0,2000,3),3,0)</f>
        <v>1</v>
      </c>
      <c r="J538" s="160"/>
      <c r="K538" s="38">
        <f t="shared" ca="1" si="51"/>
        <v>1</v>
      </c>
      <c r="L538" s="38">
        <f t="shared" ca="1" si="52"/>
        <v>1</v>
      </c>
      <c r="M538" s="37">
        <v>1</v>
      </c>
      <c r="N538" s="36" t="b">
        <f t="shared" ca="1" si="53"/>
        <v>0</v>
      </c>
      <c r="O538" t="s">
        <v>4229</v>
      </c>
      <c r="P538" s="44">
        <v>246654986.21000001</v>
      </c>
      <c r="Q538">
        <f ca="1">VLOOKUP(A538,OFFSET(SVOD!$A$4,1,0,2000,3),2,0)</f>
        <v>1</v>
      </c>
      <c r="R538">
        <f ca="1">VLOOKUP(A538,OFFSET(SVOD!$A$4,1,0,2000,3),3,0)</f>
        <v>1</v>
      </c>
      <c r="S538" t="str">
        <f t="shared" si="54"/>
        <v/>
      </c>
      <c r="T538" s="160">
        <f ca="1">VLOOKUP(A538,OFFSET(SVOD!$A$4,1,0,2000,5),5,0)</f>
        <v>0</v>
      </c>
      <c r="AA538">
        <f ca="1">VLOOKUP(A538,OFFSET(SVOD!$A$4,1,0,2000,4),4,0)</f>
        <v>1</v>
      </c>
    </row>
    <row r="539" spans="1:28" hidden="1" x14ac:dyDescent="0.25">
      <c r="A539">
        <v>6951</v>
      </c>
      <c r="B539">
        <v>1</v>
      </c>
      <c r="C539" s="10">
        <v>42644</v>
      </c>
      <c r="D539" s="10"/>
      <c r="E539" s="9">
        <f t="shared" si="49"/>
        <v>0</v>
      </c>
      <c r="F539" s="9">
        <f t="shared" si="50"/>
        <v>1</v>
      </c>
      <c r="I539">
        <f ca="1">VLOOKUP(A539,OFFSET(SVOD!$A$4,1,0,2000,3),3,0)</f>
        <v>1</v>
      </c>
      <c r="J539" s="160"/>
      <c r="K539" s="38">
        <f t="shared" ca="1" si="51"/>
        <v>1</v>
      </c>
      <c r="L539" s="38">
        <f t="shared" ca="1" si="52"/>
        <v>1</v>
      </c>
      <c r="M539" s="37">
        <v>1</v>
      </c>
      <c r="N539" s="36" t="b">
        <f t="shared" ca="1" si="53"/>
        <v>0</v>
      </c>
      <c r="O539" t="s">
        <v>6329</v>
      </c>
      <c r="P539" s="44">
        <v>78000000</v>
      </c>
      <c r="Q539">
        <f ca="1">VLOOKUP(A539,OFFSET(SVOD!$A$4,1,0,2000,3),2,0)</f>
        <v>1</v>
      </c>
      <c r="R539">
        <f ca="1">VLOOKUP(A539,OFFSET(SVOD!$A$4,1,0,2000,3),3,0)</f>
        <v>1</v>
      </c>
      <c r="S539" t="str">
        <f t="shared" si="54"/>
        <v/>
      </c>
      <c r="T539" s="160">
        <f ca="1">VLOOKUP(A539,OFFSET(SVOD!$A$4,1,0,2000,5),5,0)</f>
        <v>0</v>
      </c>
      <c r="AA539">
        <f ca="1">VLOOKUP(A539,OFFSET(SVOD!$A$4,1,0,2000,4),4,0)</f>
        <v>1</v>
      </c>
    </row>
    <row r="540" spans="1:28" hidden="1" x14ac:dyDescent="0.25">
      <c r="A540">
        <v>6956</v>
      </c>
      <c r="B540">
        <v>1</v>
      </c>
      <c r="C540" s="10">
        <v>42644</v>
      </c>
      <c r="D540" s="10"/>
      <c r="E540" s="9">
        <f t="shared" si="49"/>
        <v>0</v>
      </c>
      <c r="F540" s="9">
        <f t="shared" si="50"/>
        <v>1</v>
      </c>
      <c r="I540">
        <f ca="1">VLOOKUP(A540,OFFSET(SVOD!$A$4,1,0,2000,3),3,0)</f>
        <v>1</v>
      </c>
      <c r="J540" s="160"/>
      <c r="K540" s="38">
        <f t="shared" ca="1" si="51"/>
        <v>1</v>
      </c>
      <c r="L540" s="38">
        <f t="shared" ca="1" si="52"/>
        <v>1</v>
      </c>
      <c r="M540" s="37">
        <v>1</v>
      </c>
      <c r="N540" s="36" t="b">
        <f t="shared" ca="1" si="53"/>
        <v>0</v>
      </c>
      <c r="O540" t="s">
        <v>5227</v>
      </c>
      <c r="P540" s="44">
        <v>800400000</v>
      </c>
      <c r="Q540">
        <f ca="1">VLOOKUP(A540,OFFSET(SVOD!$A$4,1,0,2000,3),2,0)</f>
        <v>1</v>
      </c>
      <c r="R540">
        <f ca="1">VLOOKUP(A540,OFFSET(SVOD!$A$4,1,0,2000,3),3,0)</f>
        <v>1</v>
      </c>
      <c r="S540" t="str">
        <f t="shared" si="54"/>
        <v/>
      </c>
      <c r="T540" s="160">
        <f ca="1">VLOOKUP(A540,OFFSET(SVOD!$A$4,1,0,2000,5),5,0)</f>
        <v>0</v>
      </c>
      <c r="AA540">
        <f ca="1">VLOOKUP(A540,OFFSET(SVOD!$A$4,1,0,2000,4),4,0)</f>
        <v>1</v>
      </c>
    </row>
    <row r="541" spans="1:28" hidden="1" x14ac:dyDescent="0.25">
      <c r="A541">
        <v>6958</v>
      </c>
      <c r="B541">
        <v>3</v>
      </c>
      <c r="C541" s="10">
        <v>42461</v>
      </c>
      <c r="D541" s="10">
        <v>42643</v>
      </c>
      <c r="E541" s="9">
        <f t="shared" si="49"/>
        <v>2</v>
      </c>
      <c r="F541" s="9">
        <f t="shared" ca="1" si="50"/>
        <v>4.4000000000000004</v>
      </c>
      <c r="I541">
        <f ca="1">VLOOKUP(A541,OFFSET(SVOD!$A$4,1,0,2000,3),3,0)</f>
        <v>5</v>
      </c>
      <c r="J541" s="160"/>
      <c r="K541" s="38">
        <f t="shared" ca="1" si="51"/>
        <v>5</v>
      </c>
      <c r="L541" s="38">
        <f t="shared" ca="1" si="52"/>
        <v>5</v>
      </c>
      <c r="M541" s="37">
        <v>5</v>
      </c>
      <c r="N541" s="36" t="b">
        <f t="shared" ca="1" si="53"/>
        <v>0</v>
      </c>
      <c r="O541" t="s">
        <v>4091</v>
      </c>
      <c r="P541" s="44">
        <v>13606188.34</v>
      </c>
      <c r="Q541">
        <f ca="1">VLOOKUP(A541,OFFSET(SVOD!$A$4,1,0,2000,3),2,0)</f>
        <v>5</v>
      </c>
      <c r="R541">
        <f ca="1">VLOOKUP(A541,OFFSET(SVOD!$A$4,1,0,2000,3),3,0)</f>
        <v>5</v>
      </c>
      <c r="S541" t="str">
        <f t="shared" si="54"/>
        <v/>
      </c>
      <c r="T541" s="160">
        <f ca="1">VLOOKUP(A541,OFFSET(SVOD!$A$4,1,0,2000,5),5,0)</f>
        <v>1287</v>
      </c>
      <c r="AA541">
        <f ca="1">VLOOKUP(A541,OFFSET(SVOD!$A$4,1,0,2000,4),4,0)</f>
        <v>3</v>
      </c>
    </row>
    <row r="542" spans="1:28" hidden="1" x14ac:dyDescent="0.25">
      <c r="A542">
        <v>6960</v>
      </c>
      <c r="B542">
        <v>2</v>
      </c>
      <c r="C542" s="10">
        <v>42736</v>
      </c>
      <c r="D542" s="10"/>
      <c r="E542" s="9">
        <f t="shared" si="49"/>
        <v>0</v>
      </c>
      <c r="F542" s="9">
        <f t="shared" si="50"/>
        <v>1</v>
      </c>
      <c r="I542">
        <f ca="1">VLOOKUP(A542,OFFSET(SVOD!$A$4,1,0,2000,3),3,0)</f>
        <v>2</v>
      </c>
      <c r="J542" s="160"/>
      <c r="K542" s="38">
        <f t="shared" ca="1" si="51"/>
        <v>2</v>
      </c>
      <c r="L542" s="38">
        <f t="shared" ca="1" si="52"/>
        <v>2</v>
      </c>
      <c r="M542" s="37">
        <v>2</v>
      </c>
      <c r="N542" s="36" t="b">
        <f t="shared" ca="1" si="53"/>
        <v>0</v>
      </c>
      <c r="O542" t="s">
        <v>4092</v>
      </c>
      <c r="P542" s="44">
        <v>2903809987.8499999</v>
      </c>
      <c r="Q542">
        <f ca="1">VLOOKUP(A542,OFFSET(SVOD!$A$4,1,0,2000,3),2,0)</f>
        <v>2</v>
      </c>
      <c r="R542">
        <f ca="1">VLOOKUP(A542,OFFSET(SVOD!$A$4,1,0,2000,3),3,0)</f>
        <v>2</v>
      </c>
      <c r="S542" t="str">
        <f t="shared" si="54"/>
        <v/>
      </c>
      <c r="T542" s="160">
        <f ca="1">VLOOKUP(A542,OFFSET(SVOD!$A$4,1,0,2000,5),5,0)</f>
        <v>0</v>
      </c>
      <c r="AA542">
        <f ca="1">VLOOKUP(A542,OFFSET(SVOD!$A$4,1,0,2000,4),4,0)</f>
        <v>1</v>
      </c>
    </row>
    <row r="543" spans="1:28" hidden="1" x14ac:dyDescent="0.25">
      <c r="A543">
        <v>6961</v>
      </c>
      <c r="B543">
        <v>1</v>
      </c>
      <c r="C543" s="10">
        <v>42736</v>
      </c>
      <c r="D543" s="10"/>
      <c r="E543" s="9">
        <f t="shared" si="49"/>
        <v>0</v>
      </c>
      <c r="F543" s="9">
        <f t="shared" si="50"/>
        <v>1</v>
      </c>
      <c r="I543">
        <f ca="1">VLOOKUP(A543,OFFSET(SVOD!$A$4,1,0,2000,3),3,0)</f>
        <v>1</v>
      </c>
      <c r="J543" s="160"/>
      <c r="K543" s="38">
        <f t="shared" ca="1" si="51"/>
        <v>1</v>
      </c>
      <c r="L543" s="38">
        <f t="shared" ca="1" si="52"/>
        <v>1</v>
      </c>
      <c r="M543" s="37">
        <v>1</v>
      </c>
      <c r="N543" s="36" t="b">
        <f t="shared" ca="1" si="53"/>
        <v>0</v>
      </c>
      <c r="O543" t="s">
        <v>4093</v>
      </c>
      <c r="P543" s="44">
        <v>59546606801.400002</v>
      </c>
      <c r="Q543">
        <f ca="1">VLOOKUP(A543,OFFSET(SVOD!$A$4,1,0,2000,3),2,0)</f>
        <v>1</v>
      </c>
      <c r="R543">
        <f ca="1">VLOOKUP(A543,OFFSET(SVOD!$A$4,1,0,2000,3),3,0)</f>
        <v>1</v>
      </c>
      <c r="S543" t="str">
        <f t="shared" si="54"/>
        <v/>
      </c>
      <c r="T543" s="160">
        <f ca="1">VLOOKUP(A543,OFFSET(SVOD!$A$4,1,0,2000,5),5,0)</f>
        <v>0</v>
      </c>
      <c r="AA543">
        <f ca="1">VLOOKUP(A543,OFFSET(SVOD!$A$4,1,0,2000,4),4,0)</f>
        <v>1</v>
      </c>
    </row>
    <row r="544" spans="1:28" hidden="1" x14ac:dyDescent="0.25">
      <c r="A544">
        <v>6965</v>
      </c>
      <c r="B544">
        <v>1</v>
      </c>
      <c r="C544" s="10">
        <v>42644</v>
      </c>
      <c r="D544" s="10"/>
      <c r="E544" s="9">
        <f t="shared" si="49"/>
        <v>0</v>
      </c>
      <c r="F544" s="9">
        <f t="shared" si="50"/>
        <v>1</v>
      </c>
      <c r="I544">
        <f ca="1">VLOOKUP(A544,OFFSET(SVOD!$A$4,1,0,2000,3),3,0)</f>
        <v>1</v>
      </c>
      <c r="J544" s="160"/>
      <c r="K544" s="38">
        <f t="shared" ca="1" si="51"/>
        <v>1</v>
      </c>
      <c r="L544" s="38">
        <f t="shared" ca="1" si="52"/>
        <v>1</v>
      </c>
      <c r="M544" s="37">
        <v>1</v>
      </c>
      <c r="N544" s="36" t="b">
        <f t="shared" ca="1" si="53"/>
        <v>0</v>
      </c>
      <c r="O544" t="s">
        <v>5942</v>
      </c>
      <c r="P544" s="44">
        <v>100000000</v>
      </c>
      <c r="Q544">
        <f ca="1">VLOOKUP(A544,OFFSET(SVOD!$A$4,1,0,2000,3),2,0)</f>
        <v>1</v>
      </c>
      <c r="R544">
        <f ca="1">VLOOKUP(A544,OFFSET(SVOD!$A$4,1,0,2000,3),3,0)</f>
        <v>1</v>
      </c>
      <c r="S544" t="str">
        <f t="shared" si="54"/>
        <v/>
      </c>
      <c r="T544" s="160">
        <f ca="1">VLOOKUP(A544,OFFSET(SVOD!$A$4,1,0,2000,5),5,0)</f>
        <v>0</v>
      </c>
      <c r="AA544">
        <f ca="1">VLOOKUP(A544,OFFSET(SVOD!$A$4,1,0,2000,4),4,0)</f>
        <v>1</v>
      </c>
    </row>
    <row r="545" spans="1:29" hidden="1" x14ac:dyDescent="0.25">
      <c r="A545">
        <v>6970</v>
      </c>
      <c r="B545">
        <v>1</v>
      </c>
      <c r="C545" s="10">
        <v>42644</v>
      </c>
      <c r="D545" s="10"/>
      <c r="E545" s="9">
        <f t="shared" si="49"/>
        <v>0</v>
      </c>
      <c r="F545" s="9">
        <f t="shared" si="50"/>
        <v>1</v>
      </c>
      <c r="I545">
        <f ca="1">VLOOKUP(A545,OFFSET(SVOD!$A$4,1,0,2000,3),3,0)</f>
        <v>1</v>
      </c>
      <c r="J545" s="160"/>
      <c r="K545" s="38">
        <f t="shared" ca="1" si="51"/>
        <v>1</v>
      </c>
      <c r="L545" s="38">
        <f t="shared" ca="1" si="52"/>
        <v>1</v>
      </c>
      <c r="M545" s="37">
        <v>1</v>
      </c>
      <c r="N545" s="36" t="b">
        <f t="shared" ca="1" si="53"/>
        <v>0</v>
      </c>
      <c r="O545" t="s">
        <v>5425</v>
      </c>
      <c r="P545" s="44">
        <v>1654088820.55</v>
      </c>
      <c r="Q545">
        <f ca="1">VLOOKUP(A545,OFFSET(SVOD!$A$4,1,0,2000,3),2,0)</f>
        <v>1</v>
      </c>
      <c r="R545">
        <f ca="1">VLOOKUP(A545,OFFSET(SVOD!$A$4,1,0,2000,3),3,0)</f>
        <v>1</v>
      </c>
      <c r="S545" t="str">
        <f t="shared" si="54"/>
        <v/>
      </c>
      <c r="T545" s="160">
        <f ca="1">VLOOKUP(A545,OFFSET(SVOD!$A$4,1,0,2000,5),5,0)</f>
        <v>0</v>
      </c>
      <c r="AA545">
        <f ca="1">VLOOKUP(A545,OFFSET(SVOD!$A$4,1,0,2000,4),4,0)</f>
        <v>1</v>
      </c>
    </row>
    <row r="546" spans="1:29" hidden="1" x14ac:dyDescent="0.25">
      <c r="A546">
        <v>6972</v>
      </c>
      <c r="B546">
        <v>1</v>
      </c>
      <c r="C546" s="10">
        <v>42644</v>
      </c>
      <c r="D546" s="10"/>
      <c r="E546" s="9">
        <f t="shared" si="49"/>
        <v>0</v>
      </c>
      <c r="F546" s="9">
        <f t="shared" si="50"/>
        <v>1</v>
      </c>
      <c r="I546">
        <f ca="1">VLOOKUP(A546,OFFSET(SVOD!$A$4,1,0,2000,3),3,0)</f>
        <v>1</v>
      </c>
      <c r="J546" s="160"/>
      <c r="K546" s="38">
        <f t="shared" ca="1" si="51"/>
        <v>1</v>
      </c>
      <c r="L546" s="38">
        <f t="shared" ca="1" si="52"/>
        <v>1</v>
      </c>
      <c r="M546" s="37">
        <v>1</v>
      </c>
      <c r="N546" s="36" t="b">
        <f t="shared" ca="1" si="53"/>
        <v>0</v>
      </c>
      <c r="O546" t="s">
        <v>5426</v>
      </c>
      <c r="P546" s="44">
        <v>433815121.49000001</v>
      </c>
      <c r="Q546">
        <f ca="1">VLOOKUP(A546,OFFSET(SVOD!$A$4,1,0,2000,3),2,0)</f>
        <v>1</v>
      </c>
      <c r="R546">
        <f ca="1">VLOOKUP(A546,OFFSET(SVOD!$A$4,1,0,2000,3),3,0)</f>
        <v>1</v>
      </c>
      <c r="S546" t="str">
        <f t="shared" si="54"/>
        <v/>
      </c>
      <c r="T546" s="160">
        <f ca="1">VLOOKUP(A546,OFFSET(SVOD!$A$4,1,0,2000,5),5,0)</f>
        <v>0</v>
      </c>
      <c r="AA546">
        <f ca="1">VLOOKUP(A546,OFFSET(SVOD!$A$4,1,0,2000,4),4,0)</f>
        <v>1</v>
      </c>
    </row>
    <row r="547" spans="1:29" hidden="1" x14ac:dyDescent="0.25">
      <c r="A547">
        <v>6980</v>
      </c>
      <c r="B547">
        <v>1</v>
      </c>
      <c r="C547" s="10">
        <v>42644</v>
      </c>
      <c r="D547" s="10"/>
      <c r="E547" s="9">
        <f t="shared" si="49"/>
        <v>0</v>
      </c>
      <c r="F547" s="9">
        <f t="shared" si="50"/>
        <v>1</v>
      </c>
      <c r="I547">
        <f ca="1">VLOOKUP(A547,OFFSET(SVOD!$A$4,1,0,2000,3),3,0)</f>
        <v>1</v>
      </c>
      <c r="J547" s="160"/>
      <c r="K547" s="38">
        <f t="shared" ca="1" si="51"/>
        <v>1</v>
      </c>
      <c r="L547" s="38">
        <f t="shared" ca="1" si="52"/>
        <v>1</v>
      </c>
      <c r="M547" s="37">
        <v>1</v>
      </c>
      <c r="N547" s="36" t="b">
        <f t="shared" ca="1" si="53"/>
        <v>0</v>
      </c>
      <c r="O547" t="s">
        <v>4974</v>
      </c>
      <c r="P547" s="44">
        <v>2497971776.46</v>
      </c>
      <c r="Q547">
        <f ca="1">VLOOKUP(A547,OFFSET(SVOD!$A$4,1,0,2000,3),2,0)</f>
        <v>1</v>
      </c>
      <c r="R547">
        <f ca="1">VLOOKUP(A547,OFFSET(SVOD!$A$4,1,0,2000,3),3,0)</f>
        <v>1</v>
      </c>
      <c r="S547" t="str">
        <f t="shared" si="54"/>
        <v/>
      </c>
      <c r="T547" s="160">
        <f ca="1">VLOOKUP(A547,OFFSET(SVOD!$A$4,1,0,2000,5),5,0)</f>
        <v>0</v>
      </c>
      <c r="AA547">
        <f ca="1">VLOOKUP(A547,OFFSET(SVOD!$A$4,1,0,2000,4),4,0)</f>
        <v>1</v>
      </c>
    </row>
    <row r="548" spans="1:29" hidden="1" x14ac:dyDescent="0.25">
      <c r="A548">
        <v>6981</v>
      </c>
      <c r="B548">
        <v>1</v>
      </c>
      <c r="C548" s="10">
        <v>42644</v>
      </c>
      <c r="D548" s="10"/>
      <c r="E548" s="9">
        <f t="shared" si="49"/>
        <v>0</v>
      </c>
      <c r="F548" s="9">
        <f t="shared" si="50"/>
        <v>1</v>
      </c>
      <c r="I548">
        <f ca="1">VLOOKUP(A548,OFFSET(SVOD!$A$4,1,0,2000,3),3,0)</f>
        <v>1</v>
      </c>
      <c r="J548" s="160"/>
      <c r="K548" s="38">
        <f t="shared" ca="1" si="51"/>
        <v>1</v>
      </c>
      <c r="L548" s="38">
        <f t="shared" ca="1" si="52"/>
        <v>1</v>
      </c>
      <c r="M548" s="37">
        <v>1</v>
      </c>
      <c r="N548" s="36" t="b">
        <f t="shared" ca="1" si="53"/>
        <v>0</v>
      </c>
      <c r="O548" t="s">
        <v>5427</v>
      </c>
      <c r="P548" s="44">
        <v>895500000</v>
      </c>
      <c r="Q548">
        <f ca="1">VLOOKUP(A548,OFFSET(SVOD!$A$4,1,0,2000,3),2,0)</f>
        <v>1</v>
      </c>
      <c r="R548">
        <f ca="1">VLOOKUP(A548,OFFSET(SVOD!$A$4,1,0,2000,3),3,0)</f>
        <v>1</v>
      </c>
      <c r="S548" t="str">
        <f t="shared" si="54"/>
        <v/>
      </c>
      <c r="T548" s="160">
        <f ca="1">VLOOKUP(A548,OFFSET(SVOD!$A$4,1,0,2000,5),5,0)</f>
        <v>1</v>
      </c>
      <c r="AA548">
        <f ca="1">VLOOKUP(A548,OFFSET(SVOD!$A$4,1,0,2000,4),4,0)</f>
        <v>1</v>
      </c>
    </row>
    <row r="549" spans="1:29" hidden="1" x14ac:dyDescent="0.25">
      <c r="A549">
        <v>6984</v>
      </c>
      <c r="B549">
        <v>1</v>
      </c>
      <c r="C549" s="10">
        <v>42644</v>
      </c>
      <c r="D549" s="10"/>
      <c r="E549" s="9">
        <f t="shared" si="49"/>
        <v>0</v>
      </c>
      <c r="F549" s="9">
        <f t="shared" si="50"/>
        <v>1</v>
      </c>
      <c r="I549">
        <f ca="1">VLOOKUP(A549,OFFSET(SVOD!$A$4,1,0,2000,3),3,0)</f>
        <v>1</v>
      </c>
      <c r="J549" s="160"/>
      <c r="K549" s="38">
        <f t="shared" ca="1" si="51"/>
        <v>1</v>
      </c>
      <c r="L549" s="38">
        <f t="shared" ca="1" si="52"/>
        <v>1</v>
      </c>
      <c r="M549" s="37">
        <v>1</v>
      </c>
      <c r="N549" s="36" t="b">
        <f t="shared" ca="1" si="53"/>
        <v>0</v>
      </c>
      <c r="O549" t="s">
        <v>5413</v>
      </c>
      <c r="P549" s="44">
        <v>108412263.17</v>
      </c>
      <c r="Q549">
        <f ca="1">VLOOKUP(A549,OFFSET(SVOD!$A$4,1,0,2000,3),2,0)</f>
        <v>1</v>
      </c>
      <c r="R549">
        <f ca="1">VLOOKUP(A549,OFFSET(SVOD!$A$4,1,0,2000,3),3,0)</f>
        <v>1</v>
      </c>
      <c r="S549" t="str">
        <f t="shared" si="54"/>
        <v/>
      </c>
      <c r="T549" s="160">
        <f ca="1">VLOOKUP(A549,OFFSET(SVOD!$A$4,1,0,2000,5),5,0)</f>
        <v>0</v>
      </c>
      <c r="AA549">
        <f ca="1">VLOOKUP(A549,OFFSET(SVOD!$A$4,1,0,2000,4),4,0)</f>
        <v>1</v>
      </c>
    </row>
    <row r="550" spans="1:29" hidden="1" x14ac:dyDescent="0.25">
      <c r="A550">
        <v>6987</v>
      </c>
      <c r="B550">
        <v>1</v>
      </c>
      <c r="C550" s="10">
        <v>42644</v>
      </c>
      <c r="D550" s="10"/>
      <c r="E550" s="9">
        <f t="shared" si="49"/>
        <v>0</v>
      </c>
      <c r="F550" s="9">
        <f t="shared" si="50"/>
        <v>1</v>
      </c>
      <c r="I550">
        <f ca="1">VLOOKUP(A550,OFFSET(SVOD!$A$4,1,0,2000,3),3,0)</f>
        <v>1</v>
      </c>
      <c r="J550" s="160"/>
      <c r="K550" s="38">
        <f t="shared" ca="1" si="51"/>
        <v>1</v>
      </c>
      <c r="L550" s="38">
        <f t="shared" ca="1" si="52"/>
        <v>1</v>
      </c>
      <c r="M550" s="37">
        <v>1</v>
      </c>
      <c r="N550" s="36" t="b">
        <f t="shared" ca="1" si="53"/>
        <v>0</v>
      </c>
      <c r="O550" t="s">
        <v>4941</v>
      </c>
      <c r="P550" s="44">
        <v>264705882.40000001</v>
      </c>
      <c r="Q550">
        <f ca="1">VLOOKUP(A550,OFFSET(SVOD!$A$4,1,0,2000,3),2,0)</f>
        <v>1</v>
      </c>
      <c r="R550">
        <f ca="1">VLOOKUP(A550,OFFSET(SVOD!$A$4,1,0,2000,3),3,0)</f>
        <v>1</v>
      </c>
      <c r="S550" t="str">
        <f t="shared" si="54"/>
        <v/>
      </c>
      <c r="T550" s="160">
        <f ca="1">VLOOKUP(A550,OFFSET(SVOD!$A$4,1,0,2000,5),5,0)</f>
        <v>0</v>
      </c>
      <c r="AA550">
        <f ca="1">VLOOKUP(A550,OFFSET(SVOD!$A$4,1,0,2000,4),4,0)</f>
        <v>1</v>
      </c>
    </row>
    <row r="551" spans="1:29" hidden="1" x14ac:dyDescent="0.25">
      <c r="A551">
        <v>6993</v>
      </c>
      <c r="B551">
        <v>1</v>
      </c>
      <c r="C551" s="10">
        <v>42644</v>
      </c>
      <c r="D551" s="10"/>
      <c r="E551" s="9">
        <f t="shared" si="49"/>
        <v>0</v>
      </c>
      <c r="F551" s="9">
        <f t="shared" si="50"/>
        <v>1</v>
      </c>
      <c r="I551">
        <f ca="1">VLOOKUP(A551,OFFSET(SVOD!$A$4,1,0,2000,3),3,0)</f>
        <v>1</v>
      </c>
      <c r="J551" s="160"/>
      <c r="K551" s="38">
        <f t="shared" ca="1" si="51"/>
        <v>1</v>
      </c>
      <c r="L551" s="38">
        <f t="shared" ca="1" si="52"/>
        <v>1</v>
      </c>
      <c r="M551" s="37">
        <v>1</v>
      </c>
      <c r="N551" s="36" t="b">
        <f t="shared" ca="1" si="53"/>
        <v>0</v>
      </c>
      <c r="O551" t="s">
        <v>5014</v>
      </c>
      <c r="P551" s="44">
        <v>145913678.59999999</v>
      </c>
      <c r="Q551">
        <f ca="1">VLOOKUP(A551,OFFSET(SVOD!$A$4,1,0,2000,3),2,0)</f>
        <v>1</v>
      </c>
      <c r="R551">
        <f ca="1">VLOOKUP(A551,OFFSET(SVOD!$A$4,1,0,2000,3),3,0)</f>
        <v>1</v>
      </c>
      <c r="S551" t="str">
        <f t="shared" si="54"/>
        <v/>
      </c>
      <c r="T551" s="160">
        <f ca="1">VLOOKUP(A551,OFFSET(SVOD!$A$4,1,0,2000,5),5,0)</f>
        <v>0</v>
      </c>
      <c r="AA551">
        <f ca="1">VLOOKUP(A551,OFFSET(SVOD!$A$4,1,0,2000,4),4,0)</f>
        <v>1</v>
      </c>
    </row>
    <row r="552" spans="1:29" hidden="1" x14ac:dyDescent="0.25">
      <c r="A552">
        <v>7091</v>
      </c>
      <c r="B552">
        <v>1</v>
      </c>
      <c r="C552" s="10">
        <v>42644</v>
      </c>
      <c r="D552" s="10"/>
      <c r="E552" s="9">
        <f t="shared" si="49"/>
        <v>0</v>
      </c>
      <c r="F552" s="9">
        <f t="shared" si="50"/>
        <v>1</v>
      </c>
      <c r="G552">
        <v>2</v>
      </c>
      <c r="H552">
        <v>1</v>
      </c>
      <c r="I552">
        <f ca="1">VLOOKUP(A552,OFFSET(SVOD!$A$4,1,0,2000,3),3,0)</f>
        <v>1</v>
      </c>
      <c r="J552" s="160"/>
      <c r="K552" s="38">
        <f t="shared" ca="1" si="51"/>
        <v>1</v>
      </c>
      <c r="L552" s="38">
        <f t="shared" ca="1" si="52"/>
        <v>2</v>
      </c>
      <c r="M552" s="37">
        <v>2</v>
      </c>
      <c r="N552" s="36" t="b">
        <f t="shared" ca="1" si="53"/>
        <v>0</v>
      </c>
      <c r="O552" t="s">
        <v>5943</v>
      </c>
      <c r="P552" s="44">
        <v>65513475.07</v>
      </c>
      <c r="Q552">
        <f ca="1">VLOOKUP(A552,OFFSET(SVOD!$A$4,1,0,2000,3),2,0)</f>
        <v>1</v>
      </c>
      <c r="R552">
        <f ca="1">VLOOKUP(A552,OFFSET(SVOD!$A$4,1,0,2000,3),3,0)</f>
        <v>1</v>
      </c>
      <c r="S552">
        <f t="shared" ca="1" si="54"/>
        <v>1</v>
      </c>
      <c r="T552" s="160">
        <f ca="1">VLOOKUP(A552,OFFSET(SVOD!$A$4,1,0,2000,5),5,0)</f>
        <v>0</v>
      </c>
      <c r="U552" t="s">
        <v>3310</v>
      </c>
      <c r="W552" t="s">
        <v>5192</v>
      </c>
      <c r="AA552">
        <f ca="1">VLOOKUP(A552,OFFSET(SVOD!$A$4,1,0,2000,4),4,0)</f>
        <v>1</v>
      </c>
      <c r="AB552">
        <v>1</v>
      </c>
      <c r="AC552">
        <v>1</v>
      </c>
    </row>
    <row r="553" spans="1:29" hidden="1" x14ac:dyDescent="0.25">
      <c r="A553">
        <v>7102</v>
      </c>
      <c r="B553">
        <v>2.1</v>
      </c>
      <c r="C553" s="10">
        <v>42278</v>
      </c>
      <c r="D553" s="10">
        <v>42490</v>
      </c>
      <c r="E553" s="9">
        <f t="shared" si="49"/>
        <v>2</v>
      </c>
      <c r="F553" s="9">
        <f t="shared" ca="1" si="50"/>
        <v>4.4000000000000004</v>
      </c>
      <c r="I553">
        <f ca="1">VLOOKUP(A553,OFFSET(SVOD!$A$4,1,0,2000,3),3,0)</f>
        <v>4.0999999999999996</v>
      </c>
      <c r="J553" s="160"/>
      <c r="K553" s="38">
        <f t="shared" ca="1" si="51"/>
        <v>4.4000000000000004</v>
      </c>
      <c r="L553" s="38">
        <f t="shared" ca="1" si="52"/>
        <v>4.4000000000000004</v>
      </c>
      <c r="M553" s="37">
        <v>4.4000000000000004</v>
      </c>
      <c r="N553" s="36" t="b">
        <f t="shared" ca="1" si="53"/>
        <v>0</v>
      </c>
      <c r="O553" t="s">
        <v>5944</v>
      </c>
      <c r="P553" s="44">
        <v>66500000</v>
      </c>
      <c r="Q553">
        <f ca="1">VLOOKUP(A553,OFFSET(SVOD!$A$4,1,0,2000,3),2,0)</f>
        <v>4.0999999999999996</v>
      </c>
      <c r="R553">
        <f ca="1">VLOOKUP(A553,OFFSET(SVOD!$A$4,1,0,2000,3),3,0)</f>
        <v>4.0999999999999996</v>
      </c>
      <c r="S553" t="str">
        <f t="shared" si="54"/>
        <v/>
      </c>
      <c r="T553" s="160">
        <f ca="1">VLOOKUP(A553,OFFSET(SVOD!$A$4,1,0,2000,5),5,0)</f>
        <v>369</v>
      </c>
      <c r="AA553">
        <f ca="1">VLOOKUP(A553,OFFSET(SVOD!$A$4,1,0,2000,4),4,0)</f>
        <v>3</v>
      </c>
    </row>
    <row r="554" spans="1:29" hidden="1" x14ac:dyDescent="0.25">
      <c r="A554">
        <v>7123</v>
      </c>
      <c r="B554">
        <v>3</v>
      </c>
      <c r="C554" s="10">
        <v>42278</v>
      </c>
      <c r="D554" s="10">
        <v>42490</v>
      </c>
      <c r="E554" s="9">
        <f t="shared" si="49"/>
        <v>2</v>
      </c>
      <c r="F554" s="9">
        <f t="shared" ca="1" si="50"/>
        <v>4.4000000000000004</v>
      </c>
      <c r="I554">
        <f ca="1">VLOOKUP(A554,OFFSET(SVOD!$A$4,1,0,2000,3),3,0)</f>
        <v>5</v>
      </c>
      <c r="J554" s="160"/>
      <c r="K554" s="38">
        <f t="shared" ca="1" si="51"/>
        <v>5</v>
      </c>
      <c r="L554" s="38">
        <f t="shared" ca="1" si="52"/>
        <v>5</v>
      </c>
      <c r="M554" s="37">
        <v>5</v>
      </c>
      <c r="N554" s="36" t="b">
        <f t="shared" ca="1" si="53"/>
        <v>0</v>
      </c>
      <c r="O554" t="s">
        <v>5945</v>
      </c>
      <c r="P554" s="44">
        <v>6600000</v>
      </c>
      <c r="Q554">
        <f ca="1">VLOOKUP(A554,OFFSET(SVOD!$A$4,1,0,2000,3),2,0)</f>
        <v>5</v>
      </c>
      <c r="R554">
        <f ca="1">VLOOKUP(A554,OFFSET(SVOD!$A$4,1,0,2000,3),3,0)</f>
        <v>5</v>
      </c>
      <c r="S554" t="str">
        <f t="shared" si="54"/>
        <v/>
      </c>
      <c r="T554" s="160">
        <f ca="1">VLOOKUP(A554,OFFSET(SVOD!$A$4,1,0,2000,5),5,0)</f>
        <v>490</v>
      </c>
      <c r="AA554">
        <f ca="1">VLOOKUP(A554,OFFSET(SVOD!$A$4,1,0,2000,4),4,0)</f>
        <v>3</v>
      </c>
    </row>
    <row r="555" spans="1:29" hidden="1" x14ac:dyDescent="0.25">
      <c r="A555">
        <v>7243</v>
      </c>
      <c r="B555">
        <v>3</v>
      </c>
      <c r="C555" s="10">
        <v>42552</v>
      </c>
      <c r="D555" s="10"/>
      <c r="E555" s="9">
        <f t="shared" si="49"/>
        <v>0</v>
      </c>
      <c r="F555" s="9">
        <f t="shared" si="50"/>
        <v>1</v>
      </c>
      <c r="I555">
        <f ca="1">VLOOKUP(A555,OFFSET(SVOD!$A$4,1,0,2000,3),3,0)</f>
        <v>5</v>
      </c>
      <c r="J555" s="160"/>
      <c r="K555" s="38">
        <f t="shared" ca="1" si="51"/>
        <v>5</v>
      </c>
      <c r="L555" s="38">
        <f t="shared" ca="1" si="52"/>
        <v>5</v>
      </c>
      <c r="M555" s="37">
        <v>5</v>
      </c>
      <c r="N555" s="36" t="b">
        <f t="shared" ca="1" si="53"/>
        <v>0</v>
      </c>
      <c r="O555" t="s">
        <v>5946</v>
      </c>
      <c r="P555" s="44">
        <v>201500543.31</v>
      </c>
      <c r="Q555">
        <f ca="1">VLOOKUP(A555,OFFSET(SVOD!$A$4,1,0,2000,3),2,0)</f>
        <v>5</v>
      </c>
      <c r="R555">
        <f ca="1">VLOOKUP(A555,OFFSET(SVOD!$A$4,1,0,2000,3),3,0)</f>
        <v>5</v>
      </c>
      <c r="S555" t="str">
        <f t="shared" si="54"/>
        <v/>
      </c>
      <c r="T555" s="160">
        <f ca="1">VLOOKUP(A555,OFFSET(SVOD!$A$4,1,0,2000,5),5,0)</f>
        <v>307</v>
      </c>
      <c r="W555" t="s">
        <v>4381</v>
      </c>
      <c r="AA555">
        <f ca="1">VLOOKUP(A555,OFFSET(SVOD!$A$4,1,0,2000,4),4,0)</f>
        <v>3</v>
      </c>
    </row>
    <row r="556" spans="1:29" hidden="1" x14ac:dyDescent="0.25">
      <c r="A556">
        <v>7257</v>
      </c>
      <c r="B556">
        <v>2.1</v>
      </c>
      <c r="C556" s="10">
        <v>42278</v>
      </c>
      <c r="D556" s="10">
        <v>42490</v>
      </c>
      <c r="E556" s="9">
        <f t="shared" si="49"/>
        <v>2</v>
      </c>
      <c r="F556" s="9">
        <f t="shared" ca="1" si="50"/>
        <v>4.4000000000000004</v>
      </c>
      <c r="G556">
        <v>5</v>
      </c>
      <c r="H556">
        <v>100</v>
      </c>
      <c r="I556">
        <f ca="1">VLOOKUP(A556,OFFSET(SVOD!$A$4,1,0,2000,3),3,0)</f>
        <v>4.0999999999999996</v>
      </c>
      <c r="J556" s="160"/>
      <c r="K556" s="38">
        <f t="shared" ca="1" si="51"/>
        <v>4.4000000000000004</v>
      </c>
      <c r="L556" s="38">
        <f t="shared" ca="1" si="52"/>
        <v>5</v>
      </c>
      <c r="M556" s="37">
        <v>5</v>
      </c>
      <c r="N556" s="36" t="b">
        <f t="shared" ca="1" si="53"/>
        <v>0</v>
      </c>
      <c r="O556" t="s">
        <v>4094</v>
      </c>
      <c r="P556" s="44">
        <v>16720852.449999999</v>
      </c>
      <c r="Q556">
        <f ca="1">VLOOKUP(A556,OFFSET(SVOD!$A$4,1,0,2000,3),2,0)</f>
        <v>4.0999999999999996</v>
      </c>
      <c r="R556">
        <f ca="1">VLOOKUP(A556,OFFSET(SVOD!$A$4,1,0,2000,3),3,0)</f>
        <v>4.0999999999999996</v>
      </c>
      <c r="S556">
        <f t="shared" ca="1" si="54"/>
        <v>1</v>
      </c>
      <c r="T556" s="160">
        <f ca="1">VLOOKUP(A556,OFFSET(SVOD!$A$4,1,0,2000,5),5,0)</f>
        <v>671</v>
      </c>
      <c r="U556" t="s">
        <v>3310</v>
      </c>
      <c r="AA556">
        <f ca="1">VLOOKUP(A556,OFFSET(SVOD!$A$4,1,0,2000,4),4,0)</f>
        <v>3</v>
      </c>
      <c r="AB556">
        <v>1</v>
      </c>
      <c r="AC556">
        <v>4.4000000000000004</v>
      </c>
    </row>
    <row r="557" spans="1:29" hidden="1" x14ac:dyDescent="0.25">
      <c r="A557">
        <v>7262</v>
      </c>
      <c r="B557">
        <v>2.1</v>
      </c>
      <c r="C557" s="10">
        <v>42644</v>
      </c>
      <c r="D557" s="10"/>
      <c r="E557" s="9">
        <f t="shared" si="49"/>
        <v>0</v>
      </c>
      <c r="F557" s="9">
        <f t="shared" si="50"/>
        <v>1</v>
      </c>
      <c r="I557">
        <f ca="1">VLOOKUP(A557,OFFSET(SVOD!$A$4,1,0,2000,3),3,0)</f>
        <v>2.1</v>
      </c>
      <c r="J557" s="160"/>
      <c r="K557" s="38">
        <f t="shared" ca="1" si="51"/>
        <v>2</v>
      </c>
      <c r="L557" s="38">
        <f t="shared" ca="1" si="52"/>
        <v>2</v>
      </c>
      <c r="M557" s="37">
        <v>2</v>
      </c>
      <c r="N557" s="36" t="b">
        <f t="shared" ca="1" si="53"/>
        <v>0</v>
      </c>
      <c r="O557" t="s">
        <v>5732</v>
      </c>
      <c r="P557" s="44">
        <v>294193661.20999998</v>
      </c>
      <c r="Q557">
        <f ca="1">VLOOKUP(A557,OFFSET(SVOD!$A$4,1,0,2000,3),2,0)</f>
        <v>2.1</v>
      </c>
      <c r="R557">
        <f ca="1">VLOOKUP(A557,OFFSET(SVOD!$A$4,1,0,2000,3),3,0)</f>
        <v>2.1</v>
      </c>
      <c r="S557" t="str">
        <f t="shared" si="54"/>
        <v/>
      </c>
      <c r="T557" s="160">
        <f ca="1">VLOOKUP(A557,OFFSET(SVOD!$A$4,1,0,2000,5),5,0)</f>
        <v>0</v>
      </c>
      <c r="AA557">
        <f ca="1">VLOOKUP(A557,OFFSET(SVOD!$A$4,1,0,2000,4),4,0)</f>
        <v>1</v>
      </c>
    </row>
    <row r="558" spans="1:29" hidden="1" x14ac:dyDescent="0.25">
      <c r="A558">
        <v>7285</v>
      </c>
      <c r="B558">
        <v>3</v>
      </c>
      <c r="C558" s="10">
        <v>42552</v>
      </c>
      <c r="D558" s="10">
        <v>42724</v>
      </c>
      <c r="E558" s="9">
        <f t="shared" si="49"/>
        <v>1</v>
      </c>
      <c r="F558" s="9">
        <f t="shared" si="50"/>
        <v>2.4</v>
      </c>
      <c r="I558">
        <f ca="1">VLOOKUP(A558,OFFSET(SVOD!$A$4,1,0,2000,3),3,0)</f>
        <v>5</v>
      </c>
      <c r="J558" s="160"/>
      <c r="K558" s="38">
        <f t="shared" ca="1" si="51"/>
        <v>5</v>
      </c>
      <c r="L558" s="38">
        <f t="shared" ca="1" si="52"/>
        <v>5</v>
      </c>
      <c r="M558" s="37">
        <v>5</v>
      </c>
      <c r="N558" s="36" t="b">
        <f t="shared" ca="1" si="53"/>
        <v>0</v>
      </c>
      <c r="O558" t="s">
        <v>4942</v>
      </c>
      <c r="P558" s="44">
        <v>1077952115.3600001</v>
      </c>
      <c r="Q558">
        <f ca="1">VLOOKUP(A558,OFFSET(SVOD!$A$4,1,0,2000,3),2,0)</f>
        <v>5</v>
      </c>
      <c r="R558">
        <f ca="1">VLOOKUP(A558,OFFSET(SVOD!$A$4,1,0,2000,3),3,0)</f>
        <v>5</v>
      </c>
      <c r="S558" t="str">
        <f t="shared" si="54"/>
        <v/>
      </c>
      <c r="T558" s="160">
        <f ca="1">VLOOKUP(A558,OFFSET(SVOD!$A$4,1,0,2000,5),5,0)</f>
        <v>342</v>
      </c>
      <c r="AA558">
        <f ca="1">VLOOKUP(A558,OFFSET(SVOD!$A$4,1,0,2000,4),4,0)</f>
        <v>3</v>
      </c>
    </row>
    <row r="559" spans="1:29" hidden="1" x14ac:dyDescent="0.25">
      <c r="A559">
        <v>7319</v>
      </c>
      <c r="B559">
        <v>1</v>
      </c>
      <c r="C559" s="10">
        <v>42644</v>
      </c>
      <c r="D559" s="10"/>
      <c r="E559" s="9">
        <f t="shared" si="49"/>
        <v>0</v>
      </c>
      <c r="F559" s="9">
        <f t="shared" si="50"/>
        <v>1</v>
      </c>
      <c r="I559">
        <f ca="1">VLOOKUP(A559,OFFSET(SVOD!$A$4,1,0,2000,3),3,0)</f>
        <v>1</v>
      </c>
      <c r="J559" s="160"/>
      <c r="K559" s="38">
        <f t="shared" ca="1" si="51"/>
        <v>1</v>
      </c>
      <c r="L559" s="38">
        <f t="shared" ca="1" si="52"/>
        <v>1</v>
      </c>
      <c r="M559" s="37">
        <v>1</v>
      </c>
      <c r="N559" s="36" t="b">
        <f t="shared" ca="1" si="53"/>
        <v>0</v>
      </c>
      <c r="O559" t="s">
        <v>5947</v>
      </c>
      <c r="P559" s="44">
        <v>114970964.89</v>
      </c>
      <c r="Q559">
        <f ca="1">VLOOKUP(A559,OFFSET(SVOD!$A$4,1,0,2000,3),2,0)</f>
        <v>1</v>
      </c>
      <c r="R559">
        <f ca="1">VLOOKUP(A559,OFFSET(SVOD!$A$4,1,0,2000,3),3,0)</f>
        <v>1</v>
      </c>
      <c r="S559" t="str">
        <f t="shared" si="54"/>
        <v/>
      </c>
      <c r="T559" s="160">
        <f ca="1">VLOOKUP(A559,OFFSET(SVOD!$A$4,1,0,2000,5),5,0)</f>
        <v>0</v>
      </c>
      <c r="AA559">
        <f ca="1">VLOOKUP(A559,OFFSET(SVOD!$A$4,1,0,2000,4),4,0)</f>
        <v>1</v>
      </c>
    </row>
    <row r="560" spans="1:29" hidden="1" x14ac:dyDescent="0.25">
      <c r="A560">
        <v>7321</v>
      </c>
      <c r="B560">
        <v>3</v>
      </c>
      <c r="C560" s="10">
        <v>42370</v>
      </c>
      <c r="D560" s="10"/>
      <c r="E560" s="9">
        <f t="shared" si="49"/>
        <v>0</v>
      </c>
      <c r="F560" s="9">
        <f t="shared" si="50"/>
        <v>1</v>
      </c>
      <c r="I560">
        <f ca="1">VLOOKUP(A560,OFFSET(SVOD!$A$4,1,0,2000,3),3,0)</f>
        <v>5</v>
      </c>
      <c r="J560" s="160"/>
      <c r="K560" s="38">
        <f t="shared" ca="1" si="51"/>
        <v>5</v>
      </c>
      <c r="L560" s="38">
        <f t="shared" ca="1" si="52"/>
        <v>5</v>
      </c>
      <c r="M560" s="37">
        <v>5</v>
      </c>
      <c r="N560" s="36" t="b">
        <f t="shared" ca="1" si="53"/>
        <v>0</v>
      </c>
      <c r="O560" t="s">
        <v>5215</v>
      </c>
      <c r="P560" s="44">
        <v>93521416.510000005</v>
      </c>
      <c r="Q560">
        <f ca="1">VLOOKUP(A560,OFFSET(SVOD!$A$4,1,0,2000,3),2,0)</f>
        <v>5</v>
      </c>
      <c r="R560">
        <f ca="1">VLOOKUP(A560,OFFSET(SVOD!$A$4,1,0,2000,3),3,0)</f>
        <v>5</v>
      </c>
      <c r="S560" t="str">
        <f t="shared" si="54"/>
        <v/>
      </c>
      <c r="T560" s="160">
        <f ca="1">VLOOKUP(A560,OFFSET(SVOD!$A$4,1,0,2000,5),5,0)</f>
        <v>272</v>
      </c>
      <c r="AA560">
        <f ca="1">VLOOKUP(A560,OFFSET(SVOD!$A$4,1,0,2000,4),4,0)</f>
        <v>3</v>
      </c>
    </row>
    <row r="561" spans="1:31" hidden="1" x14ac:dyDescent="0.25">
      <c r="A561">
        <v>7339</v>
      </c>
      <c r="B561">
        <v>2.1</v>
      </c>
      <c r="C561" s="10">
        <v>42278</v>
      </c>
      <c r="D561" s="10">
        <v>42490</v>
      </c>
      <c r="E561" s="9">
        <f t="shared" si="49"/>
        <v>2</v>
      </c>
      <c r="F561" s="9">
        <f t="shared" ca="1" si="50"/>
        <v>4.4000000000000004</v>
      </c>
      <c r="I561">
        <f ca="1">VLOOKUP(A561,OFFSET(SVOD!$A$4,1,0,2000,3),3,0)</f>
        <v>4.0999999999999996</v>
      </c>
      <c r="J561" s="160"/>
      <c r="K561" s="38">
        <f t="shared" ca="1" si="51"/>
        <v>4.4000000000000004</v>
      </c>
      <c r="L561" s="38">
        <f t="shared" ca="1" si="52"/>
        <v>4.4000000000000004</v>
      </c>
      <c r="M561" s="37">
        <v>4.4000000000000004</v>
      </c>
      <c r="N561" s="36" t="b">
        <f t="shared" ca="1" si="53"/>
        <v>0</v>
      </c>
      <c r="O561" t="s">
        <v>5948</v>
      </c>
      <c r="P561" s="44">
        <v>59109550.909999996</v>
      </c>
      <c r="Q561">
        <f ca="1">VLOOKUP(A561,OFFSET(SVOD!$A$4,1,0,2000,3),2,0)</f>
        <v>4.0999999999999996</v>
      </c>
      <c r="R561">
        <f ca="1">VLOOKUP(A561,OFFSET(SVOD!$A$4,1,0,2000,3),3,0)</f>
        <v>4.0999999999999996</v>
      </c>
      <c r="S561" t="str">
        <f t="shared" si="54"/>
        <v/>
      </c>
      <c r="T561" s="160">
        <f ca="1">VLOOKUP(A561,OFFSET(SVOD!$A$4,1,0,2000,5),5,0)</f>
        <v>442</v>
      </c>
      <c r="W561" t="s">
        <v>5233</v>
      </c>
      <c r="AA561">
        <f ca="1">VLOOKUP(A561,OFFSET(SVOD!$A$4,1,0,2000,4),4,0)</f>
        <v>3</v>
      </c>
    </row>
    <row r="562" spans="1:31" hidden="1" x14ac:dyDescent="0.25">
      <c r="A562">
        <v>7376</v>
      </c>
      <c r="B562">
        <v>3</v>
      </c>
      <c r="C562" s="10">
        <v>42552</v>
      </c>
      <c r="D562" s="10"/>
      <c r="E562" s="9">
        <f t="shared" si="49"/>
        <v>0</v>
      </c>
      <c r="F562" s="9">
        <f t="shared" si="50"/>
        <v>1</v>
      </c>
      <c r="I562">
        <f ca="1">VLOOKUP(A562,OFFSET(SVOD!$A$4,1,0,2000,3),3,0)</f>
        <v>5</v>
      </c>
      <c r="J562" s="160"/>
      <c r="K562" s="38">
        <f t="shared" ca="1" si="51"/>
        <v>5</v>
      </c>
      <c r="L562" s="38">
        <f t="shared" ca="1" si="52"/>
        <v>5</v>
      </c>
      <c r="M562" s="37">
        <v>5</v>
      </c>
      <c r="N562" s="36" t="b">
        <f t="shared" ca="1" si="53"/>
        <v>0</v>
      </c>
      <c r="O562" t="s">
        <v>4095</v>
      </c>
      <c r="P562" s="44">
        <v>2807467519.3400002</v>
      </c>
      <c r="Q562">
        <f ca="1">VLOOKUP(A562,OFFSET(SVOD!$A$4,1,0,2000,3),2,0)</f>
        <v>5</v>
      </c>
      <c r="R562">
        <f ca="1">VLOOKUP(A562,OFFSET(SVOD!$A$4,1,0,2000,3),3,0)</f>
        <v>5</v>
      </c>
      <c r="S562" t="str">
        <f t="shared" si="54"/>
        <v/>
      </c>
      <c r="T562" s="160">
        <f ca="1">VLOOKUP(A562,OFFSET(SVOD!$A$4,1,0,2000,5),5,0)</f>
        <v>219</v>
      </c>
      <c r="U562" t="s">
        <v>4369</v>
      </c>
      <c r="AA562">
        <f ca="1">VLOOKUP(A562,OFFSET(SVOD!$A$4,1,0,2000,4),4,0)</f>
        <v>3</v>
      </c>
    </row>
    <row r="563" spans="1:31" hidden="1" x14ac:dyDescent="0.25">
      <c r="A563">
        <v>7385</v>
      </c>
      <c r="B563">
        <v>1</v>
      </c>
      <c r="C563" s="10">
        <v>42644</v>
      </c>
      <c r="D563" s="10"/>
      <c r="E563" s="9">
        <f t="shared" si="49"/>
        <v>0</v>
      </c>
      <c r="F563" s="9">
        <f t="shared" si="50"/>
        <v>1</v>
      </c>
      <c r="I563">
        <f ca="1">VLOOKUP(A563,OFFSET(SVOD!$A$4,1,0,2000,3),3,0)</f>
        <v>1</v>
      </c>
      <c r="J563" s="160"/>
      <c r="K563" s="38">
        <f t="shared" ca="1" si="51"/>
        <v>1</v>
      </c>
      <c r="L563" s="38">
        <f t="shared" ca="1" si="52"/>
        <v>1</v>
      </c>
      <c r="M563" s="37">
        <v>1</v>
      </c>
      <c r="N563" s="36" t="b">
        <f t="shared" ca="1" si="53"/>
        <v>0</v>
      </c>
      <c r="O563" t="s">
        <v>4096</v>
      </c>
      <c r="P563" s="44">
        <v>2517153398.6999998</v>
      </c>
      <c r="Q563">
        <f ca="1">VLOOKUP(A563,OFFSET(SVOD!$A$4,1,0,2000,3),2,0)</f>
        <v>1</v>
      </c>
      <c r="R563">
        <f ca="1">VLOOKUP(A563,OFFSET(SVOD!$A$4,1,0,2000,3),3,0)</f>
        <v>1</v>
      </c>
      <c r="S563" t="str">
        <f t="shared" si="54"/>
        <v/>
      </c>
      <c r="T563" s="160">
        <f ca="1">VLOOKUP(A563,OFFSET(SVOD!$A$4,1,0,2000,5),5,0)</f>
        <v>0</v>
      </c>
      <c r="U563" t="s">
        <v>4370</v>
      </c>
      <c r="AA563">
        <f ca="1">VLOOKUP(A563,OFFSET(SVOD!$A$4,1,0,2000,4),4,0)</f>
        <v>1</v>
      </c>
    </row>
    <row r="564" spans="1:31" hidden="1" x14ac:dyDescent="0.25">
      <c r="A564">
        <v>7386</v>
      </c>
      <c r="B564">
        <v>1</v>
      </c>
      <c r="C564" s="10">
        <v>42644</v>
      </c>
      <c r="D564" s="10"/>
      <c r="E564" s="9">
        <f t="shared" si="49"/>
        <v>0</v>
      </c>
      <c r="F564" s="9">
        <f t="shared" si="50"/>
        <v>1</v>
      </c>
      <c r="I564">
        <f ca="1">VLOOKUP(A564,OFFSET(SVOD!$A$4,1,0,2000,3),3,0)</f>
        <v>1</v>
      </c>
      <c r="J564" s="160"/>
      <c r="K564" s="38">
        <f t="shared" ca="1" si="51"/>
        <v>1</v>
      </c>
      <c r="L564" s="38">
        <f t="shared" ca="1" si="52"/>
        <v>1</v>
      </c>
      <c r="M564" s="37">
        <v>1</v>
      </c>
      <c r="N564" s="36" t="b">
        <f t="shared" ca="1" si="53"/>
        <v>0</v>
      </c>
      <c r="O564" t="s">
        <v>4097</v>
      </c>
      <c r="P564" s="44">
        <v>1059551465.02</v>
      </c>
      <c r="Q564">
        <f ca="1">VLOOKUP(A564,OFFSET(SVOD!$A$4,1,0,2000,3),2,0)</f>
        <v>1</v>
      </c>
      <c r="R564">
        <f ca="1">VLOOKUP(A564,OFFSET(SVOD!$A$4,1,0,2000,3),3,0)</f>
        <v>1</v>
      </c>
      <c r="S564" t="str">
        <f t="shared" si="54"/>
        <v/>
      </c>
      <c r="T564" s="160">
        <f ca="1">VLOOKUP(A564,OFFSET(SVOD!$A$4,1,0,2000,5),5,0)</f>
        <v>0</v>
      </c>
      <c r="AA564">
        <f ca="1">VLOOKUP(A564,OFFSET(SVOD!$A$4,1,0,2000,4),4,0)</f>
        <v>1</v>
      </c>
    </row>
    <row r="565" spans="1:31" hidden="1" x14ac:dyDescent="0.25">
      <c r="A565">
        <v>7405</v>
      </c>
      <c r="B565">
        <v>3</v>
      </c>
      <c r="C565" s="10">
        <v>42278</v>
      </c>
      <c r="D565" s="10">
        <v>42490</v>
      </c>
      <c r="E565" s="9">
        <f t="shared" si="49"/>
        <v>2</v>
      </c>
      <c r="F565" s="9">
        <f t="shared" ca="1" si="50"/>
        <v>4.4000000000000004</v>
      </c>
      <c r="I565">
        <f ca="1">VLOOKUP(A565,OFFSET(SVOD!$A$4,1,0,2000,3),3,0)</f>
        <v>5</v>
      </c>
      <c r="J565" s="160"/>
      <c r="K565" s="38">
        <f t="shared" ca="1" si="51"/>
        <v>5</v>
      </c>
      <c r="L565" s="38">
        <f t="shared" ca="1" si="52"/>
        <v>5</v>
      </c>
      <c r="M565" s="37">
        <v>5</v>
      </c>
      <c r="N565" s="36" t="b">
        <f t="shared" ca="1" si="53"/>
        <v>0</v>
      </c>
      <c r="O565" t="s">
        <v>5949</v>
      </c>
      <c r="P565" s="44">
        <v>42231037.969999999</v>
      </c>
      <c r="Q565">
        <f ca="1">VLOOKUP(A565,OFFSET(SVOD!$A$4,1,0,2000,3),2,0)</f>
        <v>5</v>
      </c>
      <c r="R565">
        <f ca="1">VLOOKUP(A565,OFFSET(SVOD!$A$4,1,0,2000,3),3,0)</f>
        <v>5</v>
      </c>
      <c r="S565" t="str">
        <f t="shared" si="54"/>
        <v/>
      </c>
      <c r="T565" s="160">
        <f ca="1">VLOOKUP(A565,OFFSET(SVOD!$A$4,1,0,2000,5),5,0)</f>
        <v>520</v>
      </c>
      <c r="AA565">
        <f ca="1">VLOOKUP(A565,OFFSET(SVOD!$A$4,1,0,2000,4),4,0)</f>
        <v>3</v>
      </c>
    </row>
    <row r="566" spans="1:31" hidden="1" x14ac:dyDescent="0.25">
      <c r="A566">
        <v>7428</v>
      </c>
      <c r="B566">
        <v>2.1</v>
      </c>
      <c r="C566" s="10">
        <v>42278</v>
      </c>
      <c r="D566" s="10">
        <v>42490</v>
      </c>
      <c r="E566" s="9">
        <f t="shared" si="49"/>
        <v>2</v>
      </c>
      <c r="F566" s="9">
        <f t="shared" ca="1" si="50"/>
        <v>4.4000000000000004</v>
      </c>
      <c r="I566">
        <f ca="1">VLOOKUP(A566,OFFSET(SVOD!$A$4,1,0,2000,3),3,0)</f>
        <v>4.0999999999999996</v>
      </c>
      <c r="J566" s="160"/>
      <c r="K566" s="38">
        <f t="shared" ca="1" si="51"/>
        <v>4.4000000000000004</v>
      </c>
      <c r="L566" s="38">
        <f t="shared" ca="1" si="52"/>
        <v>4.4000000000000004</v>
      </c>
      <c r="M566" s="37">
        <v>4.4000000000000004</v>
      </c>
      <c r="N566" s="36" t="b">
        <f t="shared" ca="1" si="53"/>
        <v>0</v>
      </c>
      <c r="O566" t="s">
        <v>5950</v>
      </c>
      <c r="P566" s="44">
        <v>249360369.01999998</v>
      </c>
      <c r="Q566">
        <f ca="1">VLOOKUP(A566,OFFSET(SVOD!$A$4,1,0,2000,3),2,0)</f>
        <v>4.0999999999999996</v>
      </c>
      <c r="R566">
        <f ca="1">VLOOKUP(A566,OFFSET(SVOD!$A$4,1,0,2000,3),3,0)</f>
        <v>4.0999999999999996</v>
      </c>
      <c r="S566" t="str">
        <f t="shared" si="54"/>
        <v/>
      </c>
      <c r="T566" s="160">
        <f ca="1">VLOOKUP(A566,OFFSET(SVOD!$A$4,1,0,2000,5),5,0)</f>
        <v>467</v>
      </c>
      <c r="W566" t="s">
        <v>5233</v>
      </c>
      <c r="AA566">
        <f ca="1">VLOOKUP(A566,OFFSET(SVOD!$A$4,1,0,2000,4),4,0)</f>
        <v>3</v>
      </c>
    </row>
    <row r="567" spans="1:31" hidden="1" x14ac:dyDescent="0.25">
      <c r="A567">
        <v>7450</v>
      </c>
      <c r="B567">
        <v>3</v>
      </c>
      <c r="C567" s="10">
        <v>42461</v>
      </c>
      <c r="D567" s="10">
        <v>42643</v>
      </c>
      <c r="E567" s="9">
        <f t="shared" si="49"/>
        <v>2</v>
      </c>
      <c r="F567" s="9">
        <f t="shared" ca="1" si="50"/>
        <v>4.4000000000000004</v>
      </c>
      <c r="I567">
        <f ca="1">VLOOKUP(A567,OFFSET(SVOD!$A$4,1,0,2000,3),3,0)</f>
        <v>5</v>
      </c>
      <c r="J567" s="160"/>
      <c r="K567" s="38">
        <f t="shared" ca="1" si="51"/>
        <v>5</v>
      </c>
      <c r="L567" s="38">
        <f t="shared" ca="1" si="52"/>
        <v>5</v>
      </c>
      <c r="M567" s="37">
        <v>5</v>
      </c>
      <c r="N567" s="36" t="b">
        <f t="shared" ca="1" si="53"/>
        <v>0</v>
      </c>
      <c r="O567" t="s">
        <v>5951</v>
      </c>
      <c r="P567" s="44">
        <v>154027112.43000001</v>
      </c>
      <c r="Q567">
        <f ca="1">VLOOKUP(A567,OFFSET(SVOD!$A$4,1,0,2000,3),2,0)</f>
        <v>5</v>
      </c>
      <c r="R567">
        <f ca="1">VLOOKUP(A567,OFFSET(SVOD!$A$4,1,0,2000,3),3,0)</f>
        <v>5</v>
      </c>
      <c r="S567" t="str">
        <f t="shared" si="54"/>
        <v/>
      </c>
      <c r="T567" s="160">
        <f ca="1">VLOOKUP(A567,OFFSET(SVOD!$A$4,1,0,2000,5),5,0)</f>
        <v>702</v>
      </c>
      <c r="AA567">
        <f ca="1">VLOOKUP(A567,OFFSET(SVOD!$A$4,1,0,2000,4),4,0)</f>
        <v>3</v>
      </c>
    </row>
    <row r="568" spans="1:31" hidden="1" x14ac:dyDescent="0.25">
      <c r="A568">
        <v>7455</v>
      </c>
      <c r="B568">
        <v>3</v>
      </c>
      <c r="C568" s="10">
        <v>42370</v>
      </c>
      <c r="D568" s="10">
        <v>42551</v>
      </c>
      <c r="E568" s="9">
        <f t="shared" si="49"/>
        <v>2</v>
      </c>
      <c r="F568" s="9">
        <f t="shared" ca="1" si="50"/>
        <v>4.4000000000000004</v>
      </c>
      <c r="I568">
        <f ca="1">VLOOKUP(A568,OFFSET(SVOD!$A$4,1,0,2000,3),3,0)</f>
        <v>5</v>
      </c>
      <c r="J568" s="160"/>
      <c r="K568" s="38">
        <f t="shared" ca="1" si="51"/>
        <v>5</v>
      </c>
      <c r="L568" s="38">
        <f t="shared" ca="1" si="52"/>
        <v>5</v>
      </c>
      <c r="M568" s="37">
        <v>5</v>
      </c>
      <c r="N568" s="36" t="b">
        <f t="shared" ca="1" si="53"/>
        <v>0</v>
      </c>
      <c r="O568" t="s">
        <v>5007</v>
      </c>
      <c r="P568" s="44">
        <v>31681904.57</v>
      </c>
      <c r="Q568">
        <f ca="1">VLOOKUP(A568,OFFSET(SVOD!$A$4,1,0,2000,3),2,0)</f>
        <v>5</v>
      </c>
      <c r="R568">
        <f ca="1">VLOOKUP(A568,OFFSET(SVOD!$A$4,1,0,2000,3),3,0)</f>
        <v>5</v>
      </c>
      <c r="S568" t="str">
        <f t="shared" si="54"/>
        <v/>
      </c>
      <c r="T568" s="160">
        <f ca="1">VLOOKUP(A568,OFFSET(SVOD!$A$4,1,0,2000,5),5,0)</f>
        <v>440</v>
      </c>
      <c r="AA568">
        <f ca="1">VLOOKUP(A568,OFFSET(SVOD!$A$4,1,0,2000,4),4,0)</f>
        <v>3</v>
      </c>
    </row>
    <row r="569" spans="1:31" hidden="1" x14ac:dyDescent="0.25">
      <c r="A569">
        <v>7486</v>
      </c>
      <c r="B569">
        <v>2.1</v>
      </c>
      <c r="C569" s="10">
        <v>42644</v>
      </c>
      <c r="D569" s="10"/>
      <c r="E569" s="9">
        <f t="shared" si="49"/>
        <v>0</v>
      </c>
      <c r="F569" s="9">
        <f t="shared" si="50"/>
        <v>1</v>
      </c>
      <c r="G569">
        <v>2</v>
      </c>
      <c r="H569">
        <v>1</v>
      </c>
      <c r="I569">
        <f ca="1">VLOOKUP(A569,OFFSET(SVOD!$A$4,1,0,2000,3),3,0)</f>
        <v>2.1</v>
      </c>
      <c r="J569" s="160"/>
      <c r="K569" s="38">
        <f t="shared" ca="1" si="51"/>
        <v>2</v>
      </c>
      <c r="L569" s="38">
        <f t="shared" ca="1" si="52"/>
        <v>2</v>
      </c>
      <c r="M569" s="37">
        <v>2</v>
      </c>
      <c r="N569" s="36" t="b">
        <f t="shared" ca="1" si="53"/>
        <v>0</v>
      </c>
      <c r="O569" t="s">
        <v>4098</v>
      </c>
      <c r="P569" s="44">
        <v>3602963541.6999998</v>
      </c>
      <c r="Q569">
        <f ca="1">VLOOKUP(A569,OFFSET(SVOD!$A$4,1,0,2000,3),2,0)</f>
        <v>2.1</v>
      </c>
      <c r="R569">
        <f ca="1">VLOOKUP(A569,OFFSET(SVOD!$A$4,1,0,2000,3),3,0)</f>
        <v>2.1</v>
      </c>
      <c r="S569">
        <f t="shared" ca="1" si="54"/>
        <v>1</v>
      </c>
      <c r="T569" s="160">
        <f ca="1">VLOOKUP(A569,OFFSET(SVOD!$A$4,1,0,2000,5),5,0)</f>
        <v>1</v>
      </c>
      <c r="U569" t="s">
        <v>4379</v>
      </c>
      <c r="W569" t="s">
        <v>5235</v>
      </c>
      <c r="AA569">
        <f ca="1">VLOOKUP(A569,OFFSET(SVOD!$A$4,1,0,2000,4),4,0)</f>
        <v>1</v>
      </c>
      <c r="AB569">
        <v>1</v>
      </c>
      <c r="AD569">
        <v>2</v>
      </c>
      <c r="AE569">
        <v>1</v>
      </c>
    </row>
    <row r="570" spans="1:31" hidden="1" x14ac:dyDescent="0.25">
      <c r="A570">
        <v>7508</v>
      </c>
      <c r="B570">
        <v>1</v>
      </c>
      <c r="C570" s="10">
        <v>42644</v>
      </c>
      <c r="D570" s="10"/>
      <c r="E570" s="9">
        <f t="shared" si="49"/>
        <v>0</v>
      </c>
      <c r="F570" s="9">
        <f t="shared" si="50"/>
        <v>1</v>
      </c>
      <c r="G570">
        <v>3</v>
      </c>
      <c r="H570">
        <v>21</v>
      </c>
      <c r="I570">
        <f ca="1">VLOOKUP(A570,OFFSET(SVOD!$A$4,1,0,2000,3),3,0)</f>
        <v>3</v>
      </c>
      <c r="J570" s="160"/>
      <c r="K570" s="38">
        <f t="shared" ca="1" si="51"/>
        <v>3</v>
      </c>
      <c r="L570" s="38">
        <f t="shared" ca="1" si="52"/>
        <v>3</v>
      </c>
      <c r="M570" s="37">
        <v>3</v>
      </c>
      <c r="N570" s="36" t="b">
        <f t="shared" ca="1" si="53"/>
        <v>0</v>
      </c>
      <c r="O570" t="s">
        <v>4099</v>
      </c>
      <c r="P570" s="44">
        <v>4685504243.9099998</v>
      </c>
      <c r="Q570">
        <f ca="1">VLOOKUP(A570,OFFSET(SVOD!$A$4,1,0,2000,3),2,0)</f>
        <v>2</v>
      </c>
      <c r="R570">
        <f ca="1">VLOOKUP(A570,OFFSET(SVOD!$A$4,1,0,2000,3),3,0)</f>
        <v>3</v>
      </c>
      <c r="S570">
        <f t="shared" ca="1" si="54"/>
        <v>0</v>
      </c>
      <c r="T570" s="160">
        <f ca="1">VLOOKUP(A570,OFFSET(SVOD!$A$4,1,0,2000,5),5,0)</f>
        <v>33</v>
      </c>
      <c r="U570" t="s">
        <v>3310</v>
      </c>
      <c r="W570" t="s">
        <v>4380</v>
      </c>
      <c r="AA570">
        <f ca="1">VLOOKUP(A570,OFFSET(SVOD!$A$4,1,0,2000,4),4,0)</f>
        <v>3</v>
      </c>
      <c r="AB570">
        <v>1</v>
      </c>
      <c r="AC570">
        <v>2</v>
      </c>
      <c r="AE570">
        <v>2</v>
      </c>
    </row>
    <row r="571" spans="1:31" hidden="1" x14ac:dyDescent="0.25">
      <c r="A571">
        <v>7509</v>
      </c>
      <c r="B571">
        <v>1</v>
      </c>
      <c r="C571" s="10">
        <v>42644</v>
      </c>
      <c r="D571" s="10"/>
      <c r="E571" s="9">
        <f t="shared" si="49"/>
        <v>0</v>
      </c>
      <c r="F571" s="9">
        <f t="shared" si="50"/>
        <v>1</v>
      </c>
      <c r="I571">
        <f ca="1">VLOOKUP(A571,OFFSET(SVOD!$A$4,1,0,2000,3),3,0)</f>
        <v>2</v>
      </c>
      <c r="J571" s="160"/>
      <c r="K571" s="38">
        <f t="shared" ca="1" si="51"/>
        <v>2</v>
      </c>
      <c r="L571" s="38">
        <f t="shared" ca="1" si="52"/>
        <v>2</v>
      </c>
      <c r="M571" s="37">
        <v>2</v>
      </c>
      <c r="N571" s="36" t="b">
        <f t="shared" ca="1" si="53"/>
        <v>0</v>
      </c>
      <c r="O571" t="s">
        <v>4100</v>
      </c>
      <c r="P571" s="44">
        <v>545500000</v>
      </c>
      <c r="Q571">
        <f ca="1">VLOOKUP(A571,OFFSET(SVOD!$A$4,1,0,2000,3),2,0)</f>
        <v>2</v>
      </c>
      <c r="R571">
        <f ca="1">VLOOKUP(A571,OFFSET(SVOD!$A$4,1,0,2000,3),3,0)</f>
        <v>2</v>
      </c>
      <c r="S571" t="str">
        <f t="shared" si="54"/>
        <v/>
      </c>
      <c r="T571" s="160">
        <f ca="1">VLOOKUP(A571,OFFSET(SVOD!$A$4,1,0,2000,5),5,0)</f>
        <v>0</v>
      </c>
      <c r="W571" t="s">
        <v>6400</v>
      </c>
      <c r="AA571">
        <f ca="1">VLOOKUP(A571,OFFSET(SVOD!$A$4,1,0,2000,4),4,0)</f>
        <v>2</v>
      </c>
    </row>
    <row r="572" spans="1:31" hidden="1" x14ac:dyDescent="0.25">
      <c r="A572">
        <v>7511</v>
      </c>
      <c r="B572">
        <v>1</v>
      </c>
      <c r="C572" s="10">
        <v>42644</v>
      </c>
      <c r="D572" s="10"/>
      <c r="E572" s="9">
        <f t="shared" si="49"/>
        <v>0</v>
      </c>
      <c r="F572" s="9">
        <f t="shared" si="50"/>
        <v>1</v>
      </c>
      <c r="I572">
        <f ca="1">VLOOKUP(A572,OFFSET(SVOD!$A$4,1,0,2000,3),3,0)</f>
        <v>1</v>
      </c>
      <c r="J572" s="160"/>
      <c r="K572" s="38">
        <f t="shared" ca="1" si="51"/>
        <v>1</v>
      </c>
      <c r="L572" s="38">
        <f t="shared" ca="1" si="52"/>
        <v>1</v>
      </c>
      <c r="M572" s="37">
        <v>1</v>
      </c>
      <c r="N572" s="36" t="b">
        <f t="shared" ca="1" si="53"/>
        <v>0</v>
      </c>
      <c r="O572" t="s">
        <v>7030</v>
      </c>
      <c r="P572" s="44">
        <v>54868104.480000004</v>
      </c>
      <c r="Q572">
        <f ca="1">VLOOKUP(A572,OFFSET(SVOD!$A$4,1,0,2000,3),2,0)</f>
        <v>1</v>
      </c>
      <c r="R572">
        <f ca="1">VLOOKUP(A572,OFFSET(SVOD!$A$4,1,0,2000,3),3,0)</f>
        <v>1</v>
      </c>
      <c r="S572" t="str">
        <f t="shared" si="54"/>
        <v/>
      </c>
      <c r="T572" s="160">
        <f ca="1">VLOOKUP(A572,OFFSET(SVOD!$A$4,1,0,2000,5),5,0)</f>
        <v>0</v>
      </c>
      <c r="AA572">
        <f ca="1">VLOOKUP(A572,OFFSET(SVOD!$A$4,1,0,2000,4),4,0)</f>
        <v>1</v>
      </c>
    </row>
    <row r="573" spans="1:31" hidden="1" x14ac:dyDescent="0.25">
      <c r="A573">
        <v>7518</v>
      </c>
      <c r="B573">
        <v>3</v>
      </c>
      <c r="C573" s="10">
        <v>42461</v>
      </c>
      <c r="D573" s="10">
        <v>42643</v>
      </c>
      <c r="E573" s="9">
        <f t="shared" si="49"/>
        <v>2</v>
      </c>
      <c r="F573" s="9">
        <f t="shared" ca="1" si="50"/>
        <v>4.4000000000000004</v>
      </c>
      <c r="I573">
        <f ca="1">VLOOKUP(A573,OFFSET(SVOD!$A$4,1,0,2000,3),3,0)</f>
        <v>5</v>
      </c>
      <c r="J573" s="160"/>
      <c r="K573" s="38">
        <f t="shared" ca="1" si="51"/>
        <v>5</v>
      </c>
      <c r="L573" s="38">
        <f t="shared" ca="1" si="52"/>
        <v>5</v>
      </c>
      <c r="M573" s="37">
        <v>5</v>
      </c>
      <c r="N573" s="36" t="b">
        <f t="shared" ca="1" si="53"/>
        <v>0</v>
      </c>
      <c r="O573" t="s">
        <v>5952</v>
      </c>
      <c r="P573" s="44">
        <v>71120000</v>
      </c>
      <c r="Q573">
        <f ca="1">VLOOKUP(A573,OFFSET(SVOD!$A$4,1,0,2000,3),2,0)</f>
        <v>5</v>
      </c>
      <c r="R573">
        <f ca="1">VLOOKUP(A573,OFFSET(SVOD!$A$4,1,0,2000,3),3,0)</f>
        <v>5</v>
      </c>
      <c r="S573" t="str">
        <f t="shared" si="54"/>
        <v/>
      </c>
      <c r="T573" s="160">
        <f ca="1">VLOOKUP(A573,OFFSET(SVOD!$A$4,1,0,2000,5),5,0)</f>
        <v>216</v>
      </c>
      <c r="AA573">
        <f ca="1">VLOOKUP(A573,OFFSET(SVOD!$A$4,1,0,2000,4),4,0)</f>
        <v>3</v>
      </c>
    </row>
    <row r="574" spans="1:31" hidden="1" x14ac:dyDescent="0.25">
      <c r="A574">
        <v>7519</v>
      </c>
      <c r="B574">
        <v>2.1</v>
      </c>
      <c r="C574" s="10">
        <v>42644</v>
      </c>
      <c r="D574" s="10"/>
      <c r="E574" s="9">
        <f t="shared" si="49"/>
        <v>0</v>
      </c>
      <c r="F574" s="9">
        <f t="shared" si="50"/>
        <v>1</v>
      </c>
      <c r="I574">
        <f ca="1">VLOOKUP(A574,OFFSET(SVOD!$A$4,1,0,2000,3),3,0)</f>
        <v>2</v>
      </c>
      <c r="J574" s="160" t="s">
        <v>1643</v>
      </c>
      <c r="K574" s="38">
        <f t="shared" ca="1" si="51"/>
        <v>2</v>
      </c>
      <c r="L574" s="38">
        <f t="shared" ca="1" si="52"/>
        <v>2</v>
      </c>
      <c r="M574" s="37">
        <v>2</v>
      </c>
      <c r="N574" s="36" t="b">
        <f t="shared" ca="1" si="53"/>
        <v>0</v>
      </c>
      <c r="O574" t="s">
        <v>4101</v>
      </c>
      <c r="P574" s="44">
        <v>9211630000</v>
      </c>
      <c r="Q574">
        <f ca="1">VLOOKUP(A574,OFFSET(SVOD!$A$4,1,0,2000,3),2,0)</f>
        <v>2</v>
      </c>
      <c r="R574">
        <f ca="1">VLOOKUP(A574,OFFSET(SVOD!$A$4,1,0,2000,3),3,0)</f>
        <v>2</v>
      </c>
      <c r="S574" t="str">
        <f t="shared" si="54"/>
        <v/>
      </c>
      <c r="T574" s="160">
        <f ca="1">VLOOKUP(A574,OFFSET(SVOD!$A$4,1,0,2000,5),5,0)</f>
        <v>0</v>
      </c>
      <c r="V574" t="s">
        <v>4760</v>
      </c>
      <c r="AA574">
        <f ca="1">VLOOKUP(A574,OFFSET(SVOD!$A$4,1,0,2000,4),4,0)</f>
        <v>1</v>
      </c>
      <c r="AB574">
        <v>1</v>
      </c>
    </row>
    <row r="575" spans="1:31" hidden="1" x14ac:dyDescent="0.25">
      <c r="A575">
        <v>7528</v>
      </c>
      <c r="B575">
        <v>2.1</v>
      </c>
      <c r="C575" s="10">
        <v>42644</v>
      </c>
      <c r="D575" s="10"/>
      <c r="E575" s="9">
        <f t="shared" si="49"/>
        <v>0</v>
      </c>
      <c r="F575" s="9">
        <f t="shared" si="50"/>
        <v>1</v>
      </c>
      <c r="I575">
        <f ca="1">VLOOKUP(A575,OFFSET(SVOD!$A$4,1,0,2000,3),3,0)</f>
        <v>2.9999999999999996</v>
      </c>
      <c r="J575" s="160" t="s">
        <v>1643</v>
      </c>
      <c r="K575" s="38">
        <f t="shared" ca="1" si="51"/>
        <v>2.9999999999999996</v>
      </c>
      <c r="L575" s="38">
        <f t="shared" ca="1" si="52"/>
        <v>2.9999999999999996</v>
      </c>
      <c r="M575" s="37">
        <v>3</v>
      </c>
      <c r="N575" s="36" t="b">
        <f t="shared" ca="1" si="53"/>
        <v>0</v>
      </c>
      <c r="O575" t="s">
        <v>5953</v>
      </c>
      <c r="P575" s="44">
        <v>3998465347.9500008</v>
      </c>
      <c r="Q575">
        <f ca="1">VLOOKUP(A575,OFFSET(SVOD!$A$4,1,0,2000,3),2,0)</f>
        <v>2.9999999999999996</v>
      </c>
      <c r="R575">
        <f ca="1">VLOOKUP(A575,OFFSET(SVOD!$A$4,1,0,2000,3),3,0)</f>
        <v>2.9999999999999996</v>
      </c>
      <c r="S575" t="str">
        <f t="shared" si="54"/>
        <v/>
      </c>
      <c r="T575" s="160">
        <f ca="1">VLOOKUP(A575,OFFSET(SVOD!$A$4,1,0,2000,5),5,0)</f>
        <v>246</v>
      </c>
      <c r="V575" t="s">
        <v>7709</v>
      </c>
      <c r="AA575">
        <f ca="1">VLOOKUP(A575,OFFSET(SVOD!$A$4,1,0,2000,4),4,0)</f>
        <v>3</v>
      </c>
      <c r="AB575">
        <v>1</v>
      </c>
    </row>
    <row r="576" spans="1:31" hidden="1" x14ac:dyDescent="0.25">
      <c r="A576">
        <v>7536</v>
      </c>
      <c r="B576">
        <v>1</v>
      </c>
      <c r="C576" s="10">
        <v>42644</v>
      </c>
      <c r="D576" s="10"/>
      <c r="E576" s="9">
        <f t="shared" si="49"/>
        <v>0</v>
      </c>
      <c r="F576" s="9">
        <f t="shared" si="50"/>
        <v>1</v>
      </c>
      <c r="I576">
        <f ca="1">VLOOKUP(A576,OFFSET(SVOD!$A$4,1,0,2000,3),3,0)</f>
        <v>2</v>
      </c>
      <c r="J576" s="160" t="s">
        <v>178</v>
      </c>
      <c r="K576" s="38">
        <f t="shared" ca="1" si="51"/>
        <v>2</v>
      </c>
      <c r="L576" s="38">
        <f t="shared" ca="1" si="52"/>
        <v>2</v>
      </c>
      <c r="M576" s="37">
        <v>2</v>
      </c>
      <c r="N576" s="36" t="b">
        <f t="shared" ca="1" si="53"/>
        <v>0</v>
      </c>
      <c r="O576" t="s">
        <v>4102</v>
      </c>
      <c r="P576" s="44">
        <v>900000000</v>
      </c>
      <c r="Q576">
        <f ca="1">VLOOKUP(A576,OFFSET(SVOD!$A$4,1,0,2000,3),2,0)</f>
        <v>2</v>
      </c>
      <c r="R576">
        <f ca="1">VLOOKUP(A576,OFFSET(SVOD!$A$4,1,0,2000,3),3,0)</f>
        <v>2</v>
      </c>
      <c r="S576" t="str">
        <f t="shared" si="54"/>
        <v/>
      </c>
      <c r="T576" s="160">
        <f ca="1">VLOOKUP(A576,OFFSET(SVOD!$A$4,1,0,2000,5),5,0)</f>
        <v>93</v>
      </c>
      <c r="V576" t="s">
        <v>5172</v>
      </c>
      <c r="AA576">
        <f ca="1">VLOOKUP(A576,OFFSET(SVOD!$A$4,1,0,2000,4),4,0)</f>
        <v>3</v>
      </c>
      <c r="AB576">
        <v>1</v>
      </c>
    </row>
    <row r="577" spans="1:31" hidden="1" x14ac:dyDescent="0.25">
      <c r="A577">
        <v>7538</v>
      </c>
      <c r="B577">
        <v>1</v>
      </c>
      <c r="C577" s="10">
        <v>42644</v>
      </c>
      <c r="D577" s="10"/>
      <c r="E577" s="9">
        <f t="shared" si="49"/>
        <v>0</v>
      </c>
      <c r="F577" s="9">
        <f t="shared" si="50"/>
        <v>1</v>
      </c>
      <c r="I577">
        <f ca="1">VLOOKUP(A577,OFFSET(SVOD!$A$4,1,0,2000,3),3,0)</f>
        <v>1</v>
      </c>
      <c r="J577" s="160"/>
      <c r="K577" s="38">
        <f t="shared" ca="1" si="51"/>
        <v>1</v>
      </c>
      <c r="L577" s="38">
        <f t="shared" ca="1" si="52"/>
        <v>1</v>
      </c>
      <c r="M577" s="37">
        <v>1</v>
      </c>
      <c r="N577" s="36" t="b">
        <f t="shared" ca="1" si="53"/>
        <v>0</v>
      </c>
      <c r="O577" t="s">
        <v>5440</v>
      </c>
      <c r="P577" s="44">
        <v>7509000.8499999996</v>
      </c>
      <c r="Q577">
        <f ca="1">VLOOKUP(A577,OFFSET(SVOD!$A$4,1,0,2000,3),2,0)</f>
        <v>1</v>
      </c>
      <c r="R577">
        <f ca="1">VLOOKUP(A577,OFFSET(SVOD!$A$4,1,0,2000,3),3,0)</f>
        <v>1</v>
      </c>
      <c r="S577" t="str">
        <f t="shared" si="54"/>
        <v/>
      </c>
      <c r="T577" s="160">
        <f ca="1">VLOOKUP(A577,OFFSET(SVOD!$A$4,1,0,2000,5),5,0)</f>
        <v>1</v>
      </c>
      <c r="AA577">
        <f ca="1">VLOOKUP(A577,OFFSET(SVOD!$A$4,1,0,2000,4),4,0)</f>
        <v>1</v>
      </c>
    </row>
    <row r="578" spans="1:31" hidden="1" x14ac:dyDescent="0.25">
      <c r="A578">
        <v>7544</v>
      </c>
      <c r="B578">
        <v>2.1</v>
      </c>
      <c r="C578" s="10">
        <v>42644</v>
      </c>
      <c r="D578" s="10"/>
      <c r="E578" s="9">
        <f t="shared" si="49"/>
        <v>0</v>
      </c>
      <c r="F578" s="9">
        <f t="shared" si="50"/>
        <v>1</v>
      </c>
      <c r="I578">
        <f ca="1">VLOOKUP(A578,OFFSET(SVOD!$A$4,1,0,2000,3),3,0)</f>
        <v>2.1</v>
      </c>
      <c r="J578" s="160"/>
      <c r="K578" s="38">
        <f t="shared" ca="1" si="51"/>
        <v>2</v>
      </c>
      <c r="L578" s="38">
        <f t="shared" ca="1" si="52"/>
        <v>2</v>
      </c>
      <c r="M578" s="37">
        <v>2</v>
      </c>
      <c r="N578" s="36" t="b">
        <f t="shared" ca="1" si="53"/>
        <v>0</v>
      </c>
      <c r="O578" t="s">
        <v>4103</v>
      </c>
      <c r="P578" s="44">
        <v>3585800000</v>
      </c>
      <c r="Q578">
        <f ca="1">VLOOKUP(A578,OFFSET(SVOD!$A$4,1,0,2000,3),2,0)</f>
        <v>2.1</v>
      </c>
      <c r="R578">
        <f ca="1">VLOOKUP(A578,OFFSET(SVOD!$A$4,1,0,2000,3),3,0)</f>
        <v>2.1</v>
      </c>
      <c r="S578" t="str">
        <f t="shared" si="54"/>
        <v/>
      </c>
      <c r="T578" s="160">
        <f ca="1">VLOOKUP(A578,OFFSET(SVOD!$A$4,1,0,2000,5),5,0)</f>
        <v>0</v>
      </c>
      <c r="U578" t="s">
        <v>4371</v>
      </c>
      <c r="AA578">
        <f ca="1">VLOOKUP(A578,OFFSET(SVOD!$A$4,1,0,2000,4),4,0)</f>
        <v>1</v>
      </c>
    </row>
    <row r="579" spans="1:31" hidden="1" x14ac:dyDescent="0.25">
      <c r="A579">
        <v>7546</v>
      </c>
      <c r="B579">
        <v>1</v>
      </c>
      <c r="C579" s="10">
        <v>42644</v>
      </c>
      <c r="D579" s="10"/>
      <c r="E579" s="9">
        <f t="shared" si="49"/>
        <v>0</v>
      </c>
      <c r="F579" s="9">
        <f t="shared" si="50"/>
        <v>1</v>
      </c>
      <c r="I579">
        <f ca="1">VLOOKUP(A579,OFFSET(SVOD!$A$4,1,0,2000,3),3,0)</f>
        <v>1</v>
      </c>
      <c r="J579" s="160"/>
      <c r="K579" s="38">
        <f t="shared" ca="1" si="51"/>
        <v>1</v>
      </c>
      <c r="L579" s="38">
        <f t="shared" ca="1" si="52"/>
        <v>1</v>
      </c>
      <c r="M579" s="37">
        <v>1</v>
      </c>
      <c r="N579" s="36" t="b">
        <f t="shared" ca="1" si="53"/>
        <v>0</v>
      </c>
      <c r="O579" t="s">
        <v>5954</v>
      </c>
      <c r="P579" s="44">
        <v>45388888.850000001</v>
      </c>
      <c r="Q579">
        <f ca="1">VLOOKUP(A579,OFFSET(SVOD!$A$4,1,0,2000,3),2,0)</f>
        <v>1</v>
      </c>
      <c r="R579">
        <f ca="1">VLOOKUP(A579,OFFSET(SVOD!$A$4,1,0,2000,3),3,0)</f>
        <v>1</v>
      </c>
      <c r="S579" t="str">
        <f t="shared" si="54"/>
        <v/>
      </c>
      <c r="T579" s="160">
        <f ca="1">VLOOKUP(A579,OFFSET(SVOD!$A$4,1,0,2000,5),5,0)</f>
        <v>0</v>
      </c>
      <c r="AA579">
        <f ca="1">VLOOKUP(A579,OFFSET(SVOD!$A$4,1,0,2000,4),4,0)</f>
        <v>1</v>
      </c>
    </row>
    <row r="580" spans="1:31" hidden="1" x14ac:dyDescent="0.25">
      <c r="A580">
        <v>7565</v>
      </c>
      <c r="B580">
        <v>1</v>
      </c>
      <c r="C580" s="10">
        <v>42644</v>
      </c>
      <c r="D580" s="10"/>
      <c r="E580" s="9">
        <f t="shared" si="49"/>
        <v>0</v>
      </c>
      <c r="F580" s="9">
        <f t="shared" si="50"/>
        <v>1</v>
      </c>
      <c r="I580">
        <f ca="1">VLOOKUP(A580,OFFSET(SVOD!$A$4,1,0,2000,3),3,0)</f>
        <v>1</v>
      </c>
      <c r="J580" s="160" t="s">
        <v>178</v>
      </c>
      <c r="K580" s="38">
        <f t="shared" ca="1" si="51"/>
        <v>1</v>
      </c>
      <c r="L580" s="38">
        <f t="shared" ca="1" si="52"/>
        <v>1</v>
      </c>
      <c r="M580" s="37">
        <v>1</v>
      </c>
      <c r="N580" s="36" t="b">
        <f t="shared" ca="1" si="53"/>
        <v>0</v>
      </c>
      <c r="O580" t="s">
        <v>5955</v>
      </c>
      <c r="P580" s="44">
        <v>1070000000</v>
      </c>
      <c r="Q580">
        <f ca="1">VLOOKUP(A580,OFFSET(SVOD!$A$4,1,0,2000,3),2,0)</f>
        <v>1</v>
      </c>
      <c r="R580">
        <f ca="1">VLOOKUP(A580,OFFSET(SVOD!$A$4,1,0,2000,3),3,0)</f>
        <v>1</v>
      </c>
      <c r="S580" t="str">
        <f t="shared" si="54"/>
        <v/>
      </c>
      <c r="T580" s="160">
        <f ca="1">VLOOKUP(A580,OFFSET(SVOD!$A$4,1,0,2000,5),5,0)</f>
        <v>0</v>
      </c>
      <c r="V580" t="s">
        <v>6359</v>
      </c>
      <c r="AA580">
        <f ca="1">VLOOKUP(A580,OFFSET(SVOD!$A$4,1,0,2000,4),4,0)</f>
        <v>2</v>
      </c>
      <c r="AB580">
        <v>1</v>
      </c>
    </row>
    <row r="581" spans="1:31" hidden="1" x14ac:dyDescent="0.25">
      <c r="A581">
        <v>7575</v>
      </c>
      <c r="B581">
        <v>1</v>
      </c>
      <c r="C581" s="10">
        <v>42644</v>
      </c>
      <c r="D581" s="10"/>
      <c r="E581" s="9">
        <f t="shared" si="49"/>
        <v>0</v>
      </c>
      <c r="F581" s="9">
        <f t="shared" si="50"/>
        <v>1</v>
      </c>
      <c r="I581">
        <f ca="1">VLOOKUP(A581,OFFSET(SVOD!$A$4,1,0,2000,3),3,0)</f>
        <v>3</v>
      </c>
      <c r="J581" s="160"/>
      <c r="K581" s="38">
        <f t="shared" ca="1" si="51"/>
        <v>3</v>
      </c>
      <c r="L581" s="38">
        <f t="shared" ca="1" si="52"/>
        <v>3</v>
      </c>
      <c r="M581" s="37">
        <v>3</v>
      </c>
      <c r="N581" s="36" t="b">
        <f t="shared" ca="1" si="53"/>
        <v>0</v>
      </c>
      <c r="O581" t="s">
        <v>5956</v>
      </c>
      <c r="P581" s="44">
        <v>64757777.200000003</v>
      </c>
      <c r="Q581">
        <f ca="1">VLOOKUP(A581,OFFSET(SVOD!$A$4,1,0,2000,3),2,0)</f>
        <v>3</v>
      </c>
      <c r="R581">
        <f ca="1">VLOOKUP(A581,OFFSET(SVOD!$A$4,1,0,2000,3),3,0)</f>
        <v>3</v>
      </c>
      <c r="S581" t="str">
        <f t="shared" si="54"/>
        <v/>
      </c>
      <c r="T581" s="160">
        <f ca="1">VLOOKUP(A581,OFFSET(SVOD!$A$4,1,0,2000,5),5,0)</f>
        <v>230</v>
      </c>
      <c r="AA581">
        <f ca="1">VLOOKUP(A581,OFFSET(SVOD!$A$4,1,0,2000,4),4,0)</f>
        <v>3</v>
      </c>
    </row>
    <row r="582" spans="1:31" hidden="1" x14ac:dyDescent="0.25">
      <c r="A582">
        <v>7580</v>
      </c>
      <c r="B582">
        <v>1</v>
      </c>
      <c r="C582" s="10">
        <v>42644</v>
      </c>
      <c r="D582" s="10"/>
      <c r="E582" s="9">
        <f t="shared" ref="E582:E645" si="55">IF(AND(D582="", C582&lt;&gt;""), 0, IF(D582&gt;DtAn,0,IF(EDATE(D582+1,3)-1&gt;DtAn, 1, 2)))</f>
        <v>0</v>
      </c>
      <c r="F582" s="9">
        <f t="shared" ref="F582:F645" si="56">IF( E582 &gt; 1, IF(T582&gt;=180, 4.4, 3.4), IF( E582 = 1, 2.4, IF(B582 = "", 2, 1) ) )</f>
        <v>1</v>
      </c>
      <c r="I582">
        <f ca="1">VLOOKUP(A582,OFFSET(SVOD!$A$4,1,0,2000,3),3,0)</f>
        <v>1</v>
      </c>
      <c r="J582" s="160"/>
      <c r="K582" s="38">
        <f t="shared" ref="K582:K645" ca="1" si="57">MAX(F582, IF(ROUND((I582 - ROUND(I582,0))*10, 0) = 1, ROUND(I582,0), I582))</f>
        <v>1</v>
      </c>
      <c r="L582" s="38">
        <f t="shared" ref="L582:L645" ca="1" si="58">IF(S582=1, G582, MAX(G582*(S582=""),K582))</f>
        <v>1</v>
      </c>
      <c r="M582" s="37">
        <v>1</v>
      </c>
      <c r="N582" s="36" t="b">
        <f t="shared" ref="N582:N645" ca="1" si="59">AND(L582&lt;&gt;M582, OR(ABS(L582 - ROUND(M582,0)) &gt; 0.15, ABS(M582 - ROUND(L582,0)) &gt; 0.15), OR(ROUND(L582,0)&lt;&gt;1, ROUND(M582,0)&lt;&gt;1))</f>
        <v>0</v>
      </c>
      <c r="O582" t="s">
        <v>4104</v>
      </c>
      <c r="P582" s="44">
        <v>15457265816.040001</v>
      </c>
      <c r="Q582">
        <f ca="1">VLOOKUP(A582,OFFSET(SVOD!$A$4,1,0,2000,3),2,0)</f>
        <v>1</v>
      </c>
      <c r="R582">
        <f ca="1">VLOOKUP(A582,OFFSET(SVOD!$A$4,1,0,2000,3),3,0)</f>
        <v>1</v>
      </c>
      <c r="S582" t="str">
        <f t="shared" si="54"/>
        <v/>
      </c>
      <c r="T582" s="160">
        <f ca="1">VLOOKUP(A582,OFFSET(SVOD!$A$4,1,0,2000,5),5,0)</f>
        <v>0</v>
      </c>
      <c r="AA582">
        <f ca="1">VLOOKUP(A582,OFFSET(SVOD!$A$4,1,0,2000,4),4,0)</f>
        <v>1</v>
      </c>
    </row>
    <row r="583" spans="1:31" hidden="1" x14ac:dyDescent="0.25">
      <c r="A583">
        <v>7583</v>
      </c>
      <c r="B583">
        <v>1</v>
      </c>
      <c r="C583" s="10">
        <v>42644</v>
      </c>
      <c r="D583" s="10"/>
      <c r="E583" s="9">
        <f t="shared" si="55"/>
        <v>0</v>
      </c>
      <c r="F583" s="9">
        <f t="shared" si="56"/>
        <v>1</v>
      </c>
      <c r="I583">
        <f ca="1">VLOOKUP(A583,OFFSET(SVOD!$A$4,1,0,2000,3),3,0)</f>
        <v>1</v>
      </c>
      <c r="J583" s="160"/>
      <c r="K583" s="38">
        <f t="shared" ca="1" si="57"/>
        <v>1</v>
      </c>
      <c r="L583" s="38">
        <f t="shared" ca="1" si="58"/>
        <v>1</v>
      </c>
      <c r="M583" s="37">
        <v>1</v>
      </c>
      <c r="N583" s="36" t="b">
        <f t="shared" ca="1" si="59"/>
        <v>0</v>
      </c>
      <c r="O583" t="s">
        <v>5957</v>
      </c>
      <c r="P583" s="44">
        <v>254821562.56</v>
      </c>
      <c r="Q583">
        <f ca="1">VLOOKUP(A583,OFFSET(SVOD!$A$4,1,0,2000,3),2,0)</f>
        <v>1</v>
      </c>
      <c r="R583">
        <f ca="1">VLOOKUP(A583,OFFSET(SVOD!$A$4,1,0,2000,3),3,0)</f>
        <v>1</v>
      </c>
      <c r="S583" t="str">
        <f t="shared" ref="S583:S646" si="60">IF(LEN(AC583 &amp; AD583 &amp; AE583) &gt; 0, AND( IF(AC583 &lt;&gt; "", ROUND(K583,1) = ROUND(AC583,1), 1), IF(AD583 &lt;&gt; "", AND(E583=0, ROUND(B583,0) = ROUND(AD583,0)), 1), IF(AE583 &lt;&gt; "", AA583 = AE583, 1)) * 1, "")</f>
        <v/>
      </c>
      <c r="T583" s="160">
        <f ca="1">VLOOKUP(A583,OFFSET(SVOD!$A$4,1,0,2000,5),5,0)</f>
        <v>0</v>
      </c>
      <c r="AA583">
        <f ca="1">VLOOKUP(A583,OFFSET(SVOD!$A$4,1,0,2000,4),4,0)</f>
        <v>1</v>
      </c>
    </row>
    <row r="584" spans="1:31" hidden="1" x14ac:dyDescent="0.25">
      <c r="A584">
        <v>7590</v>
      </c>
      <c r="B584">
        <v>1</v>
      </c>
      <c r="C584" s="10">
        <v>42644</v>
      </c>
      <c r="D584" s="10"/>
      <c r="E584" s="9">
        <f t="shared" si="55"/>
        <v>0</v>
      </c>
      <c r="F584" s="9">
        <f t="shared" si="56"/>
        <v>1</v>
      </c>
      <c r="I584">
        <f ca="1">VLOOKUP(A584,OFFSET(SVOD!$A$4,1,0,2000,3),3,0)</f>
        <v>1</v>
      </c>
      <c r="J584" s="160"/>
      <c r="K584" s="38">
        <f t="shared" ca="1" si="57"/>
        <v>1</v>
      </c>
      <c r="L584" s="38">
        <f t="shared" ca="1" si="58"/>
        <v>1</v>
      </c>
      <c r="M584" s="37">
        <v>1</v>
      </c>
      <c r="N584" s="36" t="b">
        <f t="shared" ca="1" si="59"/>
        <v>0</v>
      </c>
      <c r="O584" t="s">
        <v>4105</v>
      </c>
      <c r="P584" s="44">
        <v>1403486140.5999999</v>
      </c>
      <c r="Q584">
        <f ca="1">VLOOKUP(A584,OFFSET(SVOD!$A$4,1,0,2000,3),2,0)</f>
        <v>1</v>
      </c>
      <c r="R584">
        <f ca="1">VLOOKUP(A584,OFFSET(SVOD!$A$4,1,0,2000,3),3,0)</f>
        <v>1</v>
      </c>
      <c r="S584" t="str">
        <f t="shared" si="60"/>
        <v/>
      </c>
      <c r="T584" s="160">
        <f ca="1">VLOOKUP(A584,OFFSET(SVOD!$A$4,1,0,2000,5),5,0)</f>
        <v>0</v>
      </c>
      <c r="AA584">
        <f ca="1">VLOOKUP(A584,OFFSET(SVOD!$A$4,1,0,2000,4),4,0)</f>
        <v>1</v>
      </c>
    </row>
    <row r="585" spans="1:31" hidden="1" x14ac:dyDescent="0.25">
      <c r="A585">
        <v>7593</v>
      </c>
      <c r="B585">
        <v>2.1</v>
      </c>
      <c r="C585" s="10">
        <v>42644</v>
      </c>
      <c r="D585" s="10"/>
      <c r="E585" s="9">
        <f t="shared" si="55"/>
        <v>0</v>
      </c>
      <c r="F585" s="9">
        <f t="shared" si="56"/>
        <v>1</v>
      </c>
      <c r="G585">
        <v>3</v>
      </c>
      <c r="H585">
        <v>21</v>
      </c>
      <c r="I585">
        <f ca="1">VLOOKUP(A585,OFFSET(SVOD!$A$4,1,0,2000,3),3,0)</f>
        <v>2.1</v>
      </c>
      <c r="J585" s="160"/>
      <c r="K585" s="38">
        <f t="shared" ca="1" si="57"/>
        <v>2</v>
      </c>
      <c r="L585" s="38">
        <f t="shared" ca="1" si="58"/>
        <v>3</v>
      </c>
      <c r="M585" s="37">
        <v>3</v>
      </c>
      <c r="N585" s="36" t="b">
        <f t="shared" ca="1" si="59"/>
        <v>0</v>
      </c>
      <c r="O585" t="s">
        <v>4106</v>
      </c>
      <c r="P585" s="44">
        <v>5952000000</v>
      </c>
      <c r="Q585">
        <f ca="1">VLOOKUP(A585,OFFSET(SVOD!$A$4,1,0,2000,3),2,0)</f>
        <v>2.1</v>
      </c>
      <c r="R585">
        <f ca="1">VLOOKUP(A585,OFFSET(SVOD!$A$4,1,0,2000,3),3,0)</f>
        <v>2.1</v>
      </c>
      <c r="S585">
        <f t="shared" ca="1" si="60"/>
        <v>1</v>
      </c>
      <c r="T585" s="160">
        <f ca="1">VLOOKUP(A585,OFFSET(SVOD!$A$4,1,0,2000,5),5,0)</f>
        <v>0</v>
      </c>
      <c r="U585" t="s">
        <v>7892</v>
      </c>
      <c r="AA585">
        <f ca="1">VLOOKUP(A585,OFFSET(SVOD!$A$4,1,0,2000,4),4,0)</f>
        <v>1</v>
      </c>
      <c r="AB585">
        <v>1</v>
      </c>
      <c r="AD585">
        <v>2</v>
      </c>
      <c r="AE585">
        <v>1</v>
      </c>
    </row>
    <row r="586" spans="1:31" hidden="1" x14ac:dyDescent="0.25">
      <c r="A586">
        <v>7596</v>
      </c>
      <c r="B586">
        <v>1</v>
      </c>
      <c r="C586" s="10">
        <v>42644</v>
      </c>
      <c r="D586" s="10"/>
      <c r="E586" s="9">
        <f t="shared" si="55"/>
        <v>0</v>
      </c>
      <c r="F586" s="9">
        <f t="shared" si="56"/>
        <v>1</v>
      </c>
      <c r="I586">
        <f ca="1">VLOOKUP(A586,OFFSET(SVOD!$A$4,1,0,2000,3),3,0)</f>
        <v>1</v>
      </c>
      <c r="J586" s="160"/>
      <c r="K586" s="38">
        <f t="shared" ca="1" si="57"/>
        <v>1</v>
      </c>
      <c r="L586" s="38">
        <f t="shared" ca="1" si="58"/>
        <v>1</v>
      </c>
      <c r="M586" s="37">
        <v>1</v>
      </c>
      <c r="N586" s="36" t="b">
        <f t="shared" ca="1" si="59"/>
        <v>0</v>
      </c>
      <c r="O586" t="s">
        <v>4107</v>
      </c>
      <c r="P586" s="44">
        <v>3451958030.46</v>
      </c>
      <c r="Q586">
        <f ca="1">VLOOKUP(A586,OFFSET(SVOD!$A$4,1,0,2000,3),2,0)</f>
        <v>1</v>
      </c>
      <c r="R586">
        <f ca="1">VLOOKUP(A586,OFFSET(SVOD!$A$4,1,0,2000,3),3,0)</f>
        <v>1</v>
      </c>
      <c r="S586" t="str">
        <f t="shared" si="60"/>
        <v/>
      </c>
      <c r="T586" s="160">
        <f ca="1">VLOOKUP(A586,OFFSET(SVOD!$A$4,1,0,2000,5),5,0)</f>
        <v>0</v>
      </c>
      <c r="AA586">
        <f ca="1">VLOOKUP(A586,OFFSET(SVOD!$A$4,1,0,2000,4),4,0)</f>
        <v>1</v>
      </c>
    </row>
    <row r="587" spans="1:31" hidden="1" x14ac:dyDescent="0.25">
      <c r="A587">
        <v>7597</v>
      </c>
      <c r="B587">
        <v>1</v>
      </c>
      <c r="C587" s="10">
        <v>42644</v>
      </c>
      <c r="D587" s="10"/>
      <c r="E587" s="9">
        <f t="shared" si="55"/>
        <v>0</v>
      </c>
      <c r="F587" s="9">
        <f t="shared" si="56"/>
        <v>1</v>
      </c>
      <c r="I587">
        <f ca="1">VLOOKUP(A587,OFFSET(SVOD!$A$4,1,0,2000,3),3,0)</f>
        <v>1</v>
      </c>
      <c r="J587" s="160"/>
      <c r="K587" s="38">
        <f t="shared" ca="1" si="57"/>
        <v>1</v>
      </c>
      <c r="L587" s="38">
        <f t="shared" ca="1" si="58"/>
        <v>1</v>
      </c>
      <c r="M587" s="37">
        <v>1</v>
      </c>
      <c r="N587" s="36" t="b">
        <f t="shared" ca="1" si="59"/>
        <v>0</v>
      </c>
      <c r="O587" t="s">
        <v>5958</v>
      </c>
      <c r="P587" s="44">
        <v>100000000</v>
      </c>
      <c r="Q587">
        <f ca="1">VLOOKUP(A587,OFFSET(SVOD!$A$4,1,0,2000,3),2,0)</f>
        <v>1</v>
      </c>
      <c r="R587">
        <f ca="1">VLOOKUP(A587,OFFSET(SVOD!$A$4,1,0,2000,3),3,0)</f>
        <v>1</v>
      </c>
      <c r="S587" t="str">
        <f t="shared" si="60"/>
        <v/>
      </c>
      <c r="T587" s="160">
        <f ca="1">VLOOKUP(A587,OFFSET(SVOD!$A$4,1,0,2000,5),5,0)</f>
        <v>0</v>
      </c>
      <c r="AA587">
        <f ca="1">VLOOKUP(A587,OFFSET(SVOD!$A$4,1,0,2000,4),4,0)</f>
        <v>1</v>
      </c>
    </row>
    <row r="588" spans="1:31" hidden="1" x14ac:dyDescent="0.25">
      <c r="A588">
        <v>7605</v>
      </c>
      <c r="B588">
        <v>1</v>
      </c>
      <c r="C588" s="10">
        <v>42644</v>
      </c>
      <c r="D588" s="10"/>
      <c r="E588" s="9">
        <f t="shared" si="55"/>
        <v>0</v>
      </c>
      <c r="F588" s="9">
        <f t="shared" si="56"/>
        <v>1</v>
      </c>
      <c r="I588">
        <f ca="1">VLOOKUP(A588,OFFSET(SVOD!$A$4,1,0,2000,3),3,0)</f>
        <v>1</v>
      </c>
      <c r="J588" s="160"/>
      <c r="K588" s="38">
        <f t="shared" ca="1" si="57"/>
        <v>1</v>
      </c>
      <c r="L588" s="38">
        <f t="shared" ca="1" si="58"/>
        <v>1</v>
      </c>
      <c r="M588" s="37">
        <v>1</v>
      </c>
      <c r="N588" s="36" t="b">
        <f t="shared" ca="1" si="59"/>
        <v>0</v>
      </c>
      <c r="O588" t="s">
        <v>5694</v>
      </c>
      <c r="P588" s="44">
        <v>214006598.40000001</v>
      </c>
      <c r="Q588">
        <f ca="1">VLOOKUP(A588,OFFSET(SVOD!$A$4,1,0,2000,3),2,0)</f>
        <v>1</v>
      </c>
      <c r="R588">
        <f ca="1">VLOOKUP(A588,OFFSET(SVOD!$A$4,1,0,2000,3),3,0)</f>
        <v>1</v>
      </c>
      <c r="S588" t="str">
        <f t="shared" si="60"/>
        <v/>
      </c>
      <c r="T588" s="160">
        <f ca="1">VLOOKUP(A588,OFFSET(SVOD!$A$4,1,0,2000,5),5,0)</f>
        <v>0</v>
      </c>
      <c r="AA588">
        <f ca="1">VLOOKUP(A588,OFFSET(SVOD!$A$4,1,0,2000,4),4,0)</f>
        <v>1</v>
      </c>
    </row>
    <row r="589" spans="1:31" hidden="1" x14ac:dyDescent="0.25">
      <c r="A589">
        <v>7608</v>
      </c>
      <c r="B589">
        <v>1</v>
      </c>
      <c r="C589" s="10">
        <v>42644</v>
      </c>
      <c r="D589" s="10"/>
      <c r="E589" s="9">
        <f t="shared" si="55"/>
        <v>0</v>
      </c>
      <c r="F589" s="9">
        <f t="shared" si="56"/>
        <v>1</v>
      </c>
      <c r="I589">
        <f ca="1">VLOOKUP(A589,OFFSET(SVOD!$A$4,1,0,2000,3),3,0)</f>
        <v>1</v>
      </c>
      <c r="J589" s="160"/>
      <c r="K589" s="38">
        <f t="shared" ca="1" si="57"/>
        <v>1</v>
      </c>
      <c r="L589" s="38">
        <f t="shared" ca="1" si="58"/>
        <v>1</v>
      </c>
      <c r="M589" s="37">
        <v>1</v>
      </c>
      <c r="N589" s="36" t="b">
        <f t="shared" ca="1" si="59"/>
        <v>0</v>
      </c>
      <c r="O589" t="s">
        <v>5959</v>
      </c>
      <c r="P589" s="44">
        <v>20000000</v>
      </c>
      <c r="Q589">
        <f ca="1">VLOOKUP(A589,OFFSET(SVOD!$A$4,1,0,2000,3),2,0)</f>
        <v>1</v>
      </c>
      <c r="R589">
        <f ca="1">VLOOKUP(A589,OFFSET(SVOD!$A$4,1,0,2000,3),3,0)</f>
        <v>1</v>
      </c>
      <c r="S589" t="str">
        <f t="shared" si="60"/>
        <v/>
      </c>
      <c r="T589" s="160">
        <f ca="1">VLOOKUP(A589,OFFSET(SVOD!$A$4,1,0,2000,5),5,0)</f>
        <v>0</v>
      </c>
      <c r="AA589">
        <f ca="1">VLOOKUP(A589,OFFSET(SVOD!$A$4,1,0,2000,4),4,0)</f>
        <v>1</v>
      </c>
    </row>
    <row r="590" spans="1:31" hidden="1" x14ac:dyDescent="0.25">
      <c r="A590">
        <v>7623</v>
      </c>
      <c r="B590">
        <v>2.1</v>
      </c>
      <c r="C590" s="10">
        <v>42370</v>
      </c>
      <c r="D590" s="10">
        <v>42551</v>
      </c>
      <c r="E590" s="9">
        <f t="shared" si="55"/>
        <v>2</v>
      </c>
      <c r="F590" s="9">
        <f t="shared" ca="1" si="56"/>
        <v>4.4000000000000004</v>
      </c>
      <c r="I590">
        <f ca="1">VLOOKUP(A590,OFFSET(SVOD!$A$4,1,0,2000,3),3,0)</f>
        <v>4.0999999999999996</v>
      </c>
      <c r="J590" s="160"/>
      <c r="K590" s="38">
        <f t="shared" ca="1" si="57"/>
        <v>4.4000000000000004</v>
      </c>
      <c r="L590" s="38">
        <f t="shared" ca="1" si="58"/>
        <v>4.4000000000000004</v>
      </c>
      <c r="M590" s="37">
        <v>4.4000000000000004</v>
      </c>
      <c r="N590" s="36" t="b">
        <f t="shared" ca="1" si="59"/>
        <v>0</v>
      </c>
      <c r="O590" t="s">
        <v>5960</v>
      </c>
      <c r="P590" s="44">
        <v>258012187.03999999</v>
      </c>
      <c r="Q590">
        <f ca="1">VLOOKUP(A590,OFFSET(SVOD!$A$4,1,0,2000,3),2,0)</f>
        <v>4.0999999999999996</v>
      </c>
      <c r="R590">
        <f ca="1">VLOOKUP(A590,OFFSET(SVOD!$A$4,1,0,2000,3),3,0)</f>
        <v>4.0999999999999996</v>
      </c>
      <c r="S590" t="str">
        <f t="shared" si="60"/>
        <v/>
      </c>
      <c r="T590" s="160">
        <f ca="1">VLOOKUP(A590,OFFSET(SVOD!$A$4,1,0,2000,5),5,0)</f>
        <v>401</v>
      </c>
      <c r="AA590">
        <f ca="1">VLOOKUP(A590,OFFSET(SVOD!$A$4,1,0,2000,4),4,0)</f>
        <v>3</v>
      </c>
    </row>
    <row r="591" spans="1:31" hidden="1" x14ac:dyDescent="0.25">
      <c r="A591">
        <v>7630</v>
      </c>
      <c r="B591">
        <v>2.2000000000000002</v>
      </c>
      <c r="C591" s="10">
        <v>42644</v>
      </c>
      <c r="D591" s="10"/>
      <c r="E591" s="9">
        <f t="shared" si="55"/>
        <v>0</v>
      </c>
      <c r="F591" s="9">
        <f t="shared" si="56"/>
        <v>1</v>
      </c>
      <c r="I591">
        <f ca="1">VLOOKUP(A591,OFFSET(SVOD!$A$4,1,0,2000,3),3,0)</f>
        <v>2.2000000000000002</v>
      </c>
      <c r="J591" s="160"/>
      <c r="K591" s="38">
        <f t="shared" ca="1" si="57"/>
        <v>2.2000000000000002</v>
      </c>
      <c r="L591" s="38">
        <f t="shared" ca="1" si="58"/>
        <v>2.2000000000000002</v>
      </c>
      <c r="M591" s="37">
        <v>2.2000000000000002</v>
      </c>
      <c r="N591" s="36" t="b">
        <f t="shared" ca="1" si="59"/>
        <v>0</v>
      </c>
      <c r="O591" t="s">
        <v>5961</v>
      </c>
      <c r="P591" s="44">
        <v>494888562.61000001</v>
      </c>
      <c r="Q591">
        <f ca="1">VLOOKUP(A591,OFFSET(SVOD!$A$4,1,0,2000,3),2,0)</f>
        <v>2.2000000000000002</v>
      </c>
      <c r="R591">
        <f ca="1">VLOOKUP(A591,OFFSET(SVOD!$A$4,1,0,2000,3),3,0)</f>
        <v>2.2000000000000002</v>
      </c>
      <c r="S591" t="str">
        <f t="shared" si="60"/>
        <v/>
      </c>
      <c r="T591" s="160">
        <f ca="1">VLOOKUP(A591,OFFSET(SVOD!$A$4,1,0,2000,5),5,0)</f>
        <v>0</v>
      </c>
      <c r="AA591">
        <f ca="1">VLOOKUP(A591,OFFSET(SVOD!$A$4,1,0,2000,4),4,0)</f>
        <v>1</v>
      </c>
    </row>
    <row r="592" spans="1:31" hidden="1" x14ac:dyDescent="0.25">
      <c r="A592">
        <v>7640</v>
      </c>
      <c r="B592">
        <v>1</v>
      </c>
      <c r="C592" s="10">
        <v>42644</v>
      </c>
      <c r="D592" s="10"/>
      <c r="E592" s="9">
        <f t="shared" si="55"/>
        <v>0</v>
      </c>
      <c r="F592" s="9">
        <f t="shared" si="56"/>
        <v>1</v>
      </c>
      <c r="I592">
        <f ca="1">VLOOKUP(A592,OFFSET(SVOD!$A$4,1,0,2000,3),3,0)</f>
        <v>1</v>
      </c>
      <c r="J592" s="160"/>
      <c r="K592" s="38">
        <f t="shared" ca="1" si="57"/>
        <v>1</v>
      </c>
      <c r="L592" s="38">
        <f t="shared" ca="1" si="58"/>
        <v>1</v>
      </c>
      <c r="M592" s="37">
        <v>1</v>
      </c>
      <c r="N592" s="36" t="b">
        <f t="shared" ca="1" si="59"/>
        <v>0</v>
      </c>
      <c r="O592" t="s">
        <v>4108</v>
      </c>
      <c r="P592" s="44">
        <v>4468743046.6599998</v>
      </c>
      <c r="Q592">
        <f ca="1">VLOOKUP(A592,OFFSET(SVOD!$A$4,1,0,2000,3),2,0)</f>
        <v>1</v>
      </c>
      <c r="R592">
        <f ca="1">VLOOKUP(A592,OFFSET(SVOD!$A$4,1,0,2000,3),3,0)</f>
        <v>1</v>
      </c>
      <c r="S592" t="str">
        <f t="shared" si="60"/>
        <v/>
      </c>
      <c r="T592" s="160">
        <f ca="1">VLOOKUP(A592,OFFSET(SVOD!$A$4,1,0,2000,5),5,0)</f>
        <v>0</v>
      </c>
      <c r="AA592">
        <f ca="1">VLOOKUP(A592,OFFSET(SVOD!$A$4,1,0,2000,4),4,0)</f>
        <v>1</v>
      </c>
    </row>
    <row r="593" spans="1:31" hidden="1" x14ac:dyDescent="0.25">
      <c r="A593">
        <v>7642</v>
      </c>
      <c r="B593">
        <v>1</v>
      </c>
      <c r="C593" s="10">
        <v>42644</v>
      </c>
      <c r="D593" s="10"/>
      <c r="E593" s="9">
        <f t="shared" si="55"/>
        <v>0</v>
      </c>
      <c r="F593" s="9">
        <f t="shared" si="56"/>
        <v>1</v>
      </c>
      <c r="I593">
        <f ca="1">VLOOKUP(A593,OFFSET(SVOD!$A$4,1,0,2000,3),3,0)</f>
        <v>1</v>
      </c>
      <c r="J593" s="160"/>
      <c r="K593" s="38">
        <f t="shared" ca="1" si="57"/>
        <v>1</v>
      </c>
      <c r="L593" s="38">
        <f t="shared" ca="1" si="58"/>
        <v>1</v>
      </c>
      <c r="M593" s="37">
        <v>1</v>
      </c>
      <c r="N593" s="36" t="b">
        <f t="shared" ca="1" si="59"/>
        <v>0</v>
      </c>
      <c r="O593" t="s">
        <v>5962</v>
      </c>
      <c r="P593" s="44">
        <v>309000000</v>
      </c>
      <c r="Q593">
        <f ca="1">VLOOKUP(A593,OFFSET(SVOD!$A$4,1,0,2000,3),2,0)</f>
        <v>1</v>
      </c>
      <c r="R593">
        <f ca="1">VLOOKUP(A593,OFFSET(SVOD!$A$4,1,0,2000,3),3,0)</f>
        <v>1</v>
      </c>
      <c r="S593" t="str">
        <f t="shared" si="60"/>
        <v/>
      </c>
      <c r="T593" s="160">
        <f ca="1">VLOOKUP(A593,OFFSET(SVOD!$A$4,1,0,2000,5),5,0)</f>
        <v>0</v>
      </c>
      <c r="AA593">
        <f ca="1">VLOOKUP(A593,OFFSET(SVOD!$A$4,1,0,2000,4),4,0)</f>
        <v>1</v>
      </c>
    </row>
    <row r="594" spans="1:31" hidden="1" x14ac:dyDescent="0.25">
      <c r="A594">
        <v>7643</v>
      </c>
      <c r="B594">
        <v>1</v>
      </c>
      <c r="C594" s="10">
        <v>42644</v>
      </c>
      <c r="D594" s="10"/>
      <c r="E594" s="9">
        <f t="shared" si="55"/>
        <v>0</v>
      </c>
      <c r="F594" s="9">
        <f t="shared" si="56"/>
        <v>1</v>
      </c>
      <c r="I594">
        <f ca="1">VLOOKUP(A594,OFFSET(SVOD!$A$4,1,0,2000,3),3,0)</f>
        <v>1</v>
      </c>
      <c r="J594" s="160"/>
      <c r="K594" s="38">
        <f t="shared" ca="1" si="57"/>
        <v>1</v>
      </c>
      <c r="L594" s="38">
        <f t="shared" ca="1" si="58"/>
        <v>1</v>
      </c>
      <c r="M594" s="37">
        <v>1</v>
      </c>
      <c r="N594" s="36" t="b">
        <f t="shared" ca="1" si="59"/>
        <v>0</v>
      </c>
      <c r="O594" t="s">
        <v>5963</v>
      </c>
      <c r="P594" s="44">
        <v>120000000</v>
      </c>
      <c r="Q594">
        <f ca="1">VLOOKUP(A594,OFFSET(SVOD!$A$4,1,0,2000,3),2,0)</f>
        <v>1</v>
      </c>
      <c r="R594">
        <f ca="1">VLOOKUP(A594,OFFSET(SVOD!$A$4,1,0,2000,3),3,0)</f>
        <v>1</v>
      </c>
      <c r="S594" t="str">
        <f t="shared" si="60"/>
        <v/>
      </c>
      <c r="T594" s="160">
        <f ca="1">VLOOKUP(A594,OFFSET(SVOD!$A$4,1,0,2000,5),5,0)</f>
        <v>0</v>
      </c>
      <c r="AA594">
        <f ca="1">VLOOKUP(A594,OFFSET(SVOD!$A$4,1,0,2000,4),4,0)</f>
        <v>1</v>
      </c>
    </row>
    <row r="595" spans="1:31" hidden="1" x14ac:dyDescent="0.25">
      <c r="A595">
        <v>7650</v>
      </c>
      <c r="B595">
        <v>2.1</v>
      </c>
      <c r="C595" s="10">
        <v>42186</v>
      </c>
      <c r="D595" s="10">
        <v>42338</v>
      </c>
      <c r="E595" s="9">
        <f t="shared" si="55"/>
        <v>2</v>
      </c>
      <c r="F595" s="9">
        <f t="shared" ca="1" si="56"/>
        <v>4.4000000000000004</v>
      </c>
      <c r="I595">
        <f ca="1">VLOOKUP(A595,OFFSET(SVOD!$A$4,1,0,2000,3),3,0)</f>
        <v>4.0999999999999996</v>
      </c>
      <c r="J595" s="160"/>
      <c r="K595" s="38">
        <f t="shared" ca="1" si="57"/>
        <v>4.4000000000000004</v>
      </c>
      <c r="L595" s="38">
        <f t="shared" ca="1" si="58"/>
        <v>4.4000000000000004</v>
      </c>
      <c r="M595" s="37">
        <v>4.4000000000000004</v>
      </c>
      <c r="N595" s="36" t="b">
        <f t="shared" ca="1" si="59"/>
        <v>0</v>
      </c>
      <c r="O595" t="s">
        <v>5964</v>
      </c>
      <c r="P595" s="44">
        <v>168522917.13</v>
      </c>
      <c r="Q595">
        <f ca="1">VLOOKUP(A595,OFFSET(SVOD!$A$4,1,0,2000,3),2,0)</f>
        <v>4.0999999999999996</v>
      </c>
      <c r="R595">
        <f ca="1">VLOOKUP(A595,OFFSET(SVOD!$A$4,1,0,2000,3),3,0)</f>
        <v>4.0999999999999996</v>
      </c>
      <c r="S595" t="str">
        <f t="shared" si="60"/>
        <v/>
      </c>
      <c r="T595" s="160">
        <f ca="1">VLOOKUP(A595,OFFSET(SVOD!$A$4,1,0,2000,5),5,0)</f>
        <v>460</v>
      </c>
      <c r="W595" t="s">
        <v>5757</v>
      </c>
      <c r="AA595">
        <f ca="1">VLOOKUP(A595,OFFSET(SVOD!$A$4,1,0,2000,4),4,0)</f>
        <v>3</v>
      </c>
    </row>
    <row r="596" spans="1:31" hidden="1" x14ac:dyDescent="0.25">
      <c r="A596">
        <v>7655</v>
      </c>
      <c r="B596">
        <v>2.1</v>
      </c>
      <c r="C596" s="10">
        <v>42644</v>
      </c>
      <c r="D596" s="10"/>
      <c r="E596" s="9">
        <f t="shared" si="55"/>
        <v>0</v>
      </c>
      <c r="F596" s="9">
        <f t="shared" si="56"/>
        <v>1</v>
      </c>
      <c r="I596">
        <f ca="1">VLOOKUP(A596,OFFSET(SVOD!$A$4,1,0,2000,3),3,0)</f>
        <v>2.1</v>
      </c>
      <c r="J596" s="160"/>
      <c r="K596" s="38">
        <f t="shared" ca="1" si="57"/>
        <v>2</v>
      </c>
      <c r="L596" s="38">
        <f t="shared" ca="1" si="58"/>
        <v>2</v>
      </c>
      <c r="M596" s="37">
        <v>2</v>
      </c>
      <c r="N596" s="36" t="b">
        <f t="shared" ca="1" si="59"/>
        <v>0</v>
      </c>
      <c r="O596" t="s">
        <v>4109</v>
      </c>
      <c r="P596" s="44">
        <v>1157939324.0699999</v>
      </c>
      <c r="Q596">
        <f ca="1">VLOOKUP(A596,OFFSET(SVOD!$A$4,1,0,2000,3),2,0)</f>
        <v>2.1</v>
      </c>
      <c r="R596">
        <f ca="1">VLOOKUP(A596,OFFSET(SVOD!$A$4,1,0,2000,3),3,0)</f>
        <v>2.1</v>
      </c>
      <c r="S596" t="str">
        <f t="shared" si="60"/>
        <v/>
      </c>
      <c r="T596" s="160">
        <f ca="1">VLOOKUP(A596,OFFSET(SVOD!$A$4,1,0,2000,5),5,0)</f>
        <v>0</v>
      </c>
      <c r="AA596">
        <f ca="1">VLOOKUP(A596,OFFSET(SVOD!$A$4,1,0,2000,4),4,0)</f>
        <v>1</v>
      </c>
    </row>
    <row r="597" spans="1:31" hidden="1" x14ac:dyDescent="0.25">
      <c r="A597">
        <v>7660</v>
      </c>
      <c r="B597">
        <v>1</v>
      </c>
      <c r="C597" s="10">
        <v>42644</v>
      </c>
      <c r="D597" s="10"/>
      <c r="E597" s="9">
        <f t="shared" si="55"/>
        <v>0</v>
      </c>
      <c r="F597" s="9">
        <f t="shared" si="56"/>
        <v>1</v>
      </c>
      <c r="I597">
        <f ca="1">VLOOKUP(A597,OFFSET(SVOD!$A$4,1,0,2000,3),3,0)</f>
        <v>1</v>
      </c>
      <c r="J597" s="160"/>
      <c r="K597" s="38">
        <f t="shared" ca="1" si="57"/>
        <v>1</v>
      </c>
      <c r="L597" s="38">
        <f t="shared" ca="1" si="58"/>
        <v>1</v>
      </c>
      <c r="M597" s="37">
        <v>1</v>
      </c>
      <c r="N597" s="36" t="b">
        <f t="shared" ca="1" si="59"/>
        <v>0</v>
      </c>
      <c r="O597" t="s">
        <v>5695</v>
      </c>
      <c r="P597" s="44">
        <v>40000000</v>
      </c>
      <c r="Q597">
        <f ca="1">VLOOKUP(A597,OFFSET(SVOD!$A$4,1,0,2000,3),2,0)</f>
        <v>1</v>
      </c>
      <c r="R597">
        <f ca="1">VLOOKUP(A597,OFFSET(SVOD!$A$4,1,0,2000,3),3,0)</f>
        <v>1</v>
      </c>
      <c r="S597" t="str">
        <f t="shared" si="60"/>
        <v/>
      </c>
      <c r="T597" s="160">
        <f ca="1">VLOOKUP(A597,OFFSET(SVOD!$A$4,1,0,2000,5),5,0)</f>
        <v>0</v>
      </c>
      <c r="AA597">
        <f ca="1">VLOOKUP(A597,OFFSET(SVOD!$A$4,1,0,2000,4),4,0)</f>
        <v>1</v>
      </c>
    </row>
    <row r="598" spans="1:31" hidden="1" x14ac:dyDescent="0.25">
      <c r="A598">
        <v>7666</v>
      </c>
      <c r="B598">
        <v>3</v>
      </c>
      <c r="C598" s="10">
        <v>42644</v>
      </c>
      <c r="D598" s="10"/>
      <c r="E598" s="9">
        <f t="shared" si="55"/>
        <v>0</v>
      </c>
      <c r="F598" s="9">
        <f t="shared" si="56"/>
        <v>1</v>
      </c>
      <c r="I598">
        <f ca="1">VLOOKUP(A598,OFFSET(SVOD!$A$4,1,0,2000,3),3,0)</f>
        <v>4</v>
      </c>
      <c r="J598" s="160" t="s">
        <v>3931</v>
      </c>
      <c r="K598" s="38">
        <f t="shared" ca="1" si="57"/>
        <v>4</v>
      </c>
      <c r="L598" s="38">
        <f t="shared" ca="1" si="58"/>
        <v>4</v>
      </c>
      <c r="M598" s="37">
        <v>4</v>
      </c>
      <c r="N598" s="36" t="b">
        <f t="shared" ca="1" si="59"/>
        <v>0</v>
      </c>
      <c r="O598" t="s">
        <v>5965</v>
      </c>
      <c r="P598" s="44">
        <v>938390915.97000003</v>
      </c>
      <c r="Q598">
        <f ca="1">VLOOKUP(A598,OFFSET(SVOD!$A$4,1,0,2000,3),2,0)</f>
        <v>4</v>
      </c>
      <c r="R598">
        <f ca="1">VLOOKUP(A598,OFFSET(SVOD!$A$4,1,0,2000,3),3,0)</f>
        <v>4</v>
      </c>
      <c r="S598" t="str">
        <f t="shared" si="60"/>
        <v/>
      </c>
      <c r="T598" s="160">
        <f ca="1">VLOOKUP(A598,OFFSET(SVOD!$A$4,1,0,2000,5),5,0)</f>
        <v>764</v>
      </c>
      <c r="V598" t="s">
        <v>6341</v>
      </c>
      <c r="AA598">
        <f ca="1">VLOOKUP(A598,OFFSET(SVOD!$A$4,1,0,2000,4),4,0)</f>
        <v>3</v>
      </c>
      <c r="AB598">
        <v>1</v>
      </c>
    </row>
    <row r="599" spans="1:31" hidden="1" x14ac:dyDescent="0.25">
      <c r="A599">
        <v>7679</v>
      </c>
      <c r="B599">
        <v>1</v>
      </c>
      <c r="C599" s="10">
        <v>42644</v>
      </c>
      <c r="D599" s="10"/>
      <c r="E599" s="9">
        <f t="shared" si="55"/>
        <v>0</v>
      </c>
      <c r="F599" s="9">
        <f t="shared" si="56"/>
        <v>1</v>
      </c>
      <c r="G599">
        <v>2</v>
      </c>
      <c r="H599">
        <v>1</v>
      </c>
      <c r="I599">
        <f ca="1">VLOOKUP(A599,OFFSET(SVOD!$A$4,1,0,2000,3),3,0)</f>
        <v>1</v>
      </c>
      <c r="J599" s="160"/>
      <c r="K599" s="38">
        <f t="shared" ca="1" si="57"/>
        <v>1</v>
      </c>
      <c r="L599" s="38">
        <f t="shared" ca="1" si="58"/>
        <v>2</v>
      </c>
      <c r="M599" s="37">
        <v>2</v>
      </c>
      <c r="N599" s="36" t="b">
        <f t="shared" ca="1" si="59"/>
        <v>0</v>
      </c>
      <c r="O599" t="s">
        <v>5966</v>
      </c>
      <c r="P599" s="44">
        <v>312863650.55000001</v>
      </c>
      <c r="Q599">
        <f ca="1">VLOOKUP(A599,OFFSET(SVOD!$A$4,1,0,2000,3),2,0)</f>
        <v>1</v>
      </c>
      <c r="R599">
        <f ca="1">VLOOKUP(A599,OFFSET(SVOD!$A$4,1,0,2000,3),3,0)</f>
        <v>1</v>
      </c>
      <c r="S599">
        <f t="shared" ca="1" si="60"/>
        <v>1</v>
      </c>
      <c r="T599" s="160">
        <f ca="1">VLOOKUP(A599,OFFSET(SVOD!$A$4,1,0,2000,5),5,0)</f>
        <v>0</v>
      </c>
      <c r="U599" t="s">
        <v>3310</v>
      </c>
      <c r="W599" t="s">
        <v>5236</v>
      </c>
      <c r="AA599">
        <f ca="1">VLOOKUP(A599,OFFSET(SVOD!$A$4,1,0,2000,4),4,0)</f>
        <v>1</v>
      </c>
      <c r="AB599">
        <v>1</v>
      </c>
      <c r="AC599">
        <v>1</v>
      </c>
    </row>
    <row r="600" spans="1:31" hidden="1" x14ac:dyDescent="0.25">
      <c r="A600">
        <v>7683</v>
      </c>
      <c r="B600">
        <v>2.2000000000000002</v>
      </c>
      <c r="C600" s="10">
        <v>42644</v>
      </c>
      <c r="D600" s="10"/>
      <c r="E600" s="9">
        <f t="shared" si="55"/>
        <v>0</v>
      </c>
      <c r="F600" s="9">
        <f t="shared" si="56"/>
        <v>1</v>
      </c>
      <c r="I600">
        <f ca="1">VLOOKUP(A600,OFFSET(SVOD!$A$4,1,0,2000,3),3,0)</f>
        <v>2.2000000000000002</v>
      </c>
      <c r="J600" s="160"/>
      <c r="K600" s="38">
        <f t="shared" ca="1" si="57"/>
        <v>2.2000000000000002</v>
      </c>
      <c r="L600" s="38">
        <f t="shared" ca="1" si="58"/>
        <v>2.2000000000000002</v>
      </c>
      <c r="M600" s="37">
        <v>2.2000000000000002</v>
      </c>
      <c r="N600" s="36" t="b">
        <f t="shared" ca="1" si="59"/>
        <v>0</v>
      </c>
      <c r="O600" t="s">
        <v>5967</v>
      </c>
      <c r="P600" s="44">
        <v>615500000</v>
      </c>
      <c r="Q600">
        <f ca="1">VLOOKUP(A600,OFFSET(SVOD!$A$4,1,0,2000,3),2,0)</f>
        <v>2.2000000000000002</v>
      </c>
      <c r="R600">
        <f ca="1">VLOOKUP(A600,OFFSET(SVOD!$A$4,1,0,2000,3),3,0)</f>
        <v>2.2000000000000002</v>
      </c>
      <c r="S600" t="str">
        <f t="shared" si="60"/>
        <v/>
      </c>
      <c r="T600" s="160">
        <f ca="1">VLOOKUP(A600,OFFSET(SVOD!$A$4,1,0,2000,5),5,0)</f>
        <v>1</v>
      </c>
      <c r="AA600">
        <f ca="1">VLOOKUP(A600,OFFSET(SVOD!$A$4,1,0,2000,4),4,0)</f>
        <v>1</v>
      </c>
    </row>
    <row r="601" spans="1:31" hidden="1" x14ac:dyDescent="0.25">
      <c r="A601">
        <v>7686</v>
      </c>
      <c r="B601">
        <v>1</v>
      </c>
      <c r="C601" s="10">
        <v>42644</v>
      </c>
      <c r="D601" s="10"/>
      <c r="E601" s="9">
        <f t="shared" si="55"/>
        <v>0</v>
      </c>
      <c r="F601" s="9">
        <f t="shared" si="56"/>
        <v>1</v>
      </c>
      <c r="G601">
        <v>2</v>
      </c>
      <c r="H601">
        <v>1</v>
      </c>
      <c r="I601">
        <f ca="1">VLOOKUP(A601,OFFSET(SVOD!$A$4,1,0,2000,3),3,0)</f>
        <v>3</v>
      </c>
      <c r="J601" s="160"/>
      <c r="K601" s="38">
        <f t="shared" ca="1" si="57"/>
        <v>3</v>
      </c>
      <c r="L601" s="38">
        <f t="shared" ca="1" si="58"/>
        <v>3</v>
      </c>
      <c r="M601" s="37">
        <v>3</v>
      </c>
      <c r="N601" s="36" t="b">
        <f t="shared" ca="1" si="59"/>
        <v>0</v>
      </c>
      <c r="O601" t="s">
        <v>4110</v>
      </c>
      <c r="P601" s="44">
        <v>348456910.16000003</v>
      </c>
      <c r="Q601">
        <f ca="1">VLOOKUP(A601,OFFSET(SVOD!$A$4,1,0,2000,3),2,0)</f>
        <v>3</v>
      </c>
      <c r="R601">
        <f ca="1">VLOOKUP(A601,OFFSET(SVOD!$A$4,1,0,2000,3),3,0)</f>
        <v>3</v>
      </c>
      <c r="S601">
        <f t="shared" ca="1" si="60"/>
        <v>0</v>
      </c>
      <c r="T601" s="160">
        <f ca="1">VLOOKUP(A601,OFFSET(SVOD!$A$4,1,0,2000,5),5,0)</f>
        <v>170</v>
      </c>
      <c r="U601" t="s">
        <v>4317</v>
      </c>
      <c r="AA601">
        <f ca="1">VLOOKUP(A601,OFFSET(SVOD!$A$4,1,0,2000,4),4,0)</f>
        <v>3</v>
      </c>
      <c r="AB601">
        <v>1</v>
      </c>
      <c r="AD601">
        <v>2</v>
      </c>
      <c r="AE601">
        <v>2</v>
      </c>
    </row>
    <row r="602" spans="1:31" hidden="1" x14ac:dyDescent="0.25">
      <c r="A602">
        <v>7687</v>
      </c>
      <c r="B602">
        <v>1</v>
      </c>
      <c r="C602" s="10">
        <v>42552</v>
      </c>
      <c r="D602" s="10">
        <v>42724</v>
      </c>
      <c r="E602" s="9">
        <f t="shared" si="55"/>
        <v>1</v>
      </c>
      <c r="F602" s="9">
        <f t="shared" si="56"/>
        <v>2.4</v>
      </c>
      <c r="G602">
        <v>5</v>
      </c>
      <c r="H602">
        <v>100</v>
      </c>
      <c r="I602">
        <f ca="1">VLOOKUP(A602,OFFSET(SVOD!$A$4,1,0,2000,3),3,0)</f>
        <v>3</v>
      </c>
      <c r="J602" s="160"/>
      <c r="K602" s="38">
        <f t="shared" ca="1" si="57"/>
        <v>3</v>
      </c>
      <c r="L602" s="38">
        <f t="shared" ca="1" si="58"/>
        <v>5</v>
      </c>
      <c r="M602" s="37">
        <v>5</v>
      </c>
      <c r="N602" s="36" t="b">
        <f t="shared" ca="1" si="59"/>
        <v>0</v>
      </c>
      <c r="O602" t="s">
        <v>5968</v>
      </c>
      <c r="P602" s="44">
        <v>2111275006.97</v>
      </c>
      <c r="Q602">
        <f ca="1">VLOOKUP(A602,OFFSET(SVOD!$A$4,1,0,2000,3),2,0)</f>
        <v>3</v>
      </c>
      <c r="R602">
        <f ca="1">VLOOKUP(A602,OFFSET(SVOD!$A$4,1,0,2000,3),3,0)</f>
        <v>3</v>
      </c>
      <c r="S602">
        <f t="shared" ca="1" si="60"/>
        <v>1</v>
      </c>
      <c r="T602" s="160">
        <f ca="1">VLOOKUP(A602,OFFSET(SVOD!$A$4,1,0,2000,5),5,0)</f>
        <v>369</v>
      </c>
      <c r="U602" t="s">
        <v>3310</v>
      </c>
      <c r="AA602">
        <f ca="1">VLOOKUP(A602,OFFSET(SVOD!$A$4,1,0,2000,4),4,0)</f>
        <v>3</v>
      </c>
      <c r="AB602">
        <v>1</v>
      </c>
      <c r="AC602">
        <v>3</v>
      </c>
    </row>
    <row r="603" spans="1:31" hidden="1" x14ac:dyDescent="0.25">
      <c r="A603">
        <v>7693</v>
      </c>
      <c r="B603">
        <v>1</v>
      </c>
      <c r="C603" s="10">
        <v>42644</v>
      </c>
      <c r="D603" s="10"/>
      <c r="E603" s="9">
        <f t="shared" si="55"/>
        <v>0</v>
      </c>
      <c r="F603" s="9">
        <f t="shared" si="56"/>
        <v>1</v>
      </c>
      <c r="G603">
        <v>3</v>
      </c>
      <c r="H603">
        <v>21</v>
      </c>
      <c r="I603">
        <f ca="1">VLOOKUP(A603,OFFSET(SVOD!$A$4,1,0,2000,3),3,0)</f>
        <v>3</v>
      </c>
      <c r="J603" s="160"/>
      <c r="K603" s="38">
        <f t="shared" ca="1" si="57"/>
        <v>3</v>
      </c>
      <c r="L603" s="38">
        <f t="shared" ca="1" si="58"/>
        <v>3</v>
      </c>
      <c r="M603" s="37">
        <v>3</v>
      </c>
      <c r="N603" s="36" t="b">
        <f t="shared" ca="1" si="59"/>
        <v>0</v>
      </c>
      <c r="O603" t="s">
        <v>4111</v>
      </c>
      <c r="P603" s="44">
        <v>74429535.75</v>
      </c>
      <c r="Q603">
        <f ca="1">VLOOKUP(A603,OFFSET(SVOD!$A$4,1,0,2000,3),2,0)</f>
        <v>3</v>
      </c>
      <c r="R603">
        <f ca="1">VLOOKUP(A603,OFFSET(SVOD!$A$4,1,0,2000,3),3,0)</f>
        <v>3</v>
      </c>
      <c r="S603">
        <f t="shared" ca="1" si="60"/>
        <v>0</v>
      </c>
      <c r="T603" s="160">
        <f ca="1">VLOOKUP(A603,OFFSET(SVOD!$A$4,1,0,2000,5),5,0)</f>
        <v>64</v>
      </c>
      <c r="U603" t="s">
        <v>3310</v>
      </c>
      <c r="W603" t="s">
        <v>6377</v>
      </c>
      <c r="AA603">
        <f ca="1">VLOOKUP(A603,OFFSET(SVOD!$A$4,1,0,2000,4),4,0)</f>
        <v>3</v>
      </c>
      <c r="AB603">
        <v>1</v>
      </c>
      <c r="AC603">
        <v>2</v>
      </c>
    </row>
    <row r="604" spans="1:31" hidden="1" x14ac:dyDescent="0.25">
      <c r="A604">
        <v>7695</v>
      </c>
      <c r="B604">
        <v>2.2000000000000002</v>
      </c>
      <c r="C604" s="10">
        <v>42644</v>
      </c>
      <c r="D604" s="10"/>
      <c r="E604" s="9">
        <f t="shared" si="55"/>
        <v>0</v>
      </c>
      <c r="F604" s="9">
        <f t="shared" si="56"/>
        <v>1</v>
      </c>
      <c r="I604">
        <f ca="1">VLOOKUP(A604,OFFSET(SVOD!$A$4,1,0,2000,3),3,0)</f>
        <v>4.2</v>
      </c>
      <c r="J604" s="160"/>
      <c r="K604" s="38">
        <f t="shared" ca="1" si="57"/>
        <v>4.2</v>
      </c>
      <c r="L604" s="38">
        <f t="shared" ca="1" si="58"/>
        <v>4.2</v>
      </c>
      <c r="M604" s="37">
        <v>4.2</v>
      </c>
      <c r="N604" s="36" t="b">
        <f t="shared" ca="1" si="59"/>
        <v>0</v>
      </c>
      <c r="O604" t="s">
        <v>5969</v>
      </c>
      <c r="P604" s="44">
        <v>2429974901.4299998</v>
      </c>
      <c r="Q604">
        <f ca="1">VLOOKUP(A604,OFFSET(SVOD!$A$4,1,0,2000,3),2,0)</f>
        <v>4.2</v>
      </c>
      <c r="R604">
        <f ca="1">VLOOKUP(A604,OFFSET(SVOD!$A$4,1,0,2000,3),3,0)</f>
        <v>4.2</v>
      </c>
      <c r="S604" t="str">
        <f t="shared" si="60"/>
        <v/>
      </c>
      <c r="T604" s="160">
        <f ca="1">VLOOKUP(A604,OFFSET(SVOD!$A$4,1,0,2000,5),5,0)</f>
        <v>582</v>
      </c>
      <c r="AA604">
        <f ca="1">VLOOKUP(A604,OFFSET(SVOD!$A$4,1,0,2000,4),4,0)</f>
        <v>3</v>
      </c>
    </row>
    <row r="605" spans="1:31" hidden="1" x14ac:dyDescent="0.25">
      <c r="A605">
        <v>7705</v>
      </c>
      <c r="B605">
        <v>2.1</v>
      </c>
      <c r="C605" s="10">
        <v>42186</v>
      </c>
      <c r="D605" s="10">
        <v>42338</v>
      </c>
      <c r="E605" s="9">
        <f t="shared" si="55"/>
        <v>2</v>
      </c>
      <c r="F605" s="9">
        <f t="shared" ca="1" si="56"/>
        <v>4.4000000000000004</v>
      </c>
      <c r="I605">
        <f ca="1">VLOOKUP(A605,OFFSET(SVOD!$A$4,1,0,2000,3),3,0)</f>
        <v>4.0999999999999996</v>
      </c>
      <c r="J605" s="160"/>
      <c r="K605" s="38">
        <f t="shared" ca="1" si="57"/>
        <v>4.4000000000000004</v>
      </c>
      <c r="L605" s="38">
        <f t="shared" ca="1" si="58"/>
        <v>4.4000000000000004</v>
      </c>
      <c r="M605" s="37">
        <v>4.4000000000000004</v>
      </c>
      <c r="N605" s="36" t="b">
        <f t="shared" ca="1" si="59"/>
        <v>0</v>
      </c>
      <c r="O605" t="s">
        <v>5970</v>
      </c>
      <c r="P605" s="44">
        <v>80000000</v>
      </c>
      <c r="Q605">
        <f ca="1">VLOOKUP(A605,OFFSET(SVOD!$A$4,1,0,2000,3),2,0)</f>
        <v>4.0999999999999996</v>
      </c>
      <c r="R605">
        <f ca="1">VLOOKUP(A605,OFFSET(SVOD!$A$4,1,0,2000,3),3,0)</f>
        <v>4.0999999999999996</v>
      </c>
      <c r="S605" t="str">
        <f t="shared" si="60"/>
        <v/>
      </c>
      <c r="T605" s="160">
        <f ca="1">VLOOKUP(A605,OFFSET(SVOD!$A$4,1,0,2000,5),5,0)</f>
        <v>434</v>
      </c>
      <c r="W605" t="s">
        <v>5757</v>
      </c>
      <c r="AA605">
        <f ca="1">VLOOKUP(A605,OFFSET(SVOD!$A$4,1,0,2000,4),4,0)</f>
        <v>3</v>
      </c>
    </row>
    <row r="606" spans="1:31" hidden="1" x14ac:dyDescent="0.25">
      <c r="A606">
        <v>7712</v>
      </c>
      <c r="B606">
        <v>2.1</v>
      </c>
      <c r="C606" s="10">
        <v>42186</v>
      </c>
      <c r="D606" s="10">
        <v>42338</v>
      </c>
      <c r="E606" s="9">
        <f t="shared" si="55"/>
        <v>2</v>
      </c>
      <c r="F606" s="9">
        <f t="shared" ca="1" si="56"/>
        <v>4.4000000000000004</v>
      </c>
      <c r="I606">
        <f ca="1">VLOOKUP(A606,OFFSET(SVOD!$A$4,1,0,2000,3),3,0)</f>
        <v>4.0999999999999996</v>
      </c>
      <c r="J606" s="160"/>
      <c r="K606" s="38">
        <f t="shared" ca="1" si="57"/>
        <v>4.4000000000000004</v>
      </c>
      <c r="L606" s="38">
        <f t="shared" ca="1" si="58"/>
        <v>4.4000000000000004</v>
      </c>
      <c r="M606" s="37">
        <v>4.4000000000000004</v>
      </c>
      <c r="N606" s="36" t="b">
        <f t="shared" ca="1" si="59"/>
        <v>0</v>
      </c>
      <c r="O606" t="s">
        <v>5971</v>
      </c>
      <c r="P606" s="44">
        <v>157633979.24000001</v>
      </c>
      <c r="Q606">
        <f ca="1">VLOOKUP(A606,OFFSET(SVOD!$A$4,1,0,2000,3),2,0)</f>
        <v>4.0999999999999996</v>
      </c>
      <c r="R606">
        <f ca="1">VLOOKUP(A606,OFFSET(SVOD!$A$4,1,0,2000,3),3,0)</f>
        <v>4.0999999999999996</v>
      </c>
      <c r="S606" t="str">
        <f t="shared" si="60"/>
        <v/>
      </c>
      <c r="T606" s="160">
        <f ca="1">VLOOKUP(A606,OFFSET(SVOD!$A$4,1,0,2000,5),5,0)</f>
        <v>490</v>
      </c>
      <c r="W606" t="s">
        <v>6378</v>
      </c>
      <c r="AA606">
        <f ca="1">VLOOKUP(A606,OFFSET(SVOD!$A$4,1,0,2000,4),4,0)</f>
        <v>3</v>
      </c>
    </row>
    <row r="607" spans="1:31" hidden="1" x14ac:dyDescent="0.25">
      <c r="A607">
        <v>7713</v>
      </c>
      <c r="B607">
        <v>1</v>
      </c>
      <c r="C607" s="10">
        <v>42644</v>
      </c>
      <c r="D607" s="10"/>
      <c r="E607" s="9">
        <f t="shared" si="55"/>
        <v>0</v>
      </c>
      <c r="F607" s="9">
        <f t="shared" si="56"/>
        <v>1</v>
      </c>
      <c r="I607">
        <f ca="1">VLOOKUP(A607,OFFSET(SVOD!$A$4,1,0,2000,3),3,0)</f>
        <v>1</v>
      </c>
      <c r="J607" s="160"/>
      <c r="K607" s="38">
        <f t="shared" ca="1" si="57"/>
        <v>1</v>
      </c>
      <c r="L607" s="38">
        <f t="shared" ca="1" si="58"/>
        <v>1</v>
      </c>
      <c r="M607" s="37">
        <v>1</v>
      </c>
      <c r="N607" s="36" t="b">
        <f t="shared" ca="1" si="59"/>
        <v>0</v>
      </c>
      <c r="O607" t="s">
        <v>4112</v>
      </c>
      <c r="P607" s="44">
        <v>349500000</v>
      </c>
      <c r="Q607">
        <f ca="1">VLOOKUP(A607,OFFSET(SVOD!$A$4,1,0,2000,3),2,0)</f>
        <v>1</v>
      </c>
      <c r="R607">
        <f ca="1">VLOOKUP(A607,OFFSET(SVOD!$A$4,1,0,2000,3),3,0)</f>
        <v>1</v>
      </c>
      <c r="S607" t="str">
        <f t="shared" si="60"/>
        <v/>
      </c>
      <c r="T607" s="160">
        <f ca="1">VLOOKUP(A607,OFFSET(SVOD!$A$4,1,0,2000,5),5,0)</f>
        <v>0</v>
      </c>
      <c r="U607" t="s">
        <v>4372</v>
      </c>
      <c r="AA607">
        <f ca="1">VLOOKUP(A607,OFFSET(SVOD!$A$4,1,0,2000,4),4,0)</f>
        <v>1</v>
      </c>
    </row>
    <row r="608" spans="1:31" hidden="1" x14ac:dyDescent="0.25">
      <c r="A608">
        <v>7714</v>
      </c>
      <c r="B608">
        <v>2.1</v>
      </c>
      <c r="C608" s="10">
        <v>42552</v>
      </c>
      <c r="D608" s="10">
        <v>42724</v>
      </c>
      <c r="E608" s="9">
        <f t="shared" si="55"/>
        <v>1</v>
      </c>
      <c r="F608" s="9">
        <f t="shared" si="56"/>
        <v>2.4</v>
      </c>
      <c r="I608">
        <f ca="1">VLOOKUP(A608,OFFSET(SVOD!$A$4,1,0,2000,3),3,0)</f>
        <v>4.0999999999999996</v>
      </c>
      <c r="J608" s="160"/>
      <c r="K608" s="38">
        <f t="shared" ca="1" si="57"/>
        <v>4</v>
      </c>
      <c r="L608" s="38">
        <f t="shared" ca="1" si="58"/>
        <v>4</v>
      </c>
      <c r="M608" s="37">
        <v>4</v>
      </c>
      <c r="N608" s="36" t="b">
        <f t="shared" ca="1" si="59"/>
        <v>0</v>
      </c>
      <c r="O608" t="s">
        <v>5972</v>
      </c>
      <c r="P608" s="44">
        <v>13120926.08</v>
      </c>
      <c r="Q608">
        <f ca="1">VLOOKUP(A608,OFFSET(SVOD!$A$4,1,0,2000,3),2,0)</f>
        <v>4.0999999999999996</v>
      </c>
      <c r="R608">
        <f ca="1">VLOOKUP(A608,OFFSET(SVOD!$A$4,1,0,2000,3),3,0)</f>
        <v>4.0999999999999996</v>
      </c>
      <c r="S608" t="str">
        <f t="shared" si="60"/>
        <v/>
      </c>
      <c r="T608" s="160">
        <f ca="1">VLOOKUP(A608,OFFSET(SVOD!$A$4,1,0,2000,5),5,0)</f>
        <v>63</v>
      </c>
      <c r="AA608">
        <f ca="1">VLOOKUP(A608,OFFSET(SVOD!$A$4,1,0,2000,4),4,0)</f>
        <v>3</v>
      </c>
    </row>
    <row r="609" spans="1:29" hidden="1" x14ac:dyDescent="0.25">
      <c r="A609">
        <v>7715</v>
      </c>
      <c r="B609">
        <v>2.2999999999999998</v>
      </c>
      <c r="C609" s="10">
        <v>42644</v>
      </c>
      <c r="D609" s="10"/>
      <c r="E609" s="9">
        <f t="shared" si="55"/>
        <v>0</v>
      </c>
      <c r="F609" s="9">
        <f t="shared" si="56"/>
        <v>1</v>
      </c>
      <c r="G609">
        <v>3</v>
      </c>
      <c r="H609">
        <v>21</v>
      </c>
      <c r="I609">
        <f ca="1">VLOOKUP(A609,OFFSET(SVOD!$A$4,1,0,2000,3),3,0)</f>
        <v>3.3</v>
      </c>
      <c r="J609" s="160"/>
      <c r="K609" s="38">
        <f t="shared" ca="1" si="57"/>
        <v>3.3</v>
      </c>
      <c r="L609" s="38">
        <f t="shared" ca="1" si="58"/>
        <v>3.3</v>
      </c>
      <c r="M609" s="37">
        <v>3.3</v>
      </c>
      <c r="N609" s="36" t="b">
        <f t="shared" ca="1" si="59"/>
        <v>0</v>
      </c>
      <c r="O609" t="s">
        <v>5973</v>
      </c>
      <c r="P609" s="44">
        <v>2636811000.7800002</v>
      </c>
      <c r="Q609">
        <f ca="1">VLOOKUP(A609,OFFSET(SVOD!$A$4,1,0,2000,3),2,0)</f>
        <v>3.3</v>
      </c>
      <c r="R609">
        <f ca="1">VLOOKUP(A609,OFFSET(SVOD!$A$4,1,0,2000,3),3,0)</f>
        <v>3.3</v>
      </c>
      <c r="S609">
        <f t="shared" ca="1" si="60"/>
        <v>0</v>
      </c>
      <c r="T609" s="160">
        <f ca="1">VLOOKUP(A609,OFFSET(SVOD!$A$4,1,0,2000,5),5,0)</f>
        <v>0</v>
      </c>
      <c r="U609" t="s">
        <v>3310</v>
      </c>
      <c r="W609" t="s">
        <v>6342</v>
      </c>
      <c r="AA609">
        <f ca="1">VLOOKUP(A609,OFFSET(SVOD!$A$4,1,0,2000,4),4,0)</f>
        <v>2</v>
      </c>
      <c r="AB609">
        <v>1</v>
      </c>
      <c r="AC609">
        <v>2.2999999999999998</v>
      </c>
    </row>
    <row r="610" spans="1:29" hidden="1" x14ac:dyDescent="0.25">
      <c r="A610">
        <v>7716</v>
      </c>
      <c r="B610">
        <v>1</v>
      </c>
      <c r="C610" s="10">
        <v>42644</v>
      </c>
      <c r="D610" s="10"/>
      <c r="E610" s="9">
        <f t="shared" si="55"/>
        <v>0</v>
      </c>
      <c r="F610" s="9">
        <f t="shared" si="56"/>
        <v>1</v>
      </c>
      <c r="I610">
        <f ca="1">VLOOKUP(A610,OFFSET(SVOD!$A$4,1,0,2000,3),3,0)</f>
        <v>1</v>
      </c>
      <c r="J610" s="160"/>
      <c r="K610" s="38">
        <f t="shared" ca="1" si="57"/>
        <v>1</v>
      </c>
      <c r="L610" s="38">
        <f t="shared" ca="1" si="58"/>
        <v>1</v>
      </c>
      <c r="M610" s="37">
        <v>1</v>
      </c>
      <c r="N610" s="36" t="b">
        <f t="shared" ca="1" si="59"/>
        <v>0</v>
      </c>
      <c r="O610" t="s">
        <v>4113</v>
      </c>
      <c r="P610" s="44">
        <v>3709680000</v>
      </c>
      <c r="Q610">
        <f ca="1">VLOOKUP(A610,OFFSET(SVOD!$A$4,1,0,2000,3),2,0)</f>
        <v>1</v>
      </c>
      <c r="R610">
        <f ca="1">VLOOKUP(A610,OFFSET(SVOD!$A$4,1,0,2000,3),3,0)</f>
        <v>1</v>
      </c>
      <c r="S610" t="str">
        <f t="shared" si="60"/>
        <v/>
      </c>
      <c r="T610" s="160">
        <f ca="1">VLOOKUP(A610,OFFSET(SVOD!$A$4,1,0,2000,5),5,0)</f>
        <v>0</v>
      </c>
      <c r="AA610">
        <f ca="1">VLOOKUP(A610,OFFSET(SVOD!$A$4,1,0,2000,4),4,0)</f>
        <v>1</v>
      </c>
    </row>
    <row r="611" spans="1:29" hidden="1" x14ac:dyDescent="0.25">
      <c r="A611">
        <v>7718</v>
      </c>
      <c r="B611">
        <v>2.1</v>
      </c>
      <c r="C611" s="10">
        <v>42278</v>
      </c>
      <c r="D611" s="10">
        <v>42490</v>
      </c>
      <c r="E611" s="9">
        <f t="shared" si="55"/>
        <v>2</v>
      </c>
      <c r="F611" s="9">
        <f t="shared" ca="1" si="56"/>
        <v>4.4000000000000004</v>
      </c>
      <c r="G611">
        <v>5</v>
      </c>
      <c r="H611">
        <v>100</v>
      </c>
      <c r="I611">
        <f ca="1">VLOOKUP(A611,OFFSET(SVOD!$A$4,1,0,2000,3),3,0)</f>
        <v>4.0999999999999996</v>
      </c>
      <c r="J611" s="160"/>
      <c r="K611" s="38">
        <f t="shared" ca="1" si="57"/>
        <v>4.4000000000000004</v>
      </c>
      <c r="L611" s="38">
        <f t="shared" ca="1" si="58"/>
        <v>5</v>
      </c>
      <c r="M611" s="37">
        <v>5</v>
      </c>
      <c r="N611" s="36" t="b">
        <f t="shared" ca="1" si="59"/>
        <v>0</v>
      </c>
      <c r="O611" t="s">
        <v>5974</v>
      </c>
      <c r="P611" s="44">
        <v>164999895</v>
      </c>
      <c r="Q611">
        <f ca="1">VLOOKUP(A611,OFFSET(SVOD!$A$4,1,0,2000,3),2,0)</f>
        <v>4.0999999999999996</v>
      </c>
      <c r="R611">
        <f ca="1">VLOOKUP(A611,OFFSET(SVOD!$A$4,1,0,2000,3),3,0)</f>
        <v>4.0999999999999996</v>
      </c>
      <c r="S611">
        <f t="shared" ca="1" si="60"/>
        <v>1</v>
      </c>
      <c r="T611" s="160">
        <f ca="1">VLOOKUP(A611,OFFSET(SVOD!$A$4,1,0,2000,5),5,0)</f>
        <v>429</v>
      </c>
      <c r="U611" t="s">
        <v>3310</v>
      </c>
      <c r="AA611">
        <f ca="1">VLOOKUP(A611,OFFSET(SVOD!$A$4,1,0,2000,4),4,0)</f>
        <v>3</v>
      </c>
      <c r="AB611">
        <v>1</v>
      </c>
      <c r="AC611">
        <v>4.4000000000000004</v>
      </c>
    </row>
    <row r="612" spans="1:29" hidden="1" x14ac:dyDescent="0.25">
      <c r="A612">
        <v>7719</v>
      </c>
      <c r="B612">
        <v>1</v>
      </c>
      <c r="C612" s="10">
        <v>42278</v>
      </c>
      <c r="D612" s="10">
        <v>42490</v>
      </c>
      <c r="E612" s="9">
        <f t="shared" si="55"/>
        <v>2</v>
      </c>
      <c r="F612" s="9">
        <f t="shared" ca="1" si="56"/>
        <v>4.4000000000000004</v>
      </c>
      <c r="G612">
        <v>5</v>
      </c>
      <c r="H612">
        <v>100</v>
      </c>
      <c r="I612">
        <f ca="1">VLOOKUP(A612,OFFSET(SVOD!$A$4,1,0,2000,3),3,0)</f>
        <v>3</v>
      </c>
      <c r="J612" s="160"/>
      <c r="K612" s="38">
        <f t="shared" ca="1" si="57"/>
        <v>4.4000000000000004</v>
      </c>
      <c r="L612" s="38">
        <f t="shared" ca="1" si="58"/>
        <v>5</v>
      </c>
      <c r="M612" s="37">
        <v>5</v>
      </c>
      <c r="N612" s="36" t="b">
        <f t="shared" ca="1" si="59"/>
        <v>0</v>
      </c>
      <c r="O612" t="s">
        <v>5975</v>
      </c>
      <c r="P612" s="44">
        <v>60000000</v>
      </c>
      <c r="Q612">
        <f ca="1">VLOOKUP(A612,OFFSET(SVOD!$A$4,1,0,2000,3),2,0)</f>
        <v>3</v>
      </c>
      <c r="R612">
        <f ca="1">VLOOKUP(A612,OFFSET(SVOD!$A$4,1,0,2000,3),3,0)</f>
        <v>3</v>
      </c>
      <c r="S612">
        <f t="shared" ca="1" si="60"/>
        <v>1</v>
      </c>
      <c r="T612" s="160">
        <f ca="1">VLOOKUP(A612,OFFSET(SVOD!$A$4,1,0,2000,5),5,0)</f>
        <v>398</v>
      </c>
      <c r="U612" t="s">
        <v>3310</v>
      </c>
      <c r="AA612">
        <f ca="1">VLOOKUP(A612,OFFSET(SVOD!$A$4,1,0,2000,4),4,0)</f>
        <v>3</v>
      </c>
      <c r="AB612">
        <v>1</v>
      </c>
      <c r="AC612">
        <v>4.4000000000000004</v>
      </c>
    </row>
    <row r="613" spans="1:29" hidden="1" x14ac:dyDescent="0.25">
      <c r="A613">
        <v>7724</v>
      </c>
      <c r="B613">
        <v>2.1</v>
      </c>
      <c r="C613" s="10">
        <v>42644</v>
      </c>
      <c r="D613" s="10"/>
      <c r="E613" s="9">
        <f t="shared" si="55"/>
        <v>0</v>
      </c>
      <c r="F613" s="9">
        <f t="shared" si="56"/>
        <v>1</v>
      </c>
      <c r="I613">
        <f ca="1">VLOOKUP(A613,OFFSET(SVOD!$A$4,1,0,2000,3),3,0)</f>
        <v>3.0999999999999996</v>
      </c>
      <c r="J613" s="160"/>
      <c r="K613" s="38">
        <f t="shared" ca="1" si="57"/>
        <v>3</v>
      </c>
      <c r="L613" s="38">
        <f t="shared" ca="1" si="58"/>
        <v>3</v>
      </c>
      <c r="M613" s="37">
        <v>3</v>
      </c>
      <c r="N613" s="36" t="b">
        <f t="shared" ca="1" si="59"/>
        <v>0</v>
      </c>
      <c r="O613" t="s">
        <v>5976</v>
      </c>
      <c r="P613" s="44">
        <v>45398990.240000002</v>
      </c>
      <c r="Q613">
        <f ca="1">VLOOKUP(A613,OFFSET(SVOD!$A$4,1,0,2000,3),2,0)</f>
        <v>3.0999999999999996</v>
      </c>
      <c r="R613">
        <f ca="1">VLOOKUP(A613,OFFSET(SVOD!$A$4,1,0,2000,3),3,0)</f>
        <v>3.0999999999999996</v>
      </c>
      <c r="S613" t="str">
        <f t="shared" si="60"/>
        <v/>
      </c>
      <c r="T613" s="160">
        <f ca="1">VLOOKUP(A613,OFFSET(SVOD!$A$4,1,0,2000,5),5,0)</f>
        <v>0</v>
      </c>
      <c r="AA613">
        <f ca="1">VLOOKUP(A613,OFFSET(SVOD!$A$4,1,0,2000,4),4,0)</f>
        <v>2</v>
      </c>
    </row>
    <row r="614" spans="1:29" hidden="1" x14ac:dyDescent="0.25">
      <c r="A614">
        <v>7727</v>
      </c>
      <c r="B614">
        <v>2.1</v>
      </c>
      <c r="C614" s="10">
        <v>42644</v>
      </c>
      <c r="D614" s="10"/>
      <c r="E614" s="9">
        <f t="shared" si="55"/>
        <v>0</v>
      </c>
      <c r="F614" s="9">
        <f t="shared" si="56"/>
        <v>1</v>
      </c>
      <c r="I614">
        <f ca="1">VLOOKUP(A614,OFFSET(SVOD!$A$4,1,0,2000,3),3,0)</f>
        <v>4.0999999999999996</v>
      </c>
      <c r="J614" s="160"/>
      <c r="K614" s="38">
        <f t="shared" ca="1" si="57"/>
        <v>4</v>
      </c>
      <c r="L614" s="38">
        <f t="shared" ca="1" si="58"/>
        <v>4</v>
      </c>
      <c r="M614" s="37">
        <v>4</v>
      </c>
      <c r="N614" s="36" t="b">
        <f t="shared" ca="1" si="59"/>
        <v>0</v>
      </c>
      <c r="O614" t="s">
        <v>4114</v>
      </c>
      <c r="P614" s="44">
        <v>4818960180</v>
      </c>
      <c r="Q614">
        <f ca="1">VLOOKUP(A614,OFFSET(SVOD!$A$4,1,0,2000,3),2,0)</f>
        <v>4.0999999999999996</v>
      </c>
      <c r="R614">
        <f ca="1">VLOOKUP(A614,OFFSET(SVOD!$A$4,1,0,2000,3),3,0)</f>
        <v>4.0999999999999996</v>
      </c>
      <c r="S614" t="str">
        <f t="shared" si="60"/>
        <v/>
      </c>
      <c r="T614" s="160">
        <f ca="1">VLOOKUP(A614,OFFSET(SVOD!$A$4,1,0,2000,5),5,0)</f>
        <v>308</v>
      </c>
      <c r="U614" t="s">
        <v>4294</v>
      </c>
      <c r="AA614">
        <f ca="1">VLOOKUP(A614,OFFSET(SVOD!$A$4,1,0,2000,4),4,0)</f>
        <v>3</v>
      </c>
    </row>
    <row r="615" spans="1:29" hidden="1" x14ac:dyDescent="0.25">
      <c r="A615">
        <v>7728</v>
      </c>
      <c r="B615">
        <v>1</v>
      </c>
      <c r="C615" s="10">
        <v>42644</v>
      </c>
      <c r="D615" s="10"/>
      <c r="E615" s="9">
        <f t="shared" si="55"/>
        <v>0</v>
      </c>
      <c r="F615" s="9">
        <f t="shared" si="56"/>
        <v>1</v>
      </c>
      <c r="I615">
        <f ca="1">VLOOKUP(A615,OFFSET(SVOD!$A$4,1,0,2000,3),3,0)</f>
        <v>1</v>
      </c>
      <c r="J615" s="160"/>
      <c r="K615" s="38">
        <f t="shared" ca="1" si="57"/>
        <v>1</v>
      </c>
      <c r="L615" s="38">
        <f t="shared" ca="1" si="58"/>
        <v>1</v>
      </c>
      <c r="M615" s="37">
        <v>1</v>
      </c>
      <c r="N615" s="36" t="b">
        <f t="shared" ca="1" si="59"/>
        <v>0</v>
      </c>
      <c r="O615" t="s">
        <v>5977</v>
      </c>
      <c r="P615" s="44">
        <v>173771167.5</v>
      </c>
      <c r="Q615">
        <f ca="1">VLOOKUP(A615,OFFSET(SVOD!$A$4,1,0,2000,3),2,0)</f>
        <v>1</v>
      </c>
      <c r="R615">
        <f ca="1">VLOOKUP(A615,OFFSET(SVOD!$A$4,1,0,2000,3),3,0)</f>
        <v>1</v>
      </c>
      <c r="S615" t="str">
        <f t="shared" si="60"/>
        <v/>
      </c>
      <c r="T615" s="160">
        <f ca="1">VLOOKUP(A615,OFFSET(SVOD!$A$4,1,0,2000,5),5,0)</f>
        <v>0</v>
      </c>
      <c r="AA615">
        <f ca="1">VLOOKUP(A615,OFFSET(SVOD!$A$4,1,0,2000,4),4,0)</f>
        <v>1</v>
      </c>
    </row>
    <row r="616" spans="1:29" hidden="1" x14ac:dyDescent="0.25">
      <c r="A616">
        <v>7741</v>
      </c>
      <c r="B616">
        <v>1</v>
      </c>
      <c r="C616" s="10">
        <v>42644</v>
      </c>
      <c r="D616" s="10"/>
      <c r="E616" s="9">
        <f t="shared" si="55"/>
        <v>0</v>
      </c>
      <c r="F616" s="9">
        <f t="shared" si="56"/>
        <v>1</v>
      </c>
      <c r="I616">
        <f ca="1">VLOOKUP(A616,OFFSET(SVOD!$A$4,1,0,2000,3),3,0)</f>
        <v>1</v>
      </c>
      <c r="J616" s="160"/>
      <c r="K616" s="38">
        <f t="shared" ca="1" si="57"/>
        <v>1</v>
      </c>
      <c r="L616" s="38">
        <f t="shared" ca="1" si="58"/>
        <v>1</v>
      </c>
      <c r="M616" s="37">
        <v>1</v>
      </c>
      <c r="N616" s="36" t="b">
        <f t="shared" ca="1" si="59"/>
        <v>0</v>
      </c>
      <c r="O616" t="s">
        <v>4115</v>
      </c>
      <c r="P616" s="44">
        <v>3580156796.4000001</v>
      </c>
      <c r="Q616">
        <f ca="1">VLOOKUP(A616,OFFSET(SVOD!$A$4,1,0,2000,3),2,0)</f>
        <v>1</v>
      </c>
      <c r="R616">
        <f ca="1">VLOOKUP(A616,OFFSET(SVOD!$A$4,1,0,2000,3),3,0)</f>
        <v>1</v>
      </c>
      <c r="S616" t="str">
        <f t="shared" si="60"/>
        <v/>
      </c>
      <c r="T616" s="160">
        <f ca="1">VLOOKUP(A616,OFFSET(SVOD!$A$4,1,0,2000,5),5,0)</f>
        <v>0</v>
      </c>
      <c r="U616" t="s">
        <v>4373</v>
      </c>
      <c r="AA616">
        <f ca="1">VLOOKUP(A616,OFFSET(SVOD!$A$4,1,0,2000,4),4,0)</f>
        <v>1</v>
      </c>
    </row>
    <row r="617" spans="1:29" hidden="1" x14ac:dyDescent="0.25">
      <c r="A617">
        <v>7742</v>
      </c>
      <c r="B617">
        <v>1</v>
      </c>
      <c r="C617" s="10">
        <v>42644</v>
      </c>
      <c r="D617" s="10"/>
      <c r="E617" s="9">
        <f t="shared" si="55"/>
        <v>0</v>
      </c>
      <c r="F617" s="9">
        <f t="shared" si="56"/>
        <v>1</v>
      </c>
      <c r="I617">
        <f ca="1">VLOOKUP(A617,OFFSET(SVOD!$A$4,1,0,2000,3),3,0)</f>
        <v>1</v>
      </c>
      <c r="J617" s="160"/>
      <c r="K617" s="38">
        <f t="shared" ca="1" si="57"/>
        <v>1</v>
      </c>
      <c r="L617" s="38">
        <f t="shared" ca="1" si="58"/>
        <v>1</v>
      </c>
      <c r="M617" s="37">
        <v>1</v>
      </c>
      <c r="N617" s="36" t="b">
        <f t="shared" ca="1" si="59"/>
        <v>0</v>
      </c>
      <c r="O617" t="s">
        <v>6970</v>
      </c>
      <c r="P617" s="44">
        <v>25000000</v>
      </c>
      <c r="Q617">
        <f ca="1">VLOOKUP(A617,OFFSET(SVOD!$A$4,1,0,2000,3),2,0)</f>
        <v>1</v>
      </c>
      <c r="R617">
        <f ca="1">VLOOKUP(A617,OFFSET(SVOD!$A$4,1,0,2000,3),3,0)</f>
        <v>1</v>
      </c>
      <c r="S617" t="str">
        <f t="shared" si="60"/>
        <v/>
      </c>
      <c r="T617" s="160">
        <f ca="1">VLOOKUP(A617,OFFSET(SVOD!$A$4,1,0,2000,5),5,0)</f>
        <v>0</v>
      </c>
      <c r="AA617">
        <f ca="1">VLOOKUP(A617,OFFSET(SVOD!$A$4,1,0,2000,4),4,0)</f>
        <v>1</v>
      </c>
    </row>
    <row r="618" spans="1:29" hidden="1" x14ac:dyDescent="0.25">
      <c r="A618">
        <v>7745</v>
      </c>
      <c r="B618">
        <v>1</v>
      </c>
      <c r="C618" s="10">
        <v>42644</v>
      </c>
      <c r="D618" s="10"/>
      <c r="E618" s="9">
        <f t="shared" si="55"/>
        <v>0</v>
      </c>
      <c r="F618" s="9">
        <f t="shared" si="56"/>
        <v>1</v>
      </c>
      <c r="I618">
        <f ca="1">VLOOKUP(A618,OFFSET(SVOD!$A$4,1,0,2000,3),3,0)</f>
        <v>1</v>
      </c>
      <c r="J618" s="160"/>
      <c r="K618" s="38">
        <f t="shared" ca="1" si="57"/>
        <v>1</v>
      </c>
      <c r="L618" s="38">
        <f t="shared" ca="1" si="58"/>
        <v>1</v>
      </c>
      <c r="M618" s="37">
        <v>1</v>
      </c>
      <c r="N618" s="36" t="b">
        <f t="shared" ca="1" si="59"/>
        <v>0</v>
      </c>
      <c r="O618" t="s">
        <v>5462</v>
      </c>
      <c r="P618" s="44">
        <v>12617151225.83</v>
      </c>
      <c r="Q618">
        <f ca="1">VLOOKUP(A618,OFFSET(SVOD!$A$4,1,0,2000,3),2,0)</f>
        <v>1</v>
      </c>
      <c r="R618">
        <f ca="1">VLOOKUP(A618,OFFSET(SVOD!$A$4,1,0,2000,3),3,0)</f>
        <v>1</v>
      </c>
      <c r="S618" t="str">
        <f t="shared" si="60"/>
        <v/>
      </c>
      <c r="T618" s="160">
        <f ca="1">VLOOKUP(A618,OFFSET(SVOD!$A$4,1,0,2000,5),5,0)</f>
        <v>0</v>
      </c>
      <c r="AA618">
        <f ca="1">VLOOKUP(A618,OFFSET(SVOD!$A$4,1,0,2000,4),4,0)</f>
        <v>1</v>
      </c>
    </row>
    <row r="619" spans="1:29" hidden="1" x14ac:dyDescent="0.25">
      <c r="A619">
        <v>7748</v>
      </c>
      <c r="B619">
        <v>1</v>
      </c>
      <c r="C619" s="10">
        <v>42644</v>
      </c>
      <c r="D619" s="10"/>
      <c r="E619" s="9">
        <f t="shared" si="55"/>
        <v>0</v>
      </c>
      <c r="F619" s="9">
        <f t="shared" si="56"/>
        <v>1</v>
      </c>
      <c r="I619">
        <f ca="1">VLOOKUP(A619,OFFSET(SVOD!$A$4,1,0,2000,3),3,0)</f>
        <v>1</v>
      </c>
      <c r="J619" s="160"/>
      <c r="K619" s="38">
        <f t="shared" ca="1" si="57"/>
        <v>1</v>
      </c>
      <c r="L619" s="38">
        <f t="shared" ca="1" si="58"/>
        <v>1</v>
      </c>
      <c r="M619" s="37">
        <v>1</v>
      </c>
      <c r="N619" s="36" t="b">
        <f t="shared" ca="1" si="59"/>
        <v>0</v>
      </c>
      <c r="O619" t="s">
        <v>5978</v>
      </c>
      <c r="P619" s="44">
        <v>868134227.08000004</v>
      </c>
      <c r="Q619">
        <f ca="1">VLOOKUP(A619,OFFSET(SVOD!$A$4,1,0,2000,3),2,0)</f>
        <v>1</v>
      </c>
      <c r="R619">
        <f ca="1">VLOOKUP(A619,OFFSET(SVOD!$A$4,1,0,2000,3),3,0)</f>
        <v>1</v>
      </c>
      <c r="S619" t="str">
        <f t="shared" si="60"/>
        <v/>
      </c>
      <c r="T619" s="160">
        <f ca="1">VLOOKUP(A619,OFFSET(SVOD!$A$4,1,0,2000,5),5,0)</f>
        <v>0</v>
      </c>
      <c r="AA619">
        <f ca="1">VLOOKUP(A619,OFFSET(SVOD!$A$4,1,0,2000,4),4,0)</f>
        <v>1</v>
      </c>
    </row>
    <row r="620" spans="1:29" hidden="1" x14ac:dyDescent="0.25">
      <c r="A620">
        <v>7750</v>
      </c>
      <c r="B620">
        <v>1</v>
      </c>
      <c r="C620" s="10">
        <v>42644</v>
      </c>
      <c r="D620" s="10"/>
      <c r="E620" s="9">
        <f t="shared" si="55"/>
        <v>0</v>
      </c>
      <c r="F620" s="9">
        <f t="shared" si="56"/>
        <v>1</v>
      </c>
      <c r="I620">
        <f ca="1">VLOOKUP(A620,OFFSET(SVOD!$A$4,1,0,2000,3),3,0)</f>
        <v>1</v>
      </c>
      <c r="J620" s="160"/>
      <c r="K620" s="38">
        <f t="shared" ca="1" si="57"/>
        <v>1</v>
      </c>
      <c r="L620" s="38">
        <f t="shared" ca="1" si="58"/>
        <v>1</v>
      </c>
      <c r="M620" s="37">
        <v>1</v>
      </c>
      <c r="N620" s="36" t="b">
        <f t="shared" ca="1" si="59"/>
        <v>0</v>
      </c>
      <c r="O620" t="s">
        <v>4116</v>
      </c>
      <c r="P620" s="44">
        <v>4716504634.6000004</v>
      </c>
      <c r="Q620">
        <f ca="1">VLOOKUP(A620,OFFSET(SVOD!$A$4,1,0,2000,3),2,0)</f>
        <v>1</v>
      </c>
      <c r="R620">
        <f ca="1">VLOOKUP(A620,OFFSET(SVOD!$A$4,1,0,2000,3),3,0)</f>
        <v>1</v>
      </c>
      <c r="S620" t="str">
        <f t="shared" si="60"/>
        <v/>
      </c>
      <c r="T620" s="160">
        <f ca="1">VLOOKUP(A620,OFFSET(SVOD!$A$4,1,0,2000,5),5,0)</f>
        <v>0</v>
      </c>
      <c r="AA620">
        <f ca="1">VLOOKUP(A620,OFFSET(SVOD!$A$4,1,0,2000,4),4,0)</f>
        <v>1</v>
      </c>
    </row>
    <row r="621" spans="1:29" hidden="1" x14ac:dyDescent="0.25">
      <c r="A621">
        <v>7757</v>
      </c>
      <c r="B621">
        <v>1</v>
      </c>
      <c r="C621" s="10">
        <v>42644</v>
      </c>
      <c r="D621" s="10"/>
      <c r="E621" s="9">
        <f t="shared" si="55"/>
        <v>0</v>
      </c>
      <c r="F621" s="9">
        <f t="shared" si="56"/>
        <v>1</v>
      </c>
      <c r="G621">
        <v>3</v>
      </c>
      <c r="H621">
        <v>21</v>
      </c>
      <c r="I621">
        <f ca="1">VLOOKUP(A621,OFFSET(SVOD!$A$4,1,0,2000,3),3,0)</f>
        <v>3</v>
      </c>
      <c r="J621" s="160"/>
      <c r="K621" s="38">
        <f t="shared" ca="1" si="57"/>
        <v>3</v>
      </c>
      <c r="L621" s="38">
        <f t="shared" ca="1" si="58"/>
        <v>3</v>
      </c>
      <c r="M621" s="37">
        <v>3</v>
      </c>
      <c r="N621" s="36" t="b">
        <f t="shared" ca="1" si="59"/>
        <v>0</v>
      </c>
      <c r="O621" t="s">
        <v>4117</v>
      </c>
      <c r="P621" s="44">
        <v>8375000</v>
      </c>
      <c r="Q621">
        <f ca="1">VLOOKUP(A621,OFFSET(SVOD!$A$4,1,0,2000,3),2,0)</f>
        <v>3</v>
      </c>
      <c r="R621">
        <f ca="1">VLOOKUP(A621,OFFSET(SVOD!$A$4,1,0,2000,3),3,0)</f>
        <v>3</v>
      </c>
      <c r="S621">
        <f t="shared" ca="1" si="60"/>
        <v>0</v>
      </c>
      <c r="T621" s="160">
        <f ca="1">VLOOKUP(A621,OFFSET(SVOD!$A$4,1,0,2000,5),5,0)</f>
        <v>80</v>
      </c>
      <c r="U621" t="s">
        <v>3310</v>
      </c>
      <c r="W621" t="s">
        <v>4380</v>
      </c>
      <c r="AA621">
        <f ca="1">VLOOKUP(A621,OFFSET(SVOD!$A$4,1,0,2000,4),4,0)</f>
        <v>3</v>
      </c>
      <c r="AB621">
        <v>1</v>
      </c>
      <c r="AC621">
        <v>2</v>
      </c>
    </row>
    <row r="622" spans="1:29" hidden="1" x14ac:dyDescent="0.25">
      <c r="A622">
        <v>7760</v>
      </c>
      <c r="B622">
        <v>1</v>
      </c>
      <c r="C622" s="10">
        <v>42644</v>
      </c>
      <c r="D622" s="10"/>
      <c r="E622" s="9">
        <f t="shared" si="55"/>
        <v>0</v>
      </c>
      <c r="F622" s="9">
        <f t="shared" si="56"/>
        <v>1</v>
      </c>
      <c r="I622">
        <f ca="1">VLOOKUP(A622,OFFSET(SVOD!$A$4,1,0,2000,3),3,0)</f>
        <v>1</v>
      </c>
      <c r="J622" s="160"/>
      <c r="K622" s="38">
        <f t="shared" ca="1" si="57"/>
        <v>1</v>
      </c>
      <c r="L622" s="38">
        <f t="shared" ca="1" si="58"/>
        <v>1</v>
      </c>
      <c r="M622" s="37">
        <v>1</v>
      </c>
      <c r="N622" s="36" t="b">
        <f t="shared" ca="1" si="59"/>
        <v>0</v>
      </c>
      <c r="O622" t="s">
        <v>5979</v>
      </c>
      <c r="P622" s="44">
        <v>42300000</v>
      </c>
      <c r="Q622">
        <f ca="1">VLOOKUP(A622,OFFSET(SVOD!$A$4,1,0,2000,3),2,0)</f>
        <v>1</v>
      </c>
      <c r="R622">
        <f ca="1">VLOOKUP(A622,OFFSET(SVOD!$A$4,1,0,2000,3),3,0)</f>
        <v>1</v>
      </c>
      <c r="S622" t="str">
        <f t="shared" si="60"/>
        <v/>
      </c>
      <c r="T622" s="160">
        <f ca="1">VLOOKUP(A622,OFFSET(SVOD!$A$4,1,0,2000,5),5,0)</f>
        <v>0</v>
      </c>
      <c r="AA622">
        <f ca="1">VLOOKUP(A622,OFFSET(SVOD!$A$4,1,0,2000,4),4,0)</f>
        <v>1</v>
      </c>
    </row>
    <row r="623" spans="1:29" hidden="1" x14ac:dyDescent="0.25">
      <c r="A623">
        <v>7761</v>
      </c>
      <c r="B623">
        <v>1</v>
      </c>
      <c r="C623" s="10">
        <v>42644</v>
      </c>
      <c r="D623" s="10"/>
      <c r="E623" s="9">
        <f t="shared" si="55"/>
        <v>0</v>
      </c>
      <c r="F623" s="9">
        <f t="shared" si="56"/>
        <v>1</v>
      </c>
      <c r="I623">
        <f ca="1">VLOOKUP(A623,OFFSET(SVOD!$A$4,1,0,2000,3),3,0)</f>
        <v>1</v>
      </c>
      <c r="J623" s="160"/>
      <c r="K623" s="38">
        <f t="shared" ca="1" si="57"/>
        <v>1</v>
      </c>
      <c r="L623" s="38">
        <f t="shared" ca="1" si="58"/>
        <v>1</v>
      </c>
      <c r="M623" s="37">
        <v>1</v>
      </c>
      <c r="N623" s="36" t="b">
        <f t="shared" ca="1" si="59"/>
        <v>0</v>
      </c>
      <c r="O623" t="s">
        <v>5682</v>
      </c>
      <c r="P623" s="44">
        <v>250000000</v>
      </c>
      <c r="Q623">
        <f ca="1">VLOOKUP(A623,OFFSET(SVOD!$A$4,1,0,2000,3),2,0)</f>
        <v>1</v>
      </c>
      <c r="R623">
        <f ca="1">VLOOKUP(A623,OFFSET(SVOD!$A$4,1,0,2000,3),3,0)</f>
        <v>1</v>
      </c>
      <c r="S623" t="str">
        <f t="shared" si="60"/>
        <v/>
      </c>
      <c r="T623" s="160">
        <f ca="1">VLOOKUP(A623,OFFSET(SVOD!$A$4,1,0,2000,5),5,0)</f>
        <v>0</v>
      </c>
      <c r="AA623">
        <f ca="1">VLOOKUP(A623,OFFSET(SVOD!$A$4,1,0,2000,4),4,0)</f>
        <v>1</v>
      </c>
    </row>
    <row r="624" spans="1:29" hidden="1" x14ac:dyDescent="0.25">
      <c r="A624">
        <v>7762</v>
      </c>
      <c r="B624">
        <v>1</v>
      </c>
      <c r="C624" s="10">
        <v>42644</v>
      </c>
      <c r="D624" s="10"/>
      <c r="E624" s="9">
        <f t="shared" si="55"/>
        <v>0</v>
      </c>
      <c r="F624" s="9">
        <f t="shared" si="56"/>
        <v>1</v>
      </c>
      <c r="I624">
        <f ca="1">VLOOKUP(A624,OFFSET(SVOD!$A$4,1,0,2000,3),3,0)</f>
        <v>1</v>
      </c>
      <c r="J624" s="160"/>
      <c r="K624" s="38">
        <f t="shared" ca="1" si="57"/>
        <v>1</v>
      </c>
      <c r="L624" s="38">
        <f t="shared" ca="1" si="58"/>
        <v>1</v>
      </c>
      <c r="M624" s="37">
        <v>1</v>
      </c>
      <c r="N624" s="36" t="b">
        <f t="shared" ca="1" si="59"/>
        <v>0</v>
      </c>
      <c r="O624" t="s">
        <v>4118</v>
      </c>
      <c r="P624" s="44">
        <v>2584288177.9499998</v>
      </c>
      <c r="Q624">
        <f ca="1">VLOOKUP(A624,OFFSET(SVOD!$A$4,1,0,2000,3),2,0)</f>
        <v>1</v>
      </c>
      <c r="R624">
        <f ca="1">VLOOKUP(A624,OFFSET(SVOD!$A$4,1,0,2000,3),3,0)</f>
        <v>1</v>
      </c>
      <c r="S624" t="str">
        <f t="shared" si="60"/>
        <v/>
      </c>
      <c r="T624" s="160">
        <f ca="1">VLOOKUP(A624,OFFSET(SVOD!$A$4,1,0,2000,5),5,0)</f>
        <v>0</v>
      </c>
      <c r="U624" t="s">
        <v>7750</v>
      </c>
      <c r="AA624">
        <f ca="1">VLOOKUP(A624,OFFSET(SVOD!$A$4,1,0,2000,4),4,0)</f>
        <v>1</v>
      </c>
    </row>
    <row r="625" spans="1:29" hidden="1" x14ac:dyDescent="0.25">
      <c r="A625">
        <v>7763</v>
      </c>
      <c r="B625">
        <v>2.1</v>
      </c>
      <c r="C625" s="10">
        <v>42644</v>
      </c>
      <c r="D625" s="10"/>
      <c r="E625" s="9">
        <f t="shared" si="55"/>
        <v>0</v>
      </c>
      <c r="F625" s="9">
        <f t="shared" si="56"/>
        <v>1</v>
      </c>
      <c r="I625">
        <f ca="1">VLOOKUP(A625,OFFSET(SVOD!$A$4,1,0,2000,3),3,0)</f>
        <v>2.1</v>
      </c>
      <c r="J625" s="160"/>
      <c r="K625" s="38">
        <f t="shared" ca="1" si="57"/>
        <v>2</v>
      </c>
      <c r="L625" s="38">
        <f t="shared" ca="1" si="58"/>
        <v>2</v>
      </c>
      <c r="M625" s="37">
        <v>2</v>
      </c>
      <c r="N625" s="36" t="b">
        <f t="shared" ca="1" si="59"/>
        <v>0</v>
      </c>
      <c r="O625" t="s">
        <v>5980</v>
      </c>
      <c r="P625" s="44">
        <v>625488000</v>
      </c>
      <c r="Q625">
        <f ca="1">VLOOKUP(A625,OFFSET(SVOD!$A$4,1,0,2000,3),2,0)</f>
        <v>2.1</v>
      </c>
      <c r="R625">
        <f ca="1">VLOOKUP(A625,OFFSET(SVOD!$A$4,1,0,2000,3),3,0)</f>
        <v>2.1</v>
      </c>
      <c r="S625" t="str">
        <f t="shared" si="60"/>
        <v/>
      </c>
      <c r="T625" s="160">
        <f ca="1">VLOOKUP(A625,OFFSET(SVOD!$A$4,1,0,2000,5),5,0)</f>
        <v>0</v>
      </c>
      <c r="AA625">
        <f ca="1">VLOOKUP(A625,OFFSET(SVOD!$A$4,1,0,2000,4),4,0)</f>
        <v>1</v>
      </c>
    </row>
    <row r="626" spans="1:29" hidden="1" x14ac:dyDescent="0.25">
      <c r="A626">
        <v>7773</v>
      </c>
      <c r="B626">
        <v>2.1</v>
      </c>
      <c r="C626" s="10">
        <v>42644</v>
      </c>
      <c r="D626" s="10"/>
      <c r="E626" s="9">
        <f t="shared" si="55"/>
        <v>0</v>
      </c>
      <c r="F626" s="9">
        <f t="shared" si="56"/>
        <v>1</v>
      </c>
      <c r="I626">
        <f ca="1">VLOOKUP(A626,OFFSET(SVOD!$A$4,1,0,2000,3),3,0)</f>
        <v>3.0999999999999996</v>
      </c>
      <c r="J626" s="160"/>
      <c r="K626" s="38">
        <f t="shared" ca="1" si="57"/>
        <v>3</v>
      </c>
      <c r="L626" s="38">
        <f t="shared" ca="1" si="58"/>
        <v>3</v>
      </c>
      <c r="M626" s="37">
        <v>3</v>
      </c>
      <c r="N626" s="36" t="b">
        <f t="shared" ca="1" si="59"/>
        <v>0</v>
      </c>
      <c r="O626" t="s">
        <v>4119</v>
      </c>
      <c r="P626" s="44">
        <v>1705587030</v>
      </c>
      <c r="Q626">
        <f ca="1">VLOOKUP(A626,OFFSET(SVOD!$A$4,1,0,2000,3),2,0)</f>
        <v>3.0999999999999996</v>
      </c>
      <c r="R626">
        <f ca="1">VLOOKUP(A626,OFFSET(SVOD!$A$4,1,0,2000,3),3,0)</f>
        <v>3.0999999999999996</v>
      </c>
      <c r="S626" t="str">
        <f t="shared" si="60"/>
        <v/>
      </c>
      <c r="T626" s="160">
        <f ca="1">VLOOKUP(A626,OFFSET(SVOD!$A$4,1,0,2000,5),5,0)</f>
        <v>30</v>
      </c>
      <c r="AA626">
        <f ca="1">VLOOKUP(A626,OFFSET(SVOD!$A$4,1,0,2000,4),4,0)</f>
        <v>2</v>
      </c>
    </row>
    <row r="627" spans="1:29" hidden="1" x14ac:dyDescent="0.25">
      <c r="A627">
        <v>7775</v>
      </c>
      <c r="B627">
        <v>1</v>
      </c>
      <c r="C627" s="10">
        <v>42644</v>
      </c>
      <c r="D627" s="10"/>
      <c r="E627" s="9">
        <f t="shared" si="55"/>
        <v>0</v>
      </c>
      <c r="F627" s="9">
        <f t="shared" si="56"/>
        <v>1</v>
      </c>
      <c r="I627">
        <f ca="1">VLOOKUP(A627,OFFSET(SVOD!$A$4,1,0,2000,3),3,0)</f>
        <v>1</v>
      </c>
      <c r="J627" s="160"/>
      <c r="K627" s="38">
        <f t="shared" ca="1" si="57"/>
        <v>1</v>
      </c>
      <c r="L627" s="38">
        <f t="shared" ca="1" si="58"/>
        <v>1</v>
      </c>
      <c r="M627" s="37">
        <v>1</v>
      </c>
      <c r="N627" s="36" t="b">
        <f t="shared" ca="1" si="59"/>
        <v>0</v>
      </c>
      <c r="O627" t="s">
        <v>5981</v>
      </c>
      <c r="P627" s="44">
        <v>79089914.359999999</v>
      </c>
      <c r="Q627">
        <f ca="1">VLOOKUP(A627,OFFSET(SVOD!$A$4,1,0,2000,3),2,0)</f>
        <v>1</v>
      </c>
      <c r="R627">
        <f ca="1">VLOOKUP(A627,OFFSET(SVOD!$A$4,1,0,2000,3),3,0)</f>
        <v>1</v>
      </c>
      <c r="S627" t="str">
        <f t="shared" si="60"/>
        <v/>
      </c>
      <c r="T627" s="160">
        <f ca="1">VLOOKUP(A627,OFFSET(SVOD!$A$4,1,0,2000,5),5,0)</f>
        <v>0</v>
      </c>
      <c r="AA627">
        <f ca="1">VLOOKUP(A627,OFFSET(SVOD!$A$4,1,0,2000,4),4,0)</f>
        <v>1</v>
      </c>
    </row>
    <row r="628" spans="1:29" hidden="1" x14ac:dyDescent="0.25">
      <c r="A628">
        <v>7781</v>
      </c>
      <c r="B628">
        <v>1</v>
      </c>
      <c r="C628" s="10">
        <v>42644</v>
      </c>
      <c r="D628" s="10"/>
      <c r="E628" s="9">
        <f t="shared" si="55"/>
        <v>0</v>
      </c>
      <c r="F628" s="9">
        <f t="shared" si="56"/>
        <v>1</v>
      </c>
      <c r="I628">
        <f ca="1">VLOOKUP(A628,OFFSET(SVOD!$A$4,1,0,2000,3),3,0)</f>
        <v>1</v>
      </c>
      <c r="J628" s="160"/>
      <c r="K628" s="38">
        <f t="shared" ca="1" si="57"/>
        <v>1</v>
      </c>
      <c r="L628" s="38">
        <f t="shared" ca="1" si="58"/>
        <v>1</v>
      </c>
      <c r="M628" s="37">
        <v>1</v>
      </c>
      <c r="N628" s="36" t="b">
        <f t="shared" ca="1" si="59"/>
        <v>0</v>
      </c>
      <c r="O628" t="s">
        <v>5441</v>
      </c>
      <c r="P628" s="44">
        <v>20000000</v>
      </c>
      <c r="Q628">
        <f ca="1">VLOOKUP(A628,OFFSET(SVOD!$A$4,1,0,2000,3),2,0)</f>
        <v>1</v>
      </c>
      <c r="R628">
        <f ca="1">VLOOKUP(A628,OFFSET(SVOD!$A$4,1,0,2000,3),3,0)</f>
        <v>1</v>
      </c>
      <c r="S628" t="str">
        <f t="shared" si="60"/>
        <v/>
      </c>
      <c r="T628" s="160">
        <f ca="1">VLOOKUP(A628,OFFSET(SVOD!$A$4,1,0,2000,5),5,0)</f>
        <v>0</v>
      </c>
      <c r="AA628">
        <f ca="1">VLOOKUP(A628,OFFSET(SVOD!$A$4,1,0,2000,4),4,0)</f>
        <v>1</v>
      </c>
    </row>
    <row r="629" spans="1:29" hidden="1" x14ac:dyDescent="0.25">
      <c r="A629">
        <v>7784</v>
      </c>
      <c r="B629">
        <v>1</v>
      </c>
      <c r="C629" s="10">
        <v>42644</v>
      </c>
      <c r="D629" s="10"/>
      <c r="E629" s="9">
        <f t="shared" si="55"/>
        <v>0</v>
      </c>
      <c r="F629" s="9">
        <f t="shared" si="56"/>
        <v>1</v>
      </c>
      <c r="I629">
        <f ca="1">VLOOKUP(A629,OFFSET(SVOD!$A$4,1,0,2000,3),3,0)</f>
        <v>1</v>
      </c>
      <c r="J629" s="160"/>
      <c r="K629" s="38">
        <f t="shared" ca="1" si="57"/>
        <v>1</v>
      </c>
      <c r="L629" s="38">
        <f t="shared" ca="1" si="58"/>
        <v>1</v>
      </c>
      <c r="M629" s="37">
        <v>1</v>
      </c>
      <c r="N629" s="36" t="b">
        <f t="shared" ca="1" si="59"/>
        <v>0</v>
      </c>
      <c r="O629" t="s">
        <v>6402</v>
      </c>
      <c r="P629" s="44">
        <v>29959541.539999999</v>
      </c>
      <c r="Q629">
        <f ca="1">VLOOKUP(A629,OFFSET(SVOD!$A$4,1,0,2000,3),2,0)</f>
        <v>1</v>
      </c>
      <c r="R629">
        <f ca="1">VLOOKUP(A629,OFFSET(SVOD!$A$4,1,0,2000,3),3,0)</f>
        <v>1</v>
      </c>
      <c r="S629" t="str">
        <f t="shared" si="60"/>
        <v/>
      </c>
      <c r="T629" s="160">
        <f ca="1">VLOOKUP(A629,OFFSET(SVOD!$A$4,1,0,2000,5),5,0)</f>
        <v>0</v>
      </c>
      <c r="AA629">
        <f ca="1">VLOOKUP(A629,OFFSET(SVOD!$A$4,1,0,2000,4),4,0)</f>
        <v>1</v>
      </c>
    </row>
    <row r="630" spans="1:29" hidden="1" x14ac:dyDescent="0.25">
      <c r="A630">
        <v>7787</v>
      </c>
      <c r="B630">
        <v>1</v>
      </c>
      <c r="C630" s="10">
        <v>42644</v>
      </c>
      <c r="D630" s="10"/>
      <c r="E630" s="9">
        <f t="shared" si="55"/>
        <v>0</v>
      </c>
      <c r="F630" s="9">
        <f t="shared" si="56"/>
        <v>1</v>
      </c>
      <c r="I630">
        <f ca="1">VLOOKUP(A630,OFFSET(SVOD!$A$4,1,0,2000,3),3,0)</f>
        <v>1</v>
      </c>
      <c r="J630" s="160"/>
      <c r="K630" s="38">
        <f t="shared" ca="1" si="57"/>
        <v>1</v>
      </c>
      <c r="L630" s="38">
        <f t="shared" ca="1" si="58"/>
        <v>1</v>
      </c>
      <c r="M630" s="37">
        <v>1</v>
      </c>
      <c r="N630" s="36" t="b">
        <f t="shared" ca="1" si="59"/>
        <v>0</v>
      </c>
      <c r="O630" t="s">
        <v>4120</v>
      </c>
      <c r="P630" s="44">
        <v>3202342826.3099999</v>
      </c>
      <c r="Q630">
        <f ca="1">VLOOKUP(A630,OFFSET(SVOD!$A$4,1,0,2000,3),2,0)</f>
        <v>1</v>
      </c>
      <c r="R630">
        <f ca="1">VLOOKUP(A630,OFFSET(SVOD!$A$4,1,0,2000,3),3,0)</f>
        <v>1</v>
      </c>
      <c r="S630" t="str">
        <f t="shared" si="60"/>
        <v/>
      </c>
      <c r="T630" s="160">
        <f ca="1">VLOOKUP(A630,OFFSET(SVOD!$A$4,1,0,2000,5),5,0)</f>
        <v>0</v>
      </c>
      <c r="U630" t="s">
        <v>4293</v>
      </c>
      <c r="AA630">
        <f ca="1">VLOOKUP(A630,OFFSET(SVOD!$A$4,1,0,2000,4),4,0)</f>
        <v>1</v>
      </c>
    </row>
    <row r="631" spans="1:29" hidden="1" x14ac:dyDescent="0.25">
      <c r="A631">
        <v>7788</v>
      </c>
      <c r="B631">
        <v>3</v>
      </c>
      <c r="C631" s="10">
        <v>42461</v>
      </c>
      <c r="D631" s="10">
        <v>42643</v>
      </c>
      <c r="E631" s="9">
        <f t="shared" si="55"/>
        <v>2</v>
      </c>
      <c r="F631" s="9">
        <f t="shared" ca="1" si="56"/>
        <v>4.4000000000000004</v>
      </c>
      <c r="I631">
        <f ca="1">VLOOKUP(A631,OFFSET(SVOD!$A$4,1,0,2000,3),3,0)</f>
        <v>5</v>
      </c>
      <c r="J631" s="160"/>
      <c r="K631" s="38">
        <f t="shared" ca="1" si="57"/>
        <v>5</v>
      </c>
      <c r="L631" s="38">
        <f t="shared" ca="1" si="58"/>
        <v>5</v>
      </c>
      <c r="M631" s="37">
        <v>5</v>
      </c>
      <c r="N631" s="36" t="b">
        <f t="shared" ca="1" si="59"/>
        <v>0</v>
      </c>
      <c r="O631" t="s">
        <v>5982</v>
      </c>
      <c r="P631" s="44">
        <v>977463000</v>
      </c>
      <c r="Q631">
        <f ca="1">VLOOKUP(A631,OFFSET(SVOD!$A$4,1,0,2000,3),2,0)</f>
        <v>5</v>
      </c>
      <c r="R631">
        <f ca="1">VLOOKUP(A631,OFFSET(SVOD!$A$4,1,0,2000,3),3,0)</f>
        <v>5</v>
      </c>
      <c r="S631" t="str">
        <f t="shared" si="60"/>
        <v/>
      </c>
      <c r="T631" s="160">
        <f ca="1">VLOOKUP(A631,OFFSET(SVOD!$A$4,1,0,2000,5),5,0)</f>
        <v>191</v>
      </c>
      <c r="AA631">
        <f ca="1">VLOOKUP(A631,OFFSET(SVOD!$A$4,1,0,2000,4),4,0)</f>
        <v>3</v>
      </c>
    </row>
    <row r="632" spans="1:29" hidden="1" x14ac:dyDescent="0.25">
      <c r="A632">
        <v>7793</v>
      </c>
      <c r="B632">
        <v>1</v>
      </c>
      <c r="C632" s="10">
        <v>42644</v>
      </c>
      <c r="D632" s="10"/>
      <c r="E632" s="9">
        <f t="shared" si="55"/>
        <v>0</v>
      </c>
      <c r="F632" s="9">
        <f t="shared" si="56"/>
        <v>1</v>
      </c>
      <c r="I632">
        <f ca="1">VLOOKUP(A632,OFFSET(SVOD!$A$4,1,0,2000,3),3,0)</f>
        <v>1</v>
      </c>
      <c r="J632" s="160"/>
      <c r="K632" s="38">
        <f t="shared" ca="1" si="57"/>
        <v>1</v>
      </c>
      <c r="L632" s="38">
        <f t="shared" ca="1" si="58"/>
        <v>1</v>
      </c>
      <c r="M632" s="37">
        <v>1</v>
      </c>
      <c r="N632" s="36" t="b">
        <f t="shared" ca="1" si="59"/>
        <v>0</v>
      </c>
      <c r="O632" t="s">
        <v>6363</v>
      </c>
      <c r="P632" s="44">
        <v>75000000</v>
      </c>
      <c r="Q632">
        <f ca="1">VLOOKUP(A632,OFFSET(SVOD!$A$4,1,0,2000,3),2,0)</f>
        <v>1</v>
      </c>
      <c r="R632">
        <f ca="1">VLOOKUP(A632,OFFSET(SVOD!$A$4,1,0,2000,3),3,0)</f>
        <v>1</v>
      </c>
      <c r="S632" t="str">
        <f t="shared" si="60"/>
        <v/>
      </c>
      <c r="T632" s="160">
        <f ca="1">VLOOKUP(A632,OFFSET(SVOD!$A$4,1,0,2000,5),5,0)</f>
        <v>0</v>
      </c>
      <c r="AA632">
        <f ca="1">VLOOKUP(A632,OFFSET(SVOD!$A$4,1,0,2000,4),4,0)</f>
        <v>1</v>
      </c>
    </row>
    <row r="633" spans="1:29" hidden="1" x14ac:dyDescent="0.25">
      <c r="A633">
        <v>7794</v>
      </c>
      <c r="B633">
        <v>2.2000000000000002</v>
      </c>
      <c r="C633" s="10">
        <v>42644</v>
      </c>
      <c r="D633" s="10"/>
      <c r="E633" s="9">
        <f t="shared" si="55"/>
        <v>0</v>
      </c>
      <c r="F633" s="9">
        <f t="shared" si="56"/>
        <v>1</v>
      </c>
      <c r="I633">
        <f ca="1">VLOOKUP(A633,OFFSET(SVOD!$A$4,1,0,2000,3),3,0)</f>
        <v>2.2000000000000002</v>
      </c>
      <c r="J633" s="160"/>
      <c r="K633" s="38">
        <f t="shared" ca="1" si="57"/>
        <v>2.2000000000000002</v>
      </c>
      <c r="L633" s="38">
        <f t="shared" ca="1" si="58"/>
        <v>2.2000000000000002</v>
      </c>
      <c r="M633" s="37">
        <v>2.2000000000000002</v>
      </c>
      <c r="N633" s="36" t="b">
        <f t="shared" ca="1" si="59"/>
        <v>0</v>
      </c>
      <c r="O633" t="s">
        <v>5983</v>
      </c>
      <c r="P633" s="44">
        <v>20000000</v>
      </c>
      <c r="Q633">
        <f ca="1">VLOOKUP(A633,OFFSET(SVOD!$A$4,1,0,2000,3),2,0)</f>
        <v>2.2000000000000002</v>
      </c>
      <c r="R633">
        <f ca="1">VLOOKUP(A633,OFFSET(SVOD!$A$4,1,0,2000,3),3,0)</f>
        <v>2.2000000000000002</v>
      </c>
      <c r="S633" t="str">
        <f t="shared" si="60"/>
        <v/>
      </c>
      <c r="T633" s="160">
        <f ca="1">VLOOKUP(A633,OFFSET(SVOD!$A$4,1,0,2000,5),5,0)</f>
        <v>0</v>
      </c>
      <c r="AA633">
        <f ca="1">VLOOKUP(A633,OFFSET(SVOD!$A$4,1,0,2000,4),4,0)</f>
        <v>1</v>
      </c>
    </row>
    <row r="634" spans="1:29" hidden="1" x14ac:dyDescent="0.25">
      <c r="A634">
        <v>7796</v>
      </c>
      <c r="B634">
        <v>1</v>
      </c>
      <c r="C634" s="10">
        <v>42644</v>
      </c>
      <c r="D634" s="10"/>
      <c r="E634" s="9">
        <f t="shared" si="55"/>
        <v>0</v>
      </c>
      <c r="F634" s="9">
        <f t="shared" si="56"/>
        <v>1</v>
      </c>
      <c r="G634">
        <v>2</v>
      </c>
      <c r="H634">
        <v>1</v>
      </c>
      <c r="I634">
        <f ca="1">VLOOKUP(A634,OFFSET(SVOD!$A$4,1,0,2000,3),3,0)</f>
        <v>1</v>
      </c>
      <c r="J634" s="160"/>
      <c r="K634" s="38">
        <f t="shared" ca="1" si="57"/>
        <v>1</v>
      </c>
      <c r="L634" s="38">
        <f t="shared" ca="1" si="58"/>
        <v>2</v>
      </c>
      <c r="M634" s="37">
        <v>2</v>
      </c>
      <c r="N634" s="36" t="b">
        <f t="shared" ca="1" si="59"/>
        <v>0</v>
      </c>
      <c r="O634" t="s">
        <v>5984</v>
      </c>
      <c r="P634" s="44">
        <v>3397600000</v>
      </c>
      <c r="Q634">
        <f ca="1">VLOOKUP(A634,OFFSET(SVOD!$A$4,1,0,2000,3),2,0)</f>
        <v>1</v>
      </c>
      <c r="R634">
        <f ca="1">VLOOKUP(A634,OFFSET(SVOD!$A$4,1,0,2000,3),3,0)</f>
        <v>1</v>
      </c>
      <c r="S634">
        <f t="shared" ca="1" si="60"/>
        <v>1</v>
      </c>
      <c r="T634" s="160">
        <f ca="1">VLOOKUP(A634,OFFSET(SVOD!$A$4,1,0,2000,5),5,0)</f>
        <v>0</v>
      </c>
      <c r="U634" t="s">
        <v>3310</v>
      </c>
      <c r="W634" t="s">
        <v>5235</v>
      </c>
      <c r="AA634">
        <f ca="1">VLOOKUP(A634,OFFSET(SVOD!$A$4,1,0,2000,4),4,0)</f>
        <v>1</v>
      </c>
      <c r="AB634">
        <v>1</v>
      </c>
      <c r="AC634">
        <v>1</v>
      </c>
    </row>
    <row r="635" spans="1:29" hidden="1" x14ac:dyDescent="0.25">
      <c r="A635">
        <v>7797</v>
      </c>
      <c r="B635">
        <v>1</v>
      </c>
      <c r="C635" s="10">
        <v>42370</v>
      </c>
      <c r="D635" s="10">
        <v>42551</v>
      </c>
      <c r="E635" s="9">
        <f t="shared" si="55"/>
        <v>2</v>
      </c>
      <c r="F635" s="9">
        <f t="shared" ca="1" si="56"/>
        <v>4.4000000000000004</v>
      </c>
      <c r="I635">
        <f ca="1">VLOOKUP(A635,OFFSET(SVOD!$A$4,1,0,2000,3),3,0)</f>
        <v>3</v>
      </c>
      <c r="J635" s="160"/>
      <c r="K635" s="38">
        <f t="shared" ca="1" si="57"/>
        <v>4.4000000000000004</v>
      </c>
      <c r="L635" s="38">
        <f t="shared" ca="1" si="58"/>
        <v>4.4000000000000004</v>
      </c>
      <c r="M635" s="37">
        <v>4.4000000000000004</v>
      </c>
      <c r="N635" s="36" t="b">
        <f t="shared" ca="1" si="59"/>
        <v>0</v>
      </c>
      <c r="O635" t="s">
        <v>5985</v>
      </c>
      <c r="P635" s="44">
        <v>94900000</v>
      </c>
      <c r="Q635">
        <f ca="1">VLOOKUP(A635,OFFSET(SVOD!$A$4,1,0,2000,3),2,0)</f>
        <v>3</v>
      </c>
      <c r="R635">
        <f ca="1">VLOOKUP(A635,OFFSET(SVOD!$A$4,1,0,2000,3),3,0)</f>
        <v>3</v>
      </c>
      <c r="S635" t="str">
        <f t="shared" si="60"/>
        <v/>
      </c>
      <c r="T635" s="160">
        <f ca="1">VLOOKUP(A635,OFFSET(SVOD!$A$4,1,0,2000,5),5,0)</f>
        <v>338</v>
      </c>
      <c r="AA635">
        <f ca="1">VLOOKUP(A635,OFFSET(SVOD!$A$4,1,0,2000,4),4,0)</f>
        <v>3</v>
      </c>
    </row>
    <row r="636" spans="1:29" hidden="1" x14ac:dyDescent="0.25">
      <c r="A636">
        <v>7802</v>
      </c>
      <c r="B636">
        <v>2.2999999999999998</v>
      </c>
      <c r="C636" s="10">
        <v>42552</v>
      </c>
      <c r="D636" s="10">
        <v>42724</v>
      </c>
      <c r="E636" s="9">
        <f t="shared" si="55"/>
        <v>1</v>
      </c>
      <c r="F636" s="9">
        <f t="shared" si="56"/>
        <v>2.4</v>
      </c>
      <c r="I636">
        <f ca="1">VLOOKUP(A636,OFFSET(SVOD!$A$4,1,0,2000,3),3,0)</f>
        <v>4.3</v>
      </c>
      <c r="J636" s="160"/>
      <c r="K636" s="38">
        <f t="shared" ca="1" si="57"/>
        <v>4.3</v>
      </c>
      <c r="L636" s="38">
        <f t="shared" ca="1" si="58"/>
        <v>4.3</v>
      </c>
      <c r="M636" s="37">
        <v>4.3</v>
      </c>
      <c r="N636" s="36" t="b">
        <f t="shared" ca="1" si="59"/>
        <v>0</v>
      </c>
      <c r="O636" t="s">
        <v>5986</v>
      </c>
      <c r="P636" s="44">
        <v>200000000</v>
      </c>
      <c r="Q636">
        <f ca="1">VLOOKUP(A636,OFFSET(SVOD!$A$4,1,0,2000,3),2,0)</f>
        <v>4.3</v>
      </c>
      <c r="R636">
        <f ca="1">VLOOKUP(A636,OFFSET(SVOD!$A$4,1,0,2000,3),3,0)</f>
        <v>4.3</v>
      </c>
      <c r="S636" t="str">
        <f t="shared" si="60"/>
        <v/>
      </c>
      <c r="T636" s="160">
        <f ca="1">VLOOKUP(A636,OFFSET(SVOD!$A$4,1,0,2000,5),5,0)</f>
        <v>398</v>
      </c>
      <c r="AA636">
        <f ca="1">VLOOKUP(A636,OFFSET(SVOD!$A$4,1,0,2000,4),4,0)</f>
        <v>3</v>
      </c>
    </row>
    <row r="637" spans="1:29" hidden="1" x14ac:dyDescent="0.25">
      <c r="A637">
        <v>7805</v>
      </c>
      <c r="B637">
        <v>2.1</v>
      </c>
      <c r="C637" s="10">
        <v>42278</v>
      </c>
      <c r="D637" s="10">
        <v>42490</v>
      </c>
      <c r="E637" s="9">
        <f t="shared" si="55"/>
        <v>2</v>
      </c>
      <c r="F637" s="9">
        <f t="shared" ca="1" si="56"/>
        <v>4.4000000000000004</v>
      </c>
      <c r="G637">
        <v>5</v>
      </c>
      <c r="H637">
        <v>100</v>
      </c>
      <c r="I637">
        <f ca="1">VLOOKUP(A637,OFFSET(SVOD!$A$4,1,0,2000,3),3,0)</f>
        <v>4.0999999999999996</v>
      </c>
      <c r="J637" s="160"/>
      <c r="K637" s="38">
        <f t="shared" ca="1" si="57"/>
        <v>4.4000000000000004</v>
      </c>
      <c r="L637" s="38">
        <f t="shared" ca="1" si="58"/>
        <v>5</v>
      </c>
      <c r="M637" s="37">
        <v>5</v>
      </c>
      <c r="N637" s="36" t="b">
        <f t="shared" ca="1" si="59"/>
        <v>0</v>
      </c>
      <c r="O637" t="s">
        <v>5987</v>
      </c>
      <c r="P637" s="44">
        <v>32668693.280000001</v>
      </c>
      <c r="Q637">
        <f ca="1">VLOOKUP(A637,OFFSET(SVOD!$A$4,1,0,2000,3),2,0)</f>
        <v>4.0999999999999996</v>
      </c>
      <c r="R637">
        <f ca="1">VLOOKUP(A637,OFFSET(SVOD!$A$4,1,0,2000,3),3,0)</f>
        <v>4.0999999999999996</v>
      </c>
      <c r="S637">
        <f t="shared" ca="1" si="60"/>
        <v>1</v>
      </c>
      <c r="T637" s="160">
        <f ca="1">VLOOKUP(A637,OFFSET(SVOD!$A$4,1,0,2000,5),5,0)</f>
        <v>497</v>
      </c>
      <c r="U637" t="s">
        <v>3310</v>
      </c>
      <c r="AA637">
        <f ca="1">VLOOKUP(A637,OFFSET(SVOD!$A$4,1,0,2000,4),4,0)</f>
        <v>3</v>
      </c>
      <c r="AB637">
        <v>1</v>
      </c>
      <c r="AC637">
        <v>4.4000000000000004</v>
      </c>
    </row>
    <row r="638" spans="1:29" hidden="1" x14ac:dyDescent="0.25">
      <c r="A638">
        <v>7812</v>
      </c>
      <c r="B638">
        <v>2.1</v>
      </c>
      <c r="C638" s="10">
        <v>42644</v>
      </c>
      <c r="D638" s="10"/>
      <c r="E638" s="9">
        <f t="shared" si="55"/>
        <v>0</v>
      </c>
      <c r="F638" s="9">
        <f t="shared" si="56"/>
        <v>1</v>
      </c>
      <c r="I638">
        <f ca="1">VLOOKUP(A638,OFFSET(SVOD!$A$4,1,0,2000,3),3,0)</f>
        <v>2.1</v>
      </c>
      <c r="J638" s="160"/>
      <c r="K638" s="38">
        <f t="shared" ca="1" si="57"/>
        <v>2</v>
      </c>
      <c r="L638" s="38">
        <f t="shared" ca="1" si="58"/>
        <v>2</v>
      </c>
      <c r="M638" s="37">
        <v>2</v>
      </c>
      <c r="N638" s="36" t="b">
        <f t="shared" ca="1" si="59"/>
        <v>0</v>
      </c>
      <c r="O638" t="s">
        <v>5988</v>
      </c>
      <c r="P638" s="44">
        <v>13000000</v>
      </c>
      <c r="Q638">
        <f ca="1">VLOOKUP(A638,OFFSET(SVOD!$A$4,1,0,2000,3),2,0)</f>
        <v>2.1</v>
      </c>
      <c r="R638">
        <f ca="1">VLOOKUP(A638,OFFSET(SVOD!$A$4,1,0,2000,3),3,0)</f>
        <v>2.1</v>
      </c>
      <c r="S638" t="str">
        <f t="shared" si="60"/>
        <v/>
      </c>
      <c r="T638" s="160">
        <f ca="1">VLOOKUP(A638,OFFSET(SVOD!$A$4,1,0,2000,5),5,0)</f>
        <v>0</v>
      </c>
      <c r="AA638">
        <f ca="1">VLOOKUP(A638,OFFSET(SVOD!$A$4,1,0,2000,4),4,0)</f>
        <v>1</v>
      </c>
    </row>
    <row r="639" spans="1:29" hidden="1" x14ac:dyDescent="0.25">
      <c r="A639">
        <v>7824</v>
      </c>
      <c r="B639">
        <v>1</v>
      </c>
      <c r="C639" s="10">
        <v>42644</v>
      </c>
      <c r="D639" s="10"/>
      <c r="E639" s="9">
        <f t="shared" si="55"/>
        <v>0</v>
      </c>
      <c r="F639" s="9">
        <f t="shared" si="56"/>
        <v>1</v>
      </c>
      <c r="I639">
        <f ca="1">VLOOKUP(A639,OFFSET(SVOD!$A$4,1,0,2000,3),3,0)</f>
        <v>3</v>
      </c>
      <c r="J639" s="160"/>
      <c r="K639" s="38">
        <f t="shared" ca="1" si="57"/>
        <v>3</v>
      </c>
      <c r="L639" s="38">
        <f t="shared" ca="1" si="58"/>
        <v>3</v>
      </c>
      <c r="M639" s="37">
        <v>3</v>
      </c>
      <c r="N639" s="36" t="b">
        <f t="shared" ca="1" si="59"/>
        <v>0</v>
      </c>
      <c r="O639" t="s">
        <v>5989</v>
      </c>
      <c r="P639" s="44">
        <v>214340000</v>
      </c>
      <c r="Q639">
        <f ca="1">VLOOKUP(A639,OFFSET(SVOD!$A$4,1,0,2000,3),2,0)</f>
        <v>3</v>
      </c>
      <c r="R639">
        <f ca="1">VLOOKUP(A639,OFFSET(SVOD!$A$4,1,0,2000,3),3,0)</f>
        <v>3</v>
      </c>
      <c r="S639" t="str">
        <f t="shared" si="60"/>
        <v/>
      </c>
      <c r="T639" s="160">
        <f ca="1">VLOOKUP(A639,OFFSET(SVOD!$A$4,1,0,2000,5),5,0)</f>
        <v>305</v>
      </c>
      <c r="W639" t="s">
        <v>7028</v>
      </c>
      <c r="AA639">
        <f ca="1">VLOOKUP(A639,OFFSET(SVOD!$A$4,1,0,2000,4),4,0)</f>
        <v>3</v>
      </c>
    </row>
    <row r="640" spans="1:29" hidden="1" x14ac:dyDescent="0.25">
      <c r="A640">
        <v>7830</v>
      </c>
      <c r="B640">
        <v>1</v>
      </c>
      <c r="C640" s="10">
        <v>42644</v>
      </c>
      <c r="D640" s="10"/>
      <c r="E640" s="9">
        <f t="shared" si="55"/>
        <v>0</v>
      </c>
      <c r="F640" s="9">
        <f t="shared" si="56"/>
        <v>1</v>
      </c>
      <c r="G640">
        <v>2</v>
      </c>
      <c r="H640">
        <v>1</v>
      </c>
      <c r="I640">
        <f ca="1">VLOOKUP(A640,OFFSET(SVOD!$A$4,1,0,2000,3),3,0)</f>
        <v>1</v>
      </c>
      <c r="J640" s="160"/>
      <c r="K640" s="38">
        <f t="shared" ca="1" si="57"/>
        <v>1</v>
      </c>
      <c r="L640" s="38">
        <f t="shared" ca="1" si="58"/>
        <v>2</v>
      </c>
      <c r="M640" s="37">
        <v>2</v>
      </c>
      <c r="N640" s="36" t="b">
        <f t="shared" ca="1" si="59"/>
        <v>0</v>
      </c>
      <c r="O640" t="s">
        <v>5990</v>
      </c>
      <c r="P640" s="44">
        <v>131000000</v>
      </c>
      <c r="Q640">
        <f ca="1">VLOOKUP(A640,OFFSET(SVOD!$A$4,1,0,2000,3),2,0)</f>
        <v>1</v>
      </c>
      <c r="R640">
        <f ca="1">VLOOKUP(A640,OFFSET(SVOD!$A$4,1,0,2000,3),3,0)</f>
        <v>1</v>
      </c>
      <c r="S640">
        <f t="shared" ca="1" si="60"/>
        <v>1</v>
      </c>
      <c r="T640" s="160">
        <f ca="1">VLOOKUP(A640,OFFSET(SVOD!$A$4,1,0,2000,5),5,0)</f>
        <v>0</v>
      </c>
      <c r="U640" t="s">
        <v>3310</v>
      </c>
      <c r="W640" t="s">
        <v>5235</v>
      </c>
      <c r="AA640">
        <f ca="1">VLOOKUP(A640,OFFSET(SVOD!$A$4,1,0,2000,4),4,0)</f>
        <v>1</v>
      </c>
      <c r="AB640">
        <v>1</v>
      </c>
      <c r="AC640">
        <v>1</v>
      </c>
    </row>
    <row r="641" spans="1:27" hidden="1" x14ac:dyDescent="0.25">
      <c r="A641">
        <v>7832</v>
      </c>
      <c r="B641">
        <v>1</v>
      </c>
      <c r="C641" s="10">
        <v>42644</v>
      </c>
      <c r="D641" s="10"/>
      <c r="E641" s="9">
        <f t="shared" si="55"/>
        <v>0</v>
      </c>
      <c r="F641" s="9">
        <f t="shared" si="56"/>
        <v>1</v>
      </c>
      <c r="I641">
        <f ca="1">VLOOKUP(A641,OFFSET(SVOD!$A$4,1,0,2000,3),3,0)</f>
        <v>1</v>
      </c>
      <c r="J641" s="160"/>
      <c r="K641" s="38">
        <f t="shared" ca="1" si="57"/>
        <v>1</v>
      </c>
      <c r="L641" s="38">
        <f t="shared" ca="1" si="58"/>
        <v>1</v>
      </c>
      <c r="M641" s="37">
        <v>1</v>
      </c>
      <c r="N641" s="36" t="b">
        <f t="shared" ca="1" si="59"/>
        <v>0</v>
      </c>
      <c r="O641" t="s">
        <v>5991</v>
      </c>
      <c r="P641" s="44">
        <v>1134000</v>
      </c>
      <c r="Q641">
        <f ca="1">VLOOKUP(A641,OFFSET(SVOD!$A$4,1,0,2000,3),2,0)</f>
        <v>1</v>
      </c>
      <c r="R641">
        <f ca="1">VLOOKUP(A641,OFFSET(SVOD!$A$4,1,0,2000,3),3,0)</f>
        <v>1</v>
      </c>
      <c r="S641" t="str">
        <f t="shared" si="60"/>
        <v/>
      </c>
      <c r="T641" s="160">
        <f ca="1">VLOOKUP(A641,OFFSET(SVOD!$A$4,1,0,2000,5),5,0)</f>
        <v>0</v>
      </c>
      <c r="AA641">
        <f ca="1">VLOOKUP(A641,OFFSET(SVOD!$A$4,1,0,2000,4),4,0)</f>
        <v>1</v>
      </c>
    </row>
    <row r="642" spans="1:27" hidden="1" x14ac:dyDescent="0.25">
      <c r="A642">
        <v>7833</v>
      </c>
      <c r="B642">
        <v>1</v>
      </c>
      <c r="C642" s="10">
        <v>42644</v>
      </c>
      <c r="D642" s="10"/>
      <c r="E642" s="9">
        <f t="shared" si="55"/>
        <v>0</v>
      </c>
      <c r="F642" s="9">
        <f t="shared" si="56"/>
        <v>1</v>
      </c>
      <c r="I642">
        <f ca="1">VLOOKUP(A642,OFFSET(SVOD!$A$4,1,0,2000,3),3,0)</f>
        <v>1</v>
      </c>
      <c r="J642" s="160"/>
      <c r="K642" s="38">
        <f t="shared" ca="1" si="57"/>
        <v>1</v>
      </c>
      <c r="L642" s="38">
        <f t="shared" ca="1" si="58"/>
        <v>1</v>
      </c>
      <c r="M642" s="37">
        <v>1</v>
      </c>
      <c r="N642" s="36" t="b">
        <f t="shared" ca="1" si="59"/>
        <v>0</v>
      </c>
      <c r="O642" t="s">
        <v>5992</v>
      </c>
      <c r="P642" s="44">
        <v>1402546.4</v>
      </c>
      <c r="Q642">
        <f ca="1">VLOOKUP(A642,OFFSET(SVOD!$A$4,1,0,2000,3),2,0)</f>
        <v>1</v>
      </c>
      <c r="R642">
        <f ca="1">VLOOKUP(A642,OFFSET(SVOD!$A$4,1,0,2000,3),3,0)</f>
        <v>1</v>
      </c>
      <c r="S642" t="str">
        <f t="shared" si="60"/>
        <v/>
      </c>
      <c r="T642" s="160">
        <f ca="1">VLOOKUP(A642,OFFSET(SVOD!$A$4,1,0,2000,5),5,0)</f>
        <v>0</v>
      </c>
      <c r="AA642">
        <f ca="1">VLOOKUP(A642,OFFSET(SVOD!$A$4,1,0,2000,4),4,0)</f>
        <v>1</v>
      </c>
    </row>
    <row r="643" spans="1:27" hidden="1" x14ac:dyDescent="0.25">
      <c r="A643">
        <v>7836</v>
      </c>
      <c r="B643">
        <v>1</v>
      </c>
      <c r="C643" s="10">
        <v>42644</v>
      </c>
      <c r="D643" s="10"/>
      <c r="E643" s="9">
        <f t="shared" si="55"/>
        <v>0</v>
      </c>
      <c r="F643" s="9">
        <f t="shared" si="56"/>
        <v>1</v>
      </c>
      <c r="I643">
        <f ca="1">VLOOKUP(A643,OFFSET(SVOD!$A$4,1,0,2000,3),3,0)</f>
        <v>1</v>
      </c>
      <c r="J643" s="160"/>
      <c r="K643" s="38">
        <f t="shared" ca="1" si="57"/>
        <v>1</v>
      </c>
      <c r="L643" s="38">
        <f t="shared" ca="1" si="58"/>
        <v>1</v>
      </c>
      <c r="M643" s="37">
        <v>1</v>
      </c>
      <c r="N643" s="36" t="b">
        <f t="shared" ca="1" si="59"/>
        <v>0</v>
      </c>
      <c r="O643" t="s">
        <v>5991</v>
      </c>
      <c r="P643" s="44">
        <v>9918000</v>
      </c>
      <c r="Q643">
        <f ca="1">VLOOKUP(A643,OFFSET(SVOD!$A$4,1,0,2000,3),2,0)</f>
        <v>1</v>
      </c>
      <c r="R643">
        <f ca="1">VLOOKUP(A643,OFFSET(SVOD!$A$4,1,0,2000,3),3,0)</f>
        <v>1</v>
      </c>
      <c r="S643" t="str">
        <f t="shared" si="60"/>
        <v/>
      </c>
      <c r="T643" s="160">
        <f ca="1">VLOOKUP(A643,OFFSET(SVOD!$A$4,1,0,2000,5),5,0)</f>
        <v>0</v>
      </c>
      <c r="AA643">
        <f ca="1">VLOOKUP(A643,OFFSET(SVOD!$A$4,1,0,2000,4),4,0)</f>
        <v>1</v>
      </c>
    </row>
    <row r="644" spans="1:27" hidden="1" x14ac:dyDescent="0.25">
      <c r="A644">
        <v>7845</v>
      </c>
      <c r="B644">
        <v>1</v>
      </c>
      <c r="C644" s="10">
        <v>42644</v>
      </c>
      <c r="D644" s="10"/>
      <c r="E644" s="9">
        <f t="shared" si="55"/>
        <v>0</v>
      </c>
      <c r="F644" s="9">
        <f t="shared" si="56"/>
        <v>1</v>
      </c>
      <c r="I644">
        <f ca="1">VLOOKUP(A644,OFFSET(SVOD!$A$4,1,0,2000,3),3,0)</f>
        <v>1</v>
      </c>
      <c r="J644" s="160"/>
      <c r="K644" s="38">
        <f t="shared" ca="1" si="57"/>
        <v>1</v>
      </c>
      <c r="L644" s="38">
        <f t="shared" ca="1" si="58"/>
        <v>1</v>
      </c>
      <c r="M644" s="37">
        <v>1</v>
      </c>
      <c r="N644" s="36" t="b">
        <f t="shared" ca="1" si="59"/>
        <v>0</v>
      </c>
      <c r="O644" t="s">
        <v>5993</v>
      </c>
      <c r="P644" s="44">
        <v>256000000</v>
      </c>
      <c r="Q644">
        <f ca="1">VLOOKUP(A644,OFFSET(SVOD!$A$4,1,0,2000,3),2,0)</f>
        <v>1</v>
      </c>
      <c r="R644">
        <f ca="1">VLOOKUP(A644,OFFSET(SVOD!$A$4,1,0,2000,3),3,0)</f>
        <v>1</v>
      </c>
      <c r="S644" t="str">
        <f t="shared" si="60"/>
        <v/>
      </c>
      <c r="T644" s="160">
        <f ca="1">VLOOKUP(A644,OFFSET(SVOD!$A$4,1,0,2000,5),5,0)</f>
        <v>0</v>
      </c>
      <c r="AA644">
        <f ca="1">VLOOKUP(A644,OFFSET(SVOD!$A$4,1,0,2000,4),4,0)</f>
        <v>1</v>
      </c>
    </row>
    <row r="645" spans="1:27" hidden="1" x14ac:dyDescent="0.25">
      <c r="A645">
        <v>7853</v>
      </c>
      <c r="B645">
        <v>1</v>
      </c>
      <c r="C645" s="10">
        <v>42644</v>
      </c>
      <c r="D645" s="10"/>
      <c r="E645" s="9">
        <f t="shared" si="55"/>
        <v>0</v>
      </c>
      <c r="F645" s="9">
        <f t="shared" si="56"/>
        <v>1</v>
      </c>
      <c r="I645">
        <f ca="1">VLOOKUP(A645,OFFSET(SVOD!$A$4,1,0,2000,3),3,0)</f>
        <v>1</v>
      </c>
      <c r="J645" s="160"/>
      <c r="K645" s="38">
        <f t="shared" ca="1" si="57"/>
        <v>1</v>
      </c>
      <c r="L645" s="38">
        <f t="shared" ca="1" si="58"/>
        <v>1</v>
      </c>
      <c r="M645" s="37">
        <v>1</v>
      </c>
      <c r="N645" s="36" t="b">
        <f t="shared" ca="1" si="59"/>
        <v>0</v>
      </c>
      <c r="O645" t="s">
        <v>5994</v>
      </c>
      <c r="P645" s="44">
        <v>78296416.379999995</v>
      </c>
      <c r="Q645">
        <f ca="1">VLOOKUP(A645,OFFSET(SVOD!$A$4,1,0,2000,3),2,0)</f>
        <v>1</v>
      </c>
      <c r="R645">
        <f ca="1">VLOOKUP(A645,OFFSET(SVOD!$A$4,1,0,2000,3),3,0)</f>
        <v>1</v>
      </c>
      <c r="S645" t="str">
        <f t="shared" si="60"/>
        <v/>
      </c>
      <c r="T645" s="160">
        <f ca="1">VLOOKUP(A645,OFFSET(SVOD!$A$4,1,0,2000,5),5,0)</f>
        <v>1</v>
      </c>
      <c r="AA645">
        <f ca="1">VLOOKUP(A645,OFFSET(SVOD!$A$4,1,0,2000,4),4,0)</f>
        <v>1</v>
      </c>
    </row>
    <row r="646" spans="1:27" hidden="1" x14ac:dyDescent="0.25">
      <c r="A646">
        <v>7855</v>
      </c>
      <c r="B646">
        <v>1</v>
      </c>
      <c r="C646" s="10">
        <v>42644</v>
      </c>
      <c r="D646" s="10"/>
      <c r="E646" s="9">
        <f t="shared" ref="E646:E709" si="61">IF(AND(D646="", C646&lt;&gt;""), 0, IF(D646&gt;DtAn,0,IF(EDATE(D646+1,3)-1&gt;DtAn, 1, 2)))</f>
        <v>0</v>
      </c>
      <c r="F646" s="9">
        <f t="shared" ref="F646:F709" si="62">IF( E646 &gt; 1, IF(T646&gt;=180, 4.4, 3.4), IF( E646 = 1, 2.4, IF(B646 = "", 2, 1) ) )</f>
        <v>1</v>
      </c>
      <c r="I646">
        <f ca="1">VLOOKUP(A646,OFFSET(SVOD!$A$4,1,0,2000,3),3,0)</f>
        <v>1</v>
      </c>
      <c r="J646" s="160"/>
      <c r="K646" s="38">
        <f t="shared" ref="K646:K709" ca="1" si="63">MAX(F646, IF(ROUND((I646 - ROUND(I646,0))*10, 0) = 1, ROUND(I646,0), I646))</f>
        <v>1</v>
      </c>
      <c r="L646" s="38">
        <f t="shared" ref="L646:L709" ca="1" si="64">IF(S646=1, G646, MAX(G646*(S646=""),K646))</f>
        <v>1</v>
      </c>
      <c r="M646" s="37">
        <v>1</v>
      </c>
      <c r="N646" s="36" t="b">
        <f t="shared" ref="N646:N709" ca="1" si="65">AND(L646&lt;&gt;M646, OR(ABS(L646 - ROUND(M646,0)) &gt; 0.15, ABS(M646 - ROUND(L646,0)) &gt; 0.15), OR(ROUND(L646,0)&lt;&gt;1, ROUND(M646,0)&lt;&gt;1))</f>
        <v>0</v>
      </c>
      <c r="O646" t="s">
        <v>5696</v>
      </c>
      <c r="P646" s="44">
        <v>116555982.66</v>
      </c>
      <c r="Q646">
        <f ca="1">VLOOKUP(A646,OFFSET(SVOD!$A$4,1,0,2000,3),2,0)</f>
        <v>1</v>
      </c>
      <c r="R646">
        <f ca="1">VLOOKUP(A646,OFFSET(SVOD!$A$4,1,0,2000,3),3,0)</f>
        <v>1</v>
      </c>
      <c r="S646" t="str">
        <f t="shared" si="60"/>
        <v/>
      </c>
      <c r="T646" s="160">
        <f ca="1">VLOOKUP(A646,OFFSET(SVOD!$A$4,1,0,2000,5),5,0)</f>
        <v>0</v>
      </c>
      <c r="AA646">
        <f ca="1">VLOOKUP(A646,OFFSET(SVOD!$A$4,1,0,2000,4),4,0)</f>
        <v>1</v>
      </c>
    </row>
    <row r="647" spans="1:27" hidden="1" x14ac:dyDescent="0.25">
      <c r="A647">
        <v>7858</v>
      </c>
      <c r="B647">
        <v>1</v>
      </c>
      <c r="C647" s="10">
        <v>42644</v>
      </c>
      <c r="D647" s="10"/>
      <c r="E647" s="9">
        <f t="shared" si="61"/>
        <v>0</v>
      </c>
      <c r="F647" s="9">
        <f t="shared" si="62"/>
        <v>1</v>
      </c>
      <c r="I647">
        <f ca="1">VLOOKUP(A647,OFFSET(SVOD!$A$4,1,0,2000,3),3,0)</f>
        <v>1</v>
      </c>
      <c r="J647" s="160"/>
      <c r="K647" s="38">
        <f t="shared" ca="1" si="63"/>
        <v>1</v>
      </c>
      <c r="L647" s="38">
        <f t="shared" ca="1" si="64"/>
        <v>1</v>
      </c>
      <c r="M647" s="37">
        <v>1</v>
      </c>
      <c r="N647" s="36" t="b">
        <f t="shared" ca="1" si="65"/>
        <v>0</v>
      </c>
      <c r="O647" t="s">
        <v>5758</v>
      </c>
      <c r="P647" s="44">
        <v>62965432.890000001</v>
      </c>
      <c r="Q647">
        <f ca="1">VLOOKUP(A647,OFFSET(SVOD!$A$4,1,0,2000,3),2,0)</f>
        <v>1</v>
      </c>
      <c r="R647">
        <f ca="1">VLOOKUP(A647,OFFSET(SVOD!$A$4,1,0,2000,3),3,0)</f>
        <v>1</v>
      </c>
      <c r="S647" t="str">
        <f t="shared" ref="S647:S710" si="66">IF(LEN(AC647 &amp; AD647 &amp; AE647) &gt; 0, AND( IF(AC647 &lt;&gt; "", ROUND(K647,1) = ROUND(AC647,1), 1), IF(AD647 &lt;&gt; "", AND(E647=0, ROUND(B647,0) = ROUND(AD647,0)), 1), IF(AE647 &lt;&gt; "", AA647 = AE647, 1)) * 1, "")</f>
        <v/>
      </c>
      <c r="T647" s="160">
        <f ca="1">VLOOKUP(A647,OFFSET(SVOD!$A$4,1,0,2000,5),5,0)</f>
        <v>0</v>
      </c>
      <c r="AA647">
        <f ca="1">VLOOKUP(A647,OFFSET(SVOD!$A$4,1,0,2000,4),4,0)</f>
        <v>1</v>
      </c>
    </row>
    <row r="648" spans="1:27" hidden="1" x14ac:dyDescent="0.25">
      <c r="A648">
        <v>7859</v>
      </c>
      <c r="B648">
        <v>2.1</v>
      </c>
      <c r="C648" s="10">
        <v>42644</v>
      </c>
      <c r="D648" s="10"/>
      <c r="E648" s="9">
        <f t="shared" si="61"/>
        <v>0</v>
      </c>
      <c r="F648" s="9">
        <f t="shared" si="62"/>
        <v>1</v>
      </c>
      <c r="I648">
        <f ca="1">VLOOKUP(A648,OFFSET(SVOD!$A$4,1,0,2000,3),3,0)</f>
        <v>2.1</v>
      </c>
      <c r="J648" s="160"/>
      <c r="K648" s="38">
        <f t="shared" ca="1" si="63"/>
        <v>2</v>
      </c>
      <c r="L648" s="38">
        <f t="shared" ca="1" si="64"/>
        <v>2</v>
      </c>
      <c r="M648" s="37">
        <v>2</v>
      </c>
      <c r="N648" s="36" t="b">
        <f t="shared" ca="1" si="65"/>
        <v>0</v>
      </c>
      <c r="O648" t="s">
        <v>5697</v>
      </c>
      <c r="P648" s="44">
        <v>28560000</v>
      </c>
      <c r="Q648">
        <f ca="1">VLOOKUP(A648,OFFSET(SVOD!$A$4,1,0,2000,3),2,0)</f>
        <v>2.1</v>
      </c>
      <c r="R648">
        <f ca="1">VLOOKUP(A648,OFFSET(SVOD!$A$4,1,0,2000,3),3,0)</f>
        <v>2.1</v>
      </c>
      <c r="S648" t="str">
        <f t="shared" si="66"/>
        <v/>
      </c>
      <c r="T648" s="160">
        <f ca="1">VLOOKUP(A648,OFFSET(SVOD!$A$4,1,0,2000,5),5,0)</f>
        <v>0</v>
      </c>
      <c r="AA648">
        <f ca="1">VLOOKUP(A648,OFFSET(SVOD!$A$4,1,0,2000,4),4,0)</f>
        <v>1</v>
      </c>
    </row>
    <row r="649" spans="1:27" hidden="1" x14ac:dyDescent="0.25">
      <c r="A649">
        <v>7861</v>
      </c>
      <c r="B649">
        <v>1</v>
      </c>
      <c r="C649" s="10">
        <v>42644</v>
      </c>
      <c r="D649" s="10"/>
      <c r="E649" s="9">
        <f t="shared" si="61"/>
        <v>0</v>
      </c>
      <c r="F649" s="9">
        <f t="shared" si="62"/>
        <v>1</v>
      </c>
      <c r="I649">
        <f ca="1">VLOOKUP(A649,OFFSET(SVOD!$A$4,1,0,2000,3),3,0)</f>
        <v>1</v>
      </c>
      <c r="J649" s="160"/>
      <c r="K649" s="38">
        <f t="shared" ca="1" si="63"/>
        <v>1</v>
      </c>
      <c r="L649" s="38">
        <f t="shared" ca="1" si="64"/>
        <v>1</v>
      </c>
      <c r="M649" s="37">
        <v>1</v>
      </c>
      <c r="N649" s="36" t="b">
        <f t="shared" ca="1" si="65"/>
        <v>0</v>
      </c>
      <c r="O649" t="s">
        <v>5995</v>
      </c>
      <c r="P649" s="44">
        <v>20166000</v>
      </c>
      <c r="Q649">
        <f ca="1">VLOOKUP(A649,OFFSET(SVOD!$A$4,1,0,2000,3),2,0)</f>
        <v>1</v>
      </c>
      <c r="R649">
        <f ca="1">VLOOKUP(A649,OFFSET(SVOD!$A$4,1,0,2000,3),3,0)</f>
        <v>1</v>
      </c>
      <c r="S649" t="str">
        <f t="shared" si="66"/>
        <v/>
      </c>
      <c r="T649" s="160">
        <f ca="1">VLOOKUP(A649,OFFSET(SVOD!$A$4,1,0,2000,5),5,0)</f>
        <v>0</v>
      </c>
      <c r="AA649">
        <f ca="1">VLOOKUP(A649,OFFSET(SVOD!$A$4,1,0,2000,4),4,0)</f>
        <v>1</v>
      </c>
    </row>
    <row r="650" spans="1:27" hidden="1" x14ac:dyDescent="0.25">
      <c r="A650">
        <v>7869</v>
      </c>
      <c r="B650">
        <v>2.2999999999999998</v>
      </c>
      <c r="C650" s="10">
        <v>42644</v>
      </c>
      <c r="D650" s="10"/>
      <c r="E650" s="9">
        <f t="shared" si="61"/>
        <v>0</v>
      </c>
      <c r="F650" s="9">
        <f t="shared" si="62"/>
        <v>1</v>
      </c>
      <c r="I650">
        <f ca="1">VLOOKUP(A650,OFFSET(SVOD!$A$4,1,0,2000,3),3,0)</f>
        <v>3.3</v>
      </c>
      <c r="J650" s="160"/>
      <c r="K650" s="38">
        <f t="shared" ca="1" si="63"/>
        <v>3.3</v>
      </c>
      <c r="L650" s="38">
        <f t="shared" ca="1" si="64"/>
        <v>3.3</v>
      </c>
      <c r="M650" s="37">
        <v>3.3</v>
      </c>
      <c r="N650" s="36" t="b">
        <f t="shared" ca="1" si="65"/>
        <v>0</v>
      </c>
      <c r="O650" t="s">
        <v>5996</v>
      </c>
      <c r="P650" s="44">
        <v>897914000</v>
      </c>
      <c r="Q650">
        <f ca="1">VLOOKUP(A650,OFFSET(SVOD!$A$4,1,0,2000,3),2,0)</f>
        <v>3.3</v>
      </c>
      <c r="R650">
        <f ca="1">VLOOKUP(A650,OFFSET(SVOD!$A$4,1,0,2000,3),3,0)</f>
        <v>3.3</v>
      </c>
      <c r="S650" t="str">
        <f t="shared" si="66"/>
        <v/>
      </c>
      <c r="T650" s="160">
        <f ca="1">VLOOKUP(A650,OFFSET(SVOD!$A$4,1,0,2000,5),5,0)</f>
        <v>0</v>
      </c>
      <c r="AA650">
        <f ca="1">VLOOKUP(A650,OFFSET(SVOD!$A$4,1,0,2000,4),4,0)</f>
        <v>2</v>
      </c>
    </row>
    <row r="651" spans="1:27" hidden="1" x14ac:dyDescent="0.25">
      <c r="A651">
        <v>7878</v>
      </c>
      <c r="B651">
        <v>2.1</v>
      </c>
      <c r="C651" s="10">
        <v>42552</v>
      </c>
      <c r="D651" s="10">
        <v>42724</v>
      </c>
      <c r="E651" s="9">
        <f t="shared" si="61"/>
        <v>1</v>
      </c>
      <c r="F651" s="9">
        <f t="shared" si="62"/>
        <v>2.4</v>
      </c>
      <c r="I651">
        <f ca="1">VLOOKUP(A651,OFFSET(SVOD!$A$4,1,0,2000,3),3,0)</f>
        <v>4.0999999999999996</v>
      </c>
      <c r="J651" s="160"/>
      <c r="K651" s="38">
        <f t="shared" ca="1" si="63"/>
        <v>4</v>
      </c>
      <c r="L651" s="38">
        <f t="shared" ca="1" si="64"/>
        <v>4</v>
      </c>
      <c r="M651" s="37">
        <v>4</v>
      </c>
      <c r="N651" s="36" t="b">
        <f t="shared" ca="1" si="65"/>
        <v>0</v>
      </c>
      <c r="O651" t="s">
        <v>5997</v>
      </c>
      <c r="P651" s="44">
        <v>104088064.62</v>
      </c>
      <c r="Q651">
        <f ca="1">VLOOKUP(A651,OFFSET(SVOD!$A$4,1,0,2000,3),2,0)</f>
        <v>4.0999999999999996</v>
      </c>
      <c r="R651">
        <f ca="1">VLOOKUP(A651,OFFSET(SVOD!$A$4,1,0,2000,3),3,0)</f>
        <v>4.0999999999999996</v>
      </c>
      <c r="S651" t="str">
        <f t="shared" si="66"/>
        <v/>
      </c>
      <c r="T651" s="160">
        <f ca="1">VLOOKUP(A651,OFFSET(SVOD!$A$4,1,0,2000,5),5,0)</f>
        <v>589</v>
      </c>
      <c r="AA651">
        <f ca="1">VLOOKUP(A651,OFFSET(SVOD!$A$4,1,0,2000,4),4,0)</f>
        <v>3</v>
      </c>
    </row>
    <row r="652" spans="1:27" hidden="1" x14ac:dyDescent="0.25">
      <c r="A652">
        <v>7886</v>
      </c>
      <c r="B652">
        <v>2.2000000000000002</v>
      </c>
      <c r="C652" s="10">
        <v>42644</v>
      </c>
      <c r="D652" s="10"/>
      <c r="E652" s="9">
        <f t="shared" si="61"/>
        <v>0</v>
      </c>
      <c r="F652" s="9">
        <f t="shared" si="62"/>
        <v>1</v>
      </c>
      <c r="I652">
        <f ca="1">VLOOKUP(A652,OFFSET(SVOD!$A$4,1,0,2000,3),3,0)</f>
        <v>2.2000000000000002</v>
      </c>
      <c r="J652" s="160"/>
      <c r="K652" s="38">
        <f t="shared" ca="1" si="63"/>
        <v>2.2000000000000002</v>
      </c>
      <c r="L652" s="38">
        <f t="shared" ca="1" si="64"/>
        <v>2.2000000000000002</v>
      </c>
      <c r="M652" s="37">
        <v>2.2000000000000002</v>
      </c>
      <c r="N652" s="36" t="b">
        <f t="shared" ca="1" si="65"/>
        <v>0</v>
      </c>
      <c r="O652" t="s">
        <v>4121</v>
      </c>
      <c r="P652" s="44">
        <v>2040503293.6600001</v>
      </c>
      <c r="Q652">
        <f ca="1">VLOOKUP(A652,OFFSET(SVOD!$A$4,1,0,2000,3),2,0)</f>
        <v>2.2000000000000002</v>
      </c>
      <c r="R652">
        <f ca="1">VLOOKUP(A652,OFFSET(SVOD!$A$4,1,0,2000,3),3,0)</f>
        <v>2.2000000000000002</v>
      </c>
      <c r="S652" t="str">
        <f t="shared" si="66"/>
        <v/>
      </c>
      <c r="T652" s="160">
        <f ca="1">VLOOKUP(A652,OFFSET(SVOD!$A$4,1,0,2000,5),5,0)</f>
        <v>0</v>
      </c>
      <c r="AA652">
        <f ca="1">VLOOKUP(A652,OFFSET(SVOD!$A$4,1,0,2000,4),4,0)</f>
        <v>1</v>
      </c>
    </row>
    <row r="653" spans="1:27" hidden="1" x14ac:dyDescent="0.25">
      <c r="A653">
        <v>7906</v>
      </c>
      <c r="B653">
        <v>1</v>
      </c>
      <c r="C653" s="10">
        <v>42644</v>
      </c>
      <c r="D653" s="10"/>
      <c r="E653" s="9">
        <f t="shared" si="61"/>
        <v>0</v>
      </c>
      <c r="F653" s="9">
        <f t="shared" si="62"/>
        <v>1</v>
      </c>
      <c r="I653">
        <f ca="1">VLOOKUP(A653,OFFSET(SVOD!$A$4,1,0,2000,3),3,0)</f>
        <v>1</v>
      </c>
      <c r="J653" s="160"/>
      <c r="K653" s="38">
        <f t="shared" ca="1" si="63"/>
        <v>1</v>
      </c>
      <c r="L653" s="38">
        <f t="shared" ca="1" si="64"/>
        <v>1</v>
      </c>
      <c r="M653" s="37">
        <v>1</v>
      </c>
      <c r="N653" s="36" t="b">
        <f t="shared" ca="1" si="65"/>
        <v>0</v>
      </c>
      <c r="O653" t="s">
        <v>5698</v>
      </c>
      <c r="P653" s="44">
        <v>19000000</v>
      </c>
      <c r="Q653">
        <f ca="1">VLOOKUP(A653,OFFSET(SVOD!$A$4,1,0,2000,3),2,0)</f>
        <v>1</v>
      </c>
      <c r="R653">
        <f ca="1">VLOOKUP(A653,OFFSET(SVOD!$A$4,1,0,2000,3),3,0)</f>
        <v>1</v>
      </c>
      <c r="S653" t="str">
        <f t="shared" si="66"/>
        <v/>
      </c>
      <c r="T653" s="160">
        <f ca="1">VLOOKUP(A653,OFFSET(SVOD!$A$4,1,0,2000,5),5,0)</f>
        <v>0</v>
      </c>
      <c r="AA653">
        <f ca="1">VLOOKUP(A653,OFFSET(SVOD!$A$4,1,0,2000,4),4,0)</f>
        <v>1</v>
      </c>
    </row>
    <row r="654" spans="1:27" hidden="1" x14ac:dyDescent="0.25">
      <c r="A654">
        <v>7918</v>
      </c>
      <c r="B654">
        <v>2.2000000000000002</v>
      </c>
      <c r="C654" s="10">
        <v>42644</v>
      </c>
      <c r="D654" s="10"/>
      <c r="E654" s="9">
        <f t="shared" si="61"/>
        <v>0</v>
      </c>
      <c r="F654" s="9">
        <f t="shared" si="62"/>
        <v>1</v>
      </c>
      <c r="I654">
        <f ca="1">VLOOKUP(A654,OFFSET(SVOD!$A$4,1,0,2000,3),3,0)</f>
        <v>2.2000000000000002</v>
      </c>
      <c r="J654" s="160"/>
      <c r="K654" s="38">
        <f t="shared" ca="1" si="63"/>
        <v>2.2000000000000002</v>
      </c>
      <c r="L654" s="38">
        <f t="shared" ca="1" si="64"/>
        <v>2.2000000000000002</v>
      </c>
      <c r="M654" s="37">
        <v>2.2000000000000002</v>
      </c>
      <c r="N654" s="36" t="b">
        <f t="shared" ca="1" si="65"/>
        <v>0</v>
      </c>
      <c r="O654" t="s">
        <v>4122</v>
      </c>
      <c r="P654" s="44">
        <v>8928612738</v>
      </c>
      <c r="Q654">
        <f ca="1">VLOOKUP(A654,OFFSET(SVOD!$A$4,1,0,2000,3),2,0)</f>
        <v>2.2000000000000002</v>
      </c>
      <c r="R654">
        <f ca="1">VLOOKUP(A654,OFFSET(SVOD!$A$4,1,0,2000,3),3,0)</f>
        <v>2.2000000000000002</v>
      </c>
      <c r="S654" t="str">
        <f t="shared" si="66"/>
        <v/>
      </c>
      <c r="T654" s="160">
        <f ca="1">VLOOKUP(A654,OFFSET(SVOD!$A$4,1,0,2000,5),5,0)</f>
        <v>0</v>
      </c>
      <c r="U654" t="s">
        <v>4295</v>
      </c>
      <c r="AA654">
        <f ca="1">VLOOKUP(A654,OFFSET(SVOD!$A$4,1,0,2000,4),4,0)</f>
        <v>1</v>
      </c>
    </row>
    <row r="655" spans="1:27" hidden="1" x14ac:dyDescent="0.25">
      <c r="A655">
        <v>8001</v>
      </c>
      <c r="B655">
        <v>1</v>
      </c>
      <c r="C655" s="10">
        <v>42644</v>
      </c>
      <c r="D655" s="10"/>
      <c r="E655" s="9">
        <f t="shared" si="61"/>
        <v>0</v>
      </c>
      <c r="F655" s="9">
        <f t="shared" si="62"/>
        <v>1</v>
      </c>
      <c r="I655">
        <f ca="1">VLOOKUP(A655,OFFSET(SVOD!$A$4,1,0,2000,3),3,0)</f>
        <v>1</v>
      </c>
      <c r="J655" s="160"/>
      <c r="K655" s="38">
        <f t="shared" ca="1" si="63"/>
        <v>1</v>
      </c>
      <c r="L655" s="38">
        <f t="shared" ca="1" si="64"/>
        <v>1</v>
      </c>
      <c r="M655" s="37">
        <v>1</v>
      </c>
      <c r="N655" s="36" t="b">
        <f t="shared" ca="1" si="65"/>
        <v>0</v>
      </c>
      <c r="O655" t="s">
        <v>5034</v>
      </c>
      <c r="P655" s="44">
        <v>150000000</v>
      </c>
      <c r="Q655">
        <f ca="1">VLOOKUP(A655,OFFSET(SVOD!$A$4,1,0,2000,3),2,0)</f>
        <v>1</v>
      </c>
      <c r="R655">
        <f ca="1">VLOOKUP(A655,OFFSET(SVOD!$A$4,1,0,2000,3),3,0)</f>
        <v>1</v>
      </c>
      <c r="S655" t="str">
        <f t="shared" si="66"/>
        <v/>
      </c>
      <c r="T655" s="160">
        <f ca="1">VLOOKUP(A655,OFFSET(SVOD!$A$4,1,0,2000,5),5,0)</f>
        <v>0</v>
      </c>
      <c r="AA655">
        <f ca="1">VLOOKUP(A655,OFFSET(SVOD!$A$4,1,0,2000,4),4,0)</f>
        <v>1</v>
      </c>
    </row>
    <row r="656" spans="1:27" hidden="1" x14ac:dyDescent="0.25">
      <c r="A656">
        <v>8003</v>
      </c>
      <c r="B656">
        <v>1</v>
      </c>
      <c r="C656" s="10">
        <v>42644</v>
      </c>
      <c r="D656" s="10"/>
      <c r="E656" s="9">
        <f t="shared" si="61"/>
        <v>0</v>
      </c>
      <c r="F656" s="9">
        <f t="shared" si="62"/>
        <v>1</v>
      </c>
      <c r="I656">
        <f ca="1">VLOOKUP(A656,OFFSET(SVOD!$A$4,1,0,2000,3),3,0)</f>
        <v>1</v>
      </c>
      <c r="J656" s="160"/>
      <c r="K656" s="38">
        <f t="shared" ca="1" si="63"/>
        <v>1</v>
      </c>
      <c r="L656" s="38">
        <f t="shared" ca="1" si="64"/>
        <v>1</v>
      </c>
      <c r="M656" s="37">
        <v>1</v>
      </c>
      <c r="N656" s="36" t="b">
        <f t="shared" ca="1" si="65"/>
        <v>0</v>
      </c>
      <c r="O656" t="s">
        <v>5194</v>
      </c>
      <c r="P656" s="44">
        <v>182795000</v>
      </c>
      <c r="Q656">
        <f ca="1">VLOOKUP(A656,OFFSET(SVOD!$A$4,1,0,2000,3),2,0)</f>
        <v>1</v>
      </c>
      <c r="R656">
        <f ca="1">VLOOKUP(A656,OFFSET(SVOD!$A$4,1,0,2000,3),3,0)</f>
        <v>1</v>
      </c>
      <c r="S656" t="str">
        <f t="shared" si="66"/>
        <v/>
      </c>
      <c r="T656" s="160">
        <f ca="1">VLOOKUP(A656,OFFSET(SVOD!$A$4,1,0,2000,5),5,0)</f>
        <v>0</v>
      </c>
      <c r="AA656">
        <f ca="1">VLOOKUP(A656,OFFSET(SVOD!$A$4,1,0,2000,4),4,0)</f>
        <v>1</v>
      </c>
    </row>
    <row r="657" spans="1:27" hidden="1" x14ac:dyDescent="0.25">
      <c r="A657">
        <v>8005</v>
      </c>
      <c r="B657">
        <v>1</v>
      </c>
      <c r="C657" s="10">
        <v>42644</v>
      </c>
      <c r="D657" s="10"/>
      <c r="E657" s="9">
        <f t="shared" si="61"/>
        <v>0</v>
      </c>
      <c r="F657" s="9">
        <f t="shared" si="62"/>
        <v>1</v>
      </c>
      <c r="I657">
        <f ca="1">VLOOKUP(A657,OFFSET(SVOD!$A$4,1,0,2000,3),3,0)</f>
        <v>1</v>
      </c>
      <c r="J657" s="160"/>
      <c r="K657" s="38">
        <f t="shared" ca="1" si="63"/>
        <v>1</v>
      </c>
      <c r="L657" s="38">
        <f t="shared" ca="1" si="64"/>
        <v>1</v>
      </c>
      <c r="M657" s="37">
        <v>1</v>
      </c>
      <c r="N657" s="36" t="b">
        <f t="shared" ca="1" si="65"/>
        <v>0</v>
      </c>
      <c r="O657" t="s">
        <v>4983</v>
      </c>
      <c r="P657" s="44">
        <v>299771770.5</v>
      </c>
      <c r="Q657">
        <f ca="1">VLOOKUP(A657,OFFSET(SVOD!$A$4,1,0,2000,3),2,0)</f>
        <v>1</v>
      </c>
      <c r="R657">
        <f ca="1">VLOOKUP(A657,OFFSET(SVOD!$A$4,1,0,2000,3),3,0)</f>
        <v>1</v>
      </c>
      <c r="S657" t="str">
        <f t="shared" si="66"/>
        <v/>
      </c>
      <c r="T657" s="160">
        <f ca="1">VLOOKUP(A657,OFFSET(SVOD!$A$4,1,0,2000,5),5,0)</f>
        <v>0</v>
      </c>
      <c r="AA657">
        <f ca="1">VLOOKUP(A657,OFFSET(SVOD!$A$4,1,0,2000,4),4,0)</f>
        <v>1</v>
      </c>
    </row>
    <row r="658" spans="1:27" hidden="1" x14ac:dyDescent="0.25">
      <c r="A658">
        <v>8007</v>
      </c>
      <c r="B658">
        <v>1</v>
      </c>
      <c r="C658" s="10">
        <v>42644</v>
      </c>
      <c r="D658" s="10"/>
      <c r="E658" s="9">
        <f t="shared" si="61"/>
        <v>0</v>
      </c>
      <c r="F658" s="9">
        <f t="shared" si="62"/>
        <v>1</v>
      </c>
      <c r="I658">
        <f ca="1">VLOOKUP(A658,OFFSET(SVOD!$A$4,1,0,2000,3),3,0)</f>
        <v>1</v>
      </c>
      <c r="J658" s="160"/>
      <c r="K658" s="38">
        <f t="shared" ca="1" si="63"/>
        <v>1</v>
      </c>
      <c r="L658" s="38">
        <f t="shared" ca="1" si="64"/>
        <v>1</v>
      </c>
      <c r="M658" s="37">
        <v>1</v>
      </c>
      <c r="N658" s="36" t="b">
        <f t="shared" ca="1" si="65"/>
        <v>0</v>
      </c>
      <c r="O658" t="s">
        <v>5746</v>
      </c>
      <c r="P658" s="44">
        <v>59999999.990000002</v>
      </c>
      <c r="Q658">
        <f ca="1">VLOOKUP(A658,OFFSET(SVOD!$A$4,1,0,2000,3),2,0)</f>
        <v>1</v>
      </c>
      <c r="R658">
        <f ca="1">VLOOKUP(A658,OFFSET(SVOD!$A$4,1,0,2000,3),3,0)</f>
        <v>1</v>
      </c>
      <c r="S658" t="str">
        <f t="shared" si="66"/>
        <v/>
      </c>
      <c r="T658" s="160">
        <f ca="1">VLOOKUP(A658,OFFSET(SVOD!$A$4,1,0,2000,5),5,0)</f>
        <v>0</v>
      </c>
      <c r="AA658">
        <f ca="1">VLOOKUP(A658,OFFSET(SVOD!$A$4,1,0,2000,4),4,0)</f>
        <v>1</v>
      </c>
    </row>
    <row r="659" spans="1:27" hidden="1" x14ac:dyDescent="0.25">
      <c r="A659">
        <v>8011</v>
      </c>
      <c r="B659">
        <v>1</v>
      </c>
      <c r="C659" s="10">
        <v>42644</v>
      </c>
      <c r="D659" s="10"/>
      <c r="E659" s="9">
        <f t="shared" si="61"/>
        <v>0</v>
      </c>
      <c r="F659" s="9">
        <f t="shared" si="62"/>
        <v>1</v>
      </c>
      <c r="I659">
        <f ca="1">VLOOKUP(A659,OFFSET(SVOD!$A$4,1,0,2000,3),3,0)</f>
        <v>3</v>
      </c>
      <c r="J659" s="160"/>
      <c r="K659" s="38">
        <f t="shared" ca="1" si="63"/>
        <v>3</v>
      </c>
      <c r="L659" s="38">
        <f t="shared" ca="1" si="64"/>
        <v>3</v>
      </c>
      <c r="M659" s="37">
        <v>3</v>
      </c>
      <c r="N659" s="36" t="b">
        <f t="shared" ca="1" si="65"/>
        <v>0</v>
      </c>
      <c r="O659" t="s">
        <v>4975</v>
      </c>
      <c r="P659" s="44">
        <v>51650000</v>
      </c>
      <c r="Q659">
        <f ca="1">VLOOKUP(A659,OFFSET(SVOD!$A$4,1,0,2000,3),2,0)</f>
        <v>3</v>
      </c>
      <c r="R659">
        <f ca="1">VLOOKUP(A659,OFFSET(SVOD!$A$4,1,0,2000,3),3,0)</f>
        <v>3</v>
      </c>
      <c r="S659" t="str">
        <f t="shared" si="66"/>
        <v/>
      </c>
      <c r="T659" s="160">
        <f ca="1">VLOOKUP(A659,OFFSET(SVOD!$A$4,1,0,2000,5),5,0)</f>
        <v>0</v>
      </c>
      <c r="AA659">
        <f ca="1">VLOOKUP(A659,OFFSET(SVOD!$A$4,1,0,2000,4),4,0)</f>
        <v>1</v>
      </c>
    </row>
    <row r="660" spans="1:27" hidden="1" x14ac:dyDescent="0.25">
      <c r="A660">
        <v>8012</v>
      </c>
      <c r="B660">
        <v>1</v>
      </c>
      <c r="C660" s="10">
        <v>42644</v>
      </c>
      <c r="D660" s="10"/>
      <c r="E660" s="9">
        <f t="shared" si="61"/>
        <v>0</v>
      </c>
      <c r="F660" s="9">
        <f t="shared" si="62"/>
        <v>1</v>
      </c>
      <c r="I660">
        <f ca="1">VLOOKUP(A660,OFFSET(SVOD!$A$4,1,0,2000,3),3,0)</f>
        <v>1</v>
      </c>
      <c r="J660" s="160"/>
      <c r="K660" s="38">
        <f t="shared" ca="1" si="63"/>
        <v>1</v>
      </c>
      <c r="L660" s="38">
        <f t="shared" ca="1" si="64"/>
        <v>1</v>
      </c>
      <c r="M660" s="37">
        <v>1</v>
      </c>
      <c r="N660" s="36" t="b">
        <f t="shared" ca="1" si="65"/>
        <v>0</v>
      </c>
      <c r="O660" t="s">
        <v>6937</v>
      </c>
      <c r="P660" s="44">
        <v>20000000</v>
      </c>
      <c r="Q660">
        <f ca="1">VLOOKUP(A660,OFFSET(SVOD!$A$4,1,0,2000,3),2,0)</f>
        <v>1</v>
      </c>
      <c r="R660">
        <f ca="1">VLOOKUP(A660,OFFSET(SVOD!$A$4,1,0,2000,3),3,0)</f>
        <v>1</v>
      </c>
      <c r="S660" t="str">
        <f t="shared" si="66"/>
        <v/>
      </c>
      <c r="T660" s="160">
        <f ca="1">VLOOKUP(A660,OFFSET(SVOD!$A$4,1,0,2000,5),5,0)</f>
        <v>0</v>
      </c>
      <c r="AA660">
        <f ca="1">VLOOKUP(A660,OFFSET(SVOD!$A$4,1,0,2000,4),4,0)</f>
        <v>1</v>
      </c>
    </row>
    <row r="661" spans="1:27" hidden="1" x14ac:dyDescent="0.25">
      <c r="A661">
        <v>8014</v>
      </c>
      <c r="B661">
        <v>1</v>
      </c>
      <c r="C661" s="10">
        <v>42644</v>
      </c>
      <c r="D661" s="10"/>
      <c r="E661" s="9">
        <f t="shared" si="61"/>
        <v>0</v>
      </c>
      <c r="F661" s="9">
        <f t="shared" si="62"/>
        <v>1</v>
      </c>
      <c r="I661">
        <f ca="1">VLOOKUP(A661,OFFSET(SVOD!$A$4,1,0,2000,3),3,0)</f>
        <v>1</v>
      </c>
      <c r="J661" s="160"/>
      <c r="K661" s="38">
        <f t="shared" ca="1" si="63"/>
        <v>1</v>
      </c>
      <c r="L661" s="38">
        <f t="shared" ca="1" si="64"/>
        <v>1</v>
      </c>
      <c r="M661" s="37">
        <v>1</v>
      </c>
      <c r="N661" s="36" t="b">
        <f t="shared" ca="1" si="65"/>
        <v>0</v>
      </c>
      <c r="O661" t="s">
        <v>5428</v>
      </c>
      <c r="P661" s="44">
        <v>159779836.19999999</v>
      </c>
      <c r="Q661">
        <f ca="1">VLOOKUP(A661,OFFSET(SVOD!$A$4,1,0,2000,3),2,0)</f>
        <v>1</v>
      </c>
      <c r="R661">
        <f ca="1">VLOOKUP(A661,OFFSET(SVOD!$A$4,1,0,2000,3),3,0)</f>
        <v>1</v>
      </c>
      <c r="S661" t="str">
        <f t="shared" si="66"/>
        <v/>
      </c>
      <c r="T661" s="160">
        <f ca="1">VLOOKUP(A661,OFFSET(SVOD!$A$4,1,0,2000,5),5,0)</f>
        <v>2</v>
      </c>
      <c r="AA661">
        <f ca="1">VLOOKUP(A661,OFFSET(SVOD!$A$4,1,0,2000,4),4,0)</f>
        <v>1</v>
      </c>
    </row>
    <row r="662" spans="1:27" hidden="1" x14ac:dyDescent="0.25">
      <c r="A662">
        <v>8021</v>
      </c>
      <c r="B662">
        <v>1</v>
      </c>
      <c r="C662" s="10">
        <v>42644</v>
      </c>
      <c r="D662" s="10"/>
      <c r="E662" s="9">
        <f t="shared" si="61"/>
        <v>0</v>
      </c>
      <c r="F662" s="9">
        <f t="shared" si="62"/>
        <v>1</v>
      </c>
      <c r="I662">
        <f ca="1">VLOOKUP(A662,OFFSET(SVOD!$A$4,1,0,2000,3),3,0)</f>
        <v>1</v>
      </c>
      <c r="J662" s="160"/>
      <c r="K662" s="38">
        <f t="shared" ca="1" si="63"/>
        <v>1</v>
      </c>
      <c r="L662" s="38">
        <f t="shared" ca="1" si="64"/>
        <v>1</v>
      </c>
      <c r="M662" s="37">
        <v>1</v>
      </c>
      <c r="N662" s="36" t="b">
        <f t="shared" ca="1" si="65"/>
        <v>0</v>
      </c>
      <c r="O662" t="s">
        <v>7084</v>
      </c>
      <c r="P662" s="44">
        <v>1073630364.36</v>
      </c>
      <c r="Q662">
        <f ca="1">VLOOKUP(A662,OFFSET(SVOD!$A$4,1,0,2000,3),2,0)</f>
        <v>1</v>
      </c>
      <c r="R662">
        <f ca="1">VLOOKUP(A662,OFFSET(SVOD!$A$4,1,0,2000,3),3,0)</f>
        <v>1</v>
      </c>
      <c r="S662" t="str">
        <f t="shared" si="66"/>
        <v/>
      </c>
      <c r="T662" s="160">
        <f ca="1">VLOOKUP(A662,OFFSET(SVOD!$A$4,1,0,2000,5),5,0)</f>
        <v>0</v>
      </c>
      <c r="AA662">
        <f ca="1">VLOOKUP(A662,OFFSET(SVOD!$A$4,1,0,2000,4),4,0)</f>
        <v>1</v>
      </c>
    </row>
    <row r="663" spans="1:27" hidden="1" x14ac:dyDescent="0.25">
      <c r="A663">
        <v>8022</v>
      </c>
      <c r="B663">
        <v>1</v>
      </c>
      <c r="C663" s="10">
        <v>42644</v>
      </c>
      <c r="D663" s="10"/>
      <c r="E663" s="9">
        <f t="shared" si="61"/>
        <v>0</v>
      </c>
      <c r="F663" s="9">
        <f t="shared" si="62"/>
        <v>1</v>
      </c>
      <c r="I663">
        <f ca="1">VLOOKUP(A663,OFFSET(SVOD!$A$4,1,0,2000,3),3,0)</f>
        <v>1</v>
      </c>
      <c r="J663" s="160"/>
      <c r="K663" s="38">
        <f t="shared" ca="1" si="63"/>
        <v>1</v>
      </c>
      <c r="L663" s="38">
        <f t="shared" ca="1" si="64"/>
        <v>1</v>
      </c>
      <c r="M663" s="37">
        <v>1</v>
      </c>
      <c r="N663" s="36" t="b">
        <f t="shared" ca="1" si="65"/>
        <v>0</v>
      </c>
      <c r="O663" t="s">
        <v>4976</v>
      </c>
      <c r="P663" s="44">
        <v>456985803.39999998</v>
      </c>
      <c r="Q663">
        <f ca="1">VLOOKUP(A663,OFFSET(SVOD!$A$4,1,0,2000,3),2,0)</f>
        <v>1</v>
      </c>
      <c r="R663">
        <f ca="1">VLOOKUP(A663,OFFSET(SVOD!$A$4,1,0,2000,3),3,0)</f>
        <v>1</v>
      </c>
      <c r="S663" t="str">
        <f t="shared" si="66"/>
        <v/>
      </c>
      <c r="T663" s="160">
        <f ca="1">VLOOKUP(A663,OFFSET(SVOD!$A$4,1,0,2000,5),5,0)</f>
        <v>0</v>
      </c>
      <c r="AA663">
        <f ca="1">VLOOKUP(A663,OFFSET(SVOD!$A$4,1,0,2000,4),4,0)</f>
        <v>1</v>
      </c>
    </row>
    <row r="664" spans="1:27" hidden="1" x14ac:dyDescent="0.25">
      <c r="A664">
        <v>8026</v>
      </c>
      <c r="B664">
        <v>1</v>
      </c>
      <c r="C664" s="10">
        <v>42644</v>
      </c>
      <c r="D664" s="10"/>
      <c r="E664" s="9">
        <f t="shared" si="61"/>
        <v>0</v>
      </c>
      <c r="F664" s="9">
        <f t="shared" si="62"/>
        <v>1</v>
      </c>
      <c r="I664">
        <f ca="1">VLOOKUP(A664,OFFSET(SVOD!$A$4,1,0,2000,3),3,0)</f>
        <v>1</v>
      </c>
      <c r="J664" s="160"/>
      <c r="K664" s="38">
        <f t="shared" ca="1" si="63"/>
        <v>1</v>
      </c>
      <c r="L664" s="38">
        <f t="shared" ca="1" si="64"/>
        <v>1</v>
      </c>
      <c r="M664" s="37">
        <v>1</v>
      </c>
      <c r="N664" s="36" t="b">
        <f t="shared" ca="1" si="65"/>
        <v>0</v>
      </c>
      <c r="O664" t="s">
        <v>5015</v>
      </c>
      <c r="P664" s="44">
        <v>236350000</v>
      </c>
      <c r="Q664">
        <f ca="1">VLOOKUP(A664,OFFSET(SVOD!$A$4,1,0,2000,3),2,0)</f>
        <v>1</v>
      </c>
      <c r="R664">
        <f ca="1">VLOOKUP(A664,OFFSET(SVOD!$A$4,1,0,2000,3),3,0)</f>
        <v>1</v>
      </c>
      <c r="S664" t="str">
        <f t="shared" si="66"/>
        <v/>
      </c>
      <c r="T664" s="160">
        <f ca="1">VLOOKUP(A664,OFFSET(SVOD!$A$4,1,0,2000,5),5,0)</f>
        <v>0</v>
      </c>
      <c r="AA664">
        <f ca="1">VLOOKUP(A664,OFFSET(SVOD!$A$4,1,0,2000,4),4,0)</f>
        <v>1</v>
      </c>
    </row>
    <row r="665" spans="1:27" hidden="1" x14ac:dyDescent="0.25">
      <c r="A665">
        <v>8055</v>
      </c>
      <c r="B665">
        <v>2.2000000000000002</v>
      </c>
      <c r="C665" s="10">
        <v>42644</v>
      </c>
      <c r="D665" s="10"/>
      <c r="E665" s="9">
        <f t="shared" si="61"/>
        <v>0</v>
      </c>
      <c r="F665" s="9">
        <f t="shared" si="62"/>
        <v>1</v>
      </c>
      <c r="I665">
        <f ca="1">VLOOKUP(A665,OFFSET(SVOD!$A$4,1,0,2000,3),3,0)</f>
        <v>2.2000000000000002</v>
      </c>
      <c r="J665" s="160"/>
      <c r="K665" s="38">
        <f t="shared" ca="1" si="63"/>
        <v>2.2000000000000002</v>
      </c>
      <c r="L665" s="38">
        <f t="shared" ca="1" si="64"/>
        <v>2.2000000000000002</v>
      </c>
      <c r="M665" s="37">
        <v>2.2000000000000002</v>
      </c>
      <c r="N665" s="36" t="b">
        <f t="shared" ca="1" si="65"/>
        <v>0</v>
      </c>
      <c r="O665" t="s">
        <v>5998</v>
      </c>
      <c r="P665" s="44">
        <v>1440789474</v>
      </c>
      <c r="Q665">
        <f ca="1">VLOOKUP(A665,OFFSET(SVOD!$A$4,1,0,2000,3),2,0)</f>
        <v>2.2000000000000002</v>
      </c>
      <c r="R665">
        <f ca="1">VLOOKUP(A665,OFFSET(SVOD!$A$4,1,0,2000,3),3,0)</f>
        <v>2.2000000000000002</v>
      </c>
      <c r="S665" t="str">
        <f t="shared" si="66"/>
        <v/>
      </c>
      <c r="T665" s="160">
        <f ca="1">VLOOKUP(A665,OFFSET(SVOD!$A$4,1,0,2000,5),5,0)</f>
        <v>0</v>
      </c>
      <c r="AA665">
        <f ca="1">VLOOKUP(A665,OFFSET(SVOD!$A$4,1,0,2000,4),4,0)</f>
        <v>1</v>
      </c>
    </row>
    <row r="666" spans="1:27" hidden="1" x14ac:dyDescent="0.25">
      <c r="A666">
        <v>8057</v>
      </c>
      <c r="B666">
        <v>1</v>
      </c>
      <c r="C666" s="10">
        <v>42644</v>
      </c>
      <c r="D666" s="10"/>
      <c r="E666" s="9">
        <f t="shared" si="61"/>
        <v>0</v>
      </c>
      <c r="F666" s="9">
        <f t="shared" si="62"/>
        <v>1</v>
      </c>
      <c r="I666">
        <f ca="1">VLOOKUP(A666,OFFSET(SVOD!$A$4,1,0,2000,3),3,0)</f>
        <v>1</v>
      </c>
      <c r="J666" s="160"/>
      <c r="K666" s="38">
        <f t="shared" ca="1" si="63"/>
        <v>1</v>
      </c>
      <c r="L666" s="38">
        <f t="shared" ca="1" si="64"/>
        <v>1</v>
      </c>
      <c r="M666" s="37">
        <v>1</v>
      </c>
      <c r="N666" s="36" t="b">
        <f t="shared" ca="1" si="65"/>
        <v>0</v>
      </c>
      <c r="O666" t="s">
        <v>5238</v>
      </c>
      <c r="P666" s="44">
        <v>666512485.47000003</v>
      </c>
      <c r="Q666">
        <f ca="1">VLOOKUP(A666,OFFSET(SVOD!$A$4,1,0,2000,3),2,0)</f>
        <v>1</v>
      </c>
      <c r="R666">
        <f ca="1">VLOOKUP(A666,OFFSET(SVOD!$A$4,1,0,2000,3),3,0)</f>
        <v>1</v>
      </c>
      <c r="S666" t="str">
        <f t="shared" si="66"/>
        <v/>
      </c>
      <c r="T666" s="160">
        <f ca="1">VLOOKUP(A666,OFFSET(SVOD!$A$4,1,0,2000,5),5,0)</f>
        <v>0</v>
      </c>
      <c r="AA666">
        <f ca="1">VLOOKUP(A666,OFFSET(SVOD!$A$4,1,0,2000,4),4,0)</f>
        <v>1</v>
      </c>
    </row>
    <row r="667" spans="1:27" hidden="1" x14ac:dyDescent="0.25">
      <c r="A667">
        <v>8058</v>
      </c>
      <c r="B667">
        <v>1</v>
      </c>
      <c r="C667" s="10">
        <v>42644</v>
      </c>
      <c r="D667" s="10"/>
      <c r="E667" s="9">
        <f t="shared" si="61"/>
        <v>0</v>
      </c>
      <c r="F667" s="9">
        <f t="shared" si="62"/>
        <v>1</v>
      </c>
      <c r="I667">
        <f ca="1">VLOOKUP(A667,OFFSET(SVOD!$A$4,1,0,2000,3),3,0)</f>
        <v>1</v>
      </c>
      <c r="J667" s="160"/>
      <c r="K667" s="38">
        <f t="shared" ca="1" si="63"/>
        <v>1</v>
      </c>
      <c r="L667" s="38">
        <f t="shared" ca="1" si="64"/>
        <v>1</v>
      </c>
      <c r="M667" s="37">
        <v>1</v>
      </c>
      <c r="N667" s="36" t="b">
        <f t="shared" ca="1" si="65"/>
        <v>0</v>
      </c>
      <c r="O667" t="s">
        <v>5375</v>
      </c>
      <c r="P667" s="44">
        <v>200000000</v>
      </c>
      <c r="Q667">
        <f ca="1">VLOOKUP(A667,OFFSET(SVOD!$A$4,1,0,2000,3),2,0)</f>
        <v>1</v>
      </c>
      <c r="R667">
        <f ca="1">VLOOKUP(A667,OFFSET(SVOD!$A$4,1,0,2000,3),3,0)</f>
        <v>1</v>
      </c>
      <c r="S667" t="str">
        <f t="shared" si="66"/>
        <v/>
      </c>
      <c r="T667" s="160">
        <f ca="1">VLOOKUP(A667,OFFSET(SVOD!$A$4,1,0,2000,5),5,0)</f>
        <v>0</v>
      </c>
      <c r="AA667">
        <f ca="1">VLOOKUP(A667,OFFSET(SVOD!$A$4,1,0,2000,4),4,0)</f>
        <v>1</v>
      </c>
    </row>
    <row r="668" spans="1:27" hidden="1" x14ac:dyDescent="0.25">
      <c r="A668">
        <v>8065</v>
      </c>
      <c r="B668">
        <v>1</v>
      </c>
      <c r="C668" s="10">
        <v>42644</v>
      </c>
      <c r="D668" s="10"/>
      <c r="E668" s="9">
        <f t="shared" si="61"/>
        <v>0</v>
      </c>
      <c r="F668" s="9">
        <f t="shared" si="62"/>
        <v>1</v>
      </c>
      <c r="I668">
        <f ca="1">VLOOKUP(A668,OFFSET(SVOD!$A$4,1,0,2000,3),3,0)</f>
        <v>1</v>
      </c>
      <c r="J668" s="160"/>
      <c r="K668" s="38">
        <f t="shared" ca="1" si="63"/>
        <v>1</v>
      </c>
      <c r="L668" s="38">
        <f t="shared" ca="1" si="64"/>
        <v>1</v>
      </c>
      <c r="M668" s="37">
        <v>1</v>
      </c>
      <c r="N668" s="36" t="b">
        <f t="shared" ca="1" si="65"/>
        <v>0</v>
      </c>
      <c r="O668" t="s">
        <v>5489</v>
      </c>
      <c r="P668" s="44">
        <v>218500000</v>
      </c>
      <c r="Q668">
        <f ca="1">VLOOKUP(A668,OFFSET(SVOD!$A$4,1,0,2000,3),2,0)</f>
        <v>1</v>
      </c>
      <c r="R668">
        <f ca="1">VLOOKUP(A668,OFFSET(SVOD!$A$4,1,0,2000,3),3,0)</f>
        <v>1</v>
      </c>
      <c r="S668" t="str">
        <f t="shared" si="66"/>
        <v/>
      </c>
      <c r="T668" s="160">
        <f ca="1">VLOOKUP(A668,OFFSET(SVOD!$A$4,1,0,2000,5),5,0)</f>
        <v>0</v>
      </c>
      <c r="AA668">
        <f ca="1">VLOOKUP(A668,OFFSET(SVOD!$A$4,1,0,2000,4),4,0)</f>
        <v>1</v>
      </c>
    </row>
    <row r="669" spans="1:27" hidden="1" x14ac:dyDescent="0.25">
      <c r="A669">
        <v>8066</v>
      </c>
      <c r="B669">
        <v>1</v>
      </c>
      <c r="C669" s="10">
        <v>42644</v>
      </c>
      <c r="D669" s="10"/>
      <c r="E669" s="9">
        <f t="shared" si="61"/>
        <v>0</v>
      </c>
      <c r="F669" s="9">
        <f t="shared" si="62"/>
        <v>1</v>
      </c>
      <c r="I669">
        <f ca="1">VLOOKUP(A669,OFFSET(SVOD!$A$4,1,0,2000,3),3,0)</f>
        <v>1</v>
      </c>
      <c r="J669" s="160"/>
      <c r="K669" s="38">
        <f t="shared" ca="1" si="63"/>
        <v>1</v>
      </c>
      <c r="L669" s="38">
        <f t="shared" ca="1" si="64"/>
        <v>1</v>
      </c>
      <c r="M669" s="37">
        <v>1</v>
      </c>
      <c r="N669" s="36" t="b">
        <f t="shared" ca="1" si="65"/>
        <v>0</v>
      </c>
      <c r="O669" t="s">
        <v>5490</v>
      </c>
      <c r="P669" s="44">
        <v>159200000</v>
      </c>
      <c r="Q669">
        <f ca="1">VLOOKUP(A669,OFFSET(SVOD!$A$4,1,0,2000,3),2,0)</f>
        <v>1</v>
      </c>
      <c r="R669">
        <f ca="1">VLOOKUP(A669,OFFSET(SVOD!$A$4,1,0,2000,3),3,0)</f>
        <v>1</v>
      </c>
      <c r="S669" t="str">
        <f t="shared" si="66"/>
        <v/>
      </c>
      <c r="T669" s="160">
        <f ca="1">VLOOKUP(A669,OFFSET(SVOD!$A$4,1,0,2000,5),5,0)</f>
        <v>0</v>
      </c>
      <c r="AA669">
        <f ca="1">VLOOKUP(A669,OFFSET(SVOD!$A$4,1,0,2000,4),4,0)</f>
        <v>1</v>
      </c>
    </row>
    <row r="670" spans="1:27" hidden="1" x14ac:dyDescent="0.25">
      <c r="A670">
        <v>8067</v>
      </c>
      <c r="B670">
        <v>1</v>
      </c>
      <c r="C670" s="10">
        <v>42644</v>
      </c>
      <c r="D670" s="10"/>
      <c r="E670" s="9">
        <f t="shared" si="61"/>
        <v>0</v>
      </c>
      <c r="F670" s="9">
        <f t="shared" si="62"/>
        <v>1</v>
      </c>
      <c r="I670">
        <f ca="1">VLOOKUP(A670,OFFSET(SVOD!$A$4,1,0,2000,3),3,0)</f>
        <v>1</v>
      </c>
      <c r="J670" s="160"/>
      <c r="K670" s="38">
        <f t="shared" ca="1" si="63"/>
        <v>1</v>
      </c>
      <c r="L670" s="38">
        <f t="shared" ca="1" si="64"/>
        <v>1</v>
      </c>
      <c r="M670" s="37">
        <v>1</v>
      </c>
      <c r="N670" s="36" t="b">
        <f t="shared" ca="1" si="65"/>
        <v>0</v>
      </c>
      <c r="O670" t="s">
        <v>5491</v>
      </c>
      <c r="P670" s="44">
        <v>182500000</v>
      </c>
      <c r="Q670">
        <f ca="1">VLOOKUP(A670,OFFSET(SVOD!$A$4,1,0,2000,3),2,0)</f>
        <v>1</v>
      </c>
      <c r="R670">
        <f ca="1">VLOOKUP(A670,OFFSET(SVOD!$A$4,1,0,2000,3),3,0)</f>
        <v>1</v>
      </c>
      <c r="S670" t="str">
        <f t="shared" si="66"/>
        <v/>
      </c>
      <c r="T670" s="160">
        <f ca="1">VLOOKUP(A670,OFFSET(SVOD!$A$4,1,0,2000,5),5,0)</f>
        <v>0</v>
      </c>
      <c r="AA670">
        <f ca="1">VLOOKUP(A670,OFFSET(SVOD!$A$4,1,0,2000,4),4,0)</f>
        <v>1</v>
      </c>
    </row>
    <row r="671" spans="1:27" hidden="1" x14ac:dyDescent="0.25">
      <c r="A671">
        <v>8068</v>
      </c>
      <c r="B671">
        <v>1</v>
      </c>
      <c r="C671" s="10">
        <v>42644</v>
      </c>
      <c r="D671" s="10"/>
      <c r="E671" s="9">
        <f t="shared" si="61"/>
        <v>0</v>
      </c>
      <c r="F671" s="9">
        <f t="shared" si="62"/>
        <v>1</v>
      </c>
      <c r="I671">
        <f ca="1">VLOOKUP(A671,OFFSET(SVOD!$A$4,1,0,2000,3),3,0)</f>
        <v>1</v>
      </c>
      <c r="J671" s="160"/>
      <c r="K671" s="38">
        <f t="shared" ca="1" si="63"/>
        <v>1</v>
      </c>
      <c r="L671" s="38">
        <f t="shared" ca="1" si="64"/>
        <v>1</v>
      </c>
      <c r="M671" s="37">
        <v>1</v>
      </c>
      <c r="N671" s="36" t="b">
        <f t="shared" ca="1" si="65"/>
        <v>0</v>
      </c>
      <c r="O671" t="s">
        <v>4989</v>
      </c>
      <c r="P671" s="44">
        <v>9040100560.6399994</v>
      </c>
      <c r="Q671">
        <f ca="1">VLOOKUP(A671,OFFSET(SVOD!$A$4,1,0,2000,3),2,0)</f>
        <v>1</v>
      </c>
      <c r="R671">
        <f ca="1">VLOOKUP(A671,OFFSET(SVOD!$A$4,1,0,2000,3),3,0)</f>
        <v>1</v>
      </c>
      <c r="S671" t="str">
        <f t="shared" si="66"/>
        <v/>
      </c>
      <c r="T671" s="160">
        <f ca="1">VLOOKUP(A671,OFFSET(SVOD!$A$4,1,0,2000,5),5,0)</f>
        <v>0</v>
      </c>
      <c r="U671" t="s">
        <v>7751</v>
      </c>
      <c r="AA671">
        <f ca="1">VLOOKUP(A671,OFFSET(SVOD!$A$4,1,0,2000,4),4,0)</f>
        <v>1</v>
      </c>
    </row>
    <row r="672" spans="1:27" hidden="1" x14ac:dyDescent="0.25">
      <c r="A672">
        <v>8075</v>
      </c>
      <c r="B672">
        <v>2.2000000000000002</v>
      </c>
      <c r="C672" s="10">
        <v>42461</v>
      </c>
      <c r="D672" s="10"/>
      <c r="E672" s="9">
        <f t="shared" si="61"/>
        <v>0</v>
      </c>
      <c r="F672" s="9">
        <f t="shared" si="62"/>
        <v>1</v>
      </c>
      <c r="I672">
        <f ca="1">VLOOKUP(A672,OFFSET(SVOD!$A$4,1,0,2000,3),3,0)</f>
        <v>4.2</v>
      </c>
      <c r="J672" s="160"/>
      <c r="K672" s="38">
        <f t="shared" ca="1" si="63"/>
        <v>4.2</v>
      </c>
      <c r="L672" s="38">
        <f t="shared" ca="1" si="64"/>
        <v>4.2</v>
      </c>
      <c r="M672" s="37">
        <v>4.2</v>
      </c>
      <c r="N672" s="36" t="b">
        <f t="shared" ca="1" si="65"/>
        <v>0</v>
      </c>
      <c r="O672" t="s">
        <v>5146</v>
      </c>
      <c r="P672" s="44">
        <v>457640000</v>
      </c>
      <c r="Q672">
        <f ca="1">VLOOKUP(A672,OFFSET(SVOD!$A$4,1,0,2000,3),2,0)</f>
        <v>4.2</v>
      </c>
      <c r="R672">
        <f ca="1">VLOOKUP(A672,OFFSET(SVOD!$A$4,1,0,2000,3),3,0)</f>
        <v>4.2</v>
      </c>
      <c r="S672" t="str">
        <f t="shared" si="66"/>
        <v/>
      </c>
      <c r="T672" s="160">
        <f ca="1">VLOOKUP(A672,OFFSET(SVOD!$A$4,1,0,2000,5),5,0)</f>
        <v>218</v>
      </c>
      <c r="AA672">
        <f ca="1">VLOOKUP(A672,OFFSET(SVOD!$A$4,1,0,2000,4),4,0)</f>
        <v>3</v>
      </c>
    </row>
    <row r="673" spans="1:28" hidden="1" x14ac:dyDescent="0.25">
      <c r="A673">
        <v>8083</v>
      </c>
      <c r="B673">
        <v>2.1</v>
      </c>
      <c r="C673" s="10">
        <v>42644</v>
      </c>
      <c r="D673" s="10"/>
      <c r="E673" s="9">
        <f t="shared" si="61"/>
        <v>0</v>
      </c>
      <c r="F673" s="9">
        <f t="shared" si="62"/>
        <v>1</v>
      </c>
      <c r="I673">
        <f ca="1">VLOOKUP(A673,OFFSET(SVOD!$A$4,1,0,2000,3),3,0)</f>
        <v>2.1</v>
      </c>
      <c r="J673" s="160"/>
      <c r="K673" s="38">
        <f t="shared" ca="1" si="63"/>
        <v>2</v>
      </c>
      <c r="L673" s="38">
        <f t="shared" ca="1" si="64"/>
        <v>2</v>
      </c>
      <c r="M673" s="37">
        <v>2</v>
      </c>
      <c r="N673" s="36" t="b">
        <f t="shared" ca="1" si="65"/>
        <v>0</v>
      </c>
      <c r="O673" t="s">
        <v>7828</v>
      </c>
      <c r="P673" s="44">
        <v>27395000</v>
      </c>
      <c r="Q673">
        <f ca="1">VLOOKUP(A673,OFFSET(SVOD!$A$4,1,0,2000,3),2,0)</f>
        <v>2.1</v>
      </c>
      <c r="R673">
        <f ca="1">VLOOKUP(A673,OFFSET(SVOD!$A$4,1,0,2000,3),3,0)</f>
        <v>2.1</v>
      </c>
      <c r="S673" t="str">
        <f t="shared" si="66"/>
        <v/>
      </c>
      <c r="T673" s="160">
        <f ca="1">VLOOKUP(A673,OFFSET(SVOD!$A$4,1,0,2000,5),5,0)</f>
        <v>0</v>
      </c>
      <c r="AA673">
        <f ca="1">VLOOKUP(A673,OFFSET(SVOD!$A$4,1,0,2000,4),4,0)</f>
        <v>1</v>
      </c>
    </row>
    <row r="674" spans="1:28" hidden="1" x14ac:dyDescent="0.25">
      <c r="A674">
        <v>8088</v>
      </c>
      <c r="B674">
        <v>2.1</v>
      </c>
      <c r="C674" s="10">
        <v>42370</v>
      </c>
      <c r="D674" s="10"/>
      <c r="E674" s="9">
        <f t="shared" si="61"/>
        <v>0</v>
      </c>
      <c r="F674" s="9">
        <f t="shared" si="62"/>
        <v>1</v>
      </c>
      <c r="I674">
        <f ca="1">VLOOKUP(A674,OFFSET(SVOD!$A$4,1,0,2000,3),3,0)</f>
        <v>3</v>
      </c>
      <c r="J674" s="160"/>
      <c r="K674" s="38">
        <f t="shared" ca="1" si="63"/>
        <v>3</v>
      </c>
      <c r="L674" s="38">
        <f t="shared" ca="1" si="64"/>
        <v>3</v>
      </c>
      <c r="M674" s="37">
        <v>3</v>
      </c>
      <c r="N674" s="36" t="b">
        <f t="shared" ca="1" si="65"/>
        <v>0</v>
      </c>
      <c r="O674" t="s">
        <v>5368</v>
      </c>
      <c r="P674" s="44">
        <v>2876203447.2199998</v>
      </c>
      <c r="Q674">
        <f ca="1">VLOOKUP(A674,OFFSET(SVOD!$A$4,1,0,2000,3),2,0)</f>
        <v>3</v>
      </c>
      <c r="R674">
        <f ca="1">VLOOKUP(A674,OFFSET(SVOD!$A$4,1,0,2000,3),3,0)</f>
        <v>3</v>
      </c>
      <c r="S674" t="str">
        <f t="shared" si="66"/>
        <v/>
      </c>
      <c r="T674" s="160">
        <f ca="1">VLOOKUP(A674,OFFSET(SVOD!$A$4,1,0,2000,5),5,0)</f>
        <v>0</v>
      </c>
      <c r="AA674">
        <f ca="1">VLOOKUP(A674,OFFSET(SVOD!$A$4,1,0,2000,4),4,0)</f>
        <v>1</v>
      </c>
    </row>
    <row r="675" spans="1:28" hidden="1" x14ac:dyDescent="0.25">
      <c r="A675">
        <v>8094</v>
      </c>
      <c r="B675">
        <v>1</v>
      </c>
      <c r="C675" s="10">
        <v>42644</v>
      </c>
      <c r="D675" s="10"/>
      <c r="E675" s="9">
        <f t="shared" si="61"/>
        <v>0</v>
      </c>
      <c r="F675" s="9">
        <f t="shared" si="62"/>
        <v>1</v>
      </c>
      <c r="I675">
        <f ca="1">VLOOKUP(A675,OFFSET(SVOD!$A$4,1,0,2000,3),3,0)</f>
        <v>1</v>
      </c>
      <c r="J675" s="160"/>
      <c r="K675" s="38">
        <f t="shared" ca="1" si="63"/>
        <v>1</v>
      </c>
      <c r="L675" s="38">
        <f t="shared" ca="1" si="64"/>
        <v>1</v>
      </c>
      <c r="M675" s="37">
        <v>1</v>
      </c>
      <c r="N675" s="36" t="b">
        <f t="shared" ca="1" si="65"/>
        <v>0</v>
      </c>
      <c r="O675" t="s">
        <v>5768</v>
      </c>
      <c r="P675" s="44">
        <v>2400000000</v>
      </c>
      <c r="Q675">
        <f ca="1">VLOOKUP(A675,OFFSET(SVOD!$A$4,1,0,2000,3),2,0)</f>
        <v>1</v>
      </c>
      <c r="R675">
        <f ca="1">VLOOKUP(A675,OFFSET(SVOD!$A$4,1,0,2000,3),3,0)</f>
        <v>1</v>
      </c>
      <c r="S675" t="str">
        <f t="shared" si="66"/>
        <v/>
      </c>
      <c r="T675" s="160">
        <f ca="1">VLOOKUP(A675,OFFSET(SVOD!$A$4,1,0,2000,5),5,0)</f>
        <v>0</v>
      </c>
      <c r="AA675">
        <f ca="1">VLOOKUP(A675,OFFSET(SVOD!$A$4,1,0,2000,4),4,0)</f>
        <v>1</v>
      </c>
    </row>
    <row r="676" spans="1:28" hidden="1" x14ac:dyDescent="0.25">
      <c r="A676">
        <v>8097</v>
      </c>
      <c r="B676">
        <v>1</v>
      </c>
      <c r="C676" s="10">
        <v>42644</v>
      </c>
      <c r="D676" s="10"/>
      <c r="E676" s="9">
        <f t="shared" si="61"/>
        <v>0</v>
      </c>
      <c r="F676" s="9">
        <f t="shared" si="62"/>
        <v>1</v>
      </c>
      <c r="I676">
        <f ca="1">VLOOKUP(A676,OFFSET(SVOD!$A$4,1,0,2000,3),3,0)</f>
        <v>1</v>
      </c>
      <c r="J676" s="160"/>
      <c r="K676" s="38">
        <f t="shared" ca="1" si="63"/>
        <v>1</v>
      </c>
      <c r="L676" s="38">
        <f t="shared" ca="1" si="64"/>
        <v>1</v>
      </c>
      <c r="M676" s="37">
        <v>1</v>
      </c>
      <c r="N676" s="36" t="b">
        <f t="shared" ca="1" si="65"/>
        <v>0</v>
      </c>
      <c r="O676" t="s">
        <v>6983</v>
      </c>
      <c r="P676" s="44">
        <v>60000000</v>
      </c>
      <c r="Q676">
        <f ca="1">VLOOKUP(A676,OFFSET(SVOD!$A$4,1,0,2000,3),2,0)</f>
        <v>1</v>
      </c>
      <c r="R676">
        <f ca="1">VLOOKUP(A676,OFFSET(SVOD!$A$4,1,0,2000,3),3,0)</f>
        <v>1</v>
      </c>
      <c r="S676" t="str">
        <f t="shared" si="66"/>
        <v/>
      </c>
      <c r="T676" s="160">
        <f ca="1">VLOOKUP(A676,OFFSET(SVOD!$A$4,1,0,2000,5),5,0)</f>
        <v>0</v>
      </c>
      <c r="AA676">
        <f ca="1">VLOOKUP(A676,OFFSET(SVOD!$A$4,1,0,2000,4),4,0)</f>
        <v>1</v>
      </c>
    </row>
    <row r="677" spans="1:28" hidden="1" x14ac:dyDescent="0.25">
      <c r="A677">
        <v>8119</v>
      </c>
      <c r="B677">
        <v>1</v>
      </c>
      <c r="C677" s="10">
        <v>42644</v>
      </c>
      <c r="D677" s="10"/>
      <c r="E677" s="9">
        <f t="shared" si="61"/>
        <v>0</v>
      </c>
      <c r="F677" s="9">
        <f t="shared" si="62"/>
        <v>1</v>
      </c>
      <c r="I677">
        <f ca="1">VLOOKUP(A677,OFFSET(SVOD!$A$4,1,0,2000,3),3,0)</f>
        <v>1</v>
      </c>
      <c r="J677" s="160"/>
      <c r="K677" s="38">
        <f t="shared" ca="1" si="63"/>
        <v>1</v>
      </c>
      <c r="L677" s="38">
        <f t="shared" ca="1" si="64"/>
        <v>1</v>
      </c>
      <c r="M677" s="37">
        <v>1</v>
      </c>
      <c r="N677" s="36" t="b">
        <f t="shared" ca="1" si="65"/>
        <v>0</v>
      </c>
      <c r="O677" t="s">
        <v>5396</v>
      </c>
      <c r="P677" s="44">
        <v>8771590452.6299992</v>
      </c>
      <c r="Q677">
        <f ca="1">VLOOKUP(A677,OFFSET(SVOD!$A$4,1,0,2000,3),2,0)</f>
        <v>1</v>
      </c>
      <c r="R677">
        <f ca="1">VLOOKUP(A677,OFFSET(SVOD!$A$4,1,0,2000,3),3,0)</f>
        <v>1</v>
      </c>
      <c r="S677" t="str">
        <f t="shared" si="66"/>
        <v/>
      </c>
      <c r="T677" s="160">
        <f ca="1">VLOOKUP(A677,OFFSET(SVOD!$A$4,1,0,2000,5),5,0)</f>
        <v>0</v>
      </c>
      <c r="U677" t="s">
        <v>7752</v>
      </c>
      <c r="AA677">
        <f ca="1">VLOOKUP(A677,OFFSET(SVOD!$A$4,1,0,2000,4),4,0)</f>
        <v>1</v>
      </c>
    </row>
    <row r="678" spans="1:28" hidden="1" x14ac:dyDescent="0.25">
      <c r="A678">
        <v>8131</v>
      </c>
      <c r="B678">
        <v>1</v>
      </c>
      <c r="C678" s="10">
        <v>42644</v>
      </c>
      <c r="D678" s="10"/>
      <c r="E678" s="9">
        <f t="shared" si="61"/>
        <v>0</v>
      </c>
      <c r="F678" s="9">
        <f t="shared" si="62"/>
        <v>1</v>
      </c>
      <c r="I678">
        <f ca="1">VLOOKUP(A678,OFFSET(SVOD!$A$4,1,0,2000,3),3,0)</f>
        <v>1</v>
      </c>
      <c r="J678" s="160"/>
      <c r="K678" s="38">
        <f t="shared" ca="1" si="63"/>
        <v>1</v>
      </c>
      <c r="L678" s="38">
        <f t="shared" ca="1" si="64"/>
        <v>1</v>
      </c>
      <c r="M678" s="37">
        <v>1</v>
      </c>
      <c r="N678" s="36" t="b">
        <f t="shared" ca="1" si="65"/>
        <v>0</v>
      </c>
      <c r="O678" t="s">
        <v>5640</v>
      </c>
      <c r="P678" s="44">
        <v>97109242.409999996</v>
      </c>
      <c r="Q678">
        <f ca="1">VLOOKUP(A678,OFFSET(SVOD!$A$4,1,0,2000,3),2,0)</f>
        <v>1</v>
      </c>
      <c r="R678">
        <f ca="1">VLOOKUP(A678,OFFSET(SVOD!$A$4,1,0,2000,3),3,0)</f>
        <v>1</v>
      </c>
      <c r="S678" t="str">
        <f t="shared" si="66"/>
        <v/>
      </c>
      <c r="T678" s="160">
        <f ca="1">VLOOKUP(A678,OFFSET(SVOD!$A$4,1,0,2000,5),5,0)</f>
        <v>5</v>
      </c>
      <c r="AA678">
        <f ca="1">VLOOKUP(A678,OFFSET(SVOD!$A$4,1,0,2000,4),4,0)</f>
        <v>1</v>
      </c>
    </row>
    <row r="679" spans="1:28" hidden="1" x14ac:dyDescent="0.25">
      <c r="A679">
        <v>8132</v>
      </c>
      <c r="B679">
        <v>1</v>
      </c>
      <c r="C679" s="10">
        <v>42644</v>
      </c>
      <c r="D679" s="10"/>
      <c r="E679" s="9">
        <f t="shared" si="61"/>
        <v>0</v>
      </c>
      <c r="F679" s="9">
        <f t="shared" si="62"/>
        <v>1</v>
      </c>
      <c r="I679">
        <f ca="1">VLOOKUP(A679,OFFSET(SVOD!$A$4,1,0,2000,3),3,0)</f>
        <v>1</v>
      </c>
      <c r="J679" s="160"/>
      <c r="K679" s="38">
        <f t="shared" ca="1" si="63"/>
        <v>1</v>
      </c>
      <c r="L679" s="38">
        <f t="shared" ca="1" si="64"/>
        <v>1</v>
      </c>
      <c r="M679" s="37">
        <v>1</v>
      </c>
      <c r="N679" s="36" t="b">
        <f t="shared" ca="1" si="65"/>
        <v>0</v>
      </c>
      <c r="O679" t="s">
        <v>5999</v>
      </c>
      <c r="P679" s="44">
        <v>10485250.130000001</v>
      </c>
      <c r="Q679">
        <f ca="1">VLOOKUP(A679,OFFSET(SVOD!$A$4,1,0,2000,3),2,0)</f>
        <v>1</v>
      </c>
      <c r="R679">
        <f ca="1">VLOOKUP(A679,OFFSET(SVOD!$A$4,1,0,2000,3),3,0)</f>
        <v>1</v>
      </c>
      <c r="S679" t="str">
        <f t="shared" si="66"/>
        <v/>
      </c>
      <c r="T679" s="160">
        <f ca="1">VLOOKUP(A679,OFFSET(SVOD!$A$4,1,0,2000,5),5,0)</f>
        <v>0</v>
      </c>
      <c r="AA679">
        <f ca="1">VLOOKUP(A679,OFFSET(SVOD!$A$4,1,0,2000,4),4,0)</f>
        <v>1</v>
      </c>
    </row>
    <row r="680" spans="1:28" hidden="1" x14ac:dyDescent="0.25">
      <c r="A680">
        <v>8135</v>
      </c>
      <c r="B680">
        <v>1</v>
      </c>
      <c r="C680" s="10">
        <v>42644</v>
      </c>
      <c r="D680" s="10"/>
      <c r="E680" s="9">
        <f t="shared" si="61"/>
        <v>0</v>
      </c>
      <c r="F680" s="9">
        <f t="shared" si="62"/>
        <v>1</v>
      </c>
      <c r="I680">
        <f ca="1">VLOOKUP(A680,OFFSET(SVOD!$A$4,1,0,2000,3),3,0)</f>
        <v>1</v>
      </c>
      <c r="J680" s="160"/>
      <c r="K680" s="38">
        <f t="shared" ca="1" si="63"/>
        <v>1</v>
      </c>
      <c r="L680" s="38">
        <f t="shared" ca="1" si="64"/>
        <v>1</v>
      </c>
      <c r="M680" s="37">
        <v>1</v>
      </c>
      <c r="N680" s="36" t="b">
        <f t="shared" ca="1" si="65"/>
        <v>0</v>
      </c>
      <c r="O680" t="s">
        <v>6747</v>
      </c>
      <c r="P680" s="44">
        <v>176180724.44</v>
      </c>
      <c r="Q680">
        <f ca="1">VLOOKUP(A680,OFFSET(SVOD!$A$4,1,0,2000,3),2,0)</f>
        <v>1</v>
      </c>
      <c r="R680">
        <f ca="1">VLOOKUP(A680,OFFSET(SVOD!$A$4,1,0,2000,3),3,0)</f>
        <v>1</v>
      </c>
      <c r="S680" t="str">
        <f t="shared" si="66"/>
        <v/>
      </c>
      <c r="T680" s="160">
        <f ca="1">VLOOKUP(A680,OFFSET(SVOD!$A$4,1,0,2000,5),5,0)</f>
        <v>0</v>
      </c>
      <c r="AA680">
        <f ca="1">VLOOKUP(A680,OFFSET(SVOD!$A$4,1,0,2000,4),4,0)</f>
        <v>1</v>
      </c>
    </row>
    <row r="681" spans="1:28" hidden="1" x14ac:dyDescent="0.25">
      <c r="A681">
        <v>8137</v>
      </c>
      <c r="B681">
        <v>1</v>
      </c>
      <c r="C681" s="10">
        <v>42644</v>
      </c>
      <c r="D681" s="10"/>
      <c r="E681" s="9">
        <f t="shared" si="61"/>
        <v>0</v>
      </c>
      <c r="F681" s="9">
        <f t="shared" si="62"/>
        <v>1</v>
      </c>
      <c r="I681">
        <f ca="1">VLOOKUP(A681,OFFSET(SVOD!$A$4,1,0,2000,3),3,0)</f>
        <v>1</v>
      </c>
      <c r="J681" s="160"/>
      <c r="K681" s="38">
        <f t="shared" ca="1" si="63"/>
        <v>1</v>
      </c>
      <c r="L681" s="38">
        <f t="shared" ca="1" si="64"/>
        <v>1</v>
      </c>
      <c r="M681" s="37">
        <v>1</v>
      </c>
      <c r="N681" s="36" t="b">
        <f t="shared" ca="1" si="65"/>
        <v>0</v>
      </c>
      <c r="O681" t="s">
        <v>6748</v>
      </c>
      <c r="P681" s="44">
        <v>177384831.84999999</v>
      </c>
      <c r="Q681">
        <f ca="1">VLOOKUP(A681,OFFSET(SVOD!$A$4,1,0,2000,3),2,0)</f>
        <v>1</v>
      </c>
      <c r="R681">
        <f ca="1">VLOOKUP(A681,OFFSET(SVOD!$A$4,1,0,2000,3),3,0)</f>
        <v>1</v>
      </c>
      <c r="S681" t="str">
        <f t="shared" si="66"/>
        <v/>
      </c>
      <c r="T681" s="160">
        <f ca="1">VLOOKUP(A681,OFFSET(SVOD!$A$4,1,0,2000,5),5,0)</f>
        <v>0</v>
      </c>
      <c r="AA681">
        <f ca="1">VLOOKUP(A681,OFFSET(SVOD!$A$4,1,0,2000,4),4,0)</f>
        <v>1</v>
      </c>
    </row>
    <row r="682" spans="1:28" hidden="1" x14ac:dyDescent="0.25">
      <c r="A682">
        <v>8141</v>
      </c>
      <c r="B682">
        <v>3</v>
      </c>
      <c r="C682" s="10">
        <v>42644</v>
      </c>
      <c r="D682" s="10"/>
      <c r="E682" s="9">
        <f t="shared" si="61"/>
        <v>0</v>
      </c>
      <c r="F682" s="9">
        <f t="shared" si="62"/>
        <v>1</v>
      </c>
      <c r="I682">
        <f ca="1">VLOOKUP(A682,OFFSET(SVOD!$A$4,1,0,2000,3),3,0)</f>
        <v>4</v>
      </c>
      <c r="J682" s="160" t="s">
        <v>178</v>
      </c>
      <c r="K682" s="38">
        <f t="shared" ca="1" si="63"/>
        <v>4</v>
      </c>
      <c r="L682" s="38">
        <f t="shared" ca="1" si="64"/>
        <v>4</v>
      </c>
      <c r="M682" s="37">
        <v>4</v>
      </c>
      <c r="N682" s="36" t="b">
        <f t="shared" ca="1" si="65"/>
        <v>0</v>
      </c>
      <c r="O682" t="s">
        <v>5386</v>
      </c>
      <c r="P682" s="44">
        <v>428893083.19</v>
      </c>
      <c r="Q682">
        <f ca="1">VLOOKUP(A682,OFFSET(SVOD!$A$4,1,0,2000,3),2,0)</f>
        <v>4</v>
      </c>
      <c r="R682">
        <f ca="1">VLOOKUP(A682,OFFSET(SVOD!$A$4,1,0,2000,3),3,0)</f>
        <v>4</v>
      </c>
      <c r="S682" t="str">
        <f t="shared" si="66"/>
        <v/>
      </c>
      <c r="T682" s="160">
        <f ca="1">VLOOKUP(A682,OFFSET(SVOD!$A$4,1,0,2000,5),5,0)</f>
        <v>247</v>
      </c>
      <c r="V682" t="s">
        <v>5395</v>
      </c>
      <c r="AA682">
        <f ca="1">VLOOKUP(A682,OFFSET(SVOD!$A$4,1,0,2000,4),4,0)</f>
        <v>3</v>
      </c>
      <c r="AB682">
        <v>1</v>
      </c>
    </row>
    <row r="683" spans="1:28" hidden="1" x14ac:dyDescent="0.25">
      <c r="A683">
        <v>8148</v>
      </c>
      <c r="B683">
        <v>1</v>
      </c>
      <c r="C683" s="10">
        <v>42644</v>
      </c>
      <c r="D683" s="10"/>
      <c r="E683" s="9">
        <f t="shared" si="61"/>
        <v>0</v>
      </c>
      <c r="F683" s="9">
        <f t="shared" si="62"/>
        <v>1</v>
      </c>
      <c r="I683">
        <f ca="1">VLOOKUP(A683,OFFSET(SVOD!$A$4,1,0,2000,3),3,0)</f>
        <v>1</v>
      </c>
      <c r="J683" s="160"/>
      <c r="K683" s="38">
        <f t="shared" ca="1" si="63"/>
        <v>1</v>
      </c>
      <c r="L683" s="38">
        <f t="shared" ca="1" si="64"/>
        <v>1</v>
      </c>
      <c r="M683" s="37">
        <v>1</v>
      </c>
      <c r="N683" s="36" t="b">
        <f t="shared" ca="1" si="65"/>
        <v>0</v>
      </c>
      <c r="O683" t="s">
        <v>5492</v>
      </c>
      <c r="P683" s="44">
        <v>2000000000</v>
      </c>
      <c r="Q683">
        <f ca="1">VLOOKUP(A683,OFFSET(SVOD!$A$4,1,0,2000,3),2,0)</f>
        <v>1</v>
      </c>
      <c r="R683">
        <f ca="1">VLOOKUP(A683,OFFSET(SVOD!$A$4,1,0,2000,3),3,0)</f>
        <v>1</v>
      </c>
      <c r="S683" t="str">
        <f t="shared" si="66"/>
        <v/>
      </c>
      <c r="T683" s="160">
        <f ca="1">VLOOKUP(A683,OFFSET(SVOD!$A$4,1,0,2000,5),5,0)</f>
        <v>0</v>
      </c>
      <c r="AA683">
        <f ca="1">VLOOKUP(A683,OFFSET(SVOD!$A$4,1,0,2000,4),4,0)</f>
        <v>1</v>
      </c>
    </row>
    <row r="684" spans="1:28" hidden="1" x14ac:dyDescent="0.25">
      <c r="A684">
        <v>8149</v>
      </c>
      <c r="B684">
        <v>1</v>
      </c>
      <c r="C684" s="10">
        <v>42644</v>
      </c>
      <c r="D684" s="10"/>
      <c r="E684" s="9">
        <f t="shared" si="61"/>
        <v>0</v>
      </c>
      <c r="F684" s="9">
        <f t="shared" si="62"/>
        <v>1</v>
      </c>
      <c r="I684">
        <f ca="1">VLOOKUP(A684,OFFSET(SVOD!$A$4,1,0,2000,3),3,0)</f>
        <v>1</v>
      </c>
      <c r="J684" s="160"/>
      <c r="K684" s="38">
        <f t="shared" ca="1" si="63"/>
        <v>1</v>
      </c>
      <c r="L684" s="38">
        <f t="shared" ca="1" si="64"/>
        <v>1</v>
      </c>
      <c r="M684" s="37">
        <v>1</v>
      </c>
      <c r="N684" s="36" t="b">
        <f t="shared" ca="1" si="65"/>
        <v>0</v>
      </c>
      <c r="O684" t="s">
        <v>5719</v>
      </c>
      <c r="P684" s="44">
        <v>300000000</v>
      </c>
      <c r="Q684">
        <f ca="1">VLOOKUP(A684,OFFSET(SVOD!$A$4,1,0,2000,3),2,0)</f>
        <v>1</v>
      </c>
      <c r="R684">
        <f ca="1">VLOOKUP(A684,OFFSET(SVOD!$A$4,1,0,2000,3),3,0)</f>
        <v>1</v>
      </c>
      <c r="S684" t="str">
        <f t="shared" si="66"/>
        <v/>
      </c>
      <c r="T684" s="160">
        <f ca="1">VLOOKUP(A684,OFFSET(SVOD!$A$4,1,0,2000,5),5,0)</f>
        <v>0</v>
      </c>
      <c r="AA684">
        <f ca="1">VLOOKUP(A684,OFFSET(SVOD!$A$4,1,0,2000,4),4,0)</f>
        <v>1</v>
      </c>
    </row>
    <row r="685" spans="1:28" hidden="1" x14ac:dyDescent="0.25">
      <c r="A685">
        <v>8155</v>
      </c>
      <c r="B685">
        <v>1</v>
      </c>
      <c r="C685" s="10">
        <v>42644</v>
      </c>
      <c r="D685" s="10"/>
      <c r="E685" s="9">
        <f t="shared" si="61"/>
        <v>0</v>
      </c>
      <c r="F685" s="9">
        <f t="shared" si="62"/>
        <v>1</v>
      </c>
      <c r="I685">
        <f ca="1">VLOOKUP(A685,OFFSET(SVOD!$A$4,1,0,2000,3),3,0)</f>
        <v>1</v>
      </c>
      <c r="J685" s="160"/>
      <c r="K685" s="38">
        <f t="shared" ca="1" si="63"/>
        <v>1</v>
      </c>
      <c r="L685" s="38">
        <f t="shared" ca="1" si="64"/>
        <v>1</v>
      </c>
      <c r="M685" s="37">
        <v>1</v>
      </c>
      <c r="N685" s="36" t="b">
        <f t="shared" ca="1" si="65"/>
        <v>0</v>
      </c>
      <c r="O685" t="s">
        <v>6000</v>
      </c>
      <c r="P685" s="44">
        <v>13855569485.5</v>
      </c>
      <c r="Q685">
        <f ca="1">VLOOKUP(A685,OFFSET(SVOD!$A$4,1,0,2000,3),2,0)</f>
        <v>1</v>
      </c>
      <c r="R685">
        <f ca="1">VLOOKUP(A685,OFFSET(SVOD!$A$4,1,0,2000,3),3,0)</f>
        <v>1</v>
      </c>
      <c r="S685" t="str">
        <f t="shared" si="66"/>
        <v/>
      </c>
      <c r="T685" s="160">
        <f ca="1">VLOOKUP(A685,OFFSET(SVOD!$A$4,1,0,2000,5),5,0)</f>
        <v>0</v>
      </c>
      <c r="AA685">
        <f ca="1">VLOOKUP(A685,OFFSET(SVOD!$A$4,1,0,2000,4),4,0)</f>
        <v>1</v>
      </c>
    </row>
    <row r="686" spans="1:28" hidden="1" x14ac:dyDescent="0.25">
      <c r="A686">
        <v>8157</v>
      </c>
      <c r="B686">
        <v>1</v>
      </c>
      <c r="C686" s="10">
        <v>42644</v>
      </c>
      <c r="D686" s="10"/>
      <c r="E686" s="9">
        <f t="shared" si="61"/>
        <v>0</v>
      </c>
      <c r="F686" s="9">
        <f t="shared" si="62"/>
        <v>1</v>
      </c>
      <c r="I686">
        <f ca="1">VLOOKUP(A686,OFFSET(SVOD!$A$4,1,0,2000,3),3,0)</f>
        <v>1</v>
      </c>
      <c r="J686" s="160"/>
      <c r="K686" s="38">
        <f t="shared" ca="1" si="63"/>
        <v>1</v>
      </c>
      <c r="L686" s="38">
        <f t="shared" ca="1" si="64"/>
        <v>1</v>
      </c>
      <c r="M686" s="37">
        <v>1</v>
      </c>
      <c r="N686" s="36" t="b">
        <f t="shared" ca="1" si="65"/>
        <v>0</v>
      </c>
      <c r="O686" t="s">
        <v>5493</v>
      </c>
      <c r="P686" s="44">
        <v>2100000000</v>
      </c>
      <c r="Q686">
        <f ca="1">VLOOKUP(A686,OFFSET(SVOD!$A$4,1,0,2000,3),2,0)</f>
        <v>1</v>
      </c>
      <c r="R686">
        <f ca="1">VLOOKUP(A686,OFFSET(SVOD!$A$4,1,0,2000,3),3,0)</f>
        <v>1</v>
      </c>
      <c r="S686" t="str">
        <f t="shared" si="66"/>
        <v/>
      </c>
      <c r="T686" s="160">
        <f ca="1">VLOOKUP(A686,OFFSET(SVOD!$A$4,1,0,2000,5),5,0)</f>
        <v>0</v>
      </c>
      <c r="AA686">
        <f ca="1">VLOOKUP(A686,OFFSET(SVOD!$A$4,1,0,2000,4),4,0)</f>
        <v>1</v>
      </c>
    </row>
    <row r="687" spans="1:28" hidden="1" x14ac:dyDescent="0.25">
      <c r="A687">
        <v>8162</v>
      </c>
      <c r="B687">
        <v>1</v>
      </c>
      <c r="C687" s="10">
        <v>42644</v>
      </c>
      <c r="D687" s="10"/>
      <c r="E687" s="9">
        <f t="shared" si="61"/>
        <v>0</v>
      </c>
      <c r="F687" s="9">
        <f t="shared" si="62"/>
        <v>1</v>
      </c>
      <c r="I687">
        <f ca="1">VLOOKUP(A687,OFFSET(SVOD!$A$4,1,0,2000,3),3,0)</f>
        <v>1</v>
      </c>
      <c r="J687" s="160"/>
      <c r="K687" s="38">
        <f t="shared" ca="1" si="63"/>
        <v>1</v>
      </c>
      <c r="L687" s="38">
        <f t="shared" ca="1" si="64"/>
        <v>1</v>
      </c>
      <c r="M687" s="37">
        <v>1</v>
      </c>
      <c r="N687" s="36" t="b">
        <f t="shared" ca="1" si="65"/>
        <v>0</v>
      </c>
      <c r="O687" t="s">
        <v>5660</v>
      </c>
      <c r="P687" s="44">
        <v>167470230.44999999</v>
      </c>
      <c r="Q687">
        <f ca="1">VLOOKUP(A687,OFFSET(SVOD!$A$4,1,0,2000,3),2,0)</f>
        <v>1</v>
      </c>
      <c r="R687">
        <f ca="1">VLOOKUP(A687,OFFSET(SVOD!$A$4,1,0,2000,3),3,0)</f>
        <v>1</v>
      </c>
      <c r="S687" t="str">
        <f t="shared" si="66"/>
        <v/>
      </c>
      <c r="T687" s="160">
        <f ca="1">VLOOKUP(A687,OFFSET(SVOD!$A$4,1,0,2000,5),5,0)</f>
        <v>0</v>
      </c>
      <c r="AA687">
        <f ca="1">VLOOKUP(A687,OFFSET(SVOD!$A$4,1,0,2000,4),4,0)</f>
        <v>1</v>
      </c>
    </row>
    <row r="688" spans="1:28" hidden="1" x14ac:dyDescent="0.25">
      <c r="A688">
        <v>8177</v>
      </c>
      <c r="B688">
        <v>2</v>
      </c>
      <c r="C688" s="10">
        <v>42644</v>
      </c>
      <c r="D688" s="10"/>
      <c r="E688" s="9">
        <f t="shared" si="61"/>
        <v>0</v>
      </c>
      <c r="F688" s="9">
        <f t="shared" si="62"/>
        <v>1</v>
      </c>
      <c r="I688">
        <f ca="1">VLOOKUP(A688,OFFSET(SVOD!$A$4,1,0,2000,3),3,0)</f>
        <v>2</v>
      </c>
      <c r="J688" s="160"/>
      <c r="K688" s="38">
        <f t="shared" ca="1" si="63"/>
        <v>2</v>
      </c>
      <c r="L688" s="38">
        <f t="shared" ca="1" si="64"/>
        <v>2</v>
      </c>
      <c r="M688" s="37">
        <v>2</v>
      </c>
      <c r="N688" s="36" t="b">
        <f t="shared" ca="1" si="65"/>
        <v>0</v>
      </c>
      <c r="O688" t="s">
        <v>6001</v>
      </c>
      <c r="P688" s="44">
        <v>172500000</v>
      </c>
      <c r="Q688">
        <f ca="1">VLOOKUP(A688,OFFSET(SVOD!$A$4,1,0,2000,3),2,0)</f>
        <v>2</v>
      </c>
      <c r="R688">
        <f ca="1">VLOOKUP(A688,OFFSET(SVOD!$A$4,1,0,2000,3),3,0)</f>
        <v>2</v>
      </c>
      <c r="S688" t="str">
        <f t="shared" si="66"/>
        <v/>
      </c>
      <c r="T688" s="160">
        <f ca="1">VLOOKUP(A688,OFFSET(SVOD!$A$4,1,0,2000,5),5,0)</f>
        <v>0</v>
      </c>
      <c r="AA688">
        <f ca="1">VLOOKUP(A688,OFFSET(SVOD!$A$4,1,0,2000,4),4,0)</f>
        <v>1</v>
      </c>
    </row>
    <row r="689" spans="1:29" hidden="1" x14ac:dyDescent="0.25">
      <c r="A689">
        <v>8181</v>
      </c>
      <c r="B689">
        <v>1</v>
      </c>
      <c r="C689" s="10">
        <v>42644</v>
      </c>
      <c r="D689" s="10"/>
      <c r="E689" s="9">
        <f t="shared" si="61"/>
        <v>0</v>
      </c>
      <c r="F689" s="9">
        <f t="shared" si="62"/>
        <v>1</v>
      </c>
      <c r="I689">
        <f ca="1">VLOOKUP(A689,OFFSET(SVOD!$A$4,1,0,2000,3),3,0)</f>
        <v>1</v>
      </c>
      <c r="J689" s="160"/>
      <c r="K689" s="38">
        <f t="shared" ca="1" si="63"/>
        <v>1</v>
      </c>
      <c r="L689" s="38">
        <f t="shared" ca="1" si="64"/>
        <v>1</v>
      </c>
      <c r="M689" s="37">
        <v>1</v>
      </c>
      <c r="N689" s="36" t="b">
        <f t="shared" ca="1" si="65"/>
        <v>0</v>
      </c>
      <c r="O689" t="s">
        <v>6783</v>
      </c>
      <c r="P689" s="44">
        <v>2399370607.0100002</v>
      </c>
      <c r="Q689">
        <f ca="1">VLOOKUP(A689,OFFSET(SVOD!$A$4,1,0,2000,3),2,0)</f>
        <v>1</v>
      </c>
      <c r="R689">
        <f ca="1">VLOOKUP(A689,OFFSET(SVOD!$A$4,1,0,2000,3),3,0)</f>
        <v>1</v>
      </c>
      <c r="S689" t="str">
        <f t="shared" si="66"/>
        <v/>
      </c>
      <c r="T689" s="160">
        <f ca="1">VLOOKUP(A689,OFFSET(SVOD!$A$4,1,0,2000,5),5,0)</f>
        <v>0</v>
      </c>
      <c r="AA689">
        <f ca="1">VLOOKUP(A689,OFFSET(SVOD!$A$4,1,0,2000,4),4,0)</f>
        <v>1</v>
      </c>
    </row>
    <row r="690" spans="1:29" hidden="1" x14ac:dyDescent="0.25">
      <c r="A690">
        <v>8192</v>
      </c>
      <c r="B690">
        <v>2</v>
      </c>
      <c r="C690" s="10"/>
      <c r="D690" s="10"/>
      <c r="E690" s="9">
        <f t="shared" si="61"/>
        <v>2</v>
      </c>
      <c r="F690" s="9">
        <f t="shared" ca="1" si="62"/>
        <v>3.4</v>
      </c>
      <c r="I690">
        <f ca="1">VLOOKUP(A690,OFFSET(SVOD!$A$4,1,0,2000,3),3,0)</f>
        <v>4</v>
      </c>
      <c r="J690" s="160"/>
      <c r="K690" s="38">
        <f t="shared" ca="1" si="63"/>
        <v>4</v>
      </c>
      <c r="L690" s="38">
        <f t="shared" ca="1" si="64"/>
        <v>4</v>
      </c>
      <c r="M690" s="37">
        <v>4</v>
      </c>
      <c r="N690" s="36" t="b">
        <f t="shared" ca="1" si="65"/>
        <v>0</v>
      </c>
      <c r="O690" t="s">
        <v>5670</v>
      </c>
      <c r="P690" s="44">
        <v>151060.26</v>
      </c>
      <c r="Q690">
        <f ca="1">VLOOKUP(A690,OFFSET(SVOD!$A$4,1,0,2000,3),2,0)</f>
        <v>4</v>
      </c>
      <c r="R690">
        <f ca="1">VLOOKUP(A690,OFFSET(SVOD!$A$4,1,0,2000,3),3,0)</f>
        <v>4</v>
      </c>
      <c r="S690" t="str">
        <f t="shared" si="66"/>
        <v/>
      </c>
      <c r="T690" s="160">
        <f ca="1">VLOOKUP(A690,OFFSET(SVOD!$A$4,1,0,2000,5),5,0)</f>
        <v>147</v>
      </c>
      <c r="AA690">
        <f ca="1">VLOOKUP(A690,OFFSET(SVOD!$A$4,1,0,2000,4),4,0)</f>
        <v>3</v>
      </c>
    </row>
    <row r="691" spans="1:29" hidden="1" x14ac:dyDescent="0.25">
      <c r="A691">
        <v>8193</v>
      </c>
      <c r="B691">
        <v>2</v>
      </c>
      <c r="C691" s="10"/>
      <c r="D691" s="10"/>
      <c r="E691" s="9">
        <f t="shared" si="61"/>
        <v>2</v>
      </c>
      <c r="F691" s="9">
        <f t="shared" ca="1" si="62"/>
        <v>3.4</v>
      </c>
      <c r="I691">
        <f ca="1">VLOOKUP(A691,OFFSET(SVOD!$A$4,1,0,2000,3),3,0)</f>
        <v>4</v>
      </c>
      <c r="J691" s="160"/>
      <c r="K691" s="38">
        <f t="shared" ca="1" si="63"/>
        <v>4</v>
      </c>
      <c r="L691" s="38">
        <f t="shared" ca="1" si="64"/>
        <v>4</v>
      </c>
      <c r="M691" s="37">
        <v>4</v>
      </c>
      <c r="N691" s="36" t="b">
        <f t="shared" ca="1" si="65"/>
        <v>0</v>
      </c>
      <c r="O691" t="s">
        <v>5671</v>
      </c>
      <c r="P691" s="44">
        <v>279063.52</v>
      </c>
      <c r="Q691">
        <f ca="1">VLOOKUP(A691,OFFSET(SVOD!$A$4,1,0,2000,3),2,0)</f>
        <v>4</v>
      </c>
      <c r="R691">
        <f ca="1">VLOOKUP(A691,OFFSET(SVOD!$A$4,1,0,2000,3),3,0)</f>
        <v>4</v>
      </c>
      <c r="S691" t="str">
        <f t="shared" si="66"/>
        <v/>
      </c>
      <c r="T691" s="160">
        <f ca="1">VLOOKUP(A691,OFFSET(SVOD!$A$4,1,0,2000,5),5,0)</f>
        <v>134</v>
      </c>
      <c r="AA691">
        <f ca="1">VLOOKUP(A691,OFFSET(SVOD!$A$4,1,0,2000,4),4,0)</f>
        <v>3</v>
      </c>
    </row>
    <row r="692" spans="1:29" hidden="1" x14ac:dyDescent="0.25">
      <c r="A692">
        <v>8197</v>
      </c>
      <c r="B692">
        <v>1</v>
      </c>
      <c r="C692" s="10">
        <v>42644</v>
      </c>
      <c r="D692" s="10"/>
      <c r="E692" s="9">
        <f t="shared" si="61"/>
        <v>0</v>
      </c>
      <c r="F692" s="9">
        <f t="shared" si="62"/>
        <v>1</v>
      </c>
      <c r="I692">
        <f ca="1">VLOOKUP(A692,OFFSET(SVOD!$A$4,1,0,2000,3),3,0)</f>
        <v>1</v>
      </c>
      <c r="J692" s="160"/>
      <c r="K692" s="38">
        <f t="shared" ca="1" si="63"/>
        <v>1</v>
      </c>
      <c r="L692" s="38">
        <f t="shared" ca="1" si="64"/>
        <v>1</v>
      </c>
      <c r="M692" s="37">
        <v>1</v>
      </c>
      <c r="N692" s="36" t="b">
        <f t="shared" ca="1" si="65"/>
        <v>0</v>
      </c>
      <c r="O692" t="s">
        <v>6349</v>
      </c>
      <c r="P692" s="44">
        <v>250000000</v>
      </c>
      <c r="Q692">
        <f ca="1">VLOOKUP(A692,OFFSET(SVOD!$A$4,1,0,2000,3),2,0)</f>
        <v>1</v>
      </c>
      <c r="R692">
        <f ca="1">VLOOKUP(A692,OFFSET(SVOD!$A$4,1,0,2000,3),3,0)</f>
        <v>1</v>
      </c>
      <c r="S692" t="str">
        <f t="shared" si="66"/>
        <v/>
      </c>
      <c r="T692" s="160">
        <f ca="1">VLOOKUP(A692,OFFSET(SVOD!$A$4,1,0,2000,5),5,0)</f>
        <v>0</v>
      </c>
      <c r="AA692">
        <f ca="1">VLOOKUP(A692,OFFSET(SVOD!$A$4,1,0,2000,4),4,0)</f>
        <v>1</v>
      </c>
    </row>
    <row r="693" spans="1:29" hidden="1" x14ac:dyDescent="0.25">
      <c r="A693">
        <v>8199</v>
      </c>
      <c r="B693">
        <v>1</v>
      </c>
      <c r="C693" s="10">
        <v>42644</v>
      </c>
      <c r="D693" s="10"/>
      <c r="E693" s="9">
        <f t="shared" si="61"/>
        <v>0</v>
      </c>
      <c r="F693" s="9">
        <f t="shared" si="62"/>
        <v>1</v>
      </c>
      <c r="I693">
        <f ca="1">VLOOKUP(A693,OFFSET(SVOD!$A$4,1,0,2000,3),3,0)</f>
        <v>1</v>
      </c>
      <c r="J693" s="160"/>
      <c r="K693" s="38">
        <f t="shared" ca="1" si="63"/>
        <v>1</v>
      </c>
      <c r="L693" s="38">
        <f t="shared" ca="1" si="64"/>
        <v>1</v>
      </c>
      <c r="M693" s="37">
        <v>1</v>
      </c>
      <c r="N693" s="36" t="b">
        <f t="shared" ca="1" si="65"/>
        <v>0</v>
      </c>
      <c r="O693" t="s">
        <v>6002</v>
      </c>
      <c r="P693" s="44">
        <v>199546245.19999999</v>
      </c>
      <c r="Q693">
        <f ca="1">VLOOKUP(A693,OFFSET(SVOD!$A$4,1,0,2000,3),2,0)</f>
        <v>1</v>
      </c>
      <c r="R693">
        <f ca="1">VLOOKUP(A693,OFFSET(SVOD!$A$4,1,0,2000,3),3,0)</f>
        <v>1</v>
      </c>
      <c r="S693" t="str">
        <f t="shared" si="66"/>
        <v/>
      </c>
      <c r="T693" s="160">
        <f ca="1">VLOOKUP(A693,OFFSET(SVOD!$A$4,1,0,2000,5),5,0)</f>
        <v>0</v>
      </c>
      <c r="AA693">
        <f ca="1">VLOOKUP(A693,OFFSET(SVOD!$A$4,1,0,2000,4),4,0)</f>
        <v>1</v>
      </c>
    </row>
    <row r="694" spans="1:29" hidden="1" x14ac:dyDescent="0.25">
      <c r="A694">
        <v>8203</v>
      </c>
      <c r="B694">
        <v>2.2000000000000002</v>
      </c>
      <c r="C694" s="10">
        <v>42552</v>
      </c>
      <c r="D694" s="10"/>
      <c r="E694" s="9">
        <f t="shared" si="61"/>
        <v>0</v>
      </c>
      <c r="F694" s="9">
        <f t="shared" si="62"/>
        <v>1</v>
      </c>
      <c r="I694">
        <f ca="1">VLOOKUP(A694,OFFSET(SVOD!$A$4,1,0,2000,3),3,0)</f>
        <v>4.2</v>
      </c>
      <c r="J694" s="160"/>
      <c r="K694" s="38">
        <f t="shared" ca="1" si="63"/>
        <v>4.2</v>
      </c>
      <c r="L694" s="38">
        <f t="shared" ca="1" si="64"/>
        <v>4.2</v>
      </c>
      <c r="M694" s="37">
        <v>4.2</v>
      </c>
      <c r="N694" s="36" t="b">
        <f t="shared" ca="1" si="65"/>
        <v>0</v>
      </c>
      <c r="O694" t="s">
        <v>5727</v>
      </c>
      <c r="P694" s="44">
        <v>195000000</v>
      </c>
      <c r="Q694">
        <f ca="1">VLOOKUP(A694,OFFSET(SVOD!$A$4,1,0,2000,3),2,0)</f>
        <v>4.2</v>
      </c>
      <c r="R694">
        <f ca="1">VLOOKUP(A694,OFFSET(SVOD!$A$4,1,0,2000,3),3,0)</f>
        <v>4.2</v>
      </c>
      <c r="S694" t="str">
        <f t="shared" si="66"/>
        <v/>
      </c>
      <c r="T694" s="160">
        <f ca="1">VLOOKUP(A694,OFFSET(SVOD!$A$4,1,0,2000,5),5,0)</f>
        <v>386</v>
      </c>
      <c r="AA694">
        <f ca="1">VLOOKUP(A694,OFFSET(SVOD!$A$4,1,0,2000,4),4,0)</f>
        <v>3</v>
      </c>
    </row>
    <row r="695" spans="1:29" hidden="1" x14ac:dyDescent="0.25">
      <c r="A695">
        <v>8204</v>
      </c>
      <c r="B695">
        <v>2.2000000000000002</v>
      </c>
      <c r="C695" s="10">
        <v>42552</v>
      </c>
      <c r="D695" s="10"/>
      <c r="E695" s="9">
        <f t="shared" si="61"/>
        <v>0</v>
      </c>
      <c r="F695" s="9">
        <f t="shared" si="62"/>
        <v>1</v>
      </c>
      <c r="I695">
        <f ca="1">VLOOKUP(A695,OFFSET(SVOD!$A$4,1,0,2000,3),3,0)</f>
        <v>4.2</v>
      </c>
      <c r="J695" s="160"/>
      <c r="K695" s="38">
        <f t="shared" ca="1" si="63"/>
        <v>4.2</v>
      </c>
      <c r="L695" s="38">
        <f t="shared" ca="1" si="64"/>
        <v>4.2</v>
      </c>
      <c r="M695" s="37">
        <v>4.2</v>
      </c>
      <c r="N695" s="36" t="b">
        <f t="shared" ca="1" si="65"/>
        <v>0</v>
      </c>
      <c r="O695" t="s">
        <v>5720</v>
      </c>
      <c r="P695" s="44">
        <v>388512364.5</v>
      </c>
      <c r="Q695">
        <f ca="1">VLOOKUP(A695,OFFSET(SVOD!$A$4,1,0,2000,3),2,0)</f>
        <v>4.2</v>
      </c>
      <c r="R695">
        <f ca="1">VLOOKUP(A695,OFFSET(SVOD!$A$4,1,0,2000,3),3,0)</f>
        <v>4.2</v>
      </c>
      <c r="S695" t="str">
        <f t="shared" si="66"/>
        <v/>
      </c>
      <c r="T695" s="160">
        <f ca="1">VLOOKUP(A695,OFFSET(SVOD!$A$4,1,0,2000,5),5,0)</f>
        <v>415</v>
      </c>
      <c r="AA695">
        <f ca="1">VLOOKUP(A695,OFFSET(SVOD!$A$4,1,0,2000,4),4,0)</f>
        <v>3</v>
      </c>
    </row>
    <row r="696" spans="1:29" hidden="1" x14ac:dyDescent="0.25">
      <c r="A696">
        <v>8206</v>
      </c>
      <c r="B696">
        <v>1</v>
      </c>
      <c r="C696" s="10">
        <v>42644</v>
      </c>
      <c r="D696" s="10"/>
      <c r="E696" s="9">
        <f t="shared" si="61"/>
        <v>0</v>
      </c>
      <c r="F696" s="9">
        <f t="shared" si="62"/>
        <v>1</v>
      </c>
      <c r="I696">
        <f ca="1">VLOOKUP(A696,OFFSET(SVOD!$A$4,1,0,2000,3),3,0)</f>
        <v>1</v>
      </c>
      <c r="J696" s="160"/>
      <c r="K696" s="38">
        <f t="shared" ca="1" si="63"/>
        <v>1</v>
      </c>
      <c r="L696" s="38">
        <f t="shared" ca="1" si="64"/>
        <v>1</v>
      </c>
      <c r="M696" s="37">
        <v>1</v>
      </c>
      <c r="N696" s="36" t="b">
        <f t="shared" ca="1" si="65"/>
        <v>0</v>
      </c>
      <c r="O696" t="s">
        <v>6003</v>
      </c>
      <c r="P696" s="44">
        <v>250000000</v>
      </c>
      <c r="Q696">
        <f ca="1">VLOOKUP(A696,OFFSET(SVOD!$A$4,1,0,2000,3),2,0)</f>
        <v>1</v>
      </c>
      <c r="R696">
        <f ca="1">VLOOKUP(A696,OFFSET(SVOD!$A$4,1,0,2000,3),3,0)</f>
        <v>1</v>
      </c>
      <c r="S696" t="str">
        <f t="shared" si="66"/>
        <v/>
      </c>
      <c r="T696" s="160">
        <f ca="1">VLOOKUP(A696,OFFSET(SVOD!$A$4,1,0,2000,5),5,0)</f>
        <v>0</v>
      </c>
      <c r="AA696">
        <f ca="1">VLOOKUP(A696,OFFSET(SVOD!$A$4,1,0,2000,4),4,0)</f>
        <v>1</v>
      </c>
    </row>
    <row r="697" spans="1:29" hidden="1" x14ac:dyDescent="0.25">
      <c r="A697">
        <v>8216</v>
      </c>
      <c r="B697">
        <v>2</v>
      </c>
      <c r="C697" s="10"/>
      <c r="D697" s="10"/>
      <c r="E697" s="9">
        <f t="shared" si="61"/>
        <v>2</v>
      </c>
      <c r="F697" s="9">
        <f t="shared" ca="1" si="62"/>
        <v>3.4</v>
      </c>
      <c r="I697">
        <f ca="1">VLOOKUP(A697,OFFSET(SVOD!$A$4,1,0,2000,3),3,0)</f>
        <v>4</v>
      </c>
      <c r="J697" s="160"/>
      <c r="K697" s="38">
        <f t="shared" ca="1" si="63"/>
        <v>4</v>
      </c>
      <c r="L697" s="38">
        <f t="shared" ca="1" si="64"/>
        <v>4</v>
      </c>
      <c r="M697" s="37">
        <v>4</v>
      </c>
      <c r="N697" s="36" t="b">
        <f t="shared" ca="1" si="65"/>
        <v>0</v>
      </c>
      <c r="O697" t="s">
        <v>5784</v>
      </c>
      <c r="P697" s="44">
        <v>70054.81</v>
      </c>
      <c r="Q697">
        <f ca="1">VLOOKUP(A697,OFFSET(SVOD!$A$4,1,0,2000,3),2,0)</f>
        <v>4</v>
      </c>
      <c r="R697">
        <f ca="1">VLOOKUP(A697,OFFSET(SVOD!$A$4,1,0,2000,3),3,0)</f>
        <v>4</v>
      </c>
      <c r="S697" t="str">
        <f t="shared" si="66"/>
        <v/>
      </c>
      <c r="T697" s="160">
        <f ca="1">VLOOKUP(A697,OFFSET(SVOD!$A$4,1,0,2000,5),5,0)</f>
        <v>139</v>
      </c>
      <c r="AA697">
        <f ca="1">VLOOKUP(A697,OFFSET(SVOD!$A$4,1,0,2000,4),4,0)</f>
        <v>3</v>
      </c>
    </row>
    <row r="698" spans="1:29" hidden="1" x14ac:dyDescent="0.25">
      <c r="A698">
        <v>8217</v>
      </c>
      <c r="B698">
        <v>2.1</v>
      </c>
      <c r="C698" s="10">
        <v>42644</v>
      </c>
      <c r="D698" s="10"/>
      <c r="E698" s="9">
        <f t="shared" si="61"/>
        <v>0</v>
      </c>
      <c r="F698" s="9">
        <f t="shared" si="62"/>
        <v>1</v>
      </c>
      <c r="I698">
        <f ca="1">VLOOKUP(A698,OFFSET(SVOD!$A$4,1,0,2000,3),3,0)</f>
        <v>2.1</v>
      </c>
      <c r="J698" s="160"/>
      <c r="K698" s="38">
        <f t="shared" ca="1" si="63"/>
        <v>2</v>
      </c>
      <c r="L698" s="38">
        <f t="shared" ca="1" si="64"/>
        <v>2</v>
      </c>
      <c r="M698" s="37">
        <v>2</v>
      </c>
      <c r="N698" s="36" t="b">
        <f t="shared" ca="1" si="65"/>
        <v>0</v>
      </c>
      <c r="O698" t="s">
        <v>6901</v>
      </c>
      <c r="P698" s="44">
        <v>64192918.780000001</v>
      </c>
      <c r="Q698">
        <f ca="1">VLOOKUP(A698,OFFSET(SVOD!$A$4,1,0,2000,3),2,0)</f>
        <v>2.1</v>
      </c>
      <c r="R698">
        <f ca="1">VLOOKUP(A698,OFFSET(SVOD!$A$4,1,0,2000,3),3,0)</f>
        <v>2.1</v>
      </c>
      <c r="S698" t="str">
        <f t="shared" si="66"/>
        <v/>
      </c>
      <c r="T698" s="160">
        <f ca="1">VLOOKUP(A698,OFFSET(SVOD!$A$4,1,0,2000,5),5,0)</f>
        <v>1</v>
      </c>
      <c r="AA698">
        <f ca="1">VLOOKUP(A698,OFFSET(SVOD!$A$4,1,0,2000,4),4,0)</f>
        <v>1</v>
      </c>
    </row>
    <row r="699" spans="1:29" hidden="1" x14ac:dyDescent="0.25">
      <c r="A699">
        <v>8229</v>
      </c>
      <c r="B699">
        <v>1</v>
      </c>
      <c r="C699" s="10">
        <v>42644</v>
      </c>
      <c r="D699" s="10"/>
      <c r="E699" s="9">
        <f t="shared" si="61"/>
        <v>0</v>
      </c>
      <c r="F699" s="9">
        <f t="shared" si="62"/>
        <v>1</v>
      </c>
      <c r="I699">
        <f ca="1">VLOOKUP(A699,OFFSET(SVOD!$A$4,1,0,2000,3),3,0)</f>
        <v>1</v>
      </c>
      <c r="J699" s="160"/>
      <c r="K699" s="38">
        <f t="shared" ca="1" si="63"/>
        <v>1</v>
      </c>
      <c r="L699" s="38">
        <f t="shared" ca="1" si="64"/>
        <v>1</v>
      </c>
      <c r="M699" s="37">
        <v>1</v>
      </c>
      <c r="N699" s="36" t="b">
        <f t="shared" ca="1" si="65"/>
        <v>0</v>
      </c>
      <c r="O699" t="s">
        <v>6403</v>
      </c>
      <c r="P699" s="44">
        <v>200000000</v>
      </c>
      <c r="Q699">
        <f ca="1">VLOOKUP(A699,OFFSET(SVOD!$A$4,1,0,2000,3),2,0)</f>
        <v>1</v>
      </c>
      <c r="R699">
        <f ca="1">VLOOKUP(A699,OFFSET(SVOD!$A$4,1,0,2000,3),3,0)</f>
        <v>1</v>
      </c>
      <c r="S699" t="str">
        <f t="shared" si="66"/>
        <v/>
      </c>
      <c r="T699" s="160">
        <f ca="1">VLOOKUP(A699,OFFSET(SVOD!$A$4,1,0,2000,5),5,0)</f>
        <v>0</v>
      </c>
      <c r="AA699">
        <f ca="1">VLOOKUP(A699,OFFSET(SVOD!$A$4,1,0,2000,4),4,0)</f>
        <v>1</v>
      </c>
    </row>
    <row r="700" spans="1:29" hidden="1" x14ac:dyDescent="0.25">
      <c r="A700">
        <v>8233</v>
      </c>
      <c r="B700">
        <v>2</v>
      </c>
      <c r="C700" s="10"/>
      <c r="D700" s="10"/>
      <c r="E700" s="9">
        <f t="shared" si="61"/>
        <v>2</v>
      </c>
      <c r="F700" s="9">
        <f t="shared" ca="1" si="62"/>
        <v>4.4000000000000004</v>
      </c>
      <c r="G700">
        <v>5</v>
      </c>
      <c r="H700">
        <v>100</v>
      </c>
      <c r="I700">
        <f ca="1">VLOOKUP(A700,OFFSET(SVOD!$A$4,1,0,2000,3),3,0)</f>
        <v>4</v>
      </c>
      <c r="J700" s="160"/>
      <c r="K700" s="38">
        <f t="shared" ca="1" si="63"/>
        <v>4.4000000000000004</v>
      </c>
      <c r="L700" s="38">
        <f t="shared" ca="1" si="64"/>
        <v>5</v>
      </c>
      <c r="M700" s="37">
        <v>5</v>
      </c>
      <c r="N700" s="36" t="b">
        <f t="shared" ca="1" si="65"/>
        <v>0</v>
      </c>
      <c r="O700" t="s">
        <v>6004</v>
      </c>
      <c r="P700" s="44">
        <v>55749366</v>
      </c>
      <c r="Q700">
        <f ca="1">VLOOKUP(A700,OFFSET(SVOD!$A$4,1,0,2000,3),2,0)</f>
        <v>4</v>
      </c>
      <c r="R700">
        <f ca="1">VLOOKUP(A700,OFFSET(SVOD!$A$4,1,0,2000,3),3,0)</f>
        <v>4</v>
      </c>
      <c r="S700">
        <f t="shared" ca="1" si="66"/>
        <v>1</v>
      </c>
      <c r="T700" s="160">
        <f ca="1">VLOOKUP(A700,OFFSET(SVOD!$A$4,1,0,2000,5),5,0)</f>
        <v>1736</v>
      </c>
      <c r="U700" t="s">
        <v>3310</v>
      </c>
      <c r="AA700">
        <f ca="1">VLOOKUP(A700,OFFSET(SVOD!$A$4,1,0,2000,4),4,0)</f>
        <v>3</v>
      </c>
      <c r="AB700">
        <v>1</v>
      </c>
      <c r="AC700">
        <v>4.4000000000000004</v>
      </c>
    </row>
    <row r="701" spans="1:29" hidden="1" x14ac:dyDescent="0.25">
      <c r="A701">
        <v>8234</v>
      </c>
      <c r="B701">
        <v>1</v>
      </c>
      <c r="C701" s="10">
        <v>42644</v>
      </c>
      <c r="D701" s="10"/>
      <c r="E701" s="9">
        <f t="shared" si="61"/>
        <v>0</v>
      </c>
      <c r="F701" s="9">
        <f t="shared" si="62"/>
        <v>1</v>
      </c>
      <c r="I701">
        <f ca="1">VLOOKUP(A701,OFFSET(SVOD!$A$4,1,0,2000,3),3,0)</f>
        <v>1</v>
      </c>
      <c r="J701" s="160"/>
      <c r="K701" s="38">
        <f t="shared" ca="1" si="63"/>
        <v>1</v>
      </c>
      <c r="L701" s="38">
        <f t="shared" ca="1" si="64"/>
        <v>1</v>
      </c>
      <c r="M701" s="37">
        <v>1</v>
      </c>
      <c r="N701" s="36" t="b">
        <f t="shared" ca="1" si="65"/>
        <v>0</v>
      </c>
      <c r="O701" t="s">
        <v>6005</v>
      </c>
      <c r="P701" s="44">
        <v>40000000</v>
      </c>
      <c r="Q701">
        <f ca="1">VLOOKUP(A701,OFFSET(SVOD!$A$4,1,0,2000,3),2,0)</f>
        <v>1</v>
      </c>
      <c r="R701">
        <f ca="1">VLOOKUP(A701,OFFSET(SVOD!$A$4,1,0,2000,3),3,0)</f>
        <v>1</v>
      </c>
      <c r="S701" t="str">
        <f t="shared" si="66"/>
        <v/>
      </c>
      <c r="T701" s="160">
        <f ca="1">VLOOKUP(A701,OFFSET(SVOD!$A$4,1,0,2000,5),5,0)</f>
        <v>0</v>
      </c>
      <c r="AA701">
        <f ca="1">VLOOKUP(A701,OFFSET(SVOD!$A$4,1,0,2000,4),4,0)</f>
        <v>1</v>
      </c>
    </row>
    <row r="702" spans="1:29" hidden="1" x14ac:dyDescent="0.25">
      <c r="A702">
        <v>8235</v>
      </c>
      <c r="B702">
        <v>1</v>
      </c>
      <c r="C702" s="10">
        <v>42644</v>
      </c>
      <c r="D702" s="10"/>
      <c r="E702" s="9">
        <f t="shared" si="61"/>
        <v>0</v>
      </c>
      <c r="F702" s="9">
        <f t="shared" si="62"/>
        <v>1</v>
      </c>
      <c r="I702">
        <f ca="1">VLOOKUP(A702,OFFSET(SVOD!$A$4,1,0,2000,3),3,0)</f>
        <v>1</v>
      </c>
      <c r="J702" s="160"/>
      <c r="K702" s="38">
        <f t="shared" ca="1" si="63"/>
        <v>1</v>
      </c>
      <c r="L702" s="38">
        <f t="shared" ca="1" si="64"/>
        <v>1</v>
      </c>
      <c r="M702" s="37">
        <v>1</v>
      </c>
      <c r="N702" s="36" t="b">
        <f t="shared" ca="1" si="65"/>
        <v>0</v>
      </c>
      <c r="O702" t="s">
        <v>6006</v>
      </c>
      <c r="P702" s="44">
        <v>50000000</v>
      </c>
      <c r="Q702">
        <f ca="1">VLOOKUP(A702,OFFSET(SVOD!$A$4,1,0,2000,3),2,0)</f>
        <v>1</v>
      </c>
      <c r="R702">
        <f ca="1">VLOOKUP(A702,OFFSET(SVOD!$A$4,1,0,2000,3),3,0)</f>
        <v>1</v>
      </c>
      <c r="S702" t="str">
        <f t="shared" si="66"/>
        <v/>
      </c>
      <c r="T702" s="160">
        <f ca="1">VLOOKUP(A702,OFFSET(SVOD!$A$4,1,0,2000,5),5,0)</f>
        <v>0</v>
      </c>
      <c r="AA702">
        <f ca="1">VLOOKUP(A702,OFFSET(SVOD!$A$4,1,0,2000,4),4,0)</f>
        <v>1</v>
      </c>
    </row>
    <row r="703" spans="1:29" hidden="1" x14ac:dyDescent="0.25">
      <c r="A703">
        <v>8236</v>
      </c>
      <c r="B703">
        <v>1</v>
      </c>
      <c r="C703" s="10">
        <v>42644</v>
      </c>
      <c r="D703" s="10"/>
      <c r="E703" s="9">
        <f t="shared" si="61"/>
        <v>0</v>
      </c>
      <c r="F703" s="9">
        <f t="shared" si="62"/>
        <v>1</v>
      </c>
      <c r="I703">
        <f ca="1">VLOOKUP(A703,OFFSET(SVOD!$A$4,1,0,2000,3),3,0)</f>
        <v>1</v>
      </c>
      <c r="J703" s="160"/>
      <c r="K703" s="38">
        <f t="shared" ca="1" si="63"/>
        <v>1</v>
      </c>
      <c r="L703" s="38">
        <f t="shared" ca="1" si="64"/>
        <v>1</v>
      </c>
      <c r="M703" s="37">
        <v>1</v>
      </c>
      <c r="N703" s="36" t="b">
        <f t="shared" ca="1" si="65"/>
        <v>0</v>
      </c>
      <c r="O703" t="s">
        <v>6770</v>
      </c>
      <c r="P703" s="44">
        <v>103660904.66</v>
      </c>
      <c r="Q703">
        <f ca="1">VLOOKUP(A703,OFFSET(SVOD!$A$4,1,0,2000,3),2,0)</f>
        <v>1</v>
      </c>
      <c r="R703">
        <f ca="1">VLOOKUP(A703,OFFSET(SVOD!$A$4,1,0,2000,3),3,0)</f>
        <v>1</v>
      </c>
      <c r="S703" t="str">
        <f t="shared" si="66"/>
        <v/>
      </c>
      <c r="T703" s="160">
        <f ca="1">VLOOKUP(A703,OFFSET(SVOD!$A$4,1,0,2000,5),5,0)</f>
        <v>0</v>
      </c>
      <c r="AA703">
        <f ca="1">VLOOKUP(A703,OFFSET(SVOD!$A$4,1,0,2000,4),4,0)</f>
        <v>1</v>
      </c>
    </row>
    <row r="704" spans="1:29" hidden="1" x14ac:dyDescent="0.25">
      <c r="A704">
        <v>8237</v>
      </c>
      <c r="B704">
        <v>1</v>
      </c>
      <c r="C704" s="10">
        <v>42644</v>
      </c>
      <c r="D704" s="10"/>
      <c r="E704" s="9">
        <f t="shared" si="61"/>
        <v>0</v>
      </c>
      <c r="F704" s="9">
        <f t="shared" si="62"/>
        <v>1</v>
      </c>
      <c r="I704">
        <f ca="1">VLOOKUP(A704,OFFSET(SVOD!$A$4,1,0,2000,3),3,0)</f>
        <v>1</v>
      </c>
      <c r="J704" s="160"/>
      <c r="K704" s="38">
        <f t="shared" ca="1" si="63"/>
        <v>1</v>
      </c>
      <c r="L704" s="38">
        <f t="shared" ca="1" si="64"/>
        <v>1</v>
      </c>
      <c r="M704" s="37">
        <v>1</v>
      </c>
      <c r="N704" s="36" t="b">
        <f t="shared" ca="1" si="65"/>
        <v>0</v>
      </c>
      <c r="O704" t="s">
        <v>7817</v>
      </c>
      <c r="P704" s="44">
        <v>2069662.67</v>
      </c>
      <c r="Q704">
        <f ca="1">VLOOKUP(A704,OFFSET(SVOD!$A$4,1,0,2000,3),2,0)</f>
        <v>1</v>
      </c>
      <c r="R704">
        <f ca="1">VLOOKUP(A704,OFFSET(SVOD!$A$4,1,0,2000,3),3,0)</f>
        <v>1</v>
      </c>
      <c r="S704" t="str">
        <f t="shared" si="66"/>
        <v/>
      </c>
      <c r="T704" s="160">
        <f ca="1">VLOOKUP(A704,OFFSET(SVOD!$A$4,1,0,2000,5),5,0)</f>
        <v>0</v>
      </c>
      <c r="AA704">
        <f ca="1">VLOOKUP(A704,OFFSET(SVOD!$A$4,1,0,2000,4),4,0)</f>
        <v>1</v>
      </c>
    </row>
    <row r="705" spans="1:27" hidden="1" x14ac:dyDescent="0.25">
      <c r="A705">
        <v>8239</v>
      </c>
      <c r="B705">
        <v>2.1</v>
      </c>
      <c r="C705" s="10">
        <v>42644</v>
      </c>
      <c r="D705" s="10"/>
      <c r="E705" s="9">
        <f t="shared" si="61"/>
        <v>0</v>
      </c>
      <c r="F705" s="9">
        <f t="shared" si="62"/>
        <v>1</v>
      </c>
      <c r="I705">
        <f ca="1">VLOOKUP(A705,OFFSET(SVOD!$A$4,1,0,2000,3),3,0)</f>
        <v>2.1</v>
      </c>
      <c r="J705" s="160"/>
      <c r="K705" s="38">
        <f t="shared" ca="1" si="63"/>
        <v>2</v>
      </c>
      <c r="L705" s="38">
        <f t="shared" ca="1" si="64"/>
        <v>2</v>
      </c>
      <c r="M705" s="37">
        <v>2</v>
      </c>
      <c r="N705" s="36" t="b">
        <f t="shared" ca="1" si="65"/>
        <v>0</v>
      </c>
      <c r="O705" t="s">
        <v>6855</v>
      </c>
      <c r="P705" s="44">
        <v>190095000</v>
      </c>
      <c r="Q705">
        <f ca="1">VLOOKUP(A705,OFFSET(SVOD!$A$4,1,0,2000,3),2,0)</f>
        <v>2.1</v>
      </c>
      <c r="R705">
        <f ca="1">VLOOKUP(A705,OFFSET(SVOD!$A$4,1,0,2000,3),3,0)</f>
        <v>2.1</v>
      </c>
      <c r="S705" t="str">
        <f t="shared" si="66"/>
        <v/>
      </c>
      <c r="T705" s="160">
        <f ca="1">VLOOKUP(A705,OFFSET(SVOD!$A$4,1,0,2000,5),5,0)</f>
        <v>0</v>
      </c>
      <c r="AA705">
        <f ca="1">VLOOKUP(A705,OFFSET(SVOD!$A$4,1,0,2000,4),4,0)</f>
        <v>1</v>
      </c>
    </row>
    <row r="706" spans="1:27" hidden="1" x14ac:dyDescent="0.25">
      <c r="A706">
        <v>8242</v>
      </c>
      <c r="B706">
        <v>1</v>
      </c>
      <c r="C706" s="10">
        <v>42644</v>
      </c>
      <c r="D706" s="10"/>
      <c r="E706" s="9">
        <f t="shared" si="61"/>
        <v>0</v>
      </c>
      <c r="F706" s="9">
        <f t="shared" si="62"/>
        <v>1</v>
      </c>
      <c r="I706">
        <f ca="1">VLOOKUP(A706,OFFSET(SVOD!$A$4,1,0,2000,3),3,0)</f>
        <v>1</v>
      </c>
      <c r="J706" s="160"/>
      <c r="K706" s="38">
        <f t="shared" ca="1" si="63"/>
        <v>1</v>
      </c>
      <c r="L706" s="38">
        <f t="shared" ca="1" si="64"/>
        <v>1</v>
      </c>
      <c r="M706" s="37">
        <v>1</v>
      </c>
      <c r="N706" s="36" t="b">
        <f t="shared" ca="1" si="65"/>
        <v>0</v>
      </c>
      <c r="O706" t="s">
        <v>7802</v>
      </c>
      <c r="P706" s="44">
        <v>383300000</v>
      </c>
      <c r="Q706">
        <f ca="1">VLOOKUP(A706,OFFSET(SVOD!$A$4,1,0,2000,3),2,0)</f>
        <v>1</v>
      </c>
      <c r="R706">
        <f ca="1">VLOOKUP(A706,OFFSET(SVOD!$A$4,1,0,2000,3),3,0)</f>
        <v>1</v>
      </c>
      <c r="S706" t="str">
        <f t="shared" si="66"/>
        <v/>
      </c>
      <c r="T706" s="160">
        <f ca="1">VLOOKUP(A706,OFFSET(SVOD!$A$4,1,0,2000,5),5,0)</f>
        <v>0</v>
      </c>
      <c r="AA706">
        <f ca="1">VLOOKUP(A706,OFFSET(SVOD!$A$4,1,0,2000,4),4,0)</f>
        <v>1</v>
      </c>
    </row>
    <row r="707" spans="1:27" hidden="1" x14ac:dyDescent="0.25">
      <c r="A707">
        <v>8247</v>
      </c>
      <c r="B707">
        <v>1</v>
      </c>
      <c r="C707" s="10">
        <v>42644</v>
      </c>
      <c r="D707" s="10"/>
      <c r="E707" s="9">
        <f t="shared" si="61"/>
        <v>0</v>
      </c>
      <c r="F707" s="9">
        <f t="shared" si="62"/>
        <v>1</v>
      </c>
      <c r="I707">
        <f ca="1">VLOOKUP(A707,OFFSET(SVOD!$A$4,1,0,2000,3),3,0)</f>
        <v>1</v>
      </c>
      <c r="J707" s="160"/>
      <c r="K707" s="38">
        <f t="shared" ca="1" si="63"/>
        <v>1</v>
      </c>
      <c r="L707" s="38">
        <f t="shared" ca="1" si="64"/>
        <v>1</v>
      </c>
      <c r="M707" s="37">
        <v>1</v>
      </c>
      <c r="N707" s="36" t="b">
        <f t="shared" ca="1" si="65"/>
        <v>0</v>
      </c>
      <c r="O707" t="s">
        <v>6984</v>
      </c>
      <c r="P707" s="44">
        <v>86494007.099999994</v>
      </c>
      <c r="Q707">
        <f ca="1">VLOOKUP(A707,OFFSET(SVOD!$A$4,1,0,2000,3),2,0)</f>
        <v>1</v>
      </c>
      <c r="R707">
        <f ca="1">VLOOKUP(A707,OFFSET(SVOD!$A$4,1,0,2000,3),3,0)</f>
        <v>1</v>
      </c>
      <c r="S707" t="str">
        <f t="shared" si="66"/>
        <v/>
      </c>
      <c r="T707" s="160">
        <f ca="1">VLOOKUP(A707,OFFSET(SVOD!$A$4,1,0,2000,5),5,0)</f>
        <v>0</v>
      </c>
      <c r="AA707">
        <f ca="1">VLOOKUP(A707,OFFSET(SVOD!$A$4,1,0,2000,4),4,0)</f>
        <v>1</v>
      </c>
    </row>
    <row r="708" spans="1:27" hidden="1" x14ac:dyDescent="0.25">
      <c r="A708">
        <v>8253</v>
      </c>
      <c r="B708">
        <v>1</v>
      </c>
      <c r="C708" s="10">
        <v>42644</v>
      </c>
      <c r="D708" s="10"/>
      <c r="E708" s="9">
        <f t="shared" si="61"/>
        <v>0</v>
      </c>
      <c r="F708" s="9">
        <f t="shared" si="62"/>
        <v>1</v>
      </c>
      <c r="I708">
        <f ca="1">VLOOKUP(A708,OFFSET(SVOD!$A$4,1,0,2000,3),3,0)</f>
        <v>1</v>
      </c>
      <c r="J708" s="160"/>
      <c r="K708" s="38">
        <f t="shared" ca="1" si="63"/>
        <v>1</v>
      </c>
      <c r="L708" s="38">
        <f t="shared" ca="1" si="64"/>
        <v>1</v>
      </c>
      <c r="M708" s="37">
        <v>1</v>
      </c>
      <c r="N708" s="36" t="b">
        <f t="shared" ca="1" si="65"/>
        <v>0</v>
      </c>
      <c r="O708" t="s">
        <v>6820</v>
      </c>
      <c r="P708" s="44">
        <v>31385958390.470001</v>
      </c>
      <c r="Q708">
        <f ca="1">VLOOKUP(A708,OFFSET(SVOD!$A$4,1,0,2000,3),2,0)</f>
        <v>1</v>
      </c>
      <c r="R708">
        <f ca="1">VLOOKUP(A708,OFFSET(SVOD!$A$4,1,0,2000,3),3,0)</f>
        <v>1</v>
      </c>
      <c r="S708" t="str">
        <f t="shared" si="66"/>
        <v/>
      </c>
      <c r="T708" s="160">
        <f ca="1">VLOOKUP(A708,OFFSET(SVOD!$A$4,1,0,2000,5),5,0)</f>
        <v>0</v>
      </c>
      <c r="AA708">
        <f ca="1">VLOOKUP(A708,OFFSET(SVOD!$A$4,1,0,2000,4),4,0)</f>
        <v>1</v>
      </c>
    </row>
    <row r="709" spans="1:27" hidden="1" x14ac:dyDescent="0.25">
      <c r="A709">
        <v>8254</v>
      </c>
      <c r="B709">
        <v>1</v>
      </c>
      <c r="C709" s="10">
        <v>42644</v>
      </c>
      <c r="D709" s="10"/>
      <c r="E709" s="9">
        <f t="shared" si="61"/>
        <v>0</v>
      </c>
      <c r="F709" s="9">
        <f t="shared" si="62"/>
        <v>1</v>
      </c>
      <c r="I709">
        <f ca="1">VLOOKUP(A709,OFFSET(SVOD!$A$4,1,0,2000,3),3,0)</f>
        <v>1</v>
      </c>
      <c r="J709" s="160"/>
      <c r="K709" s="38">
        <f t="shared" ca="1" si="63"/>
        <v>1</v>
      </c>
      <c r="L709" s="38">
        <f t="shared" ca="1" si="64"/>
        <v>1</v>
      </c>
      <c r="M709" s="37">
        <v>1</v>
      </c>
      <c r="N709" s="36" t="b">
        <f t="shared" ca="1" si="65"/>
        <v>0</v>
      </c>
      <c r="O709" t="s">
        <v>6795</v>
      </c>
      <c r="P709" s="44">
        <v>50000000</v>
      </c>
      <c r="Q709">
        <f ca="1">VLOOKUP(A709,OFFSET(SVOD!$A$4,1,0,2000,3),2,0)</f>
        <v>1</v>
      </c>
      <c r="R709">
        <f ca="1">VLOOKUP(A709,OFFSET(SVOD!$A$4,1,0,2000,3),3,0)</f>
        <v>1</v>
      </c>
      <c r="S709" t="str">
        <f t="shared" si="66"/>
        <v/>
      </c>
      <c r="T709" s="160">
        <f ca="1">VLOOKUP(A709,OFFSET(SVOD!$A$4,1,0,2000,5),5,0)</f>
        <v>0</v>
      </c>
      <c r="AA709">
        <f ca="1">VLOOKUP(A709,OFFSET(SVOD!$A$4,1,0,2000,4),4,0)</f>
        <v>1</v>
      </c>
    </row>
    <row r="710" spans="1:27" hidden="1" x14ac:dyDescent="0.25">
      <c r="A710">
        <v>8309</v>
      </c>
      <c r="B710">
        <v>1</v>
      </c>
      <c r="C710" s="10">
        <v>42644</v>
      </c>
      <c r="D710" s="10"/>
      <c r="E710" s="9">
        <f t="shared" ref="E710:E720" si="67">IF(AND(D710="", C710&lt;&gt;""), 0, IF(D710&gt;DtAn,0,IF(EDATE(D710+1,3)-1&gt;DtAn, 1, 2)))</f>
        <v>0</v>
      </c>
      <c r="F710" s="9">
        <f t="shared" ref="F710:F720" si="68">IF( E710 &gt; 1, IF(T710&gt;=180, 4.4, 3.4), IF( E710 = 1, 2.4, IF(B710 = "", 2, 1) ) )</f>
        <v>1</v>
      </c>
      <c r="I710">
        <f ca="1">VLOOKUP(A710,OFFSET(SVOD!$A$4,1,0,2000,3),3,0)</f>
        <v>1</v>
      </c>
      <c r="J710" s="160"/>
      <c r="K710" s="38">
        <f t="shared" ref="K710:K720" ca="1" si="69">MAX(F710, IF(ROUND((I710 - ROUND(I710,0))*10, 0) = 1, ROUND(I710,0), I710))</f>
        <v>1</v>
      </c>
      <c r="L710" s="38">
        <f t="shared" ref="L710:L720" ca="1" si="70">IF(S710=1, G710, MAX(G710*(S710=""),K710))</f>
        <v>1</v>
      </c>
      <c r="M710" s="37">
        <v>1</v>
      </c>
      <c r="N710" s="36" t="b">
        <f t="shared" ref="N710:N720" ca="1" si="71">AND(L710&lt;&gt;M710, OR(ABS(L710 - ROUND(M710,0)) &gt; 0.15, ABS(M710 - ROUND(L710,0)) &gt; 0.15), OR(ROUND(L710,0)&lt;&gt;1, ROUND(M710,0)&lt;&gt;1))</f>
        <v>0</v>
      </c>
      <c r="O710" t="s">
        <v>7128</v>
      </c>
      <c r="P710" s="44">
        <v>128094591.09</v>
      </c>
      <c r="Q710">
        <f ca="1">VLOOKUP(A710,OFFSET(SVOD!$A$4,1,0,2000,3),2,0)</f>
        <v>1</v>
      </c>
      <c r="R710">
        <f ca="1">VLOOKUP(A710,OFFSET(SVOD!$A$4,1,0,2000,3),3,0)</f>
        <v>1</v>
      </c>
      <c r="S710" t="str">
        <f t="shared" si="66"/>
        <v/>
      </c>
      <c r="T710" s="160">
        <f ca="1">VLOOKUP(A710,OFFSET(SVOD!$A$4,1,0,2000,5),5,0)</f>
        <v>0</v>
      </c>
      <c r="AA710">
        <f ca="1">VLOOKUP(A710,OFFSET(SVOD!$A$4,1,0,2000,4),4,0)</f>
        <v>1</v>
      </c>
    </row>
    <row r="711" spans="1:27" hidden="1" x14ac:dyDescent="0.25">
      <c r="A711">
        <v>8314</v>
      </c>
      <c r="B711">
        <v>1</v>
      </c>
      <c r="C711" s="10">
        <v>42644</v>
      </c>
      <c r="D711" s="10"/>
      <c r="E711" s="9">
        <f t="shared" si="67"/>
        <v>0</v>
      </c>
      <c r="F711" s="9">
        <f t="shared" si="68"/>
        <v>1</v>
      </c>
      <c r="I711">
        <f ca="1">VLOOKUP(A711,OFFSET(SVOD!$A$4,1,0,2000,3),3,0)</f>
        <v>1</v>
      </c>
      <c r="J711" s="160"/>
      <c r="K711" s="38">
        <f t="shared" ca="1" si="69"/>
        <v>1</v>
      </c>
      <c r="L711" s="38">
        <f t="shared" ca="1" si="70"/>
        <v>1</v>
      </c>
      <c r="M711" s="37">
        <v>1</v>
      </c>
      <c r="N711" s="36" t="b">
        <f t="shared" ca="1" si="71"/>
        <v>0</v>
      </c>
      <c r="O711" t="s">
        <v>7085</v>
      </c>
      <c r="P711" s="44">
        <v>100000000</v>
      </c>
      <c r="Q711">
        <f ca="1">VLOOKUP(A711,OFFSET(SVOD!$A$4,1,0,2000,3),2,0)</f>
        <v>1</v>
      </c>
      <c r="R711">
        <f ca="1">VLOOKUP(A711,OFFSET(SVOD!$A$4,1,0,2000,3),3,0)</f>
        <v>1</v>
      </c>
      <c r="S711" t="str">
        <f t="shared" ref="S711:S720" si="72">IF(LEN(AC711 &amp; AD711 &amp; AE711) &gt; 0, AND( IF(AC711 &lt;&gt; "", ROUND(K711,1) = ROUND(AC711,1), 1), IF(AD711 &lt;&gt; "", AND(E711=0, ROUND(B711,0) = ROUND(AD711,0)), 1), IF(AE711 &lt;&gt; "", AA711 = AE711, 1)) * 1, "")</f>
        <v/>
      </c>
      <c r="T711" s="160">
        <f ca="1">VLOOKUP(A711,OFFSET(SVOD!$A$4,1,0,2000,5),5,0)</f>
        <v>0</v>
      </c>
      <c r="AA711">
        <f ca="1">VLOOKUP(A711,OFFSET(SVOD!$A$4,1,0,2000,4),4,0)</f>
        <v>1</v>
      </c>
    </row>
    <row r="712" spans="1:27" hidden="1" x14ac:dyDescent="0.25">
      <c r="A712">
        <v>8319</v>
      </c>
      <c r="B712">
        <v>1</v>
      </c>
      <c r="C712" s="10">
        <v>42644</v>
      </c>
      <c r="D712" s="10"/>
      <c r="E712" s="9">
        <f t="shared" si="67"/>
        <v>0</v>
      </c>
      <c r="F712" s="9">
        <f t="shared" si="68"/>
        <v>1</v>
      </c>
      <c r="I712">
        <f ca="1">VLOOKUP(A712,OFFSET(SVOD!$A$4,1,0,2000,3),3,0)</f>
        <v>1</v>
      </c>
      <c r="J712" s="160"/>
      <c r="K712" s="38">
        <f t="shared" ca="1" si="69"/>
        <v>1</v>
      </c>
      <c r="L712" s="38">
        <f t="shared" ca="1" si="70"/>
        <v>1</v>
      </c>
      <c r="M712" s="37">
        <v>1</v>
      </c>
      <c r="N712" s="36" t="b">
        <f t="shared" ca="1" si="71"/>
        <v>0</v>
      </c>
      <c r="O712" t="s">
        <v>7766</v>
      </c>
      <c r="P712" s="44">
        <v>227850000</v>
      </c>
      <c r="Q712">
        <f ca="1">VLOOKUP(A712,OFFSET(SVOD!$A$4,1,0,2000,3),2,0)</f>
        <v>1</v>
      </c>
      <c r="R712">
        <f ca="1">VLOOKUP(A712,OFFSET(SVOD!$A$4,1,0,2000,3),3,0)</f>
        <v>1</v>
      </c>
      <c r="S712" t="str">
        <f t="shared" si="72"/>
        <v/>
      </c>
      <c r="T712" s="160">
        <f ca="1">VLOOKUP(A712,OFFSET(SVOD!$A$4,1,0,2000,5),5,0)</f>
        <v>0</v>
      </c>
      <c r="AA712">
        <f ca="1">VLOOKUP(A712,OFFSET(SVOD!$A$4,1,0,2000,4),4,0)</f>
        <v>1</v>
      </c>
    </row>
    <row r="713" spans="1:27" hidden="1" x14ac:dyDescent="0.25">
      <c r="A713">
        <v>8320</v>
      </c>
      <c r="B713">
        <v>1</v>
      </c>
      <c r="C713" s="10">
        <v>42644</v>
      </c>
      <c r="D713" s="10"/>
      <c r="E713" s="9">
        <f t="shared" si="67"/>
        <v>0</v>
      </c>
      <c r="F713" s="9">
        <f t="shared" si="68"/>
        <v>1</v>
      </c>
      <c r="I713">
        <f ca="1">VLOOKUP(A713,OFFSET(SVOD!$A$4,1,0,2000,3),3,0)</f>
        <v>1</v>
      </c>
      <c r="J713" s="160"/>
      <c r="K713" s="38">
        <f t="shared" ca="1" si="69"/>
        <v>1</v>
      </c>
      <c r="L713" s="38">
        <f t="shared" ca="1" si="70"/>
        <v>1</v>
      </c>
      <c r="M713" s="37">
        <v>1</v>
      </c>
      <c r="N713" s="36" t="b">
        <f t="shared" ca="1" si="71"/>
        <v>0</v>
      </c>
      <c r="O713" t="s">
        <v>7767</v>
      </c>
      <c r="P713" s="44">
        <v>250000000</v>
      </c>
      <c r="Q713">
        <f ca="1">VLOOKUP(A713,OFFSET(SVOD!$A$4,1,0,2000,3),2,0)</f>
        <v>1</v>
      </c>
      <c r="R713">
        <f ca="1">VLOOKUP(A713,OFFSET(SVOD!$A$4,1,0,2000,3),3,0)</f>
        <v>1</v>
      </c>
      <c r="S713" t="str">
        <f t="shared" si="72"/>
        <v/>
      </c>
      <c r="T713" s="160">
        <f ca="1">VLOOKUP(A713,OFFSET(SVOD!$A$4,1,0,2000,5),5,0)</f>
        <v>0</v>
      </c>
      <c r="AA713">
        <f ca="1">VLOOKUP(A713,OFFSET(SVOD!$A$4,1,0,2000,4),4,0)</f>
        <v>1</v>
      </c>
    </row>
    <row r="714" spans="1:27" hidden="1" x14ac:dyDescent="0.25">
      <c r="A714">
        <v>8321</v>
      </c>
      <c r="B714">
        <v>1</v>
      </c>
      <c r="C714" s="10">
        <v>42644</v>
      </c>
      <c r="D714" s="10"/>
      <c r="E714" s="9">
        <f t="shared" si="67"/>
        <v>0</v>
      </c>
      <c r="F714" s="9">
        <f t="shared" si="68"/>
        <v>1</v>
      </c>
      <c r="I714">
        <f ca="1">VLOOKUP(A714,OFFSET(SVOD!$A$4,1,0,2000,3),3,0)</f>
        <v>1</v>
      </c>
      <c r="J714" s="160"/>
      <c r="K714" s="38">
        <f t="shared" ca="1" si="69"/>
        <v>1</v>
      </c>
      <c r="L714" s="38">
        <f t="shared" ca="1" si="70"/>
        <v>1</v>
      </c>
      <c r="M714" s="37">
        <v>1</v>
      </c>
      <c r="N714" s="36" t="b">
        <f t="shared" ca="1" si="71"/>
        <v>0</v>
      </c>
      <c r="O714" t="s">
        <v>6985</v>
      </c>
      <c r="P714" s="44">
        <v>2105450871.3</v>
      </c>
      <c r="Q714">
        <f ca="1">VLOOKUP(A714,OFFSET(SVOD!$A$4,1,0,2000,3),2,0)</f>
        <v>1</v>
      </c>
      <c r="R714">
        <f ca="1">VLOOKUP(A714,OFFSET(SVOD!$A$4,1,0,2000,3),3,0)</f>
        <v>1</v>
      </c>
      <c r="S714" t="str">
        <f t="shared" si="72"/>
        <v/>
      </c>
      <c r="T714" s="160">
        <f ca="1">VLOOKUP(A714,OFFSET(SVOD!$A$4,1,0,2000,5),5,0)</f>
        <v>0</v>
      </c>
      <c r="AA714">
        <f ca="1">VLOOKUP(A714,OFFSET(SVOD!$A$4,1,0,2000,4),4,0)</f>
        <v>1</v>
      </c>
    </row>
    <row r="715" spans="1:27" hidden="1" x14ac:dyDescent="0.25">
      <c r="A715">
        <v>8322</v>
      </c>
      <c r="B715">
        <v>1</v>
      </c>
      <c r="C715" s="10">
        <v>42644</v>
      </c>
      <c r="D715" s="10"/>
      <c r="E715" s="9">
        <f t="shared" si="67"/>
        <v>0</v>
      </c>
      <c r="F715" s="9">
        <f t="shared" si="68"/>
        <v>1</v>
      </c>
      <c r="I715">
        <f ca="1">VLOOKUP(A715,OFFSET(SVOD!$A$4,1,0,2000,3),3,0)</f>
        <v>1</v>
      </c>
      <c r="J715" s="160"/>
      <c r="K715" s="38">
        <f t="shared" ca="1" si="69"/>
        <v>1</v>
      </c>
      <c r="L715" s="38">
        <f t="shared" ca="1" si="70"/>
        <v>1</v>
      </c>
      <c r="M715" s="37">
        <v>1</v>
      </c>
      <c r="N715" s="36" t="b">
        <f t="shared" ca="1" si="71"/>
        <v>0</v>
      </c>
      <c r="O715" t="s">
        <v>7129</v>
      </c>
      <c r="P715" s="44">
        <v>799000000</v>
      </c>
      <c r="Q715">
        <f ca="1">VLOOKUP(A715,OFFSET(SVOD!$A$4,1,0,2000,3),2,0)</f>
        <v>1</v>
      </c>
      <c r="R715">
        <f ca="1">VLOOKUP(A715,OFFSET(SVOD!$A$4,1,0,2000,3),3,0)</f>
        <v>1</v>
      </c>
      <c r="S715" t="str">
        <f t="shared" si="72"/>
        <v/>
      </c>
      <c r="T715" s="160">
        <f ca="1">VLOOKUP(A715,OFFSET(SVOD!$A$4,1,0,2000,5),5,0)</f>
        <v>0</v>
      </c>
      <c r="AA715">
        <f ca="1">VLOOKUP(A715,OFFSET(SVOD!$A$4,1,0,2000,4),4,0)</f>
        <v>1</v>
      </c>
    </row>
    <row r="716" spans="1:27" hidden="1" x14ac:dyDescent="0.25">
      <c r="A716">
        <v>8323</v>
      </c>
      <c r="B716">
        <v>1</v>
      </c>
      <c r="C716" s="10">
        <v>42644</v>
      </c>
      <c r="D716" s="10"/>
      <c r="E716" s="9">
        <f t="shared" si="67"/>
        <v>0</v>
      </c>
      <c r="F716" s="9">
        <f t="shared" si="68"/>
        <v>1</v>
      </c>
      <c r="I716">
        <f ca="1">VLOOKUP(A716,OFFSET(SVOD!$A$4,1,0,2000,3),3,0)</f>
        <v>2</v>
      </c>
      <c r="J716" s="160"/>
      <c r="K716" s="38">
        <f t="shared" ca="1" si="69"/>
        <v>2</v>
      </c>
      <c r="L716" s="38">
        <f t="shared" ca="1" si="70"/>
        <v>2</v>
      </c>
      <c r="M716" s="37">
        <v>2</v>
      </c>
      <c r="N716" s="36" t="b">
        <f t="shared" ca="1" si="71"/>
        <v>0</v>
      </c>
      <c r="O716" t="s">
        <v>7086</v>
      </c>
      <c r="P716" s="44">
        <v>200000000</v>
      </c>
      <c r="Q716">
        <f ca="1">VLOOKUP(A716,OFFSET(SVOD!$A$4,1,0,2000,3),2,0)</f>
        <v>2</v>
      </c>
      <c r="R716">
        <f ca="1">VLOOKUP(A716,OFFSET(SVOD!$A$4,1,0,2000,3),3,0)</f>
        <v>2</v>
      </c>
      <c r="S716" t="str">
        <f t="shared" si="72"/>
        <v/>
      </c>
      <c r="T716" s="160">
        <f ca="1">VLOOKUP(A716,OFFSET(SVOD!$A$4,1,0,2000,5),5,0)</f>
        <v>10</v>
      </c>
      <c r="AA716">
        <f ca="1">VLOOKUP(A716,OFFSET(SVOD!$A$4,1,0,2000,4),4,0)</f>
        <v>2</v>
      </c>
    </row>
    <row r="717" spans="1:27" hidden="1" x14ac:dyDescent="0.25">
      <c r="A717">
        <v>8325</v>
      </c>
      <c r="B717">
        <v>1</v>
      </c>
      <c r="C717" s="10">
        <v>42644</v>
      </c>
      <c r="D717" s="10"/>
      <c r="E717" s="9">
        <f t="shared" si="67"/>
        <v>0</v>
      </c>
      <c r="F717" s="9">
        <f t="shared" si="68"/>
        <v>1</v>
      </c>
      <c r="I717">
        <f ca="1">VLOOKUP(A717,OFFSET(SVOD!$A$4,1,0,2000,3),3,0)</f>
        <v>1</v>
      </c>
      <c r="J717" s="160"/>
      <c r="K717" s="38">
        <f t="shared" ca="1" si="69"/>
        <v>1</v>
      </c>
      <c r="L717" s="38">
        <f t="shared" ca="1" si="70"/>
        <v>1</v>
      </c>
      <c r="M717" s="37">
        <v>1</v>
      </c>
      <c r="N717" s="36" t="b">
        <f t="shared" ca="1" si="71"/>
        <v>0</v>
      </c>
      <c r="O717" t="s">
        <v>7130</v>
      </c>
      <c r="P717" s="44">
        <v>241500000</v>
      </c>
      <c r="Q717">
        <f ca="1">VLOOKUP(A717,OFFSET(SVOD!$A$4,1,0,2000,3),2,0)</f>
        <v>1</v>
      </c>
      <c r="R717">
        <f ca="1">VLOOKUP(A717,OFFSET(SVOD!$A$4,1,0,2000,3),3,0)</f>
        <v>1</v>
      </c>
      <c r="S717" t="str">
        <f t="shared" si="72"/>
        <v/>
      </c>
      <c r="T717" s="160">
        <f ca="1">VLOOKUP(A717,OFFSET(SVOD!$A$4,1,0,2000,5),5,0)</f>
        <v>0</v>
      </c>
      <c r="AA717">
        <f ca="1">VLOOKUP(A717,OFFSET(SVOD!$A$4,1,0,2000,4),4,0)</f>
        <v>1</v>
      </c>
    </row>
    <row r="718" spans="1:27" hidden="1" x14ac:dyDescent="0.25">
      <c r="A718">
        <v>8337</v>
      </c>
      <c r="B718">
        <v>1</v>
      </c>
      <c r="C718" s="10">
        <v>42644</v>
      </c>
      <c r="D718" s="10"/>
      <c r="E718" s="9">
        <f t="shared" si="67"/>
        <v>0</v>
      </c>
      <c r="F718" s="9">
        <f t="shared" si="68"/>
        <v>1</v>
      </c>
      <c r="I718">
        <f ca="1">VLOOKUP(A718,OFFSET(SVOD!$A$4,1,0,2000,3),3,0)</f>
        <v>1</v>
      </c>
      <c r="J718" s="160"/>
      <c r="K718" s="38">
        <f t="shared" ca="1" si="69"/>
        <v>1</v>
      </c>
      <c r="L718" s="38">
        <f t="shared" ca="1" si="70"/>
        <v>1</v>
      </c>
      <c r="M718" s="37">
        <v>1</v>
      </c>
      <c r="N718" s="36" t="b">
        <f t="shared" ca="1" si="71"/>
        <v>0</v>
      </c>
      <c r="O718" t="s">
        <v>7803</v>
      </c>
      <c r="P718" s="44">
        <v>9559352.3699999992</v>
      </c>
      <c r="Q718">
        <f ca="1">VLOOKUP(A718,OFFSET(SVOD!$A$4,1,0,2000,3),2,0)</f>
        <v>1</v>
      </c>
      <c r="R718">
        <f ca="1">VLOOKUP(A718,OFFSET(SVOD!$A$4,1,0,2000,3),3,0)</f>
        <v>1</v>
      </c>
      <c r="S718" t="str">
        <f t="shared" si="72"/>
        <v/>
      </c>
      <c r="T718" s="160">
        <f ca="1">VLOOKUP(A718,OFFSET(SVOD!$A$4,1,0,2000,5),5,0)</f>
        <v>0</v>
      </c>
      <c r="AA718">
        <f ca="1">VLOOKUP(A718,OFFSET(SVOD!$A$4,1,0,2000,4),4,0)</f>
        <v>1</v>
      </c>
    </row>
    <row r="719" spans="1:27" hidden="1" x14ac:dyDescent="0.25">
      <c r="A719">
        <v>8341</v>
      </c>
      <c r="B719">
        <v>1</v>
      </c>
      <c r="C719" s="10">
        <v>42644</v>
      </c>
      <c r="D719" s="10"/>
      <c r="E719" s="9">
        <f t="shared" si="67"/>
        <v>0</v>
      </c>
      <c r="F719" s="9">
        <f t="shared" si="68"/>
        <v>1</v>
      </c>
      <c r="I719">
        <f ca="1">VLOOKUP(A719,OFFSET(SVOD!$A$4,1,0,2000,3),3,0)</f>
        <v>1</v>
      </c>
      <c r="J719" s="160"/>
      <c r="K719" s="38">
        <f t="shared" ca="1" si="69"/>
        <v>1</v>
      </c>
      <c r="L719" s="38">
        <f t="shared" ca="1" si="70"/>
        <v>1</v>
      </c>
      <c r="M719" s="37">
        <v>1</v>
      </c>
      <c r="N719" s="36" t="b">
        <f t="shared" ca="1" si="71"/>
        <v>0</v>
      </c>
      <c r="O719" t="s">
        <v>7857</v>
      </c>
      <c r="P719" s="44">
        <v>182353763.66</v>
      </c>
      <c r="Q719">
        <f ca="1">VLOOKUP(A719,OFFSET(SVOD!$A$4,1,0,2000,3),2,0)</f>
        <v>1</v>
      </c>
      <c r="R719">
        <f ca="1">VLOOKUP(A719,OFFSET(SVOD!$A$4,1,0,2000,3),3,0)</f>
        <v>1</v>
      </c>
      <c r="S719" t="str">
        <f t="shared" si="72"/>
        <v/>
      </c>
      <c r="T719" s="160">
        <f ca="1">VLOOKUP(A719,OFFSET(SVOD!$A$4,1,0,2000,5),5,0)</f>
        <v>0</v>
      </c>
      <c r="AA719">
        <f ca="1">VLOOKUP(A719,OFFSET(SVOD!$A$4,1,0,2000,4),4,0)</f>
        <v>1</v>
      </c>
    </row>
    <row r="720" spans="1:27" hidden="1" x14ac:dyDescent="0.25">
      <c r="A720">
        <v>8360</v>
      </c>
      <c r="B720">
        <v>1</v>
      </c>
      <c r="C720" s="10">
        <v>42736</v>
      </c>
      <c r="D720" s="10"/>
      <c r="E720" s="9">
        <f t="shared" si="67"/>
        <v>0</v>
      </c>
      <c r="F720" s="9">
        <f t="shared" si="68"/>
        <v>1</v>
      </c>
      <c r="I720">
        <f ca="1">VLOOKUP(A720,OFFSET(SVOD!$A$4,1,0,2000,3),3,0)</f>
        <v>1</v>
      </c>
      <c r="J720" s="160"/>
      <c r="K720" s="38">
        <f t="shared" ca="1" si="69"/>
        <v>1</v>
      </c>
      <c r="L720" s="38">
        <f t="shared" ca="1" si="70"/>
        <v>1</v>
      </c>
      <c r="M720" s="37">
        <v>1</v>
      </c>
      <c r="N720" s="36" t="b">
        <f t="shared" ca="1" si="71"/>
        <v>0</v>
      </c>
      <c r="O720" t="s">
        <v>7804</v>
      </c>
      <c r="P720" s="44">
        <v>9024270000</v>
      </c>
      <c r="Q720">
        <f ca="1">VLOOKUP(A720,OFFSET(SVOD!$A$4,1,0,2000,3),2,0)</f>
        <v>1</v>
      </c>
      <c r="R720">
        <f ca="1">VLOOKUP(A720,OFFSET(SVOD!$A$4,1,0,2000,3),3,0)</f>
        <v>1</v>
      </c>
      <c r="S720" t="str">
        <f t="shared" si="72"/>
        <v/>
      </c>
      <c r="T720" s="160">
        <f ca="1">VLOOKUP(A720,OFFSET(SVOD!$A$4,1,0,2000,5),5,0)</f>
        <v>0</v>
      </c>
      <c r="AA720">
        <f ca="1">VLOOKUP(A720,OFFSET(SVOD!$A$4,1,0,2000,4),4,0)</f>
        <v>1</v>
      </c>
    </row>
  </sheetData>
  <autoFilter ref="A6:AE721">
    <filterColumn colId="13">
      <filters blank="1">
        <filter val="#Н/Д"/>
        <filter val="ИСТИНА"/>
      </filters>
    </filterColumn>
  </autoFilter>
  <mergeCells count="1">
    <mergeCell ref="U3:V3"/>
  </mergeCells>
  <phoneticPr fontId="3" type="noConversion"/>
  <conditionalFormatting sqref="N6:N720">
    <cfRule type="cellIs" dxfId="2" priority="4" stopIfTrue="1" operator="equal">
      <formula>TRUE</formula>
    </cfRule>
  </conditionalFormatting>
  <conditionalFormatting sqref="D3">
    <cfRule type="cellIs" dxfId="1" priority="3" operator="equal">
      <formula>"письма счастья учитываются"</formula>
    </cfRule>
  </conditionalFormatting>
  <conditionalFormatting sqref="N1">
    <cfRule type="expression" dxfId="0" priority="2">
      <formula>$N$1 &gt; 1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3</xdr:col>
                    <xdr:colOff>213360</xdr:colOff>
                    <xdr:row>0</xdr:row>
                    <xdr:rowOff>45720</xdr:rowOff>
                  </from>
                  <to>
                    <xdr:col>4</xdr:col>
                    <xdr:colOff>533400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GetData4Analise">
                <anchor moveWithCells="1" sizeWithCells="1">
                  <from>
                    <xdr:col>6</xdr:col>
                    <xdr:colOff>106680</xdr:colOff>
                    <xdr:row>0</xdr:row>
                    <xdr:rowOff>38100</xdr:rowOff>
                  </from>
                  <to>
                    <xdr:col>7</xdr:col>
                    <xdr:colOff>693420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6" name="Button 36">
              <controlPr defaultSize="0" print="0" autoFill="0" autoPict="0" macro="[0]!FormProfConclusion">
                <anchor moveWithCells="1" sizeWithCells="1">
                  <from>
                    <xdr:col>14</xdr:col>
                    <xdr:colOff>45720</xdr:colOff>
                    <xdr:row>0</xdr:row>
                    <xdr:rowOff>45720</xdr:rowOff>
                  </from>
                  <to>
                    <xdr:col>14</xdr:col>
                    <xdr:colOff>2011680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7" name="Button 37">
              <controlPr defaultSize="0" print="0" autoFill="0" autoPict="0" macro="[0]!Form115F">
                <anchor moveWithCells="1" sizeWithCells="1">
                  <from>
                    <xdr:col>15</xdr:col>
                    <xdr:colOff>38100</xdr:colOff>
                    <xdr:row>0</xdr:row>
                    <xdr:rowOff>45720</xdr:rowOff>
                  </from>
                  <to>
                    <xdr:col>15</xdr:col>
                    <xdr:colOff>1173480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8" name="Check Box 39">
              <controlPr defaultSize="0" autoFill="0" autoLine="0" autoPict="0">
                <anchor moveWithCells="1">
                  <from>
                    <xdr:col>14</xdr:col>
                    <xdr:colOff>76200</xdr:colOff>
                    <xdr:row>1</xdr:row>
                    <xdr:rowOff>137160</xdr:rowOff>
                  </from>
                  <to>
                    <xdr:col>14</xdr:col>
                    <xdr:colOff>297180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AG5075"/>
  <sheetViews>
    <sheetView zoomScale="85" zoomScaleNormal="85" workbookViewId="0">
      <pane ySplit="6" topLeftCell="A7" activePane="bottomLeft" state="frozen"/>
      <selection pane="bottomLeft" activeCell="C2291" sqref="C2291"/>
    </sheetView>
  </sheetViews>
  <sheetFormatPr defaultRowHeight="13.2" outlineLevelCol="1" x14ac:dyDescent="0.25"/>
  <cols>
    <col min="1" max="2" width="10.33203125" bestFit="1" customWidth="1"/>
    <col min="3" max="3" width="22.109375" style="6" customWidth="1"/>
    <col min="4" max="4" width="16.44140625" bestFit="1" customWidth="1"/>
    <col min="5" max="5" width="35.44140625" hidden="1" customWidth="1" outlineLevel="1"/>
    <col min="6" max="6" width="9.109375" hidden="1" customWidth="1" outlineLevel="1"/>
    <col min="7" max="7" width="9.88671875" hidden="1" customWidth="1" outlineLevel="1"/>
    <col min="8" max="9" width="9.109375" hidden="1" customWidth="1" outlineLevel="1"/>
    <col min="10" max="10" width="15.33203125" customWidth="1" collapsed="1"/>
    <col min="11" max="11" width="6.6640625" customWidth="1"/>
    <col min="12" max="12" width="16.109375" customWidth="1"/>
    <col min="13" max="17" width="6.6640625" customWidth="1"/>
    <col min="18" max="18" width="10.33203125" bestFit="1" customWidth="1"/>
    <col min="19" max="19" width="10.33203125" customWidth="1"/>
    <col min="20" max="20" width="11.88671875" customWidth="1"/>
    <col min="22" max="22" width="10.33203125" bestFit="1" customWidth="1"/>
    <col min="23" max="25" width="8.88671875" customWidth="1"/>
    <col min="26" max="27" width="8.6640625" customWidth="1"/>
    <col min="28" max="28" width="10.33203125" bestFit="1" customWidth="1"/>
    <col min="30" max="30" width="6.6640625" customWidth="1"/>
    <col min="32" max="32" width="30.88671875" customWidth="1" outlineLevel="1"/>
    <col min="33" max="33" width="32.88671875" customWidth="1"/>
  </cols>
  <sheetData>
    <row r="1" spans="1:33" ht="13.8" thickBot="1" x14ac:dyDescent="0.3">
      <c r="A1" s="11" t="s">
        <v>206</v>
      </c>
      <c r="B1" s="11"/>
      <c r="C1" s="12">
        <f>DtAn</f>
        <v>42767</v>
      </c>
      <c r="J1" t="s">
        <v>200</v>
      </c>
      <c r="K1" t="s">
        <v>202</v>
      </c>
      <c r="L1" t="s">
        <v>201</v>
      </c>
    </row>
    <row r="2" spans="1:33" x14ac:dyDescent="0.25">
      <c r="A2" s="42">
        <f t="shared" ref="A2:AG2" si="0">COLUMN(A2)</f>
        <v>1</v>
      </c>
      <c r="B2" s="42">
        <f t="shared" si="0"/>
        <v>2</v>
      </c>
      <c r="C2" s="43">
        <f t="shared" si="0"/>
        <v>3</v>
      </c>
      <c r="D2" s="42">
        <f t="shared" si="0"/>
        <v>4</v>
      </c>
      <c r="E2" s="42">
        <f t="shared" si="0"/>
        <v>5</v>
      </c>
      <c r="F2" s="42">
        <f t="shared" si="0"/>
        <v>6</v>
      </c>
      <c r="G2" s="42">
        <f t="shared" si="0"/>
        <v>7</v>
      </c>
      <c r="H2" s="42">
        <f t="shared" si="0"/>
        <v>8</v>
      </c>
      <c r="I2" s="42">
        <f t="shared" si="0"/>
        <v>9</v>
      </c>
      <c r="J2" s="42">
        <f t="shared" si="0"/>
        <v>10</v>
      </c>
      <c r="K2" s="42">
        <f t="shared" si="0"/>
        <v>11</v>
      </c>
      <c r="L2" s="42">
        <f t="shared" si="0"/>
        <v>12</v>
      </c>
      <c r="M2" s="42">
        <f t="shared" si="0"/>
        <v>13</v>
      </c>
      <c r="N2" s="42">
        <f t="shared" si="0"/>
        <v>14</v>
      </c>
      <c r="O2" s="42">
        <f t="shared" si="0"/>
        <v>15</v>
      </c>
      <c r="P2" s="42">
        <f t="shared" si="0"/>
        <v>16</v>
      </c>
      <c r="Q2" s="42">
        <f t="shared" si="0"/>
        <v>17</v>
      </c>
      <c r="R2" s="42">
        <f t="shared" si="0"/>
        <v>18</v>
      </c>
      <c r="S2" s="42">
        <f t="shared" si="0"/>
        <v>19</v>
      </c>
      <c r="T2" s="42">
        <f t="shared" si="0"/>
        <v>20</v>
      </c>
      <c r="U2" s="42">
        <f t="shared" si="0"/>
        <v>21</v>
      </c>
      <c r="V2" s="42">
        <f t="shared" si="0"/>
        <v>22</v>
      </c>
      <c r="W2" s="42">
        <f t="shared" si="0"/>
        <v>23</v>
      </c>
      <c r="X2" s="42">
        <f t="shared" si="0"/>
        <v>24</v>
      </c>
      <c r="Y2" s="42">
        <f t="shared" si="0"/>
        <v>25</v>
      </c>
      <c r="Z2" s="42">
        <f t="shared" si="0"/>
        <v>26</v>
      </c>
      <c r="AA2" s="42">
        <f t="shared" si="0"/>
        <v>27</v>
      </c>
      <c r="AB2" s="42">
        <f t="shared" si="0"/>
        <v>28</v>
      </c>
      <c r="AC2" s="42">
        <f t="shared" si="0"/>
        <v>29</v>
      </c>
      <c r="AD2" s="42">
        <f t="shared" si="0"/>
        <v>30</v>
      </c>
      <c r="AE2" s="42">
        <f t="shared" si="0"/>
        <v>31</v>
      </c>
      <c r="AF2" s="42">
        <f t="shared" si="0"/>
        <v>32</v>
      </c>
      <c r="AG2" s="42">
        <f t="shared" si="0"/>
        <v>33</v>
      </c>
    </row>
    <row r="3" spans="1:33" x14ac:dyDescent="0.25">
      <c r="J3" s="143">
        <f ca="1" xml:space="preserve"> J168 - ROUND(J168,0)</f>
        <v>0</v>
      </c>
      <c r="W3" s="163" t="s">
        <v>261</v>
      </c>
      <c r="X3" s="163"/>
      <c r="Y3" s="163"/>
      <c r="Z3" s="163" t="s">
        <v>320</v>
      </c>
      <c r="AA3" s="163"/>
    </row>
    <row r="4" spans="1:33" ht="25.5" customHeight="1" x14ac:dyDescent="0.25">
      <c r="B4" s="1"/>
      <c r="C4" s="7" t="s">
        <v>374</v>
      </c>
      <c r="D4" s="5" t="s">
        <v>375</v>
      </c>
      <c r="E4" s="165" t="s">
        <v>416</v>
      </c>
      <c r="F4" s="166"/>
      <c r="G4" s="166"/>
      <c r="H4" s="166"/>
      <c r="I4" s="167"/>
      <c r="J4" s="165" t="s">
        <v>415</v>
      </c>
      <c r="K4" s="166"/>
      <c r="L4" s="166"/>
      <c r="M4" s="166"/>
      <c r="N4" s="166"/>
      <c r="O4" s="166"/>
      <c r="P4" s="166"/>
      <c r="Q4" s="167"/>
      <c r="R4" s="168" t="s">
        <v>417</v>
      </c>
      <c r="S4" s="168"/>
      <c r="T4" s="168"/>
      <c r="U4" s="168" t="s">
        <v>174</v>
      </c>
      <c r="V4" s="168"/>
      <c r="W4" s="2" t="s">
        <v>478</v>
      </c>
      <c r="X4" s="2" t="s">
        <v>577</v>
      </c>
      <c r="Y4" s="20" t="s">
        <v>507</v>
      </c>
      <c r="Z4" s="20" t="s">
        <v>578</v>
      </c>
      <c r="AA4" s="2" t="s">
        <v>319</v>
      </c>
      <c r="AB4" s="164" t="s">
        <v>372</v>
      </c>
      <c r="AC4" s="164"/>
      <c r="AD4" s="54" t="s">
        <v>71</v>
      </c>
      <c r="AF4" s="163" t="s">
        <v>262</v>
      </c>
      <c r="AG4" s="163"/>
    </row>
    <row r="5" spans="1:33" x14ac:dyDescent="0.25">
      <c r="A5" s="36" t="s">
        <v>413</v>
      </c>
      <c r="B5" s="46" t="s">
        <v>311</v>
      </c>
      <c r="C5" s="47" t="s">
        <v>373</v>
      </c>
      <c r="D5" s="46" t="s">
        <v>376</v>
      </c>
      <c r="E5" s="3" t="s">
        <v>479</v>
      </c>
      <c r="F5" s="3" t="s">
        <v>371</v>
      </c>
      <c r="G5" s="3" t="s">
        <v>314</v>
      </c>
      <c r="H5" s="3" t="s">
        <v>315</v>
      </c>
      <c r="I5" s="3" t="s">
        <v>370</v>
      </c>
      <c r="J5" s="17" t="s">
        <v>308</v>
      </c>
      <c r="K5" s="17" t="s">
        <v>309</v>
      </c>
      <c r="L5" s="45" t="s">
        <v>326</v>
      </c>
      <c r="M5" s="45" t="s">
        <v>321</v>
      </c>
      <c r="N5" s="40" t="s">
        <v>506</v>
      </c>
      <c r="O5" s="39" t="s">
        <v>199</v>
      </c>
      <c r="P5" s="39" t="s">
        <v>63</v>
      </c>
      <c r="Q5" s="39" t="s">
        <v>62</v>
      </c>
      <c r="R5" s="48" t="s">
        <v>313</v>
      </c>
      <c r="S5" s="48" t="s">
        <v>504</v>
      </c>
      <c r="T5" s="48" t="s">
        <v>312</v>
      </c>
      <c r="U5" s="48" t="s">
        <v>389</v>
      </c>
      <c r="V5" s="48" t="s">
        <v>390</v>
      </c>
      <c r="W5" s="48" t="s">
        <v>410</v>
      </c>
      <c r="X5" s="48" t="s">
        <v>411</v>
      </c>
      <c r="Y5" s="48" t="s">
        <v>507</v>
      </c>
      <c r="Z5" s="48" t="s">
        <v>411</v>
      </c>
      <c r="AA5" s="48" t="s">
        <v>412</v>
      </c>
      <c r="AB5" s="4" t="s">
        <v>480</v>
      </c>
      <c r="AC5" s="4" t="s">
        <v>481</v>
      </c>
      <c r="AD5" s="55" t="s">
        <v>90</v>
      </c>
      <c r="AF5" s="3" t="s">
        <v>127</v>
      </c>
      <c r="AG5" s="3" t="s">
        <v>128</v>
      </c>
    </row>
    <row r="6" spans="1:33" x14ac:dyDescent="0.25">
      <c r="A6" t="s">
        <v>47</v>
      </c>
      <c r="B6" t="s">
        <v>47</v>
      </c>
      <c r="C6" s="6" t="s">
        <v>47</v>
      </c>
      <c r="D6" s="8" t="s">
        <v>47</v>
      </c>
      <c r="E6" s="6"/>
      <c r="G6" s="10"/>
      <c r="I6" t="s">
        <v>310</v>
      </c>
      <c r="J6" s="133" t="e">
        <f ca="1">VLOOKUP(A6,OFFSET('Классификация клиентов'!$A$6,1,0,1000,2),2,0)</f>
        <v>#N/A</v>
      </c>
      <c r="K6" s="15">
        <f t="shared" ref="K6:K69" si="1" xml:space="preserve"> ROUND(MAX( IF(R6 = 0, IF(S6 = 1, 1, J6), 1)*1, IF(U6 &gt; 30, 3, IF(U6 &gt; 5, 2, 1)), IF(W6 &gt; 0, 2, 1), IF(X6 &gt; 0,2,1)), 0)</f>
        <v>3</v>
      </c>
      <c r="L6" s="15">
        <v>0</v>
      </c>
      <c r="M6" s="15"/>
      <c r="N6" s="16" t="e">
        <f ca="1">MAX(1, J6+K6-1 +
            IF(OR( M6*1=0, NOT(ISERR(SEARCH((ROUND(J6,0)+K6-1) &amp; "", IF(L6&lt;&gt;-2, "", LEFT(M6)-1) &amp; M6)) )),
                   IF(L6=-2, -( IF(AND(M6*1&lt;&gt;0,  LEFT(M6)*1 = ROUND(J6,0)+K6), 0, 1 ) + J6 - ROUND(J6,0) ), L6),  0) )</f>
        <v>#N/A</v>
      </c>
      <c r="O6" s="8" t="e">
        <f ca="1">MAX(N6, IF(Y6&gt;0,3,1), IF(Z6&gt;0,3,1), IF(AA6&gt;0,3,1))</f>
        <v>#N/A</v>
      </c>
      <c r="P6" s="8" t="e">
        <f ca="1">IF(Q6=1, N6, IF(Q6=2, 0, O6))</f>
        <v>#N/A</v>
      </c>
      <c r="Q6" s="8">
        <f t="shared" ref="Q6:Q69" si="2">IF(ISNA(VLOOKUP(B6,aid_exc,1,0)), 0, VLOOKUP(B6,aid_exc,2,0))</f>
        <v>0</v>
      </c>
      <c r="R6" s="16" t="s">
        <v>47</v>
      </c>
      <c r="S6" s="16" t="s">
        <v>47</v>
      </c>
      <c r="T6" s="19" t="s">
        <v>47</v>
      </c>
      <c r="U6" s="16" t="s">
        <v>47</v>
      </c>
      <c r="V6" s="19" t="s">
        <v>47</v>
      </c>
      <c r="W6" s="18" t="s">
        <v>47</v>
      </c>
      <c r="X6" s="18" t="s">
        <v>47</v>
      </c>
      <c r="Y6" s="18" t="s">
        <v>47</v>
      </c>
      <c r="Z6" s="18" t="s">
        <v>47</v>
      </c>
      <c r="AA6" s="18" t="s">
        <v>47</v>
      </c>
      <c r="AB6" s="10" t="s">
        <v>47</v>
      </c>
      <c r="AC6" t="s">
        <v>47</v>
      </c>
      <c r="AD6" s="18">
        <f>COUNTA(W6:AA6)</f>
        <v>5</v>
      </c>
      <c r="AF6" t="s">
        <v>47</v>
      </c>
      <c r="AG6" t="str">
        <f>SUBSTITUTE( SUBSTITUTE(AF6,"restr", " - реструктуризация"), "targ", " - цели")</f>
        <v>&lt;&gt;</v>
      </c>
    </row>
    <row r="7" spans="1:33" x14ac:dyDescent="0.25">
      <c r="A7">
        <v>52</v>
      </c>
      <c r="B7">
        <v>1000052</v>
      </c>
      <c r="C7" s="6" t="s">
        <v>7858</v>
      </c>
      <c r="D7" s="8">
        <v>130315272.14</v>
      </c>
      <c r="E7" s="6"/>
      <c r="G7" s="10"/>
      <c r="J7" s="133">
        <f ca="1">VLOOKUP(A7,OFFSET('Классификация клиентов'!$A$6,1,0,1000,2),2,0)</f>
        <v>1</v>
      </c>
      <c r="K7" s="15">
        <f t="shared" ca="1" si="1"/>
        <v>1</v>
      </c>
      <c r="L7" s="15"/>
      <c r="M7" s="15"/>
      <c r="N7" s="16">
        <f t="shared" ref="N7:N70" ca="1" si="3">MAX(1, J7+K7-1 +
            IF(OR( M7*1=0, NOT(ISERR(SEARCH((ROUND(J7,0)+K7-1) &amp; "", IF(L7&lt;&gt;-2, "", LEFT(M7)-1) &amp; M7)) )),
                   IF(L7=-2, -( IF(AND(M7*1&lt;&gt;0,  LEFT(M7)*1 = ROUND(J7,0)+K7), 0, 1 ) + J7 - ROUND(J7,0) ), L7),  0) )</f>
        <v>1</v>
      </c>
      <c r="O7" s="8">
        <f t="shared" ref="O7:O70" ca="1" si="4">MAX(N7, IF(Y7&gt;0,3,1), IF(Z7&gt;0,3,1), IF(AA7&gt;0,3,1))</f>
        <v>1</v>
      </c>
      <c r="P7" s="8">
        <f t="shared" ref="P7:P70" ca="1" si="5">IF(Q7=1, N7, IF(Q7=2, 0, O7))</f>
        <v>1</v>
      </c>
      <c r="Q7" s="8">
        <f t="shared" si="2"/>
        <v>0</v>
      </c>
      <c r="R7" s="16"/>
      <c r="S7" s="16"/>
      <c r="T7" s="19"/>
      <c r="U7" s="16">
        <v>0</v>
      </c>
      <c r="V7" s="19"/>
      <c r="W7" s="160"/>
      <c r="X7" s="160"/>
      <c r="Y7" s="160"/>
      <c r="Z7" s="160"/>
      <c r="AA7" s="160"/>
      <c r="AB7" s="10"/>
      <c r="AD7" s="160">
        <f t="shared" ref="AD7:AD70" si="6">COUNTA(W7:AA7)</f>
        <v>0</v>
      </c>
      <c r="AG7" t="str">
        <f t="shared" ref="AG7:AG70" si="7">SUBSTITUTE( SUBSTITUTE(AF7,"restr", " - реструктуризация"), "targ", " - цели")</f>
        <v/>
      </c>
    </row>
    <row r="8" spans="1:33" x14ac:dyDescent="0.25">
      <c r="A8">
        <v>77</v>
      </c>
      <c r="B8">
        <v>27106</v>
      </c>
      <c r="C8" s="6" t="s">
        <v>4683</v>
      </c>
      <c r="D8" s="8">
        <v>7731996000</v>
      </c>
      <c r="E8" s="6" t="s">
        <v>6153</v>
      </c>
      <c r="G8" s="10">
        <v>42536</v>
      </c>
      <c r="J8" s="133">
        <f ca="1">VLOOKUP(A8,OFFSET('Классификация клиентов'!$A$6,1,0,1000,2),2,0)</f>
        <v>1</v>
      </c>
      <c r="K8" s="15">
        <f t="shared" ca="1" si="1"/>
        <v>1</v>
      </c>
      <c r="L8" s="15"/>
      <c r="M8" s="15"/>
      <c r="N8" s="16">
        <f t="shared" ca="1" si="3"/>
        <v>1</v>
      </c>
      <c r="O8" s="8">
        <f t="shared" ca="1" si="4"/>
        <v>1</v>
      </c>
      <c r="P8" s="8">
        <f t="shared" ca="1" si="5"/>
        <v>1</v>
      </c>
      <c r="Q8" s="8">
        <f t="shared" si="2"/>
        <v>0</v>
      </c>
      <c r="R8" s="16">
        <v>0</v>
      </c>
      <c r="S8" s="16"/>
      <c r="T8" s="19">
        <v>219148</v>
      </c>
      <c r="U8" s="16">
        <v>0</v>
      </c>
      <c r="V8" s="19"/>
      <c r="W8" s="160">
        <v>0</v>
      </c>
      <c r="X8" s="160"/>
      <c r="Y8" s="160"/>
      <c r="Z8" s="160"/>
      <c r="AA8" s="160"/>
      <c r="AB8" s="10">
        <v>42691</v>
      </c>
      <c r="AC8" t="s">
        <v>298</v>
      </c>
      <c r="AD8" s="160">
        <f t="shared" si="6"/>
        <v>1</v>
      </c>
      <c r="AF8" t="s">
        <v>1810</v>
      </c>
      <c r="AG8" t="str">
        <f t="shared" si="7"/>
        <v>реструктуризация (РП №43 от 2014-09-16)</v>
      </c>
    </row>
    <row r="9" spans="1:33" x14ac:dyDescent="0.25">
      <c r="A9">
        <v>77</v>
      </c>
      <c r="B9">
        <v>27593</v>
      </c>
      <c r="C9" s="6" t="s">
        <v>7829</v>
      </c>
      <c r="D9" s="8">
        <v>3221665000</v>
      </c>
      <c r="E9" s="6" t="s">
        <v>7834</v>
      </c>
      <c r="G9" s="10">
        <v>42717</v>
      </c>
      <c r="J9" s="133">
        <f ca="1">VLOOKUP(A9,OFFSET('Классификация клиентов'!$A$6,1,0,1000,2),2,0)</f>
        <v>1</v>
      </c>
      <c r="K9" s="15">
        <f t="shared" ca="1" si="1"/>
        <v>1</v>
      </c>
      <c r="L9" s="15"/>
      <c r="M9" s="15"/>
      <c r="N9" s="16">
        <f t="shared" ca="1" si="3"/>
        <v>1</v>
      </c>
      <c r="O9" s="8">
        <f t="shared" ca="1" si="4"/>
        <v>1</v>
      </c>
      <c r="P9" s="8">
        <f t="shared" ca="1" si="5"/>
        <v>1</v>
      </c>
      <c r="Q9" s="8">
        <f t="shared" si="2"/>
        <v>0</v>
      </c>
      <c r="R9" s="16">
        <v>0</v>
      </c>
      <c r="S9" s="16"/>
      <c r="T9" s="19">
        <v>219148</v>
      </c>
      <c r="U9" s="16">
        <v>0</v>
      </c>
      <c r="V9" s="19"/>
      <c r="W9" s="160">
        <v>0</v>
      </c>
      <c r="X9" s="160"/>
      <c r="Y9" s="160"/>
      <c r="Z9" s="160"/>
      <c r="AA9" s="160"/>
      <c r="AB9" s="10">
        <v>42762</v>
      </c>
      <c r="AC9" t="s">
        <v>298</v>
      </c>
      <c r="AD9" s="160">
        <f t="shared" si="6"/>
        <v>1</v>
      </c>
      <c r="AF9" t="s">
        <v>1810</v>
      </c>
      <c r="AG9" t="str">
        <f t="shared" si="7"/>
        <v>реструктуризация (РП №43 от 2014-09-16)</v>
      </c>
    </row>
    <row r="10" spans="1:33" x14ac:dyDescent="0.25">
      <c r="A10">
        <v>77</v>
      </c>
      <c r="B10">
        <v>1000077</v>
      </c>
      <c r="C10" s="6" t="s">
        <v>6806</v>
      </c>
      <c r="D10" s="8">
        <v>41136306100</v>
      </c>
      <c r="E10" s="6"/>
      <c r="G10" s="10"/>
      <c r="J10" s="133">
        <f ca="1">VLOOKUP(A10,OFFSET('Классификация клиентов'!$A$6,1,0,1000,2),2,0)</f>
        <v>1</v>
      </c>
      <c r="K10" s="15">
        <f t="shared" ca="1" si="1"/>
        <v>1</v>
      </c>
      <c r="L10" s="15"/>
      <c r="M10" s="15"/>
      <c r="N10" s="16">
        <f t="shared" ca="1" si="3"/>
        <v>1</v>
      </c>
      <c r="O10" s="8">
        <f t="shared" ca="1" si="4"/>
        <v>1</v>
      </c>
      <c r="P10" s="8">
        <f t="shared" ca="1" si="5"/>
        <v>1</v>
      </c>
      <c r="Q10" s="8">
        <f t="shared" si="2"/>
        <v>0</v>
      </c>
      <c r="R10" s="16"/>
      <c r="S10" s="16"/>
      <c r="T10" s="19"/>
      <c r="U10" s="16">
        <v>0</v>
      </c>
      <c r="V10" s="19"/>
      <c r="W10" s="160"/>
      <c r="X10" s="160"/>
      <c r="Y10" s="160"/>
      <c r="Z10" s="160"/>
      <c r="AA10" s="160"/>
      <c r="AB10" s="10"/>
      <c r="AD10" s="160">
        <f t="shared" si="6"/>
        <v>0</v>
      </c>
      <c r="AG10" t="str">
        <f t="shared" si="7"/>
        <v/>
      </c>
    </row>
    <row r="11" spans="1:33" x14ac:dyDescent="0.25">
      <c r="A11">
        <v>86</v>
      </c>
      <c r="B11">
        <v>1000086</v>
      </c>
      <c r="C11" s="6" t="s">
        <v>6007</v>
      </c>
      <c r="D11" s="8">
        <v>4000000000</v>
      </c>
      <c r="E11" s="6"/>
      <c r="G11" s="10"/>
      <c r="J11" s="133">
        <f ca="1">VLOOKUP(A11,OFFSET('Классификация клиентов'!$A$6,1,0,1000,2),2,0)</f>
        <v>1</v>
      </c>
      <c r="K11" s="15">
        <f t="shared" ca="1" si="1"/>
        <v>1</v>
      </c>
      <c r="L11" s="15"/>
      <c r="M11" s="15"/>
      <c r="N11" s="16">
        <f t="shared" ca="1" si="3"/>
        <v>1</v>
      </c>
      <c r="O11" s="8">
        <f t="shared" ca="1" si="4"/>
        <v>1</v>
      </c>
      <c r="P11" s="8">
        <f t="shared" ca="1" si="5"/>
        <v>1</v>
      </c>
      <c r="Q11" s="8">
        <f t="shared" si="2"/>
        <v>0</v>
      </c>
      <c r="R11" s="16"/>
      <c r="S11" s="16"/>
      <c r="T11" s="19"/>
      <c r="U11" s="16">
        <v>0</v>
      </c>
      <c r="V11" s="19"/>
      <c r="W11" s="160"/>
      <c r="X11" s="160"/>
      <c r="Y11" s="160"/>
      <c r="Z11" s="160"/>
      <c r="AA11" s="160"/>
      <c r="AB11" s="10"/>
      <c r="AD11" s="160">
        <f t="shared" si="6"/>
        <v>0</v>
      </c>
      <c r="AG11" t="str">
        <f t="shared" si="7"/>
        <v/>
      </c>
    </row>
    <row r="12" spans="1:33" x14ac:dyDescent="0.25">
      <c r="A12">
        <v>87</v>
      </c>
      <c r="B12">
        <v>27606</v>
      </c>
      <c r="C12" s="6" t="s">
        <v>7859</v>
      </c>
      <c r="D12" s="8">
        <v>9024270000</v>
      </c>
      <c r="E12" s="6" t="s">
        <v>7882</v>
      </c>
      <c r="G12" s="10">
        <v>42766</v>
      </c>
      <c r="J12" s="133">
        <f ca="1">VLOOKUP(A12,OFFSET('Классификация клиентов'!$A$6,1,0,1000,2),2,0)</f>
        <v>1</v>
      </c>
      <c r="K12" s="15">
        <f t="shared" si="1"/>
        <v>1</v>
      </c>
      <c r="L12" s="15"/>
      <c r="M12" s="15"/>
      <c r="N12" s="16">
        <f t="shared" ca="1" si="3"/>
        <v>1</v>
      </c>
      <c r="O12" s="8">
        <f t="shared" ca="1" si="4"/>
        <v>1</v>
      </c>
      <c r="P12" s="8">
        <f t="shared" ca="1" si="5"/>
        <v>1</v>
      </c>
      <c r="Q12" s="8">
        <f t="shared" si="2"/>
        <v>0</v>
      </c>
      <c r="R12" s="16">
        <v>1</v>
      </c>
      <c r="S12" s="16"/>
      <c r="T12" s="19">
        <v>36526</v>
      </c>
      <c r="U12" s="16">
        <v>0</v>
      </c>
      <c r="V12" s="19"/>
      <c r="W12" s="160">
        <v>0</v>
      </c>
      <c r="X12" s="160"/>
      <c r="Y12" s="160"/>
      <c r="Z12" s="160"/>
      <c r="AA12" s="160"/>
      <c r="AB12" s="10">
        <v>42766</v>
      </c>
      <c r="AC12" t="s">
        <v>298</v>
      </c>
      <c r="AD12" s="160">
        <f t="shared" si="6"/>
        <v>1</v>
      </c>
      <c r="AF12" t="s">
        <v>7883</v>
      </c>
      <c r="AG12" t="str">
        <f t="shared" si="7"/>
        <v>реструктуризация (РП №52 от 2004-09-10)</v>
      </c>
    </row>
    <row r="13" spans="1:33" x14ac:dyDescent="0.25">
      <c r="A13">
        <v>89</v>
      </c>
      <c r="B13">
        <v>9852</v>
      </c>
      <c r="C13" s="6" t="s">
        <v>421</v>
      </c>
      <c r="D13" s="8">
        <v>6016180000</v>
      </c>
      <c r="E13" s="6" t="s">
        <v>1811</v>
      </c>
      <c r="G13" s="10">
        <v>41065</v>
      </c>
      <c r="J13" s="133">
        <f ca="1">VLOOKUP(A13,OFFSET('Классификация клиентов'!$A$6,1,0,1000,2),2,0)</f>
        <v>1</v>
      </c>
      <c r="K13" s="15">
        <f t="shared" si="1"/>
        <v>1</v>
      </c>
      <c r="L13" s="15">
        <v>-1</v>
      </c>
      <c r="M13" s="15" t="s">
        <v>178</v>
      </c>
      <c r="N13" s="16">
        <f t="shared" ca="1" si="3"/>
        <v>1</v>
      </c>
      <c r="O13" s="8">
        <f t="shared" ca="1" si="4"/>
        <v>1</v>
      </c>
      <c r="P13" s="8">
        <f t="shared" ca="1" si="5"/>
        <v>1</v>
      </c>
      <c r="Q13" s="8">
        <f t="shared" si="2"/>
        <v>0</v>
      </c>
      <c r="R13" s="16">
        <v>1</v>
      </c>
      <c r="S13" s="16"/>
      <c r="T13" s="19">
        <v>41158</v>
      </c>
      <c r="U13" s="16">
        <v>0</v>
      </c>
      <c r="V13" s="19"/>
      <c r="W13" s="160"/>
      <c r="X13" s="160"/>
      <c r="Y13" s="160"/>
      <c r="Z13" s="160"/>
      <c r="AA13" s="160"/>
      <c r="AB13" s="10">
        <v>41600</v>
      </c>
      <c r="AC13" t="s">
        <v>298</v>
      </c>
      <c r="AD13" s="160">
        <f t="shared" si="6"/>
        <v>0</v>
      </c>
      <c r="AF13" t="s">
        <v>466</v>
      </c>
      <c r="AG13" t="str">
        <f t="shared" si="7"/>
        <v/>
      </c>
    </row>
    <row r="14" spans="1:33" x14ac:dyDescent="0.25">
      <c r="A14">
        <v>89</v>
      </c>
      <c r="B14">
        <v>1000089</v>
      </c>
      <c r="C14" s="6" t="s">
        <v>7805</v>
      </c>
      <c r="D14" s="8">
        <v>317292221528.5</v>
      </c>
      <c r="E14" s="6"/>
      <c r="G14" s="10"/>
      <c r="J14" s="133">
        <f ca="1">VLOOKUP(A14,OFFSET('Классификация клиентов'!$A$6,1,0,1000,2),2,0)</f>
        <v>1</v>
      </c>
      <c r="K14" s="15">
        <f t="shared" ca="1" si="1"/>
        <v>1</v>
      </c>
      <c r="L14" s="15"/>
      <c r="M14" s="15"/>
      <c r="N14" s="16">
        <f t="shared" ca="1" si="3"/>
        <v>1</v>
      </c>
      <c r="O14" s="8">
        <f t="shared" ca="1" si="4"/>
        <v>1</v>
      </c>
      <c r="P14" s="8">
        <f t="shared" ca="1" si="5"/>
        <v>1</v>
      </c>
      <c r="Q14" s="8">
        <f t="shared" si="2"/>
        <v>0</v>
      </c>
      <c r="R14" s="16"/>
      <c r="S14" s="16"/>
      <c r="T14" s="19"/>
      <c r="U14" s="16">
        <v>0</v>
      </c>
      <c r="V14" s="19"/>
      <c r="W14" s="160"/>
      <c r="X14" s="160"/>
      <c r="Y14" s="160"/>
      <c r="Z14" s="160"/>
      <c r="AA14" s="160"/>
      <c r="AB14" s="10"/>
      <c r="AD14" s="160">
        <f t="shared" si="6"/>
        <v>0</v>
      </c>
      <c r="AG14" t="str">
        <f t="shared" si="7"/>
        <v/>
      </c>
    </row>
    <row r="15" spans="1:33" x14ac:dyDescent="0.25">
      <c r="A15">
        <v>100</v>
      </c>
      <c r="B15">
        <v>10000100</v>
      </c>
      <c r="C15" s="6" t="s">
        <v>4404</v>
      </c>
      <c r="D15" s="8">
        <v>816503375.77999997</v>
      </c>
      <c r="E15" s="6"/>
      <c r="G15" s="10"/>
      <c r="J15" s="133">
        <f ca="1">VLOOKUP(A15,OFFSET('Классификация клиентов'!$A$6,1,0,1000,2),2,0)</f>
        <v>1</v>
      </c>
      <c r="K15" s="15">
        <f t="shared" ca="1" si="1"/>
        <v>1</v>
      </c>
      <c r="L15" s="15"/>
      <c r="M15" s="15"/>
      <c r="N15" s="16">
        <f t="shared" ca="1" si="3"/>
        <v>1</v>
      </c>
      <c r="O15" s="8">
        <f t="shared" ca="1" si="4"/>
        <v>1</v>
      </c>
      <c r="P15" s="8">
        <f t="shared" ca="1" si="5"/>
        <v>1</v>
      </c>
      <c r="Q15" s="8">
        <f t="shared" si="2"/>
        <v>0</v>
      </c>
      <c r="R15" s="16"/>
      <c r="S15" s="16"/>
      <c r="T15" s="19"/>
      <c r="U15" s="16">
        <v>0</v>
      </c>
      <c r="V15" s="19"/>
      <c r="W15" s="160"/>
      <c r="X15" s="160"/>
      <c r="Y15" s="160"/>
      <c r="Z15" s="160"/>
      <c r="AA15" s="160"/>
      <c r="AB15" s="10"/>
      <c r="AD15" s="160">
        <f t="shared" si="6"/>
        <v>0</v>
      </c>
      <c r="AG15" t="str">
        <f t="shared" si="7"/>
        <v/>
      </c>
    </row>
    <row r="16" spans="1:33" x14ac:dyDescent="0.25">
      <c r="A16">
        <v>119</v>
      </c>
      <c r="B16">
        <v>16699</v>
      </c>
      <c r="C16" s="6" t="s">
        <v>3016</v>
      </c>
      <c r="D16" s="8">
        <v>36097080000</v>
      </c>
      <c r="E16" s="6" t="s">
        <v>3033</v>
      </c>
      <c r="G16" s="10">
        <v>42277</v>
      </c>
      <c r="J16" s="133">
        <f ca="1">VLOOKUP(A16,OFFSET('Классификация клиентов'!$A$6,1,0,1000,2),2,0)</f>
        <v>1</v>
      </c>
      <c r="K16" s="15">
        <f t="shared" si="1"/>
        <v>1</v>
      </c>
      <c r="L16" s="15"/>
      <c r="M16" s="15"/>
      <c r="N16" s="16">
        <f t="shared" ca="1" si="3"/>
        <v>1</v>
      </c>
      <c r="O16" s="8">
        <f t="shared" ca="1" si="4"/>
        <v>1</v>
      </c>
      <c r="P16" s="8">
        <f t="shared" ca="1" si="5"/>
        <v>1</v>
      </c>
      <c r="Q16" s="8">
        <f t="shared" si="2"/>
        <v>0</v>
      </c>
      <c r="R16" s="16">
        <v>1</v>
      </c>
      <c r="S16" s="16"/>
      <c r="T16" s="19">
        <v>42307</v>
      </c>
      <c r="U16" s="16">
        <v>0</v>
      </c>
      <c r="V16" s="19"/>
      <c r="W16" s="160"/>
      <c r="X16" s="160"/>
      <c r="Y16" s="160"/>
      <c r="Z16" s="160"/>
      <c r="AA16" s="160"/>
      <c r="AB16" s="10">
        <v>42308</v>
      </c>
      <c r="AC16" t="s">
        <v>298</v>
      </c>
      <c r="AD16" s="160">
        <f t="shared" si="6"/>
        <v>0</v>
      </c>
      <c r="AF16" t="s">
        <v>466</v>
      </c>
      <c r="AG16" t="str">
        <f t="shared" si="7"/>
        <v/>
      </c>
    </row>
    <row r="17" spans="1:33" x14ac:dyDescent="0.25">
      <c r="A17">
        <v>119</v>
      </c>
      <c r="B17">
        <v>10000119</v>
      </c>
      <c r="C17" s="6" t="s">
        <v>1233</v>
      </c>
      <c r="D17" s="8">
        <v>72194160000</v>
      </c>
      <c r="E17" s="6"/>
      <c r="G17" s="10"/>
      <c r="J17" s="133">
        <f ca="1">VLOOKUP(A17,OFFSET('Классификация клиентов'!$A$6,1,0,1000,2),2,0)</f>
        <v>1</v>
      </c>
      <c r="K17" s="15">
        <f t="shared" ca="1" si="1"/>
        <v>1</v>
      </c>
      <c r="L17" s="15"/>
      <c r="M17" s="15"/>
      <c r="N17" s="16">
        <f t="shared" ca="1" si="3"/>
        <v>1</v>
      </c>
      <c r="O17" s="8">
        <f t="shared" ca="1" si="4"/>
        <v>1</v>
      </c>
      <c r="P17" s="8">
        <f t="shared" ca="1" si="5"/>
        <v>1</v>
      </c>
      <c r="Q17" s="8">
        <f t="shared" si="2"/>
        <v>0</v>
      </c>
      <c r="R17" s="16"/>
      <c r="S17" s="16"/>
      <c r="T17" s="19"/>
      <c r="U17" s="16">
        <v>0</v>
      </c>
      <c r="V17" s="19"/>
      <c r="W17" s="160"/>
      <c r="X17" s="160"/>
      <c r="Y17" s="160"/>
      <c r="Z17" s="160"/>
      <c r="AA17" s="160"/>
      <c r="AB17" s="10"/>
      <c r="AD17" s="160">
        <f t="shared" si="6"/>
        <v>0</v>
      </c>
      <c r="AG17" t="str">
        <f t="shared" si="7"/>
        <v/>
      </c>
    </row>
    <row r="18" spans="1:33" x14ac:dyDescent="0.25">
      <c r="A18">
        <v>124</v>
      </c>
      <c r="B18">
        <v>1654</v>
      </c>
      <c r="C18" s="6" t="s">
        <v>473</v>
      </c>
      <c r="D18" s="8">
        <v>15000000000</v>
      </c>
      <c r="E18" s="6" t="s">
        <v>1812</v>
      </c>
      <c r="G18" s="10">
        <v>39804</v>
      </c>
      <c r="J18" s="133">
        <f ca="1">VLOOKUP(A18,OFFSET('Классификация клиентов'!$A$6,1,0,1000,2),2,0)</f>
        <v>1</v>
      </c>
      <c r="K18" s="15">
        <f t="shared" si="1"/>
        <v>1</v>
      </c>
      <c r="L18" s="15"/>
      <c r="M18" s="15"/>
      <c r="N18" s="16">
        <f t="shared" ca="1" si="3"/>
        <v>1</v>
      </c>
      <c r="O18" s="8">
        <f t="shared" ca="1" si="4"/>
        <v>1</v>
      </c>
      <c r="P18" s="8">
        <f t="shared" ca="1" si="5"/>
        <v>1</v>
      </c>
      <c r="Q18" s="8">
        <f t="shared" si="2"/>
        <v>0</v>
      </c>
      <c r="R18" s="16">
        <v>1</v>
      </c>
      <c r="S18" s="16"/>
      <c r="T18" s="19">
        <v>39813</v>
      </c>
      <c r="U18" s="16">
        <v>0</v>
      </c>
      <c r="V18" s="19"/>
      <c r="W18" s="160">
        <v>0</v>
      </c>
      <c r="X18" s="160"/>
      <c r="Y18" s="160"/>
      <c r="Z18" s="160"/>
      <c r="AA18" s="160"/>
      <c r="AB18" s="10">
        <v>42094</v>
      </c>
      <c r="AC18" t="s">
        <v>298</v>
      </c>
      <c r="AD18" s="160">
        <f t="shared" si="6"/>
        <v>1</v>
      </c>
      <c r="AF18" t="s">
        <v>1813</v>
      </c>
      <c r="AG18" t="str">
        <f t="shared" si="7"/>
        <v>реструктуризация (РП №53 от 2010-08-10, РП №43 от 2014-09-16)</v>
      </c>
    </row>
    <row r="19" spans="1:33" x14ac:dyDescent="0.25">
      <c r="A19">
        <v>124</v>
      </c>
      <c r="B19">
        <v>14109</v>
      </c>
      <c r="C19" s="6" t="s">
        <v>477</v>
      </c>
      <c r="D19" s="8">
        <v>3000000000</v>
      </c>
      <c r="E19" s="6" t="s">
        <v>1814</v>
      </c>
      <c r="G19" s="10">
        <v>40905</v>
      </c>
      <c r="J19" s="133">
        <f ca="1">VLOOKUP(A19,OFFSET('Классификация клиентов'!$A$6,1,0,1000,2),2,0)</f>
        <v>1</v>
      </c>
      <c r="K19" s="15">
        <f t="shared" si="1"/>
        <v>1</v>
      </c>
      <c r="L19" s="15"/>
      <c r="M19" s="15"/>
      <c r="N19" s="16">
        <f t="shared" ca="1" si="3"/>
        <v>1</v>
      </c>
      <c r="O19" s="8">
        <f t="shared" ca="1" si="4"/>
        <v>1</v>
      </c>
      <c r="P19" s="8">
        <f t="shared" ca="1" si="5"/>
        <v>1</v>
      </c>
      <c r="Q19" s="8">
        <f t="shared" si="2"/>
        <v>0</v>
      </c>
      <c r="R19" s="16">
        <v>1</v>
      </c>
      <c r="S19" s="16"/>
      <c r="T19" s="19">
        <v>40907</v>
      </c>
      <c r="U19" s="16">
        <v>0</v>
      </c>
      <c r="V19" s="19"/>
      <c r="W19" s="160">
        <v>0</v>
      </c>
      <c r="X19" s="160"/>
      <c r="Y19" s="160"/>
      <c r="Z19" s="160"/>
      <c r="AA19" s="160"/>
      <c r="AB19" s="10">
        <v>42055</v>
      </c>
      <c r="AC19" t="s">
        <v>298</v>
      </c>
      <c r="AD19" s="160">
        <f t="shared" si="6"/>
        <v>1</v>
      </c>
      <c r="AF19" t="s">
        <v>1810</v>
      </c>
      <c r="AG19" t="str">
        <f t="shared" si="7"/>
        <v>реструктуризация (РП №43 от 2014-09-16)</v>
      </c>
    </row>
    <row r="20" spans="1:33" x14ac:dyDescent="0.25">
      <c r="A20">
        <v>124</v>
      </c>
      <c r="B20">
        <v>10000124</v>
      </c>
      <c r="C20" s="6" t="s">
        <v>442</v>
      </c>
      <c r="D20" s="8">
        <v>53573544149.949997</v>
      </c>
      <c r="E20" s="6"/>
      <c r="G20" s="10"/>
      <c r="J20" s="133">
        <f ca="1">VLOOKUP(A20,OFFSET('Классификация клиентов'!$A$6,1,0,1000,2),2,0)</f>
        <v>1</v>
      </c>
      <c r="K20" s="15">
        <f t="shared" ca="1" si="1"/>
        <v>1</v>
      </c>
      <c r="L20" s="15"/>
      <c r="M20" s="15"/>
      <c r="N20" s="16">
        <f t="shared" ca="1" si="3"/>
        <v>1</v>
      </c>
      <c r="O20" s="8">
        <f t="shared" ca="1" si="4"/>
        <v>1</v>
      </c>
      <c r="P20" s="8">
        <f t="shared" ca="1" si="5"/>
        <v>1</v>
      </c>
      <c r="Q20" s="8">
        <f t="shared" si="2"/>
        <v>0</v>
      </c>
      <c r="R20" s="16"/>
      <c r="S20" s="16"/>
      <c r="T20" s="19"/>
      <c r="U20" s="16">
        <v>0</v>
      </c>
      <c r="V20" s="19"/>
      <c r="W20" s="160"/>
      <c r="X20" s="160"/>
      <c r="Y20" s="160"/>
      <c r="Z20" s="160"/>
      <c r="AA20" s="160"/>
      <c r="AB20" s="10"/>
      <c r="AD20" s="160">
        <f t="shared" si="6"/>
        <v>0</v>
      </c>
      <c r="AG20" t="str">
        <f t="shared" si="7"/>
        <v/>
      </c>
    </row>
    <row r="21" spans="1:33" x14ac:dyDescent="0.25">
      <c r="A21">
        <v>146</v>
      </c>
      <c r="B21">
        <v>10000146</v>
      </c>
      <c r="C21" s="6" t="s">
        <v>6923</v>
      </c>
      <c r="D21" s="8">
        <v>41894150000</v>
      </c>
      <c r="E21" s="6"/>
      <c r="G21" s="10"/>
      <c r="J21" s="133">
        <f ca="1">VLOOKUP(A21,OFFSET('Классификация клиентов'!$A$6,1,0,1000,2),2,0)</f>
        <v>1</v>
      </c>
      <c r="K21" s="15">
        <f t="shared" ca="1" si="1"/>
        <v>1</v>
      </c>
      <c r="L21" s="15"/>
      <c r="M21" s="15"/>
      <c r="N21" s="16">
        <f t="shared" ca="1" si="3"/>
        <v>1</v>
      </c>
      <c r="O21" s="8">
        <f t="shared" ca="1" si="4"/>
        <v>1</v>
      </c>
      <c r="P21" s="8">
        <f t="shared" ca="1" si="5"/>
        <v>1</v>
      </c>
      <c r="Q21" s="8">
        <f t="shared" si="2"/>
        <v>0</v>
      </c>
      <c r="R21" s="16"/>
      <c r="S21" s="16"/>
      <c r="T21" s="19"/>
      <c r="U21" s="16">
        <v>0</v>
      </c>
      <c r="V21" s="19"/>
      <c r="W21" s="160"/>
      <c r="X21" s="160"/>
      <c r="Y21" s="160"/>
      <c r="Z21" s="160"/>
      <c r="AA21" s="160"/>
      <c r="AB21" s="10"/>
      <c r="AD21" s="160">
        <f t="shared" si="6"/>
        <v>0</v>
      </c>
      <c r="AG21" t="str">
        <f t="shared" si="7"/>
        <v/>
      </c>
    </row>
    <row r="22" spans="1:33" x14ac:dyDescent="0.25">
      <c r="A22">
        <v>158</v>
      </c>
      <c r="B22">
        <v>10000158</v>
      </c>
      <c r="C22" s="6" t="s">
        <v>7860</v>
      </c>
      <c r="D22" s="8">
        <v>359375</v>
      </c>
      <c r="E22" s="6"/>
      <c r="G22" s="10"/>
      <c r="J22" s="133">
        <f ca="1">VLOOKUP(A22,OFFSET('Классификация клиентов'!$A$6,1,0,1000,2),2,0)</f>
        <v>1</v>
      </c>
      <c r="K22" s="15">
        <f t="shared" ca="1" si="1"/>
        <v>1</v>
      </c>
      <c r="L22" s="15"/>
      <c r="M22" s="15"/>
      <c r="N22" s="16">
        <f t="shared" ca="1" si="3"/>
        <v>1</v>
      </c>
      <c r="O22" s="8">
        <f t="shared" ca="1" si="4"/>
        <v>1</v>
      </c>
      <c r="P22" s="8">
        <f t="shared" ca="1" si="5"/>
        <v>1</v>
      </c>
      <c r="Q22" s="8">
        <f t="shared" si="2"/>
        <v>0</v>
      </c>
      <c r="R22" s="16"/>
      <c r="S22" s="16"/>
      <c r="T22" s="19"/>
      <c r="U22" s="16">
        <v>0</v>
      </c>
      <c r="V22" s="19"/>
      <c r="W22" s="160"/>
      <c r="X22" s="160"/>
      <c r="Y22" s="160"/>
      <c r="Z22" s="160"/>
      <c r="AA22" s="160"/>
      <c r="AB22" s="10"/>
      <c r="AD22" s="160">
        <f t="shared" si="6"/>
        <v>0</v>
      </c>
      <c r="AG22" t="str">
        <f t="shared" si="7"/>
        <v/>
      </c>
    </row>
    <row r="23" spans="1:33" x14ac:dyDescent="0.25">
      <c r="A23">
        <v>164</v>
      </c>
      <c r="B23">
        <v>10000164</v>
      </c>
      <c r="C23" s="6" t="s">
        <v>4123</v>
      </c>
      <c r="D23" s="8">
        <v>9500000</v>
      </c>
      <c r="E23" s="6"/>
      <c r="G23" s="10"/>
      <c r="J23" s="133">
        <f ca="1">VLOOKUP(A23,OFFSET('Классификация клиентов'!$A$6,1,0,1000,2),2,0)</f>
        <v>1</v>
      </c>
      <c r="K23" s="15">
        <f t="shared" ca="1" si="1"/>
        <v>1</v>
      </c>
      <c r="L23" s="15"/>
      <c r="M23" s="15"/>
      <c r="N23" s="16">
        <f t="shared" ca="1" si="3"/>
        <v>1</v>
      </c>
      <c r="O23" s="8">
        <f t="shared" ca="1" si="4"/>
        <v>1</v>
      </c>
      <c r="P23" s="8">
        <f t="shared" ca="1" si="5"/>
        <v>1</v>
      </c>
      <c r="Q23" s="8">
        <f t="shared" si="2"/>
        <v>0</v>
      </c>
      <c r="R23" s="16"/>
      <c r="S23" s="16"/>
      <c r="T23" s="19"/>
      <c r="U23" s="16">
        <v>0</v>
      </c>
      <c r="V23" s="19"/>
      <c r="W23" s="160"/>
      <c r="X23" s="160"/>
      <c r="Y23" s="160"/>
      <c r="Z23" s="160"/>
      <c r="AA23" s="160"/>
      <c r="AB23" s="10"/>
      <c r="AD23" s="160">
        <f t="shared" si="6"/>
        <v>0</v>
      </c>
      <c r="AG23" t="str">
        <f t="shared" si="7"/>
        <v/>
      </c>
    </row>
    <row r="24" spans="1:33" x14ac:dyDescent="0.25">
      <c r="A24">
        <v>201</v>
      </c>
      <c r="B24">
        <v>10000201</v>
      </c>
      <c r="C24" s="6" t="s">
        <v>3975</v>
      </c>
      <c r="D24" s="8">
        <v>1172.52</v>
      </c>
      <c r="E24" s="6"/>
      <c r="G24" s="10"/>
      <c r="J24" s="133">
        <f ca="1">VLOOKUP(A24,OFFSET('Классификация клиентов'!$A$6,1,0,1000,2),2,0)</f>
        <v>1</v>
      </c>
      <c r="K24" s="15">
        <f t="shared" ca="1" si="1"/>
        <v>1</v>
      </c>
      <c r="L24" s="15"/>
      <c r="M24" s="15"/>
      <c r="N24" s="16">
        <f t="shared" ca="1" si="3"/>
        <v>1</v>
      </c>
      <c r="O24" s="8">
        <f t="shared" ca="1" si="4"/>
        <v>1</v>
      </c>
      <c r="P24" s="8">
        <f t="shared" ca="1" si="5"/>
        <v>1</v>
      </c>
      <c r="Q24" s="8">
        <f t="shared" si="2"/>
        <v>0</v>
      </c>
      <c r="R24" s="16"/>
      <c r="S24" s="16"/>
      <c r="T24" s="19"/>
      <c r="U24" s="16">
        <v>0</v>
      </c>
      <c r="V24" s="19"/>
      <c r="W24" s="160"/>
      <c r="X24" s="160"/>
      <c r="Y24" s="160"/>
      <c r="Z24" s="160"/>
      <c r="AA24" s="160"/>
      <c r="AB24" s="10"/>
      <c r="AD24" s="160">
        <f t="shared" si="6"/>
        <v>0</v>
      </c>
      <c r="AG24" t="str">
        <f t="shared" si="7"/>
        <v/>
      </c>
    </row>
    <row r="25" spans="1:33" x14ac:dyDescent="0.25">
      <c r="A25">
        <v>319</v>
      </c>
      <c r="B25">
        <v>17571</v>
      </c>
      <c r="C25" s="6" t="s">
        <v>3742</v>
      </c>
      <c r="D25" s="8">
        <v>7000000000</v>
      </c>
      <c r="E25" s="6" t="s">
        <v>3744</v>
      </c>
      <c r="G25" s="10">
        <v>42411</v>
      </c>
      <c r="J25" s="133">
        <f ca="1">VLOOKUP(A25,OFFSET('Классификация клиентов'!$A$6,1,0,1000,2),2,0)</f>
        <v>2.1</v>
      </c>
      <c r="K25" s="15">
        <f t="shared" si="1"/>
        <v>1</v>
      </c>
      <c r="L25" s="15">
        <v>-1</v>
      </c>
      <c r="M25" s="15" t="s">
        <v>178</v>
      </c>
      <c r="N25" s="16">
        <f t="shared" ca="1" si="3"/>
        <v>1.1000000000000001</v>
      </c>
      <c r="O25" s="8">
        <f t="shared" ca="1" si="4"/>
        <v>1.1000000000000001</v>
      </c>
      <c r="P25" s="8">
        <f t="shared" ca="1" si="5"/>
        <v>1.1000000000000001</v>
      </c>
      <c r="Q25" s="8">
        <f t="shared" si="2"/>
        <v>0</v>
      </c>
      <c r="R25" s="16">
        <v>1</v>
      </c>
      <c r="S25" s="16"/>
      <c r="T25" s="19">
        <v>42417</v>
      </c>
      <c r="U25" s="16">
        <v>0</v>
      </c>
      <c r="V25" s="19"/>
      <c r="W25" s="160"/>
      <c r="X25" s="160"/>
      <c r="Y25" s="160"/>
      <c r="Z25" s="160"/>
      <c r="AA25" s="160"/>
      <c r="AB25" s="10">
        <v>42420</v>
      </c>
      <c r="AC25" t="s">
        <v>296</v>
      </c>
      <c r="AD25" s="160">
        <f t="shared" si="6"/>
        <v>0</v>
      </c>
      <c r="AF25" t="s">
        <v>466</v>
      </c>
      <c r="AG25" t="str">
        <f t="shared" si="7"/>
        <v/>
      </c>
    </row>
    <row r="26" spans="1:33" x14ac:dyDescent="0.25">
      <c r="A26">
        <v>329</v>
      </c>
      <c r="B26">
        <v>8008</v>
      </c>
      <c r="C26" s="6" t="s">
        <v>1701</v>
      </c>
      <c r="D26" s="8">
        <v>21056630000</v>
      </c>
      <c r="E26" s="6" t="s">
        <v>1815</v>
      </c>
      <c r="G26" s="10">
        <v>41194</v>
      </c>
      <c r="J26" s="133">
        <f ca="1">VLOOKUP(A26,OFFSET('Классификация клиентов'!$A$6,1,0,1000,2),2,0)</f>
        <v>1</v>
      </c>
      <c r="K26" s="15">
        <f t="shared" si="1"/>
        <v>1</v>
      </c>
      <c r="L26" s="15"/>
      <c r="M26" s="15"/>
      <c r="N26" s="16">
        <f t="shared" ca="1" si="3"/>
        <v>1</v>
      </c>
      <c r="O26" s="8">
        <f t="shared" ca="1" si="4"/>
        <v>1</v>
      </c>
      <c r="P26" s="8">
        <f t="shared" ca="1" si="5"/>
        <v>1</v>
      </c>
      <c r="Q26" s="8">
        <f t="shared" si="2"/>
        <v>0</v>
      </c>
      <c r="R26" s="16">
        <v>1</v>
      </c>
      <c r="S26" s="16"/>
      <c r="T26" s="19">
        <v>41194</v>
      </c>
      <c r="U26" s="16">
        <v>0</v>
      </c>
      <c r="V26" s="19"/>
      <c r="W26" s="160">
        <v>0</v>
      </c>
      <c r="X26" s="160"/>
      <c r="Y26" s="160">
        <v>0</v>
      </c>
      <c r="Z26" s="160"/>
      <c r="AA26" s="160"/>
      <c r="AB26" s="10">
        <v>41995</v>
      </c>
      <c r="AC26" t="s">
        <v>296</v>
      </c>
      <c r="AD26" s="160">
        <f t="shared" si="6"/>
        <v>2</v>
      </c>
      <c r="AF26" t="s">
        <v>1816</v>
      </c>
      <c r="AG26" t="str">
        <f t="shared" si="7"/>
        <v>реструктуризация (РП №58 от 2014-11-19);
цели: предоставление/погашение займов 3 лицам (РП №44 от 2012-10-09)</v>
      </c>
    </row>
    <row r="27" spans="1:33" x14ac:dyDescent="0.25">
      <c r="A27">
        <v>329</v>
      </c>
      <c r="B27">
        <v>8024</v>
      </c>
      <c r="C27" s="6" t="s">
        <v>1702</v>
      </c>
      <c r="D27" s="8">
        <v>15040450000</v>
      </c>
      <c r="E27" s="6" t="s">
        <v>1817</v>
      </c>
      <c r="G27" s="10">
        <v>41199</v>
      </c>
      <c r="J27" s="133">
        <f ca="1">VLOOKUP(A27,OFFSET('Классификация клиентов'!$A$6,1,0,1000,2),2,0)</f>
        <v>1</v>
      </c>
      <c r="K27" s="15">
        <f t="shared" si="1"/>
        <v>1</v>
      </c>
      <c r="L27" s="15"/>
      <c r="M27" s="15"/>
      <c r="N27" s="16">
        <f t="shared" ca="1" si="3"/>
        <v>1</v>
      </c>
      <c r="O27" s="8">
        <f t="shared" ca="1" si="4"/>
        <v>1</v>
      </c>
      <c r="P27" s="8">
        <f t="shared" ca="1" si="5"/>
        <v>1</v>
      </c>
      <c r="Q27" s="8">
        <f t="shared" si="2"/>
        <v>0</v>
      </c>
      <c r="R27" s="16">
        <v>1</v>
      </c>
      <c r="S27" s="16"/>
      <c r="T27" s="19">
        <v>41200</v>
      </c>
      <c r="U27" s="16">
        <v>0</v>
      </c>
      <c r="V27" s="19"/>
      <c r="W27" s="160">
        <v>0</v>
      </c>
      <c r="X27" s="160"/>
      <c r="Y27" s="160">
        <v>0</v>
      </c>
      <c r="Z27" s="160"/>
      <c r="AA27" s="160"/>
      <c r="AB27" s="10">
        <v>41995</v>
      </c>
      <c r="AC27" t="s">
        <v>296</v>
      </c>
      <c r="AD27" s="160">
        <f t="shared" si="6"/>
        <v>2</v>
      </c>
      <c r="AF27" t="s">
        <v>1816</v>
      </c>
      <c r="AG27" t="str">
        <f t="shared" si="7"/>
        <v>реструктуризация (РП №58 от 2014-11-19);
цели: предоставление/погашение займов 3 лицам (РП №44 от 2012-10-09)</v>
      </c>
    </row>
    <row r="28" spans="1:33" x14ac:dyDescent="0.25">
      <c r="A28">
        <v>331</v>
      </c>
      <c r="B28">
        <v>17170</v>
      </c>
      <c r="C28" s="6" t="s">
        <v>3896</v>
      </c>
      <c r="D28" s="8">
        <v>4510331000</v>
      </c>
      <c r="E28" s="6" t="s">
        <v>3409</v>
      </c>
      <c r="G28" s="10">
        <v>42300</v>
      </c>
      <c r="J28" s="133">
        <f ca="1">VLOOKUP(A28,OFFSET('Классификация клиентов'!$A$6,1,0,1000,2),2,0)</f>
        <v>1</v>
      </c>
      <c r="K28" s="15">
        <f t="shared" si="1"/>
        <v>1</v>
      </c>
      <c r="L28" s="15"/>
      <c r="M28" s="15"/>
      <c r="N28" s="16">
        <f t="shared" ca="1" si="3"/>
        <v>1</v>
      </c>
      <c r="O28" s="8">
        <f t="shared" ca="1" si="4"/>
        <v>1</v>
      </c>
      <c r="P28" s="8">
        <f t="shared" ca="1" si="5"/>
        <v>1</v>
      </c>
      <c r="Q28" s="8">
        <f t="shared" si="2"/>
        <v>0</v>
      </c>
      <c r="R28" s="16">
        <v>1</v>
      </c>
      <c r="S28" s="16"/>
      <c r="T28" s="19">
        <v>42339</v>
      </c>
      <c r="U28" s="16">
        <v>0</v>
      </c>
      <c r="V28" s="19"/>
      <c r="W28" s="160"/>
      <c r="X28" s="160"/>
      <c r="Y28" s="160"/>
      <c r="Z28" s="160"/>
      <c r="AA28" s="160"/>
      <c r="AB28" s="10">
        <v>42460</v>
      </c>
      <c r="AC28" t="s">
        <v>296</v>
      </c>
      <c r="AD28" s="160">
        <f t="shared" si="6"/>
        <v>0</v>
      </c>
      <c r="AF28" t="s">
        <v>466</v>
      </c>
      <c r="AG28" t="str">
        <f t="shared" si="7"/>
        <v/>
      </c>
    </row>
    <row r="29" spans="1:33" x14ac:dyDescent="0.25">
      <c r="A29">
        <v>343</v>
      </c>
      <c r="B29">
        <v>15212</v>
      </c>
      <c r="C29" s="6" t="s">
        <v>2461</v>
      </c>
      <c r="D29" s="8">
        <v>2000000000</v>
      </c>
      <c r="E29" s="6" t="s">
        <v>2462</v>
      </c>
      <c r="G29" s="10">
        <v>42110</v>
      </c>
      <c r="J29" s="133">
        <f ca="1">VLOOKUP(A29,OFFSET('Классификация клиентов'!$A$6,1,0,1000,2),2,0)</f>
        <v>1</v>
      </c>
      <c r="K29" s="15">
        <f t="shared" si="1"/>
        <v>1</v>
      </c>
      <c r="L29" s="15"/>
      <c r="M29" s="15"/>
      <c r="N29" s="16">
        <f t="shared" ca="1" si="3"/>
        <v>1</v>
      </c>
      <c r="O29" s="8">
        <f t="shared" ca="1" si="4"/>
        <v>1</v>
      </c>
      <c r="P29" s="8">
        <f t="shared" ca="1" si="5"/>
        <v>1</v>
      </c>
      <c r="Q29" s="8">
        <f t="shared" si="2"/>
        <v>0</v>
      </c>
      <c r="R29" s="16">
        <v>1</v>
      </c>
      <c r="S29" s="16"/>
      <c r="T29" s="19">
        <v>42114</v>
      </c>
      <c r="U29" s="16">
        <v>0</v>
      </c>
      <c r="V29" s="19"/>
      <c r="W29" s="160">
        <v>0</v>
      </c>
      <c r="X29" s="160"/>
      <c r="Y29" s="160"/>
      <c r="Z29" s="160"/>
      <c r="AA29" s="160"/>
      <c r="AB29" s="10">
        <v>42766</v>
      </c>
      <c r="AC29" t="s">
        <v>296</v>
      </c>
      <c r="AD29" s="160">
        <f t="shared" si="6"/>
        <v>1</v>
      </c>
      <c r="AF29" t="s">
        <v>7122</v>
      </c>
      <c r="AG29" t="str">
        <f t="shared" si="7"/>
        <v>реструктуризация (РКК КИБ №140 от 2016-12-14)</v>
      </c>
    </row>
    <row r="30" spans="1:33" x14ac:dyDescent="0.25">
      <c r="A30">
        <v>343</v>
      </c>
      <c r="B30">
        <v>27398</v>
      </c>
      <c r="C30" s="6" t="s">
        <v>7791</v>
      </c>
      <c r="D30" s="8">
        <v>1000000000</v>
      </c>
      <c r="E30" s="6" t="s">
        <v>7796</v>
      </c>
      <c r="G30" s="10">
        <v>42734</v>
      </c>
      <c r="J30" s="133">
        <f ca="1">VLOOKUP(A30,OFFSET('Классификация клиентов'!$A$6,1,0,1000,2),2,0)</f>
        <v>1</v>
      </c>
      <c r="K30" s="15">
        <f t="shared" si="1"/>
        <v>1</v>
      </c>
      <c r="L30" s="15"/>
      <c r="M30" s="15"/>
      <c r="N30" s="16">
        <f t="shared" ca="1" si="3"/>
        <v>1</v>
      </c>
      <c r="O30" s="8">
        <f t="shared" ca="1" si="4"/>
        <v>1</v>
      </c>
      <c r="P30" s="8">
        <f t="shared" ca="1" si="5"/>
        <v>1</v>
      </c>
      <c r="Q30" s="8">
        <f t="shared" si="2"/>
        <v>0</v>
      </c>
      <c r="R30" s="16">
        <v>1</v>
      </c>
      <c r="S30" s="16"/>
      <c r="T30" s="19">
        <v>42766</v>
      </c>
      <c r="U30" s="16">
        <v>0</v>
      </c>
      <c r="V30" s="19"/>
      <c r="W30" s="160"/>
      <c r="X30" s="160">
        <v>0</v>
      </c>
      <c r="Y30" s="160"/>
      <c r="Z30" s="160"/>
      <c r="AA30" s="160"/>
      <c r="AB30" s="10">
        <v>42766</v>
      </c>
      <c r="AC30" t="s">
        <v>296</v>
      </c>
      <c r="AD30" s="160">
        <f t="shared" si="6"/>
        <v>1</v>
      </c>
      <c r="AF30" t="s">
        <v>7797</v>
      </c>
      <c r="AG30" t="str">
        <f t="shared" si="7"/>
        <v>цели: погашение ранее выданной ссуды (РП №114 от 2015-12-08)</v>
      </c>
    </row>
    <row r="31" spans="1:33" x14ac:dyDescent="0.25">
      <c r="A31">
        <v>347</v>
      </c>
      <c r="B31">
        <v>14430</v>
      </c>
      <c r="C31" s="6" t="s">
        <v>4995</v>
      </c>
      <c r="D31" s="8">
        <v>2043484515.97</v>
      </c>
      <c r="E31" s="6" t="s">
        <v>4376</v>
      </c>
      <c r="G31" s="10">
        <v>42004</v>
      </c>
      <c r="J31" s="133">
        <f ca="1">VLOOKUP(A31,OFFSET('Классификация клиентов'!$A$6,1,0,1000,2),2,0)</f>
        <v>3</v>
      </c>
      <c r="K31" s="15">
        <f t="shared" si="1"/>
        <v>3</v>
      </c>
      <c r="L31" s="15"/>
      <c r="M31" s="15"/>
      <c r="N31" s="16">
        <f t="shared" ca="1" si="3"/>
        <v>5</v>
      </c>
      <c r="O31" s="8">
        <f t="shared" ca="1" si="4"/>
        <v>5</v>
      </c>
      <c r="P31" s="8">
        <f t="shared" ca="1" si="5"/>
        <v>5</v>
      </c>
      <c r="Q31" s="8">
        <f t="shared" si="2"/>
        <v>0</v>
      </c>
      <c r="R31" s="16">
        <v>1</v>
      </c>
      <c r="S31" s="16"/>
      <c r="T31" s="19">
        <v>36526</v>
      </c>
      <c r="U31" s="16">
        <v>766</v>
      </c>
      <c r="V31" s="19"/>
      <c r="W31" s="160"/>
      <c r="X31" s="160"/>
      <c r="Y31" s="160"/>
      <c r="Z31" s="160"/>
      <c r="AA31" s="160"/>
      <c r="AB31" s="10">
        <v>42576</v>
      </c>
      <c r="AC31" t="s">
        <v>563</v>
      </c>
      <c r="AD31" s="160">
        <f t="shared" si="6"/>
        <v>0</v>
      </c>
      <c r="AF31" t="s">
        <v>466</v>
      </c>
      <c r="AG31" t="str">
        <f t="shared" si="7"/>
        <v/>
      </c>
    </row>
    <row r="32" spans="1:33" x14ac:dyDescent="0.25">
      <c r="A32">
        <v>347</v>
      </c>
      <c r="B32">
        <v>14431</v>
      </c>
      <c r="C32" s="6" t="s">
        <v>4996</v>
      </c>
      <c r="D32" s="8">
        <v>2651989631.8800001</v>
      </c>
      <c r="E32" s="6" t="s">
        <v>1818</v>
      </c>
      <c r="G32" s="10">
        <v>42004</v>
      </c>
      <c r="J32" s="133">
        <f ca="1">VLOOKUP(A32,OFFSET('Классификация клиентов'!$A$6,1,0,1000,2),2,0)</f>
        <v>3</v>
      </c>
      <c r="K32" s="15">
        <f t="shared" si="1"/>
        <v>3</v>
      </c>
      <c r="L32" s="15"/>
      <c r="M32" s="15"/>
      <c r="N32" s="16">
        <f t="shared" ca="1" si="3"/>
        <v>5</v>
      </c>
      <c r="O32" s="8">
        <f t="shared" ca="1" si="4"/>
        <v>5</v>
      </c>
      <c r="P32" s="8">
        <f t="shared" ca="1" si="5"/>
        <v>5</v>
      </c>
      <c r="Q32" s="8">
        <f t="shared" si="2"/>
        <v>0</v>
      </c>
      <c r="R32" s="16">
        <v>1</v>
      </c>
      <c r="S32" s="16"/>
      <c r="T32" s="19">
        <v>36526</v>
      </c>
      <c r="U32" s="16">
        <v>763</v>
      </c>
      <c r="V32" s="19"/>
      <c r="W32" s="160"/>
      <c r="X32" s="160"/>
      <c r="Y32" s="160"/>
      <c r="Z32" s="160"/>
      <c r="AA32" s="160"/>
      <c r="AB32" s="10">
        <v>42576</v>
      </c>
      <c r="AC32" t="s">
        <v>563</v>
      </c>
      <c r="AD32" s="160">
        <f t="shared" si="6"/>
        <v>0</v>
      </c>
      <c r="AF32" t="s">
        <v>466</v>
      </c>
      <c r="AG32" t="str">
        <f t="shared" si="7"/>
        <v/>
      </c>
    </row>
    <row r="33" spans="1:33" x14ac:dyDescent="0.25">
      <c r="A33">
        <v>347</v>
      </c>
      <c r="B33">
        <v>14443</v>
      </c>
      <c r="C33" s="6" t="s">
        <v>4997</v>
      </c>
      <c r="D33" s="8">
        <v>4755085.08</v>
      </c>
      <c r="E33" s="6" t="s">
        <v>1819</v>
      </c>
      <c r="G33" s="10">
        <v>42004</v>
      </c>
      <c r="J33" s="133">
        <f ca="1">VLOOKUP(A33,OFFSET('Классификация клиентов'!$A$6,1,0,1000,2),2,0)</f>
        <v>3</v>
      </c>
      <c r="K33" s="15">
        <f t="shared" si="1"/>
        <v>3</v>
      </c>
      <c r="L33" s="15"/>
      <c r="M33" s="15"/>
      <c r="N33" s="16">
        <f t="shared" ca="1" si="3"/>
        <v>5</v>
      </c>
      <c r="O33" s="8">
        <f t="shared" ca="1" si="4"/>
        <v>5</v>
      </c>
      <c r="P33" s="8">
        <f t="shared" ca="1" si="5"/>
        <v>5</v>
      </c>
      <c r="Q33" s="8">
        <f t="shared" si="2"/>
        <v>0</v>
      </c>
      <c r="R33" s="16">
        <v>1</v>
      </c>
      <c r="S33" s="16"/>
      <c r="T33" s="19">
        <v>36526</v>
      </c>
      <c r="U33" s="16">
        <v>766</v>
      </c>
      <c r="V33" s="19"/>
      <c r="W33" s="160"/>
      <c r="X33" s="160"/>
      <c r="Y33" s="160"/>
      <c r="Z33" s="160"/>
      <c r="AA33" s="160"/>
      <c r="AB33" s="10">
        <v>42576</v>
      </c>
      <c r="AC33" t="s">
        <v>563</v>
      </c>
      <c r="AD33" s="160">
        <f t="shared" si="6"/>
        <v>0</v>
      </c>
      <c r="AF33" t="s">
        <v>466</v>
      </c>
      <c r="AG33" t="str">
        <f t="shared" si="7"/>
        <v/>
      </c>
    </row>
    <row r="34" spans="1:33" x14ac:dyDescent="0.25">
      <c r="A34">
        <v>347</v>
      </c>
      <c r="B34">
        <v>14444</v>
      </c>
      <c r="C34" s="6" t="s">
        <v>4998</v>
      </c>
      <c r="D34" s="8">
        <v>46814295.140000001</v>
      </c>
      <c r="E34" s="6" t="s">
        <v>1820</v>
      </c>
      <c r="G34" s="10">
        <v>42004</v>
      </c>
      <c r="J34" s="133">
        <f ca="1">VLOOKUP(A34,OFFSET('Классификация клиентов'!$A$6,1,0,1000,2),2,0)</f>
        <v>3</v>
      </c>
      <c r="K34" s="15">
        <f t="shared" si="1"/>
        <v>3</v>
      </c>
      <c r="L34" s="15"/>
      <c r="M34" s="15"/>
      <c r="N34" s="16">
        <f t="shared" ca="1" si="3"/>
        <v>5</v>
      </c>
      <c r="O34" s="8">
        <f t="shared" ca="1" si="4"/>
        <v>5</v>
      </c>
      <c r="P34" s="8">
        <f t="shared" ca="1" si="5"/>
        <v>5</v>
      </c>
      <c r="Q34" s="8">
        <f t="shared" si="2"/>
        <v>0</v>
      </c>
      <c r="R34" s="16">
        <v>1</v>
      </c>
      <c r="S34" s="16"/>
      <c r="T34" s="19">
        <v>36526</v>
      </c>
      <c r="U34" s="16">
        <v>766</v>
      </c>
      <c r="V34" s="19"/>
      <c r="W34" s="160"/>
      <c r="X34" s="160"/>
      <c r="Y34" s="160"/>
      <c r="Z34" s="160"/>
      <c r="AA34" s="160"/>
      <c r="AB34" s="10">
        <v>42576</v>
      </c>
      <c r="AC34" t="s">
        <v>563</v>
      </c>
      <c r="AD34" s="160">
        <f t="shared" si="6"/>
        <v>0</v>
      </c>
      <c r="AF34" t="s">
        <v>466</v>
      </c>
      <c r="AG34" t="str">
        <f t="shared" si="7"/>
        <v/>
      </c>
    </row>
    <row r="35" spans="1:33" x14ac:dyDescent="0.25">
      <c r="A35">
        <v>347</v>
      </c>
      <c r="B35">
        <v>14445</v>
      </c>
      <c r="C35" s="6" t="s">
        <v>4999</v>
      </c>
      <c r="D35" s="8">
        <v>1431689071.26</v>
      </c>
      <c r="E35" s="6" t="s">
        <v>1821</v>
      </c>
      <c r="G35" s="10">
        <v>42004</v>
      </c>
      <c r="J35" s="133">
        <f ca="1">VLOOKUP(A35,OFFSET('Классификация клиентов'!$A$6,1,0,1000,2),2,0)</f>
        <v>3</v>
      </c>
      <c r="K35" s="15">
        <f t="shared" si="1"/>
        <v>3</v>
      </c>
      <c r="L35" s="15"/>
      <c r="M35" s="15"/>
      <c r="N35" s="16">
        <f t="shared" ca="1" si="3"/>
        <v>5</v>
      </c>
      <c r="O35" s="8">
        <f t="shared" ca="1" si="4"/>
        <v>5</v>
      </c>
      <c r="P35" s="8">
        <f t="shared" ca="1" si="5"/>
        <v>5</v>
      </c>
      <c r="Q35" s="8">
        <f t="shared" si="2"/>
        <v>0</v>
      </c>
      <c r="R35" s="16">
        <v>1</v>
      </c>
      <c r="S35" s="16"/>
      <c r="T35" s="19">
        <v>36526</v>
      </c>
      <c r="U35" s="16">
        <v>766</v>
      </c>
      <c r="V35" s="19"/>
      <c r="W35" s="160"/>
      <c r="X35" s="160"/>
      <c r="Y35" s="160"/>
      <c r="Z35" s="160"/>
      <c r="AA35" s="160"/>
      <c r="AB35" s="10">
        <v>42576</v>
      </c>
      <c r="AC35" t="s">
        <v>563</v>
      </c>
      <c r="AD35" s="160">
        <f t="shared" si="6"/>
        <v>0</v>
      </c>
      <c r="AF35" t="s">
        <v>466</v>
      </c>
      <c r="AG35" t="str">
        <f t="shared" si="7"/>
        <v/>
      </c>
    </row>
    <row r="36" spans="1:33" x14ac:dyDescent="0.25">
      <c r="A36">
        <v>347</v>
      </c>
      <c r="B36">
        <v>14478</v>
      </c>
      <c r="C36" s="6" t="s">
        <v>5000</v>
      </c>
      <c r="D36" s="8">
        <v>164407524.93000001</v>
      </c>
      <c r="E36" s="6" t="s">
        <v>1822</v>
      </c>
      <c r="G36" s="10">
        <v>39218</v>
      </c>
      <c r="J36" s="133">
        <f ca="1">VLOOKUP(A36,OFFSET('Классификация клиентов'!$A$6,1,0,1000,2),2,0)</f>
        <v>3</v>
      </c>
      <c r="K36" s="15">
        <f t="shared" si="1"/>
        <v>3</v>
      </c>
      <c r="L36" s="15"/>
      <c r="M36" s="15"/>
      <c r="N36" s="16">
        <f t="shared" ca="1" si="3"/>
        <v>5</v>
      </c>
      <c r="O36" s="8">
        <f t="shared" ca="1" si="4"/>
        <v>5</v>
      </c>
      <c r="P36" s="8">
        <f t="shared" ca="1" si="5"/>
        <v>5</v>
      </c>
      <c r="Q36" s="8">
        <f t="shared" si="2"/>
        <v>0</v>
      </c>
      <c r="R36" s="16">
        <v>1</v>
      </c>
      <c r="S36" s="16"/>
      <c r="T36" s="19">
        <v>36526</v>
      </c>
      <c r="U36" s="16">
        <v>751</v>
      </c>
      <c r="V36" s="19"/>
      <c r="W36" s="160"/>
      <c r="X36" s="160"/>
      <c r="Y36" s="160"/>
      <c r="Z36" s="160"/>
      <c r="AA36" s="160"/>
      <c r="AB36" s="10">
        <v>42576</v>
      </c>
      <c r="AC36" t="s">
        <v>563</v>
      </c>
      <c r="AD36" s="160">
        <f t="shared" si="6"/>
        <v>0</v>
      </c>
      <c r="AF36" t="s">
        <v>466</v>
      </c>
      <c r="AG36" t="str">
        <f t="shared" si="7"/>
        <v/>
      </c>
    </row>
    <row r="37" spans="1:33" x14ac:dyDescent="0.25">
      <c r="A37">
        <v>347</v>
      </c>
      <c r="B37">
        <v>14479</v>
      </c>
      <c r="C37" s="6" t="s">
        <v>7721</v>
      </c>
      <c r="D37" s="8">
        <v>638534115.29999995</v>
      </c>
      <c r="E37" s="6" t="s">
        <v>7725</v>
      </c>
      <c r="G37" s="10">
        <v>40729</v>
      </c>
      <c r="J37" s="133">
        <f ca="1">VLOOKUP(A37,OFFSET('Классификация клиентов'!$A$6,1,0,1000,2),2,0)</f>
        <v>3</v>
      </c>
      <c r="K37" s="15">
        <f t="shared" si="1"/>
        <v>2</v>
      </c>
      <c r="L37" s="15"/>
      <c r="M37" s="15"/>
      <c r="N37" s="16">
        <f t="shared" ca="1" si="3"/>
        <v>4</v>
      </c>
      <c r="O37" s="8">
        <f t="shared" ca="1" si="4"/>
        <v>4</v>
      </c>
      <c r="P37" s="8">
        <f t="shared" ca="1" si="5"/>
        <v>4</v>
      </c>
      <c r="Q37" s="8">
        <f t="shared" si="2"/>
        <v>0</v>
      </c>
      <c r="R37" s="16">
        <v>1</v>
      </c>
      <c r="S37" s="16"/>
      <c r="T37" s="19">
        <v>36526</v>
      </c>
      <c r="U37" s="16">
        <v>22</v>
      </c>
      <c r="V37" s="19"/>
      <c r="W37" s="160"/>
      <c r="X37" s="160"/>
      <c r="Y37" s="160"/>
      <c r="Z37" s="160"/>
      <c r="AA37" s="160"/>
      <c r="AB37" s="10">
        <v>42755</v>
      </c>
      <c r="AC37" t="s">
        <v>563</v>
      </c>
      <c r="AD37" s="160">
        <f t="shared" si="6"/>
        <v>0</v>
      </c>
      <c r="AF37" t="s">
        <v>466</v>
      </c>
      <c r="AG37" t="str">
        <f t="shared" si="7"/>
        <v/>
      </c>
    </row>
    <row r="38" spans="1:33" x14ac:dyDescent="0.25">
      <c r="A38">
        <v>347</v>
      </c>
      <c r="B38">
        <v>14485</v>
      </c>
      <c r="C38" s="6" t="s">
        <v>5001</v>
      </c>
      <c r="D38" s="8">
        <v>93563177.609999999</v>
      </c>
      <c r="E38" s="6" t="s">
        <v>1823</v>
      </c>
      <c r="G38" s="10">
        <v>38674</v>
      </c>
      <c r="J38" s="133">
        <f ca="1">VLOOKUP(A38,OFFSET('Классификация клиентов'!$A$6,1,0,1000,2),2,0)</f>
        <v>3</v>
      </c>
      <c r="K38" s="15">
        <f t="shared" si="1"/>
        <v>3</v>
      </c>
      <c r="L38" s="15"/>
      <c r="M38" s="15"/>
      <c r="N38" s="16">
        <f t="shared" ca="1" si="3"/>
        <v>5</v>
      </c>
      <c r="O38" s="8">
        <f t="shared" ca="1" si="4"/>
        <v>5</v>
      </c>
      <c r="P38" s="8">
        <f t="shared" ca="1" si="5"/>
        <v>5</v>
      </c>
      <c r="Q38" s="8">
        <f t="shared" si="2"/>
        <v>0</v>
      </c>
      <c r="R38" s="16">
        <v>1</v>
      </c>
      <c r="S38" s="16"/>
      <c r="T38" s="19">
        <v>36526</v>
      </c>
      <c r="U38" s="16">
        <v>763</v>
      </c>
      <c r="V38" s="19"/>
      <c r="W38" s="160"/>
      <c r="X38" s="160"/>
      <c r="Y38" s="160"/>
      <c r="Z38" s="160"/>
      <c r="AA38" s="160"/>
      <c r="AB38" s="10">
        <v>42576</v>
      </c>
      <c r="AC38" t="s">
        <v>563</v>
      </c>
      <c r="AD38" s="160">
        <f t="shared" si="6"/>
        <v>0</v>
      </c>
      <c r="AF38" t="s">
        <v>466</v>
      </c>
      <c r="AG38" t="str">
        <f t="shared" si="7"/>
        <v/>
      </c>
    </row>
    <row r="39" spans="1:33" x14ac:dyDescent="0.25">
      <c r="A39">
        <v>348</v>
      </c>
      <c r="B39">
        <v>7065</v>
      </c>
      <c r="C39" s="6" t="s">
        <v>6404</v>
      </c>
      <c r="D39" s="8">
        <v>84027495866.960007</v>
      </c>
      <c r="E39" s="6" t="s">
        <v>253</v>
      </c>
      <c r="G39" s="10">
        <v>41009</v>
      </c>
      <c r="J39" s="133">
        <f ca="1">VLOOKUP(A39,OFFSET('Классификация клиентов'!$A$6,1,0,1000,2),2,0)</f>
        <v>1</v>
      </c>
      <c r="K39" s="15">
        <f t="shared" si="1"/>
        <v>1</v>
      </c>
      <c r="L39" s="15">
        <v>-2</v>
      </c>
      <c r="M39" s="15" t="s">
        <v>178</v>
      </c>
      <c r="N39" s="16">
        <f t="shared" ca="1" si="3"/>
        <v>1</v>
      </c>
      <c r="O39" s="8">
        <f t="shared" ca="1" si="4"/>
        <v>1</v>
      </c>
      <c r="P39" s="8">
        <f t="shared" ca="1" si="5"/>
        <v>1</v>
      </c>
      <c r="Q39" s="8">
        <f t="shared" si="2"/>
        <v>1</v>
      </c>
      <c r="R39" s="16">
        <v>1</v>
      </c>
      <c r="S39" s="16"/>
      <c r="T39" s="19">
        <v>41011</v>
      </c>
      <c r="U39" s="16">
        <v>0</v>
      </c>
      <c r="V39" s="19"/>
      <c r="W39" s="160"/>
      <c r="X39" s="160">
        <v>0</v>
      </c>
      <c r="Y39" s="160">
        <v>0</v>
      </c>
      <c r="Z39" s="160"/>
      <c r="AA39" s="160"/>
      <c r="AB39" s="10">
        <v>42746</v>
      </c>
      <c r="AC39" t="s">
        <v>296</v>
      </c>
      <c r="AD39" s="160">
        <f t="shared" si="6"/>
        <v>2</v>
      </c>
      <c r="AF39" t="s">
        <v>6412</v>
      </c>
      <c r="AG39" t="str">
        <f t="shared" si="7"/>
        <v>цели: погашение ранее выданной ссуды (РП №95 от 2016-11-03);
цели: предоставление/погашение займов 3 лицам (РП №95 от 2016-11-03)</v>
      </c>
    </row>
    <row r="40" spans="1:33" x14ac:dyDescent="0.25">
      <c r="A40">
        <v>348</v>
      </c>
      <c r="B40">
        <v>9129</v>
      </c>
      <c r="C40" s="6" t="s">
        <v>95</v>
      </c>
      <c r="D40" s="8">
        <v>3300000000</v>
      </c>
      <c r="E40" s="6" t="s">
        <v>1824</v>
      </c>
      <c r="G40" s="10">
        <v>41423</v>
      </c>
      <c r="J40" s="133">
        <f ca="1">VLOOKUP(A40,OFFSET('Классификация клиентов'!$A$6,1,0,1000,2),2,0)</f>
        <v>1</v>
      </c>
      <c r="K40" s="15">
        <f t="shared" si="1"/>
        <v>1</v>
      </c>
      <c r="L40" s="15">
        <v>-2</v>
      </c>
      <c r="M40" s="15" t="s">
        <v>178</v>
      </c>
      <c r="N40" s="16">
        <f t="shared" ca="1" si="3"/>
        <v>1</v>
      </c>
      <c r="O40" s="8">
        <f t="shared" ca="1" si="4"/>
        <v>1</v>
      </c>
      <c r="P40" s="8">
        <f t="shared" ca="1" si="5"/>
        <v>1</v>
      </c>
      <c r="Q40" s="8">
        <f t="shared" si="2"/>
        <v>0</v>
      </c>
      <c r="R40" s="16">
        <v>1</v>
      </c>
      <c r="S40" s="16"/>
      <c r="T40" s="19">
        <v>42338</v>
      </c>
      <c r="U40" s="16">
        <v>0</v>
      </c>
      <c r="V40" s="19"/>
      <c r="W40" s="160"/>
      <c r="X40" s="160">
        <v>0</v>
      </c>
      <c r="Y40" s="160"/>
      <c r="Z40" s="160"/>
      <c r="AA40" s="160"/>
      <c r="AB40" s="10">
        <v>42704</v>
      </c>
      <c r="AC40" t="s">
        <v>296</v>
      </c>
      <c r="AD40" s="160">
        <f t="shared" si="6"/>
        <v>1</v>
      </c>
      <c r="AF40" t="s">
        <v>6413</v>
      </c>
      <c r="AG40" t="str">
        <f t="shared" si="7"/>
        <v>цели: погашение ранее выданной ссуды (РП №95 от 2016-11-03)</v>
      </c>
    </row>
    <row r="41" spans="1:33" x14ac:dyDescent="0.25">
      <c r="A41">
        <v>348</v>
      </c>
      <c r="B41">
        <v>17500</v>
      </c>
      <c r="C41" s="6" t="s">
        <v>3692</v>
      </c>
      <c r="D41" s="8">
        <v>5500000000</v>
      </c>
      <c r="E41" s="6" t="s">
        <v>3694</v>
      </c>
      <c r="G41" s="10">
        <v>42401</v>
      </c>
      <c r="J41" s="133">
        <f ca="1">VLOOKUP(A41,OFFSET('Классификация клиентов'!$A$6,1,0,1000,2),2,0)</f>
        <v>1</v>
      </c>
      <c r="K41" s="15">
        <f t="shared" si="1"/>
        <v>1</v>
      </c>
      <c r="L41" s="15">
        <v>-2</v>
      </c>
      <c r="M41" s="15" t="s">
        <v>178</v>
      </c>
      <c r="N41" s="16">
        <f t="shared" ca="1" si="3"/>
        <v>1</v>
      </c>
      <c r="O41" s="8">
        <f t="shared" ca="1" si="4"/>
        <v>1</v>
      </c>
      <c r="P41" s="8">
        <f t="shared" ca="1" si="5"/>
        <v>1</v>
      </c>
      <c r="Q41" s="8">
        <f t="shared" si="2"/>
        <v>0</v>
      </c>
      <c r="R41" s="16">
        <v>1</v>
      </c>
      <c r="S41" s="16"/>
      <c r="T41" s="19">
        <v>42401</v>
      </c>
      <c r="U41" s="16">
        <v>0</v>
      </c>
      <c r="V41" s="19"/>
      <c r="W41" s="160"/>
      <c r="X41" s="160">
        <v>0</v>
      </c>
      <c r="Y41" s="160"/>
      <c r="Z41" s="160"/>
      <c r="AA41" s="160"/>
      <c r="AB41" s="10">
        <v>42704</v>
      </c>
      <c r="AC41" t="s">
        <v>296</v>
      </c>
      <c r="AD41" s="160">
        <f t="shared" si="6"/>
        <v>1</v>
      </c>
      <c r="AF41" t="s">
        <v>6413</v>
      </c>
      <c r="AG41" t="str">
        <f t="shared" si="7"/>
        <v>цели: погашение ранее выданной ссуды (РП №95 от 2016-11-03)</v>
      </c>
    </row>
    <row r="42" spans="1:33" x14ac:dyDescent="0.25">
      <c r="A42">
        <v>348</v>
      </c>
      <c r="B42">
        <v>17501</v>
      </c>
      <c r="C42" s="6" t="s">
        <v>3693</v>
      </c>
      <c r="D42" s="8">
        <v>7000000000</v>
      </c>
      <c r="E42" s="6" t="s">
        <v>3695</v>
      </c>
      <c r="G42" s="10">
        <v>42401</v>
      </c>
      <c r="J42" s="133">
        <f ca="1">VLOOKUP(A42,OFFSET('Классификация клиентов'!$A$6,1,0,1000,2),2,0)</f>
        <v>1</v>
      </c>
      <c r="K42" s="15">
        <f t="shared" si="1"/>
        <v>1</v>
      </c>
      <c r="L42" s="15">
        <v>-2</v>
      </c>
      <c r="M42" s="15" t="s">
        <v>178</v>
      </c>
      <c r="N42" s="16">
        <f t="shared" ca="1" si="3"/>
        <v>1</v>
      </c>
      <c r="O42" s="8">
        <f t="shared" ca="1" si="4"/>
        <v>1</v>
      </c>
      <c r="P42" s="8">
        <f t="shared" ca="1" si="5"/>
        <v>1</v>
      </c>
      <c r="Q42" s="8">
        <f t="shared" si="2"/>
        <v>0</v>
      </c>
      <c r="R42" s="16">
        <v>1</v>
      </c>
      <c r="S42" s="16"/>
      <c r="T42" s="19">
        <v>42401</v>
      </c>
      <c r="U42" s="16">
        <v>0</v>
      </c>
      <c r="V42" s="19"/>
      <c r="W42" s="160"/>
      <c r="X42" s="160">
        <v>0</v>
      </c>
      <c r="Y42" s="160"/>
      <c r="Z42" s="160"/>
      <c r="AA42" s="160"/>
      <c r="AB42" s="10">
        <v>42704</v>
      </c>
      <c r="AC42" t="s">
        <v>296</v>
      </c>
      <c r="AD42" s="160">
        <f t="shared" si="6"/>
        <v>1</v>
      </c>
      <c r="AF42" t="s">
        <v>6413</v>
      </c>
      <c r="AG42" t="str">
        <f t="shared" si="7"/>
        <v>цели: погашение ранее выданной ссуды (РП №95 от 2016-11-03)</v>
      </c>
    </row>
    <row r="43" spans="1:33" x14ac:dyDescent="0.25">
      <c r="A43">
        <v>348</v>
      </c>
      <c r="B43">
        <v>22407</v>
      </c>
      <c r="C43" s="6" t="s">
        <v>4761</v>
      </c>
      <c r="D43" s="8">
        <v>1813641784.21</v>
      </c>
      <c r="E43" s="6" t="s">
        <v>4778</v>
      </c>
      <c r="G43" s="10">
        <v>42551</v>
      </c>
      <c r="J43" s="133">
        <f ca="1">VLOOKUP(A43,OFFSET('Классификация клиентов'!$A$6,1,0,1000,2),2,0)</f>
        <v>1</v>
      </c>
      <c r="K43" s="15">
        <f t="shared" si="1"/>
        <v>1</v>
      </c>
      <c r="L43" s="15">
        <v>-2</v>
      </c>
      <c r="M43" s="15" t="s">
        <v>178</v>
      </c>
      <c r="N43" s="16">
        <f t="shared" ca="1" si="3"/>
        <v>1</v>
      </c>
      <c r="O43" s="8">
        <f t="shared" ca="1" si="4"/>
        <v>1</v>
      </c>
      <c r="P43" s="8">
        <f t="shared" ca="1" si="5"/>
        <v>1</v>
      </c>
      <c r="Q43" s="8">
        <f t="shared" si="2"/>
        <v>0</v>
      </c>
      <c r="R43" s="16">
        <v>1</v>
      </c>
      <c r="S43" s="16">
        <v>1</v>
      </c>
      <c r="T43" s="19">
        <v>42643</v>
      </c>
      <c r="U43" s="16">
        <v>0</v>
      </c>
      <c r="V43" s="19"/>
      <c r="W43" s="160"/>
      <c r="X43" s="160"/>
      <c r="Y43" s="160">
        <v>0</v>
      </c>
      <c r="Z43" s="160">
        <v>0</v>
      </c>
      <c r="AA43" s="160"/>
      <c r="AB43" s="10">
        <v>42704</v>
      </c>
      <c r="AC43" t="s">
        <v>296</v>
      </c>
      <c r="AD43" s="160">
        <f t="shared" si="6"/>
        <v>2</v>
      </c>
      <c r="AF43" t="s">
        <v>4779</v>
      </c>
      <c r="AG43" t="str">
        <f t="shared" si="7"/>
        <v>цели: погашение задолженности 3 лиц перед Банком (РППП №1590 от 2016-06-23)</v>
      </c>
    </row>
    <row r="44" spans="1:33" x14ac:dyDescent="0.25">
      <c r="A44">
        <v>348</v>
      </c>
      <c r="B44">
        <v>27158</v>
      </c>
      <c r="C44" s="6" t="s">
        <v>6405</v>
      </c>
      <c r="D44" s="8">
        <v>7500000000</v>
      </c>
      <c r="E44" s="6" t="s">
        <v>6414</v>
      </c>
      <c r="G44" s="10">
        <v>42702</v>
      </c>
      <c r="J44" s="133">
        <f ca="1">VLOOKUP(A44,OFFSET('Классификация клиентов'!$A$6,1,0,1000,2),2,0)</f>
        <v>1</v>
      </c>
      <c r="K44" s="15">
        <f t="shared" si="1"/>
        <v>1</v>
      </c>
      <c r="L44" s="15">
        <v>-2</v>
      </c>
      <c r="M44" s="15" t="s">
        <v>178</v>
      </c>
      <c r="N44" s="16">
        <f t="shared" ca="1" si="3"/>
        <v>1</v>
      </c>
      <c r="O44" s="8">
        <f t="shared" ca="1" si="4"/>
        <v>1</v>
      </c>
      <c r="P44" s="8">
        <f t="shared" ca="1" si="5"/>
        <v>1</v>
      </c>
      <c r="Q44" s="8">
        <f t="shared" si="2"/>
        <v>0</v>
      </c>
      <c r="R44" s="16">
        <v>1</v>
      </c>
      <c r="S44" s="16"/>
      <c r="T44" s="19">
        <v>42729</v>
      </c>
      <c r="U44" s="16">
        <v>0</v>
      </c>
      <c r="V44" s="19"/>
      <c r="W44" s="160"/>
      <c r="X44" s="160">
        <v>0</v>
      </c>
      <c r="Y44" s="160"/>
      <c r="Z44" s="160"/>
      <c r="AA44" s="160"/>
      <c r="AB44" s="10">
        <v>42704</v>
      </c>
      <c r="AC44" t="s">
        <v>296</v>
      </c>
      <c r="AD44" s="160">
        <f t="shared" si="6"/>
        <v>1</v>
      </c>
      <c r="AF44" t="s">
        <v>6413</v>
      </c>
      <c r="AG44" t="str">
        <f t="shared" si="7"/>
        <v>цели: погашение ранее выданной ссуды (РП №95 от 2016-11-03)</v>
      </c>
    </row>
    <row r="45" spans="1:33" x14ac:dyDescent="0.25">
      <c r="A45">
        <v>348</v>
      </c>
      <c r="B45">
        <v>27159</v>
      </c>
      <c r="C45" s="6" t="s">
        <v>6406</v>
      </c>
      <c r="D45" s="8">
        <v>7500000000</v>
      </c>
      <c r="E45" s="6" t="s">
        <v>6415</v>
      </c>
      <c r="G45" s="10">
        <v>42702</v>
      </c>
      <c r="J45" s="133">
        <f ca="1">VLOOKUP(A45,OFFSET('Классификация клиентов'!$A$6,1,0,1000,2),2,0)</f>
        <v>1</v>
      </c>
      <c r="K45" s="15">
        <f t="shared" si="1"/>
        <v>1</v>
      </c>
      <c r="L45" s="15">
        <v>-2</v>
      </c>
      <c r="M45" s="15" t="s">
        <v>178</v>
      </c>
      <c r="N45" s="16">
        <f t="shared" ca="1" si="3"/>
        <v>1</v>
      </c>
      <c r="O45" s="8">
        <f t="shared" ca="1" si="4"/>
        <v>1</v>
      </c>
      <c r="P45" s="8">
        <f t="shared" ca="1" si="5"/>
        <v>1</v>
      </c>
      <c r="Q45" s="8">
        <f t="shared" si="2"/>
        <v>0</v>
      </c>
      <c r="R45" s="16">
        <v>1</v>
      </c>
      <c r="S45" s="16"/>
      <c r="T45" s="19">
        <v>42729</v>
      </c>
      <c r="U45" s="16">
        <v>0</v>
      </c>
      <c r="V45" s="19"/>
      <c r="W45" s="160"/>
      <c r="X45" s="160">
        <v>0</v>
      </c>
      <c r="Y45" s="160"/>
      <c r="Z45" s="160"/>
      <c r="AA45" s="160"/>
      <c r="AB45" s="10">
        <v>42704</v>
      </c>
      <c r="AC45" t="s">
        <v>296</v>
      </c>
      <c r="AD45" s="160">
        <f t="shared" si="6"/>
        <v>1</v>
      </c>
      <c r="AF45" t="s">
        <v>6413</v>
      </c>
      <c r="AG45" t="str">
        <f t="shared" si="7"/>
        <v>цели: погашение ранее выданной ссуды (РП №95 от 2016-11-03)</v>
      </c>
    </row>
    <row r="46" spans="1:33" x14ac:dyDescent="0.25">
      <c r="A46">
        <v>348</v>
      </c>
      <c r="B46">
        <v>27165</v>
      </c>
      <c r="C46" s="6" t="s">
        <v>6420</v>
      </c>
      <c r="D46" s="8">
        <v>6000000000</v>
      </c>
      <c r="E46" s="6" t="s">
        <v>6423</v>
      </c>
      <c r="G46" s="10">
        <v>42703</v>
      </c>
      <c r="J46" s="133">
        <f ca="1">VLOOKUP(A46,OFFSET('Классификация клиентов'!$A$6,1,0,1000,2),2,0)</f>
        <v>1</v>
      </c>
      <c r="K46" s="15">
        <f t="shared" si="1"/>
        <v>1</v>
      </c>
      <c r="L46" s="15">
        <v>-2</v>
      </c>
      <c r="M46" s="15" t="s">
        <v>178</v>
      </c>
      <c r="N46" s="16">
        <f t="shared" ca="1" si="3"/>
        <v>1</v>
      </c>
      <c r="O46" s="8">
        <f t="shared" ca="1" si="4"/>
        <v>1</v>
      </c>
      <c r="P46" s="8">
        <f t="shared" ca="1" si="5"/>
        <v>1</v>
      </c>
      <c r="Q46" s="8">
        <f t="shared" si="2"/>
        <v>0</v>
      </c>
      <c r="R46" s="16">
        <v>1</v>
      </c>
      <c r="S46" s="16"/>
      <c r="T46" s="19">
        <v>42729</v>
      </c>
      <c r="U46" s="16">
        <v>0</v>
      </c>
      <c r="V46" s="19"/>
      <c r="W46" s="160"/>
      <c r="X46" s="160">
        <v>0</v>
      </c>
      <c r="Y46" s="160"/>
      <c r="Z46" s="160"/>
      <c r="AA46" s="160"/>
      <c r="AB46" s="10">
        <v>42704</v>
      </c>
      <c r="AC46" t="s">
        <v>296</v>
      </c>
      <c r="AD46" s="160">
        <f t="shared" si="6"/>
        <v>1</v>
      </c>
      <c r="AF46" t="s">
        <v>6413</v>
      </c>
      <c r="AG46" t="str">
        <f t="shared" si="7"/>
        <v>цели: погашение ранее выданной ссуды (РП №95 от 2016-11-03)</v>
      </c>
    </row>
    <row r="47" spans="1:33" x14ac:dyDescent="0.25">
      <c r="A47">
        <v>348</v>
      </c>
      <c r="B47">
        <v>27166</v>
      </c>
      <c r="C47" s="6" t="s">
        <v>6421</v>
      </c>
      <c r="D47" s="8">
        <v>6000000000</v>
      </c>
      <c r="E47" s="6" t="s">
        <v>6424</v>
      </c>
      <c r="G47" s="10">
        <v>42703</v>
      </c>
      <c r="J47" s="133">
        <f ca="1">VLOOKUP(A47,OFFSET('Классификация клиентов'!$A$6,1,0,1000,2),2,0)</f>
        <v>1</v>
      </c>
      <c r="K47" s="15">
        <f t="shared" si="1"/>
        <v>1</v>
      </c>
      <c r="L47" s="15">
        <v>-2</v>
      </c>
      <c r="M47" s="15" t="s">
        <v>178</v>
      </c>
      <c r="N47" s="16">
        <f t="shared" ca="1" si="3"/>
        <v>1</v>
      </c>
      <c r="O47" s="8">
        <f t="shared" ca="1" si="4"/>
        <v>1</v>
      </c>
      <c r="P47" s="8">
        <f t="shared" ca="1" si="5"/>
        <v>1</v>
      </c>
      <c r="Q47" s="8">
        <f t="shared" si="2"/>
        <v>0</v>
      </c>
      <c r="R47" s="16">
        <v>1</v>
      </c>
      <c r="S47" s="16"/>
      <c r="T47" s="19">
        <v>42729</v>
      </c>
      <c r="U47" s="16">
        <v>0</v>
      </c>
      <c r="V47" s="19"/>
      <c r="W47" s="160"/>
      <c r="X47" s="160">
        <v>0</v>
      </c>
      <c r="Y47" s="160"/>
      <c r="Z47" s="160"/>
      <c r="AA47" s="160"/>
      <c r="AB47" s="10">
        <v>42704</v>
      </c>
      <c r="AC47" t="s">
        <v>296</v>
      </c>
      <c r="AD47" s="160">
        <f t="shared" si="6"/>
        <v>1</v>
      </c>
      <c r="AF47" t="s">
        <v>6413</v>
      </c>
      <c r="AG47" t="str">
        <f t="shared" si="7"/>
        <v>цели: погашение ранее выданной ссуды (РП №95 от 2016-11-03)</v>
      </c>
    </row>
    <row r="48" spans="1:33" x14ac:dyDescent="0.25">
      <c r="A48">
        <v>351</v>
      </c>
      <c r="B48">
        <v>16750</v>
      </c>
      <c r="C48" s="6" t="s">
        <v>3066</v>
      </c>
      <c r="D48" s="8">
        <v>6342652968.75</v>
      </c>
      <c r="E48" s="6" t="s">
        <v>3070</v>
      </c>
      <c r="G48" s="10">
        <v>42286</v>
      </c>
      <c r="J48" s="133">
        <f ca="1">VLOOKUP(A48,OFFSET('Классификация клиентов'!$A$6,1,0,1000,2),2,0)</f>
        <v>1</v>
      </c>
      <c r="K48" s="15">
        <f t="shared" si="1"/>
        <v>1</v>
      </c>
      <c r="L48" s="15"/>
      <c r="M48" s="15"/>
      <c r="N48" s="16">
        <f t="shared" ca="1" si="3"/>
        <v>1</v>
      </c>
      <c r="O48" s="8">
        <f t="shared" ca="1" si="4"/>
        <v>1</v>
      </c>
      <c r="P48" s="8">
        <f t="shared" ca="1" si="5"/>
        <v>1</v>
      </c>
      <c r="Q48" s="8">
        <f t="shared" si="2"/>
        <v>0</v>
      </c>
      <c r="R48" s="16">
        <v>1</v>
      </c>
      <c r="S48" s="16"/>
      <c r="T48" s="19">
        <v>42289</v>
      </c>
      <c r="U48" s="16">
        <v>0</v>
      </c>
      <c r="V48" s="19"/>
      <c r="W48" s="160"/>
      <c r="X48" s="160"/>
      <c r="Y48" s="160">
        <v>0</v>
      </c>
      <c r="Z48" s="160"/>
      <c r="AA48" s="160"/>
      <c r="AB48" s="10">
        <v>42299</v>
      </c>
      <c r="AC48" t="s">
        <v>296</v>
      </c>
      <c r="AD48" s="160">
        <f t="shared" si="6"/>
        <v>1</v>
      </c>
      <c r="AF48" t="s">
        <v>3071</v>
      </c>
      <c r="AG48" t="str">
        <f t="shared" si="7"/>
        <v>цели: предоставление/погашение займов 3 лицам (РП №29 от 2015-03-16)</v>
      </c>
    </row>
    <row r="49" spans="1:33" x14ac:dyDescent="0.25">
      <c r="A49">
        <v>364</v>
      </c>
      <c r="B49">
        <v>66</v>
      </c>
      <c r="C49" s="6" t="s">
        <v>2450</v>
      </c>
      <c r="D49" s="8">
        <v>194628770.49000001</v>
      </c>
      <c r="E49" s="6" t="s">
        <v>1825</v>
      </c>
      <c r="G49" s="10">
        <v>37487</v>
      </c>
      <c r="J49" s="133">
        <f ca="1">VLOOKUP(A49,OFFSET('Классификация клиентов'!$A$6,1,0,1000,2),2,0)</f>
        <v>1</v>
      </c>
      <c r="K49" s="15">
        <f t="shared" si="1"/>
        <v>1</v>
      </c>
      <c r="L49" s="15"/>
      <c r="M49" s="15"/>
      <c r="N49" s="16">
        <f t="shared" ca="1" si="3"/>
        <v>1</v>
      </c>
      <c r="O49" s="8">
        <f t="shared" ca="1" si="4"/>
        <v>1</v>
      </c>
      <c r="P49" s="8">
        <f t="shared" ca="1" si="5"/>
        <v>1</v>
      </c>
      <c r="Q49" s="8">
        <f t="shared" si="2"/>
        <v>0</v>
      </c>
      <c r="R49" s="16">
        <v>1</v>
      </c>
      <c r="S49" s="16"/>
      <c r="T49" s="19">
        <v>36526</v>
      </c>
      <c r="U49" s="16">
        <v>0</v>
      </c>
      <c r="V49" s="19"/>
      <c r="W49" s="160">
        <v>0</v>
      </c>
      <c r="X49" s="160"/>
      <c r="Y49" s="160"/>
      <c r="Z49" s="160"/>
      <c r="AA49" s="160"/>
      <c r="AB49" s="10">
        <v>42696</v>
      </c>
      <c r="AC49" t="s">
        <v>296</v>
      </c>
      <c r="AD49" s="160">
        <f t="shared" si="6"/>
        <v>1</v>
      </c>
      <c r="AF49" t="s">
        <v>6154</v>
      </c>
      <c r="AG49" t="str">
        <f t="shared" si="7"/>
        <v>реструктуризация (РКК №66 от 2002-12-20, РП №19 от 2003-03-26, РП №81 от 2003-12-23, РП №17 от 2006-04-05, РП №54 от 2009-08-25, РКК №72 от 2010-10-20, РКК №1 от 2012-01-11, РКК №108 от 2014-12-26, РКК КИБ №77 от 2016-06-29)</v>
      </c>
    </row>
    <row r="50" spans="1:33" x14ac:dyDescent="0.25">
      <c r="A50">
        <v>388</v>
      </c>
      <c r="B50">
        <v>8793</v>
      </c>
      <c r="C50" s="6" t="s">
        <v>167</v>
      </c>
      <c r="D50" s="8">
        <v>27681292.52</v>
      </c>
      <c r="E50" s="6" t="s">
        <v>1826</v>
      </c>
      <c r="G50" s="10">
        <v>41311</v>
      </c>
      <c r="J50" s="133">
        <f ca="1">VLOOKUP(A50,OFFSET('Классификация клиентов'!$A$6,1,0,1000,2),2,0)</f>
        <v>1</v>
      </c>
      <c r="K50" s="15">
        <f t="shared" si="1"/>
        <v>1</v>
      </c>
      <c r="L50" s="15"/>
      <c r="M50" s="15"/>
      <c r="N50" s="16">
        <f t="shared" ca="1" si="3"/>
        <v>1</v>
      </c>
      <c r="O50" s="8">
        <f t="shared" ca="1" si="4"/>
        <v>1</v>
      </c>
      <c r="P50" s="8">
        <f t="shared" ca="1" si="5"/>
        <v>1</v>
      </c>
      <c r="Q50" s="8">
        <f t="shared" si="2"/>
        <v>0</v>
      </c>
      <c r="R50" s="16">
        <v>1</v>
      </c>
      <c r="S50" s="16"/>
      <c r="T50" s="19">
        <v>41333</v>
      </c>
      <c r="U50" s="16">
        <v>0</v>
      </c>
      <c r="V50" s="19"/>
      <c r="W50" s="160">
        <v>0</v>
      </c>
      <c r="X50" s="160"/>
      <c r="Y50" s="160"/>
      <c r="Z50" s="160"/>
      <c r="AA50" s="160"/>
      <c r="AB50" s="10">
        <v>42643</v>
      </c>
      <c r="AC50" t="s">
        <v>296</v>
      </c>
      <c r="AD50" s="160">
        <f t="shared" si="6"/>
        <v>1</v>
      </c>
      <c r="AF50" t="s">
        <v>5477</v>
      </c>
      <c r="AG50" t="str">
        <f t="shared" si="7"/>
        <v>реструктуризация (РП №21 от 2016-03-22, РП №80 от 2016-09-20)</v>
      </c>
    </row>
    <row r="51" spans="1:33" x14ac:dyDescent="0.25">
      <c r="A51">
        <v>388</v>
      </c>
      <c r="B51">
        <v>8794</v>
      </c>
      <c r="C51" s="6" t="s">
        <v>168</v>
      </c>
      <c r="D51" s="8">
        <v>18280752.809999999</v>
      </c>
      <c r="E51" s="6" t="s">
        <v>1827</v>
      </c>
      <c r="G51" s="10">
        <v>41226</v>
      </c>
      <c r="J51" s="133">
        <f ca="1">VLOOKUP(A51,OFFSET('Классификация клиентов'!$A$6,1,0,1000,2),2,0)</f>
        <v>1</v>
      </c>
      <c r="K51" s="15">
        <f t="shared" si="1"/>
        <v>1</v>
      </c>
      <c r="L51" s="15"/>
      <c r="M51" s="15"/>
      <c r="N51" s="16">
        <f t="shared" ca="1" si="3"/>
        <v>1</v>
      </c>
      <c r="O51" s="8">
        <f t="shared" ca="1" si="4"/>
        <v>1</v>
      </c>
      <c r="P51" s="8">
        <f t="shared" ca="1" si="5"/>
        <v>1</v>
      </c>
      <c r="Q51" s="8">
        <f t="shared" si="2"/>
        <v>0</v>
      </c>
      <c r="R51" s="16">
        <v>1</v>
      </c>
      <c r="S51" s="16"/>
      <c r="T51" s="19">
        <v>41250</v>
      </c>
      <c r="U51" s="16">
        <v>0</v>
      </c>
      <c r="V51" s="19"/>
      <c r="W51" s="160">
        <v>0</v>
      </c>
      <c r="X51" s="160"/>
      <c r="Y51" s="160"/>
      <c r="Z51" s="160"/>
      <c r="AA51" s="160"/>
      <c r="AB51" s="10">
        <v>42643</v>
      </c>
      <c r="AC51" t="s">
        <v>296</v>
      </c>
      <c r="AD51" s="160">
        <f t="shared" si="6"/>
        <v>1</v>
      </c>
      <c r="AF51" t="s">
        <v>5477</v>
      </c>
      <c r="AG51" t="str">
        <f t="shared" si="7"/>
        <v>реструктуризация (РП №21 от 2016-03-22, РП №80 от 2016-09-20)</v>
      </c>
    </row>
    <row r="52" spans="1:33" x14ac:dyDescent="0.25">
      <c r="A52">
        <v>388</v>
      </c>
      <c r="B52">
        <v>8795</v>
      </c>
      <c r="C52" s="6" t="s">
        <v>538</v>
      </c>
      <c r="D52" s="8">
        <v>106681140.5</v>
      </c>
      <c r="E52" s="6" t="s">
        <v>1828</v>
      </c>
      <c r="G52" s="10">
        <v>40652</v>
      </c>
      <c r="J52" s="133">
        <f ca="1">VLOOKUP(A52,OFFSET('Классификация клиентов'!$A$6,1,0,1000,2),2,0)</f>
        <v>1</v>
      </c>
      <c r="K52" s="15">
        <f t="shared" si="1"/>
        <v>1</v>
      </c>
      <c r="L52" s="15"/>
      <c r="M52" s="15"/>
      <c r="N52" s="16">
        <f t="shared" ca="1" si="3"/>
        <v>1</v>
      </c>
      <c r="O52" s="8">
        <f t="shared" ca="1" si="4"/>
        <v>1</v>
      </c>
      <c r="P52" s="8">
        <f t="shared" ca="1" si="5"/>
        <v>1</v>
      </c>
      <c r="Q52" s="8">
        <f t="shared" si="2"/>
        <v>0</v>
      </c>
      <c r="R52" s="16">
        <v>1</v>
      </c>
      <c r="S52" s="16"/>
      <c r="T52" s="19">
        <v>40662</v>
      </c>
      <c r="U52" s="16">
        <v>0</v>
      </c>
      <c r="V52" s="19"/>
      <c r="W52" s="160">
        <v>0</v>
      </c>
      <c r="X52" s="160"/>
      <c r="Y52" s="160"/>
      <c r="Z52" s="160"/>
      <c r="AA52" s="160"/>
      <c r="AB52" s="10">
        <v>42643</v>
      </c>
      <c r="AC52" t="s">
        <v>296</v>
      </c>
      <c r="AD52" s="160">
        <f t="shared" si="6"/>
        <v>1</v>
      </c>
      <c r="AF52" t="s">
        <v>5477</v>
      </c>
      <c r="AG52" t="str">
        <f t="shared" si="7"/>
        <v>реструктуризация (РП №21 от 2016-03-22, РП №80 от 2016-09-20)</v>
      </c>
    </row>
    <row r="53" spans="1:33" x14ac:dyDescent="0.25">
      <c r="A53">
        <v>388</v>
      </c>
      <c r="B53">
        <v>8798</v>
      </c>
      <c r="C53" s="6" t="s">
        <v>0</v>
      </c>
      <c r="D53" s="8">
        <v>35350136.200000003</v>
      </c>
      <c r="E53" s="6" t="s">
        <v>1829</v>
      </c>
      <c r="G53" s="10">
        <v>41311</v>
      </c>
      <c r="J53" s="133">
        <f ca="1">VLOOKUP(A53,OFFSET('Классификация клиентов'!$A$6,1,0,1000,2),2,0)</f>
        <v>1</v>
      </c>
      <c r="K53" s="15">
        <f t="shared" si="1"/>
        <v>1</v>
      </c>
      <c r="L53" s="15"/>
      <c r="M53" s="15"/>
      <c r="N53" s="16">
        <f t="shared" ca="1" si="3"/>
        <v>1</v>
      </c>
      <c r="O53" s="8">
        <f t="shared" ca="1" si="4"/>
        <v>1</v>
      </c>
      <c r="P53" s="8">
        <f t="shared" ca="1" si="5"/>
        <v>1</v>
      </c>
      <c r="Q53" s="8">
        <f t="shared" si="2"/>
        <v>0</v>
      </c>
      <c r="R53" s="16">
        <v>1</v>
      </c>
      <c r="S53" s="16"/>
      <c r="T53" s="19">
        <v>41333</v>
      </c>
      <c r="U53" s="16">
        <v>0</v>
      </c>
      <c r="V53" s="19"/>
      <c r="W53" s="160">
        <v>0</v>
      </c>
      <c r="X53" s="160"/>
      <c r="Y53" s="160"/>
      <c r="Z53" s="160"/>
      <c r="AA53" s="160"/>
      <c r="AB53" s="10">
        <v>42643</v>
      </c>
      <c r="AC53" t="s">
        <v>296</v>
      </c>
      <c r="AD53" s="160">
        <f t="shared" si="6"/>
        <v>1</v>
      </c>
      <c r="AF53" t="s">
        <v>5477</v>
      </c>
      <c r="AG53" t="str">
        <f t="shared" si="7"/>
        <v>реструктуризация (РП №21 от 2016-03-22, РП №80 от 2016-09-20)</v>
      </c>
    </row>
    <row r="54" spans="1:33" x14ac:dyDescent="0.25">
      <c r="A54">
        <v>388</v>
      </c>
      <c r="B54">
        <v>8802</v>
      </c>
      <c r="C54" s="6" t="s">
        <v>1</v>
      </c>
      <c r="D54" s="8">
        <v>49648798.009999998</v>
      </c>
      <c r="E54" s="6" t="s">
        <v>1830</v>
      </c>
      <c r="G54" s="10">
        <v>41078</v>
      </c>
      <c r="J54" s="133">
        <f ca="1">VLOOKUP(A54,OFFSET('Классификация клиентов'!$A$6,1,0,1000,2),2,0)</f>
        <v>1</v>
      </c>
      <c r="K54" s="15">
        <f t="shared" si="1"/>
        <v>1</v>
      </c>
      <c r="L54" s="15"/>
      <c r="M54" s="15"/>
      <c r="N54" s="16">
        <f t="shared" ca="1" si="3"/>
        <v>1</v>
      </c>
      <c r="O54" s="8">
        <f t="shared" ca="1" si="4"/>
        <v>1</v>
      </c>
      <c r="P54" s="8">
        <f t="shared" ca="1" si="5"/>
        <v>1</v>
      </c>
      <c r="Q54" s="8">
        <f t="shared" si="2"/>
        <v>0</v>
      </c>
      <c r="R54" s="16">
        <v>1</v>
      </c>
      <c r="S54" s="16"/>
      <c r="T54" s="19">
        <v>41089</v>
      </c>
      <c r="U54" s="16">
        <v>0</v>
      </c>
      <c r="V54" s="19"/>
      <c r="W54" s="160">
        <v>0</v>
      </c>
      <c r="X54" s="160"/>
      <c r="Y54" s="160"/>
      <c r="Z54" s="160"/>
      <c r="AA54" s="160"/>
      <c r="AB54" s="10">
        <v>42643</v>
      </c>
      <c r="AC54" t="s">
        <v>296</v>
      </c>
      <c r="AD54" s="160">
        <f t="shared" si="6"/>
        <v>1</v>
      </c>
      <c r="AF54" t="s">
        <v>5477</v>
      </c>
      <c r="AG54" t="str">
        <f t="shared" si="7"/>
        <v>реструктуризация (РП №21 от 2016-03-22, РП №80 от 2016-09-20)</v>
      </c>
    </row>
    <row r="55" spans="1:33" x14ac:dyDescent="0.25">
      <c r="A55">
        <v>388</v>
      </c>
      <c r="B55">
        <v>8806</v>
      </c>
      <c r="C55" s="6" t="s">
        <v>2</v>
      </c>
      <c r="D55" s="8">
        <v>20560670.82</v>
      </c>
      <c r="E55" s="6" t="s">
        <v>1831</v>
      </c>
      <c r="G55" s="10">
        <v>40732</v>
      </c>
      <c r="J55" s="133">
        <f ca="1">VLOOKUP(A55,OFFSET('Классификация клиентов'!$A$6,1,0,1000,2),2,0)</f>
        <v>1</v>
      </c>
      <c r="K55" s="15">
        <f t="shared" si="1"/>
        <v>1</v>
      </c>
      <c r="L55" s="15"/>
      <c r="M55" s="15"/>
      <c r="N55" s="16">
        <f t="shared" ca="1" si="3"/>
        <v>1</v>
      </c>
      <c r="O55" s="8">
        <f t="shared" ca="1" si="4"/>
        <v>1</v>
      </c>
      <c r="P55" s="8">
        <f t="shared" ca="1" si="5"/>
        <v>1</v>
      </c>
      <c r="Q55" s="8">
        <f t="shared" si="2"/>
        <v>0</v>
      </c>
      <c r="R55" s="16">
        <v>1</v>
      </c>
      <c r="S55" s="16"/>
      <c r="T55" s="19">
        <v>40753</v>
      </c>
      <c r="U55" s="16">
        <v>0</v>
      </c>
      <c r="V55" s="19"/>
      <c r="W55" s="160">
        <v>0</v>
      </c>
      <c r="X55" s="160"/>
      <c r="Y55" s="160"/>
      <c r="Z55" s="160"/>
      <c r="AA55" s="160"/>
      <c r="AB55" s="10">
        <v>42643</v>
      </c>
      <c r="AC55" t="s">
        <v>296</v>
      </c>
      <c r="AD55" s="160">
        <f t="shared" si="6"/>
        <v>1</v>
      </c>
      <c r="AF55" t="s">
        <v>5477</v>
      </c>
      <c r="AG55" t="str">
        <f t="shared" si="7"/>
        <v>реструктуризация (РП №21 от 2016-03-22, РП №80 от 2016-09-20)</v>
      </c>
    </row>
    <row r="56" spans="1:33" x14ac:dyDescent="0.25">
      <c r="A56">
        <v>388</v>
      </c>
      <c r="B56">
        <v>8807</v>
      </c>
      <c r="C56" s="6" t="s">
        <v>3</v>
      </c>
      <c r="D56" s="8">
        <v>483014625.06999999</v>
      </c>
      <c r="E56" s="6" t="s">
        <v>1832</v>
      </c>
      <c r="G56" s="10">
        <v>40877</v>
      </c>
      <c r="J56" s="133">
        <f ca="1">VLOOKUP(A56,OFFSET('Классификация клиентов'!$A$6,1,0,1000,2),2,0)</f>
        <v>1</v>
      </c>
      <c r="K56" s="15">
        <f t="shared" si="1"/>
        <v>1</v>
      </c>
      <c r="L56" s="15"/>
      <c r="M56" s="15"/>
      <c r="N56" s="16">
        <f t="shared" ca="1" si="3"/>
        <v>1</v>
      </c>
      <c r="O56" s="8">
        <f t="shared" ca="1" si="4"/>
        <v>1</v>
      </c>
      <c r="P56" s="8">
        <f t="shared" ca="1" si="5"/>
        <v>1</v>
      </c>
      <c r="Q56" s="8">
        <f t="shared" si="2"/>
        <v>0</v>
      </c>
      <c r="R56" s="16">
        <v>1</v>
      </c>
      <c r="S56" s="16"/>
      <c r="T56" s="19">
        <v>40904</v>
      </c>
      <c r="U56" s="16">
        <v>0</v>
      </c>
      <c r="V56" s="19"/>
      <c r="W56" s="160">
        <v>0</v>
      </c>
      <c r="X56" s="160"/>
      <c r="Y56" s="160"/>
      <c r="Z56" s="160"/>
      <c r="AA56" s="160"/>
      <c r="AB56" s="10">
        <v>42643</v>
      </c>
      <c r="AC56" t="s">
        <v>296</v>
      </c>
      <c r="AD56" s="160">
        <f t="shared" si="6"/>
        <v>1</v>
      </c>
      <c r="AF56" t="s">
        <v>5477</v>
      </c>
      <c r="AG56" t="str">
        <f t="shared" si="7"/>
        <v>реструктуризация (РП №21 от 2016-03-22, РП №80 от 2016-09-20)</v>
      </c>
    </row>
    <row r="57" spans="1:33" x14ac:dyDescent="0.25">
      <c r="A57">
        <v>388</v>
      </c>
      <c r="B57">
        <v>8812</v>
      </c>
      <c r="C57" s="6" t="s">
        <v>470</v>
      </c>
      <c r="D57" s="8">
        <v>789756847.12</v>
      </c>
      <c r="E57" s="6" t="s">
        <v>1833</v>
      </c>
      <c r="G57" s="10">
        <v>40718</v>
      </c>
      <c r="J57" s="133">
        <f ca="1">VLOOKUP(A57,OFFSET('Классификация клиентов'!$A$6,1,0,1000,2),2,0)</f>
        <v>1</v>
      </c>
      <c r="K57" s="15">
        <f t="shared" si="1"/>
        <v>1</v>
      </c>
      <c r="L57" s="15"/>
      <c r="M57" s="15"/>
      <c r="N57" s="16">
        <f t="shared" ca="1" si="3"/>
        <v>1</v>
      </c>
      <c r="O57" s="8">
        <f t="shared" ca="1" si="4"/>
        <v>1</v>
      </c>
      <c r="P57" s="8">
        <f t="shared" ca="1" si="5"/>
        <v>1</v>
      </c>
      <c r="Q57" s="8">
        <f t="shared" si="2"/>
        <v>0</v>
      </c>
      <c r="R57" s="16">
        <v>1</v>
      </c>
      <c r="S57" s="16"/>
      <c r="T57" s="19">
        <v>40724</v>
      </c>
      <c r="U57" s="16">
        <v>0</v>
      </c>
      <c r="V57" s="19"/>
      <c r="W57" s="160">
        <v>0</v>
      </c>
      <c r="X57" s="160"/>
      <c r="Y57" s="160"/>
      <c r="Z57" s="160"/>
      <c r="AA57" s="160"/>
      <c r="AB57" s="10">
        <v>42643</v>
      </c>
      <c r="AC57" t="s">
        <v>296</v>
      </c>
      <c r="AD57" s="160">
        <f t="shared" si="6"/>
        <v>1</v>
      </c>
      <c r="AF57" t="s">
        <v>5477</v>
      </c>
      <c r="AG57" t="str">
        <f t="shared" si="7"/>
        <v>реструктуризация (РП №21 от 2016-03-22, РП №80 от 2016-09-20)</v>
      </c>
    </row>
    <row r="58" spans="1:33" x14ac:dyDescent="0.25">
      <c r="A58">
        <v>388</v>
      </c>
      <c r="B58">
        <v>8813</v>
      </c>
      <c r="C58" s="6" t="s">
        <v>471</v>
      </c>
      <c r="D58" s="8">
        <v>881854665.96000004</v>
      </c>
      <c r="E58" s="6" t="s">
        <v>1834</v>
      </c>
      <c r="G58" s="10">
        <v>41213</v>
      </c>
      <c r="J58" s="133">
        <f ca="1">VLOOKUP(A58,OFFSET('Классификация клиентов'!$A$6,1,0,1000,2),2,0)</f>
        <v>1</v>
      </c>
      <c r="K58" s="15">
        <f t="shared" si="1"/>
        <v>1</v>
      </c>
      <c r="L58" s="15"/>
      <c r="M58" s="15"/>
      <c r="N58" s="16">
        <f t="shared" ca="1" si="3"/>
        <v>1</v>
      </c>
      <c r="O58" s="8">
        <f t="shared" ca="1" si="4"/>
        <v>1</v>
      </c>
      <c r="P58" s="8">
        <f t="shared" ca="1" si="5"/>
        <v>1</v>
      </c>
      <c r="Q58" s="8">
        <f t="shared" si="2"/>
        <v>0</v>
      </c>
      <c r="R58" s="16">
        <v>1</v>
      </c>
      <c r="S58" s="16"/>
      <c r="T58" s="19">
        <v>41243</v>
      </c>
      <c r="U58" s="16">
        <v>0</v>
      </c>
      <c r="V58" s="19"/>
      <c r="W58" s="160">
        <v>0</v>
      </c>
      <c r="X58" s="160"/>
      <c r="Y58" s="160"/>
      <c r="Z58" s="160"/>
      <c r="AA58" s="160"/>
      <c r="AB58" s="10">
        <v>42643</v>
      </c>
      <c r="AC58" t="s">
        <v>296</v>
      </c>
      <c r="AD58" s="160">
        <f t="shared" si="6"/>
        <v>1</v>
      </c>
      <c r="AF58" t="s">
        <v>5477</v>
      </c>
      <c r="AG58" t="str">
        <f t="shared" si="7"/>
        <v>реструктуризация (РП №21 от 2016-03-22, РП №80 от 2016-09-20)</v>
      </c>
    </row>
    <row r="59" spans="1:33" x14ac:dyDescent="0.25">
      <c r="A59">
        <v>388</v>
      </c>
      <c r="B59">
        <v>8816</v>
      </c>
      <c r="C59" s="6" t="s">
        <v>66</v>
      </c>
      <c r="D59" s="8">
        <v>640162522.44000006</v>
      </c>
      <c r="E59" s="6" t="s">
        <v>1835</v>
      </c>
      <c r="G59" s="10">
        <v>40606</v>
      </c>
      <c r="J59" s="133">
        <f ca="1">VLOOKUP(A59,OFFSET('Классификация клиентов'!$A$6,1,0,1000,2),2,0)</f>
        <v>1</v>
      </c>
      <c r="K59" s="15">
        <f t="shared" si="1"/>
        <v>1</v>
      </c>
      <c r="L59" s="15"/>
      <c r="M59" s="15"/>
      <c r="N59" s="16">
        <f t="shared" ca="1" si="3"/>
        <v>1</v>
      </c>
      <c r="O59" s="8">
        <f t="shared" ca="1" si="4"/>
        <v>1</v>
      </c>
      <c r="P59" s="8">
        <f t="shared" ca="1" si="5"/>
        <v>1</v>
      </c>
      <c r="Q59" s="8">
        <f t="shared" si="2"/>
        <v>0</v>
      </c>
      <c r="R59" s="16">
        <v>1</v>
      </c>
      <c r="S59" s="16"/>
      <c r="T59" s="19">
        <v>40633</v>
      </c>
      <c r="U59" s="16">
        <v>0</v>
      </c>
      <c r="V59" s="19"/>
      <c r="W59" s="160">
        <v>0</v>
      </c>
      <c r="X59" s="160"/>
      <c r="Y59" s="160"/>
      <c r="Z59" s="160"/>
      <c r="AA59" s="160"/>
      <c r="AB59" s="10">
        <v>42643</v>
      </c>
      <c r="AC59" t="s">
        <v>296</v>
      </c>
      <c r="AD59" s="160">
        <f t="shared" si="6"/>
        <v>1</v>
      </c>
      <c r="AF59" t="s">
        <v>5477</v>
      </c>
      <c r="AG59" t="str">
        <f t="shared" si="7"/>
        <v>реструктуризация (РП №21 от 2016-03-22, РП №80 от 2016-09-20)</v>
      </c>
    </row>
    <row r="60" spans="1:33" x14ac:dyDescent="0.25">
      <c r="A60">
        <v>388</v>
      </c>
      <c r="B60">
        <v>8819</v>
      </c>
      <c r="C60" s="6" t="s">
        <v>405</v>
      </c>
      <c r="D60" s="8">
        <v>59797350.850000001</v>
      </c>
      <c r="E60" s="6" t="s">
        <v>1836</v>
      </c>
      <c r="G60" s="10">
        <v>41065</v>
      </c>
      <c r="J60" s="133">
        <f ca="1">VLOOKUP(A60,OFFSET('Классификация клиентов'!$A$6,1,0,1000,2),2,0)</f>
        <v>1</v>
      </c>
      <c r="K60" s="15">
        <f t="shared" si="1"/>
        <v>1</v>
      </c>
      <c r="L60" s="15"/>
      <c r="M60" s="15"/>
      <c r="N60" s="16">
        <f t="shared" ca="1" si="3"/>
        <v>1</v>
      </c>
      <c r="O60" s="8">
        <f t="shared" ca="1" si="4"/>
        <v>1</v>
      </c>
      <c r="P60" s="8">
        <f t="shared" ca="1" si="5"/>
        <v>1</v>
      </c>
      <c r="Q60" s="8">
        <f t="shared" si="2"/>
        <v>0</v>
      </c>
      <c r="R60" s="16">
        <v>1</v>
      </c>
      <c r="S60" s="16"/>
      <c r="T60" s="19">
        <v>41086</v>
      </c>
      <c r="U60" s="16">
        <v>0</v>
      </c>
      <c r="V60" s="19"/>
      <c r="W60" s="160">
        <v>0</v>
      </c>
      <c r="X60" s="160"/>
      <c r="Y60" s="160"/>
      <c r="Z60" s="160"/>
      <c r="AA60" s="160"/>
      <c r="AB60" s="10">
        <v>42643</v>
      </c>
      <c r="AC60" t="s">
        <v>296</v>
      </c>
      <c r="AD60" s="160">
        <f t="shared" si="6"/>
        <v>1</v>
      </c>
      <c r="AF60" t="s">
        <v>5477</v>
      </c>
      <c r="AG60" t="str">
        <f t="shared" si="7"/>
        <v>реструктуризация (РП №21 от 2016-03-22, РП №80 от 2016-09-20)</v>
      </c>
    </row>
    <row r="61" spans="1:33" x14ac:dyDescent="0.25">
      <c r="A61">
        <v>388</v>
      </c>
      <c r="B61">
        <v>8824</v>
      </c>
      <c r="C61" s="6" t="s">
        <v>482</v>
      </c>
      <c r="D61" s="8">
        <v>1108772263.05</v>
      </c>
      <c r="E61" s="6" t="s">
        <v>1837</v>
      </c>
      <c r="G61" s="10">
        <v>40997</v>
      </c>
      <c r="J61" s="133">
        <f ca="1">VLOOKUP(A61,OFFSET('Классификация клиентов'!$A$6,1,0,1000,2),2,0)</f>
        <v>1</v>
      </c>
      <c r="K61" s="15">
        <f t="shared" si="1"/>
        <v>1</v>
      </c>
      <c r="L61" s="15"/>
      <c r="M61" s="15"/>
      <c r="N61" s="16">
        <f t="shared" ca="1" si="3"/>
        <v>1</v>
      </c>
      <c r="O61" s="8">
        <f t="shared" ca="1" si="4"/>
        <v>1</v>
      </c>
      <c r="P61" s="8">
        <f t="shared" ca="1" si="5"/>
        <v>1</v>
      </c>
      <c r="Q61" s="8">
        <f t="shared" si="2"/>
        <v>0</v>
      </c>
      <c r="R61" s="16">
        <v>1</v>
      </c>
      <c r="S61" s="16"/>
      <c r="T61" s="19">
        <v>40998</v>
      </c>
      <c r="U61" s="16">
        <v>0</v>
      </c>
      <c r="V61" s="19"/>
      <c r="W61" s="160">
        <v>0</v>
      </c>
      <c r="X61" s="160"/>
      <c r="Y61" s="160"/>
      <c r="Z61" s="160"/>
      <c r="AA61" s="160"/>
      <c r="AB61" s="10">
        <v>42643</v>
      </c>
      <c r="AC61" t="s">
        <v>296</v>
      </c>
      <c r="AD61" s="160">
        <f t="shared" si="6"/>
        <v>1</v>
      </c>
      <c r="AF61" t="s">
        <v>5477</v>
      </c>
      <c r="AG61" t="str">
        <f t="shared" si="7"/>
        <v>реструктуризация (РП №21 от 2016-03-22, РП №80 от 2016-09-20)</v>
      </c>
    </row>
    <row r="62" spans="1:33" x14ac:dyDescent="0.25">
      <c r="A62">
        <v>388</v>
      </c>
      <c r="B62">
        <v>8833</v>
      </c>
      <c r="C62" s="6" t="s">
        <v>429</v>
      </c>
      <c r="D62" s="8">
        <v>160613395.90000001</v>
      </c>
      <c r="E62" s="6" t="s">
        <v>1838</v>
      </c>
      <c r="G62" s="10">
        <v>40662</v>
      </c>
      <c r="J62" s="133">
        <f ca="1">VLOOKUP(A62,OFFSET('Классификация клиентов'!$A$6,1,0,1000,2),2,0)</f>
        <v>1</v>
      </c>
      <c r="K62" s="15">
        <f t="shared" si="1"/>
        <v>1</v>
      </c>
      <c r="L62" s="15"/>
      <c r="M62" s="15"/>
      <c r="N62" s="16">
        <f t="shared" ca="1" si="3"/>
        <v>1</v>
      </c>
      <c r="O62" s="8">
        <f t="shared" ca="1" si="4"/>
        <v>1</v>
      </c>
      <c r="P62" s="8">
        <f t="shared" ca="1" si="5"/>
        <v>1</v>
      </c>
      <c r="Q62" s="8">
        <f t="shared" si="2"/>
        <v>0</v>
      </c>
      <c r="R62" s="16">
        <v>1</v>
      </c>
      <c r="S62" s="16"/>
      <c r="T62" s="19">
        <v>40662</v>
      </c>
      <c r="U62" s="16">
        <v>0</v>
      </c>
      <c r="V62" s="19"/>
      <c r="W62" s="160">
        <v>0</v>
      </c>
      <c r="X62" s="160"/>
      <c r="Y62" s="160"/>
      <c r="Z62" s="160"/>
      <c r="AA62" s="160"/>
      <c r="AB62" s="10">
        <v>42643</v>
      </c>
      <c r="AC62" t="s">
        <v>296</v>
      </c>
      <c r="AD62" s="160">
        <f t="shared" si="6"/>
        <v>1</v>
      </c>
      <c r="AF62" t="s">
        <v>5477</v>
      </c>
      <c r="AG62" t="str">
        <f t="shared" si="7"/>
        <v>реструктуризация (РП №21 от 2016-03-22, РП №80 от 2016-09-20)</v>
      </c>
    </row>
    <row r="63" spans="1:33" x14ac:dyDescent="0.25">
      <c r="A63">
        <v>388</v>
      </c>
      <c r="B63">
        <v>8834</v>
      </c>
      <c r="C63" s="6" t="s">
        <v>430</v>
      </c>
      <c r="D63" s="8">
        <v>300218776.57999998</v>
      </c>
      <c r="E63" s="6" t="s">
        <v>1839</v>
      </c>
      <c r="G63" s="10">
        <v>40689</v>
      </c>
      <c r="J63" s="133">
        <f ca="1">VLOOKUP(A63,OFFSET('Классификация клиентов'!$A$6,1,0,1000,2),2,0)</f>
        <v>1</v>
      </c>
      <c r="K63" s="15">
        <f t="shared" si="1"/>
        <v>1</v>
      </c>
      <c r="L63" s="15"/>
      <c r="M63" s="15"/>
      <c r="N63" s="16">
        <f t="shared" ca="1" si="3"/>
        <v>1</v>
      </c>
      <c r="O63" s="8">
        <f t="shared" ca="1" si="4"/>
        <v>1</v>
      </c>
      <c r="P63" s="8">
        <f t="shared" ca="1" si="5"/>
        <v>1</v>
      </c>
      <c r="Q63" s="8">
        <f t="shared" si="2"/>
        <v>0</v>
      </c>
      <c r="R63" s="16">
        <v>1</v>
      </c>
      <c r="S63" s="16"/>
      <c r="T63" s="19">
        <v>40694</v>
      </c>
      <c r="U63" s="16">
        <v>0</v>
      </c>
      <c r="V63" s="19"/>
      <c r="W63" s="160">
        <v>0</v>
      </c>
      <c r="X63" s="160"/>
      <c r="Y63" s="160"/>
      <c r="Z63" s="160"/>
      <c r="AA63" s="160"/>
      <c r="AB63" s="10">
        <v>42643</v>
      </c>
      <c r="AC63" t="s">
        <v>296</v>
      </c>
      <c r="AD63" s="160">
        <f t="shared" si="6"/>
        <v>1</v>
      </c>
      <c r="AF63" t="s">
        <v>5477</v>
      </c>
      <c r="AG63" t="str">
        <f t="shared" si="7"/>
        <v>реструктуризация (РП №21 от 2016-03-22, РП №80 от 2016-09-20)</v>
      </c>
    </row>
    <row r="64" spans="1:33" x14ac:dyDescent="0.25">
      <c r="A64">
        <v>388</v>
      </c>
      <c r="B64">
        <v>8835</v>
      </c>
      <c r="C64" s="6" t="s">
        <v>45</v>
      </c>
      <c r="D64" s="8">
        <v>1297259158.76</v>
      </c>
      <c r="E64" s="6" t="s">
        <v>1840</v>
      </c>
      <c r="G64" s="10">
        <v>40634</v>
      </c>
      <c r="J64" s="133">
        <f ca="1">VLOOKUP(A64,OFFSET('Классификация клиентов'!$A$6,1,0,1000,2),2,0)</f>
        <v>1</v>
      </c>
      <c r="K64" s="15">
        <f t="shared" si="1"/>
        <v>1</v>
      </c>
      <c r="L64" s="15"/>
      <c r="M64" s="15"/>
      <c r="N64" s="16">
        <f t="shared" ca="1" si="3"/>
        <v>1</v>
      </c>
      <c r="O64" s="8">
        <f t="shared" ca="1" si="4"/>
        <v>1</v>
      </c>
      <c r="P64" s="8">
        <f t="shared" ca="1" si="5"/>
        <v>1</v>
      </c>
      <c r="Q64" s="8">
        <f t="shared" si="2"/>
        <v>0</v>
      </c>
      <c r="R64" s="16">
        <v>1</v>
      </c>
      <c r="S64" s="16"/>
      <c r="T64" s="19">
        <v>40662</v>
      </c>
      <c r="U64" s="16">
        <v>0</v>
      </c>
      <c r="V64" s="19"/>
      <c r="W64" s="160">
        <v>0</v>
      </c>
      <c r="X64" s="160"/>
      <c r="Y64" s="160"/>
      <c r="Z64" s="160"/>
      <c r="AA64" s="160"/>
      <c r="AB64" s="10">
        <v>42643</v>
      </c>
      <c r="AC64" t="s">
        <v>296</v>
      </c>
      <c r="AD64" s="160">
        <f t="shared" si="6"/>
        <v>1</v>
      </c>
      <c r="AF64" t="s">
        <v>5477</v>
      </c>
      <c r="AG64" t="str">
        <f t="shared" si="7"/>
        <v>реструктуризация (РП №21 от 2016-03-22, РП №80 от 2016-09-20)</v>
      </c>
    </row>
    <row r="65" spans="1:33" x14ac:dyDescent="0.25">
      <c r="A65">
        <v>388</v>
      </c>
      <c r="B65">
        <v>8836</v>
      </c>
      <c r="C65" s="6" t="s">
        <v>46</v>
      </c>
      <c r="D65" s="8">
        <v>39554195.979999997</v>
      </c>
      <c r="E65" s="6" t="s">
        <v>1841</v>
      </c>
      <c r="G65" s="10">
        <v>41184</v>
      </c>
      <c r="J65" s="133">
        <f ca="1">VLOOKUP(A65,OFFSET('Классификация клиентов'!$A$6,1,0,1000,2),2,0)</f>
        <v>1</v>
      </c>
      <c r="K65" s="15">
        <f t="shared" si="1"/>
        <v>1</v>
      </c>
      <c r="L65" s="15"/>
      <c r="M65" s="15"/>
      <c r="N65" s="16">
        <f t="shared" ca="1" si="3"/>
        <v>1</v>
      </c>
      <c r="O65" s="8">
        <f t="shared" ca="1" si="4"/>
        <v>1</v>
      </c>
      <c r="P65" s="8">
        <f t="shared" ca="1" si="5"/>
        <v>1</v>
      </c>
      <c r="Q65" s="8">
        <f t="shared" si="2"/>
        <v>0</v>
      </c>
      <c r="R65" s="16">
        <v>1</v>
      </c>
      <c r="S65" s="16"/>
      <c r="T65" s="19">
        <v>41213</v>
      </c>
      <c r="U65" s="16">
        <v>0</v>
      </c>
      <c r="V65" s="19"/>
      <c r="W65" s="160">
        <v>0</v>
      </c>
      <c r="X65" s="160"/>
      <c r="Y65" s="160"/>
      <c r="Z65" s="160"/>
      <c r="AA65" s="160"/>
      <c r="AB65" s="10">
        <v>42643</v>
      </c>
      <c r="AC65" t="s">
        <v>296</v>
      </c>
      <c r="AD65" s="160">
        <f t="shared" si="6"/>
        <v>1</v>
      </c>
      <c r="AF65" t="s">
        <v>5477</v>
      </c>
      <c r="AG65" t="str">
        <f t="shared" si="7"/>
        <v>реструктуризация (РП №21 от 2016-03-22, РП №80 от 2016-09-20)</v>
      </c>
    </row>
    <row r="66" spans="1:33" x14ac:dyDescent="0.25">
      <c r="A66">
        <v>388</v>
      </c>
      <c r="B66">
        <v>8839</v>
      </c>
      <c r="C66" s="6" t="s">
        <v>171</v>
      </c>
      <c r="D66" s="8">
        <v>1470049703.1199999</v>
      </c>
      <c r="E66" s="6" t="s">
        <v>1842</v>
      </c>
      <c r="G66" s="10">
        <v>40604</v>
      </c>
      <c r="J66" s="133">
        <f ca="1">VLOOKUP(A66,OFFSET('Классификация клиентов'!$A$6,1,0,1000,2),2,0)</f>
        <v>1</v>
      </c>
      <c r="K66" s="15">
        <f t="shared" si="1"/>
        <v>1</v>
      </c>
      <c r="L66" s="15"/>
      <c r="M66" s="15"/>
      <c r="N66" s="16">
        <f t="shared" ca="1" si="3"/>
        <v>1</v>
      </c>
      <c r="O66" s="8">
        <f t="shared" ca="1" si="4"/>
        <v>1</v>
      </c>
      <c r="P66" s="8">
        <f t="shared" ca="1" si="5"/>
        <v>1</v>
      </c>
      <c r="Q66" s="8">
        <f t="shared" si="2"/>
        <v>0</v>
      </c>
      <c r="R66" s="16">
        <v>1</v>
      </c>
      <c r="S66" s="16"/>
      <c r="T66" s="19">
        <v>40633</v>
      </c>
      <c r="U66" s="16">
        <v>0</v>
      </c>
      <c r="V66" s="19"/>
      <c r="W66" s="160">
        <v>0</v>
      </c>
      <c r="X66" s="160"/>
      <c r="Y66" s="160"/>
      <c r="Z66" s="160"/>
      <c r="AA66" s="160"/>
      <c r="AB66" s="10">
        <v>42643</v>
      </c>
      <c r="AC66" t="s">
        <v>296</v>
      </c>
      <c r="AD66" s="160">
        <f t="shared" si="6"/>
        <v>1</v>
      </c>
      <c r="AF66" t="s">
        <v>5477</v>
      </c>
      <c r="AG66" t="str">
        <f t="shared" si="7"/>
        <v>реструктуризация (РП №21 от 2016-03-22, РП №80 от 2016-09-20)</v>
      </c>
    </row>
    <row r="67" spans="1:33" x14ac:dyDescent="0.25">
      <c r="A67">
        <v>388</v>
      </c>
      <c r="B67">
        <v>8840</v>
      </c>
      <c r="C67" s="6" t="s">
        <v>332</v>
      </c>
      <c r="D67" s="8">
        <v>272506584.23000002</v>
      </c>
      <c r="E67" s="6" t="s">
        <v>1843</v>
      </c>
      <c r="G67" s="10">
        <v>40627</v>
      </c>
      <c r="J67" s="133">
        <f ca="1">VLOOKUP(A67,OFFSET('Классификация клиентов'!$A$6,1,0,1000,2),2,0)</f>
        <v>1</v>
      </c>
      <c r="K67" s="15">
        <f t="shared" si="1"/>
        <v>1</v>
      </c>
      <c r="L67" s="15"/>
      <c r="M67" s="15"/>
      <c r="N67" s="16">
        <f t="shared" ca="1" si="3"/>
        <v>1</v>
      </c>
      <c r="O67" s="8">
        <f t="shared" ca="1" si="4"/>
        <v>1</v>
      </c>
      <c r="P67" s="8">
        <f t="shared" ca="1" si="5"/>
        <v>1</v>
      </c>
      <c r="Q67" s="8">
        <f t="shared" si="2"/>
        <v>0</v>
      </c>
      <c r="R67" s="16">
        <v>1</v>
      </c>
      <c r="S67" s="16"/>
      <c r="T67" s="19">
        <v>40633</v>
      </c>
      <c r="U67" s="16">
        <v>0</v>
      </c>
      <c r="V67" s="19"/>
      <c r="W67" s="160">
        <v>0</v>
      </c>
      <c r="X67" s="160"/>
      <c r="Y67" s="160"/>
      <c r="Z67" s="160"/>
      <c r="AA67" s="160"/>
      <c r="AB67" s="10">
        <v>42643</v>
      </c>
      <c r="AC67" t="s">
        <v>296</v>
      </c>
      <c r="AD67" s="160">
        <f t="shared" si="6"/>
        <v>1</v>
      </c>
      <c r="AF67" t="s">
        <v>5477</v>
      </c>
      <c r="AG67" t="str">
        <f t="shared" si="7"/>
        <v>реструктуризация (РП №21 от 2016-03-22, РП №80 от 2016-09-20)</v>
      </c>
    </row>
    <row r="68" spans="1:33" x14ac:dyDescent="0.25">
      <c r="A68">
        <v>388</v>
      </c>
      <c r="B68">
        <v>8841</v>
      </c>
      <c r="C68" s="6" t="s">
        <v>352</v>
      </c>
      <c r="D68" s="8">
        <v>167863350.44</v>
      </c>
      <c r="E68" s="6" t="s">
        <v>1844</v>
      </c>
      <c r="G68" s="10">
        <v>40997</v>
      </c>
      <c r="J68" s="133">
        <f ca="1">VLOOKUP(A68,OFFSET('Классификация клиентов'!$A$6,1,0,1000,2),2,0)</f>
        <v>1</v>
      </c>
      <c r="K68" s="15">
        <f t="shared" si="1"/>
        <v>1</v>
      </c>
      <c r="L68" s="15"/>
      <c r="M68" s="15"/>
      <c r="N68" s="16">
        <f t="shared" ca="1" si="3"/>
        <v>1</v>
      </c>
      <c r="O68" s="8">
        <f t="shared" ca="1" si="4"/>
        <v>1</v>
      </c>
      <c r="P68" s="8">
        <f t="shared" ca="1" si="5"/>
        <v>1</v>
      </c>
      <c r="Q68" s="8">
        <f t="shared" si="2"/>
        <v>0</v>
      </c>
      <c r="R68" s="16">
        <v>1</v>
      </c>
      <c r="S68" s="16"/>
      <c r="T68" s="19">
        <v>40998</v>
      </c>
      <c r="U68" s="16">
        <v>0</v>
      </c>
      <c r="V68" s="19"/>
      <c r="W68" s="160">
        <v>0</v>
      </c>
      <c r="X68" s="160"/>
      <c r="Y68" s="160"/>
      <c r="Z68" s="160"/>
      <c r="AA68" s="160"/>
      <c r="AB68" s="10">
        <v>42643</v>
      </c>
      <c r="AC68" t="s">
        <v>296</v>
      </c>
      <c r="AD68" s="160">
        <f t="shared" si="6"/>
        <v>1</v>
      </c>
      <c r="AF68" t="s">
        <v>5477</v>
      </c>
      <c r="AG68" t="str">
        <f t="shared" si="7"/>
        <v>реструктуризация (РП №21 от 2016-03-22, РП №80 от 2016-09-20)</v>
      </c>
    </row>
    <row r="69" spans="1:33" x14ac:dyDescent="0.25">
      <c r="A69">
        <v>388</v>
      </c>
      <c r="B69">
        <v>8848</v>
      </c>
      <c r="C69" s="6" t="s">
        <v>379</v>
      </c>
      <c r="D69" s="8">
        <v>55002339.840000004</v>
      </c>
      <c r="E69" s="6" t="s">
        <v>1845</v>
      </c>
      <c r="G69" s="10">
        <v>40877</v>
      </c>
      <c r="J69" s="133">
        <f ca="1">VLOOKUP(A69,OFFSET('Классификация клиентов'!$A$6,1,0,1000,2),2,0)</f>
        <v>1</v>
      </c>
      <c r="K69" s="15">
        <f t="shared" si="1"/>
        <v>1</v>
      </c>
      <c r="L69" s="15"/>
      <c r="M69" s="15"/>
      <c r="N69" s="16">
        <f t="shared" ca="1" si="3"/>
        <v>1</v>
      </c>
      <c r="O69" s="8">
        <f t="shared" ca="1" si="4"/>
        <v>1</v>
      </c>
      <c r="P69" s="8">
        <f t="shared" ca="1" si="5"/>
        <v>1</v>
      </c>
      <c r="Q69" s="8">
        <f t="shared" si="2"/>
        <v>0</v>
      </c>
      <c r="R69" s="16">
        <v>1</v>
      </c>
      <c r="S69" s="16"/>
      <c r="T69" s="19">
        <v>40900</v>
      </c>
      <c r="U69" s="16">
        <v>0</v>
      </c>
      <c r="V69" s="19"/>
      <c r="W69" s="160">
        <v>0</v>
      </c>
      <c r="X69" s="160"/>
      <c r="Y69" s="160"/>
      <c r="Z69" s="160"/>
      <c r="AA69" s="160"/>
      <c r="AB69" s="10">
        <v>42643</v>
      </c>
      <c r="AC69" t="s">
        <v>296</v>
      </c>
      <c r="AD69" s="160">
        <f t="shared" si="6"/>
        <v>1</v>
      </c>
      <c r="AF69" t="s">
        <v>5477</v>
      </c>
      <c r="AG69" t="str">
        <f t="shared" si="7"/>
        <v>реструктуризация (РП №21 от 2016-03-22, РП №80 от 2016-09-20)</v>
      </c>
    </row>
    <row r="70" spans="1:33" x14ac:dyDescent="0.25">
      <c r="A70">
        <v>388</v>
      </c>
      <c r="B70">
        <v>17699</v>
      </c>
      <c r="C70" s="6" t="s">
        <v>3849</v>
      </c>
      <c r="D70" s="8">
        <v>515542213.16000003</v>
      </c>
      <c r="E70" s="6" t="s">
        <v>3852</v>
      </c>
      <c r="G70" s="10">
        <v>40619</v>
      </c>
      <c r="J70" s="133">
        <f ca="1">VLOOKUP(A70,OFFSET('Классификация клиентов'!$A$6,1,0,1000,2),2,0)</f>
        <v>1</v>
      </c>
      <c r="K70" s="15">
        <f t="shared" ref="K70:K133" si="8" xml:space="preserve"> ROUND(MAX( IF(R70 = 0, IF(S70 = 1, 1, J70), 1)*1, IF(U70 &gt; 30, 3, IF(U70 &gt; 5, 2, 1)), IF(W70 &gt; 0, 2, 1), IF(X70 &gt; 0,2,1)), 0)</f>
        <v>1</v>
      </c>
      <c r="L70" s="15"/>
      <c r="M70" s="15"/>
      <c r="N70" s="16">
        <f t="shared" ca="1" si="3"/>
        <v>1</v>
      </c>
      <c r="O70" s="8">
        <f t="shared" ca="1" si="4"/>
        <v>1</v>
      </c>
      <c r="P70" s="8">
        <f t="shared" ca="1" si="5"/>
        <v>1</v>
      </c>
      <c r="Q70" s="8">
        <f t="shared" ref="Q70:Q133" si="9">IF(ISNA(VLOOKUP(B70,aid_exc,1,0)), 0, VLOOKUP(B70,aid_exc,2,0))</f>
        <v>0</v>
      </c>
      <c r="R70" s="16">
        <v>1</v>
      </c>
      <c r="S70" s="16"/>
      <c r="T70" s="19">
        <v>36526</v>
      </c>
      <c r="U70" s="16">
        <v>0</v>
      </c>
      <c r="V70" s="19"/>
      <c r="W70" s="160">
        <v>0</v>
      </c>
      <c r="X70" s="160"/>
      <c r="Y70" s="160"/>
      <c r="Z70" s="160"/>
      <c r="AA70" s="160"/>
      <c r="AB70" s="10">
        <v>42643</v>
      </c>
      <c r="AC70" t="s">
        <v>296</v>
      </c>
      <c r="AD70" s="160">
        <f t="shared" si="6"/>
        <v>1</v>
      </c>
      <c r="AF70" t="s">
        <v>5477</v>
      </c>
      <c r="AG70" t="str">
        <f t="shared" si="7"/>
        <v>реструктуризация (РП №21 от 2016-03-22, РП №80 от 2016-09-20)</v>
      </c>
    </row>
    <row r="71" spans="1:33" x14ac:dyDescent="0.25">
      <c r="A71">
        <v>388</v>
      </c>
      <c r="B71">
        <v>17700</v>
      </c>
      <c r="C71" s="6" t="s">
        <v>3850</v>
      </c>
      <c r="D71" s="8">
        <v>439218713.87</v>
      </c>
      <c r="E71" s="6" t="s">
        <v>3853</v>
      </c>
      <c r="G71" s="10">
        <v>40724</v>
      </c>
      <c r="J71" s="133">
        <f ca="1">VLOOKUP(A71,OFFSET('Классификация клиентов'!$A$6,1,0,1000,2),2,0)</f>
        <v>1</v>
      </c>
      <c r="K71" s="15">
        <f t="shared" si="8"/>
        <v>1</v>
      </c>
      <c r="L71" s="15"/>
      <c r="M71" s="15"/>
      <c r="N71" s="16">
        <f t="shared" ref="N71:N134" ca="1" si="10">MAX(1, J71+K71-1 +
            IF(OR( M71*1=0, NOT(ISERR(SEARCH((ROUND(J71,0)+K71-1) &amp; "", IF(L71&lt;&gt;-2, "", LEFT(M71)-1) &amp; M71)) )),
                   IF(L71=-2, -( IF(AND(M71*1&lt;&gt;0,  LEFT(M71)*1 = ROUND(J71,0)+K71), 0, 1 ) + J71 - ROUND(J71,0) ), L71),  0) )</f>
        <v>1</v>
      </c>
      <c r="O71" s="8">
        <f t="shared" ref="O71:O134" ca="1" si="11">MAX(N71, IF(Y71&gt;0,3,1), IF(Z71&gt;0,3,1), IF(AA71&gt;0,3,1))</f>
        <v>1</v>
      </c>
      <c r="P71" s="8">
        <f t="shared" ref="P71:P134" ca="1" si="12">IF(Q71=1, N71, IF(Q71=2, 0, O71))</f>
        <v>1</v>
      </c>
      <c r="Q71" s="8">
        <f t="shared" si="9"/>
        <v>0</v>
      </c>
      <c r="R71" s="16">
        <v>1</v>
      </c>
      <c r="S71" s="16"/>
      <c r="T71" s="19">
        <v>36526</v>
      </c>
      <c r="U71" s="16">
        <v>0</v>
      </c>
      <c r="V71" s="19"/>
      <c r="W71" s="160">
        <v>0</v>
      </c>
      <c r="X71" s="160"/>
      <c r="Y71" s="160"/>
      <c r="Z71" s="160"/>
      <c r="AA71" s="160"/>
      <c r="AB71" s="10">
        <v>42643</v>
      </c>
      <c r="AC71" t="s">
        <v>296</v>
      </c>
      <c r="AD71" s="160">
        <f t="shared" ref="AD71:AD134" si="13">COUNTA(W71:AA71)</f>
        <v>1</v>
      </c>
      <c r="AF71" t="s">
        <v>5477</v>
      </c>
      <c r="AG71" t="str">
        <f t="shared" ref="AG71:AG134" si="14">SUBSTITUTE( SUBSTITUTE(AF71,"restr", " - реструктуризация"), "targ", " - цели")</f>
        <v>реструктуризация (РП №21 от 2016-03-22, РП №80 от 2016-09-20)</v>
      </c>
    </row>
    <row r="72" spans="1:33" x14ac:dyDescent="0.25">
      <c r="A72">
        <v>406</v>
      </c>
      <c r="B72">
        <v>9810</v>
      </c>
      <c r="C72" s="6" t="s">
        <v>432</v>
      </c>
      <c r="D72" s="8">
        <v>8250000000</v>
      </c>
      <c r="E72" s="6" t="s">
        <v>1846</v>
      </c>
      <c r="G72" s="10">
        <v>41575</v>
      </c>
      <c r="J72" s="133">
        <f ca="1">VLOOKUP(A72,OFFSET('Классификация клиентов'!$A$6,1,0,1000,2),2,0)</f>
        <v>1</v>
      </c>
      <c r="K72" s="15">
        <f t="shared" si="8"/>
        <v>1</v>
      </c>
      <c r="L72" s="15"/>
      <c r="M72" s="15"/>
      <c r="N72" s="16">
        <f t="shared" ca="1" si="10"/>
        <v>1</v>
      </c>
      <c r="O72" s="8">
        <f t="shared" ca="1" si="11"/>
        <v>1</v>
      </c>
      <c r="P72" s="8">
        <f t="shared" ca="1" si="12"/>
        <v>1</v>
      </c>
      <c r="Q72" s="8">
        <f t="shared" si="9"/>
        <v>0</v>
      </c>
      <c r="R72" s="16">
        <v>1</v>
      </c>
      <c r="S72" s="16"/>
      <c r="T72" s="19">
        <v>41639</v>
      </c>
      <c r="U72" s="16">
        <v>0</v>
      </c>
      <c r="V72" s="19"/>
      <c r="W72" s="160"/>
      <c r="X72" s="160"/>
      <c r="Y72" s="160">
        <v>0</v>
      </c>
      <c r="Z72" s="160"/>
      <c r="AA72" s="160"/>
      <c r="AB72" s="10">
        <v>41751</v>
      </c>
      <c r="AC72" t="s">
        <v>296</v>
      </c>
      <c r="AD72" s="160">
        <f t="shared" si="13"/>
        <v>1</v>
      </c>
      <c r="AF72" t="s">
        <v>1847</v>
      </c>
      <c r="AG72" t="str">
        <f t="shared" si="14"/>
        <v>цели: вложения в уставные капиталы 3 лиц (РП №27 от 2013-06-25)</v>
      </c>
    </row>
    <row r="73" spans="1:33" x14ac:dyDescent="0.25">
      <c r="A73">
        <v>415</v>
      </c>
      <c r="B73">
        <v>9482</v>
      </c>
      <c r="C73" s="6" t="s">
        <v>106</v>
      </c>
      <c r="D73" s="8">
        <v>19670660520.02</v>
      </c>
      <c r="E73" s="6" t="s">
        <v>1848</v>
      </c>
      <c r="G73" s="10">
        <v>41487</v>
      </c>
      <c r="J73" s="133">
        <f ca="1">VLOOKUP(A73,OFFSET('Классификация клиентов'!$A$6,1,0,1000,2),2,0)</f>
        <v>1</v>
      </c>
      <c r="K73" s="15">
        <f t="shared" si="8"/>
        <v>1</v>
      </c>
      <c r="L73" s="15"/>
      <c r="M73" s="15"/>
      <c r="N73" s="16">
        <f t="shared" ca="1" si="10"/>
        <v>1</v>
      </c>
      <c r="O73" s="8">
        <f t="shared" ca="1" si="11"/>
        <v>1</v>
      </c>
      <c r="P73" s="8">
        <f t="shared" ca="1" si="12"/>
        <v>1</v>
      </c>
      <c r="Q73" s="8">
        <f t="shared" si="9"/>
        <v>0</v>
      </c>
      <c r="R73" s="16">
        <v>1</v>
      </c>
      <c r="S73" s="16"/>
      <c r="T73" s="19">
        <v>41488</v>
      </c>
      <c r="U73" s="16">
        <v>0</v>
      </c>
      <c r="V73" s="19"/>
      <c r="W73" s="160">
        <v>0</v>
      </c>
      <c r="X73" s="160"/>
      <c r="Y73" s="160">
        <v>0</v>
      </c>
      <c r="Z73" s="160"/>
      <c r="AA73" s="160"/>
      <c r="AB73" s="10">
        <v>42055</v>
      </c>
      <c r="AC73" t="s">
        <v>296</v>
      </c>
      <c r="AD73" s="160">
        <f t="shared" si="13"/>
        <v>2</v>
      </c>
      <c r="AF73" t="s">
        <v>1849</v>
      </c>
      <c r="AG73" t="str">
        <f t="shared" si="14"/>
        <v>реструктуризация (РП №43 от 2014-09-16);
цели: предоставление/погашение займов 3 лицам (РП №38 от 2012-08-21)</v>
      </c>
    </row>
    <row r="74" spans="1:33" x14ac:dyDescent="0.25">
      <c r="A74">
        <v>415</v>
      </c>
      <c r="B74">
        <v>18227</v>
      </c>
      <c r="C74" s="6" t="s">
        <v>4267</v>
      </c>
      <c r="D74" s="8">
        <v>1227901197.4400001</v>
      </c>
      <c r="E74" s="6" t="s">
        <v>4170</v>
      </c>
      <c r="G74" s="10">
        <v>42003</v>
      </c>
      <c r="J74" s="133">
        <f ca="1">VLOOKUP(A74,OFFSET('Классификация клиентов'!$A$6,1,0,1000,2),2,0)</f>
        <v>1</v>
      </c>
      <c r="K74" s="15">
        <f t="shared" si="8"/>
        <v>1</v>
      </c>
      <c r="L74" s="15"/>
      <c r="M74" s="15"/>
      <c r="N74" s="16">
        <f t="shared" ca="1" si="10"/>
        <v>1</v>
      </c>
      <c r="O74" s="8">
        <f t="shared" ca="1" si="11"/>
        <v>1</v>
      </c>
      <c r="P74" s="8">
        <f t="shared" ca="1" si="12"/>
        <v>1</v>
      </c>
      <c r="Q74" s="8">
        <f t="shared" si="9"/>
        <v>0</v>
      </c>
      <c r="R74" s="16">
        <v>1</v>
      </c>
      <c r="S74" s="16"/>
      <c r="T74" s="19">
        <v>36526</v>
      </c>
      <c r="U74" s="16">
        <v>0</v>
      </c>
      <c r="V74" s="19"/>
      <c r="W74" s="160"/>
      <c r="X74" s="160"/>
      <c r="Y74" s="160"/>
      <c r="Z74" s="160"/>
      <c r="AA74" s="160"/>
      <c r="AB74" s="10">
        <v>42515</v>
      </c>
      <c r="AC74" t="s">
        <v>296</v>
      </c>
      <c r="AD74" s="160">
        <f t="shared" si="13"/>
        <v>0</v>
      </c>
      <c r="AF74" t="s">
        <v>466</v>
      </c>
      <c r="AG74" t="str">
        <f t="shared" si="14"/>
        <v/>
      </c>
    </row>
    <row r="75" spans="1:33" x14ac:dyDescent="0.25">
      <c r="A75">
        <v>433</v>
      </c>
      <c r="B75">
        <v>15168</v>
      </c>
      <c r="C75" s="6" t="s">
        <v>6364</v>
      </c>
      <c r="D75" s="8">
        <v>2000000000</v>
      </c>
      <c r="E75" s="6" t="s">
        <v>7006</v>
      </c>
      <c r="G75" s="10">
        <v>42109</v>
      </c>
      <c r="J75" s="133">
        <f ca="1">VLOOKUP(A75,OFFSET('Классификация клиентов'!$A$6,1,0,1000,2),2,0)</f>
        <v>1</v>
      </c>
      <c r="K75" s="15">
        <f t="shared" si="8"/>
        <v>1</v>
      </c>
      <c r="L75" s="15"/>
      <c r="M75" s="15"/>
      <c r="N75" s="16">
        <f t="shared" ca="1" si="10"/>
        <v>1</v>
      </c>
      <c r="O75" s="8">
        <f t="shared" ca="1" si="11"/>
        <v>1</v>
      </c>
      <c r="P75" s="8">
        <f t="shared" ca="1" si="12"/>
        <v>1</v>
      </c>
      <c r="Q75" s="8">
        <f t="shared" si="9"/>
        <v>0</v>
      </c>
      <c r="R75" s="16">
        <v>1</v>
      </c>
      <c r="S75" s="16"/>
      <c r="T75" s="19">
        <v>42139</v>
      </c>
      <c r="U75" s="16">
        <v>0</v>
      </c>
      <c r="V75" s="19"/>
      <c r="W75" s="160"/>
      <c r="X75" s="160"/>
      <c r="Y75" s="160"/>
      <c r="Z75" s="160"/>
      <c r="AA75" s="160"/>
      <c r="AB75" s="10">
        <v>42735</v>
      </c>
      <c r="AC75" t="s">
        <v>296</v>
      </c>
      <c r="AD75" s="160">
        <f t="shared" si="13"/>
        <v>0</v>
      </c>
      <c r="AF75" t="s">
        <v>466</v>
      </c>
      <c r="AG75" t="str">
        <f t="shared" si="14"/>
        <v/>
      </c>
    </row>
    <row r="76" spans="1:33" x14ac:dyDescent="0.25">
      <c r="A76">
        <v>435</v>
      </c>
      <c r="B76">
        <v>10562</v>
      </c>
      <c r="C76" s="6" t="s">
        <v>157</v>
      </c>
      <c r="D76" s="8">
        <v>30000000000</v>
      </c>
      <c r="E76" s="6" t="s">
        <v>1850</v>
      </c>
      <c r="G76" s="10">
        <v>41626</v>
      </c>
      <c r="J76" s="133">
        <f ca="1">VLOOKUP(A76,OFFSET('Классификация клиентов'!$A$6,1,0,1000,2),2,0)</f>
        <v>1</v>
      </c>
      <c r="K76" s="15">
        <f t="shared" si="8"/>
        <v>1</v>
      </c>
      <c r="L76" s="15"/>
      <c r="M76" s="15"/>
      <c r="N76" s="16">
        <f t="shared" ca="1" si="10"/>
        <v>1</v>
      </c>
      <c r="O76" s="8">
        <f t="shared" ca="1" si="11"/>
        <v>1</v>
      </c>
      <c r="P76" s="8">
        <f t="shared" ca="1" si="12"/>
        <v>1</v>
      </c>
      <c r="Q76" s="8">
        <f t="shared" si="9"/>
        <v>0</v>
      </c>
      <c r="R76" s="16">
        <v>1</v>
      </c>
      <c r="S76" s="16"/>
      <c r="T76" s="19">
        <v>41660</v>
      </c>
      <c r="U76" s="16">
        <v>0</v>
      </c>
      <c r="V76" s="19"/>
      <c r="W76" s="160"/>
      <c r="X76" s="160"/>
      <c r="Y76" s="160">
        <v>0</v>
      </c>
      <c r="Z76" s="160"/>
      <c r="AA76" s="160"/>
      <c r="AB76" s="10">
        <v>42451</v>
      </c>
      <c r="AC76" t="s">
        <v>296</v>
      </c>
      <c r="AD76" s="160">
        <f t="shared" si="13"/>
        <v>1</v>
      </c>
      <c r="AF76" t="s">
        <v>3836</v>
      </c>
      <c r="AG76" t="str">
        <f t="shared" si="14"/>
        <v>цели: предоставление/погашение займов 3 лицам (РП №123 от 2015-12-29)</v>
      </c>
    </row>
    <row r="77" spans="1:33" x14ac:dyDescent="0.25">
      <c r="A77">
        <v>435</v>
      </c>
      <c r="B77">
        <v>16572</v>
      </c>
      <c r="C77" s="6" t="s">
        <v>3290</v>
      </c>
      <c r="D77" s="8">
        <v>4021914754.6300001</v>
      </c>
      <c r="E77" s="6" t="s">
        <v>3291</v>
      </c>
      <c r="G77" s="10">
        <v>42248</v>
      </c>
      <c r="J77" s="133">
        <f ca="1">VLOOKUP(A77,OFFSET('Классификация клиентов'!$A$6,1,0,1000,2),2,0)</f>
        <v>1</v>
      </c>
      <c r="K77" s="15">
        <f t="shared" si="8"/>
        <v>1</v>
      </c>
      <c r="L77" s="15"/>
      <c r="M77" s="15"/>
      <c r="N77" s="16">
        <f t="shared" ca="1" si="10"/>
        <v>1</v>
      </c>
      <c r="O77" s="8">
        <f t="shared" ca="1" si="11"/>
        <v>1</v>
      </c>
      <c r="P77" s="8">
        <f t="shared" ca="1" si="12"/>
        <v>1</v>
      </c>
      <c r="Q77" s="8">
        <f t="shared" si="9"/>
        <v>0</v>
      </c>
      <c r="R77" s="16">
        <v>1</v>
      </c>
      <c r="S77" s="16"/>
      <c r="T77" s="19">
        <v>42363</v>
      </c>
      <c r="U77" s="16">
        <v>0</v>
      </c>
      <c r="V77" s="19"/>
      <c r="W77" s="160">
        <v>0</v>
      </c>
      <c r="X77" s="160"/>
      <c r="Y77" s="160"/>
      <c r="Z77" s="160"/>
      <c r="AA77" s="160"/>
      <c r="AB77" s="10">
        <v>42755</v>
      </c>
      <c r="AC77" t="s">
        <v>296</v>
      </c>
      <c r="AD77" s="160">
        <f t="shared" si="13"/>
        <v>1</v>
      </c>
      <c r="AF77" t="s">
        <v>7734</v>
      </c>
      <c r="AG77" t="str">
        <f t="shared" si="14"/>
        <v>реструктуризация (РП №71 от 2016-08-30)</v>
      </c>
    </row>
    <row r="78" spans="1:33" x14ac:dyDescent="0.25">
      <c r="A78">
        <v>435</v>
      </c>
      <c r="B78">
        <v>17706</v>
      </c>
      <c r="C78" s="6" t="s">
        <v>3858</v>
      </c>
      <c r="D78" s="8">
        <v>20000000000</v>
      </c>
      <c r="E78" s="6" t="s">
        <v>3859</v>
      </c>
      <c r="G78" s="10">
        <v>42457</v>
      </c>
      <c r="J78" s="133">
        <f ca="1">VLOOKUP(A78,OFFSET('Классификация клиентов'!$A$6,1,0,1000,2),2,0)</f>
        <v>1</v>
      </c>
      <c r="K78" s="15">
        <f t="shared" si="8"/>
        <v>1</v>
      </c>
      <c r="L78" s="15"/>
      <c r="M78" s="15"/>
      <c r="N78" s="16">
        <f t="shared" ca="1" si="10"/>
        <v>1</v>
      </c>
      <c r="O78" s="8">
        <f t="shared" ca="1" si="11"/>
        <v>1</v>
      </c>
      <c r="P78" s="8">
        <f t="shared" ca="1" si="12"/>
        <v>1</v>
      </c>
      <c r="Q78" s="8">
        <f t="shared" si="9"/>
        <v>0</v>
      </c>
      <c r="R78" s="16">
        <v>1</v>
      </c>
      <c r="S78" s="16"/>
      <c r="T78" s="19">
        <v>42460</v>
      </c>
      <c r="U78" s="16">
        <v>0</v>
      </c>
      <c r="V78" s="19"/>
      <c r="W78" s="160"/>
      <c r="X78" s="160"/>
      <c r="Y78" s="160">
        <v>0</v>
      </c>
      <c r="Z78" s="160"/>
      <c r="AA78" s="160"/>
      <c r="AB78" s="10">
        <v>42460</v>
      </c>
      <c r="AC78" t="s">
        <v>296</v>
      </c>
      <c r="AD78" s="160">
        <f t="shared" si="13"/>
        <v>1</v>
      </c>
      <c r="AF78" t="s">
        <v>3836</v>
      </c>
      <c r="AG78" t="str">
        <f t="shared" si="14"/>
        <v>цели: предоставление/погашение займов 3 лицам (РП №123 от 2015-12-29)</v>
      </c>
    </row>
    <row r="79" spans="1:33" x14ac:dyDescent="0.25">
      <c r="A79">
        <v>435</v>
      </c>
      <c r="B79">
        <v>26633</v>
      </c>
      <c r="C79" s="6" t="s">
        <v>5405</v>
      </c>
      <c r="D79" s="8">
        <v>204434463.31999999</v>
      </c>
      <c r="E79" s="6" t="s">
        <v>7106</v>
      </c>
      <c r="G79" s="10">
        <v>42625</v>
      </c>
      <c r="J79" s="133">
        <f ca="1">VLOOKUP(A79,OFFSET('Классификация клиентов'!$A$6,1,0,1000,2),2,0)</f>
        <v>1</v>
      </c>
      <c r="K79" s="15">
        <f t="shared" si="8"/>
        <v>1</v>
      </c>
      <c r="L79" s="15"/>
      <c r="M79" s="15"/>
      <c r="N79" s="16">
        <f t="shared" ca="1" si="10"/>
        <v>1</v>
      </c>
      <c r="O79" s="8">
        <f t="shared" ca="1" si="11"/>
        <v>1</v>
      </c>
      <c r="P79" s="8">
        <f t="shared" ca="1" si="12"/>
        <v>1</v>
      </c>
      <c r="Q79" s="8">
        <f t="shared" si="9"/>
        <v>0</v>
      </c>
      <c r="R79" s="16">
        <v>1</v>
      </c>
      <c r="S79" s="16"/>
      <c r="T79" s="19">
        <v>42646</v>
      </c>
      <c r="U79" s="16">
        <v>0</v>
      </c>
      <c r="V79" s="19"/>
      <c r="W79" s="160"/>
      <c r="X79" s="160"/>
      <c r="Y79" s="160">
        <v>0</v>
      </c>
      <c r="Z79" s="160"/>
      <c r="AA79" s="160"/>
      <c r="AB79" s="10">
        <v>42755</v>
      </c>
      <c r="AC79" t="s">
        <v>296</v>
      </c>
      <c r="AD79" s="160">
        <f t="shared" si="13"/>
        <v>1</v>
      </c>
      <c r="AF79" t="s">
        <v>3836</v>
      </c>
      <c r="AG79" t="str">
        <f t="shared" si="14"/>
        <v>цели: предоставление/погашение займов 3 лицам (РП №123 от 2015-12-29)</v>
      </c>
    </row>
    <row r="80" spans="1:33" x14ac:dyDescent="0.25">
      <c r="A80">
        <v>435</v>
      </c>
      <c r="B80">
        <v>27172</v>
      </c>
      <c r="C80" s="6" t="s">
        <v>6427</v>
      </c>
      <c r="D80" s="8">
        <v>24000000000</v>
      </c>
      <c r="E80" s="6" t="s">
        <v>6432</v>
      </c>
      <c r="G80" s="10">
        <v>42703</v>
      </c>
      <c r="J80" s="133">
        <f ca="1">VLOOKUP(A80,OFFSET('Классификация клиентов'!$A$6,1,0,1000,2),2,0)</f>
        <v>1</v>
      </c>
      <c r="K80" s="15">
        <f t="shared" si="8"/>
        <v>1</v>
      </c>
      <c r="L80" s="15"/>
      <c r="M80" s="15"/>
      <c r="N80" s="16">
        <f t="shared" ca="1" si="10"/>
        <v>1</v>
      </c>
      <c r="O80" s="8">
        <f t="shared" ca="1" si="11"/>
        <v>1</v>
      </c>
      <c r="P80" s="8">
        <f t="shared" ca="1" si="12"/>
        <v>1</v>
      </c>
      <c r="Q80" s="8">
        <f t="shared" si="9"/>
        <v>0</v>
      </c>
      <c r="R80" s="16">
        <v>1</v>
      </c>
      <c r="S80" s="16"/>
      <c r="T80" s="19">
        <v>42730</v>
      </c>
      <c r="U80" s="16">
        <v>0</v>
      </c>
      <c r="V80" s="19"/>
      <c r="W80" s="160"/>
      <c r="X80" s="160">
        <v>0</v>
      </c>
      <c r="Y80" s="160">
        <v>0</v>
      </c>
      <c r="Z80" s="160"/>
      <c r="AA80" s="160"/>
      <c r="AB80" s="10">
        <v>42704</v>
      </c>
      <c r="AC80" t="s">
        <v>296</v>
      </c>
      <c r="AD80" s="160">
        <f t="shared" si="13"/>
        <v>2</v>
      </c>
      <c r="AF80" t="s">
        <v>6433</v>
      </c>
      <c r="AG80" t="str">
        <f t="shared" si="14"/>
        <v>цели: погашение ранее выданной ссуды (РП №48 от 2013-11-08);
цели: предоставление/погашение займов 3 лицам (РП №123 от 2015-12-29)</v>
      </c>
    </row>
    <row r="81" spans="1:33" x14ac:dyDescent="0.25">
      <c r="A81">
        <v>449</v>
      </c>
      <c r="B81">
        <v>16357</v>
      </c>
      <c r="C81" s="6" t="s">
        <v>2851</v>
      </c>
      <c r="D81" s="8">
        <v>258000000</v>
      </c>
      <c r="E81" s="6" t="s">
        <v>2852</v>
      </c>
      <c r="G81" s="10">
        <v>42247</v>
      </c>
      <c r="J81" s="133">
        <f ca="1">VLOOKUP(A81,OFFSET('Классификация клиентов'!$A$6,1,0,1000,2),2,0)</f>
        <v>1</v>
      </c>
      <c r="K81" s="15">
        <f t="shared" si="8"/>
        <v>1</v>
      </c>
      <c r="L81" s="15">
        <v>-2</v>
      </c>
      <c r="M81" s="15" t="s">
        <v>178</v>
      </c>
      <c r="N81" s="16">
        <f t="shared" ca="1" si="10"/>
        <v>1</v>
      </c>
      <c r="O81" s="8">
        <f t="shared" ca="1" si="11"/>
        <v>1</v>
      </c>
      <c r="P81" s="8">
        <f t="shared" ca="1" si="12"/>
        <v>1</v>
      </c>
      <c r="Q81" s="8">
        <f t="shared" si="9"/>
        <v>0</v>
      </c>
      <c r="R81" s="16">
        <v>1</v>
      </c>
      <c r="S81" s="16"/>
      <c r="T81" s="19">
        <v>42267</v>
      </c>
      <c r="U81" s="16">
        <v>0</v>
      </c>
      <c r="V81" s="19"/>
      <c r="W81" s="160"/>
      <c r="X81" s="160"/>
      <c r="Y81" s="160"/>
      <c r="Z81" s="160"/>
      <c r="AA81" s="160"/>
      <c r="AB81" s="10">
        <v>42247</v>
      </c>
      <c r="AC81" t="s">
        <v>296</v>
      </c>
      <c r="AD81" s="160">
        <f t="shared" si="13"/>
        <v>0</v>
      </c>
      <c r="AF81" t="s">
        <v>466</v>
      </c>
      <c r="AG81" t="str">
        <f t="shared" si="14"/>
        <v/>
      </c>
    </row>
    <row r="82" spans="1:33" x14ac:dyDescent="0.25">
      <c r="A82">
        <v>449</v>
      </c>
      <c r="B82">
        <v>17588</v>
      </c>
      <c r="C82" s="6" t="s">
        <v>3760</v>
      </c>
      <c r="D82" s="8">
        <v>750000000</v>
      </c>
      <c r="E82" s="6" t="s">
        <v>3762</v>
      </c>
      <c r="G82" s="10">
        <v>42416</v>
      </c>
      <c r="J82" s="133">
        <f ca="1">VLOOKUP(A82,OFFSET('Классификация клиентов'!$A$6,1,0,1000,2),2,0)</f>
        <v>1</v>
      </c>
      <c r="K82" s="15">
        <f t="shared" si="8"/>
        <v>1</v>
      </c>
      <c r="L82" s="15">
        <v>-2</v>
      </c>
      <c r="M82" s="15" t="s">
        <v>178</v>
      </c>
      <c r="N82" s="16">
        <f t="shared" ca="1" si="10"/>
        <v>1</v>
      </c>
      <c r="O82" s="8">
        <f t="shared" ca="1" si="11"/>
        <v>1</v>
      </c>
      <c r="P82" s="8">
        <f t="shared" ca="1" si="12"/>
        <v>1</v>
      </c>
      <c r="Q82" s="8">
        <f t="shared" si="9"/>
        <v>0</v>
      </c>
      <c r="R82" s="16">
        <v>1</v>
      </c>
      <c r="S82" s="16"/>
      <c r="T82" s="19">
        <v>42449</v>
      </c>
      <c r="U82" s="16">
        <v>0</v>
      </c>
      <c r="V82" s="19"/>
      <c r="W82" s="160"/>
      <c r="X82" s="160"/>
      <c r="Y82" s="160"/>
      <c r="Z82" s="160"/>
      <c r="AA82" s="160"/>
      <c r="AB82" s="10">
        <v>42429</v>
      </c>
      <c r="AC82" t="s">
        <v>296</v>
      </c>
      <c r="AD82" s="160">
        <f t="shared" si="13"/>
        <v>0</v>
      </c>
      <c r="AF82" t="s">
        <v>466</v>
      </c>
      <c r="AG82" t="str">
        <f t="shared" si="14"/>
        <v/>
      </c>
    </row>
    <row r="83" spans="1:33" x14ac:dyDescent="0.25">
      <c r="A83">
        <v>449</v>
      </c>
      <c r="B83">
        <v>22028</v>
      </c>
      <c r="C83" s="6" t="s">
        <v>4684</v>
      </c>
      <c r="D83" s="8">
        <v>550200000</v>
      </c>
      <c r="E83" s="6" t="s">
        <v>4713</v>
      </c>
      <c r="G83" s="10">
        <v>42548</v>
      </c>
      <c r="J83" s="133">
        <f ca="1">VLOOKUP(A83,OFFSET('Классификация клиентов'!$A$6,1,0,1000,2),2,0)</f>
        <v>1</v>
      </c>
      <c r="K83" s="15">
        <f t="shared" si="8"/>
        <v>1</v>
      </c>
      <c r="L83" s="15">
        <v>-2</v>
      </c>
      <c r="M83" s="15" t="s">
        <v>178</v>
      </c>
      <c r="N83" s="16">
        <f t="shared" ca="1" si="10"/>
        <v>1</v>
      </c>
      <c r="O83" s="8">
        <f t="shared" ca="1" si="11"/>
        <v>1</v>
      </c>
      <c r="P83" s="8">
        <f t="shared" ca="1" si="12"/>
        <v>1</v>
      </c>
      <c r="Q83" s="8">
        <f t="shared" si="9"/>
        <v>0</v>
      </c>
      <c r="R83" s="16">
        <v>1</v>
      </c>
      <c r="S83" s="16"/>
      <c r="T83" s="19">
        <v>42551</v>
      </c>
      <c r="U83" s="16">
        <v>0</v>
      </c>
      <c r="V83" s="19"/>
      <c r="W83" s="160"/>
      <c r="X83" s="160"/>
      <c r="Y83" s="160"/>
      <c r="Z83" s="160"/>
      <c r="AA83" s="160"/>
      <c r="AB83" s="10">
        <v>42759</v>
      </c>
      <c r="AC83" t="s">
        <v>296</v>
      </c>
      <c r="AD83" s="160">
        <f t="shared" si="13"/>
        <v>0</v>
      </c>
      <c r="AF83" t="s">
        <v>466</v>
      </c>
      <c r="AG83" t="str">
        <f t="shared" si="14"/>
        <v/>
      </c>
    </row>
    <row r="84" spans="1:33" x14ac:dyDescent="0.25">
      <c r="A84">
        <v>449</v>
      </c>
      <c r="B84">
        <v>27584</v>
      </c>
      <c r="C84" s="6" t="s">
        <v>7818</v>
      </c>
      <c r="D84" s="8">
        <v>204000000</v>
      </c>
      <c r="E84" s="6" t="s">
        <v>7822</v>
      </c>
      <c r="G84" s="10">
        <v>42760</v>
      </c>
      <c r="J84" s="133">
        <f ca="1">VLOOKUP(A84,OFFSET('Классификация клиентов'!$A$6,1,0,1000,2),2,0)</f>
        <v>1</v>
      </c>
      <c r="K84" s="15">
        <f t="shared" ca="1" si="8"/>
        <v>1</v>
      </c>
      <c r="L84" s="15">
        <v>-2</v>
      </c>
      <c r="M84" s="15" t="s">
        <v>178</v>
      </c>
      <c r="N84" s="16">
        <f t="shared" ca="1" si="10"/>
        <v>1</v>
      </c>
      <c r="O84" s="8">
        <f t="shared" ca="1" si="11"/>
        <v>1</v>
      </c>
      <c r="P84" s="8">
        <f t="shared" ca="1" si="12"/>
        <v>1</v>
      </c>
      <c r="Q84" s="8">
        <f t="shared" si="9"/>
        <v>0</v>
      </c>
      <c r="R84" s="16">
        <v>0</v>
      </c>
      <c r="S84" s="16"/>
      <c r="T84" s="19">
        <v>42786</v>
      </c>
      <c r="U84" s="16">
        <v>0</v>
      </c>
      <c r="V84" s="19"/>
      <c r="W84" s="160"/>
      <c r="X84" s="160"/>
      <c r="Y84" s="160"/>
      <c r="Z84" s="160"/>
      <c r="AA84" s="160"/>
      <c r="AB84" s="10">
        <v>42766</v>
      </c>
      <c r="AC84" t="s">
        <v>296</v>
      </c>
      <c r="AD84" s="160">
        <f t="shared" si="13"/>
        <v>0</v>
      </c>
      <c r="AF84" t="s">
        <v>466</v>
      </c>
      <c r="AG84" t="str">
        <f t="shared" si="14"/>
        <v/>
      </c>
    </row>
    <row r="85" spans="1:33" x14ac:dyDescent="0.25">
      <c r="A85">
        <v>453</v>
      </c>
      <c r="B85">
        <v>27099</v>
      </c>
      <c r="C85" s="6" t="s">
        <v>6008</v>
      </c>
      <c r="D85" s="8">
        <v>9913043480</v>
      </c>
      <c r="E85" s="6" t="s">
        <v>6155</v>
      </c>
      <c r="G85" s="10">
        <v>42689</v>
      </c>
      <c r="J85" s="133">
        <f ca="1">VLOOKUP(A85,OFFSET('Классификация клиентов'!$A$6,1,0,1000,2),2,0)</f>
        <v>1</v>
      </c>
      <c r="K85" s="15">
        <f t="shared" si="8"/>
        <v>1</v>
      </c>
      <c r="L85" s="15"/>
      <c r="M85" s="15"/>
      <c r="N85" s="16">
        <f t="shared" ca="1" si="10"/>
        <v>1</v>
      </c>
      <c r="O85" s="8">
        <f t="shared" ca="1" si="11"/>
        <v>1</v>
      </c>
      <c r="P85" s="8">
        <f t="shared" ca="1" si="12"/>
        <v>1</v>
      </c>
      <c r="Q85" s="8">
        <f t="shared" si="9"/>
        <v>0</v>
      </c>
      <c r="R85" s="16">
        <v>1</v>
      </c>
      <c r="S85" s="16"/>
      <c r="T85" s="19">
        <v>42690</v>
      </c>
      <c r="U85" s="16">
        <v>0</v>
      </c>
      <c r="V85" s="19"/>
      <c r="W85" s="160"/>
      <c r="X85" s="160"/>
      <c r="Y85" s="160">
        <v>0</v>
      </c>
      <c r="Z85" s="160"/>
      <c r="AA85" s="160"/>
      <c r="AB85" s="10">
        <v>42696</v>
      </c>
      <c r="AC85" t="s">
        <v>296</v>
      </c>
      <c r="AD85" s="160">
        <f t="shared" si="13"/>
        <v>1</v>
      </c>
      <c r="AF85" t="s">
        <v>5039</v>
      </c>
      <c r="AG85" t="str">
        <f t="shared" si="14"/>
        <v>цели: предоставление/погашение займов 3 лицам (РП №61 от 2016-07-20)</v>
      </c>
    </row>
    <row r="86" spans="1:33" x14ac:dyDescent="0.25">
      <c r="A86">
        <v>457</v>
      </c>
      <c r="B86">
        <v>27304</v>
      </c>
      <c r="C86" s="6" t="s">
        <v>6924</v>
      </c>
      <c r="D86" s="8">
        <v>5120000000</v>
      </c>
      <c r="E86" s="6" t="s">
        <v>6930</v>
      </c>
      <c r="G86" s="10">
        <v>42725</v>
      </c>
      <c r="J86" s="133">
        <f ca="1">VLOOKUP(A86,OFFSET('Классификация клиентов'!$A$6,1,0,1000,2),2,0)</f>
        <v>1</v>
      </c>
      <c r="K86" s="15">
        <f t="shared" ca="1" si="8"/>
        <v>1</v>
      </c>
      <c r="L86" s="15"/>
      <c r="M86" s="15"/>
      <c r="N86" s="16">
        <f t="shared" ca="1" si="10"/>
        <v>1</v>
      </c>
      <c r="O86" s="8">
        <f t="shared" ca="1" si="11"/>
        <v>1</v>
      </c>
      <c r="P86" s="8">
        <f t="shared" ca="1" si="12"/>
        <v>1</v>
      </c>
      <c r="Q86" s="8">
        <f t="shared" si="9"/>
        <v>0</v>
      </c>
      <c r="R86" s="16">
        <v>0</v>
      </c>
      <c r="S86" s="16"/>
      <c r="T86" s="19">
        <v>219148</v>
      </c>
      <c r="U86" s="16">
        <v>0</v>
      </c>
      <c r="V86" s="19"/>
      <c r="W86" s="160"/>
      <c r="X86" s="160"/>
      <c r="Y86" s="160"/>
      <c r="Z86" s="160"/>
      <c r="AA86" s="160"/>
      <c r="AB86" s="10">
        <v>42735</v>
      </c>
      <c r="AC86" t="s">
        <v>298</v>
      </c>
      <c r="AD86" s="160">
        <f t="shared" si="13"/>
        <v>0</v>
      </c>
      <c r="AF86" t="s">
        <v>466</v>
      </c>
      <c r="AG86" t="str">
        <f t="shared" si="14"/>
        <v/>
      </c>
    </row>
    <row r="87" spans="1:33" x14ac:dyDescent="0.25">
      <c r="A87">
        <v>460</v>
      </c>
      <c r="B87">
        <v>27331</v>
      </c>
      <c r="C87" s="6" t="s">
        <v>6987</v>
      </c>
      <c r="D87" s="8">
        <v>12000000000</v>
      </c>
      <c r="E87" s="6" t="s">
        <v>7007</v>
      </c>
      <c r="G87" s="10">
        <v>42674</v>
      </c>
      <c r="J87" s="133">
        <f ca="1">VLOOKUP(A87,OFFSET('Классификация клиентов'!$A$6,1,0,1000,2),2,0)</f>
        <v>1</v>
      </c>
      <c r="K87" s="15">
        <f t="shared" si="8"/>
        <v>1</v>
      </c>
      <c r="L87" s="15"/>
      <c r="M87" s="15"/>
      <c r="N87" s="16">
        <f t="shared" ca="1" si="10"/>
        <v>1</v>
      </c>
      <c r="O87" s="8">
        <f t="shared" ca="1" si="11"/>
        <v>1</v>
      </c>
      <c r="P87" s="8">
        <f t="shared" ca="1" si="12"/>
        <v>1</v>
      </c>
      <c r="Q87" s="8">
        <f t="shared" si="9"/>
        <v>0</v>
      </c>
      <c r="R87" s="16">
        <v>1</v>
      </c>
      <c r="S87" s="16"/>
      <c r="T87" s="19">
        <v>42760</v>
      </c>
      <c r="U87" s="16">
        <v>0</v>
      </c>
      <c r="V87" s="19"/>
      <c r="W87" s="160"/>
      <c r="X87" s="160">
        <v>0</v>
      </c>
      <c r="Y87" s="160"/>
      <c r="Z87" s="160"/>
      <c r="AA87" s="160"/>
      <c r="AB87" s="10">
        <v>42735</v>
      </c>
      <c r="AC87" t="s">
        <v>296</v>
      </c>
      <c r="AD87" s="160">
        <f t="shared" si="13"/>
        <v>1</v>
      </c>
      <c r="AF87" t="s">
        <v>7008</v>
      </c>
      <c r="AG87" t="str">
        <f t="shared" si="14"/>
        <v>цели: погашение ранее выданной ссуды (РП №74 от 2016-09-07)</v>
      </c>
    </row>
    <row r="88" spans="1:33" x14ac:dyDescent="0.25">
      <c r="A88">
        <v>460</v>
      </c>
      <c r="B88">
        <v>10000460</v>
      </c>
      <c r="C88" s="6" t="s">
        <v>7056</v>
      </c>
      <c r="D88" s="8">
        <v>3600000000</v>
      </c>
      <c r="E88" s="6"/>
      <c r="G88" s="10"/>
      <c r="J88" s="133">
        <f ca="1">VLOOKUP(A88,OFFSET('Классификация клиентов'!$A$6,1,0,1000,2),2,0)</f>
        <v>1</v>
      </c>
      <c r="K88" s="15">
        <f t="shared" ca="1" si="8"/>
        <v>1</v>
      </c>
      <c r="L88" s="15"/>
      <c r="M88" s="15"/>
      <c r="N88" s="16">
        <f t="shared" ca="1" si="10"/>
        <v>1</v>
      </c>
      <c r="O88" s="8">
        <f t="shared" ca="1" si="11"/>
        <v>1</v>
      </c>
      <c r="P88" s="8">
        <f t="shared" ca="1" si="12"/>
        <v>1</v>
      </c>
      <c r="Q88" s="8">
        <f t="shared" si="9"/>
        <v>0</v>
      </c>
      <c r="R88" s="16"/>
      <c r="S88" s="16"/>
      <c r="T88" s="19"/>
      <c r="U88" s="16">
        <v>0</v>
      </c>
      <c r="V88" s="19"/>
      <c r="W88" s="160"/>
      <c r="X88" s="160"/>
      <c r="Y88" s="160"/>
      <c r="Z88" s="160"/>
      <c r="AA88" s="160"/>
      <c r="AB88" s="10"/>
      <c r="AD88" s="160">
        <f t="shared" si="13"/>
        <v>0</v>
      </c>
      <c r="AG88" t="str">
        <f t="shared" si="14"/>
        <v/>
      </c>
    </row>
    <row r="89" spans="1:33" x14ac:dyDescent="0.25">
      <c r="A89">
        <v>490</v>
      </c>
      <c r="B89">
        <v>721</v>
      </c>
      <c r="C89" s="6" t="s">
        <v>147</v>
      </c>
      <c r="D89" s="8">
        <v>5845186447.5100002</v>
      </c>
      <c r="E89" s="6" t="s">
        <v>1853</v>
      </c>
      <c r="G89" s="10">
        <v>38890</v>
      </c>
      <c r="J89" s="133">
        <f ca="1">VLOOKUP(A89,OFFSET('Классификация клиентов'!$A$6,1,0,1000,2),2,0)</f>
        <v>2.1</v>
      </c>
      <c r="K89" s="15">
        <f t="shared" si="8"/>
        <v>1</v>
      </c>
      <c r="L89" s="15">
        <v>-1</v>
      </c>
      <c r="M89" s="15" t="s">
        <v>178</v>
      </c>
      <c r="N89" s="16">
        <f t="shared" ca="1" si="10"/>
        <v>1.1000000000000001</v>
      </c>
      <c r="O89" s="8">
        <f t="shared" ca="1" si="11"/>
        <v>1.1000000000000001</v>
      </c>
      <c r="P89" s="8">
        <f t="shared" ca="1" si="12"/>
        <v>1.1000000000000001</v>
      </c>
      <c r="Q89" s="8">
        <f t="shared" si="9"/>
        <v>0</v>
      </c>
      <c r="R89" s="16">
        <v>1</v>
      </c>
      <c r="S89" s="16"/>
      <c r="T89" s="19">
        <v>39512</v>
      </c>
      <c r="U89" s="16">
        <v>0</v>
      </c>
      <c r="V89" s="19"/>
      <c r="W89" s="160"/>
      <c r="X89" s="160"/>
      <c r="Y89" s="160"/>
      <c r="Z89" s="160"/>
      <c r="AA89" s="160"/>
      <c r="AB89" s="10">
        <v>41053</v>
      </c>
      <c r="AC89" t="s">
        <v>296</v>
      </c>
      <c r="AD89" s="160">
        <f t="shared" si="13"/>
        <v>0</v>
      </c>
      <c r="AF89" t="s">
        <v>466</v>
      </c>
      <c r="AG89" t="str">
        <f t="shared" si="14"/>
        <v/>
      </c>
    </row>
    <row r="90" spans="1:33" x14ac:dyDescent="0.25">
      <c r="A90">
        <v>497</v>
      </c>
      <c r="B90">
        <v>10421</v>
      </c>
      <c r="C90" s="6" t="s">
        <v>6771</v>
      </c>
      <c r="D90" s="8">
        <v>794657137.79999995</v>
      </c>
      <c r="E90" s="6" t="s">
        <v>1854</v>
      </c>
      <c r="G90" s="10">
        <v>41624</v>
      </c>
      <c r="J90" s="133">
        <f ca="1">VLOOKUP(A90,OFFSET('Классификация клиентов'!$A$6,1,0,1000,2),2,0)</f>
        <v>2.2999999999999998</v>
      </c>
      <c r="K90" s="15">
        <f t="shared" si="8"/>
        <v>3</v>
      </c>
      <c r="L90" s="15">
        <v>-2</v>
      </c>
      <c r="M90" s="15" t="s">
        <v>3931</v>
      </c>
      <c r="N90" s="16">
        <f t="shared" ca="1" si="10"/>
        <v>3</v>
      </c>
      <c r="O90" s="8">
        <f t="shared" ca="1" si="11"/>
        <v>3</v>
      </c>
      <c r="P90" s="8">
        <f t="shared" ca="1" si="12"/>
        <v>3</v>
      </c>
      <c r="Q90" s="8">
        <f t="shared" si="9"/>
        <v>0</v>
      </c>
      <c r="R90" s="16">
        <v>1</v>
      </c>
      <c r="S90" s="16"/>
      <c r="T90" s="19">
        <v>41709</v>
      </c>
      <c r="U90" s="16">
        <v>875</v>
      </c>
      <c r="V90" s="19"/>
      <c r="W90" s="160"/>
      <c r="X90" s="160"/>
      <c r="Y90" s="160">
        <v>0</v>
      </c>
      <c r="Z90" s="160"/>
      <c r="AA90" s="160"/>
      <c r="AB90" s="10">
        <v>42726</v>
      </c>
      <c r="AC90" t="s">
        <v>296</v>
      </c>
      <c r="AD90" s="160">
        <f t="shared" si="13"/>
        <v>1</v>
      </c>
      <c r="AF90" t="s">
        <v>1855</v>
      </c>
      <c r="AG90" t="str">
        <f t="shared" si="14"/>
        <v>цели: предоставление/погашение займов 3 лицам (РППП №3554/418000 от 2013-12-09)</v>
      </c>
    </row>
    <row r="91" spans="1:33" x14ac:dyDescent="0.25">
      <c r="A91">
        <v>497</v>
      </c>
      <c r="B91">
        <v>14061</v>
      </c>
      <c r="C91" s="6" t="s">
        <v>3075</v>
      </c>
      <c r="D91" s="8">
        <v>5963569513.3500004</v>
      </c>
      <c r="E91" s="6" t="s">
        <v>1856</v>
      </c>
      <c r="G91" s="10">
        <v>39779</v>
      </c>
      <c r="J91" s="133">
        <f ca="1">VLOOKUP(A91,OFFSET('Классификация клиентов'!$A$6,1,0,1000,2),2,0)</f>
        <v>2.2999999999999998</v>
      </c>
      <c r="K91" s="15">
        <f t="shared" si="8"/>
        <v>3</v>
      </c>
      <c r="L91" s="15">
        <v>-2</v>
      </c>
      <c r="M91" s="15" t="s">
        <v>3931</v>
      </c>
      <c r="N91" s="16">
        <f t="shared" ca="1" si="10"/>
        <v>3</v>
      </c>
      <c r="O91" s="8">
        <f t="shared" ca="1" si="11"/>
        <v>3</v>
      </c>
      <c r="P91" s="8">
        <f t="shared" ca="1" si="12"/>
        <v>3</v>
      </c>
      <c r="Q91" s="8">
        <f t="shared" si="9"/>
        <v>0</v>
      </c>
      <c r="R91" s="16">
        <v>1</v>
      </c>
      <c r="S91" s="16"/>
      <c r="T91" s="19">
        <v>36526</v>
      </c>
      <c r="U91" s="16">
        <v>798</v>
      </c>
      <c r="V91" s="19" t="s">
        <v>7005</v>
      </c>
      <c r="W91" s="160">
        <v>2</v>
      </c>
      <c r="X91" s="160"/>
      <c r="Y91" s="160"/>
      <c r="Z91" s="160"/>
      <c r="AA91" s="160"/>
      <c r="AB91" s="10">
        <v>42735</v>
      </c>
      <c r="AC91" t="s">
        <v>296</v>
      </c>
      <c r="AD91" s="160">
        <f t="shared" si="13"/>
        <v>1</v>
      </c>
      <c r="AF91" t="s">
        <v>1857</v>
      </c>
      <c r="AG91" t="str">
        <f t="shared" si="14"/>
        <v>реструктуризация (РУОБ отсутствует);
реструктуризация (РП №78 от 2009-11-26, РП №63 от 2010-09-28, РП №17 от 2011-04-05, РП №14 от 2012-03-27, РП №16 от 2013-04-04)</v>
      </c>
    </row>
    <row r="92" spans="1:33" x14ac:dyDescent="0.25">
      <c r="A92">
        <v>497</v>
      </c>
      <c r="B92">
        <v>14432</v>
      </c>
      <c r="C92" s="6" t="s">
        <v>2348</v>
      </c>
      <c r="D92" s="8">
        <v>1626205713.9599998</v>
      </c>
      <c r="E92" s="6" t="s">
        <v>1858</v>
      </c>
      <c r="G92" s="10">
        <v>40427</v>
      </c>
      <c r="J92" s="133">
        <f ca="1">VLOOKUP(A92,OFFSET('Классификация клиентов'!$A$6,1,0,1000,2),2,0)</f>
        <v>2.2999999999999998</v>
      </c>
      <c r="K92" s="15">
        <f t="shared" si="8"/>
        <v>3</v>
      </c>
      <c r="L92" s="15">
        <v>-2</v>
      </c>
      <c r="M92" s="15" t="s">
        <v>3931</v>
      </c>
      <c r="N92" s="16">
        <f t="shared" ca="1" si="10"/>
        <v>3</v>
      </c>
      <c r="O92" s="8">
        <f t="shared" ca="1" si="11"/>
        <v>3</v>
      </c>
      <c r="P92" s="8">
        <f t="shared" ca="1" si="12"/>
        <v>3</v>
      </c>
      <c r="Q92" s="8">
        <f t="shared" si="9"/>
        <v>0</v>
      </c>
      <c r="R92" s="16">
        <v>1</v>
      </c>
      <c r="S92" s="16"/>
      <c r="T92" s="19">
        <v>36526</v>
      </c>
      <c r="U92" s="16">
        <v>875</v>
      </c>
      <c r="V92" s="19"/>
      <c r="W92" s="160"/>
      <c r="X92" s="160"/>
      <c r="Y92" s="160">
        <v>0</v>
      </c>
      <c r="Z92" s="160"/>
      <c r="AA92" s="160"/>
      <c r="AB92" s="10">
        <v>42083</v>
      </c>
      <c r="AC92" t="s">
        <v>296</v>
      </c>
      <c r="AD92" s="160">
        <f t="shared" si="13"/>
        <v>1</v>
      </c>
      <c r="AF92" t="s">
        <v>2932</v>
      </c>
      <c r="AG92" t="str">
        <f t="shared" si="14"/>
        <v>цели: предоставление/погашение займов 3 лицам (РП №16 от 2013-04-04, РП №74 от 2014-12-23)</v>
      </c>
    </row>
    <row r="93" spans="1:33" x14ac:dyDescent="0.25">
      <c r="A93">
        <v>497</v>
      </c>
      <c r="B93">
        <v>18225</v>
      </c>
      <c r="C93" s="6" t="s">
        <v>6772</v>
      </c>
      <c r="D93" s="8">
        <v>1565491933.0599999</v>
      </c>
      <c r="E93" s="6" t="s">
        <v>4171</v>
      </c>
      <c r="G93" s="10">
        <v>41390</v>
      </c>
      <c r="J93" s="133">
        <f ca="1">VLOOKUP(A93,OFFSET('Классификация клиентов'!$A$6,1,0,1000,2),2,0)</f>
        <v>2.2999999999999998</v>
      </c>
      <c r="K93" s="15">
        <f t="shared" si="8"/>
        <v>3</v>
      </c>
      <c r="L93" s="15">
        <v>-2</v>
      </c>
      <c r="M93" s="15" t="s">
        <v>3931</v>
      </c>
      <c r="N93" s="16">
        <f t="shared" ca="1" si="10"/>
        <v>3</v>
      </c>
      <c r="O93" s="8">
        <f t="shared" ca="1" si="11"/>
        <v>3</v>
      </c>
      <c r="P93" s="8">
        <f t="shared" ca="1" si="12"/>
        <v>3</v>
      </c>
      <c r="Q93" s="8">
        <f t="shared" si="9"/>
        <v>0</v>
      </c>
      <c r="R93" s="16">
        <v>1</v>
      </c>
      <c r="S93" s="16"/>
      <c r="T93" s="19">
        <v>41435</v>
      </c>
      <c r="U93" s="16">
        <v>875</v>
      </c>
      <c r="V93" s="19"/>
      <c r="W93" s="160">
        <v>0</v>
      </c>
      <c r="X93" s="160"/>
      <c r="Y93" s="160">
        <v>0</v>
      </c>
      <c r="Z93" s="160"/>
      <c r="AA93" s="160"/>
      <c r="AB93" s="10">
        <v>42726</v>
      </c>
      <c r="AC93" t="s">
        <v>296</v>
      </c>
      <c r="AD93" s="160">
        <f t="shared" si="13"/>
        <v>2</v>
      </c>
      <c r="AF93" t="s">
        <v>4335</v>
      </c>
      <c r="AG93" t="str">
        <f t="shared" si="14"/>
        <v>реструктуризация (РП БМ №102 от 2013-12-16);
цели: предоставление/погашение займов 3 лицам (РП БМ №23 от 2013-04-01)</v>
      </c>
    </row>
    <row r="94" spans="1:33" x14ac:dyDescent="0.25">
      <c r="A94">
        <v>541</v>
      </c>
      <c r="B94">
        <v>26767</v>
      </c>
      <c r="C94" s="6" t="s">
        <v>7878</v>
      </c>
      <c r="D94" s="8">
        <v>32003370</v>
      </c>
      <c r="E94" s="6" t="s">
        <v>7884</v>
      </c>
      <c r="G94" s="10">
        <v>42648</v>
      </c>
      <c r="J94" s="133">
        <f ca="1">VLOOKUP(A94,OFFSET('Классификация клиентов'!$A$6,1,0,1000,2),2,0)</f>
        <v>1</v>
      </c>
      <c r="K94" s="15">
        <f t="shared" ca="1" si="8"/>
        <v>1</v>
      </c>
      <c r="L94" s="15"/>
      <c r="M94" s="15"/>
      <c r="N94" s="16">
        <f t="shared" ca="1" si="10"/>
        <v>1</v>
      </c>
      <c r="O94" s="8">
        <f t="shared" ca="1" si="11"/>
        <v>1</v>
      </c>
      <c r="P94" s="8">
        <f t="shared" ca="1" si="12"/>
        <v>1</v>
      </c>
      <c r="Q94" s="8">
        <f t="shared" si="9"/>
        <v>0</v>
      </c>
      <c r="R94" s="16">
        <v>0</v>
      </c>
      <c r="S94" s="16"/>
      <c r="T94" s="19">
        <v>219148</v>
      </c>
      <c r="U94" s="16">
        <v>0</v>
      </c>
      <c r="V94" s="19"/>
      <c r="W94" s="160"/>
      <c r="X94" s="160"/>
      <c r="Y94" s="160"/>
      <c r="Z94" s="160"/>
      <c r="AA94" s="160"/>
      <c r="AB94" s="10">
        <v>42759</v>
      </c>
      <c r="AC94" t="s">
        <v>298</v>
      </c>
      <c r="AD94" s="160">
        <f t="shared" si="13"/>
        <v>0</v>
      </c>
      <c r="AF94" t="s">
        <v>466</v>
      </c>
      <c r="AG94" t="str">
        <f t="shared" si="14"/>
        <v/>
      </c>
    </row>
    <row r="95" spans="1:33" x14ac:dyDescent="0.25">
      <c r="A95">
        <v>585</v>
      </c>
      <c r="B95">
        <v>16594</v>
      </c>
      <c r="C95" s="6" t="s">
        <v>2947</v>
      </c>
      <c r="D95" s="8">
        <v>20000000000</v>
      </c>
      <c r="E95" s="6" t="s">
        <v>2949</v>
      </c>
      <c r="G95" s="10">
        <v>42270</v>
      </c>
      <c r="J95" s="133">
        <f ca="1">VLOOKUP(A95,OFFSET('Классификация клиентов'!$A$6,1,0,1000,2),2,0)</f>
        <v>1</v>
      </c>
      <c r="K95" s="15">
        <f t="shared" si="8"/>
        <v>1</v>
      </c>
      <c r="L95" s="15"/>
      <c r="M95" s="15"/>
      <c r="N95" s="16">
        <f t="shared" ca="1" si="10"/>
        <v>1</v>
      </c>
      <c r="O95" s="8">
        <f t="shared" ca="1" si="11"/>
        <v>1</v>
      </c>
      <c r="P95" s="8">
        <f t="shared" ca="1" si="12"/>
        <v>1</v>
      </c>
      <c r="Q95" s="8">
        <f t="shared" si="9"/>
        <v>0</v>
      </c>
      <c r="R95" s="16">
        <v>1</v>
      </c>
      <c r="S95" s="16"/>
      <c r="T95" s="19">
        <v>42369</v>
      </c>
      <c r="U95" s="16">
        <v>0</v>
      </c>
      <c r="V95" s="19"/>
      <c r="W95" s="160"/>
      <c r="X95" s="160"/>
      <c r="Y95" s="160"/>
      <c r="Z95" s="160"/>
      <c r="AA95" s="160"/>
      <c r="AB95" s="10">
        <v>42400</v>
      </c>
      <c r="AC95" t="s">
        <v>296</v>
      </c>
      <c r="AD95" s="160">
        <f t="shared" si="13"/>
        <v>0</v>
      </c>
      <c r="AF95" t="s">
        <v>466</v>
      </c>
      <c r="AG95" t="str">
        <f t="shared" si="14"/>
        <v/>
      </c>
    </row>
    <row r="96" spans="1:33" x14ac:dyDescent="0.25">
      <c r="A96">
        <v>664</v>
      </c>
      <c r="B96">
        <v>16693</v>
      </c>
      <c r="C96" s="6" t="s">
        <v>3051</v>
      </c>
      <c r="D96" s="8">
        <v>1150863820</v>
      </c>
      <c r="E96" s="6" t="s">
        <v>3055</v>
      </c>
      <c r="G96" s="10">
        <v>42277</v>
      </c>
      <c r="J96" s="133">
        <f ca="1">VLOOKUP(A96,OFFSET('Классификация клиентов'!$A$6,1,0,1000,2),2,0)</f>
        <v>1</v>
      </c>
      <c r="K96" s="15">
        <f t="shared" si="8"/>
        <v>1</v>
      </c>
      <c r="L96" s="15"/>
      <c r="M96" s="15"/>
      <c r="N96" s="16">
        <f t="shared" ca="1" si="10"/>
        <v>1</v>
      </c>
      <c r="O96" s="8">
        <f t="shared" ca="1" si="11"/>
        <v>1</v>
      </c>
      <c r="P96" s="8">
        <f t="shared" ca="1" si="12"/>
        <v>1</v>
      </c>
      <c r="Q96" s="8">
        <f t="shared" si="9"/>
        <v>0</v>
      </c>
      <c r="R96" s="16">
        <v>1</v>
      </c>
      <c r="S96" s="16"/>
      <c r="T96" s="19">
        <v>42384</v>
      </c>
      <c r="U96" s="16">
        <v>0</v>
      </c>
      <c r="V96" s="19"/>
      <c r="W96" s="160"/>
      <c r="X96" s="160"/>
      <c r="Y96" s="160">
        <v>0</v>
      </c>
      <c r="Z96" s="160"/>
      <c r="AA96" s="160"/>
      <c r="AB96" s="10">
        <v>42391</v>
      </c>
      <c r="AC96" t="s">
        <v>296</v>
      </c>
      <c r="AD96" s="160">
        <f t="shared" si="13"/>
        <v>1</v>
      </c>
      <c r="AF96" t="s">
        <v>3056</v>
      </c>
      <c r="AG96" t="str">
        <f t="shared" si="14"/>
        <v>цели: вложения в уставные капиталы 3 лиц (РП №71 от 2015-07-14)</v>
      </c>
    </row>
    <row r="97" spans="1:33" x14ac:dyDescent="0.25">
      <c r="A97">
        <v>664</v>
      </c>
      <c r="B97">
        <v>16694</v>
      </c>
      <c r="C97" s="6" t="s">
        <v>3052</v>
      </c>
      <c r="D97" s="8">
        <v>956882010</v>
      </c>
      <c r="E97" s="6" t="s">
        <v>3057</v>
      </c>
      <c r="G97" s="10">
        <v>42277</v>
      </c>
      <c r="J97" s="133">
        <f ca="1">VLOOKUP(A97,OFFSET('Классификация клиентов'!$A$6,1,0,1000,2),2,0)</f>
        <v>1</v>
      </c>
      <c r="K97" s="15">
        <f t="shared" si="8"/>
        <v>1</v>
      </c>
      <c r="L97" s="15"/>
      <c r="M97" s="15"/>
      <c r="N97" s="16">
        <f t="shared" ca="1" si="10"/>
        <v>1</v>
      </c>
      <c r="O97" s="8">
        <f t="shared" ca="1" si="11"/>
        <v>1</v>
      </c>
      <c r="P97" s="8">
        <f t="shared" ca="1" si="12"/>
        <v>1</v>
      </c>
      <c r="Q97" s="8">
        <f t="shared" si="9"/>
        <v>0</v>
      </c>
      <c r="R97" s="16">
        <v>1</v>
      </c>
      <c r="S97" s="16"/>
      <c r="T97" s="19">
        <v>42384</v>
      </c>
      <c r="U97" s="16">
        <v>0</v>
      </c>
      <c r="V97" s="19"/>
      <c r="W97" s="160"/>
      <c r="X97" s="160"/>
      <c r="Y97" s="160">
        <v>0</v>
      </c>
      <c r="Z97" s="160"/>
      <c r="AA97" s="160"/>
      <c r="AB97" s="10">
        <v>42391</v>
      </c>
      <c r="AC97" t="s">
        <v>296</v>
      </c>
      <c r="AD97" s="160">
        <f t="shared" si="13"/>
        <v>1</v>
      </c>
      <c r="AF97" t="s">
        <v>3056</v>
      </c>
      <c r="AG97" t="str">
        <f t="shared" si="14"/>
        <v>цели: вложения в уставные капиталы 3 лиц (РП №71 от 2015-07-14)</v>
      </c>
    </row>
    <row r="98" spans="1:33" x14ac:dyDescent="0.25">
      <c r="A98">
        <v>664</v>
      </c>
      <c r="B98">
        <v>16860</v>
      </c>
      <c r="C98" s="6" t="s">
        <v>3133</v>
      </c>
      <c r="D98" s="8">
        <v>150000000</v>
      </c>
      <c r="E98" s="6" t="s">
        <v>3136</v>
      </c>
      <c r="G98" s="10">
        <v>42299</v>
      </c>
      <c r="J98" s="133">
        <f ca="1">VLOOKUP(A98,OFFSET('Классификация клиентов'!$A$6,1,0,1000,2),2,0)</f>
        <v>1</v>
      </c>
      <c r="K98" s="15">
        <f t="shared" si="8"/>
        <v>1</v>
      </c>
      <c r="L98" s="15"/>
      <c r="M98" s="15"/>
      <c r="N98" s="16">
        <f t="shared" ca="1" si="10"/>
        <v>1</v>
      </c>
      <c r="O98" s="8">
        <f t="shared" ca="1" si="11"/>
        <v>1</v>
      </c>
      <c r="P98" s="8">
        <f t="shared" ca="1" si="12"/>
        <v>1</v>
      </c>
      <c r="Q98" s="8">
        <f t="shared" si="9"/>
        <v>0</v>
      </c>
      <c r="R98" s="16">
        <v>1</v>
      </c>
      <c r="S98" s="16"/>
      <c r="T98" s="19">
        <v>42384</v>
      </c>
      <c r="U98" s="16">
        <v>0</v>
      </c>
      <c r="V98" s="19"/>
      <c r="W98" s="160"/>
      <c r="X98" s="160"/>
      <c r="Y98" s="160"/>
      <c r="Z98" s="160"/>
      <c r="AA98" s="160"/>
      <c r="AB98" s="10">
        <v>42308</v>
      </c>
      <c r="AC98" t="s">
        <v>296</v>
      </c>
      <c r="AD98" s="160">
        <f t="shared" si="13"/>
        <v>0</v>
      </c>
      <c r="AF98" t="s">
        <v>466</v>
      </c>
      <c r="AG98" t="str">
        <f t="shared" si="14"/>
        <v/>
      </c>
    </row>
    <row r="99" spans="1:33" x14ac:dyDescent="0.25">
      <c r="A99">
        <v>664</v>
      </c>
      <c r="B99">
        <v>16861</v>
      </c>
      <c r="C99" s="6" t="s">
        <v>3134</v>
      </c>
      <c r="D99" s="8">
        <v>200000000</v>
      </c>
      <c r="E99" s="6" t="s">
        <v>3137</v>
      </c>
      <c r="G99" s="10">
        <v>42299</v>
      </c>
      <c r="J99" s="133">
        <f ca="1">VLOOKUP(A99,OFFSET('Классификация клиентов'!$A$6,1,0,1000,2),2,0)</f>
        <v>1</v>
      </c>
      <c r="K99" s="15">
        <f t="shared" si="8"/>
        <v>1</v>
      </c>
      <c r="L99" s="15"/>
      <c r="M99" s="15"/>
      <c r="N99" s="16">
        <f t="shared" ca="1" si="10"/>
        <v>1</v>
      </c>
      <c r="O99" s="8">
        <f t="shared" ca="1" si="11"/>
        <v>1</v>
      </c>
      <c r="P99" s="8">
        <f t="shared" ca="1" si="12"/>
        <v>1</v>
      </c>
      <c r="Q99" s="8">
        <f t="shared" si="9"/>
        <v>0</v>
      </c>
      <c r="R99" s="16">
        <v>1</v>
      </c>
      <c r="S99" s="16"/>
      <c r="T99" s="19">
        <v>42384</v>
      </c>
      <c r="U99" s="16">
        <v>0</v>
      </c>
      <c r="V99" s="19"/>
      <c r="W99" s="160"/>
      <c r="X99" s="160"/>
      <c r="Y99" s="160"/>
      <c r="Z99" s="160"/>
      <c r="AA99" s="160"/>
      <c r="AB99" s="10">
        <v>42308</v>
      </c>
      <c r="AC99" t="s">
        <v>296</v>
      </c>
      <c r="AD99" s="160">
        <f t="shared" si="13"/>
        <v>0</v>
      </c>
      <c r="AF99" t="s">
        <v>466</v>
      </c>
      <c r="AG99" t="str">
        <f t="shared" si="14"/>
        <v/>
      </c>
    </row>
    <row r="100" spans="1:33" x14ac:dyDescent="0.25">
      <c r="A100">
        <v>664</v>
      </c>
      <c r="B100">
        <v>16862</v>
      </c>
      <c r="C100" s="6" t="s">
        <v>3135</v>
      </c>
      <c r="D100" s="8">
        <v>85300000</v>
      </c>
      <c r="E100" s="6" t="s">
        <v>3138</v>
      </c>
      <c r="G100" s="10">
        <v>42299</v>
      </c>
      <c r="J100" s="133">
        <f ca="1">VLOOKUP(A100,OFFSET('Классификация клиентов'!$A$6,1,0,1000,2),2,0)</f>
        <v>1</v>
      </c>
      <c r="K100" s="15">
        <f t="shared" si="8"/>
        <v>1</v>
      </c>
      <c r="L100" s="15"/>
      <c r="M100" s="15"/>
      <c r="N100" s="16">
        <f t="shared" ca="1" si="10"/>
        <v>1</v>
      </c>
      <c r="O100" s="8">
        <f t="shared" ca="1" si="11"/>
        <v>1</v>
      </c>
      <c r="P100" s="8">
        <f t="shared" ca="1" si="12"/>
        <v>1</v>
      </c>
      <c r="Q100" s="8">
        <f t="shared" si="9"/>
        <v>0</v>
      </c>
      <c r="R100" s="16">
        <v>1</v>
      </c>
      <c r="S100" s="16"/>
      <c r="T100" s="19">
        <v>42384</v>
      </c>
      <c r="U100" s="16">
        <v>0</v>
      </c>
      <c r="V100" s="19"/>
      <c r="W100" s="160"/>
      <c r="X100" s="160"/>
      <c r="Y100" s="160"/>
      <c r="Z100" s="160"/>
      <c r="AA100" s="160"/>
      <c r="AB100" s="10">
        <v>42308</v>
      </c>
      <c r="AC100" t="s">
        <v>296</v>
      </c>
      <c r="AD100" s="160">
        <f t="shared" si="13"/>
        <v>0</v>
      </c>
      <c r="AF100" t="s">
        <v>466</v>
      </c>
      <c r="AG100" t="str">
        <f t="shared" si="14"/>
        <v/>
      </c>
    </row>
    <row r="101" spans="1:33" x14ac:dyDescent="0.25">
      <c r="A101">
        <v>664</v>
      </c>
      <c r="B101">
        <v>17400</v>
      </c>
      <c r="C101" s="6" t="s">
        <v>3510</v>
      </c>
      <c r="D101" s="8">
        <v>1310600000</v>
      </c>
      <c r="E101" s="6" t="s">
        <v>3512</v>
      </c>
      <c r="G101" s="10">
        <v>42368</v>
      </c>
      <c r="J101" s="133">
        <f ca="1">VLOOKUP(A101,OFFSET('Классификация клиентов'!$A$6,1,0,1000,2),2,0)</f>
        <v>1</v>
      </c>
      <c r="K101" s="15">
        <f t="shared" si="8"/>
        <v>1</v>
      </c>
      <c r="L101" s="15"/>
      <c r="M101" s="15"/>
      <c r="N101" s="16">
        <f t="shared" ca="1" si="10"/>
        <v>1</v>
      </c>
      <c r="O101" s="8">
        <f t="shared" ca="1" si="11"/>
        <v>1</v>
      </c>
      <c r="P101" s="8">
        <f t="shared" ca="1" si="12"/>
        <v>1</v>
      </c>
      <c r="Q101" s="8">
        <f t="shared" si="9"/>
        <v>0</v>
      </c>
      <c r="R101" s="16">
        <v>1</v>
      </c>
      <c r="S101" s="16"/>
      <c r="T101" s="19">
        <v>42109</v>
      </c>
      <c r="U101" s="16">
        <v>0</v>
      </c>
      <c r="V101" s="19"/>
      <c r="W101" s="160"/>
      <c r="X101" s="160"/>
      <c r="Y101" s="160"/>
      <c r="Z101" s="160"/>
      <c r="AA101" s="160"/>
      <c r="AB101" s="10">
        <v>42755</v>
      </c>
      <c r="AC101" t="s">
        <v>296</v>
      </c>
      <c r="AD101" s="160">
        <f t="shared" si="13"/>
        <v>0</v>
      </c>
      <c r="AF101" t="s">
        <v>466</v>
      </c>
      <c r="AG101" t="str">
        <f t="shared" si="14"/>
        <v/>
      </c>
    </row>
    <row r="102" spans="1:33" x14ac:dyDescent="0.25">
      <c r="A102">
        <v>664</v>
      </c>
      <c r="B102">
        <v>17401</v>
      </c>
      <c r="C102" s="6" t="s">
        <v>3511</v>
      </c>
      <c r="D102" s="8">
        <v>1630000000</v>
      </c>
      <c r="E102" s="6" t="s">
        <v>3513</v>
      </c>
      <c r="G102" s="10">
        <v>42368</v>
      </c>
      <c r="J102" s="133">
        <f ca="1">VLOOKUP(A102,OFFSET('Классификация клиентов'!$A$6,1,0,1000,2),2,0)</f>
        <v>1</v>
      </c>
      <c r="K102" s="15">
        <f t="shared" si="8"/>
        <v>1</v>
      </c>
      <c r="L102" s="15"/>
      <c r="M102" s="15"/>
      <c r="N102" s="16">
        <f t="shared" ca="1" si="10"/>
        <v>1</v>
      </c>
      <c r="O102" s="8">
        <f t="shared" ca="1" si="11"/>
        <v>1</v>
      </c>
      <c r="P102" s="8">
        <f t="shared" ca="1" si="12"/>
        <v>1</v>
      </c>
      <c r="Q102" s="8">
        <f t="shared" si="9"/>
        <v>0</v>
      </c>
      <c r="R102" s="16">
        <v>1</v>
      </c>
      <c r="S102" s="16"/>
      <c r="T102" s="19">
        <v>42109</v>
      </c>
      <c r="U102" s="16">
        <v>0</v>
      </c>
      <c r="V102" s="19"/>
      <c r="W102" s="160"/>
      <c r="X102" s="160"/>
      <c r="Y102" s="160"/>
      <c r="Z102" s="160"/>
      <c r="AA102" s="160"/>
      <c r="AB102" s="10">
        <v>42755</v>
      </c>
      <c r="AC102" t="s">
        <v>296</v>
      </c>
      <c r="AD102" s="160">
        <f t="shared" si="13"/>
        <v>0</v>
      </c>
      <c r="AF102" t="s">
        <v>466</v>
      </c>
      <c r="AG102" t="str">
        <f t="shared" si="14"/>
        <v/>
      </c>
    </row>
    <row r="103" spans="1:33" x14ac:dyDescent="0.25">
      <c r="A103">
        <v>664</v>
      </c>
      <c r="B103">
        <v>17402</v>
      </c>
      <c r="C103" s="6" t="s">
        <v>3508</v>
      </c>
      <c r="D103" s="8">
        <v>9150160</v>
      </c>
      <c r="E103" s="6" t="s">
        <v>3514</v>
      </c>
      <c r="G103" s="10">
        <v>42368</v>
      </c>
      <c r="J103" s="133">
        <f ca="1">VLOOKUP(A103,OFFSET('Классификация клиентов'!$A$6,1,0,1000,2),2,0)</f>
        <v>1</v>
      </c>
      <c r="K103" s="15">
        <f t="shared" si="8"/>
        <v>1</v>
      </c>
      <c r="L103" s="15"/>
      <c r="M103" s="15"/>
      <c r="N103" s="16">
        <f t="shared" ca="1" si="10"/>
        <v>1</v>
      </c>
      <c r="O103" s="8">
        <f t="shared" ca="1" si="11"/>
        <v>1</v>
      </c>
      <c r="P103" s="8">
        <f t="shared" ca="1" si="12"/>
        <v>1</v>
      </c>
      <c r="Q103" s="8">
        <f t="shared" si="9"/>
        <v>0</v>
      </c>
      <c r="R103" s="16">
        <v>1</v>
      </c>
      <c r="S103" s="16"/>
      <c r="T103" s="19">
        <v>42109</v>
      </c>
      <c r="U103" s="16">
        <v>0</v>
      </c>
      <c r="V103" s="19"/>
      <c r="W103" s="160"/>
      <c r="X103" s="160"/>
      <c r="Y103" s="160"/>
      <c r="Z103" s="160"/>
      <c r="AA103" s="160"/>
      <c r="AB103" s="10">
        <v>42369</v>
      </c>
      <c r="AC103" t="s">
        <v>296</v>
      </c>
      <c r="AD103" s="160">
        <f t="shared" si="13"/>
        <v>0</v>
      </c>
      <c r="AF103" t="s">
        <v>466</v>
      </c>
      <c r="AG103" t="str">
        <f t="shared" si="14"/>
        <v/>
      </c>
    </row>
    <row r="104" spans="1:33" x14ac:dyDescent="0.25">
      <c r="A104">
        <v>664</v>
      </c>
      <c r="B104">
        <v>17424</v>
      </c>
      <c r="C104" s="6" t="s">
        <v>4685</v>
      </c>
      <c r="D104" s="8">
        <v>50000000</v>
      </c>
      <c r="E104" s="6" t="s">
        <v>4714</v>
      </c>
      <c r="G104" s="10">
        <v>42368</v>
      </c>
      <c r="J104" s="133">
        <f ca="1">VLOOKUP(A104,OFFSET('Классификация клиентов'!$A$6,1,0,1000,2),2,0)</f>
        <v>1</v>
      </c>
      <c r="K104" s="15">
        <f t="shared" si="8"/>
        <v>1</v>
      </c>
      <c r="L104" s="15"/>
      <c r="M104" s="15"/>
      <c r="N104" s="16">
        <f t="shared" ca="1" si="10"/>
        <v>1</v>
      </c>
      <c r="O104" s="8">
        <f t="shared" ca="1" si="11"/>
        <v>1</v>
      </c>
      <c r="P104" s="8">
        <f t="shared" ca="1" si="12"/>
        <v>1</v>
      </c>
      <c r="Q104" s="8">
        <f t="shared" si="9"/>
        <v>0</v>
      </c>
      <c r="R104" s="16">
        <v>1</v>
      </c>
      <c r="S104" s="16"/>
      <c r="T104" s="19">
        <v>42566</v>
      </c>
      <c r="U104" s="16">
        <v>0</v>
      </c>
      <c r="V104" s="19"/>
      <c r="W104" s="160"/>
      <c r="X104" s="160"/>
      <c r="Y104" s="160">
        <v>0</v>
      </c>
      <c r="Z104" s="160"/>
      <c r="AA104" s="160"/>
      <c r="AB104" s="10">
        <v>42551</v>
      </c>
      <c r="AC104" t="s">
        <v>296</v>
      </c>
      <c r="AD104" s="160">
        <f t="shared" si="13"/>
        <v>1</v>
      </c>
      <c r="AF104" t="s">
        <v>4715</v>
      </c>
      <c r="AG104" t="str">
        <f t="shared" si="14"/>
        <v>цели: вложения в уставные капиталы 3 лиц (РП №71 от 2015-07-14);
цели: приобретение/погашение ценных бумаг (РП №71 от 2015-07-14)</v>
      </c>
    </row>
    <row r="105" spans="1:33" x14ac:dyDescent="0.25">
      <c r="A105">
        <v>664</v>
      </c>
      <c r="B105">
        <v>26440</v>
      </c>
      <c r="C105" s="6" t="s">
        <v>5210</v>
      </c>
      <c r="D105" s="8">
        <v>785672080</v>
      </c>
      <c r="E105" s="6" t="s">
        <v>5212</v>
      </c>
      <c r="G105" s="10">
        <v>42599</v>
      </c>
      <c r="J105" s="133">
        <f ca="1">VLOOKUP(A105,OFFSET('Классификация клиентов'!$A$6,1,0,1000,2),2,0)</f>
        <v>1</v>
      </c>
      <c r="K105" s="15">
        <f t="shared" si="8"/>
        <v>1</v>
      </c>
      <c r="L105" s="15"/>
      <c r="M105" s="15"/>
      <c r="N105" s="16">
        <f t="shared" ca="1" si="10"/>
        <v>1</v>
      </c>
      <c r="O105" s="8">
        <f t="shared" ca="1" si="11"/>
        <v>1</v>
      </c>
      <c r="P105" s="8">
        <f t="shared" ca="1" si="12"/>
        <v>1</v>
      </c>
      <c r="Q105" s="8">
        <f t="shared" si="9"/>
        <v>0</v>
      </c>
      <c r="R105" s="16">
        <v>1</v>
      </c>
      <c r="S105" s="16"/>
      <c r="T105" s="19">
        <v>42658</v>
      </c>
      <c r="U105" s="16">
        <v>0</v>
      </c>
      <c r="V105" s="19"/>
      <c r="W105" s="160"/>
      <c r="X105" s="160"/>
      <c r="Y105" s="160">
        <v>0</v>
      </c>
      <c r="Z105" s="160"/>
      <c r="AA105" s="160"/>
      <c r="AB105" s="10">
        <v>42755</v>
      </c>
      <c r="AC105" t="s">
        <v>296</v>
      </c>
      <c r="AD105" s="160">
        <f t="shared" si="13"/>
        <v>1</v>
      </c>
      <c r="AF105" t="s">
        <v>5213</v>
      </c>
      <c r="AG105" t="str">
        <f t="shared" si="14"/>
        <v>цели: приобретение/погашение ценных бумаг (РППП №6149/411120 от 2016-07-26)</v>
      </c>
    </row>
    <row r="106" spans="1:33" x14ac:dyDescent="0.25">
      <c r="A106">
        <v>664</v>
      </c>
      <c r="B106">
        <v>26441</v>
      </c>
      <c r="C106" s="6" t="s">
        <v>5211</v>
      </c>
      <c r="D106" s="8">
        <v>554368080</v>
      </c>
      <c r="E106" s="6" t="s">
        <v>5214</v>
      </c>
      <c r="G106" s="10">
        <v>42599</v>
      </c>
      <c r="J106" s="133">
        <f ca="1">VLOOKUP(A106,OFFSET('Классификация клиентов'!$A$6,1,0,1000,2),2,0)</f>
        <v>1</v>
      </c>
      <c r="K106" s="15">
        <f t="shared" si="8"/>
        <v>1</v>
      </c>
      <c r="L106" s="15"/>
      <c r="M106" s="15"/>
      <c r="N106" s="16">
        <f t="shared" ca="1" si="10"/>
        <v>1</v>
      </c>
      <c r="O106" s="8">
        <f t="shared" ca="1" si="11"/>
        <v>1</v>
      </c>
      <c r="P106" s="8">
        <f t="shared" ca="1" si="12"/>
        <v>1</v>
      </c>
      <c r="Q106" s="8">
        <f t="shared" si="9"/>
        <v>0</v>
      </c>
      <c r="R106" s="16">
        <v>1</v>
      </c>
      <c r="S106" s="16"/>
      <c r="T106" s="19">
        <v>42658</v>
      </c>
      <c r="U106" s="16">
        <v>0</v>
      </c>
      <c r="V106" s="19"/>
      <c r="W106" s="160"/>
      <c r="X106" s="160"/>
      <c r="Y106" s="160">
        <v>0</v>
      </c>
      <c r="Z106" s="160"/>
      <c r="AA106" s="160"/>
      <c r="AB106" s="10">
        <v>42755</v>
      </c>
      <c r="AC106" t="s">
        <v>296</v>
      </c>
      <c r="AD106" s="160">
        <f t="shared" si="13"/>
        <v>1</v>
      </c>
      <c r="AF106" t="s">
        <v>5213</v>
      </c>
      <c r="AG106" t="str">
        <f t="shared" si="14"/>
        <v>цели: приобретение/погашение ценных бумаг (РППП №6149/411120 от 2016-07-26)</v>
      </c>
    </row>
    <row r="107" spans="1:33" x14ac:dyDescent="0.25">
      <c r="A107">
        <v>664</v>
      </c>
      <c r="B107">
        <v>26531</v>
      </c>
      <c r="C107" s="6" t="s">
        <v>5216</v>
      </c>
      <c r="D107" s="8">
        <v>37905390</v>
      </c>
      <c r="E107" s="6" t="s">
        <v>5218</v>
      </c>
      <c r="G107" s="10">
        <v>42600</v>
      </c>
      <c r="J107" s="133">
        <f ca="1">VLOOKUP(A107,OFFSET('Классификация клиентов'!$A$6,1,0,1000,2),2,0)</f>
        <v>1</v>
      </c>
      <c r="K107" s="15">
        <f t="shared" si="8"/>
        <v>1</v>
      </c>
      <c r="L107" s="15"/>
      <c r="M107" s="15"/>
      <c r="N107" s="16">
        <f t="shared" ca="1" si="10"/>
        <v>1</v>
      </c>
      <c r="O107" s="8">
        <f t="shared" ca="1" si="11"/>
        <v>1</v>
      </c>
      <c r="P107" s="8">
        <f t="shared" ca="1" si="12"/>
        <v>1</v>
      </c>
      <c r="Q107" s="8">
        <f t="shared" si="9"/>
        <v>0</v>
      </c>
      <c r="R107" s="16">
        <v>1</v>
      </c>
      <c r="S107" s="16"/>
      <c r="T107" s="19">
        <v>42658</v>
      </c>
      <c r="U107" s="16">
        <v>0</v>
      </c>
      <c r="V107" s="19"/>
      <c r="W107" s="160"/>
      <c r="X107" s="160"/>
      <c r="Y107" s="160">
        <v>0</v>
      </c>
      <c r="Z107" s="160"/>
      <c r="AA107" s="160"/>
      <c r="AB107" s="10">
        <v>42604</v>
      </c>
      <c r="AC107" t="s">
        <v>296</v>
      </c>
      <c r="AD107" s="160">
        <f t="shared" si="13"/>
        <v>1</v>
      </c>
      <c r="AF107" t="s">
        <v>5213</v>
      </c>
      <c r="AG107" t="str">
        <f t="shared" si="14"/>
        <v>цели: приобретение/погашение ценных бумаг (РППП №6149/411120 от 2016-07-26)</v>
      </c>
    </row>
    <row r="108" spans="1:33" x14ac:dyDescent="0.25">
      <c r="A108">
        <v>686</v>
      </c>
      <c r="B108">
        <v>4353</v>
      </c>
      <c r="C108" s="6" t="s">
        <v>3076</v>
      </c>
      <c r="D108" s="8">
        <v>45887843599.82</v>
      </c>
      <c r="E108" s="6" t="s">
        <v>1859</v>
      </c>
      <c r="G108" s="10">
        <v>40539</v>
      </c>
      <c r="J108" s="133">
        <f ca="1">VLOOKUP(A108,OFFSET('Классификация клиентов'!$A$6,1,0,1000,2),2,0)</f>
        <v>2.2000000000000002</v>
      </c>
      <c r="K108" s="15">
        <f t="shared" si="8"/>
        <v>3</v>
      </c>
      <c r="L108" s="15">
        <v>-2</v>
      </c>
      <c r="M108" s="15" t="s">
        <v>3931</v>
      </c>
      <c r="N108" s="16">
        <f t="shared" ca="1" si="10"/>
        <v>3</v>
      </c>
      <c r="O108" s="8">
        <f t="shared" ca="1" si="11"/>
        <v>3</v>
      </c>
      <c r="P108" s="8">
        <f t="shared" ca="1" si="12"/>
        <v>3</v>
      </c>
      <c r="Q108" s="8">
        <f t="shared" si="9"/>
        <v>0</v>
      </c>
      <c r="R108" s="16">
        <v>1</v>
      </c>
      <c r="S108" s="16"/>
      <c r="T108" s="19">
        <v>36526</v>
      </c>
      <c r="U108" s="16">
        <v>920</v>
      </c>
      <c r="V108" s="19" t="s">
        <v>7005</v>
      </c>
      <c r="W108" s="160">
        <v>2</v>
      </c>
      <c r="X108" s="160"/>
      <c r="Y108" s="160">
        <v>0</v>
      </c>
      <c r="Z108" s="160"/>
      <c r="AA108" s="160"/>
      <c r="AB108" s="10">
        <v>42735</v>
      </c>
      <c r="AC108" t="s">
        <v>296</v>
      </c>
      <c r="AD108" s="160">
        <f t="shared" si="13"/>
        <v>2</v>
      </c>
      <c r="AF108" t="s">
        <v>1860</v>
      </c>
      <c r="AG108" t="str">
        <f t="shared" si="14"/>
        <v>реструктуризация (РУОБ отсутствует);
реструктуризация (РП №46 от 2011-10-04, РП №16 от 2013-04-04);
цели: предоставление/погашение займов 3 лицам (РП №83 от 2010-12-14, РП №46 от 2011-10-04, РП №16 от 2013-04-04, РП №17 от 2014-04-22)</v>
      </c>
    </row>
    <row r="109" spans="1:33" x14ac:dyDescent="0.25">
      <c r="A109">
        <v>722</v>
      </c>
      <c r="B109">
        <v>1130</v>
      </c>
      <c r="C109" s="6" t="s">
        <v>391</v>
      </c>
      <c r="D109" s="8">
        <v>39997009879.25</v>
      </c>
      <c r="E109" s="6" t="s">
        <v>1861</v>
      </c>
      <c r="G109" s="10">
        <v>38714</v>
      </c>
      <c r="J109" s="133">
        <f ca="1">VLOOKUP(A109,OFFSET('Классификация клиентов'!$A$6,1,0,1000,2),2,0)</f>
        <v>1</v>
      </c>
      <c r="K109" s="15">
        <f t="shared" ca="1" si="8"/>
        <v>1</v>
      </c>
      <c r="L109" s="15"/>
      <c r="M109" s="15"/>
      <c r="N109" s="16">
        <f t="shared" ca="1" si="10"/>
        <v>1</v>
      </c>
      <c r="O109" s="8">
        <f t="shared" ca="1" si="11"/>
        <v>1</v>
      </c>
      <c r="P109" s="8">
        <f t="shared" ca="1" si="12"/>
        <v>1</v>
      </c>
      <c r="Q109" s="8">
        <f t="shared" si="9"/>
        <v>0</v>
      </c>
      <c r="R109" s="16">
        <v>0</v>
      </c>
      <c r="S109" s="16"/>
      <c r="T109" s="19">
        <v>219148</v>
      </c>
      <c r="U109" s="16">
        <v>0</v>
      </c>
      <c r="V109" s="19"/>
      <c r="W109" s="160"/>
      <c r="X109" s="160"/>
      <c r="Y109" s="160"/>
      <c r="Z109" s="160"/>
      <c r="AA109" s="160"/>
      <c r="AB109" s="10">
        <v>40543</v>
      </c>
      <c r="AC109" t="s">
        <v>298</v>
      </c>
      <c r="AD109" s="160">
        <f t="shared" si="13"/>
        <v>0</v>
      </c>
      <c r="AF109" t="s">
        <v>466</v>
      </c>
      <c r="AG109" t="str">
        <f t="shared" si="14"/>
        <v/>
      </c>
    </row>
    <row r="110" spans="1:33" x14ac:dyDescent="0.25">
      <c r="A110">
        <v>722</v>
      </c>
      <c r="B110">
        <v>1131</v>
      </c>
      <c r="C110" s="6" t="s">
        <v>142</v>
      </c>
      <c r="D110" s="8">
        <v>12766673078.07</v>
      </c>
      <c r="E110" s="6" t="s">
        <v>1862</v>
      </c>
      <c r="G110" s="10">
        <v>38714</v>
      </c>
      <c r="J110" s="133">
        <f ca="1">VLOOKUP(A110,OFFSET('Классификация клиентов'!$A$6,1,0,1000,2),2,0)</f>
        <v>1</v>
      </c>
      <c r="K110" s="15">
        <f t="shared" ca="1" si="8"/>
        <v>1</v>
      </c>
      <c r="L110" s="15"/>
      <c r="M110" s="15"/>
      <c r="N110" s="16">
        <f t="shared" ca="1" si="10"/>
        <v>1</v>
      </c>
      <c r="O110" s="8">
        <f t="shared" ca="1" si="11"/>
        <v>1</v>
      </c>
      <c r="P110" s="8">
        <f t="shared" ca="1" si="12"/>
        <v>1</v>
      </c>
      <c r="Q110" s="8">
        <f t="shared" si="9"/>
        <v>0</v>
      </c>
      <c r="R110" s="16">
        <v>0</v>
      </c>
      <c r="S110" s="16"/>
      <c r="T110" s="19">
        <v>219148</v>
      </c>
      <c r="U110" s="16">
        <v>0</v>
      </c>
      <c r="V110" s="19"/>
      <c r="W110" s="160"/>
      <c r="X110" s="160"/>
      <c r="Y110" s="160"/>
      <c r="Z110" s="160"/>
      <c r="AA110" s="160"/>
      <c r="AB110" s="10">
        <v>40543</v>
      </c>
      <c r="AC110" t="s">
        <v>298</v>
      </c>
      <c r="AD110" s="160">
        <f t="shared" si="13"/>
        <v>0</v>
      </c>
      <c r="AF110" t="s">
        <v>466</v>
      </c>
      <c r="AG110" t="str">
        <f t="shared" si="14"/>
        <v/>
      </c>
    </row>
    <row r="111" spans="1:33" x14ac:dyDescent="0.25">
      <c r="A111">
        <v>722</v>
      </c>
      <c r="B111">
        <v>2212</v>
      </c>
      <c r="C111" s="6" t="s">
        <v>498</v>
      </c>
      <c r="D111" s="8">
        <v>6198591167.8299999</v>
      </c>
      <c r="E111" s="6" t="s">
        <v>1863</v>
      </c>
      <c r="G111" s="10">
        <v>38714</v>
      </c>
      <c r="J111" s="133">
        <f ca="1">VLOOKUP(A111,OFFSET('Классификация клиентов'!$A$6,1,0,1000,2),2,0)</f>
        <v>1</v>
      </c>
      <c r="K111" s="15">
        <f t="shared" ca="1" si="8"/>
        <v>1</v>
      </c>
      <c r="L111" s="15"/>
      <c r="M111" s="15"/>
      <c r="N111" s="16">
        <f t="shared" ca="1" si="10"/>
        <v>1</v>
      </c>
      <c r="O111" s="8">
        <f t="shared" ca="1" si="11"/>
        <v>1</v>
      </c>
      <c r="P111" s="8">
        <f t="shared" ca="1" si="12"/>
        <v>1</v>
      </c>
      <c r="Q111" s="8">
        <f t="shared" si="9"/>
        <v>0</v>
      </c>
      <c r="R111" s="16">
        <v>0</v>
      </c>
      <c r="S111" s="16"/>
      <c r="T111" s="19">
        <v>219148</v>
      </c>
      <c r="U111" s="16">
        <v>0</v>
      </c>
      <c r="V111" s="19"/>
      <c r="W111" s="160"/>
      <c r="X111" s="160"/>
      <c r="Y111" s="160"/>
      <c r="Z111" s="160"/>
      <c r="AA111" s="160"/>
      <c r="AB111" s="10">
        <v>40268</v>
      </c>
      <c r="AC111" t="s">
        <v>299</v>
      </c>
      <c r="AD111" s="160">
        <f t="shared" si="13"/>
        <v>0</v>
      </c>
      <c r="AF111" t="s">
        <v>466</v>
      </c>
      <c r="AG111" t="str">
        <f t="shared" si="14"/>
        <v/>
      </c>
    </row>
    <row r="112" spans="1:33" x14ac:dyDescent="0.25">
      <c r="A112">
        <v>752</v>
      </c>
      <c r="B112">
        <v>10000752</v>
      </c>
      <c r="C112" s="6" t="s">
        <v>4405</v>
      </c>
      <c r="D112" s="8">
        <v>5974487872.6000004</v>
      </c>
      <c r="E112" s="6"/>
      <c r="G112" s="10"/>
      <c r="J112" s="133">
        <f ca="1">VLOOKUP(A112,OFFSET('Классификация клиентов'!$A$6,1,0,1000,2),2,0)</f>
        <v>1</v>
      </c>
      <c r="K112" s="15">
        <f t="shared" ca="1" si="8"/>
        <v>1</v>
      </c>
      <c r="L112" s="15"/>
      <c r="M112" s="15"/>
      <c r="N112" s="16">
        <f t="shared" ca="1" si="10"/>
        <v>1</v>
      </c>
      <c r="O112" s="8">
        <f t="shared" ca="1" si="11"/>
        <v>1</v>
      </c>
      <c r="P112" s="8">
        <f t="shared" ca="1" si="12"/>
        <v>1</v>
      </c>
      <c r="Q112" s="8">
        <f t="shared" si="9"/>
        <v>0</v>
      </c>
      <c r="R112" s="16"/>
      <c r="S112" s="16"/>
      <c r="T112" s="19"/>
      <c r="U112" s="16">
        <v>0</v>
      </c>
      <c r="V112" s="19"/>
      <c r="W112" s="160"/>
      <c r="X112" s="160"/>
      <c r="Y112" s="160"/>
      <c r="Z112" s="160"/>
      <c r="AA112" s="160"/>
      <c r="AB112" s="10"/>
      <c r="AD112" s="160">
        <f t="shared" si="13"/>
        <v>0</v>
      </c>
      <c r="AG112" t="str">
        <f t="shared" si="14"/>
        <v/>
      </c>
    </row>
    <row r="113" spans="1:33" x14ac:dyDescent="0.25">
      <c r="A113">
        <v>809</v>
      </c>
      <c r="B113">
        <v>11133</v>
      </c>
      <c r="C113" s="6" t="s">
        <v>1129</v>
      </c>
      <c r="D113" s="8">
        <v>12500000000</v>
      </c>
      <c r="E113" s="6" t="s">
        <v>1864</v>
      </c>
      <c r="G113" s="10">
        <v>41696</v>
      </c>
      <c r="J113" s="133">
        <f ca="1">VLOOKUP(A113,OFFSET('Классификация клиентов'!$A$6,1,0,1000,2),2,0)</f>
        <v>1</v>
      </c>
      <c r="K113" s="15">
        <f t="shared" si="8"/>
        <v>1</v>
      </c>
      <c r="L113" s="15">
        <v>-1</v>
      </c>
      <c r="M113" s="15" t="s">
        <v>178</v>
      </c>
      <c r="N113" s="16">
        <f t="shared" ca="1" si="10"/>
        <v>1</v>
      </c>
      <c r="O113" s="8">
        <f t="shared" ca="1" si="11"/>
        <v>1</v>
      </c>
      <c r="P113" s="8">
        <f t="shared" ca="1" si="12"/>
        <v>1</v>
      </c>
      <c r="Q113" s="8">
        <f t="shared" si="9"/>
        <v>0</v>
      </c>
      <c r="R113" s="16">
        <v>1</v>
      </c>
      <c r="S113" s="16"/>
      <c r="T113" s="19">
        <v>41723</v>
      </c>
      <c r="U113" s="16">
        <v>0</v>
      </c>
      <c r="V113" s="19"/>
      <c r="W113" s="160">
        <v>0</v>
      </c>
      <c r="X113" s="160"/>
      <c r="Y113" s="160">
        <v>0</v>
      </c>
      <c r="Z113" s="160"/>
      <c r="AA113" s="160"/>
      <c r="AB113" s="10">
        <v>42026</v>
      </c>
      <c r="AC113" t="s">
        <v>296</v>
      </c>
      <c r="AD113" s="160">
        <f t="shared" si="13"/>
        <v>2</v>
      </c>
      <c r="AF113" t="s">
        <v>1865</v>
      </c>
      <c r="AG113" t="str">
        <f t="shared" si="14"/>
        <v>реструктуризация (РП №79 от 2014-12-29);
цели: предоставление/погашение займов 3 лицам (РП №2 от 2013-01-22)</v>
      </c>
    </row>
    <row r="114" spans="1:33" x14ac:dyDescent="0.25">
      <c r="A114">
        <v>809</v>
      </c>
      <c r="B114">
        <v>17478</v>
      </c>
      <c r="C114" s="6" t="s">
        <v>3635</v>
      </c>
      <c r="D114" s="8">
        <v>15000000000</v>
      </c>
      <c r="E114" s="6" t="s">
        <v>3639</v>
      </c>
      <c r="G114" s="10">
        <v>42396</v>
      </c>
      <c r="J114" s="133">
        <f ca="1">VLOOKUP(A114,OFFSET('Классификация клиентов'!$A$6,1,0,1000,2),2,0)</f>
        <v>1</v>
      </c>
      <c r="K114" s="15">
        <f t="shared" si="8"/>
        <v>1</v>
      </c>
      <c r="L114" s="15">
        <v>-1</v>
      </c>
      <c r="M114" s="15" t="s">
        <v>178</v>
      </c>
      <c r="N114" s="16">
        <f t="shared" ca="1" si="10"/>
        <v>1</v>
      </c>
      <c r="O114" s="8">
        <f t="shared" ca="1" si="11"/>
        <v>1</v>
      </c>
      <c r="P114" s="8">
        <f t="shared" ca="1" si="12"/>
        <v>1</v>
      </c>
      <c r="Q114" s="8">
        <f t="shared" si="9"/>
        <v>0</v>
      </c>
      <c r="R114" s="16">
        <v>1</v>
      </c>
      <c r="S114" s="16"/>
      <c r="T114" s="19">
        <v>42454</v>
      </c>
      <c r="U114" s="16">
        <v>0</v>
      </c>
      <c r="V114" s="19"/>
      <c r="W114" s="160"/>
      <c r="X114" s="160">
        <v>0</v>
      </c>
      <c r="Y114" s="160"/>
      <c r="Z114" s="160"/>
      <c r="AA114" s="160"/>
      <c r="AB114" s="10">
        <v>42400</v>
      </c>
      <c r="AC114" t="s">
        <v>296</v>
      </c>
      <c r="AD114" s="160">
        <f t="shared" si="13"/>
        <v>1</v>
      </c>
      <c r="AF114" t="s">
        <v>3640</v>
      </c>
      <c r="AG114" t="str">
        <f t="shared" si="14"/>
        <v>цели: погашение ранее выданной ссуды (РП №64 от 2015-06-26)</v>
      </c>
    </row>
    <row r="115" spans="1:33" x14ac:dyDescent="0.25">
      <c r="A115">
        <v>809</v>
      </c>
      <c r="B115">
        <v>17479</v>
      </c>
      <c r="C115" s="6" t="s">
        <v>3636</v>
      </c>
      <c r="D115" s="8">
        <v>20000000000</v>
      </c>
      <c r="E115" s="6" t="s">
        <v>3641</v>
      </c>
      <c r="G115" s="10">
        <v>42396</v>
      </c>
      <c r="J115" s="133">
        <f ca="1">VLOOKUP(A115,OFFSET('Классификация клиентов'!$A$6,1,0,1000,2),2,0)</f>
        <v>1</v>
      </c>
      <c r="K115" s="15">
        <f t="shared" si="8"/>
        <v>1</v>
      </c>
      <c r="L115" s="15">
        <v>-1</v>
      </c>
      <c r="M115" s="15" t="s">
        <v>178</v>
      </c>
      <c r="N115" s="16">
        <f t="shared" ca="1" si="10"/>
        <v>1</v>
      </c>
      <c r="O115" s="8">
        <f t="shared" ca="1" si="11"/>
        <v>1</v>
      </c>
      <c r="P115" s="8">
        <f t="shared" ca="1" si="12"/>
        <v>1</v>
      </c>
      <c r="Q115" s="8">
        <f t="shared" si="9"/>
        <v>0</v>
      </c>
      <c r="R115" s="16">
        <v>1</v>
      </c>
      <c r="S115" s="16"/>
      <c r="T115" s="19">
        <v>42454</v>
      </c>
      <c r="U115" s="16">
        <v>0</v>
      </c>
      <c r="V115" s="19"/>
      <c r="W115" s="160"/>
      <c r="X115" s="160">
        <v>0</v>
      </c>
      <c r="Y115" s="160"/>
      <c r="Z115" s="160"/>
      <c r="AA115" s="160"/>
      <c r="AB115" s="10">
        <v>42400</v>
      </c>
      <c r="AC115" t="s">
        <v>296</v>
      </c>
      <c r="AD115" s="160">
        <f t="shared" si="13"/>
        <v>1</v>
      </c>
      <c r="AF115" t="s">
        <v>3640</v>
      </c>
      <c r="AG115" t="str">
        <f t="shared" si="14"/>
        <v>цели: погашение ранее выданной ссуды (РП №64 от 2015-06-26)</v>
      </c>
    </row>
    <row r="116" spans="1:33" x14ac:dyDescent="0.25">
      <c r="A116">
        <v>809</v>
      </c>
      <c r="B116">
        <v>17480</v>
      </c>
      <c r="C116" s="6" t="s">
        <v>3637</v>
      </c>
      <c r="D116" s="8">
        <v>15000000000</v>
      </c>
      <c r="E116" s="6" t="s">
        <v>3642</v>
      </c>
      <c r="G116" s="10">
        <v>42396</v>
      </c>
      <c r="J116" s="133">
        <f ca="1">VLOOKUP(A116,OFFSET('Классификация клиентов'!$A$6,1,0,1000,2),2,0)</f>
        <v>1</v>
      </c>
      <c r="K116" s="15">
        <f t="shared" si="8"/>
        <v>1</v>
      </c>
      <c r="L116" s="15">
        <v>-1</v>
      </c>
      <c r="M116" s="15" t="s">
        <v>178</v>
      </c>
      <c r="N116" s="16">
        <f t="shared" ca="1" si="10"/>
        <v>1</v>
      </c>
      <c r="O116" s="8">
        <f t="shared" ca="1" si="11"/>
        <v>1</v>
      </c>
      <c r="P116" s="8">
        <f t="shared" ca="1" si="12"/>
        <v>1</v>
      </c>
      <c r="Q116" s="8">
        <f t="shared" si="9"/>
        <v>0</v>
      </c>
      <c r="R116" s="16">
        <v>1</v>
      </c>
      <c r="S116" s="16"/>
      <c r="T116" s="19">
        <v>42454</v>
      </c>
      <c r="U116" s="16">
        <v>0</v>
      </c>
      <c r="V116" s="19"/>
      <c r="W116" s="160"/>
      <c r="X116" s="160">
        <v>0</v>
      </c>
      <c r="Y116" s="160"/>
      <c r="Z116" s="160"/>
      <c r="AA116" s="160"/>
      <c r="AB116" s="10">
        <v>42400</v>
      </c>
      <c r="AC116" t="s">
        <v>296</v>
      </c>
      <c r="AD116" s="160">
        <f t="shared" si="13"/>
        <v>1</v>
      </c>
      <c r="AF116" t="s">
        <v>3640</v>
      </c>
      <c r="AG116" t="str">
        <f t="shared" si="14"/>
        <v>цели: погашение ранее выданной ссуды (РП №64 от 2015-06-26)</v>
      </c>
    </row>
    <row r="117" spans="1:33" x14ac:dyDescent="0.25">
      <c r="A117">
        <v>809</v>
      </c>
      <c r="B117">
        <v>17543</v>
      </c>
      <c r="C117" s="6" t="s">
        <v>3709</v>
      </c>
      <c r="D117" s="8">
        <v>10000000000</v>
      </c>
      <c r="E117" s="6" t="s">
        <v>3713</v>
      </c>
      <c r="G117" s="10">
        <v>42409</v>
      </c>
      <c r="J117" s="133">
        <f ca="1">VLOOKUP(A117,OFFSET('Классификация клиентов'!$A$6,1,0,1000,2),2,0)</f>
        <v>1</v>
      </c>
      <c r="K117" s="15">
        <f t="shared" si="8"/>
        <v>1</v>
      </c>
      <c r="L117" s="15">
        <v>-1</v>
      </c>
      <c r="M117" s="15" t="s">
        <v>178</v>
      </c>
      <c r="N117" s="16">
        <f t="shared" ca="1" si="10"/>
        <v>1</v>
      </c>
      <c r="O117" s="8">
        <f t="shared" ca="1" si="11"/>
        <v>1</v>
      </c>
      <c r="P117" s="8">
        <f t="shared" ca="1" si="12"/>
        <v>1</v>
      </c>
      <c r="Q117" s="8">
        <f t="shared" si="9"/>
        <v>0</v>
      </c>
      <c r="R117" s="16">
        <v>1</v>
      </c>
      <c r="S117" s="16"/>
      <c r="T117" s="19">
        <v>42454</v>
      </c>
      <c r="U117" s="16">
        <v>0</v>
      </c>
      <c r="V117" s="19"/>
      <c r="W117" s="160"/>
      <c r="X117" s="160">
        <v>0</v>
      </c>
      <c r="Y117" s="160"/>
      <c r="Z117" s="160"/>
      <c r="AA117" s="160"/>
      <c r="AB117" s="10">
        <v>42420</v>
      </c>
      <c r="AC117" t="s">
        <v>296</v>
      </c>
      <c r="AD117" s="160">
        <f t="shared" si="13"/>
        <v>1</v>
      </c>
      <c r="AF117" t="s">
        <v>3640</v>
      </c>
      <c r="AG117" t="str">
        <f t="shared" si="14"/>
        <v>цели: погашение ранее выданной ссуды (РП №64 от 2015-06-26)</v>
      </c>
    </row>
    <row r="118" spans="1:33" x14ac:dyDescent="0.25">
      <c r="A118">
        <v>809</v>
      </c>
      <c r="B118">
        <v>17544</v>
      </c>
      <c r="C118" s="6" t="s">
        <v>3710</v>
      </c>
      <c r="D118" s="8">
        <v>10000000000</v>
      </c>
      <c r="E118" s="6" t="s">
        <v>3714</v>
      </c>
      <c r="G118" s="10">
        <v>42409</v>
      </c>
      <c r="J118" s="133">
        <f ca="1">VLOOKUP(A118,OFFSET('Классификация клиентов'!$A$6,1,0,1000,2),2,0)</f>
        <v>1</v>
      </c>
      <c r="K118" s="15">
        <f t="shared" si="8"/>
        <v>1</v>
      </c>
      <c r="L118" s="15">
        <v>-1</v>
      </c>
      <c r="M118" s="15" t="s">
        <v>178</v>
      </c>
      <c r="N118" s="16">
        <f t="shared" ca="1" si="10"/>
        <v>1</v>
      </c>
      <c r="O118" s="8">
        <f t="shared" ca="1" si="11"/>
        <v>1</v>
      </c>
      <c r="P118" s="8">
        <f t="shared" ca="1" si="12"/>
        <v>1</v>
      </c>
      <c r="Q118" s="8">
        <f t="shared" si="9"/>
        <v>0</v>
      </c>
      <c r="R118" s="16">
        <v>1</v>
      </c>
      <c r="S118" s="16"/>
      <c r="T118" s="19">
        <v>42454</v>
      </c>
      <c r="U118" s="16">
        <v>0</v>
      </c>
      <c r="V118" s="19"/>
      <c r="W118" s="160"/>
      <c r="X118" s="160">
        <v>0</v>
      </c>
      <c r="Y118" s="160"/>
      <c r="Z118" s="160"/>
      <c r="AA118" s="160"/>
      <c r="AB118" s="10">
        <v>42420</v>
      </c>
      <c r="AC118" t="s">
        <v>296</v>
      </c>
      <c r="AD118" s="160">
        <f t="shared" si="13"/>
        <v>1</v>
      </c>
      <c r="AF118" t="s">
        <v>3640</v>
      </c>
      <c r="AG118" t="str">
        <f t="shared" si="14"/>
        <v>цели: погашение ранее выданной ссуды (РП №64 от 2015-06-26)</v>
      </c>
    </row>
    <row r="119" spans="1:33" x14ac:dyDescent="0.25">
      <c r="A119">
        <v>809</v>
      </c>
      <c r="B119">
        <v>17545</v>
      </c>
      <c r="C119" s="6" t="s">
        <v>3711</v>
      </c>
      <c r="D119" s="8">
        <v>20000000000</v>
      </c>
      <c r="E119" s="6" t="s">
        <v>3715</v>
      </c>
      <c r="G119" s="10">
        <v>42409</v>
      </c>
      <c r="J119" s="133">
        <f ca="1">VLOOKUP(A119,OFFSET('Классификация клиентов'!$A$6,1,0,1000,2),2,0)</f>
        <v>1</v>
      </c>
      <c r="K119" s="15">
        <f t="shared" si="8"/>
        <v>1</v>
      </c>
      <c r="L119" s="15">
        <v>-1</v>
      </c>
      <c r="M119" s="15" t="s">
        <v>178</v>
      </c>
      <c r="N119" s="16">
        <f t="shared" ca="1" si="10"/>
        <v>1</v>
      </c>
      <c r="O119" s="8">
        <f t="shared" ca="1" si="11"/>
        <v>1</v>
      </c>
      <c r="P119" s="8">
        <f t="shared" ca="1" si="12"/>
        <v>1</v>
      </c>
      <c r="Q119" s="8">
        <f t="shared" si="9"/>
        <v>0</v>
      </c>
      <c r="R119" s="16">
        <v>1</v>
      </c>
      <c r="S119" s="16"/>
      <c r="T119" s="19">
        <v>42454</v>
      </c>
      <c r="U119" s="16">
        <v>0</v>
      </c>
      <c r="V119" s="19"/>
      <c r="W119" s="160"/>
      <c r="X119" s="160">
        <v>0</v>
      </c>
      <c r="Y119" s="160"/>
      <c r="Z119" s="160"/>
      <c r="AA119" s="160"/>
      <c r="AB119" s="10">
        <v>42420</v>
      </c>
      <c r="AC119" t="s">
        <v>296</v>
      </c>
      <c r="AD119" s="160">
        <f t="shared" si="13"/>
        <v>1</v>
      </c>
      <c r="AF119" t="s">
        <v>3640</v>
      </c>
      <c r="AG119" t="str">
        <f t="shared" si="14"/>
        <v>цели: погашение ранее выданной ссуды (РП №64 от 2015-06-26)</v>
      </c>
    </row>
    <row r="120" spans="1:33" x14ac:dyDescent="0.25">
      <c r="A120">
        <v>809</v>
      </c>
      <c r="B120">
        <v>17546</v>
      </c>
      <c r="C120" s="6" t="s">
        <v>3712</v>
      </c>
      <c r="D120" s="8">
        <v>10000000000</v>
      </c>
      <c r="E120" s="6" t="s">
        <v>3716</v>
      </c>
      <c r="G120" s="10">
        <v>42409</v>
      </c>
      <c r="J120" s="133">
        <f ca="1">VLOOKUP(A120,OFFSET('Классификация клиентов'!$A$6,1,0,1000,2),2,0)</f>
        <v>1</v>
      </c>
      <c r="K120" s="15">
        <f t="shared" si="8"/>
        <v>1</v>
      </c>
      <c r="L120" s="15">
        <v>-1</v>
      </c>
      <c r="M120" s="15" t="s">
        <v>178</v>
      </c>
      <c r="N120" s="16">
        <f t="shared" ca="1" si="10"/>
        <v>1</v>
      </c>
      <c r="O120" s="8">
        <f t="shared" ca="1" si="11"/>
        <v>1</v>
      </c>
      <c r="P120" s="8">
        <f t="shared" ca="1" si="12"/>
        <v>1</v>
      </c>
      <c r="Q120" s="8">
        <f t="shared" si="9"/>
        <v>0</v>
      </c>
      <c r="R120" s="16">
        <v>1</v>
      </c>
      <c r="S120" s="16"/>
      <c r="T120" s="19">
        <v>42454</v>
      </c>
      <c r="U120" s="16">
        <v>0</v>
      </c>
      <c r="V120" s="19"/>
      <c r="W120" s="160"/>
      <c r="X120" s="160">
        <v>0</v>
      </c>
      <c r="Y120" s="160"/>
      <c r="Z120" s="160"/>
      <c r="AA120" s="160"/>
      <c r="AB120" s="10">
        <v>42420</v>
      </c>
      <c r="AC120" t="s">
        <v>296</v>
      </c>
      <c r="AD120" s="160">
        <f t="shared" si="13"/>
        <v>1</v>
      </c>
      <c r="AF120" t="s">
        <v>3640</v>
      </c>
      <c r="AG120" t="str">
        <f t="shared" si="14"/>
        <v>цели: погашение ранее выданной ссуды (РП №64 от 2015-06-26)</v>
      </c>
    </row>
    <row r="121" spans="1:33" x14ac:dyDescent="0.25">
      <c r="A121">
        <v>842</v>
      </c>
      <c r="B121">
        <v>14605</v>
      </c>
      <c r="C121" s="6" t="s">
        <v>6009</v>
      </c>
      <c r="D121" s="8">
        <v>131000000</v>
      </c>
      <c r="E121" s="6" t="s">
        <v>6156</v>
      </c>
      <c r="G121" s="10">
        <v>42020</v>
      </c>
      <c r="J121" s="133">
        <f ca="1">VLOOKUP(A121,OFFSET('Классификация клиентов'!$A$6,1,0,1000,2),2,0)</f>
        <v>3</v>
      </c>
      <c r="K121" s="15">
        <f t="shared" si="8"/>
        <v>3</v>
      </c>
      <c r="L121" s="15"/>
      <c r="M121" s="15"/>
      <c r="N121" s="16">
        <f t="shared" ca="1" si="10"/>
        <v>5</v>
      </c>
      <c r="O121" s="8">
        <f t="shared" ca="1" si="11"/>
        <v>5</v>
      </c>
      <c r="P121" s="8">
        <f t="shared" ca="1" si="12"/>
        <v>5</v>
      </c>
      <c r="Q121" s="8">
        <f t="shared" si="9"/>
        <v>0</v>
      </c>
      <c r="R121" s="16">
        <v>1</v>
      </c>
      <c r="S121" s="16"/>
      <c r="T121" s="19">
        <v>36526</v>
      </c>
      <c r="U121" s="16">
        <v>719</v>
      </c>
      <c r="V121" s="19"/>
      <c r="W121" s="160">
        <v>1</v>
      </c>
      <c r="X121" s="160"/>
      <c r="Y121" s="160"/>
      <c r="Z121" s="160"/>
      <c r="AA121" s="160"/>
      <c r="AB121" s="10">
        <v>42766</v>
      </c>
      <c r="AC121" t="s">
        <v>298</v>
      </c>
      <c r="AD121" s="160">
        <f t="shared" si="13"/>
        <v>1</v>
      </c>
      <c r="AF121" t="s">
        <v>1851</v>
      </c>
      <c r="AG121" t="str">
        <f t="shared" si="14"/>
        <v>реструктуризация (РУОБ отсутствует)</v>
      </c>
    </row>
    <row r="122" spans="1:33" x14ac:dyDescent="0.25">
      <c r="A122">
        <v>900</v>
      </c>
      <c r="B122">
        <v>9911</v>
      </c>
      <c r="C122" s="6" t="s">
        <v>388</v>
      </c>
      <c r="D122" s="8">
        <v>306825180</v>
      </c>
      <c r="E122" s="6" t="s">
        <v>1866</v>
      </c>
      <c r="G122" s="10">
        <v>41087</v>
      </c>
      <c r="J122" s="133">
        <f ca="1">VLOOKUP(A122,OFFSET('Классификация клиентов'!$A$6,1,0,1000,2),2,0)</f>
        <v>1</v>
      </c>
      <c r="K122" s="15">
        <f t="shared" si="8"/>
        <v>1</v>
      </c>
      <c r="L122" s="15">
        <v>-1</v>
      </c>
      <c r="M122" s="15" t="s">
        <v>178</v>
      </c>
      <c r="N122" s="16">
        <f t="shared" ca="1" si="10"/>
        <v>1</v>
      </c>
      <c r="O122" s="8">
        <f t="shared" ca="1" si="11"/>
        <v>1</v>
      </c>
      <c r="P122" s="8">
        <f t="shared" ca="1" si="12"/>
        <v>1</v>
      </c>
      <c r="Q122" s="8">
        <f t="shared" si="9"/>
        <v>0</v>
      </c>
      <c r="R122" s="16">
        <v>1</v>
      </c>
      <c r="S122" s="16"/>
      <c r="T122" s="19">
        <v>41179</v>
      </c>
      <c r="U122" s="16">
        <v>0</v>
      </c>
      <c r="V122" s="19"/>
      <c r="W122" s="160"/>
      <c r="X122" s="160"/>
      <c r="Y122" s="160"/>
      <c r="Z122" s="160"/>
      <c r="AA122" s="160"/>
      <c r="AB122" s="10">
        <v>41600</v>
      </c>
      <c r="AC122" t="s">
        <v>298</v>
      </c>
      <c r="AD122" s="160">
        <f t="shared" si="13"/>
        <v>0</v>
      </c>
      <c r="AF122" t="s">
        <v>466</v>
      </c>
      <c r="AG122" t="str">
        <f t="shared" si="14"/>
        <v/>
      </c>
    </row>
    <row r="123" spans="1:33" x14ac:dyDescent="0.25">
      <c r="A123">
        <v>900</v>
      </c>
      <c r="B123">
        <v>9915</v>
      </c>
      <c r="C123" s="6" t="s">
        <v>333</v>
      </c>
      <c r="D123" s="8">
        <v>300809000</v>
      </c>
      <c r="E123" s="6" t="s">
        <v>1867</v>
      </c>
      <c r="G123" s="10">
        <v>41254</v>
      </c>
      <c r="J123" s="133">
        <f ca="1">VLOOKUP(A123,OFFSET('Классификация клиентов'!$A$6,1,0,1000,2),2,0)</f>
        <v>1</v>
      </c>
      <c r="K123" s="15">
        <f t="shared" si="8"/>
        <v>1</v>
      </c>
      <c r="L123" s="15">
        <v>-1</v>
      </c>
      <c r="M123" s="15" t="s">
        <v>178</v>
      </c>
      <c r="N123" s="16">
        <f t="shared" ca="1" si="10"/>
        <v>1</v>
      </c>
      <c r="O123" s="8">
        <f t="shared" ca="1" si="11"/>
        <v>1</v>
      </c>
      <c r="P123" s="8">
        <f t="shared" ca="1" si="12"/>
        <v>1</v>
      </c>
      <c r="Q123" s="8">
        <f t="shared" si="9"/>
        <v>0</v>
      </c>
      <c r="R123" s="16">
        <v>1</v>
      </c>
      <c r="S123" s="16"/>
      <c r="T123" s="19">
        <v>41344</v>
      </c>
      <c r="U123" s="16">
        <v>0</v>
      </c>
      <c r="V123" s="19"/>
      <c r="W123" s="160"/>
      <c r="X123" s="160"/>
      <c r="Y123" s="160"/>
      <c r="Z123" s="160"/>
      <c r="AA123" s="160"/>
      <c r="AB123" s="10">
        <v>42664</v>
      </c>
      <c r="AC123" t="s">
        <v>298</v>
      </c>
      <c r="AD123" s="160">
        <f t="shared" si="13"/>
        <v>0</v>
      </c>
      <c r="AF123" t="s">
        <v>466</v>
      </c>
      <c r="AG123" t="str">
        <f t="shared" si="14"/>
        <v/>
      </c>
    </row>
    <row r="124" spans="1:33" x14ac:dyDescent="0.25">
      <c r="A124">
        <v>900</v>
      </c>
      <c r="B124">
        <v>9921</v>
      </c>
      <c r="C124" s="6" t="s">
        <v>489</v>
      </c>
      <c r="D124" s="8">
        <v>661779800</v>
      </c>
      <c r="E124" s="6" t="s">
        <v>1868</v>
      </c>
      <c r="G124" s="10">
        <v>41449</v>
      </c>
      <c r="J124" s="133">
        <f ca="1">VLOOKUP(A124,OFFSET('Классификация клиентов'!$A$6,1,0,1000,2),2,0)</f>
        <v>1</v>
      </c>
      <c r="K124" s="15">
        <f t="shared" si="8"/>
        <v>1</v>
      </c>
      <c r="L124" s="15">
        <v>-1</v>
      </c>
      <c r="M124" s="15" t="s">
        <v>178</v>
      </c>
      <c r="N124" s="16">
        <f t="shared" ca="1" si="10"/>
        <v>1</v>
      </c>
      <c r="O124" s="8">
        <f t="shared" ca="1" si="11"/>
        <v>1</v>
      </c>
      <c r="P124" s="8">
        <f t="shared" ca="1" si="12"/>
        <v>1</v>
      </c>
      <c r="Q124" s="8">
        <f t="shared" si="9"/>
        <v>0</v>
      </c>
      <c r="R124" s="16">
        <v>1</v>
      </c>
      <c r="S124" s="16"/>
      <c r="T124" s="19">
        <v>41541</v>
      </c>
      <c r="U124" s="16">
        <v>0</v>
      </c>
      <c r="V124" s="19"/>
      <c r="W124" s="160"/>
      <c r="X124" s="160"/>
      <c r="Y124" s="160"/>
      <c r="Z124" s="160"/>
      <c r="AA124" s="160"/>
      <c r="AB124" s="10">
        <v>41600</v>
      </c>
      <c r="AC124" t="s">
        <v>298</v>
      </c>
      <c r="AD124" s="160">
        <f t="shared" si="13"/>
        <v>0</v>
      </c>
      <c r="AF124" t="s">
        <v>466</v>
      </c>
      <c r="AG124" t="str">
        <f t="shared" si="14"/>
        <v/>
      </c>
    </row>
    <row r="125" spans="1:33" x14ac:dyDescent="0.25">
      <c r="A125">
        <v>912</v>
      </c>
      <c r="B125">
        <v>26659</v>
      </c>
      <c r="C125" s="6" t="s">
        <v>3883</v>
      </c>
      <c r="D125" s="8">
        <v>1173155100</v>
      </c>
      <c r="E125" s="6" t="s">
        <v>5433</v>
      </c>
      <c r="G125" s="10">
        <v>42460</v>
      </c>
      <c r="J125" s="133">
        <f ca="1">VLOOKUP(A125,OFFSET('Классификация клиентов'!$A$6,1,0,1000,2),2,0)</f>
        <v>1</v>
      </c>
      <c r="K125" s="15">
        <f t="shared" si="8"/>
        <v>1</v>
      </c>
      <c r="L125" s="15"/>
      <c r="M125" s="15"/>
      <c r="N125" s="16">
        <f t="shared" ca="1" si="10"/>
        <v>1</v>
      </c>
      <c r="O125" s="8">
        <f t="shared" ca="1" si="11"/>
        <v>1</v>
      </c>
      <c r="P125" s="8">
        <f t="shared" ca="1" si="12"/>
        <v>1</v>
      </c>
      <c r="Q125" s="8">
        <f t="shared" si="9"/>
        <v>0</v>
      </c>
      <c r="R125" s="16">
        <v>1</v>
      </c>
      <c r="S125" s="16"/>
      <c r="T125" s="19">
        <v>42551</v>
      </c>
      <c r="U125" s="16">
        <v>0</v>
      </c>
      <c r="V125" s="19"/>
      <c r="W125" s="160">
        <v>0</v>
      </c>
      <c r="X125" s="160"/>
      <c r="Y125" s="160"/>
      <c r="Z125" s="160"/>
      <c r="AA125" s="160"/>
      <c r="AB125" s="10">
        <v>42629</v>
      </c>
      <c r="AC125" t="s">
        <v>298</v>
      </c>
      <c r="AD125" s="160">
        <f t="shared" si="13"/>
        <v>1</v>
      </c>
      <c r="AF125" t="s">
        <v>1810</v>
      </c>
      <c r="AG125" t="str">
        <f t="shared" si="14"/>
        <v>реструктуризация (РП №43 от 2014-09-16)</v>
      </c>
    </row>
    <row r="126" spans="1:33" x14ac:dyDescent="0.25">
      <c r="A126">
        <v>912</v>
      </c>
      <c r="B126">
        <v>26660</v>
      </c>
      <c r="C126" s="6" t="s">
        <v>3881</v>
      </c>
      <c r="D126" s="8">
        <v>932507900</v>
      </c>
      <c r="E126" s="6" t="s">
        <v>5434</v>
      </c>
      <c r="G126" s="10">
        <v>42460</v>
      </c>
      <c r="J126" s="133">
        <f ca="1">VLOOKUP(A126,OFFSET('Классификация клиентов'!$A$6,1,0,1000,2),2,0)</f>
        <v>1</v>
      </c>
      <c r="K126" s="15">
        <f t="shared" si="8"/>
        <v>1</v>
      </c>
      <c r="L126" s="15"/>
      <c r="M126" s="15"/>
      <c r="N126" s="16">
        <f t="shared" ca="1" si="10"/>
        <v>1</v>
      </c>
      <c r="O126" s="8">
        <f t="shared" ca="1" si="11"/>
        <v>1</v>
      </c>
      <c r="P126" s="8">
        <f t="shared" ca="1" si="12"/>
        <v>1</v>
      </c>
      <c r="Q126" s="8">
        <f t="shared" si="9"/>
        <v>0</v>
      </c>
      <c r="R126" s="16">
        <v>1</v>
      </c>
      <c r="S126" s="16"/>
      <c r="T126" s="19">
        <v>42513</v>
      </c>
      <c r="U126" s="16">
        <v>0</v>
      </c>
      <c r="V126" s="19"/>
      <c r="W126" s="160">
        <v>0</v>
      </c>
      <c r="X126" s="160"/>
      <c r="Y126" s="160"/>
      <c r="Z126" s="160"/>
      <c r="AA126" s="160"/>
      <c r="AB126" s="10">
        <v>42629</v>
      </c>
      <c r="AC126" t="s">
        <v>298</v>
      </c>
      <c r="AD126" s="160">
        <f t="shared" si="13"/>
        <v>1</v>
      </c>
      <c r="AF126" t="s">
        <v>1810</v>
      </c>
      <c r="AG126" t="str">
        <f t="shared" si="14"/>
        <v>реструктуризация (РП №43 от 2014-09-16)</v>
      </c>
    </row>
    <row r="127" spans="1:33" x14ac:dyDescent="0.25">
      <c r="A127">
        <v>912</v>
      </c>
      <c r="B127">
        <v>27279</v>
      </c>
      <c r="C127" s="6" t="s">
        <v>6856</v>
      </c>
      <c r="D127" s="8">
        <v>133198225.2</v>
      </c>
      <c r="E127" s="6" t="s">
        <v>6867</v>
      </c>
      <c r="G127" s="10">
        <v>42250</v>
      </c>
      <c r="J127" s="133">
        <f ca="1">VLOOKUP(A127,OFFSET('Классификация клиентов'!$A$6,1,0,1000,2),2,0)</f>
        <v>1</v>
      </c>
      <c r="K127" s="15">
        <f t="shared" si="8"/>
        <v>1</v>
      </c>
      <c r="L127" s="15"/>
      <c r="M127" s="15"/>
      <c r="N127" s="16">
        <f t="shared" ca="1" si="10"/>
        <v>1</v>
      </c>
      <c r="O127" s="8">
        <f t="shared" ca="1" si="11"/>
        <v>1</v>
      </c>
      <c r="P127" s="8">
        <f t="shared" ca="1" si="12"/>
        <v>1</v>
      </c>
      <c r="Q127" s="8">
        <f t="shared" si="9"/>
        <v>0</v>
      </c>
      <c r="R127" s="16">
        <v>1</v>
      </c>
      <c r="S127" s="16"/>
      <c r="T127" s="19">
        <v>42341</v>
      </c>
      <c r="U127" s="16">
        <v>0</v>
      </c>
      <c r="V127" s="19"/>
      <c r="W127" s="160">
        <v>0</v>
      </c>
      <c r="X127" s="160"/>
      <c r="Y127" s="160"/>
      <c r="Z127" s="160"/>
      <c r="AA127" s="160"/>
      <c r="AB127" s="10">
        <v>42720</v>
      </c>
      <c r="AC127" t="s">
        <v>298</v>
      </c>
      <c r="AD127" s="160">
        <f t="shared" si="13"/>
        <v>1</v>
      </c>
      <c r="AF127" t="s">
        <v>1810</v>
      </c>
      <c r="AG127" t="str">
        <f t="shared" si="14"/>
        <v>реструктуризация (РП №43 от 2014-09-16)</v>
      </c>
    </row>
    <row r="128" spans="1:33" x14ac:dyDescent="0.25">
      <c r="A128">
        <v>912</v>
      </c>
      <c r="B128">
        <v>27607</v>
      </c>
      <c r="C128" s="6" t="s">
        <v>7879</v>
      </c>
      <c r="D128" s="8">
        <v>270728100</v>
      </c>
      <c r="E128" s="6" t="s">
        <v>7885</v>
      </c>
      <c r="G128" s="10">
        <v>42551</v>
      </c>
      <c r="J128" s="133">
        <f ca="1">VLOOKUP(A128,OFFSET('Классификация клиентов'!$A$6,1,0,1000,2),2,0)</f>
        <v>1</v>
      </c>
      <c r="K128" s="15">
        <f t="shared" si="8"/>
        <v>1</v>
      </c>
      <c r="L128" s="15"/>
      <c r="M128" s="15"/>
      <c r="N128" s="16">
        <f t="shared" ca="1" si="10"/>
        <v>1</v>
      </c>
      <c r="O128" s="8">
        <f t="shared" ca="1" si="11"/>
        <v>1</v>
      </c>
      <c r="P128" s="8">
        <f t="shared" ca="1" si="12"/>
        <v>1</v>
      </c>
      <c r="Q128" s="8">
        <f t="shared" si="9"/>
        <v>0</v>
      </c>
      <c r="R128" s="16">
        <v>1</v>
      </c>
      <c r="S128" s="16"/>
      <c r="T128" s="19">
        <v>42643</v>
      </c>
      <c r="U128" s="16">
        <v>0</v>
      </c>
      <c r="V128" s="19"/>
      <c r="W128" s="160">
        <v>0</v>
      </c>
      <c r="X128" s="160"/>
      <c r="Y128" s="160"/>
      <c r="Z128" s="160"/>
      <c r="AA128" s="160"/>
      <c r="AB128" s="10">
        <v>42766</v>
      </c>
      <c r="AC128" t="s">
        <v>298</v>
      </c>
      <c r="AD128" s="160">
        <f t="shared" si="13"/>
        <v>1</v>
      </c>
      <c r="AF128" t="s">
        <v>7883</v>
      </c>
      <c r="AG128" t="str">
        <f t="shared" si="14"/>
        <v>реструктуризация (РП №52 от 2004-09-10)</v>
      </c>
    </row>
    <row r="129" spans="1:33" x14ac:dyDescent="0.25">
      <c r="A129">
        <v>912</v>
      </c>
      <c r="B129">
        <v>10000912</v>
      </c>
      <c r="C129" s="6" t="s">
        <v>7861</v>
      </c>
      <c r="D129" s="8">
        <v>6068636571.840003</v>
      </c>
      <c r="E129" s="6"/>
      <c r="G129" s="10"/>
      <c r="J129" s="133">
        <f ca="1">VLOOKUP(A129,OFFSET('Классификация клиентов'!$A$6,1,0,1000,2),2,0)</f>
        <v>1</v>
      </c>
      <c r="K129" s="15">
        <f t="shared" ca="1" si="8"/>
        <v>1</v>
      </c>
      <c r="L129" s="15"/>
      <c r="M129" s="15"/>
      <c r="N129" s="16">
        <f t="shared" ca="1" si="10"/>
        <v>1</v>
      </c>
      <c r="O129" s="8">
        <f t="shared" ca="1" si="11"/>
        <v>1</v>
      </c>
      <c r="P129" s="8">
        <f t="shared" ca="1" si="12"/>
        <v>1</v>
      </c>
      <c r="Q129" s="8">
        <f t="shared" si="9"/>
        <v>0</v>
      </c>
      <c r="R129" s="16"/>
      <c r="S129" s="16"/>
      <c r="T129" s="19"/>
      <c r="U129" s="16">
        <v>0</v>
      </c>
      <c r="V129" s="19"/>
      <c r="W129" s="160"/>
      <c r="X129" s="160"/>
      <c r="Y129" s="160"/>
      <c r="Z129" s="160"/>
      <c r="AA129" s="160"/>
      <c r="AB129" s="10"/>
      <c r="AD129" s="160">
        <f t="shared" si="13"/>
        <v>0</v>
      </c>
      <c r="AG129" t="str">
        <f t="shared" si="14"/>
        <v/>
      </c>
    </row>
    <row r="130" spans="1:33" x14ac:dyDescent="0.25">
      <c r="A130">
        <v>947</v>
      </c>
      <c r="B130">
        <v>10000947</v>
      </c>
      <c r="C130" s="6" t="s">
        <v>7846</v>
      </c>
      <c r="D130" s="8">
        <v>188284625.34999999</v>
      </c>
      <c r="E130" s="6"/>
      <c r="G130" s="10"/>
      <c r="J130" s="133">
        <f ca="1">VLOOKUP(A130,OFFSET('Классификация клиентов'!$A$6,1,0,1000,2),2,0)</f>
        <v>1</v>
      </c>
      <c r="K130" s="15">
        <f t="shared" ca="1" si="8"/>
        <v>1</v>
      </c>
      <c r="L130" s="15"/>
      <c r="M130" s="15"/>
      <c r="N130" s="16">
        <f t="shared" ca="1" si="10"/>
        <v>1</v>
      </c>
      <c r="O130" s="8">
        <f t="shared" ca="1" si="11"/>
        <v>1</v>
      </c>
      <c r="P130" s="8">
        <f t="shared" ca="1" si="12"/>
        <v>1</v>
      </c>
      <c r="Q130" s="8">
        <f t="shared" si="9"/>
        <v>0</v>
      </c>
      <c r="R130" s="16"/>
      <c r="S130" s="16"/>
      <c r="T130" s="19"/>
      <c r="U130" s="16">
        <v>0</v>
      </c>
      <c r="V130" s="19"/>
      <c r="W130" s="160"/>
      <c r="X130" s="160"/>
      <c r="Y130" s="160"/>
      <c r="Z130" s="160"/>
      <c r="AA130" s="160"/>
      <c r="AB130" s="10"/>
      <c r="AD130" s="160">
        <f t="shared" si="13"/>
        <v>0</v>
      </c>
      <c r="AG130" t="str">
        <f t="shared" si="14"/>
        <v/>
      </c>
    </row>
    <row r="131" spans="1:33" x14ac:dyDescent="0.25">
      <c r="A131">
        <v>1019</v>
      </c>
      <c r="B131">
        <v>463</v>
      </c>
      <c r="C131" s="6" t="s">
        <v>118</v>
      </c>
      <c r="D131" s="8">
        <v>174810959.62</v>
      </c>
      <c r="E131" s="6" t="s">
        <v>1869</v>
      </c>
      <c r="G131" s="10">
        <v>38939</v>
      </c>
      <c r="J131" s="133">
        <f ca="1">VLOOKUP(A131,OFFSET('Классификация клиентов'!$A$6,1,0,1000,2),2,0)</f>
        <v>2.1</v>
      </c>
      <c r="K131" s="15">
        <f t="shared" si="8"/>
        <v>1</v>
      </c>
      <c r="L131" s="15"/>
      <c r="M131" s="15"/>
      <c r="N131" s="16">
        <f t="shared" ca="1" si="10"/>
        <v>2.1</v>
      </c>
      <c r="O131" s="8">
        <f t="shared" ca="1" si="11"/>
        <v>2.1</v>
      </c>
      <c r="P131" s="8">
        <f t="shared" ca="1" si="12"/>
        <v>2.1</v>
      </c>
      <c r="Q131" s="8">
        <f t="shared" si="9"/>
        <v>0</v>
      </c>
      <c r="R131" s="16">
        <v>1</v>
      </c>
      <c r="S131" s="16"/>
      <c r="T131" s="19">
        <v>38939</v>
      </c>
      <c r="U131" s="16">
        <v>0</v>
      </c>
      <c r="V131" s="19"/>
      <c r="W131" s="160">
        <v>0</v>
      </c>
      <c r="X131" s="160"/>
      <c r="Y131" s="160"/>
      <c r="Z131" s="160"/>
      <c r="AA131" s="160"/>
      <c r="AB131" s="10">
        <v>42360</v>
      </c>
      <c r="AC131" t="s">
        <v>296</v>
      </c>
      <c r="AD131" s="160">
        <f t="shared" si="13"/>
        <v>1</v>
      </c>
      <c r="AF131" t="s">
        <v>2935</v>
      </c>
      <c r="AG131" t="str">
        <f t="shared" si="14"/>
        <v>реструктуризация (РП №77 от 2008-12-29, РП №50 от 2009-08-13, РП №33 от 2012-07-24, РП №85 от 2015-09-08)</v>
      </c>
    </row>
    <row r="132" spans="1:33" x14ac:dyDescent="0.25">
      <c r="A132">
        <v>1019</v>
      </c>
      <c r="B132">
        <v>481</v>
      </c>
      <c r="C132" s="6" t="s">
        <v>119</v>
      </c>
      <c r="D132" s="8">
        <v>28883681.710000001</v>
      </c>
      <c r="E132" s="6" t="s">
        <v>1870</v>
      </c>
      <c r="G132" s="10">
        <v>39006</v>
      </c>
      <c r="J132" s="133">
        <f ca="1">VLOOKUP(A132,OFFSET('Классификация клиентов'!$A$6,1,0,1000,2),2,0)</f>
        <v>2.1</v>
      </c>
      <c r="K132" s="15">
        <f t="shared" si="8"/>
        <v>1</v>
      </c>
      <c r="L132" s="15"/>
      <c r="M132" s="15"/>
      <c r="N132" s="16">
        <f t="shared" ca="1" si="10"/>
        <v>2.1</v>
      </c>
      <c r="O132" s="8">
        <f t="shared" ca="1" si="11"/>
        <v>2.1</v>
      </c>
      <c r="P132" s="8">
        <f t="shared" ca="1" si="12"/>
        <v>2.1</v>
      </c>
      <c r="Q132" s="8">
        <f t="shared" si="9"/>
        <v>0</v>
      </c>
      <c r="R132" s="16">
        <v>1</v>
      </c>
      <c r="S132" s="16"/>
      <c r="T132" s="19">
        <v>39006</v>
      </c>
      <c r="U132" s="16">
        <v>0</v>
      </c>
      <c r="V132" s="19"/>
      <c r="W132" s="160">
        <v>0</v>
      </c>
      <c r="X132" s="160"/>
      <c r="Y132" s="160"/>
      <c r="Z132" s="160"/>
      <c r="AA132" s="160"/>
      <c r="AB132" s="10">
        <v>42277</v>
      </c>
      <c r="AC132" t="s">
        <v>296</v>
      </c>
      <c r="AD132" s="160">
        <f t="shared" si="13"/>
        <v>1</v>
      </c>
      <c r="AF132" t="s">
        <v>2936</v>
      </c>
      <c r="AG132" t="str">
        <f t="shared" si="14"/>
        <v>реструктуризация (РП №50 от 2009-08-13, РП №33 от 2012-07-24, РП №85 от 2015-09-08)</v>
      </c>
    </row>
    <row r="133" spans="1:33" x14ac:dyDescent="0.25">
      <c r="A133">
        <v>1019</v>
      </c>
      <c r="B133">
        <v>482</v>
      </c>
      <c r="C133" s="6" t="s">
        <v>120</v>
      </c>
      <c r="D133" s="8">
        <v>140184541.36000001</v>
      </c>
      <c r="E133" s="6" t="s">
        <v>1872</v>
      </c>
      <c r="G133" s="10">
        <v>39009</v>
      </c>
      <c r="J133" s="133">
        <f ca="1">VLOOKUP(A133,OFFSET('Классификация клиентов'!$A$6,1,0,1000,2),2,0)</f>
        <v>2.1</v>
      </c>
      <c r="K133" s="15">
        <f t="shared" si="8"/>
        <v>1</v>
      </c>
      <c r="L133" s="15"/>
      <c r="M133" s="15"/>
      <c r="N133" s="16">
        <f t="shared" ca="1" si="10"/>
        <v>2.1</v>
      </c>
      <c r="O133" s="8">
        <f t="shared" ca="1" si="11"/>
        <v>2.1</v>
      </c>
      <c r="P133" s="8">
        <f t="shared" ca="1" si="12"/>
        <v>2.1</v>
      </c>
      <c r="Q133" s="8">
        <f t="shared" si="9"/>
        <v>0</v>
      </c>
      <c r="R133" s="16">
        <v>1</v>
      </c>
      <c r="S133" s="16"/>
      <c r="T133" s="19">
        <v>39009</v>
      </c>
      <c r="U133" s="16">
        <v>0</v>
      </c>
      <c r="V133" s="19"/>
      <c r="W133" s="160">
        <v>0</v>
      </c>
      <c r="X133" s="160"/>
      <c r="Y133" s="160"/>
      <c r="Z133" s="160"/>
      <c r="AA133" s="160"/>
      <c r="AB133" s="10">
        <v>42277</v>
      </c>
      <c r="AC133" t="s">
        <v>296</v>
      </c>
      <c r="AD133" s="160">
        <f t="shared" si="13"/>
        <v>1</v>
      </c>
      <c r="AF133" t="s">
        <v>2935</v>
      </c>
      <c r="AG133" t="str">
        <f t="shared" si="14"/>
        <v>реструктуризация (РП №77 от 2008-12-29, РП №50 от 2009-08-13, РП №33 от 2012-07-24, РП №85 от 2015-09-08)</v>
      </c>
    </row>
    <row r="134" spans="1:33" x14ac:dyDescent="0.25">
      <c r="A134">
        <v>1019</v>
      </c>
      <c r="B134">
        <v>496</v>
      </c>
      <c r="C134" s="6" t="s">
        <v>121</v>
      </c>
      <c r="D134" s="8">
        <v>168307737.03999999</v>
      </c>
      <c r="E134" s="6" t="s">
        <v>1873</v>
      </c>
      <c r="G134" s="10">
        <v>39071</v>
      </c>
      <c r="J134" s="133">
        <f ca="1">VLOOKUP(A134,OFFSET('Классификация клиентов'!$A$6,1,0,1000,2),2,0)</f>
        <v>2.1</v>
      </c>
      <c r="K134" s="15">
        <f t="shared" ref="K134:K197" si="15" xml:space="preserve"> ROUND(MAX( IF(R134 = 0, IF(S134 = 1, 1, J134), 1)*1, IF(U134 &gt; 30, 3, IF(U134 &gt; 5, 2, 1)), IF(W134 &gt; 0, 2, 1), IF(X134 &gt; 0,2,1)), 0)</f>
        <v>1</v>
      </c>
      <c r="L134" s="15"/>
      <c r="M134" s="15"/>
      <c r="N134" s="16">
        <f t="shared" ca="1" si="10"/>
        <v>2.1</v>
      </c>
      <c r="O134" s="8">
        <f t="shared" ca="1" si="11"/>
        <v>2.1</v>
      </c>
      <c r="P134" s="8">
        <f t="shared" ca="1" si="12"/>
        <v>2.1</v>
      </c>
      <c r="Q134" s="8">
        <f t="shared" ref="Q134:Q197" si="16">IF(ISNA(VLOOKUP(B134,aid_exc,1,0)), 0, VLOOKUP(B134,aid_exc,2,0))</f>
        <v>0</v>
      </c>
      <c r="R134" s="16">
        <v>1</v>
      </c>
      <c r="S134" s="16"/>
      <c r="T134" s="19">
        <v>39071</v>
      </c>
      <c r="U134" s="16">
        <v>0</v>
      </c>
      <c r="V134" s="19"/>
      <c r="W134" s="160">
        <v>0</v>
      </c>
      <c r="X134" s="160"/>
      <c r="Y134" s="160"/>
      <c r="Z134" s="160"/>
      <c r="AA134" s="160"/>
      <c r="AB134" s="10">
        <v>42277</v>
      </c>
      <c r="AC134" t="s">
        <v>296</v>
      </c>
      <c r="AD134" s="160">
        <f t="shared" si="13"/>
        <v>1</v>
      </c>
      <c r="AF134" t="s">
        <v>2935</v>
      </c>
      <c r="AG134" t="str">
        <f t="shared" si="14"/>
        <v>реструктуризация (РП №77 от 2008-12-29, РП №50 от 2009-08-13, РП №33 от 2012-07-24, РП №85 от 2015-09-08)</v>
      </c>
    </row>
    <row r="135" spans="1:33" x14ac:dyDescent="0.25">
      <c r="A135">
        <v>1019</v>
      </c>
      <c r="B135">
        <v>506</v>
      </c>
      <c r="C135" s="6" t="s">
        <v>122</v>
      </c>
      <c r="D135" s="8">
        <v>154891225.84999999</v>
      </c>
      <c r="E135" s="6" t="s">
        <v>1874</v>
      </c>
      <c r="G135" s="10">
        <v>39133</v>
      </c>
      <c r="J135" s="133">
        <f ca="1">VLOOKUP(A135,OFFSET('Классификация клиентов'!$A$6,1,0,1000,2),2,0)</f>
        <v>2.1</v>
      </c>
      <c r="K135" s="15">
        <f t="shared" si="15"/>
        <v>1</v>
      </c>
      <c r="L135" s="15"/>
      <c r="M135" s="15"/>
      <c r="N135" s="16">
        <f t="shared" ref="N135:N198" ca="1" si="17">MAX(1, J135+K135-1 +
            IF(OR( M135*1=0, NOT(ISERR(SEARCH((ROUND(J135,0)+K135-1) &amp; "", IF(L135&lt;&gt;-2, "", LEFT(M135)-1) &amp; M135)) )),
                   IF(L135=-2, -( IF(AND(M135*1&lt;&gt;0,  LEFT(M135)*1 = ROUND(J135,0)+K135), 0, 1 ) + J135 - ROUND(J135,0) ), L135),  0) )</f>
        <v>2.1</v>
      </c>
      <c r="O135" s="8">
        <f t="shared" ref="O135:O198" ca="1" si="18">MAX(N135, IF(Y135&gt;0,3,1), IF(Z135&gt;0,3,1), IF(AA135&gt;0,3,1))</f>
        <v>2.1</v>
      </c>
      <c r="P135" s="8">
        <f t="shared" ref="P135:P198" ca="1" si="19">IF(Q135=1, N135, IF(Q135=2, 0, O135))</f>
        <v>2.1</v>
      </c>
      <c r="Q135" s="8">
        <f t="shared" si="16"/>
        <v>0</v>
      </c>
      <c r="R135" s="16">
        <v>1</v>
      </c>
      <c r="S135" s="16"/>
      <c r="T135" s="19">
        <v>39134</v>
      </c>
      <c r="U135" s="16">
        <v>0</v>
      </c>
      <c r="V135" s="19"/>
      <c r="W135" s="160">
        <v>0</v>
      </c>
      <c r="X135" s="160"/>
      <c r="Y135" s="160"/>
      <c r="Z135" s="160"/>
      <c r="AA135" s="160"/>
      <c r="AB135" s="10">
        <v>42277</v>
      </c>
      <c r="AC135" t="s">
        <v>296</v>
      </c>
      <c r="AD135" s="160">
        <f t="shared" ref="AD135:AD198" si="20">COUNTA(W135:AA135)</f>
        <v>1</v>
      </c>
      <c r="AF135" t="s">
        <v>2935</v>
      </c>
      <c r="AG135" t="str">
        <f t="shared" ref="AG135:AG198" si="21">SUBSTITUTE( SUBSTITUTE(AF135,"restr", " - реструктуризация"), "targ", " - цели")</f>
        <v>реструктуризация (РП №77 от 2008-12-29, РП №50 от 2009-08-13, РП №33 от 2012-07-24, РП №85 от 2015-09-08)</v>
      </c>
    </row>
    <row r="136" spans="1:33" x14ac:dyDescent="0.25">
      <c r="A136">
        <v>1019</v>
      </c>
      <c r="B136">
        <v>507</v>
      </c>
      <c r="C136" s="6" t="s">
        <v>123</v>
      </c>
      <c r="D136" s="8">
        <v>1773793302.6500001</v>
      </c>
      <c r="E136" s="6" t="s">
        <v>1875</v>
      </c>
      <c r="G136" s="10">
        <v>39157</v>
      </c>
      <c r="J136" s="133">
        <f ca="1">VLOOKUP(A136,OFFSET('Классификация клиентов'!$A$6,1,0,1000,2),2,0)</f>
        <v>2.1</v>
      </c>
      <c r="K136" s="15">
        <f t="shared" si="15"/>
        <v>1</v>
      </c>
      <c r="L136" s="15"/>
      <c r="M136" s="15"/>
      <c r="N136" s="16">
        <f t="shared" ca="1" si="17"/>
        <v>2.1</v>
      </c>
      <c r="O136" s="8">
        <f t="shared" ca="1" si="18"/>
        <v>2.1</v>
      </c>
      <c r="P136" s="8">
        <f t="shared" ca="1" si="19"/>
        <v>2.1</v>
      </c>
      <c r="Q136" s="8">
        <f t="shared" si="16"/>
        <v>0</v>
      </c>
      <c r="R136" s="16">
        <v>1</v>
      </c>
      <c r="S136" s="16"/>
      <c r="T136" s="19">
        <v>39157</v>
      </c>
      <c r="U136" s="16">
        <v>0</v>
      </c>
      <c r="V136" s="19"/>
      <c r="W136" s="160">
        <v>0</v>
      </c>
      <c r="X136" s="160"/>
      <c r="Y136" s="160"/>
      <c r="Z136" s="160"/>
      <c r="AA136" s="160"/>
      <c r="AB136" s="10">
        <v>42277</v>
      </c>
      <c r="AC136" t="s">
        <v>296</v>
      </c>
      <c r="AD136" s="160">
        <f t="shared" si="20"/>
        <v>1</v>
      </c>
      <c r="AF136" t="s">
        <v>2937</v>
      </c>
      <c r="AG136" t="str">
        <f t="shared" si="21"/>
        <v>реструктуризация (РП №50 от 2009-08-13, РП №54 от 2009-08-25, РП №33 от 2012-07-24, РП №85 от 2015-09-08)</v>
      </c>
    </row>
    <row r="137" spans="1:33" x14ac:dyDescent="0.25">
      <c r="A137">
        <v>1019</v>
      </c>
      <c r="B137">
        <v>515</v>
      </c>
      <c r="C137" s="6" t="s">
        <v>556</v>
      </c>
      <c r="D137" s="8">
        <v>309722127.95999998</v>
      </c>
      <c r="E137" s="6" t="s">
        <v>1876</v>
      </c>
      <c r="G137" s="10">
        <v>39177</v>
      </c>
      <c r="J137" s="133">
        <f ca="1">VLOOKUP(A137,OFFSET('Классификация клиентов'!$A$6,1,0,1000,2),2,0)</f>
        <v>2.1</v>
      </c>
      <c r="K137" s="15">
        <f t="shared" si="15"/>
        <v>1</v>
      </c>
      <c r="L137" s="15"/>
      <c r="M137" s="15"/>
      <c r="N137" s="16">
        <f t="shared" ca="1" si="17"/>
        <v>2.1</v>
      </c>
      <c r="O137" s="8">
        <f t="shared" ca="1" si="18"/>
        <v>2.1</v>
      </c>
      <c r="P137" s="8">
        <f t="shared" ca="1" si="19"/>
        <v>2.1</v>
      </c>
      <c r="Q137" s="8">
        <f t="shared" si="16"/>
        <v>0</v>
      </c>
      <c r="R137" s="16">
        <v>1</v>
      </c>
      <c r="S137" s="16"/>
      <c r="T137" s="19">
        <v>39177</v>
      </c>
      <c r="U137" s="16">
        <v>0</v>
      </c>
      <c r="V137" s="19"/>
      <c r="W137" s="160">
        <v>0</v>
      </c>
      <c r="X137" s="160"/>
      <c r="Y137" s="160"/>
      <c r="Z137" s="160"/>
      <c r="AA137" s="160"/>
      <c r="AB137" s="10">
        <v>42277</v>
      </c>
      <c r="AC137" t="s">
        <v>296</v>
      </c>
      <c r="AD137" s="160">
        <f t="shared" si="20"/>
        <v>1</v>
      </c>
      <c r="AF137" t="s">
        <v>2935</v>
      </c>
      <c r="AG137" t="str">
        <f t="shared" si="21"/>
        <v>реструктуризация (РП №77 от 2008-12-29, РП №50 от 2009-08-13, РП №33 от 2012-07-24, РП №85 от 2015-09-08)</v>
      </c>
    </row>
    <row r="138" spans="1:33" x14ac:dyDescent="0.25">
      <c r="A138">
        <v>1019</v>
      </c>
      <c r="B138">
        <v>539</v>
      </c>
      <c r="C138" s="6" t="s">
        <v>557</v>
      </c>
      <c r="D138" s="8">
        <v>2325202460.1799998</v>
      </c>
      <c r="E138" s="6" t="s">
        <v>1877</v>
      </c>
      <c r="G138" s="10">
        <v>39317</v>
      </c>
      <c r="J138" s="133">
        <f ca="1">VLOOKUP(A138,OFFSET('Классификация клиентов'!$A$6,1,0,1000,2),2,0)</f>
        <v>2.1</v>
      </c>
      <c r="K138" s="15">
        <f t="shared" si="15"/>
        <v>1</v>
      </c>
      <c r="L138" s="15"/>
      <c r="M138" s="15"/>
      <c r="N138" s="16">
        <f t="shared" ca="1" si="17"/>
        <v>2.1</v>
      </c>
      <c r="O138" s="8">
        <f t="shared" ca="1" si="18"/>
        <v>2.1</v>
      </c>
      <c r="P138" s="8">
        <f t="shared" ca="1" si="19"/>
        <v>2.1</v>
      </c>
      <c r="Q138" s="8">
        <f t="shared" si="16"/>
        <v>0</v>
      </c>
      <c r="R138" s="16">
        <v>1</v>
      </c>
      <c r="S138" s="16"/>
      <c r="T138" s="19">
        <v>39317</v>
      </c>
      <c r="U138" s="16">
        <v>0</v>
      </c>
      <c r="V138" s="19"/>
      <c r="W138" s="160">
        <v>0</v>
      </c>
      <c r="X138" s="160"/>
      <c r="Y138" s="160"/>
      <c r="Z138" s="160"/>
      <c r="AA138" s="160"/>
      <c r="AB138" s="10">
        <v>42360</v>
      </c>
      <c r="AC138" t="s">
        <v>296</v>
      </c>
      <c r="AD138" s="160">
        <f t="shared" si="20"/>
        <v>1</v>
      </c>
      <c r="AF138" t="s">
        <v>2937</v>
      </c>
      <c r="AG138" t="str">
        <f t="shared" si="21"/>
        <v>реструктуризация (РП №50 от 2009-08-13, РП №54 от 2009-08-25, РП №33 от 2012-07-24, РП №85 от 2015-09-08)</v>
      </c>
    </row>
    <row r="139" spans="1:33" x14ac:dyDescent="0.25">
      <c r="A139">
        <v>1019</v>
      </c>
      <c r="B139">
        <v>578</v>
      </c>
      <c r="C139" s="6" t="s">
        <v>455</v>
      </c>
      <c r="D139" s="8">
        <v>367066945.01999998</v>
      </c>
      <c r="E139" s="6" t="s">
        <v>1878</v>
      </c>
      <c r="G139" s="10">
        <v>39429</v>
      </c>
      <c r="J139" s="133">
        <f ca="1">VLOOKUP(A139,OFFSET('Классификация клиентов'!$A$6,1,0,1000,2),2,0)</f>
        <v>2.1</v>
      </c>
      <c r="K139" s="15">
        <f t="shared" si="15"/>
        <v>1</v>
      </c>
      <c r="L139" s="15"/>
      <c r="M139" s="15"/>
      <c r="N139" s="16">
        <f t="shared" ca="1" si="17"/>
        <v>2.1</v>
      </c>
      <c r="O139" s="8">
        <f t="shared" ca="1" si="18"/>
        <v>2.1</v>
      </c>
      <c r="P139" s="8">
        <f t="shared" ca="1" si="19"/>
        <v>2.1</v>
      </c>
      <c r="Q139" s="8">
        <f t="shared" si="16"/>
        <v>0</v>
      </c>
      <c r="R139" s="16">
        <v>1</v>
      </c>
      <c r="S139" s="16"/>
      <c r="T139" s="19">
        <v>39429</v>
      </c>
      <c r="U139" s="16">
        <v>0</v>
      </c>
      <c r="V139" s="19"/>
      <c r="W139" s="160">
        <v>0</v>
      </c>
      <c r="X139" s="160"/>
      <c r="Y139" s="160"/>
      <c r="Z139" s="160"/>
      <c r="AA139" s="160"/>
      <c r="AB139" s="10">
        <v>42360</v>
      </c>
      <c r="AC139" t="s">
        <v>296</v>
      </c>
      <c r="AD139" s="160">
        <f t="shared" si="20"/>
        <v>1</v>
      </c>
      <c r="AF139" t="s">
        <v>2937</v>
      </c>
      <c r="AG139" t="str">
        <f t="shared" si="21"/>
        <v>реструктуризация (РП №50 от 2009-08-13, РП №54 от 2009-08-25, РП №33 от 2012-07-24, РП №85 от 2015-09-08)</v>
      </c>
    </row>
    <row r="140" spans="1:33" x14ac:dyDescent="0.25">
      <c r="A140">
        <v>1019</v>
      </c>
      <c r="B140">
        <v>584</v>
      </c>
      <c r="C140" s="6" t="s">
        <v>456</v>
      </c>
      <c r="D140" s="8">
        <v>1087875000</v>
      </c>
      <c r="E140" s="6" t="s">
        <v>1879</v>
      </c>
      <c r="G140" s="10">
        <v>39440</v>
      </c>
      <c r="J140" s="133">
        <f ca="1">VLOOKUP(A140,OFFSET('Классификация клиентов'!$A$6,1,0,1000,2),2,0)</f>
        <v>2.1</v>
      </c>
      <c r="K140" s="15">
        <f t="shared" si="15"/>
        <v>1</v>
      </c>
      <c r="L140" s="15"/>
      <c r="M140" s="15"/>
      <c r="N140" s="16">
        <f t="shared" ca="1" si="17"/>
        <v>2.1</v>
      </c>
      <c r="O140" s="8">
        <f t="shared" ca="1" si="18"/>
        <v>2.1</v>
      </c>
      <c r="P140" s="8">
        <f t="shared" ca="1" si="19"/>
        <v>2.1</v>
      </c>
      <c r="Q140" s="8">
        <f t="shared" si="16"/>
        <v>0</v>
      </c>
      <c r="R140" s="16">
        <v>1</v>
      </c>
      <c r="S140" s="16"/>
      <c r="T140" s="19">
        <v>39440</v>
      </c>
      <c r="U140" s="16">
        <v>0</v>
      </c>
      <c r="V140" s="19"/>
      <c r="W140" s="160">
        <v>0</v>
      </c>
      <c r="X140" s="160"/>
      <c r="Y140" s="160"/>
      <c r="Z140" s="160"/>
      <c r="AA140" s="160"/>
      <c r="AB140" s="10">
        <v>42360</v>
      </c>
      <c r="AC140" t="s">
        <v>296</v>
      </c>
      <c r="AD140" s="160">
        <f t="shared" si="20"/>
        <v>1</v>
      </c>
      <c r="AF140" t="s">
        <v>2937</v>
      </c>
      <c r="AG140" t="str">
        <f t="shared" si="21"/>
        <v>реструктуризация (РП №50 от 2009-08-13, РП №54 от 2009-08-25, РП №33 от 2012-07-24, РП №85 от 2015-09-08)</v>
      </c>
    </row>
    <row r="141" spans="1:33" x14ac:dyDescent="0.25">
      <c r="A141">
        <v>1019</v>
      </c>
      <c r="B141">
        <v>629</v>
      </c>
      <c r="C141" s="6" t="s">
        <v>457</v>
      </c>
      <c r="D141" s="8">
        <v>1808152942.25</v>
      </c>
      <c r="E141" s="6" t="s">
        <v>1880</v>
      </c>
      <c r="G141" s="10">
        <v>39597</v>
      </c>
      <c r="J141" s="133">
        <f ca="1">VLOOKUP(A141,OFFSET('Классификация клиентов'!$A$6,1,0,1000,2),2,0)</f>
        <v>2.1</v>
      </c>
      <c r="K141" s="15">
        <f t="shared" si="15"/>
        <v>1</v>
      </c>
      <c r="L141" s="15"/>
      <c r="M141" s="15"/>
      <c r="N141" s="16">
        <f t="shared" ca="1" si="17"/>
        <v>2.1</v>
      </c>
      <c r="O141" s="8">
        <f t="shared" ca="1" si="18"/>
        <v>2.1</v>
      </c>
      <c r="P141" s="8">
        <f t="shared" ca="1" si="19"/>
        <v>2.1</v>
      </c>
      <c r="Q141" s="8">
        <f t="shared" si="16"/>
        <v>0</v>
      </c>
      <c r="R141" s="16">
        <v>1</v>
      </c>
      <c r="S141" s="16"/>
      <c r="T141" s="19">
        <v>39597</v>
      </c>
      <c r="U141" s="16">
        <v>0</v>
      </c>
      <c r="V141" s="19"/>
      <c r="W141" s="160">
        <v>0</v>
      </c>
      <c r="X141" s="160"/>
      <c r="Y141" s="160"/>
      <c r="Z141" s="160"/>
      <c r="AA141" s="160"/>
      <c r="AB141" s="10">
        <v>42360</v>
      </c>
      <c r="AC141" t="s">
        <v>296</v>
      </c>
      <c r="AD141" s="160">
        <f t="shared" si="20"/>
        <v>1</v>
      </c>
      <c r="AF141" t="s">
        <v>2937</v>
      </c>
      <c r="AG141" t="str">
        <f t="shared" si="21"/>
        <v>реструктуризация (РП №50 от 2009-08-13, РП №54 от 2009-08-25, РП №33 от 2012-07-24, РП №85 от 2015-09-08)</v>
      </c>
    </row>
    <row r="142" spans="1:33" x14ac:dyDescent="0.25">
      <c r="A142">
        <v>1034</v>
      </c>
      <c r="B142">
        <v>3650</v>
      </c>
      <c r="C142" s="6" t="s">
        <v>418</v>
      </c>
      <c r="D142" s="8">
        <v>626064372.12</v>
      </c>
      <c r="E142" s="6" t="s">
        <v>1881</v>
      </c>
      <c r="G142" s="10">
        <v>40380</v>
      </c>
      <c r="J142" s="133">
        <f ca="1">VLOOKUP(A142,OFFSET('Классификация клиентов'!$A$6,1,0,1000,2),2,0)</f>
        <v>1</v>
      </c>
      <c r="K142" s="15">
        <f t="shared" si="15"/>
        <v>1</v>
      </c>
      <c r="L142" s="15"/>
      <c r="M142" s="15"/>
      <c r="N142" s="16">
        <f t="shared" ca="1" si="17"/>
        <v>1</v>
      </c>
      <c r="O142" s="8">
        <f t="shared" ca="1" si="18"/>
        <v>1</v>
      </c>
      <c r="P142" s="8">
        <f t="shared" ca="1" si="19"/>
        <v>1</v>
      </c>
      <c r="Q142" s="8">
        <f t="shared" si="16"/>
        <v>0</v>
      </c>
      <c r="R142" s="16">
        <v>1</v>
      </c>
      <c r="S142" s="16"/>
      <c r="T142" s="19">
        <v>40387</v>
      </c>
      <c r="U142" s="16">
        <v>0</v>
      </c>
      <c r="V142" s="19"/>
      <c r="W142" s="160">
        <v>0</v>
      </c>
      <c r="X142" s="160"/>
      <c r="Y142" s="160">
        <v>0</v>
      </c>
      <c r="Z142" s="160"/>
      <c r="AA142" s="160"/>
      <c r="AB142" s="10">
        <v>41176</v>
      </c>
      <c r="AC142" t="s">
        <v>296</v>
      </c>
      <c r="AD142" s="160">
        <f t="shared" si="20"/>
        <v>2</v>
      </c>
      <c r="AF142" t="s">
        <v>1882</v>
      </c>
      <c r="AG142" t="str">
        <f t="shared" si="21"/>
        <v>реструктуризация (РП №33 от 2012-07-24);
цели: предоставление/погашение займов 3 лицам (РП №30 от 2010-05-12)</v>
      </c>
    </row>
    <row r="143" spans="1:33" x14ac:dyDescent="0.25">
      <c r="A143">
        <v>1042</v>
      </c>
      <c r="B143">
        <v>100001042</v>
      </c>
      <c r="C143" s="6" t="s">
        <v>7847</v>
      </c>
      <c r="D143" s="8">
        <v>3813400583.29</v>
      </c>
      <c r="E143" s="6"/>
      <c r="G143" s="10"/>
      <c r="J143" s="133">
        <f ca="1">VLOOKUP(A143,OFFSET('Классификация клиентов'!$A$6,1,0,1000,2),2,0)</f>
        <v>1</v>
      </c>
      <c r="K143" s="15">
        <f t="shared" ca="1" si="15"/>
        <v>1</v>
      </c>
      <c r="L143" s="15"/>
      <c r="M143" s="15"/>
      <c r="N143" s="16">
        <f t="shared" ca="1" si="17"/>
        <v>1</v>
      </c>
      <c r="O143" s="8">
        <f t="shared" ca="1" si="18"/>
        <v>1</v>
      </c>
      <c r="P143" s="8">
        <f t="shared" ca="1" si="19"/>
        <v>1</v>
      </c>
      <c r="Q143" s="8">
        <f t="shared" si="16"/>
        <v>0</v>
      </c>
      <c r="R143" s="16"/>
      <c r="S143" s="16"/>
      <c r="T143" s="19"/>
      <c r="U143" s="16">
        <v>0</v>
      </c>
      <c r="V143" s="19"/>
      <c r="W143" s="160"/>
      <c r="X143" s="160"/>
      <c r="Y143" s="160"/>
      <c r="Z143" s="160"/>
      <c r="AA143" s="160"/>
      <c r="AB143" s="10"/>
      <c r="AD143" s="160">
        <f t="shared" si="20"/>
        <v>0</v>
      </c>
      <c r="AG143" t="str">
        <f t="shared" si="21"/>
        <v/>
      </c>
    </row>
    <row r="144" spans="1:33" x14ac:dyDescent="0.25">
      <c r="A144">
        <v>1044</v>
      </c>
      <c r="B144">
        <v>11841</v>
      </c>
      <c r="C144" s="6" t="s">
        <v>1263</v>
      </c>
      <c r="D144" s="8">
        <v>3000000000</v>
      </c>
      <c r="E144" s="6" t="s">
        <v>1883</v>
      </c>
      <c r="G144" s="10">
        <v>41757</v>
      </c>
      <c r="J144" s="133">
        <f ca="1">VLOOKUP(A144,OFFSET('Классификация клиентов'!$A$6,1,0,1000,2),2,0)</f>
        <v>1</v>
      </c>
      <c r="K144" s="15">
        <f t="shared" si="15"/>
        <v>1</v>
      </c>
      <c r="L144" s="15"/>
      <c r="M144" s="15"/>
      <c r="N144" s="16">
        <f t="shared" ca="1" si="17"/>
        <v>1</v>
      </c>
      <c r="O144" s="8">
        <f t="shared" ca="1" si="18"/>
        <v>1</v>
      </c>
      <c r="P144" s="8">
        <f t="shared" ca="1" si="19"/>
        <v>1</v>
      </c>
      <c r="Q144" s="8">
        <f t="shared" si="16"/>
        <v>0</v>
      </c>
      <c r="R144" s="16">
        <v>1</v>
      </c>
      <c r="S144" s="16"/>
      <c r="T144" s="19">
        <v>41771</v>
      </c>
      <c r="U144" s="16">
        <v>0</v>
      </c>
      <c r="V144" s="19"/>
      <c r="W144" s="160"/>
      <c r="X144" s="160"/>
      <c r="Y144" s="160">
        <v>0</v>
      </c>
      <c r="Z144" s="160"/>
      <c r="AA144" s="160"/>
      <c r="AB144" s="10">
        <v>42704</v>
      </c>
      <c r="AC144" t="s">
        <v>296</v>
      </c>
      <c r="AD144" s="160">
        <f t="shared" si="20"/>
        <v>1</v>
      </c>
      <c r="AF144" t="s">
        <v>6434</v>
      </c>
      <c r="AG144" t="str">
        <f t="shared" si="21"/>
        <v>цели: предоставление/погашение займов 3 лицам (РП №105 от 2016-11-29)</v>
      </c>
    </row>
    <row r="145" spans="1:33" x14ac:dyDescent="0.25">
      <c r="A145">
        <v>1044</v>
      </c>
      <c r="B145">
        <v>14352</v>
      </c>
      <c r="C145" s="6" t="s">
        <v>1714</v>
      </c>
      <c r="D145" s="8">
        <v>3000000000</v>
      </c>
      <c r="E145" s="6" t="s">
        <v>1884</v>
      </c>
      <c r="G145" s="10">
        <v>41985</v>
      </c>
      <c r="J145" s="133">
        <f ca="1">VLOOKUP(A145,OFFSET('Классификация клиентов'!$A$6,1,0,1000,2),2,0)</f>
        <v>1</v>
      </c>
      <c r="K145" s="15">
        <f t="shared" si="15"/>
        <v>1</v>
      </c>
      <c r="L145" s="15"/>
      <c r="M145" s="15"/>
      <c r="N145" s="16">
        <f t="shared" ca="1" si="17"/>
        <v>1</v>
      </c>
      <c r="O145" s="8">
        <f t="shared" ca="1" si="18"/>
        <v>1</v>
      </c>
      <c r="P145" s="8">
        <f t="shared" ca="1" si="19"/>
        <v>1</v>
      </c>
      <c r="Q145" s="8">
        <f t="shared" si="16"/>
        <v>0</v>
      </c>
      <c r="R145" s="16">
        <v>1</v>
      </c>
      <c r="S145" s="16"/>
      <c r="T145" s="19">
        <v>41995</v>
      </c>
      <c r="U145" s="16">
        <v>0</v>
      </c>
      <c r="V145" s="19"/>
      <c r="W145" s="160"/>
      <c r="X145" s="160"/>
      <c r="Y145" s="160"/>
      <c r="Z145" s="160"/>
      <c r="AA145" s="160"/>
      <c r="AB145" s="10">
        <v>42515</v>
      </c>
      <c r="AC145" t="s">
        <v>296</v>
      </c>
      <c r="AD145" s="160">
        <f t="shared" si="20"/>
        <v>0</v>
      </c>
      <c r="AF145" t="s">
        <v>466</v>
      </c>
      <c r="AG145" t="str">
        <f t="shared" si="21"/>
        <v/>
      </c>
    </row>
    <row r="146" spans="1:33" x14ac:dyDescent="0.25">
      <c r="A146">
        <v>1051</v>
      </c>
      <c r="B146">
        <v>701</v>
      </c>
      <c r="C146" s="6" t="s">
        <v>393</v>
      </c>
      <c r="D146" s="8">
        <v>309487963.19999999</v>
      </c>
      <c r="E146" s="6" t="s">
        <v>1885</v>
      </c>
      <c r="G146" s="10">
        <v>38968</v>
      </c>
      <c r="J146" s="133">
        <f ca="1">VLOOKUP(A146,OFFSET('Классификация клиентов'!$A$6,1,0,1000,2),2,0)</f>
        <v>1</v>
      </c>
      <c r="K146" s="15">
        <f t="shared" si="15"/>
        <v>1</v>
      </c>
      <c r="L146" s="15"/>
      <c r="M146" s="15"/>
      <c r="N146" s="16">
        <f t="shared" ca="1" si="17"/>
        <v>1</v>
      </c>
      <c r="O146" s="8">
        <f t="shared" ca="1" si="18"/>
        <v>1</v>
      </c>
      <c r="P146" s="8">
        <f t="shared" ca="1" si="19"/>
        <v>1</v>
      </c>
      <c r="Q146" s="8">
        <f t="shared" si="16"/>
        <v>0</v>
      </c>
      <c r="R146" s="16">
        <v>1</v>
      </c>
      <c r="S146" s="16"/>
      <c r="T146" s="19">
        <v>38968</v>
      </c>
      <c r="U146" s="16">
        <v>0</v>
      </c>
      <c r="V146" s="19"/>
      <c r="W146" s="160">
        <v>0</v>
      </c>
      <c r="X146" s="160"/>
      <c r="Y146" s="160"/>
      <c r="Z146" s="160"/>
      <c r="AA146" s="160"/>
      <c r="AB146" s="10">
        <v>42277</v>
      </c>
      <c r="AC146" t="s">
        <v>296</v>
      </c>
      <c r="AD146" s="160">
        <f t="shared" si="20"/>
        <v>1</v>
      </c>
      <c r="AF146" t="s">
        <v>2935</v>
      </c>
      <c r="AG146" t="str">
        <f t="shared" si="21"/>
        <v>реструктуризация (РП №77 от 2008-12-29, РП №50 от 2009-08-13, РП №33 от 2012-07-24, РП №85 от 2015-09-08)</v>
      </c>
    </row>
    <row r="147" spans="1:33" x14ac:dyDescent="0.25">
      <c r="A147">
        <v>1051</v>
      </c>
      <c r="B147">
        <v>737</v>
      </c>
      <c r="C147" s="6" t="s">
        <v>349</v>
      </c>
      <c r="D147" s="8">
        <v>1634596597.3800001</v>
      </c>
      <c r="E147" s="6" t="s">
        <v>1886</v>
      </c>
      <c r="G147" s="10">
        <v>39317</v>
      </c>
      <c r="J147" s="133">
        <f ca="1">VLOOKUP(A147,OFFSET('Классификация клиентов'!$A$6,1,0,1000,2),2,0)</f>
        <v>1</v>
      </c>
      <c r="K147" s="15">
        <f t="shared" si="15"/>
        <v>1</v>
      </c>
      <c r="L147" s="15"/>
      <c r="M147" s="15"/>
      <c r="N147" s="16">
        <f t="shared" ca="1" si="17"/>
        <v>1</v>
      </c>
      <c r="O147" s="8">
        <f t="shared" ca="1" si="18"/>
        <v>1</v>
      </c>
      <c r="P147" s="8">
        <f t="shared" ca="1" si="19"/>
        <v>1</v>
      </c>
      <c r="Q147" s="8">
        <f t="shared" si="16"/>
        <v>0</v>
      </c>
      <c r="R147" s="16">
        <v>1</v>
      </c>
      <c r="S147" s="16"/>
      <c r="T147" s="19">
        <v>39317</v>
      </c>
      <c r="U147" s="16">
        <v>0</v>
      </c>
      <c r="V147" s="19"/>
      <c r="W147" s="160">
        <v>0</v>
      </c>
      <c r="X147" s="160"/>
      <c r="Y147" s="160"/>
      <c r="Z147" s="160"/>
      <c r="AA147" s="160"/>
      <c r="AB147" s="10">
        <v>42360</v>
      </c>
      <c r="AC147" t="s">
        <v>296</v>
      </c>
      <c r="AD147" s="160">
        <f t="shared" si="20"/>
        <v>1</v>
      </c>
      <c r="AF147" t="s">
        <v>2937</v>
      </c>
      <c r="AG147" t="str">
        <f t="shared" si="21"/>
        <v>реструктуризация (РП №50 от 2009-08-13, РП №54 от 2009-08-25, РП №33 от 2012-07-24, РП №85 от 2015-09-08)</v>
      </c>
    </row>
    <row r="148" spans="1:33" x14ac:dyDescent="0.25">
      <c r="A148">
        <v>1051</v>
      </c>
      <c r="B148">
        <v>743</v>
      </c>
      <c r="C148" s="6" t="s">
        <v>350</v>
      </c>
      <c r="D148" s="8">
        <v>1385626464.74</v>
      </c>
      <c r="E148" s="6" t="s">
        <v>1887</v>
      </c>
      <c r="G148" s="10">
        <v>39402</v>
      </c>
      <c r="J148" s="133">
        <f ca="1">VLOOKUP(A148,OFFSET('Классификация клиентов'!$A$6,1,0,1000,2),2,0)</f>
        <v>1</v>
      </c>
      <c r="K148" s="15">
        <f t="shared" si="15"/>
        <v>1</v>
      </c>
      <c r="L148" s="15"/>
      <c r="M148" s="15"/>
      <c r="N148" s="16">
        <f t="shared" ca="1" si="17"/>
        <v>1</v>
      </c>
      <c r="O148" s="8">
        <f t="shared" ca="1" si="18"/>
        <v>1</v>
      </c>
      <c r="P148" s="8">
        <f t="shared" ca="1" si="19"/>
        <v>1</v>
      </c>
      <c r="Q148" s="8">
        <f t="shared" si="16"/>
        <v>0</v>
      </c>
      <c r="R148" s="16">
        <v>1</v>
      </c>
      <c r="S148" s="16"/>
      <c r="T148" s="19">
        <v>39402</v>
      </c>
      <c r="U148" s="16">
        <v>0</v>
      </c>
      <c r="V148" s="19"/>
      <c r="W148" s="160">
        <v>0</v>
      </c>
      <c r="X148" s="160"/>
      <c r="Y148" s="160"/>
      <c r="Z148" s="160"/>
      <c r="AA148" s="160"/>
      <c r="AB148" s="10">
        <v>42360</v>
      </c>
      <c r="AC148" t="s">
        <v>296</v>
      </c>
      <c r="AD148" s="160">
        <f t="shared" si="20"/>
        <v>1</v>
      </c>
      <c r="AF148" t="s">
        <v>2937</v>
      </c>
      <c r="AG148" t="str">
        <f t="shared" si="21"/>
        <v>реструктуризация (РП №50 от 2009-08-13, РП №54 от 2009-08-25, РП №33 от 2012-07-24, РП №85 от 2015-09-08)</v>
      </c>
    </row>
    <row r="149" spans="1:33" x14ac:dyDescent="0.25">
      <c r="A149">
        <v>1051</v>
      </c>
      <c r="B149">
        <v>1247</v>
      </c>
      <c r="C149" s="6" t="s">
        <v>351</v>
      </c>
      <c r="D149" s="8">
        <v>4834065609.5500002</v>
      </c>
      <c r="E149" s="6" t="s">
        <v>1888</v>
      </c>
      <c r="G149" s="10">
        <v>39763</v>
      </c>
      <c r="J149" s="133">
        <f ca="1">VLOOKUP(A149,OFFSET('Классификация клиентов'!$A$6,1,0,1000,2),2,0)</f>
        <v>1</v>
      </c>
      <c r="K149" s="15">
        <f t="shared" si="15"/>
        <v>1</v>
      </c>
      <c r="L149" s="15"/>
      <c r="M149" s="15"/>
      <c r="N149" s="16">
        <f t="shared" ca="1" si="17"/>
        <v>1</v>
      </c>
      <c r="O149" s="8">
        <f t="shared" ca="1" si="18"/>
        <v>1</v>
      </c>
      <c r="P149" s="8">
        <f t="shared" ca="1" si="19"/>
        <v>1</v>
      </c>
      <c r="Q149" s="8">
        <f t="shared" si="16"/>
        <v>0</v>
      </c>
      <c r="R149" s="16">
        <v>1</v>
      </c>
      <c r="S149" s="16"/>
      <c r="T149" s="19">
        <v>39763</v>
      </c>
      <c r="U149" s="16">
        <v>0</v>
      </c>
      <c r="V149" s="19"/>
      <c r="W149" s="160">
        <v>0</v>
      </c>
      <c r="X149" s="160"/>
      <c r="Y149" s="160"/>
      <c r="Z149" s="160"/>
      <c r="AA149" s="160"/>
      <c r="AB149" s="10">
        <v>42360</v>
      </c>
      <c r="AC149" t="s">
        <v>296</v>
      </c>
      <c r="AD149" s="160">
        <f t="shared" si="20"/>
        <v>1</v>
      </c>
      <c r="AF149" t="s">
        <v>2936</v>
      </c>
      <c r="AG149" t="str">
        <f t="shared" si="21"/>
        <v>реструктуризация (РП №50 от 2009-08-13, РП №33 от 2012-07-24, РП №85 от 2015-09-08)</v>
      </c>
    </row>
    <row r="150" spans="1:33" x14ac:dyDescent="0.25">
      <c r="A150">
        <v>1051</v>
      </c>
      <c r="B150">
        <v>2070</v>
      </c>
      <c r="C150" s="6" t="s">
        <v>117</v>
      </c>
      <c r="D150" s="8">
        <v>9450000000</v>
      </c>
      <c r="E150" s="6" t="s">
        <v>1889</v>
      </c>
      <c r="G150" s="10">
        <v>39918</v>
      </c>
      <c r="J150" s="133">
        <f ca="1">VLOOKUP(A150,OFFSET('Классификация клиентов'!$A$6,1,0,1000,2),2,0)</f>
        <v>1</v>
      </c>
      <c r="K150" s="15">
        <f t="shared" si="15"/>
        <v>1</v>
      </c>
      <c r="L150" s="15"/>
      <c r="M150" s="15"/>
      <c r="N150" s="16">
        <f t="shared" ca="1" si="17"/>
        <v>1</v>
      </c>
      <c r="O150" s="8">
        <f t="shared" ca="1" si="18"/>
        <v>1</v>
      </c>
      <c r="P150" s="8">
        <f t="shared" ca="1" si="19"/>
        <v>1</v>
      </c>
      <c r="Q150" s="8">
        <f t="shared" si="16"/>
        <v>0</v>
      </c>
      <c r="R150" s="16">
        <v>1</v>
      </c>
      <c r="S150" s="16"/>
      <c r="T150" s="19">
        <v>39918</v>
      </c>
      <c r="U150" s="16">
        <v>0</v>
      </c>
      <c r="V150" s="19"/>
      <c r="W150" s="160">
        <v>0</v>
      </c>
      <c r="X150" s="160"/>
      <c r="Y150" s="160"/>
      <c r="Z150" s="160"/>
      <c r="AA150" s="160"/>
      <c r="AB150" s="10">
        <v>41176</v>
      </c>
      <c r="AC150" t="s">
        <v>296</v>
      </c>
      <c r="AD150" s="160">
        <f t="shared" si="20"/>
        <v>1</v>
      </c>
      <c r="AF150" t="s">
        <v>1871</v>
      </c>
      <c r="AG150" t="str">
        <f t="shared" si="21"/>
        <v>реструктуризация (РП №50 от 2009-08-13, РП №33 от 2012-07-24)</v>
      </c>
    </row>
    <row r="151" spans="1:33" x14ac:dyDescent="0.25">
      <c r="A151">
        <v>1076</v>
      </c>
      <c r="B151">
        <v>27608</v>
      </c>
      <c r="C151" s="6" t="s">
        <v>7862</v>
      </c>
      <c r="D151" s="8">
        <v>12032360000</v>
      </c>
      <c r="E151" s="6" t="s">
        <v>7886</v>
      </c>
      <c r="G151" s="10">
        <v>42766</v>
      </c>
      <c r="J151" s="133">
        <f ca="1">VLOOKUP(A151,OFFSET('Классификация клиентов'!$A$6,1,0,1000,2),2,0)</f>
        <v>1</v>
      </c>
      <c r="K151" s="15">
        <f t="shared" si="15"/>
        <v>1</v>
      </c>
      <c r="L151" s="15"/>
      <c r="M151" s="15"/>
      <c r="N151" s="16">
        <f t="shared" ca="1" si="17"/>
        <v>1</v>
      </c>
      <c r="O151" s="8">
        <f t="shared" ca="1" si="18"/>
        <v>1</v>
      </c>
      <c r="P151" s="8">
        <f t="shared" ca="1" si="19"/>
        <v>1</v>
      </c>
      <c r="Q151" s="8">
        <f t="shared" si="16"/>
        <v>0</v>
      </c>
      <c r="R151" s="16">
        <v>1</v>
      </c>
      <c r="S151" s="16"/>
      <c r="T151" s="19">
        <v>36526</v>
      </c>
      <c r="U151" s="16">
        <v>0</v>
      </c>
      <c r="V151" s="19"/>
      <c r="W151" s="160">
        <v>0</v>
      </c>
      <c r="X151" s="160"/>
      <c r="Y151" s="160"/>
      <c r="Z151" s="160"/>
      <c r="AA151" s="160"/>
      <c r="AB151" s="10">
        <v>42766</v>
      </c>
      <c r="AC151" t="s">
        <v>298</v>
      </c>
      <c r="AD151" s="160">
        <f t="shared" si="20"/>
        <v>1</v>
      </c>
      <c r="AF151" t="s">
        <v>7883</v>
      </c>
      <c r="AG151" t="str">
        <f t="shared" si="21"/>
        <v>реструктуризация (РП №52 от 2004-09-10)</v>
      </c>
    </row>
    <row r="152" spans="1:33" x14ac:dyDescent="0.25">
      <c r="A152">
        <v>1222</v>
      </c>
      <c r="B152">
        <v>17825</v>
      </c>
      <c r="C152" s="6" t="s">
        <v>4686</v>
      </c>
      <c r="D152" s="8">
        <v>5150000000</v>
      </c>
      <c r="E152" s="6" t="s">
        <v>4716</v>
      </c>
      <c r="G152" s="10">
        <v>42405</v>
      </c>
      <c r="J152" s="133">
        <f ca="1">VLOOKUP(A152,OFFSET('Классификация клиентов'!$A$6,1,0,1000,2),2,0)</f>
        <v>1</v>
      </c>
      <c r="K152" s="15">
        <f t="shared" si="15"/>
        <v>1</v>
      </c>
      <c r="L152" s="15"/>
      <c r="M152" s="15"/>
      <c r="N152" s="16">
        <f t="shared" ca="1" si="17"/>
        <v>1</v>
      </c>
      <c r="O152" s="8">
        <f t="shared" ca="1" si="18"/>
        <v>1</v>
      </c>
      <c r="P152" s="8">
        <f t="shared" ca="1" si="19"/>
        <v>1</v>
      </c>
      <c r="Q152" s="8">
        <f t="shared" si="16"/>
        <v>0</v>
      </c>
      <c r="R152" s="16">
        <v>1</v>
      </c>
      <c r="S152" s="16"/>
      <c r="T152" s="19">
        <v>42489</v>
      </c>
      <c r="U152" s="16">
        <v>0</v>
      </c>
      <c r="V152" s="19"/>
      <c r="W152" s="160">
        <v>0</v>
      </c>
      <c r="X152" s="160"/>
      <c r="Y152" s="160">
        <v>0</v>
      </c>
      <c r="Z152" s="160"/>
      <c r="AA152" s="160"/>
      <c r="AB152" s="10">
        <v>42726</v>
      </c>
      <c r="AC152" t="s">
        <v>296</v>
      </c>
      <c r="AD152" s="160">
        <f t="shared" si="20"/>
        <v>2</v>
      </c>
      <c r="AF152" t="s">
        <v>6889</v>
      </c>
      <c r="AG152" t="str">
        <f t="shared" si="21"/>
        <v>реструктуризация (РП №63 от 2016-07-26);
цели: предоставление/погашение займов 3 лицам (РП №98 от 2015-10-22)</v>
      </c>
    </row>
    <row r="153" spans="1:33" x14ac:dyDescent="0.25">
      <c r="A153">
        <v>1222</v>
      </c>
      <c r="B153">
        <v>26830</v>
      </c>
      <c r="C153" s="6" t="s">
        <v>5747</v>
      </c>
      <c r="D153" s="8">
        <v>14650000000</v>
      </c>
      <c r="E153" s="6" t="s">
        <v>5751</v>
      </c>
      <c r="G153" s="10">
        <v>42657</v>
      </c>
      <c r="J153" s="133">
        <f ca="1">VLOOKUP(A153,OFFSET('Классификация клиентов'!$A$6,1,0,1000,2),2,0)</f>
        <v>1</v>
      </c>
      <c r="K153" s="15">
        <f t="shared" si="15"/>
        <v>1</v>
      </c>
      <c r="L153" s="15"/>
      <c r="M153" s="15"/>
      <c r="N153" s="16">
        <f t="shared" ca="1" si="17"/>
        <v>1</v>
      </c>
      <c r="O153" s="8">
        <f t="shared" ca="1" si="18"/>
        <v>1</v>
      </c>
      <c r="P153" s="8">
        <f t="shared" ca="1" si="19"/>
        <v>1</v>
      </c>
      <c r="Q153" s="8">
        <f t="shared" si="16"/>
        <v>0</v>
      </c>
      <c r="R153" s="16">
        <v>1</v>
      </c>
      <c r="S153" s="16"/>
      <c r="T153" s="19">
        <v>42667</v>
      </c>
      <c r="U153" s="16">
        <v>0</v>
      </c>
      <c r="V153" s="19"/>
      <c r="W153" s="160"/>
      <c r="X153" s="160"/>
      <c r="Y153" s="160"/>
      <c r="Z153" s="160"/>
      <c r="AA153" s="160"/>
      <c r="AB153" s="10">
        <v>42726</v>
      </c>
      <c r="AC153" t="s">
        <v>296</v>
      </c>
      <c r="AD153" s="160">
        <f t="shared" si="20"/>
        <v>0</v>
      </c>
      <c r="AF153" t="s">
        <v>466</v>
      </c>
      <c r="AG153" t="str">
        <f t="shared" si="21"/>
        <v/>
      </c>
    </row>
    <row r="154" spans="1:33" x14ac:dyDescent="0.25">
      <c r="A154">
        <v>1222</v>
      </c>
      <c r="B154">
        <v>27179</v>
      </c>
      <c r="C154" s="6" t="s">
        <v>6796</v>
      </c>
      <c r="D154" s="8">
        <v>14950000000</v>
      </c>
      <c r="E154" s="6" t="s">
        <v>6799</v>
      </c>
      <c r="G154" s="10">
        <v>42657</v>
      </c>
      <c r="J154" s="133">
        <f ca="1">VLOOKUP(A154,OFFSET('Классификация клиентов'!$A$6,1,0,1000,2),2,0)</f>
        <v>1</v>
      </c>
      <c r="K154" s="15">
        <f t="shared" si="15"/>
        <v>1</v>
      </c>
      <c r="L154" s="15"/>
      <c r="M154" s="15"/>
      <c r="N154" s="16">
        <f t="shared" ca="1" si="17"/>
        <v>1</v>
      </c>
      <c r="O154" s="8">
        <f t="shared" ca="1" si="18"/>
        <v>1</v>
      </c>
      <c r="P154" s="8">
        <f t="shared" ca="1" si="19"/>
        <v>1</v>
      </c>
      <c r="Q154" s="8">
        <f t="shared" si="16"/>
        <v>0</v>
      </c>
      <c r="R154" s="16">
        <v>1</v>
      </c>
      <c r="S154" s="16"/>
      <c r="T154" s="19">
        <v>42716</v>
      </c>
      <c r="U154" s="16">
        <v>0</v>
      </c>
      <c r="V154" s="19"/>
      <c r="W154" s="160"/>
      <c r="X154" s="160"/>
      <c r="Y154" s="160">
        <v>0</v>
      </c>
      <c r="Z154" s="160"/>
      <c r="AA154" s="160"/>
      <c r="AB154" s="10">
        <v>42726</v>
      </c>
      <c r="AC154" t="s">
        <v>296</v>
      </c>
      <c r="AD154" s="160">
        <f t="shared" si="20"/>
        <v>1</v>
      </c>
      <c r="AF154" t="s">
        <v>4717</v>
      </c>
      <c r="AG154" t="str">
        <f t="shared" si="21"/>
        <v>цели: предоставление/погашение займов 3 лицам (РП №98 от 2015-10-22)</v>
      </c>
    </row>
    <row r="155" spans="1:33" x14ac:dyDescent="0.25">
      <c r="A155">
        <v>1222</v>
      </c>
      <c r="B155">
        <v>27180</v>
      </c>
      <c r="C155" s="6" t="s">
        <v>6829</v>
      </c>
      <c r="D155" s="8">
        <v>14850000000</v>
      </c>
      <c r="E155" s="6" t="s">
        <v>6844</v>
      </c>
      <c r="G155" s="10">
        <v>42657</v>
      </c>
      <c r="J155" s="133">
        <f ca="1">VLOOKUP(A155,OFFSET('Классификация клиентов'!$A$6,1,0,1000,2),2,0)</f>
        <v>1</v>
      </c>
      <c r="K155" s="15">
        <f t="shared" si="15"/>
        <v>1</v>
      </c>
      <c r="L155" s="15"/>
      <c r="M155" s="15"/>
      <c r="N155" s="16">
        <f t="shared" ca="1" si="17"/>
        <v>1</v>
      </c>
      <c r="O155" s="8">
        <f t="shared" ca="1" si="18"/>
        <v>1</v>
      </c>
      <c r="P155" s="8">
        <f t="shared" ca="1" si="19"/>
        <v>1</v>
      </c>
      <c r="Q155" s="8">
        <f t="shared" si="16"/>
        <v>0</v>
      </c>
      <c r="R155" s="16">
        <v>1</v>
      </c>
      <c r="S155" s="16"/>
      <c r="T155" s="19">
        <v>42704</v>
      </c>
      <c r="U155" s="16">
        <v>0</v>
      </c>
      <c r="V155" s="19"/>
      <c r="W155" s="160"/>
      <c r="X155" s="160"/>
      <c r="Y155" s="160">
        <v>0</v>
      </c>
      <c r="Z155" s="160"/>
      <c r="AA155" s="160"/>
      <c r="AB155" s="10">
        <v>42726</v>
      </c>
      <c r="AC155" t="s">
        <v>296</v>
      </c>
      <c r="AD155" s="160">
        <f t="shared" si="20"/>
        <v>1</v>
      </c>
      <c r="AF155" t="s">
        <v>4717</v>
      </c>
      <c r="AG155" t="str">
        <f t="shared" si="21"/>
        <v>цели: предоставление/погашение займов 3 лицам (РП №98 от 2015-10-22)</v>
      </c>
    </row>
    <row r="156" spans="1:33" x14ac:dyDescent="0.25">
      <c r="A156">
        <v>1241</v>
      </c>
      <c r="B156">
        <v>778</v>
      </c>
      <c r="C156" s="6" t="s">
        <v>265</v>
      </c>
      <c r="D156" s="8">
        <v>1023941588.26</v>
      </c>
      <c r="E156" s="6" t="s">
        <v>1891</v>
      </c>
      <c r="G156" s="10">
        <v>39073</v>
      </c>
      <c r="J156" s="133">
        <f ca="1">VLOOKUP(A156,OFFSET('Классификация клиентов'!$A$6,1,0,1000,2),2,0)</f>
        <v>2.1</v>
      </c>
      <c r="K156" s="15">
        <f t="shared" si="15"/>
        <v>1</v>
      </c>
      <c r="L156" s="15"/>
      <c r="M156" s="15"/>
      <c r="N156" s="16">
        <f t="shared" ca="1" si="17"/>
        <v>2.1</v>
      </c>
      <c r="O156" s="8">
        <f t="shared" ca="1" si="18"/>
        <v>2.1</v>
      </c>
      <c r="P156" s="8">
        <f t="shared" ca="1" si="19"/>
        <v>2.1</v>
      </c>
      <c r="Q156" s="8">
        <f t="shared" si="16"/>
        <v>0</v>
      </c>
      <c r="R156" s="16">
        <v>1</v>
      </c>
      <c r="S156" s="16"/>
      <c r="T156" s="19">
        <v>39079</v>
      </c>
      <c r="U156" s="16">
        <v>0</v>
      </c>
      <c r="V156" s="19"/>
      <c r="W156" s="160"/>
      <c r="X156" s="160"/>
      <c r="Y156" s="160"/>
      <c r="Z156" s="160"/>
      <c r="AA156" s="160"/>
      <c r="AB156" s="10">
        <v>41362</v>
      </c>
      <c r="AC156" t="s">
        <v>296</v>
      </c>
      <c r="AD156" s="160">
        <f t="shared" si="20"/>
        <v>0</v>
      </c>
      <c r="AF156" t="s">
        <v>466</v>
      </c>
      <c r="AG156" t="str">
        <f t="shared" si="21"/>
        <v/>
      </c>
    </row>
    <row r="157" spans="1:33" x14ac:dyDescent="0.25">
      <c r="A157">
        <v>1283</v>
      </c>
      <c r="B157">
        <v>17814</v>
      </c>
      <c r="C157" s="6" t="s">
        <v>3993</v>
      </c>
      <c r="D157" s="8">
        <v>557466666.63</v>
      </c>
      <c r="E157" s="6" t="s">
        <v>3996</v>
      </c>
      <c r="G157" s="10">
        <v>42488</v>
      </c>
      <c r="J157" s="133">
        <f ca="1">VLOOKUP(A157,OFFSET('Классификация клиентов'!$A$6,1,0,1000,2),2,0)</f>
        <v>1</v>
      </c>
      <c r="K157" s="15">
        <f t="shared" si="15"/>
        <v>1</v>
      </c>
      <c r="L157" s="15"/>
      <c r="M157" s="15"/>
      <c r="N157" s="16">
        <f t="shared" ca="1" si="17"/>
        <v>1</v>
      </c>
      <c r="O157" s="8">
        <f t="shared" ca="1" si="18"/>
        <v>1</v>
      </c>
      <c r="P157" s="8">
        <f t="shared" ca="1" si="19"/>
        <v>1</v>
      </c>
      <c r="Q157" s="8">
        <f t="shared" si="16"/>
        <v>0</v>
      </c>
      <c r="R157" s="16">
        <v>1</v>
      </c>
      <c r="S157" s="16"/>
      <c r="T157" s="19">
        <v>42148</v>
      </c>
      <c r="U157" s="16">
        <v>0</v>
      </c>
      <c r="V157" s="19"/>
      <c r="W157" s="160"/>
      <c r="X157" s="160"/>
      <c r="Y157" s="160"/>
      <c r="Z157" s="160"/>
      <c r="AA157" s="160"/>
      <c r="AB157" s="10">
        <v>42490</v>
      </c>
      <c r="AC157" t="s">
        <v>239</v>
      </c>
      <c r="AD157" s="160">
        <f t="shared" si="20"/>
        <v>0</v>
      </c>
      <c r="AF157" t="s">
        <v>466</v>
      </c>
      <c r="AG157" t="str">
        <f t="shared" si="21"/>
        <v/>
      </c>
    </row>
    <row r="158" spans="1:33" x14ac:dyDescent="0.25">
      <c r="A158">
        <v>1286</v>
      </c>
      <c r="B158">
        <v>16387</v>
      </c>
      <c r="C158" s="6" t="s">
        <v>2921</v>
      </c>
      <c r="D158" s="8">
        <v>50000000</v>
      </c>
      <c r="E158" s="6" t="s">
        <v>5180</v>
      </c>
      <c r="G158" s="10">
        <v>42247</v>
      </c>
      <c r="J158" s="133">
        <f ca="1">VLOOKUP(A158,OFFSET('Классификация клиентов'!$A$6,1,0,1000,2),2,0)</f>
        <v>1</v>
      </c>
      <c r="K158" s="15">
        <f t="shared" si="15"/>
        <v>1</v>
      </c>
      <c r="L158" s="15"/>
      <c r="M158" s="15"/>
      <c r="N158" s="16">
        <f t="shared" ca="1" si="17"/>
        <v>1</v>
      </c>
      <c r="O158" s="8">
        <f t="shared" ca="1" si="18"/>
        <v>1</v>
      </c>
      <c r="P158" s="8">
        <f t="shared" ca="1" si="19"/>
        <v>1</v>
      </c>
      <c r="Q158" s="8">
        <f t="shared" si="16"/>
        <v>0</v>
      </c>
      <c r="R158" s="16">
        <v>1</v>
      </c>
      <c r="S158" s="16"/>
      <c r="T158" s="19">
        <v>42262</v>
      </c>
      <c r="U158" s="16">
        <v>0</v>
      </c>
      <c r="V158" s="19"/>
      <c r="W158" s="160"/>
      <c r="X158" s="160"/>
      <c r="Y158" s="160"/>
      <c r="Z158" s="160"/>
      <c r="AA158" s="160"/>
      <c r="AB158" s="10">
        <v>42604</v>
      </c>
      <c r="AC158" t="s">
        <v>239</v>
      </c>
      <c r="AD158" s="160">
        <f t="shared" si="20"/>
        <v>0</v>
      </c>
      <c r="AF158" t="s">
        <v>466</v>
      </c>
      <c r="AG158" t="str">
        <f t="shared" si="21"/>
        <v/>
      </c>
    </row>
    <row r="159" spans="1:33" x14ac:dyDescent="0.25">
      <c r="A159">
        <v>1286</v>
      </c>
      <c r="B159">
        <v>16700</v>
      </c>
      <c r="C159" s="6" t="s">
        <v>3053</v>
      </c>
      <c r="D159" s="8">
        <v>100000000</v>
      </c>
      <c r="E159" s="6" t="s">
        <v>5642</v>
      </c>
      <c r="G159" s="10">
        <v>42279</v>
      </c>
      <c r="J159" s="133">
        <f ca="1">VLOOKUP(A159,OFFSET('Классификация клиентов'!$A$6,1,0,1000,2),2,0)</f>
        <v>1</v>
      </c>
      <c r="K159" s="15">
        <f t="shared" si="15"/>
        <v>1</v>
      </c>
      <c r="L159" s="15"/>
      <c r="M159" s="15"/>
      <c r="N159" s="16">
        <f t="shared" ca="1" si="17"/>
        <v>1</v>
      </c>
      <c r="O159" s="8">
        <f t="shared" ca="1" si="18"/>
        <v>1</v>
      </c>
      <c r="P159" s="8">
        <f t="shared" ca="1" si="19"/>
        <v>1</v>
      </c>
      <c r="Q159" s="8">
        <f t="shared" si="16"/>
        <v>0</v>
      </c>
      <c r="R159" s="16">
        <v>1</v>
      </c>
      <c r="S159" s="16"/>
      <c r="T159" s="19">
        <v>42292</v>
      </c>
      <c r="U159" s="16">
        <v>0</v>
      </c>
      <c r="V159" s="19"/>
      <c r="W159" s="160"/>
      <c r="X159" s="160"/>
      <c r="Y159" s="160"/>
      <c r="Z159" s="160"/>
      <c r="AA159" s="160"/>
      <c r="AB159" s="10">
        <v>42299</v>
      </c>
      <c r="AC159" t="s">
        <v>239</v>
      </c>
      <c r="AD159" s="160">
        <f t="shared" si="20"/>
        <v>0</v>
      </c>
      <c r="AF159" t="s">
        <v>466</v>
      </c>
      <c r="AG159" t="str">
        <f t="shared" si="21"/>
        <v/>
      </c>
    </row>
    <row r="160" spans="1:33" x14ac:dyDescent="0.25">
      <c r="A160">
        <v>1286</v>
      </c>
      <c r="B160">
        <v>17815</v>
      </c>
      <c r="C160" s="6" t="s">
        <v>3994</v>
      </c>
      <c r="D160" s="8">
        <v>50000000</v>
      </c>
      <c r="E160" s="6" t="s">
        <v>3997</v>
      </c>
      <c r="G160" s="10">
        <v>42489</v>
      </c>
      <c r="J160" s="133">
        <f ca="1">VLOOKUP(A160,OFFSET('Классификация клиентов'!$A$6,1,0,1000,2),2,0)</f>
        <v>1</v>
      </c>
      <c r="K160" s="15">
        <f t="shared" si="15"/>
        <v>1</v>
      </c>
      <c r="L160" s="15"/>
      <c r="M160" s="15"/>
      <c r="N160" s="16">
        <f t="shared" ca="1" si="17"/>
        <v>1</v>
      </c>
      <c r="O160" s="8">
        <f t="shared" ca="1" si="18"/>
        <v>1</v>
      </c>
      <c r="P160" s="8">
        <f t="shared" ca="1" si="19"/>
        <v>1</v>
      </c>
      <c r="Q160" s="8">
        <f t="shared" si="16"/>
        <v>0</v>
      </c>
      <c r="R160" s="16">
        <v>1</v>
      </c>
      <c r="S160" s="16"/>
      <c r="T160" s="19">
        <v>42140</v>
      </c>
      <c r="U160" s="16">
        <v>0</v>
      </c>
      <c r="V160" s="19"/>
      <c r="W160" s="160"/>
      <c r="X160" s="160"/>
      <c r="Y160" s="160"/>
      <c r="Z160" s="160"/>
      <c r="AA160" s="160"/>
      <c r="AB160" s="10">
        <v>42490</v>
      </c>
      <c r="AC160" t="s">
        <v>239</v>
      </c>
      <c r="AD160" s="160">
        <f t="shared" si="20"/>
        <v>0</v>
      </c>
      <c r="AF160" t="s">
        <v>466</v>
      </c>
      <c r="AG160" t="str">
        <f t="shared" si="21"/>
        <v/>
      </c>
    </row>
    <row r="161" spans="1:33" x14ac:dyDescent="0.25">
      <c r="A161">
        <v>1286</v>
      </c>
      <c r="B161">
        <v>27352</v>
      </c>
      <c r="C161" s="6" t="s">
        <v>7722</v>
      </c>
      <c r="D161" s="8">
        <v>100000000</v>
      </c>
      <c r="E161" s="6" t="s">
        <v>7726</v>
      </c>
      <c r="G161" s="10">
        <v>42724</v>
      </c>
      <c r="J161" s="133">
        <f ca="1">VLOOKUP(A161,OFFSET('Классификация клиентов'!$A$6,1,0,1000,2),2,0)</f>
        <v>1</v>
      </c>
      <c r="K161" s="15">
        <f t="shared" si="15"/>
        <v>1</v>
      </c>
      <c r="L161" s="15"/>
      <c r="M161" s="15"/>
      <c r="N161" s="16">
        <f t="shared" ca="1" si="17"/>
        <v>1</v>
      </c>
      <c r="O161" s="8">
        <f t="shared" ca="1" si="18"/>
        <v>1</v>
      </c>
      <c r="P161" s="8">
        <f t="shared" ca="1" si="19"/>
        <v>1</v>
      </c>
      <c r="Q161" s="8">
        <f t="shared" si="16"/>
        <v>0</v>
      </c>
      <c r="R161" s="16">
        <v>1</v>
      </c>
      <c r="S161" s="16"/>
      <c r="T161" s="19">
        <v>42734</v>
      </c>
      <c r="U161" s="16">
        <v>0</v>
      </c>
      <c r="V161" s="19"/>
      <c r="W161" s="160"/>
      <c r="X161" s="160"/>
      <c r="Y161" s="160"/>
      <c r="Z161" s="160"/>
      <c r="AA161" s="160"/>
      <c r="AB161" s="10">
        <v>42755</v>
      </c>
      <c r="AC161" t="s">
        <v>239</v>
      </c>
      <c r="AD161" s="160">
        <f t="shared" si="20"/>
        <v>0</v>
      </c>
      <c r="AF161" t="s">
        <v>466</v>
      </c>
      <c r="AG161" t="str">
        <f t="shared" si="21"/>
        <v/>
      </c>
    </row>
    <row r="162" spans="1:33" x14ac:dyDescent="0.25">
      <c r="A162">
        <v>1343</v>
      </c>
      <c r="B162">
        <v>9436</v>
      </c>
      <c r="C162" s="6" t="s">
        <v>194</v>
      </c>
      <c r="D162" s="8">
        <v>17873122.989999998</v>
      </c>
      <c r="E162" s="6" t="s">
        <v>1892</v>
      </c>
      <c r="G162" s="10">
        <v>40562</v>
      </c>
      <c r="J162" s="133">
        <f ca="1">VLOOKUP(A162,OFFSET('Классификация клиентов'!$A$6,1,0,1000,2),2,0)</f>
        <v>3</v>
      </c>
      <c r="K162" s="15">
        <f t="shared" si="15"/>
        <v>3</v>
      </c>
      <c r="L162" s="15"/>
      <c r="M162" s="15"/>
      <c r="N162" s="16">
        <f t="shared" ca="1" si="17"/>
        <v>5</v>
      </c>
      <c r="O162" s="8">
        <f t="shared" ca="1" si="18"/>
        <v>5</v>
      </c>
      <c r="P162" s="8">
        <f t="shared" ca="1" si="19"/>
        <v>5</v>
      </c>
      <c r="Q162" s="8">
        <f t="shared" si="16"/>
        <v>0</v>
      </c>
      <c r="R162" s="16">
        <v>1</v>
      </c>
      <c r="S162" s="16"/>
      <c r="T162" s="19">
        <v>36526</v>
      </c>
      <c r="U162" s="16">
        <v>1842</v>
      </c>
      <c r="V162" s="19"/>
      <c r="W162" s="160"/>
      <c r="X162" s="160"/>
      <c r="Y162" s="160"/>
      <c r="Z162" s="160"/>
      <c r="AA162" s="160"/>
      <c r="AB162" s="10">
        <v>41488</v>
      </c>
      <c r="AC162" t="s">
        <v>563</v>
      </c>
      <c r="AD162" s="160">
        <f t="shared" si="20"/>
        <v>0</v>
      </c>
      <c r="AF162" t="s">
        <v>466</v>
      </c>
      <c r="AG162" t="str">
        <f t="shared" si="21"/>
        <v/>
      </c>
    </row>
    <row r="163" spans="1:33" x14ac:dyDescent="0.25">
      <c r="A163">
        <v>1343</v>
      </c>
      <c r="B163">
        <v>9446</v>
      </c>
      <c r="C163" s="6" t="s">
        <v>195</v>
      </c>
      <c r="D163" s="8">
        <v>1</v>
      </c>
      <c r="E163" s="6" t="s">
        <v>1893</v>
      </c>
      <c r="G163" s="10">
        <v>40528</v>
      </c>
      <c r="J163" s="133">
        <f ca="1">VLOOKUP(A163,OFFSET('Классификация клиентов'!$A$6,1,0,1000,2),2,0)</f>
        <v>3</v>
      </c>
      <c r="K163" s="15">
        <f t="shared" si="15"/>
        <v>3</v>
      </c>
      <c r="L163" s="15"/>
      <c r="M163" s="15"/>
      <c r="N163" s="16">
        <f t="shared" ca="1" si="17"/>
        <v>5</v>
      </c>
      <c r="O163" s="8">
        <f t="shared" ca="1" si="18"/>
        <v>5</v>
      </c>
      <c r="P163" s="8">
        <f t="shared" ca="1" si="19"/>
        <v>5</v>
      </c>
      <c r="Q163" s="8">
        <f t="shared" si="16"/>
        <v>0</v>
      </c>
      <c r="R163" s="16">
        <v>1</v>
      </c>
      <c r="S163" s="16"/>
      <c r="T163" s="19">
        <v>36526</v>
      </c>
      <c r="U163" s="16">
        <v>1877</v>
      </c>
      <c r="V163" s="19"/>
      <c r="W163" s="160"/>
      <c r="X163" s="160"/>
      <c r="Y163" s="160"/>
      <c r="Z163" s="160"/>
      <c r="AA163" s="160"/>
      <c r="AB163" s="10">
        <v>41488</v>
      </c>
      <c r="AC163" t="s">
        <v>563</v>
      </c>
      <c r="AD163" s="160">
        <f t="shared" si="20"/>
        <v>0</v>
      </c>
      <c r="AF163" t="s">
        <v>466</v>
      </c>
      <c r="AG163" t="str">
        <f t="shared" si="21"/>
        <v/>
      </c>
    </row>
    <row r="164" spans="1:33" x14ac:dyDescent="0.25">
      <c r="A164">
        <v>1343</v>
      </c>
      <c r="B164">
        <v>9451</v>
      </c>
      <c r="C164" s="6" t="s">
        <v>196</v>
      </c>
      <c r="D164" s="8">
        <v>12934516.060000001</v>
      </c>
      <c r="E164" s="6" t="s">
        <v>1894</v>
      </c>
      <c r="G164" s="10">
        <v>40528</v>
      </c>
      <c r="J164" s="133">
        <f ca="1">VLOOKUP(A164,OFFSET('Классификация клиентов'!$A$6,1,0,1000,2),2,0)</f>
        <v>3</v>
      </c>
      <c r="K164" s="15">
        <f t="shared" si="15"/>
        <v>3</v>
      </c>
      <c r="L164" s="15"/>
      <c r="M164" s="15"/>
      <c r="N164" s="16">
        <f t="shared" ca="1" si="17"/>
        <v>5</v>
      </c>
      <c r="O164" s="8">
        <f t="shared" ca="1" si="18"/>
        <v>5</v>
      </c>
      <c r="P164" s="8">
        <f t="shared" ca="1" si="19"/>
        <v>5</v>
      </c>
      <c r="Q164" s="8">
        <f t="shared" si="16"/>
        <v>0</v>
      </c>
      <c r="R164" s="16">
        <v>1</v>
      </c>
      <c r="S164" s="16"/>
      <c r="T164" s="19">
        <v>36526</v>
      </c>
      <c r="U164" s="16">
        <v>1874</v>
      </c>
      <c r="V164" s="19"/>
      <c r="W164" s="160"/>
      <c r="X164" s="160"/>
      <c r="Y164" s="160"/>
      <c r="Z164" s="160"/>
      <c r="AA164" s="160"/>
      <c r="AB164" s="10">
        <v>41488</v>
      </c>
      <c r="AC164" t="s">
        <v>563</v>
      </c>
      <c r="AD164" s="160">
        <f t="shared" si="20"/>
        <v>0</v>
      </c>
      <c r="AF164" t="s">
        <v>466</v>
      </c>
      <c r="AG164" t="str">
        <f t="shared" si="21"/>
        <v/>
      </c>
    </row>
    <row r="165" spans="1:33" x14ac:dyDescent="0.25">
      <c r="A165">
        <v>1368</v>
      </c>
      <c r="B165">
        <v>18601</v>
      </c>
      <c r="C165" s="6" t="s">
        <v>4553</v>
      </c>
      <c r="D165" s="8">
        <v>1049923031.97</v>
      </c>
      <c r="E165" s="6" t="s">
        <v>4233</v>
      </c>
      <c r="G165" s="10">
        <v>41635</v>
      </c>
      <c r="J165" s="133">
        <f ca="1">VLOOKUP(A165,OFFSET('Классификация клиентов'!$A$6,1,0,1000,2),2,0)</f>
        <v>3</v>
      </c>
      <c r="K165" s="15">
        <f t="shared" si="15"/>
        <v>3</v>
      </c>
      <c r="L165" s="15"/>
      <c r="M165" s="15"/>
      <c r="N165" s="16">
        <f t="shared" ca="1" si="17"/>
        <v>5</v>
      </c>
      <c r="O165" s="8">
        <f t="shared" ca="1" si="18"/>
        <v>5</v>
      </c>
      <c r="P165" s="8">
        <f t="shared" ca="1" si="19"/>
        <v>5</v>
      </c>
      <c r="Q165" s="8">
        <f t="shared" si="16"/>
        <v>0</v>
      </c>
      <c r="R165" s="16">
        <v>1</v>
      </c>
      <c r="S165" s="16"/>
      <c r="T165" s="19">
        <v>36526</v>
      </c>
      <c r="U165" s="16">
        <v>398</v>
      </c>
      <c r="V165" s="19"/>
      <c r="W165" s="160"/>
      <c r="X165" s="160"/>
      <c r="Y165" s="160"/>
      <c r="Z165" s="160"/>
      <c r="AA165" s="160"/>
      <c r="AB165" s="10">
        <v>42521</v>
      </c>
      <c r="AC165" t="s">
        <v>296</v>
      </c>
      <c r="AD165" s="160">
        <f t="shared" si="20"/>
        <v>0</v>
      </c>
      <c r="AF165" t="s">
        <v>466</v>
      </c>
      <c r="AG165" t="str">
        <f t="shared" si="21"/>
        <v/>
      </c>
    </row>
    <row r="166" spans="1:33" x14ac:dyDescent="0.25">
      <c r="A166">
        <v>1407</v>
      </c>
      <c r="B166">
        <v>3640</v>
      </c>
      <c r="C166" s="6" t="s">
        <v>238</v>
      </c>
      <c r="D166" s="8">
        <v>2765358105.02</v>
      </c>
      <c r="E166" s="6" t="s">
        <v>1895</v>
      </c>
      <c r="G166" s="10">
        <v>40380</v>
      </c>
      <c r="J166" s="133">
        <f ca="1">VLOOKUP(A166,OFFSET('Классификация клиентов'!$A$6,1,0,1000,2),2,0)</f>
        <v>1</v>
      </c>
      <c r="K166" s="15">
        <f t="shared" si="15"/>
        <v>1</v>
      </c>
      <c r="L166" s="15"/>
      <c r="M166" s="15"/>
      <c r="N166" s="16">
        <f t="shared" ca="1" si="17"/>
        <v>1</v>
      </c>
      <c r="O166" s="8">
        <f t="shared" ca="1" si="18"/>
        <v>1</v>
      </c>
      <c r="P166" s="8">
        <f t="shared" ca="1" si="19"/>
        <v>1</v>
      </c>
      <c r="Q166" s="8">
        <f t="shared" si="16"/>
        <v>0</v>
      </c>
      <c r="R166" s="16">
        <v>1</v>
      </c>
      <c r="S166" s="16"/>
      <c r="T166" s="19">
        <v>40387</v>
      </c>
      <c r="U166" s="16">
        <v>0</v>
      </c>
      <c r="V166" s="19"/>
      <c r="W166" s="160">
        <v>0</v>
      </c>
      <c r="X166" s="160"/>
      <c r="Y166" s="160">
        <v>0</v>
      </c>
      <c r="Z166" s="160"/>
      <c r="AA166" s="160"/>
      <c r="AB166" s="10">
        <v>41176</v>
      </c>
      <c r="AC166" t="s">
        <v>296</v>
      </c>
      <c r="AD166" s="160">
        <f t="shared" si="20"/>
        <v>2</v>
      </c>
      <c r="AF166" t="s">
        <v>1882</v>
      </c>
      <c r="AG166" t="str">
        <f t="shared" si="21"/>
        <v>реструктуризация (РП №33 от 2012-07-24);
цели: предоставление/погашение займов 3 лицам (РП №30 от 2010-05-12)</v>
      </c>
    </row>
    <row r="167" spans="1:33" x14ac:dyDescent="0.25">
      <c r="A167">
        <v>1449</v>
      </c>
      <c r="B167">
        <v>12419</v>
      </c>
      <c r="C167" s="6" t="s">
        <v>1389</v>
      </c>
      <c r="D167" s="8">
        <v>5000000000</v>
      </c>
      <c r="E167" s="6" t="s">
        <v>1896</v>
      </c>
      <c r="G167" s="10">
        <v>41821</v>
      </c>
      <c r="J167" s="133">
        <f ca="1">VLOOKUP(A167,OFFSET('Классификация клиентов'!$A$6,1,0,1000,2),2,0)</f>
        <v>1</v>
      </c>
      <c r="K167" s="15">
        <f t="shared" si="15"/>
        <v>1</v>
      </c>
      <c r="L167" s="15"/>
      <c r="M167" s="15"/>
      <c r="N167" s="16">
        <f t="shared" ca="1" si="17"/>
        <v>1</v>
      </c>
      <c r="O167" s="8">
        <f t="shared" ca="1" si="18"/>
        <v>1</v>
      </c>
      <c r="P167" s="8">
        <f t="shared" ca="1" si="19"/>
        <v>1</v>
      </c>
      <c r="Q167" s="8">
        <f t="shared" si="16"/>
        <v>0</v>
      </c>
      <c r="R167" s="16">
        <v>1</v>
      </c>
      <c r="S167" s="16"/>
      <c r="T167" s="19">
        <v>41851</v>
      </c>
      <c r="U167" s="16">
        <v>0</v>
      </c>
      <c r="V167" s="19"/>
      <c r="W167" s="160">
        <v>0</v>
      </c>
      <c r="X167" s="160"/>
      <c r="Y167" s="160">
        <v>0</v>
      </c>
      <c r="Z167" s="160"/>
      <c r="AA167" s="160"/>
      <c r="AB167" s="10">
        <v>42664</v>
      </c>
      <c r="AC167" t="s">
        <v>296</v>
      </c>
      <c r="AD167" s="160">
        <f t="shared" si="20"/>
        <v>2</v>
      </c>
      <c r="AF167" t="s">
        <v>5630</v>
      </c>
      <c r="AG167" t="str">
        <f t="shared" si="21"/>
        <v>реструктуризация (РП №23 от 2015-02-25, РП №71 от 2016-08-30);
цели: предоставление/погашение займов 3 лицам (РП №14 от 2014-04-09)</v>
      </c>
    </row>
    <row r="168" spans="1:33" x14ac:dyDescent="0.25">
      <c r="A168">
        <v>1449</v>
      </c>
      <c r="B168">
        <v>12835</v>
      </c>
      <c r="C168" s="6" t="s">
        <v>1451</v>
      </c>
      <c r="D168" s="8">
        <v>5000000000</v>
      </c>
      <c r="E168" s="6" t="s">
        <v>1897</v>
      </c>
      <c r="G168" s="10">
        <v>41857</v>
      </c>
      <c r="J168" s="133">
        <f ca="1">VLOOKUP(A168,OFFSET('Классификация клиентов'!$A$6,1,0,1000,2),2,0)</f>
        <v>1</v>
      </c>
      <c r="K168" s="15">
        <f t="shared" si="15"/>
        <v>1</v>
      </c>
      <c r="L168" s="15"/>
      <c r="M168" s="15"/>
      <c r="N168" s="16">
        <f t="shared" ca="1" si="17"/>
        <v>1</v>
      </c>
      <c r="O168" s="8">
        <f t="shared" ca="1" si="18"/>
        <v>1</v>
      </c>
      <c r="P168" s="8">
        <f t="shared" ca="1" si="19"/>
        <v>1</v>
      </c>
      <c r="Q168" s="8">
        <f t="shared" si="16"/>
        <v>0</v>
      </c>
      <c r="R168" s="16">
        <v>1</v>
      </c>
      <c r="S168" s="16"/>
      <c r="T168" s="19">
        <v>41880</v>
      </c>
      <c r="U168" s="16">
        <v>0</v>
      </c>
      <c r="V168" s="19"/>
      <c r="W168" s="160">
        <v>0</v>
      </c>
      <c r="X168" s="160"/>
      <c r="Y168" s="160">
        <v>0</v>
      </c>
      <c r="Z168" s="160"/>
      <c r="AA168" s="160"/>
      <c r="AB168" s="10">
        <v>42664</v>
      </c>
      <c r="AC168" t="s">
        <v>296</v>
      </c>
      <c r="AD168" s="160">
        <f t="shared" si="20"/>
        <v>2</v>
      </c>
      <c r="AF168" t="s">
        <v>5630</v>
      </c>
      <c r="AG168" t="str">
        <f t="shared" si="21"/>
        <v>реструктуризация (РП №23 от 2015-02-25, РП №71 от 2016-08-30);
цели: предоставление/погашение займов 3 лицам (РП №14 от 2014-04-09)</v>
      </c>
    </row>
    <row r="169" spans="1:33" x14ac:dyDescent="0.25">
      <c r="A169">
        <v>1568</v>
      </c>
      <c r="B169">
        <v>15157</v>
      </c>
      <c r="C169" s="6" t="s">
        <v>2455</v>
      </c>
      <c r="D169" s="8">
        <v>394935407.98000002</v>
      </c>
      <c r="E169" s="6" t="s">
        <v>2456</v>
      </c>
      <c r="G169" s="10">
        <v>41379</v>
      </c>
      <c r="J169" s="133">
        <f ca="1">VLOOKUP(A169,OFFSET('Классификация клиентов'!$A$6,1,0,1000,2),2,0)</f>
        <v>2.2000000000000002</v>
      </c>
      <c r="K169" s="15">
        <f t="shared" si="15"/>
        <v>3</v>
      </c>
      <c r="L169" s="15"/>
      <c r="M169" s="15"/>
      <c r="N169" s="16">
        <f t="shared" ca="1" si="17"/>
        <v>4.2</v>
      </c>
      <c r="O169" s="8">
        <f t="shared" ca="1" si="18"/>
        <v>4.2</v>
      </c>
      <c r="P169" s="8">
        <f t="shared" ca="1" si="19"/>
        <v>4.2</v>
      </c>
      <c r="Q169" s="8">
        <f t="shared" si="16"/>
        <v>0</v>
      </c>
      <c r="R169" s="16">
        <v>1</v>
      </c>
      <c r="S169" s="16"/>
      <c r="T169" s="19">
        <v>36526</v>
      </c>
      <c r="U169" s="16">
        <v>1008</v>
      </c>
      <c r="V169" s="19"/>
      <c r="W169" s="160">
        <v>2</v>
      </c>
      <c r="X169" s="160"/>
      <c r="Y169" s="160"/>
      <c r="Z169" s="160"/>
      <c r="AA169" s="160"/>
      <c r="AB169" s="10">
        <v>42664</v>
      </c>
      <c r="AC169" t="s">
        <v>563</v>
      </c>
      <c r="AD169" s="160">
        <f t="shared" si="20"/>
        <v>1</v>
      </c>
      <c r="AF169" t="s">
        <v>2457</v>
      </c>
      <c r="AG169" t="str">
        <f t="shared" si="21"/>
        <v>реструктуризация (РУОБ отсутствует);
реструктуризация (РППП №811/412170 от 2013-10-11)</v>
      </c>
    </row>
    <row r="170" spans="1:33" x14ac:dyDescent="0.25">
      <c r="A170">
        <v>1579</v>
      </c>
      <c r="B170">
        <v>27220</v>
      </c>
      <c r="C170" s="6" t="s">
        <v>7131</v>
      </c>
      <c r="D170" s="8">
        <v>30000000</v>
      </c>
      <c r="E170" s="6" t="s">
        <v>7137</v>
      </c>
      <c r="G170" s="10">
        <v>42712</v>
      </c>
      <c r="J170" s="133">
        <f ca="1">VLOOKUP(A170,OFFSET('Классификация клиентов'!$A$6,1,0,1000,2),2,0)</f>
        <v>1</v>
      </c>
      <c r="K170" s="15">
        <f t="shared" si="15"/>
        <v>1</v>
      </c>
      <c r="L170" s="15"/>
      <c r="M170" s="15"/>
      <c r="N170" s="16">
        <f t="shared" ca="1" si="17"/>
        <v>1</v>
      </c>
      <c r="O170" s="8">
        <f t="shared" ca="1" si="18"/>
        <v>1</v>
      </c>
      <c r="P170" s="8">
        <f t="shared" ca="1" si="19"/>
        <v>1</v>
      </c>
      <c r="Q170" s="8">
        <f t="shared" si="16"/>
        <v>0</v>
      </c>
      <c r="R170" s="16">
        <v>1</v>
      </c>
      <c r="S170" s="16"/>
      <c r="T170" s="19">
        <v>42734</v>
      </c>
      <c r="U170" s="16">
        <v>0</v>
      </c>
      <c r="V170" s="19"/>
      <c r="W170" s="160"/>
      <c r="X170" s="160"/>
      <c r="Y170" s="160"/>
      <c r="Z170" s="160"/>
      <c r="AA170" s="160"/>
      <c r="AB170" s="10">
        <v>42735</v>
      </c>
      <c r="AC170" t="s">
        <v>4334</v>
      </c>
      <c r="AD170" s="160">
        <f t="shared" si="20"/>
        <v>0</v>
      </c>
      <c r="AF170" t="s">
        <v>466</v>
      </c>
      <c r="AG170" t="str">
        <f t="shared" si="21"/>
        <v/>
      </c>
    </row>
    <row r="171" spans="1:33" x14ac:dyDescent="0.25">
      <c r="A171">
        <v>1579</v>
      </c>
      <c r="B171">
        <v>27221</v>
      </c>
      <c r="C171" s="6" t="s">
        <v>7771</v>
      </c>
      <c r="D171" s="8">
        <v>20000000</v>
      </c>
      <c r="E171" s="6" t="s">
        <v>7778</v>
      </c>
      <c r="G171" s="10">
        <v>42712</v>
      </c>
      <c r="J171" s="133">
        <f ca="1">VLOOKUP(A171,OFFSET('Классификация клиентов'!$A$6,1,0,1000,2),2,0)</f>
        <v>1</v>
      </c>
      <c r="K171" s="15">
        <f t="shared" si="15"/>
        <v>1</v>
      </c>
      <c r="L171" s="15"/>
      <c r="M171" s="15"/>
      <c r="N171" s="16">
        <f t="shared" ca="1" si="17"/>
        <v>1</v>
      </c>
      <c r="O171" s="8">
        <f t="shared" ca="1" si="18"/>
        <v>1</v>
      </c>
      <c r="P171" s="8">
        <f t="shared" ca="1" si="19"/>
        <v>1</v>
      </c>
      <c r="Q171" s="8">
        <f t="shared" si="16"/>
        <v>0</v>
      </c>
      <c r="R171" s="16">
        <v>1</v>
      </c>
      <c r="S171" s="16"/>
      <c r="T171" s="19">
        <v>42734</v>
      </c>
      <c r="U171" s="16">
        <v>0</v>
      </c>
      <c r="V171" s="19"/>
      <c r="W171" s="160"/>
      <c r="X171" s="160"/>
      <c r="Y171" s="160"/>
      <c r="Z171" s="160"/>
      <c r="AA171" s="160"/>
      <c r="AB171" s="10">
        <v>42755</v>
      </c>
      <c r="AC171" t="s">
        <v>4334</v>
      </c>
      <c r="AD171" s="160">
        <f t="shared" si="20"/>
        <v>0</v>
      </c>
      <c r="AF171" t="s">
        <v>466</v>
      </c>
      <c r="AG171" t="str">
        <f t="shared" si="21"/>
        <v/>
      </c>
    </row>
    <row r="172" spans="1:33" x14ac:dyDescent="0.25">
      <c r="A172">
        <v>1579</v>
      </c>
      <c r="B172">
        <v>27222</v>
      </c>
      <c r="C172" s="6" t="s">
        <v>7772</v>
      </c>
      <c r="D172" s="8">
        <v>20000000</v>
      </c>
      <c r="E172" s="6" t="s">
        <v>7779</v>
      </c>
      <c r="G172" s="10">
        <v>42712</v>
      </c>
      <c r="J172" s="133">
        <f ca="1">VLOOKUP(A172,OFFSET('Классификация клиентов'!$A$6,1,0,1000,2),2,0)</f>
        <v>1</v>
      </c>
      <c r="K172" s="15">
        <f t="shared" si="15"/>
        <v>1</v>
      </c>
      <c r="L172" s="15"/>
      <c r="M172" s="15"/>
      <c r="N172" s="16">
        <f t="shared" ca="1" si="17"/>
        <v>1</v>
      </c>
      <c r="O172" s="8">
        <f t="shared" ca="1" si="18"/>
        <v>1</v>
      </c>
      <c r="P172" s="8">
        <f t="shared" ca="1" si="19"/>
        <v>1</v>
      </c>
      <c r="Q172" s="8">
        <f t="shared" si="16"/>
        <v>0</v>
      </c>
      <c r="R172" s="16">
        <v>1</v>
      </c>
      <c r="S172" s="16"/>
      <c r="T172" s="19">
        <v>42734</v>
      </c>
      <c r="U172" s="16">
        <v>0</v>
      </c>
      <c r="V172" s="19"/>
      <c r="W172" s="160"/>
      <c r="X172" s="160"/>
      <c r="Y172" s="160"/>
      <c r="Z172" s="160"/>
      <c r="AA172" s="160"/>
      <c r="AB172" s="10">
        <v>42755</v>
      </c>
      <c r="AC172" t="s">
        <v>4334</v>
      </c>
      <c r="AD172" s="160">
        <f t="shared" si="20"/>
        <v>0</v>
      </c>
      <c r="AF172" t="s">
        <v>466</v>
      </c>
      <c r="AG172" t="str">
        <f t="shared" si="21"/>
        <v/>
      </c>
    </row>
    <row r="173" spans="1:33" x14ac:dyDescent="0.25">
      <c r="A173">
        <v>1579</v>
      </c>
      <c r="B173">
        <v>27223</v>
      </c>
      <c r="C173" s="6" t="s">
        <v>7773</v>
      </c>
      <c r="D173" s="8">
        <v>20000000</v>
      </c>
      <c r="E173" s="6" t="s">
        <v>7780</v>
      </c>
      <c r="G173" s="10">
        <v>42712</v>
      </c>
      <c r="J173" s="133">
        <f ca="1">VLOOKUP(A173,OFFSET('Классификация клиентов'!$A$6,1,0,1000,2),2,0)</f>
        <v>1</v>
      </c>
      <c r="K173" s="15">
        <f t="shared" si="15"/>
        <v>1</v>
      </c>
      <c r="L173" s="15"/>
      <c r="M173" s="15"/>
      <c r="N173" s="16">
        <f t="shared" ca="1" si="17"/>
        <v>1</v>
      </c>
      <c r="O173" s="8">
        <f t="shared" ca="1" si="18"/>
        <v>1</v>
      </c>
      <c r="P173" s="8">
        <f t="shared" ca="1" si="19"/>
        <v>1</v>
      </c>
      <c r="Q173" s="8">
        <f t="shared" si="16"/>
        <v>0</v>
      </c>
      <c r="R173" s="16">
        <v>1</v>
      </c>
      <c r="S173" s="16"/>
      <c r="T173" s="19">
        <v>42734</v>
      </c>
      <c r="U173" s="16">
        <v>0</v>
      </c>
      <c r="V173" s="19"/>
      <c r="W173" s="160"/>
      <c r="X173" s="160"/>
      <c r="Y173" s="160"/>
      <c r="Z173" s="160"/>
      <c r="AA173" s="160"/>
      <c r="AB173" s="10">
        <v>42755</v>
      </c>
      <c r="AC173" t="s">
        <v>4334</v>
      </c>
      <c r="AD173" s="160">
        <f t="shared" si="20"/>
        <v>0</v>
      </c>
      <c r="AF173" t="s">
        <v>466</v>
      </c>
      <c r="AG173" t="str">
        <f t="shared" si="21"/>
        <v/>
      </c>
    </row>
    <row r="174" spans="1:33" x14ac:dyDescent="0.25">
      <c r="A174">
        <v>1579</v>
      </c>
      <c r="B174">
        <v>27224</v>
      </c>
      <c r="C174" s="6" t="s">
        <v>7774</v>
      </c>
      <c r="D174" s="8">
        <v>25000000</v>
      </c>
      <c r="E174" s="6" t="s">
        <v>7781</v>
      </c>
      <c r="G174" s="10">
        <v>42712</v>
      </c>
      <c r="J174" s="133">
        <f ca="1">VLOOKUP(A174,OFFSET('Классификация клиентов'!$A$6,1,0,1000,2),2,0)</f>
        <v>1</v>
      </c>
      <c r="K174" s="15">
        <f t="shared" si="15"/>
        <v>1</v>
      </c>
      <c r="L174" s="15"/>
      <c r="M174" s="15"/>
      <c r="N174" s="16">
        <f t="shared" ca="1" si="17"/>
        <v>1</v>
      </c>
      <c r="O174" s="8">
        <f t="shared" ca="1" si="18"/>
        <v>1</v>
      </c>
      <c r="P174" s="8">
        <f t="shared" ca="1" si="19"/>
        <v>1</v>
      </c>
      <c r="Q174" s="8">
        <f t="shared" si="16"/>
        <v>0</v>
      </c>
      <c r="R174" s="16">
        <v>1</v>
      </c>
      <c r="S174" s="16"/>
      <c r="T174" s="19">
        <v>42734</v>
      </c>
      <c r="U174" s="16">
        <v>0</v>
      </c>
      <c r="V174" s="19"/>
      <c r="W174" s="160"/>
      <c r="X174" s="160"/>
      <c r="Y174" s="160"/>
      <c r="Z174" s="160"/>
      <c r="AA174" s="160"/>
      <c r="AB174" s="10">
        <v>42755</v>
      </c>
      <c r="AC174" t="s">
        <v>4334</v>
      </c>
      <c r="AD174" s="160">
        <f t="shared" si="20"/>
        <v>0</v>
      </c>
      <c r="AF174" t="s">
        <v>466</v>
      </c>
      <c r="AG174" t="str">
        <f t="shared" si="21"/>
        <v/>
      </c>
    </row>
    <row r="175" spans="1:33" x14ac:dyDescent="0.25">
      <c r="A175">
        <v>1610</v>
      </c>
      <c r="B175">
        <v>15640</v>
      </c>
      <c r="C175" s="6" t="s">
        <v>2602</v>
      </c>
      <c r="D175" s="8">
        <v>8025000000</v>
      </c>
      <c r="E175" s="6" t="s">
        <v>2592</v>
      </c>
      <c r="G175" s="10">
        <v>42163</v>
      </c>
      <c r="J175" s="133">
        <f ca="1">VLOOKUP(A175,OFFSET('Классификация клиентов'!$A$6,1,0,1000,2),2,0)</f>
        <v>1</v>
      </c>
      <c r="K175" s="15">
        <f t="shared" si="15"/>
        <v>1</v>
      </c>
      <c r="L175" s="15"/>
      <c r="M175" s="15"/>
      <c r="N175" s="16">
        <f t="shared" ca="1" si="17"/>
        <v>1</v>
      </c>
      <c r="O175" s="8">
        <f t="shared" ca="1" si="18"/>
        <v>1</v>
      </c>
      <c r="P175" s="8">
        <f t="shared" ca="1" si="19"/>
        <v>1</v>
      </c>
      <c r="Q175" s="8">
        <f t="shared" si="16"/>
        <v>0</v>
      </c>
      <c r="R175" s="16">
        <v>1</v>
      </c>
      <c r="S175" s="16"/>
      <c r="T175" s="19">
        <v>42166</v>
      </c>
      <c r="U175" s="16">
        <v>0</v>
      </c>
      <c r="V175" s="19"/>
      <c r="W175" s="160">
        <v>0</v>
      </c>
      <c r="X175" s="160"/>
      <c r="Y175" s="160">
        <v>0</v>
      </c>
      <c r="Z175" s="160"/>
      <c r="AA175" s="160"/>
      <c r="AB175" s="10">
        <v>42573</v>
      </c>
      <c r="AC175" t="s">
        <v>296</v>
      </c>
      <c r="AD175" s="160">
        <f t="shared" si="20"/>
        <v>2</v>
      </c>
      <c r="AF175" t="s">
        <v>2614</v>
      </c>
      <c r="AG175" t="str">
        <f t="shared" si="21"/>
        <v>реструктуризация (РП №54 от 2015-06-02);
цели: предоставление/погашение займов 3 лицам (РП №25 от 2014-06-09)</v>
      </c>
    </row>
    <row r="176" spans="1:33" x14ac:dyDescent="0.25">
      <c r="A176">
        <v>1712</v>
      </c>
      <c r="B176">
        <v>17395</v>
      </c>
      <c r="C176" s="6" t="s">
        <v>3500</v>
      </c>
      <c r="D176" s="8">
        <v>250000000</v>
      </c>
      <c r="E176" s="6" t="s">
        <v>3503</v>
      </c>
      <c r="G176" s="10">
        <v>42367</v>
      </c>
      <c r="J176" s="133">
        <f ca="1">VLOOKUP(A176,OFFSET('Классификация клиентов'!$A$6,1,0,1000,2),2,0)</f>
        <v>1</v>
      </c>
      <c r="K176" s="15">
        <f t="shared" si="15"/>
        <v>1</v>
      </c>
      <c r="L176" s="15"/>
      <c r="M176" s="15"/>
      <c r="N176" s="16">
        <f t="shared" ca="1" si="17"/>
        <v>1</v>
      </c>
      <c r="O176" s="8">
        <f t="shared" ca="1" si="18"/>
        <v>1</v>
      </c>
      <c r="P176" s="8">
        <f t="shared" ca="1" si="19"/>
        <v>1</v>
      </c>
      <c r="Q176" s="8">
        <f t="shared" si="16"/>
        <v>0</v>
      </c>
      <c r="R176" s="16">
        <v>1</v>
      </c>
      <c r="S176" s="16"/>
      <c r="T176" s="19">
        <v>42729</v>
      </c>
      <c r="U176" s="16">
        <v>0</v>
      </c>
      <c r="V176" s="19"/>
      <c r="W176" s="160"/>
      <c r="X176" s="160"/>
      <c r="Y176" s="160">
        <v>0</v>
      </c>
      <c r="Z176" s="160"/>
      <c r="AA176" s="160"/>
      <c r="AB176" s="10">
        <v>42521</v>
      </c>
      <c r="AC176" t="s">
        <v>239</v>
      </c>
      <c r="AD176" s="160">
        <f t="shared" si="20"/>
        <v>1</v>
      </c>
      <c r="AF176" t="s">
        <v>3504</v>
      </c>
      <c r="AG176" t="str">
        <f t="shared" si="21"/>
        <v>цели: предоставление/погашение займов 3 лицам (РМКК №104 от 2015-11-17)</v>
      </c>
    </row>
    <row r="177" spans="1:33" x14ac:dyDescent="0.25">
      <c r="A177">
        <v>1712</v>
      </c>
      <c r="B177">
        <v>17471</v>
      </c>
      <c r="C177" s="6" t="s">
        <v>3726</v>
      </c>
      <c r="D177" s="8">
        <v>200000000</v>
      </c>
      <c r="E177" s="6" t="s">
        <v>3729</v>
      </c>
      <c r="G177" s="10">
        <v>42382</v>
      </c>
      <c r="J177" s="133">
        <f ca="1">VLOOKUP(A177,OFFSET('Классификация клиентов'!$A$6,1,0,1000,2),2,0)</f>
        <v>1</v>
      </c>
      <c r="K177" s="15">
        <f t="shared" si="15"/>
        <v>1</v>
      </c>
      <c r="L177" s="15"/>
      <c r="M177" s="15"/>
      <c r="N177" s="16">
        <f t="shared" ca="1" si="17"/>
        <v>1</v>
      </c>
      <c r="O177" s="8">
        <f t="shared" ca="1" si="18"/>
        <v>1</v>
      </c>
      <c r="P177" s="8">
        <f t="shared" ca="1" si="19"/>
        <v>1</v>
      </c>
      <c r="Q177" s="8">
        <f t="shared" si="16"/>
        <v>0</v>
      </c>
      <c r="R177" s="16">
        <v>1</v>
      </c>
      <c r="S177" s="16"/>
      <c r="T177" s="19">
        <v>42384</v>
      </c>
      <c r="U177" s="16">
        <v>0</v>
      </c>
      <c r="V177" s="19"/>
      <c r="W177" s="160"/>
      <c r="X177" s="160"/>
      <c r="Y177" s="160"/>
      <c r="Z177" s="160"/>
      <c r="AA177" s="160"/>
      <c r="AB177" s="10">
        <v>42420</v>
      </c>
      <c r="AC177" t="s">
        <v>239</v>
      </c>
      <c r="AD177" s="160">
        <f t="shared" si="20"/>
        <v>0</v>
      </c>
      <c r="AF177" t="s">
        <v>466</v>
      </c>
      <c r="AG177" t="str">
        <f t="shared" si="21"/>
        <v/>
      </c>
    </row>
    <row r="178" spans="1:33" x14ac:dyDescent="0.25">
      <c r="A178">
        <v>1712</v>
      </c>
      <c r="B178">
        <v>17550</v>
      </c>
      <c r="C178" s="6" t="s">
        <v>3718</v>
      </c>
      <c r="D178" s="8">
        <v>150000000</v>
      </c>
      <c r="E178" s="6" t="s">
        <v>3719</v>
      </c>
      <c r="G178" s="10">
        <v>42410</v>
      </c>
      <c r="J178" s="133">
        <f ca="1">VLOOKUP(A178,OFFSET('Классификация клиентов'!$A$6,1,0,1000,2),2,0)</f>
        <v>1</v>
      </c>
      <c r="K178" s="15">
        <f t="shared" si="15"/>
        <v>1</v>
      </c>
      <c r="L178" s="15"/>
      <c r="M178" s="15"/>
      <c r="N178" s="16">
        <f t="shared" ca="1" si="17"/>
        <v>1</v>
      </c>
      <c r="O178" s="8">
        <f t="shared" ca="1" si="18"/>
        <v>1</v>
      </c>
      <c r="P178" s="8">
        <f t="shared" ca="1" si="19"/>
        <v>1</v>
      </c>
      <c r="Q178" s="8">
        <f t="shared" si="16"/>
        <v>0</v>
      </c>
      <c r="R178" s="16">
        <v>1</v>
      </c>
      <c r="S178" s="16"/>
      <c r="T178" s="19">
        <v>42415</v>
      </c>
      <c r="U178" s="16">
        <v>0</v>
      </c>
      <c r="V178" s="19"/>
      <c r="W178" s="160"/>
      <c r="X178" s="160"/>
      <c r="Y178" s="160"/>
      <c r="Z178" s="160"/>
      <c r="AA178" s="160"/>
      <c r="AB178" s="10">
        <v>42420</v>
      </c>
      <c r="AC178" t="s">
        <v>239</v>
      </c>
      <c r="AD178" s="160">
        <f t="shared" si="20"/>
        <v>0</v>
      </c>
      <c r="AF178" t="s">
        <v>466</v>
      </c>
      <c r="AG178" t="str">
        <f t="shared" si="21"/>
        <v/>
      </c>
    </row>
    <row r="179" spans="1:33" x14ac:dyDescent="0.25">
      <c r="A179">
        <v>1712</v>
      </c>
      <c r="B179">
        <v>18447</v>
      </c>
      <c r="C179" s="6" t="s">
        <v>4255</v>
      </c>
      <c r="D179" s="8">
        <v>284780000</v>
      </c>
      <c r="E179" s="6" t="s">
        <v>4260</v>
      </c>
      <c r="G179" s="10">
        <v>42496</v>
      </c>
      <c r="J179" s="133">
        <f ca="1">VLOOKUP(A179,OFFSET('Классификация клиентов'!$A$6,1,0,1000,2),2,0)</f>
        <v>1</v>
      </c>
      <c r="K179" s="15">
        <f t="shared" si="15"/>
        <v>1</v>
      </c>
      <c r="L179" s="15"/>
      <c r="M179" s="15"/>
      <c r="N179" s="16">
        <f t="shared" ca="1" si="17"/>
        <v>1</v>
      </c>
      <c r="O179" s="8">
        <f t="shared" ca="1" si="18"/>
        <v>1</v>
      </c>
      <c r="P179" s="8">
        <f t="shared" ca="1" si="19"/>
        <v>1</v>
      </c>
      <c r="Q179" s="8">
        <f t="shared" si="16"/>
        <v>0</v>
      </c>
      <c r="R179" s="16">
        <v>1</v>
      </c>
      <c r="S179" s="16"/>
      <c r="T179" s="19">
        <v>42506</v>
      </c>
      <c r="U179" s="16">
        <v>0</v>
      </c>
      <c r="V179" s="19"/>
      <c r="W179" s="160"/>
      <c r="X179" s="160"/>
      <c r="Y179" s="160"/>
      <c r="Z179" s="160"/>
      <c r="AA179" s="160"/>
      <c r="AB179" s="10">
        <v>42510</v>
      </c>
      <c r="AC179" t="s">
        <v>239</v>
      </c>
      <c r="AD179" s="160">
        <f t="shared" si="20"/>
        <v>0</v>
      </c>
      <c r="AF179" t="s">
        <v>466</v>
      </c>
      <c r="AG179" t="str">
        <f t="shared" si="21"/>
        <v/>
      </c>
    </row>
    <row r="180" spans="1:33" x14ac:dyDescent="0.25">
      <c r="A180">
        <v>1712</v>
      </c>
      <c r="B180">
        <v>25375</v>
      </c>
      <c r="C180" s="6" t="s">
        <v>5165</v>
      </c>
      <c r="D180" s="8">
        <v>150000000</v>
      </c>
      <c r="E180" s="6" t="s">
        <v>5167</v>
      </c>
      <c r="G180" s="10">
        <v>42586</v>
      </c>
      <c r="J180" s="133">
        <f ca="1">VLOOKUP(A180,OFFSET('Классификация клиентов'!$A$6,1,0,1000,2),2,0)</f>
        <v>1</v>
      </c>
      <c r="K180" s="15">
        <f t="shared" si="15"/>
        <v>1</v>
      </c>
      <c r="L180" s="15"/>
      <c r="M180" s="15"/>
      <c r="N180" s="16">
        <f t="shared" ca="1" si="17"/>
        <v>1</v>
      </c>
      <c r="O180" s="8">
        <f t="shared" ca="1" si="18"/>
        <v>1</v>
      </c>
      <c r="P180" s="8">
        <f t="shared" ca="1" si="19"/>
        <v>1</v>
      </c>
      <c r="Q180" s="8">
        <f t="shared" si="16"/>
        <v>0</v>
      </c>
      <c r="R180" s="16">
        <v>1</v>
      </c>
      <c r="S180" s="16"/>
      <c r="T180" s="19">
        <v>42597</v>
      </c>
      <c r="U180" s="16">
        <v>0</v>
      </c>
      <c r="V180" s="19"/>
      <c r="W180" s="160"/>
      <c r="X180" s="160"/>
      <c r="Y180" s="160"/>
      <c r="Z180" s="160"/>
      <c r="AA180" s="160"/>
      <c r="AB180" s="10">
        <v>42604</v>
      </c>
      <c r="AC180" t="s">
        <v>239</v>
      </c>
      <c r="AD180" s="160">
        <f t="shared" si="20"/>
        <v>0</v>
      </c>
      <c r="AF180" t="s">
        <v>466</v>
      </c>
      <c r="AG180" t="str">
        <f t="shared" si="21"/>
        <v/>
      </c>
    </row>
    <row r="181" spans="1:33" x14ac:dyDescent="0.25">
      <c r="A181">
        <v>1712</v>
      </c>
      <c r="B181">
        <v>26761</v>
      </c>
      <c r="C181" s="6" t="s">
        <v>5672</v>
      </c>
      <c r="D181" s="8">
        <v>409910000</v>
      </c>
      <c r="E181" s="6" t="s">
        <v>5673</v>
      </c>
      <c r="G181" s="10">
        <v>42647</v>
      </c>
      <c r="J181" s="133">
        <f ca="1">VLOOKUP(A181,OFFSET('Классификация клиентов'!$A$6,1,0,1000,2),2,0)</f>
        <v>1</v>
      </c>
      <c r="K181" s="15">
        <f t="shared" si="15"/>
        <v>1</v>
      </c>
      <c r="L181" s="15"/>
      <c r="M181" s="15"/>
      <c r="N181" s="16">
        <f t="shared" ca="1" si="17"/>
        <v>1</v>
      </c>
      <c r="O181" s="8">
        <f t="shared" ca="1" si="18"/>
        <v>1</v>
      </c>
      <c r="P181" s="8">
        <f t="shared" ca="1" si="19"/>
        <v>1</v>
      </c>
      <c r="Q181" s="8">
        <f t="shared" si="16"/>
        <v>0</v>
      </c>
      <c r="R181" s="16">
        <v>1</v>
      </c>
      <c r="S181" s="16"/>
      <c r="T181" s="19">
        <v>42658</v>
      </c>
      <c r="U181" s="16">
        <v>0</v>
      </c>
      <c r="V181" s="19"/>
      <c r="W181" s="160"/>
      <c r="X181" s="160"/>
      <c r="Y181" s="160"/>
      <c r="Z181" s="160"/>
      <c r="AA181" s="160"/>
      <c r="AB181" s="10">
        <v>42664</v>
      </c>
      <c r="AC181" t="s">
        <v>239</v>
      </c>
      <c r="AD181" s="160">
        <f t="shared" si="20"/>
        <v>0</v>
      </c>
      <c r="AF181" t="s">
        <v>466</v>
      </c>
      <c r="AG181" t="str">
        <f t="shared" si="21"/>
        <v/>
      </c>
    </row>
    <row r="182" spans="1:33" x14ac:dyDescent="0.25">
      <c r="A182">
        <v>1766</v>
      </c>
      <c r="B182">
        <v>7158</v>
      </c>
      <c r="C182" s="6" t="s">
        <v>1243</v>
      </c>
      <c r="D182" s="8">
        <v>2070500000</v>
      </c>
      <c r="E182" s="6" t="s">
        <v>1898</v>
      </c>
      <c r="G182" s="10">
        <v>40163</v>
      </c>
      <c r="J182" s="133">
        <f ca="1">VLOOKUP(A182,OFFSET('Классификация клиентов'!$A$6,1,0,1000,2),2,0)</f>
        <v>1</v>
      </c>
      <c r="K182" s="15">
        <f t="shared" si="15"/>
        <v>1</v>
      </c>
      <c r="L182" s="15">
        <v>-2</v>
      </c>
      <c r="M182" s="15" t="s">
        <v>178</v>
      </c>
      <c r="N182" s="16">
        <f t="shared" ca="1" si="17"/>
        <v>1</v>
      </c>
      <c r="O182" s="8">
        <f t="shared" ca="1" si="18"/>
        <v>1</v>
      </c>
      <c r="P182" s="8">
        <f t="shared" ca="1" si="19"/>
        <v>1</v>
      </c>
      <c r="Q182" s="8">
        <f t="shared" si="16"/>
        <v>0</v>
      </c>
      <c r="R182" s="16">
        <v>1</v>
      </c>
      <c r="S182" s="16"/>
      <c r="T182" s="19">
        <v>41046</v>
      </c>
      <c r="U182" s="16">
        <v>0</v>
      </c>
      <c r="V182" s="19"/>
      <c r="W182" s="160"/>
      <c r="X182" s="160">
        <v>0</v>
      </c>
      <c r="Y182" s="160">
        <v>0</v>
      </c>
      <c r="Z182" s="160"/>
      <c r="AA182" s="160"/>
      <c r="AB182" s="10">
        <v>42755</v>
      </c>
      <c r="AC182" t="s">
        <v>296</v>
      </c>
      <c r="AD182" s="160">
        <f t="shared" si="20"/>
        <v>2</v>
      </c>
      <c r="AF182" t="s">
        <v>7735</v>
      </c>
      <c r="AG182" t="str">
        <f t="shared" si="21"/>
        <v>цели: погашение ранее выданной ссуды (РП №48 от 2014-09-30);
цели: предоставление/погашение займов 3 лицам (РП №48 от 2014-09-30);
цели: приобретение/погашение ценных бумаг (РП №83 от 2016-09-26)</v>
      </c>
    </row>
    <row r="183" spans="1:33" x14ac:dyDescent="0.25">
      <c r="A183">
        <v>1766</v>
      </c>
      <c r="B183">
        <v>10722</v>
      </c>
      <c r="C183" s="6" t="s">
        <v>1772</v>
      </c>
      <c r="D183" s="8">
        <v>3747975338.6199999</v>
      </c>
      <c r="E183" s="6" t="s">
        <v>3106</v>
      </c>
      <c r="G183" s="10">
        <v>41656</v>
      </c>
      <c r="J183" s="133">
        <f ca="1">VLOOKUP(A183,OFFSET('Классификация клиентов'!$A$6,1,0,1000,2),2,0)</f>
        <v>1</v>
      </c>
      <c r="K183" s="15">
        <f t="shared" si="15"/>
        <v>1</v>
      </c>
      <c r="L183" s="15">
        <v>-2</v>
      </c>
      <c r="M183" s="15" t="s">
        <v>178</v>
      </c>
      <c r="N183" s="16">
        <f t="shared" ca="1" si="17"/>
        <v>1</v>
      </c>
      <c r="O183" s="8">
        <f t="shared" ca="1" si="18"/>
        <v>1</v>
      </c>
      <c r="P183" s="8">
        <f t="shared" ca="1" si="19"/>
        <v>1</v>
      </c>
      <c r="Q183" s="8">
        <f t="shared" si="16"/>
        <v>0</v>
      </c>
      <c r="R183" s="16">
        <v>1</v>
      </c>
      <c r="S183" s="16"/>
      <c r="T183" s="19">
        <v>41046</v>
      </c>
      <c r="U183" s="16">
        <v>0</v>
      </c>
      <c r="V183" s="19"/>
      <c r="W183" s="160"/>
      <c r="X183" s="160">
        <v>0</v>
      </c>
      <c r="Y183" s="160">
        <v>0</v>
      </c>
      <c r="Z183" s="160"/>
      <c r="AA183" s="160"/>
      <c r="AB183" s="10">
        <v>42755</v>
      </c>
      <c r="AC183" t="s">
        <v>296</v>
      </c>
      <c r="AD183" s="160">
        <f t="shared" si="20"/>
        <v>2</v>
      </c>
      <c r="AF183" t="s">
        <v>3477</v>
      </c>
      <c r="AG183" t="str">
        <f t="shared" si="21"/>
        <v>цели: вложения в уставные капиталы 3 лиц (РП №48 от 2014-09-30);
цели: погашение ранее выданной ссуды (РП №48 от 2014-09-30);
цели: предоставление/погашение займов 3 лицам (РП №48 от 2014-09-30)</v>
      </c>
    </row>
    <row r="184" spans="1:33" x14ac:dyDescent="0.25">
      <c r="A184">
        <v>1766</v>
      </c>
      <c r="B184">
        <v>100001766</v>
      </c>
      <c r="C184" s="6" t="s">
        <v>7848</v>
      </c>
      <c r="D184" s="8">
        <v>151822333527.34</v>
      </c>
      <c r="E184" s="6"/>
      <c r="G184" s="10"/>
      <c r="J184" s="133">
        <f ca="1">VLOOKUP(A184,OFFSET('Классификация клиентов'!$A$6,1,0,1000,2),2,0)</f>
        <v>1</v>
      </c>
      <c r="K184" s="15">
        <f t="shared" ca="1" si="15"/>
        <v>1</v>
      </c>
      <c r="L184" s="15"/>
      <c r="M184" s="15"/>
      <c r="N184" s="16">
        <f t="shared" ca="1" si="17"/>
        <v>1</v>
      </c>
      <c r="O184" s="8">
        <f t="shared" ca="1" si="18"/>
        <v>1</v>
      </c>
      <c r="P184" s="8">
        <f t="shared" ca="1" si="19"/>
        <v>1</v>
      </c>
      <c r="Q184" s="8">
        <f t="shared" si="16"/>
        <v>0</v>
      </c>
      <c r="R184" s="16"/>
      <c r="S184" s="16"/>
      <c r="T184" s="19"/>
      <c r="U184" s="16">
        <v>0</v>
      </c>
      <c r="V184" s="19"/>
      <c r="W184" s="160"/>
      <c r="X184" s="160"/>
      <c r="Y184" s="160"/>
      <c r="Z184" s="160"/>
      <c r="AA184" s="160"/>
      <c r="AB184" s="10"/>
      <c r="AD184" s="160">
        <f t="shared" si="20"/>
        <v>0</v>
      </c>
      <c r="AG184" t="str">
        <f t="shared" si="21"/>
        <v/>
      </c>
    </row>
    <row r="185" spans="1:33" x14ac:dyDescent="0.25">
      <c r="A185">
        <v>1854</v>
      </c>
      <c r="B185">
        <v>100001854</v>
      </c>
      <c r="C185" s="6" t="s">
        <v>7863</v>
      </c>
      <c r="D185" s="8">
        <v>2610365582.0799999</v>
      </c>
      <c r="E185" s="6"/>
      <c r="G185" s="10"/>
      <c r="J185" s="133">
        <f ca="1">VLOOKUP(A185,OFFSET('Классификация клиентов'!$A$6,1,0,1000,2),2,0)</f>
        <v>1</v>
      </c>
      <c r="K185" s="15">
        <f t="shared" ca="1" si="15"/>
        <v>1</v>
      </c>
      <c r="L185" s="15"/>
      <c r="M185" s="15"/>
      <c r="N185" s="16">
        <f t="shared" ca="1" si="17"/>
        <v>1</v>
      </c>
      <c r="O185" s="8">
        <f t="shared" ca="1" si="18"/>
        <v>1</v>
      </c>
      <c r="P185" s="8">
        <f t="shared" ca="1" si="19"/>
        <v>1</v>
      </c>
      <c r="Q185" s="8">
        <f t="shared" si="16"/>
        <v>0</v>
      </c>
      <c r="R185" s="16"/>
      <c r="S185" s="16"/>
      <c r="T185" s="19"/>
      <c r="U185" s="16">
        <v>0</v>
      </c>
      <c r="V185" s="19"/>
      <c r="W185" s="160"/>
      <c r="X185" s="160"/>
      <c r="Y185" s="160"/>
      <c r="Z185" s="160"/>
      <c r="AA185" s="160"/>
      <c r="AB185" s="10"/>
      <c r="AD185" s="160">
        <f t="shared" si="20"/>
        <v>0</v>
      </c>
      <c r="AG185" t="str">
        <f t="shared" si="21"/>
        <v/>
      </c>
    </row>
    <row r="186" spans="1:33" x14ac:dyDescent="0.25">
      <c r="A186">
        <v>1859</v>
      </c>
      <c r="B186">
        <v>25382</v>
      </c>
      <c r="C186" s="6" t="s">
        <v>5173</v>
      </c>
      <c r="D186" s="8">
        <v>456025295.86000001</v>
      </c>
      <c r="E186" s="6" t="s">
        <v>5176</v>
      </c>
      <c r="G186" s="10">
        <v>42587</v>
      </c>
      <c r="J186" s="133">
        <f ca="1">VLOOKUP(A186,OFFSET('Классификация клиентов'!$A$6,1,0,1000,2),2,0)</f>
        <v>1</v>
      </c>
      <c r="K186" s="15">
        <f t="shared" si="15"/>
        <v>1</v>
      </c>
      <c r="L186" s="15"/>
      <c r="M186" s="15"/>
      <c r="N186" s="16">
        <f t="shared" ca="1" si="17"/>
        <v>1</v>
      </c>
      <c r="O186" s="8">
        <f t="shared" ca="1" si="18"/>
        <v>1</v>
      </c>
      <c r="P186" s="8">
        <f t="shared" ca="1" si="19"/>
        <v>1</v>
      </c>
      <c r="Q186" s="8">
        <f t="shared" si="16"/>
        <v>0</v>
      </c>
      <c r="R186" s="16">
        <v>1</v>
      </c>
      <c r="S186" s="16"/>
      <c r="T186" s="19">
        <v>42607</v>
      </c>
      <c r="U186" s="16">
        <v>0</v>
      </c>
      <c r="V186" s="19"/>
      <c r="W186" s="160"/>
      <c r="X186" s="160"/>
      <c r="Y186" s="160"/>
      <c r="Z186" s="160"/>
      <c r="AA186" s="160"/>
      <c r="AB186" s="10">
        <v>42604</v>
      </c>
      <c r="AC186" t="s">
        <v>239</v>
      </c>
      <c r="AD186" s="160">
        <f t="shared" si="20"/>
        <v>0</v>
      </c>
      <c r="AF186" t="s">
        <v>466</v>
      </c>
      <c r="AG186" t="str">
        <f t="shared" si="21"/>
        <v/>
      </c>
    </row>
    <row r="187" spans="1:33" x14ac:dyDescent="0.25">
      <c r="A187">
        <v>1879</v>
      </c>
      <c r="B187">
        <v>16448</v>
      </c>
      <c r="C187" s="6" t="s">
        <v>2922</v>
      </c>
      <c r="D187" s="8">
        <v>45000000</v>
      </c>
      <c r="E187" s="6" t="s">
        <v>2923</v>
      </c>
      <c r="G187" s="10">
        <v>42254</v>
      </c>
      <c r="J187" s="133">
        <f ca="1">VLOOKUP(A187,OFFSET('Классификация клиентов'!$A$6,1,0,1000,2),2,0)</f>
        <v>1</v>
      </c>
      <c r="K187" s="15">
        <f t="shared" si="15"/>
        <v>1</v>
      </c>
      <c r="L187" s="15"/>
      <c r="M187" s="15"/>
      <c r="N187" s="16">
        <f t="shared" ca="1" si="17"/>
        <v>1</v>
      </c>
      <c r="O187" s="8">
        <f t="shared" ca="1" si="18"/>
        <v>1</v>
      </c>
      <c r="P187" s="8">
        <f t="shared" ca="1" si="19"/>
        <v>1</v>
      </c>
      <c r="Q187" s="8">
        <f t="shared" si="16"/>
        <v>0</v>
      </c>
      <c r="R187" s="16">
        <v>1</v>
      </c>
      <c r="S187" s="16"/>
      <c r="T187" s="19">
        <v>42265</v>
      </c>
      <c r="U187" s="16">
        <v>0</v>
      </c>
      <c r="V187" s="19"/>
      <c r="W187" s="160"/>
      <c r="X187" s="160"/>
      <c r="Y187" s="160"/>
      <c r="Z187" s="160"/>
      <c r="AA187" s="160"/>
      <c r="AB187" s="10">
        <v>42277</v>
      </c>
      <c r="AC187" t="s">
        <v>239</v>
      </c>
      <c r="AD187" s="160">
        <f t="shared" si="20"/>
        <v>0</v>
      </c>
      <c r="AF187" t="s">
        <v>466</v>
      </c>
      <c r="AG187" t="str">
        <f t="shared" si="21"/>
        <v/>
      </c>
    </row>
    <row r="188" spans="1:33" x14ac:dyDescent="0.25">
      <c r="A188">
        <v>1879</v>
      </c>
      <c r="B188">
        <v>17743</v>
      </c>
      <c r="C188" s="6" t="s">
        <v>6778</v>
      </c>
      <c r="D188" s="8">
        <v>30000000</v>
      </c>
      <c r="E188" s="6" t="s">
        <v>3935</v>
      </c>
      <c r="G188" s="10">
        <v>42466</v>
      </c>
      <c r="J188" s="133">
        <f ca="1">VLOOKUP(A188,OFFSET('Классификация клиентов'!$A$6,1,0,1000,2),2,0)</f>
        <v>1</v>
      </c>
      <c r="K188" s="15">
        <f t="shared" si="15"/>
        <v>1</v>
      </c>
      <c r="L188" s="15"/>
      <c r="M188" s="15"/>
      <c r="N188" s="16">
        <f t="shared" ca="1" si="17"/>
        <v>1</v>
      </c>
      <c r="O188" s="8">
        <f t="shared" ca="1" si="18"/>
        <v>1</v>
      </c>
      <c r="P188" s="8">
        <f t="shared" ca="1" si="19"/>
        <v>1</v>
      </c>
      <c r="Q188" s="8">
        <f t="shared" si="16"/>
        <v>0</v>
      </c>
      <c r="R188" s="16">
        <v>1</v>
      </c>
      <c r="S188" s="16"/>
      <c r="T188" s="19">
        <v>42478</v>
      </c>
      <c r="U188" s="16">
        <v>0</v>
      </c>
      <c r="V188" s="19"/>
      <c r="W188" s="160"/>
      <c r="X188" s="160"/>
      <c r="Y188" s="160"/>
      <c r="Z188" s="160"/>
      <c r="AA188" s="160"/>
      <c r="AB188" s="10">
        <v>42726</v>
      </c>
      <c r="AC188" t="s">
        <v>239</v>
      </c>
      <c r="AD188" s="160">
        <f t="shared" si="20"/>
        <v>0</v>
      </c>
      <c r="AF188" t="s">
        <v>466</v>
      </c>
      <c r="AG188" t="str">
        <f t="shared" si="21"/>
        <v/>
      </c>
    </row>
    <row r="189" spans="1:33" x14ac:dyDescent="0.25">
      <c r="A189">
        <v>1947</v>
      </c>
      <c r="B189">
        <v>16566</v>
      </c>
      <c r="C189" s="6" t="s">
        <v>2939</v>
      </c>
      <c r="D189" s="8">
        <v>387405287.64999998</v>
      </c>
      <c r="E189" s="6" t="s">
        <v>5929</v>
      </c>
      <c r="G189" s="10">
        <v>42186</v>
      </c>
      <c r="J189" s="133">
        <f ca="1">VLOOKUP(A189,OFFSET('Классификация клиентов'!$A$6,1,0,1000,2),2,0)</f>
        <v>1</v>
      </c>
      <c r="K189" s="15">
        <f t="shared" si="15"/>
        <v>1</v>
      </c>
      <c r="L189" s="15"/>
      <c r="M189" s="15"/>
      <c r="N189" s="16">
        <f t="shared" ca="1" si="17"/>
        <v>1</v>
      </c>
      <c r="O189" s="8">
        <f t="shared" ca="1" si="18"/>
        <v>1</v>
      </c>
      <c r="P189" s="8">
        <f t="shared" ca="1" si="19"/>
        <v>1</v>
      </c>
      <c r="Q189" s="8">
        <f t="shared" si="16"/>
        <v>0</v>
      </c>
      <c r="R189" s="16">
        <v>1</v>
      </c>
      <c r="S189" s="16"/>
      <c r="T189" s="19">
        <v>42298</v>
      </c>
      <c r="U189" s="16">
        <v>0</v>
      </c>
      <c r="V189" s="19"/>
      <c r="W189" s="160"/>
      <c r="X189" s="160"/>
      <c r="Y189" s="160"/>
      <c r="Z189" s="160"/>
      <c r="AA189" s="160"/>
      <c r="AB189" s="10">
        <v>42696</v>
      </c>
      <c r="AC189" t="s">
        <v>296</v>
      </c>
      <c r="AD189" s="160">
        <f t="shared" si="20"/>
        <v>0</v>
      </c>
      <c r="AF189" t="s">
        <v>466</v>
      </c>
      <c r="AG189" t="str">
        <f t="shared" si="21"/>
        <v/>
      </c>
    </row>
    <row r="190" spans="1:33" x14ac:dyDescent="0.25">
      <c r="A190">
        <v>2039</v>
      </c>
      <c r="B190">
        <v>12890</v>
      </c>
      <c r="C190" s="6" t="s">
        <v>1453</v>
      </c>
      <c r="D190" s="8">
        <v>108989685.19</v>
      </c>
      <c r="E190" s="6" t="s">
        <v>1899</v>
      </c>
      <c r="G190" s="10">
        <v>41858</v>
      </c>
      <c r="J190" s="133">
        <f ca="1">VLOOKUP(A190,OFFSET('Классификация клиентов'!$A$6,1,0,1000,2),2,0)</f>
        <v>1</v>
      </c>
      <c r="K190" s="15">
        <f t="shared" si="15"/>
        <v>1</v>
      </c>
      <c r="L190" s="15"/>
      <c r="M190" s="15"/>
      <c r="N190" s="16">
        <f t="shared" ca="1" si="17"/>
        <v>1</v>
      </c>
      <c r="O190" s="8">
        <f t="shared" ca="1" si="18"/>
        <v>1</v>
      </c>
      <c r="P190" s="8">
        <f t="shared" ca="1" si="19"/>
        <v>1</v>
      </c>
      <c r="Q190" s="8">
        <f t="shared" si="16"/>
        <v>0</v>
      </c>
      <c r="R190" s="16">
        <v>1</v>
      </c>
      <c r="S190" s="16"/>
      <c r="T190" s="19">
        <v>41863</v>
      </c>
      <c r="U190" s="16">
        <v>0</v>
      </c>
      <c r="V190" s="19"/>
      <c r="W190" s="160"/>
      <c r="X190" s="160"/>
      <c r="Y190" s="160">
        <v>0</v>
      </c>
      <c r="Z190" s="160"/>
      <c r="AA190" s="160"/>
      <c r="AB190" s="10">
        <v>41912</v>
      </c>
      <c r="AC190" t="s">
        <v>296</v>
      </c>
      <c r="AD190" s="160">
        <f t="shared" si="20"/>
        <v>1</v>
      </c>
      <c r="AF190" t="s">
        <v>1900</v>
      </c>
      <c r="AG190" t="str">
        <f t="shared" si="21"/>
        <v>цели: предоставление/погашение займов 3 лицам (РКК №53 от 2014-07-03)</v>
      </c>
    </row>
    <row r="191" spans="1:33" x14ac:dyDescent="0.25">
      <c r="A191">
        <v>2078</v>
      </c>
      <c r="B191">
        <v>1666</v>
      </c>
      <c r="C191" s="6" t="s">
        <v>474</v>
      </c>
      <c r="D191" s="8">
        <v>1804854000</v>
      </c>
      <c r="E191" s="6" t="s">
        <v>1901</v>
      </c>
      <c r="G191" s="10">
        <v>39538</v>
      </c>
      <c r="J191" s="133">
        <f ca="1">VLOOKUP(A191,OFFSET('Классификация клиентов'!$A$6,1,0,1000,2),2,0)</f>
        <v>1</v>
      </c>
      <c r="K191" s="15">
        <f t="shared" si="15"/>
        <v>1</v>
      </c>
      <c r="L191" s="15"/>
      <c r="M191" s="15"/>
      <c r="N191" s="16">
        <f t="shared" ca="1" si="17"/>
        <v>1</v>
      </c>
      <c r="O191" s="8">
        <f t="shared" ca="1" si="18"/>
        <v>1</v>
      </c>
      <c r="P191" s="8">
        <f t="shared" ca="1" si="19"/>
        <v>1</v>
      </c>
      <c r="Q191" s="8">
        <f t="shared" si="16"/>
        <v>0</v>
      </c>
      <c r="R191" s="16">
        <v>1</v>
      </c>
      <c r="S191" s="16"/>
      <c r="T191" s="19">
        <v>39903</v>
      </c>
      <c r="U191" s="16">
        <v>0</v>
      </c>
      <c r="V191" s="19"/>
      <c r="W191" s="160"/>
      <c r="X191" s="160"/>
      <c r="Y191" s="160"/>
      <c r="Z191" s="160"/>
      <c r="AA191" s="160"/>
      <c r="AB191" s="10">
        <v>42055</v>
      </c>
      <c r="AC191" t="s">
        <v>298</v>
      </c>
      <c r="AD191" s="160">
        <f t="shared" si="20"/>
        <v>0</v>
      </c>
      <c r="AF191" t="s">
        <v>466</v>
      </c>
      <c r="AG191" t="str">
        <f t="shared" si="21"/>
        <v/>
      </c>
    </row>
    <row r="192" spans="1:33" x14ac:dyDescent="0.25">
      <c r="A192">
        <v>2078</v>
      </c>
      <c r="B192">
        <v>15563</v>
      </c>
      <c r="C192" s="6" t="s">
        <v>1284</v>
      </c>
      <c r="D192" s="8">
        <v>561132.72</v>
      </c>
      <c r="E192" s="6" t="s">
        <v>2554</v>
      </c>
      <c r="G192" s="10">
        <v>41788</v>
      </c>
      <c r="J192" s="133">
        <f ca="1">VLOOKUP(A192,OFFSET('Классификация клиентов'!$A$6,1,0,1000,2),2,0)</f>
        <v>1</v>
      </c>
      <c r="K192" s="15">
        <f t="shared" si="15"/>
        <v>1</v>
      </c>
      <c r="L192" s="15"/>
      <c r="M192" s="15"/>
      <c r="N192" s="16">
        <f t="shared" ca="1" si="17"/>
        <v>1</v>
      </c>
      <c r="O192" s="8">
        <f t="shared" ca="1" si="18"/>
        <v>1</v>
      </c>
      <c r="P192" s="8">
        <f t="shared" ca="1" si="19"/>
        <v>1</v>
      </c>
      <c r="Q192" s="8">
        <f t="shared" si="16"/>
        <v>0</v>
      </c>
      <c r="R192" s="16">
        <v>1</v>
      </c>
      <c r="S192" s="16"/>
      <c r="T192" s="19">
        <v>41971</v>
      </c>
      <c r="U192" s="16">
        <v>0</v>
      </c>
      <c r="V192" s="19"/>
      <c r="W192" s="160">
        <v>0</v>
      </c>
      <c r="X192" s="160"/>
      <c r="Y192" s="160"/>
      <c r="Z192" s="160"/>
      <c r="AA192" s="160"/>
      <c r="AB192" s="10">
        <v>42664</v>
      </c>
      <c r="AC192" t="s">
        <v>298</v>
      </c>
      <c r="AD192" s="160">
        <f t="shared" si="20"/>
        <v>1</v>
      </c>
      <c r="AF192" t="s">
        <v>1810</v>
      </c>
      <c r="AG192" t="str">
        <f t="shared" si="21"/>
        <v>реструктуризация (РП №43 от 2014-09-16)</v>
      </c>
    </row>
    <row r="193" spans="1:33" x14ac:dyDescent="0.25">
      <c r="A193">
        <v>2078</v>
      </c>
      <c r="B193">
        <v>15564</v>
      </c>
      <c r="C193" s="6" t="s">
        <v>1328</v>
      </c>
      <c r="D193" s="8">
        <v>575423.55000000005</v>
      </c>
      <c r="E193" s="6" t="s">
        <v>2555</v>
      </c>
      <c r="G193" s="10">
        <v>41800</v>
      </c>
      <c r="J193" s="133">
        <f ca="1">VLOOKUP(A193,OFFSET('Классификация клиентов'!$A$6,1,0,1000,2),2,0)</f>
        <v>1</v>
      </c>
      <c r="K193" s="15">
        <f t="shared" si="15"/>
        <v>1</v>
      </c>
      <c r="L193" s="15"/>
      <c r="M193" s="15"/>
      <c r="N193" s="16">
        <f t="shared" ca="1" si="17"/>
        <v>1</v>
      </c>
      <c r="O193" s="8">
        <f t="shared" ca="1" si="18"/>
        <v>1</v>
      </c>
      <c r="P193" s="8">
        <f t="shared" ca="1" si="19"/>
        <v>1</v>
      </c>
      <c r="Q193" s="8">
        <f t="shared" si="16"/>
        <v>0</v>
      </c>
      <c r="R193" s="16">
        <v>1</v>
      </c>
      <c r="S193" s="16"/>
      <c r="T193" s="19">
        <v>41971</v>
      </c>
      <c r="U193" s="16">
        <v>0</v>
      </c>
      <c r="V193" s="19"/>
      <c r="W193" s="160">
        <v>0</v>
      </c>
      <c r="X193" s="160"/>
      <c r="Y193" s="160"/>
      <c r="Z193" s="160"/>
      <c r="AA193" s="160"/>
      <c r="AB193" s="10">
        <v>42664</v>
      </c>
      <c r="AC193" t="s">
        <v>298</v>
      </c>
      <c r="AD193" s="160">
        <f t="shared" si="20"/>
        <v>1</v>
      </c>
      <c r="AF193" t="s">
        <v>1810</v>
      </c>
      <c r="AG193" t="str">
        <f t="shared" si="21"/>
        <v>реструктуризация (РП №43 от 2014-09-16)</v>
      </c>
    </row>
    <row r="194" spans="1:33" x14ac:dyDescent="0.25">
      <c r="A194">
        <v>2078</v>
      </c>
      <c r="B194">
        <v>15565</v>
      </c>
      <c r="C194" s="6" t="s">
        <v>1273</v>
      </c>
      <c r="D194" s="8">
        <v>708000.31</v>
      </c>
      <c r="E194" s="6" t="s">
        <v>2556</v>
      </c>
      <c r="G194" s="10">
        <v>41780</v>
      </c>
      <c r="J194" s="133">
        <f ca="1">VLOOKUP(A194,OFFSET('Классификация клиентов'!$A$6,1,0,1000,2),2,0)</f>
        <v>1</v>
      </c>
      <c r="K194" s="15">
        <f t="shared" si="15"/>
        <v>1</v>
      </c>
      <c r="L194" s="15"/>
      <c r="M194" s="15"/>
      <c r="N194" s="16">
        <f t="shared" ca="1" si="17"/>
        <v>1</v>
      </c>
      <c r="O194" s="8">
        <f t="shared" ca="1" si="18"/>
        <v>1</v>
      </c>
      <c r="P194" s="8">
        <f t="shared" ca="1" si="19"/>
        <v>1</v>
      </c>
      <c r="Q194" s="8">
        <f t="shared" si="16"/>
        <v>0</v>
      </c>
      <c r="R194" s="16">
        <v>1</v>
      </c>
      <c r="S194" s="16"/>
      <c r="T194" s="19">
        <v>41971</v>
      </c>
      <c r="U194" s="16">
        <v>0</v>
      </c>
      <c r="V194" s="19"/>
      <c r="W194" s="160">
        <v>0</v>
      </c>
      <c r="X194" s="160"/>
      <c r="Y194" s="160"/>
      <c r="Z194" s="160"/>
      <c r="AA194" s="160"/>
      <c r="AB194" s="10">
        <v>42177</v>
      </c>
      <c r="AC194" t="s">
        <v>298</v>
      </c>
      <c r="AD194" s="160">
        <f t="shared" si="20"/>
        <v>1</v>
      </c>
      <c r="AF194" t="s">
        <v>1810</v>
      </c>
      <c r="AG194" t="str">
        <f t="shared" si="21"/>
        <v>реструктуризация (РП №43 от 2014-09-16)</v>
      </c>
    </row>
    <row r="195" spans="1:33" x14ac:dyDescent="0.25">
      <c r="A195">
        <v>2078</v>
      </c>
      <c r="B195">
        <v>15566</v>
      </c>
      <c r="C195" s="6" t="s">
        <v>1327</v>
      </c>
      <c r="D195" s="8">
        <v>337425.88</v>
      </c>
      <c r="E195" s="6" t="s">
        <v>2557</v>
      </c>
      <c r="G195" s="10">
        <v>41794</v>
      </c>
      <c r="J195" s="133">
        <f ca="1">VLOOKUP(A195,OFFSET('Классификация клиентов'!$A$6,1,0,1000,2),2,0)</f>
        <v>1</v>
      </c>
      <c r="K195" s="15">
        <f t="shared" si="15"/>
        <v>1</v>
      </c>
      <c r="L195" s="15"/>
      <c r="M195" s="15"/>
      <c r="N195" s="16">
        <f t="shared" ca="1" si="17"/>
        <v>1</v>
      </c>
      <c r="O195" s="8">
        <f t="shared" ca="1" si="18"/>
        <v>1</v>
      </c>
      <c r="P195" s="8">
        <f t="shared" ca="1" si="19"/>
        <v>1</v>
      </c>
      <c r="Q195" s="8">
        <f t="shared" si="16"/>
        <v>0</v>
      </c>
      <c r="R195" s="16">
        <v>1</v>
      </c>
      <c r="S195" s="16"/>
      <c r="T195" s="19">
        <v>41971</v>
      </c>
      <c r="U195" s="16">
        <v>0</v>
      </c>
      <c r="V195" s="19"/>
      <c r="W195" s="160">
        <v>0</v>
      </c>
      <c r="X195" s="160"/>
      <c r="Y195" s="160"/>
      <c r="Z195" s="160"/>
      <c r="AA195" s="160"/>
      <c r="AB195" s="10">
        <v>42177</v>
      </c>
      <c r="AC195" t="s">
        <v>298</v>
      </c>
      <c r="AD195" s="160">
        <f t="shared" si="20"/>
        <v>1</v>
      </c>
      <c r="AF195" t="s">
        <v>1810</v>
      </c>
      <c r="AG195" t="str">
        <f t="shared" si="21"/>
        <v>реструктуризация (РП №43 от 2014-09-16)</v>
      </c>
    </row>
    <row r="196" spans="1:33" x14ac:dyDescent="0.25">
      <c r="A196">
        <v>2078</v>
      </c>
      <c r="B196">
        <v>15567</v>
      </c>
      <c r="C196" s="6" t="s">
        <v>1347</v>
      </c>
      <c r="D196" s="8">
        <v>266808.56</v>
      </c>
      <c r="E196" s="6" t="s">
        <v>2558</v>
      </c>
      <c r="G196" s="10">
        <v>41817</v>
      </c>
      <c r="J196" s="133">
        <f ca="1">VLOOKUP(A196,OFFSET('Классификация клиентов'!$A$6,1,0,1000,2),2,0)</f>
        <v>1</v>
      </c>
      <c r="K196" s="15">
        <f t="shared" si="15"/>
        <v>1</v>
      </c>
      <c r="L196" s="15"/>
      <c r="M196" s="15"/>
      <c r="N196" s="16">
        <f t="shared" ca="1" si="17"/>
        <v>1</v>
      </c>
      <c r="O196" s="8">
        <f t="shared" ca="1" si="18"/>
        <v>1</v>
      </c>
      <c r="P196" s="8">
        <f t="shared" ca="1" si="19"/>
        <v>1</v>
      </c>
      <c r="Q196" s="8">
        <f t="shared" si="16"/>
        <v>0</v>
      </c>
      <c r="R196" s="16">
        <v>1</v>
      </c>
      <c r="S196" s="16"/>
      <c r="T196" s="19">
        <v>41971</v>
      </c>
      <c r="U196" s="16">
        <v>0</v>
      </c>
      <c r="V196" s="19"/>
      <c r="W196" s="160">
        <v>0</v>
      </c>
      <c r="X196" s="160"/>
      <c r="Y196" s="160"/>
      <c r="Z196" s="160"/>
      <c r="AA196" s="160"/>
      <c r="AB196" s="10">
        <v>42177</v>
      </c>
      <c r="AC196" t="s">
        <v>298</v>
      </c>
      <c r="AD196" s="160">
        <f t="shared" si="20"/>
        <v>1</v>
      </c>
      <c r="AF196" t="s">
        <v>1810</v>
      </c>
      <c r="AG196" t="str">
        <f t="shared" si="21"/>
        <v>реструктуризация (РП №43 от 2014-09-16)</v>
      </c>
    </row>
    <row r="197" spans="1:33" x14ac:dyDescent="0.25">
      <c r="A197">
        <v>2078</v>
      </c>
      <c r="B197">
        <v>15568</v>
      </c>
      <c r="C197" s="6" t="s">
        <v>1398</v>
      </c>
      <c r="D197" s="8">
        <v>216242.57</v>
      </c>
      <c r="E197" s="6" t="s">
        <v>2559</v>
      </c>
      <c r="G197" s="10">
        <v>41830</v>
      </c>
      <c r="J197" s="133">
        <f ca="1">VLOOKUP(A197,OFFSET('Классификация клиентов'!$A$6,1,0,1000,2),2,0)</f>
        <v>1</v>
      </c>
      <c r="K197" s="15">
        <f t="shared" si="15"/>
        <v>1</v>
      </c>
      <c r="L197" s="15"/>
      <c r="M197" s="15"/>
      <c r="N197" s="16">
        <f t="shared" ca="1" si="17"/>
        <v>1</v>
      </c>
      <c r="O197" s="8">
        <f t="shared" ca="1" si="18"/>
        <v>1</v>
      </c>
      <c r="P197" s="8">
        <f t="shared" ca="1" si="19"/>
        <v>1</v>
      </c>
      <c r="Q197" s="8">
        <f t="shared" si="16"/>
        <v>0</v>
      </c>
      <c r="R197" s="16">
        <v>1</v>
      </c>
      <c r="S197" s="16"/>
      <c r="T197" s="19">
        <v>41971</v>
      </c>
      <c r="U197" s="16">
        <v>0</v>
      </c>
      <c r="V197" s="19"/>
      <c r="W197" s="160">
        <v>0</v>
      </c>
      <c r="X197" s="160"/>
      <c r="Y197" s="160"/>
      <c r="Z197" s="160"/>
      <c r="AA197" s="160"/>
      <c r="AB197" s="10">
        <v>42177</v>
      </c>
      <c r="AC197" t="s">
        <v>298</v>
      </c>
      <c r="AD197" s="160">
        <f t="shared" si="20"/>
        <v>1</v>
      </c>
      <c r="AF197" t="s">
        <v>1810</v>
      </c>
      <c r="AG197" t="str">
        <f t="shared" si="21"/>
        <v>реструктуризация (РП №43 от 2014-09-16)</v>
      </c>
    </row>
    <row r="198" spans="1:33" x14ac:dyDescent="0.25">
      <c r="A198">
        <v>2078</v>
      </c>
      <c r="B198">
        <v>15569</v>
      </c>
      <c r="C198" s="6" t="s">
        <v>1700</v>
      </c>
      <c r="D198" s="8">
        <v>661324.64</v>
      </c>
      <c r="E198" s="6" t="s">
        <v>2560</v>
      </c>
      <c r="G198" s="10">
        <v>41981</v>
      </c>
      <c r="J198" s="133">
        <f ca="1">VLOOKUP(A198,OFFSET('Классификация клиентов'!$A$6,1,0,1000,2),2,0)</f>
        <v>1</v>
      </c>
      <c r="K198" s="15">
        <f t="shared" ref="K198:K261" si="22" xml:space="preserve"> ROUND(MAX( IF(R198 = 0, IF(S198 = 1, 1, J198), 1)*1, IF(U198 &gt; 30, 3, IF(U198 &gt; 5, 2, 1)), IF(W198 &gt; 0, 2, 1), IF(X198 &gt; 0,2,1)), 0)</f>
        <v>1</v>
      </c>
      <c r="L198" s="15"/>
      <c r="M198" s="15"/>
      <c r="N198" s="16">
        <f t="shared" ca="1" si="17"/>
        <v>1</v>
      </c>
      <c r="O198" s="8">
        <f t="shared" ca="1" si="18"/>
        <v>1</v>
      </c>
      <c r="P198" s="8">
        <f t="shared" ca="1" si="19"/>
        <v>1</v>
      </c>
      <c r="Q198" s="8">
        <f t="shared" ref="Q198:Q261" si="23">IF(ISNA(VLOOKUP(B198,aid_exc,1,0)), 0, VLOOKUP(B198,aid_exc,2,0))</f>
        <v>0</v>
      </c>
      <c r="R198" s="16">
        <v>1</v>
      </c>
      <c r="S198" s="16"/>
      <c r="T198" s="19">
        <v>42338</v>
      </c>
      <c r="U198" s="16">
        <v>0</v>
      </c>
      <c r="V198" s="19"/>
      <c r="W198" s="160">
        <v>0</v>
      </c>
      <c r="X198" s="160"/>
      <c r="Y198" s="160"/>
      <c r="Z198" s="160"/>
      <c r="AA198" s="160"/>
      <c r="AB198" s="10">
        <v>42338</v>
      </c>
      <c r="AC198" t="s">
        <v>298</v>
      </c>
      <c r="AD198" s="160">
        <f t="shared" si="20"/>
        <v>1</v>
      </c>
      <c r="AF198" t="s">
        <v>1810</v>
      </c>
      <c r="AG198" t="str">
        <f t="shared" si="21"/>
        <v>реструктуризация (РП №43 от 2014-09-16)</v>
      </c>
    </row>
    <row r="199" spans="1:33" x14ac:dyDescent="0.25">
      <c r="A199">
        <v>2078</v>
      </c>
      <c r="B199">
        <v>15570</v>
      </c>
      <c r="C199" s="6" t="s">
        <v>1272</v>
      </c>
      <c r="D199" s="8">
        <v>1420647.51</v>
      </c>
      <c r="E199" s="6" t="s">
        <v>2561</v>
      </c>
      <c r="G199" s="10">
        <v>41774</v>
      </c>
      <c r="J199" s="133">
        <f ca="1">VLOOKUP(A199,OFFSET('Классификация клиентов'!$A$6,1,0,1000,2),2,0)</f>
        <v>1</v>
      </c>
      <c r="K199" s="15">
        <f t="shared" si="22"/>
        <v>1</v>
      </c>
      <c r="L199" s="15"/>
      <c r="M199" s="15"/>
      <c r="N199" s="16">
        <f t="shared" ref="N199:N262" ca="1" si="24">MAX(1, J199+K199-1 +
            IF(OR( M199*1=0, NOT(ISERR(SEARCH((ROUND(J199,0)+K199-1) &amp; "", IF(L199&lt;&gt;-2, "", LEFT(M199)-1) &amp; M199)) )),
                   IF(L199=-2, -( IF(AND(M199*1&lt;&gt;0,  LEFT(M199)*1 = ROUND(J199,0)+K199), 0, 1 ) + J199 - ROUND(J199,0) ), L199),  0) )</f>
        <v>1</v>
      </c>
      <c r="O199" s="8">
        <f t="shared" ref="O199:O262" ca="1" si="25">MAX(N199, IF(Y199&gt;0,3,1), IF(Z199&gt;0,3,1), IF(AA199&gt;0,3,1))</f>
        <v>1</v>
      </c>
      <c r="P199" s="8">
        <f t="shared" ref="P199:P262" ca="1" si="26">IF(Q199=1, N199, IF(Q199=2, 0, O199))</f>
        <v>1</v>
      </c>
      <c r="Q199" s="8">
        <f t="shared" si="23"/>
        <v>0</v>
      </c>
      <c r="R199" s="16">
        <v>1</v>
      </c>
      <c r="S199" s="16"/>
      <c r="T199" s="19">
        <v>41971</v>
      </c>
      <c r="U199" s="16">
        <v>0</v>
      </c>
      <c r="V199" s="19"/>
      <c r="W199" s="160">
        <v>0</v>
      </c>
      <c r="X199" s="160"/>
      <c r="Y199" s="160"/>
      <c r="Z199" s="160"/>
      <c r="AA199" s="160"/>
      <c r="AB199" s="10">
        <v>42177</v>
      </c>
      <c r="AC199" t="s">
        <v>298</v>
      </c>
      <c r="AD199" s="160">
        <f t="shared" ref="AD199:AD262" si="27">COUNTA(W199:AA199)</f>
        <v>1</v>
      </c>
      <c r="AF199" t="s">
        <v>1810</v>
      </c>
      <c r="AG199" t="str">
        <f t="shared" ref="AG199:AG262" si="28">SUBSTITUTE( SUBSTITUTE(AF199,"restr", " - реструктуризация"), "targ", " - цели")</f>
        <v>реструктуризация (РП №43 от 2014-09-16)</v>
      </c>
    </row>
    <row r="200" spans="1:33" x14ac:dyDescent="0.25">
      <c r="A200">
        <v>2078</v>
      </c>
      <c r="B200">
        <v>15571</v>
      </c>
      <c r="C200" s="6" t="s">
        <v>1264</v>
      </c>
      <c r="D200" s="8">
        <v>1021418.02</v>
      </c>
      <c r="E200" s="6" t="s">
        <v>2562</v>
      </c>
      <c r="G200" s="10">
        <v>41771</v>
      </c>
      <c r="J200" s="133">
        <f ca="1">VLOOKUP(A200,OFFSET('Классификация клиентов'!$A$6,1,0,1000,2),2,0)</f>
        <v>1</v>
      </c>
      <c r="K200" s="15">
        <f t="shared" si="22"/>
        <v>1</v>
      </c>
      <c r="L200" s="15"/>
      <c r="M200" s="15"/>
      <c r="N200" s="16">
        <f t="shared" ca="1" si="24"/>
        <v>1</v>
      </c>
      <c r="O200" s="8">
        <f t="shared" ca="1" si="25"/>
        <v>1</v>
      </c>
      <c r="P200" s="8">
        <f t="shared" ca="1" si="26"/>
        <v>1</v>
      </c>
      <c r="Q200" s="8">
        <f t="shared" si="23"/>
        <v>0</v>
      </c>
      <c r="R200" s="16">
        <v>1</v>
      </c>
      <c r="S200" s="16"/>
      <c r="T200" s="19">
        <v>41971</v>
      </c>
      <c r="U200" s="16">
        <v>0</v>
      </c>
      <c r="V200" s="19"/>
      <c r="W200" s="160">
        <v>0</v>
      </c>
      <c r="X200" s="160"/>
      <c r="Y200" s="160"/>
      <c r="Z200" s="160"/>
      <c r="AA200" s="160"/>
      <c r="AB200" s="10">
        <v>42177</v>
      </c>
      <c r="AC200" t="s">
        <v>298</v>
      </c>
      <c r="AD200" s="160">
        <f t="shared" si="27"/>
        <v>1</v>
      </c>
      <c r="AF200" t="s">
        <v>1810</v>
      </c>
      <c r="AG200" t="str">
        <f t="shared" si="28"/>
        <v>реструктуризация (РП №43 от 2014-09-16)</v>
      </c>
    </row>
    <row r="201" spans="1:33" x14ac:dyDescent="0.25">
      <c r="A201">
        <v>2078</v>
      </c>
      <c r="B201">
        <v>15572</v>
      </c>
      <c r="C201" s="6" t="s">
        <v>1624</v>
      </c>
      <c r="D201" s="8">
        <v>3486336</v>
      </c>
      <c r="E201" s="6" t="s">
        <v>2563</v>
      </c>
      <c r="G201" s="10">
        <v>41963</v>
      </c>
      <c r="J201" s="133">
        <f ca="1">VLOOKUP(A201,OFFSET('Классификация клиентов'!$A$6,1,0,1000,2),2,0)</f>
        <v>1</v>
      </c>
      <c r="K201" s="15">
        <f t="shared" si="22"/>
        <v>1</v>
      </c>
      <c r="L201" s="15"/>
      <c r="M201" s="15"/>
      <c r="N201" s="16">
        <f t="shared" ca="1" si="24"/>
        <v>1</v>
      </c>
      <c r="O201" s="8">
        <f t="shared" ca="1" si="25"/>
        <v>1</v>
      </c>
      <c r="P201" s="8">
        <f t="shared" ca="1" si="26"/>
        <v>1</v>
      </c>
      <c r="Q201" s="8">
        <f t="shared" si="23"/>
        <v>0</v>
      </c>
      <c r="R201" s="16">
        <v>1</v>
      </c>
      <c r="S201" s="16"/>
      <c r="T201" s="19">
        <v>42338</v>
      </c>
      <c r="U201" s="16">
        <v>0</v>
      </c>
      <c r="V201" s="19"/>
      <c r="W201" s="160">
        <v>0</v>
      </c>
      <c r="X201" s="160"/>
      <c r="Y201" s="160"/>
      <c r="Z201" s="160"/>
      <c r="AA201" s="160"/>
      <c r="AB201" s="10">
        <v>42338</v>
      </c>
      <c r="AC201" t="s">
        <v>298</v>
      </c>
      <c r="AD201" s="160">
        <f t="shared" si="27"/>
        <v>1</v>
      </c>
      <c r="AF201" t="s">
        <v>1810</v>
      </c>
      <c r="AG201" t="str">
        <f t="shared" si="28"/>
        <v>реструктуризация (РП №43 от 2014-09-16)</v>
      </c>
    </row>
    <row r="202" spans="1:33" x14ac:dyDescent="0.25">
      <c r="A202">
        <v>2078</v>
      </c>
      <c r="B202">
        <v>15573</v>
      </c>
      <c r="C202" s="6" t="s">
        <v>1641</v>
      </c>
      <c r="D202" s="8">
        <v>1718378.53</v>
      </c>
      <c r="E202" s="6" t="s">
        <v>2564</v>
      </c>
      <c r="G202" s="10">
        <v>41970</v>
      </c>
      <c r="J202" s="133">
        <f ca="1">VLOOKUP(A202,OFFSET('Классификация клиентов'!$A$6,1,0,1000,2),2,0)</f>
        <v>1</v>
      </c>
      <c r="K202" s="15">
        <f t="shared" si="22"/>
        <v>1</v>
      </c>
      <c r="L202" s="15"/>
      <c r="M202" s="15"/>
      <c r="N202" s="16">
        <f t="shared" ca="1" si="24"/>
        <v>1</v>
      </c>
      <c r="O202" s="8">
        <f t="shared" ca="1" si="25"/>
        <v>1</v>
      </c>
      <c r="P202" s="8">
        <f t="shared" ca="1" si="26"/>
        <v>1</v>
      </c>
      <c r="Q202" s="8">
        <f t="shared" si="23"/>
        <v>0</v>
      </c>
      <c r="R202" s="16">
        <v>1</v>
      </c>
      <c r="S202" s="16"/>
      <c r="T202" s="19">
        <v>42338</v>
      </c>
      <c r="U202" s="16">
        <v>0</v>
      </c>
      <c r="V202" s="19"/>
      <c r="W202" s="160">
        <v>0</v>
      </c>
      <c r="X202" s="160"/>
      <c r="Y202" s="160"/>
      <c r="Z202" s="160"/>
      <c r="AA202" s="160"/>
      <c r="AB202" s="10">
        <v>42338</v>
      </c>
      <c r="AC202" t="s">
        <v>298</v>
      </c>
      <c r="AD202" s="160">
        <f t="shared" si="27"/>
        <v>1</v>
      </c>
      <c r="AF202" t="s">
        <v>1810</v>
      </c>
      <c r="AG202" t="str">
        <f t="shared" si="28"/>
        <v>реструктуризация (РП №43 от 2014-09-16)</v>
      </c>
    </row>
    <row r="203" spans="1:33" x14ac:dyDescent="0.25">
      <c r="A203">
        <v>2078</v>
      </c>
      <c r="B203">
        <v>15574</v>
      </c>
      <c r="C203" s="6" t="s">
        <v>1696</v>
      </c>
      <c r="D203" s="8">
        <v>538726.07999999996</v>
      </c>
      <c r="E203" s="6" t="s">
        <v>2565</v>
      </c>
      <c r="G203" s="10">
        <v>41976</v>
      </c>
      <c r="J203" s="133">
        <f ca="1">VLOOKUP(A203,OFFSET('Классификация клиентов'!$A$6,1,0,1000,2),2,0)</f>
        <v>1</v>
      </c>
      <c r="K203" s="15">
        <f t="shared" si="22"/>
        <v>1</v>
      </c>
      <c r="L203" s="15"/>
      <c r="M203" s="15"/>
      <c r="N203" s="16">
        <f t="shared" ca="1" si="24"/>
        <v>1</v>
      </c>
      <c r="O203" s="8">
        <f t="shared" ca="1" si="25"/>
        <v>1</v>
      </c>
      <c r="P203" s="8">
        <f t="shared" ca="1" si="26"/>
        <v>1</v>
      </c>
      <c r="Q203" s="8">
        <f t="shared" si="23"/>
        <v>0</v>
      </c>
      <c r="R203" s="16">
        <v>1</v>
      </c>
      <c r="S203" s="16"/>
      <c r="T203" s="19">
        <v>42338</v>
      </c>
      <c r="U203" s="16">
        <v>0</v>
      </c>
      <c r="V203" s="19"/>
      <c r="W203" s="160">
        <v>0</v>
      </c>
      <c r="X203" s="160"/>
      <c r="Y203" s="160"/>
      <c r="Z203" s="160"/>
      <c r="AA203" s="160"/>
      <c r="AB203" s="10">
        <v>42338</v>
      </c>
      <c r="AC203" t="s">
        <v>298</v>
      </c>
      <c r="AD203" s="160">
        <f t="shared" si="27"/>
        <v>1</v>
      </c>
      <c r="AF203" t="s">
        <v>1810</v>
      </c>
      <c r="AG203" t="str">
        <f t="shared" si="28"/>
        <v>реструктуризация (РП №43 от 2014-09-16)</v>
      </c>
    </row>
    <row r="204" spans="1:33" x14ac:dyDescent="0.25">
      <c r="A204">
        <v>2078</v>
      </c>
      <c r="B204">
        <v>15575</v>
      </c>
      <c r="C204" s="6" t="s">
        <v>2488</v>
      </c>
      <c r="D204" s="8">
        <v>819404.78</v>
      </c>
      <c r="E204" s="6" t="s">
        <v>2566</v>
      </c>
      <c r="G204" s="10">
        <v>42123</v>
      </c>
      <c r="J204" s="133">
        <f ca="1">VLOOKUP(A204,OFFSET('Классификация клиентов'!$A$6,1,0,1000,2),2,0)</f>
        <v>1</v>
      </c>
      <c r="K204" s="15">
        <f t="shared" si="22"/>
        <v>1</v>
      </c>
      <c r="L204" s="15"/>
      <c r="M204" s="15"/>
      <c r="N204" s="16">
        <f t="shared" ca="1" si="24"/>
        <v>1</v>
      </c>
      <c r="O204" s="8">
        <f t="shared" ca="1" si="25"/>
        <v>1</v>
      </c>
      <c r="P204" s="8">
        <f t="shared" ca="1" si="26"/>
        <v>1</v>
      </c>
      <c r="Q204" s="8">
        <f t="shared" si="23"/>
        <v>0</v>
      </c>
      <c r="R204" s="16">
        <v>1</v>
      </c>
      <c r="S204" s="16"/>
      <c r="T204" s="19">
        <v>42338</v>
      </c>
      <c r="U204" s="16">
        <v>0</v>
      </c>
      <c r="V204" s="19"/>
      <c r="W204" s="160">
        <v>0</v>
      </c>
      <c r="X204" s="160"/>
      <c r="Y204" s="160"/>
      <c r="Z204" s="160"/>
      <c r="AA204" s="160"/>
      <c r="AB204" s="10">
        <v>42338</v>
      </c>
      <c r="AC204" t="s">
        <v>298</v>
      </c>
      <c r="AD204" s="160">
        <f t="shared" si="27"/>
        <v>1</v>
      </c>
      <c r="AF204" t="s">
        <v>1810</v>
      </c>
      <c r="AG204" t="str">
        <f t="shared" si="28"/>
        <v>реструктуризация (РП №43 от 2014-09-16)</v>
      </c>
    </row>
    <row r="205" spans="1:33" x14ac:dyDescent="0.25">
      <c r="A205">
        <v>2078</v>
      </c>
      <c r="B205">
        <v>15581</v>
      </c>
      <c r="C205" s="6" t="s">
        <v>1614</v>
      </c>
      <c r="D205" s="8">
        <v>2428424.2000000002</v>
      </c>
      <c r="E205" s="6" t="s">
        <v>2567</v>
      </c>
      <c r="G205" s="10">
        <v>41949</v>
      </c>
      <c r="J205" s="133">
        <f ca="1">VLOOKUP(A205,OFFSET('Классификация клиентов'!$A$6,1,0,1000,2),2,0)</f>
        <v>1</v>
      </c>
      <c r="K205" s="15">
        <f t="shared" si="22"/>
        <v>1</v>
      </c>
      <c r="L205" s="15"/>
      <c r="M205" s="15"/>
      <c r="N205" s="16">
        <f t="shared" ca="1" si="24"/>
        <v>1</v>
      </c>
      <c r="O205" s="8">
        <f t="shared" ca="1" si="25"/>
        <v>1</v>
      </c>
      <c r="P205" s="8">
        <f t="shared" ca="1" si="26"/>
        <v>1</v>
      </c>
      <c r="Q205" s="8">
        <f t="shared" si="23"/>
        <v>0</v>
      </c>
      <c r="R205" s="16">
        <v>1</v>
      </c>
      <c r="S205" s="16"/>
      <c r="T205" s="19">
        <v>42338</v>
      </c>
      <c r="U205" s="16">
        <v>0</v>
      </c>
      <c r="V205" s="19"/>
      <c r="W205" s="160">
        <v>0</v>
      </c>
      <c r="X205" s="160"/>
      <c r="Y205" s="160"/>
      <c r="Z205" s="160"/>
      <c r="AA205" s="160"/>
      <c r="AB205" s="10">
        <v>42338</v>
      </c>
      <c r="AC205" t="s">
        <v>298</v>
      </c>
      <c r="AD205" s="160">
        <f t="shared" si="27"/>
        <v>1</v>
      </c>
      <c r="AF205" t="s">
        <v>1810</v>
      </c>
      <c r="AG205" t="str">
        <f t="shared" si="28"/>
        <v>реструктуризация (РП №43 от 2014-09-16)</v>
      </c>
    </row>
    <row r="206" spans="1:33" x14ac:dyDescent="0.25">
      <c r="A206">
        <v>2078</v>
      </c>
      <c r="B206">
        <v>15582</v>
      </c>
      <c r="C206" s="6" t="s">
        <v>1623</v>
      </c>
      <c r="D206" s="8">
        <v>1597405.32</v>
      </c>
      <c r="E206" s="6" t="s">
        <v>2568</v>
      </c>
      <c r="G206" s="10">
        <v>41954</v>
      </c>
      <c r="J206" s="133">
        <f ca="1">VLOOKUP(A206,OFFSET('Классификация клиентов'!$A$6,1,0,1000,2),2,0)</f>
        <v>1</v>
      </c>
      <c r="K206" s="15">
        <f t="shared" si="22"/>
        <v>1</v>
      </c>
      <c r="L206" s="15"/>
      <c r="M206" s="15"/>
      <c r="N206" s="16">
        <f t="shared" ca="1" si="24"/>
        <v>1</v>
      </c>
      <c r="O206" s="8">
        <f t="shared" ca="1" si="25"/>
        <v>1</v>
      </c>
      <c r="P206" s="8">
        <f t="shared" ca="1" si="26"/>
        <v>1</v>
      </c>
      <c r="Q206" s="8">
        <f t="shared" si="23"/>
        <v>0</v>
      </c>
      <c r="R206" s="16">
        <v>1</v>
      </c>
      <c r="S206" s="16"/>
      <c r="T206" s="19">
        <v>42338</v>
      </c>
      <c r="U206" s="16">
        <v>0</v>
      </c>
      <c r="V206" s="19"/>
      <c r="W206" s="160">
        <v>0</v>
      </c>
      <c r="X206" s="160"/>
      <c r="Y206" s="160"/>
      <c r="Z206" s="160"/>
      <c r="AA206" s="160"/>
      <c r="AB206" s="10">
        <v>42338</v>
      </c>
      <c r="AC206" t="s">
        <v>298</v>
      </c>
      <c r="AD206" s="160">
        <f t="shared" si="27"/>
        <v>1</v>
      </c>
      <c r="AF206" t="s">
        <v>1810</v>
      </c>
      <c r="AG206" t="str">
        <f t="shared" si="28"/>
        <v>реструктуризация (РП №43 от 2014-09-16)</v>
      </c>
    </row>
    <row r="207" spans="1:33" x14ac:dyDescent="0.25">
      <c r="A207">
        <v>2078</v>
      </c>
      <c r="B207">
        <v>26792</v>
      </c>
      <c r="C207" s="6" t="s">
        <v>5683</v>
      </c>
      <c r="D207" s="8">
        <v>107137800</v>
      </c>
      <c r="E207" s="6" t="s">
        <v>5688</v>
      </c>
      <c r="G207" s="10">
        <v>42656</v>
      </c>
      <c r="J207" s="133">
        <f ca="1">VLOOKUP(A207,OFFSET('Классификация клиентов'!$A$6,1,0,1000,2),2,0)</f>
        <v>1</v>
      </c>
      <c r="K207" s="15">
        <f t="shared" si="22"/>
        <v>1</v>
      </c>
      <c r="L207" s="15"/>
      <c r="M207" s="15"/>
      <c r="N207" s="16">
        <f t="shared" ca="1" si="24"/>
        <v>1</v>
      </c>
      <c r="O207" s="8">
        <f t="shared" ca="1" si="25"/>
        <v>1</v>
      </c>
      <c r="P207" s="8">
        <f t="shared" ca="1" si="26"/>
        <v>1</v>
      </c>
      <c r="Q207" s="8">
        <f t="shared" si="23"/>
        <v>0</v>
      </c>
      <c r="R207" s="16">
        <v>1</v>
      </c>
      <c r="S207" s="16"/>
      <c r="T207" s="19">
        <v>42748</v>
      </c>
      <c r="U207" s="16">
        <v>0</v>
      </c>
      <c r="V207" s="19"/>
      <c r="W207" s="160">
        <v>0</v>
      </c>
      <c r="X207" s="160"/>
      <c r="Y207" s="160"/>
      <c r="Z207" s="160"/>
      <c r="AA207" s="160"/>
      <c r="AB207" s="10">
        <v>42755</v>
      </c>
      <c r="AC207" t="s">
        <v>298</v>
      </c>
      <c r="AD207" s="160">
        <f t="shared" si="27"/>
        <v>1</v>
      </c>
      <c r="AF207" t="s">
        <v>1810</v>
      </c>
      <c r="AG207" t="str">
        <f t="shared" si="28"/>
        <v>реструктуризация (РП №43 от 2014-09-16)</v>
      </c>
    </row>
    <row r="208" spans="1:33" x14ac:dyDescent="0.25">
      <c r="A208">
        <v>2078</v>
      </c>
      <c r="B208">
        <v>100002078</v>
      </c>
      <c r="C208" s="6" t="s">
        <v>7031</v>
      </c>
      <c r="D208" s="8">
        <v>4735497088.9000006</v>
      </c>
      <c r="E208" s="6"/>
      <c r="G208" s="10"/>
      <c r="J208" s="133">
        <f ca="1">VLOOKUP(A208,OFFSET('Классификация клиентов'!$A$6,1,0,1000,2),2,0)</f>
        <v>1</v>
      </c>
      <c r="K208" s="15">
        <f t="shared" ca="1" si="22"/>
        <v>1</v>
      </c>
      <c r="L208" s="15"/>
      <c r="M208" s="15"/>
      <c r="N208" s="16">
        <f t="shared" ca="1" si="24"/>
        <v>1</v>
      </c>
      <c r="O208" s="8">
        <f t="shared" ca="1" si="25"/>
        <v>1</v>
      </c>
      <c r="P208" s="8">
        <f t="shared" ca="1" si="26"/>
        <v>1</v>
      </c>
      <c r="Q208" s="8">
        <f t="shared" si="23"/>
        <v>0</v>
      </c>
      <c r="R208" s="16"/>
      <c r="S208" s="16"/>
      <c r="T208" s="19"/>
      <c r="U208" s="16">
        <v>0</v>
      </c>
      <c r="V208" s="19"/>
      <c r="W208" s="160"/>
      <c r="X208" s="160"/>
      <c r="Y208" s="160"/>
      <c r="Z208" s="160"/>
      <c r="AA208" s="160"/>
      <c r="AB208" s="10"/>
      <c r="AD208" s="160">
        <f t="shared" si="27"/>
        <v>0</v>
      </c>
      <c r="AG208" t="str">
        <f t="shared" si="28"/>
        <v/>
      </c>
    </row>
    <row r="209" spans="1:33" x14ac:dyDescent="0.25">
      <c r="A209">
        <v>2104</v>
      </c>
      <c r="B209">
        <v>7946</v>
      </c>
      <c r="C209" s="6" t="s">
        <v>6010</v>
      </c>
      <c r="D209" s="8">
        <v>9363287440.2900009</v>
      </c>
      <c r="E209" s="6" t="s">
        <v>1902</v>
      </c>
      <c r="G209" s="10">
        <v>41152</v>
      </c>
      <c r="J209" s="133">
        <f ca="1">VLOOKUP(A209,OFFSET('Классификация клиентов'!$A$6,1,0,1000,2),2,0)</f>
        <v>1</v>
      </c>
      <c r="K209" s="15">
        <f t="shared" si="22"/>
        <v>3</v>
      </c>
      <c r="L209" s="15"/>
      <c r="M209" s="15"/>
      <c r="N209" s="16">
        <f t="shared" ca="1" si="24"/>
        <v>3</v>
      </c>
      <c r="O209" s="8">
        <f t="shared" ca="1" si="25"/>
        <v>3</v>
      </c>
      <c r="P209" s="8">
        <f t="shared" ca="1" si="26"/>
        <v>3</v>
      </c>
      <c r="Q209" s="8">
        <f t="shared" si="23"/>
        <v>0</v>
      </c>
      <c r="R209" s="16">
        <v>1</v>
      </c>
      <c r="S209" s="16"/>
      <c r="T209" s="19">
        <v>41247</v>
      </c>
      <c r="U209" s="16">
        <v>122</v>
      </c>
      <c r="V209" s="19" t="s">
        <v>6383</v>
      </c>
      <c r="W209" s="160">
        <v>0</v>
      </c>
      <c r="X209" s="160">
        <v>1</v>
      </c>
      <c r="Y209" s="160"/>
      <c r="Z209" s="160"/>
      <c r="AA209" s="160"/>
      <c r="AB209" s="10">
        <v>42755</v>
      </c>
      <c r="AC209" t="s">
        <v>296</v>
      </c>
      <c r="AD209" s="160">
        <f t="shared" si="27"/>
        <v>2</v>
      </c>
      <c r="AF209" t="s">
        <v>8479</v>
      </c>
      <c r="AG209" t="str">
        <f t="shared" si="28"/>
        <v>цели: погашение ранее выданной ссуды (РУОБ отсутствует);
реструктуризация (РП №57 от 2016-07-12)</v>
      </c>
    </row>
    <row r="210" spans="1:33" x14ac:dyDescent="0.25">
      <c r="A210">
        <v>2104</v>
      </c>
      <c r="B210">
        <v>9140</v>
      </c>
      <c r="C210" s="6" t="s">
        <v>68</v>
      </c>
      <c r="D210" s="8">
        <v>40178962406.080002</v>
      </c>
      <c r="E210" s="6" t="s">
        <v>1903</v>
      </c>
      <c r="G210" s="10">
        <v>40868</v>
      </c>
      <c r="J210" s="133">
        <f ca="1">VLOOKUP(A210,OFFSET('Классификация клиентов'!$A$6,1,0,1000,2),2,0)</f>
        <v>1</v>
      </c>
      <c r="K210" s="15">
        <f t="shared" si="22"/>
        <v>3</v>
      </c>
      <c r="L210" s="15"/>
      <c r="M210" s="15"/>
      <c r="N210" s="16">
        <f t="shared" ca="1" si="24"/>
        <v>3</v>
      </c>
      <c r="O210" s="8">
        <f t="shared" ca="1" si="25"/>
        <v>3</v>
      </c>
      <c r="P210" s="8">
        <f t="shared" ca="1" si="26"/>
        <v>3</v>
      </c>
      <c r="Q210" s="8">
        <f t="shared" si="23"/>
        <v>0</v>
      </c>
      <c r="R210" s="16">
        <v>1</v>
      </c>
      <c r="S210" s="16"/>
      <c r="T210" s="19">
        <v>40900</v>
      </c>
      <c r="U210" s="16">
        <v>31</v>
      </c>
      <c r="V210" s="19" t="s">
        <v>6383</v>
      </c>
      <c r="W210" s="160">
        <v>0</v>
      </c>
      <c r="X210" s="160"/>
      <c r="Y210" s="160"/>
      <c r="Z210" s="160"/>
      <c r="AA210" s="160"/>
      <c r="AB210" s="10">
        <v>42755</v>
      </c>
      <c r="AC210" t="s">
        <v>296</v>
      </c>
      <c r="AD210" s="160">
        <f t="shared" si="27"/>
        <v>1</v>
      </c>
      <c r="AF210" t="s">
        <v>1904</v>
      </c>
      <c r="AG210" t="str">
        <f t="shared" si="28"/>
        <v>реструктуризация (РП №55 от 2013-12-18)</v>
      </c>
    </row>
    <row r="211" spans="1:33" x14ac:dyDescent="0.25">
      <c r="A211">
        <v>2104</v>
      </c>
      <c r="B211">
        <v>10622</v>
      </c>
      <c r="C211" s="6" t="s">
        <v>6011</v>
      </c>
      <c r="D211" s="8">
        <v>6139969266.8100004</v>
      </c>
      <c r="E211" s="6" t="s">
        <v>1905</v>
      </c>
      <c r="G211" s="10">
        <v>41634</v>
      </c>
      <c r="J211" s="133">
        <f ca="1">VLOOKUP(A211,OFFSET('Классификация клиентов'!$A$6,1,0,1000,2),2,0)</f>
        <v>1</v>
      </c>
      <c r="K211" s="15">
        <f t="shared" si="22"/>
        <v>1</v>
      </c>
      <c r="L211" s="15"/>
      <c r="M211" s="15"/>
      <c r="N211" s="16">
        <f t="shared" ca="1" si="24"/>
        <v>1</v>
      </c>
      <c r="O211" s="8">
        <f t="shared" ca="1" si="25"/>
        <v>1</v>
      </c>
      <c r="P211" s="8">
        <f t="shared" ca="1" si="26"/>
        <v>1</v>
      </c>
      <c r="Q211" s="8">
        <f t="shared" si="23"/>
        <v>0</v>
      </c>
      <c r="R211" s="16">
        <v>1</v>
      </c>
      <c r="S211" s="16"/>
      <c r="T211" s="19">
        <v>42181</v>
      </c>
      <c r="U211" s="16">
        <v>0</v>
      </c>
      <c r="V211" s="19"/>
      <c r="W211" s="160">
        <v>0</v>
      </c>
      <c r="X211" s="160"/>
      <c r="Y211" s="160"/>
      <c r="Z211" s="160"/>
      <c r="AA211" s="160"/>
      <c r="AB211" s="10">
        <v>42755</v>
      </c>
      <c r="AC211" t="s">
        <v>296</v>
      </c>
      <c r="AD211" s="160">
        <f t="shared" si="27"/>
        <v>1</v>
      </c>
      <c r="AF211" t="s">
        <v>8480</v>
      </c>
      <c r="AG211" t="str">
        <f t="shared" si="28"/>
        <v>реструктуризация (РП №57 от 2016-07-12)</v>
      </c>
    </row>
    <row r="212" spans="1:33" x14ac:dyDescent="0.25">
      <c r="A212">
        <v>2104</v>
      </c>
      <c r="B212">
        <v>26796</v>
      </c>
      <c r="C212" s="6" t="s">
        <v>5699</v>
      </c>
      <c r="D212" s="8">
        <v>500000000</v>
      </c>
      <c r="E212" s="6" t="s">
        <v>5706</v>
      </c>
      <c r="G212" s="10">
        <v>42660</v>
      </c>
      <c r="J212" s="133">
        <f ca="1">VLOOKUP(A212,OFFSET('Классификация клиентов'!$A$6,1,0,1000,2),2,0)</f>
        <v>1</v>
      </c>
      <c r="K212" s="15">
        <f t="shared" ca="1" si="22"/>
        <v>1</v>
      </c>
      <c r="L212" s="15"/>
      <c r="M212" s="15"/>
      <c r="N212" s="16">
        <f t="shared" ca="1" si="24"/>
        <v>1</v>
      </c>
      <c r="O212" s="8">
        <f t="shared" ca="1" si="25"/>
        <v>1</v>
      </c>
      <c r="P212" s="8">
        <f t="shared" ca="1" si="26"/>
        <v>1</v>
      </c>
      <c r="Q212" s="8">
        <f t="shared" si="23"/>
        <v>0</v>
      </c>
      <c r="R212" s="16">
        <v>0</v>
      </c>
      <c r="S212" s="16"/>
      <c r="T212" s="19">
        <v>43025</v>
      </c>
      <c r="U212" s="16">
        <v>0</v>
      </c>
      <c r="V212" s="19"/>
      <c r="W212" s="160"/>
      <c r="X212" s="160"/>
      <c r="Y212" s="160"/>
      <c r="Z212" s="160"/>
      <c r="AA212" s="160"/>
      <c r="AB212" s="10">
        <v>42664</v>
      </c>
      <c r="AC212" t="s">
        <v>296</v>
      </c>
      <c r="AD212" s="160">
        <f t="shared" si="27"/>
        <v>0</v>
      </c>
      <c r="AF212" t="s">
        <v>466</v>
      </c>
      <c r="AG212" t="str">
        <f t="shared" si="28"/>
        <v/>
      </c>
    </row>
    <row r="213" spans="1:33" x14ac:dyDescent="0.25">
      <c r="A213">
        <v>2148</v>
      </c>
      <c r="B213">
        <v>16647</v>
      </c>
      <c r="C213" s="6" t="s">
        <v>2962</v>
      </c>
      <c r="D213" s="8">
        <v>1900000000</v>
      </c>
      <c r="E213" s="6" t="s">
        <v>2965</v>
      </c>
      <c r="G213" s="10">
        <v>42276</v>
      </c>
      <c r="J213" s="133">
        <f ca="1">VLOOKUP(A213,OFFSET('Классификация клиентов'!$A$6,1,0,1000,2),2,0)</f>
        <v>2.1</v>
      </c>
      <c r="K213" s="15">
        <f t="shared" si="22"/>
        <v>1</v>
      </c>
      <c r="L213" s="15"/>
      <c r="M213" s="15"/>
      <c r="N213" s="16">
        <f t="shared" ca="1" si="24"/>
        <v>2.1</v>
      </c>
      <c r="O213" s="8">
        <f t="shared" ca="1" si="25"/>
        <v>2.1</v>
      </c>
      <c r="P213" s="8">
        <f t="shared" ca="1" si="26"/>
        <v>2.1</v>
      </c>
      <c r="Q213" s="8">
        <f t="shared" si="23"/>
        <v>0</v>
      </c>
      <c r="R213" s="16">
        <v>1</v>
      </c>
      <c r="S213" s="16"/>
      <c r="T213" s="19">
        <v>42277</v>
      </c>
      <c r="U213" s="16">
        <v>0</v>
      </c>
      <c r="V213" s="19"/>
      <c r="W213" s="160">
        <v>0</v>
      </c>
      <c r="X213" s="160"/>
      <c r="Y213" s="160">
        <v>0</v>
      </c>
      <c r="Z213" s="160"/>
      <c r="AA213" s="160"/>
      <c r="AB213" s="10">
        <v>42726</v>
      </c>
      <c r="AC213" t="s">
        <v>296</v>
      </c>
      <c r="AD213" s="160">
        <f t="shared" si="27"/>
        <v>2</v>
      </c>
      <c r="AF213" t="s">
        <v>6868</v>
      </c>
      <c r="AG213" t="str">
        <f t="shared" si="28"/>
        <v>реструктуризация (РП №108 от 2016-12-13);
цели: предоставление/погашение займов 3 лицам (РП №71 от 2015-07-14)</v>
      </c>
    </row>
    <row r="214" spans="1:33" x14ac:dyDescent="0.25">
      <c r="A214">
        <v>2148</v>
      </c>
      <c r="B214">
        <v>16648</v>
      </c>
      <c r="C214" s="6" t="s">
        <v>2963</v>
      </c>
      <c r="D214" s="8">
        <v>1900000000</v>
      </c>
      <c r="E214" s="6" t="s">
        <v>2966</v>
      </c>
      <c r="G214" s="10">
        <v>42276</v>
      </c>
      <c r="J214" s="133">
        <f ca="1">VLOOKUP(A214,OFFSET('Классификация клиентов'!$A$6,1,0,1000,2),2,0)</f>
        <v>2.1</v>
      </c>
      <c r="K214" s="15">
        <f t="shared" si="22"/>
        <v>1</v>
      </c>
      <c r="L214" s="15"/>
      <c r="M214" s="15"/>
      <c r="N214" s="16">
        <f t="shared" ca="1" si="24"/>
        <v>2.1</v>
      </c>
      <c r="O214" s="8">
        <f t="shared" ca="1" si="25"/>
        <v>2.1</v>
      </c>
      <c r="P214" s="8">
        <f t="shared" ca="1" si="26"/>
        <v>2.1</v>
      </c>
      <c r="Q214" s="8">
        <f t="shared" si="23"/>
        <v>0</v>
      </c>
      <c r="R214" s="16">
        <v>1</v>
      </c>
      <c r="S214" s="16"/>
      <c r="T214" s="19">
        <v>42277</v>
      </c>
      <c r="U214" s="16">
        <v>0</v>
      </c>
      <c r="V214" s="19"/>
      <c r="W214" s="160">
        <v>0</v>
      </c>
      <c r="X214" s="160"/>
      <c r="Y214" s="160">
        <v>0</v>
      </c>
      <c r="Z214" s="160"/>
      <c r="AA214" s="160"/>
      <c r="AB214" s="10">
        <v>42726</v>
      </c>
      <c r="AC214" t="s">
        <v>296</v>
      </c>
      <c r="AD214" s="160">
        <f t="shared" si="27"/>
        <v>2</v>
      </c>
      <c r="AF214" t="s">
        <v>6868</v>
      </c>
      <c r="AG214" t="str">
        <f t="shared" si="28"/>
        <v>реструктуризация (РП №108 от 2016-12-13);
цели: предоставление/погашение займов 3 лицам (РП №71 от 2015-07-14)</v>
      </c>
    </row>
    <row r="215" spans="1:33" x14ac:dyDescent="0.25">
      <c r="A215">
        <v>2148</v>
      </c>
      <c r="B215">
        <v>16649</v>
      </c>
      <c r="C215" s="6" t="s">
        <v>2964</v>
      </c>
      <c r="D215" s="8">
        <v>1900000000</v>
      </c>
      <c r="E215" s="6" t="s">
        <v>2967</v>
      </c>
      <c r="G215" s="10">
        <v>42276</v>
      </c>
      <c r="J215" s="133">
        <f ca="1">VLOOKUP(A215,OFFSET('Классификация клиентов'!$A$6,1,0,1000,2),2,0)</f>
        <v>2.1</v>
      </c>
      <c r="K215" s="15">
        <f t="shared" si="22"/>
        <v>1</v>
      </c>
      <c r="L215" s="15"/>
      <c r="M215" s="15"/>
      <c r="N215" s="16">
        <f t="shared" ca="1" si="24"/>
        <v>2.1</v>
      </c>
      <c r="O215" s="8">
        <f t="shared" ca="1" si="25"/>
        <v>2.1</v>
      </c>
      <c r="P215" s="8">
        <f t="shared" ca="1" si="26"/>
        <v>2.1</v>
      </c>
      <c r="Q215" s="8">
        <f t="shared" si="23"/>
        <v>0</v>
      </c>
      <c r="R215" s="16">
        <v>1</v>
      </c>
      <c r="S215" s="16"/>
      <c r="T215" s="19">
        <v>42277</v>
      </c>
      <c r="U215" s="16">
        <v>0</v>
      </c>
      <c r="V215" s="19"/>
      <c r="W215" s="160">
        <v>0</v>
      </c>
      <c r="X215" s="160"/>
      <c r="Y215" s="160">
        <v>0</v>
      </c>
      <c r="Z215" s="160"/>
      <c r="AA215" s="160"/>
      <c r="AB215" s="10">
        <v>42726</v>
      </c>
      <c r="AC215" t="s">
        <v>296</v>
      </c>
      <c r="AD215" s="160">
        <f t="shared" si="27"/>
        <v>2</v>
      </c>
      <c r="AF215" t="s">
        <v>6868</v>
      </c>
      <c r="AG215" t="str">
        <f t="shared" si="28"/>
        <v>реструктуризация (РП №108 от 2016-12-13);
цели: предоставление/погашение займов 3 лицам (РП №71 от 2015-07-14)</v>
      </c>
    </row>
    <row r="216" spans="1:33" x14ac:dyDescent="0.25">
      <c r="A216">
        <v>2148</v>
      </c>
      <c r="B216">
        <v>16906</v>
      </c>
      <c r="C216" s="6" t="s">
        <v>3142</v>
      </c>
      <c r="D216" s="8">
        <v>1900000000</v>
      </c>
      <c r="E216" s="6" t="s">
        <v>3143</v>
      </c>
      <c r="G216" s="10">
        <v>42276</v>
      </c>
      <c r="J216" s="133">
        <f ca="1">VLOOKUP(A216,OFFSET('Классификация клиентов'!$A$6,1,0,1000,2),2,0)</f>
        <v>2.1</v>
      </c>
      <c r="K216" s="15">
        <f t="shared" si="22"/>
        <v>1</v>
      </c>
      <c r="L216" s="15"/>
      <c r="M216" s="15"/>
      <c r="N216" s="16">
        <f t="shared" ca="1" si="24"/>
        <v>2.1</v>
      </c>
      <c r="O216" s="8">
        <f t="shared" ca="1" si="25"/>
        <v>2.1</v>
      </c>
      <c r="P216" s="8">
        <f t="shared" ca="1" si="26"/>
        <v>2.1</v>
      </c>
      <c r="Q216" s="8">
        <f t="shared" si="23"/>
        <v>0</v>
      </c>
      <c r="R216" s="16">
        <v>1</v>
      </c>
      <c r="S216" s="16"/>
      <c r="T216" s="19">
        <v>42307</v>
      </c>
      <c r="U216" s="16">
        <v>0</v>
      </c>
      <c r="V216" s="19"/>
      <c r="W216" s="160">
        <v>0</v>
      </c>
      <c r="X216" s="160"/>
      <c r="Y216" s="160">
        <v>0</v>
      </c>
      <c r="Z216" s="160"/>
      <c r="AA216" s="160"/>
      <c r="AB216" s="10">
        <v>42726</v>
      </c>
      <c r="AC216" t="s">
        <v>296</v>
      </c>
      <c r="AD216" s="160">
        <f t="shared" si="27"/>
        <v>2</v>
      </c>
      <c r="AF216" t="s">
        <v>6868</v>
      </c>
      <c r="AG216" t="str">
        <f t="shared" si="28"/>
        <v>реструктуризация (РП №108 от 2016-12-13);
цели: предоставление/погашение займов 3 лицам (РП №71 от 2015-07-14)</v>
      </c>
    </row>
    <row r="217" spans="1:33" x14ac:dyDescent="0.25">
      <c r="A217">
        <v>2148</v>
      </c>
      <c r="B217">
        <v>27259</v>
      </c>
      <c r="C217" s="6" t="s">
        <v>6830</v>
      </c>
      <c r="D217" s="8">
        <v>2500000000</v>
      </c>
      <c r="E217" s="6" t="s">
        <v>6845</v>
      </c>
      <c r="G217" s="10">
        <v>42719</v>
      </c>
      <c r="J217" s="133">
        <f ca="1">VLOOKUP(A217,OFFSET('Классификация клиентов'!$A$6,1,0,1000,2),2,0)</f>
        <v>2.1</v>
      </c>
      <c r="K217" s="15">
        <f t="shared" si="22"/>
        <v>1</v>
      </c>
      <c r="L217" s="15"/>
      <c r="M217" s="15"/>
      <c r="N217" s="16">
        <f t="shared" ca="1" si="24"/>
        <v>2.1</v>
      </c>
      <c r="O217" s="8">
        <f t="shared" ca="1" si="25"/>
        <v>2.1</v>
      </c>
      <c r="P217" s="8">
        <f t="shared" ca="1" si="26"/>
        <v>2.1</v>
      </c>
      <c r="Q217" s="8">
        <f t="shared" si="23"/>
        <v>0</v>
      </c>
      <c r="R217" s="16">
        <v>1</v>
      </c>
      <c r="S217" s="16"/>
      <c r="T217" s="19">
        <v>42719</v>
      </c>
      <c r="U217" s="16">
        <v>0</v>
      </c>
      <c r="V217" s="19"/>
      <c r="W217" s="160"/>
      <c r="X217" s="160"/>
      <c r="Y217" s="160">
        <v>0</v>
      </c>
      <c r="Z217" s="160"/>
      <c r="AA217" s="160"/>
      <c r="AB217" s="10">
        <v>42766</v>
      </c>
      <c r="AC217" t="s">
        <v>296</v>
      </c>
      <c r="AD217" s="160">
        <f t="shared" si="27"/>
        <v>1</v>
      </c>
      <c r="AF217" t="s">
        <v>2978</v>
      </c>
      <c r="AG217" t="str">
        <f t="shared" si="28"/>
        <v>цели: предоставление/погашение займов 3 лицам (РП №71 от 2015-07-14)</v>
      </c>
    </row>
    <row r="218" spans="1:33" x14ac:dyDescent="0.25">
      <c r="A218">
        <v>2148</v>
      </c>
      <c r="B218">
        <v>27260</v>
      </c>
      <c r="C218" s="6" t="s">
        <v>6831</v>
      </c>
      <c r="D218" s="8">
        <v>2500000000</v>
      </c>
      <c r="E218" s="6" t="s">
        <v>6846</v>
      </c>
      <c r="G218" s="10">
        <v>42719</v>
      </c>
      <c r="J218" s="133">
        <f ca="1">VLOOKUP(A218,OFFSET('Классификация клиентов'!$A$6,1,0,1000,2),2,0)</f>
        <v>2.1</v>
      </c>
      <c r="K218" s="15">
        <f t="shared" si="22"/>
        <v>1</v>
      </c>
      <c r="L218" s="15"/>
      <c r="M218" s="15"/>
      <c r="N218" s="16">
        <f t="shared" ca="1" si="24"/>
        <v>2.1</v>
      </c>
      <c r="O218" s="8">
        <f t="shared" ca="1" si="25"/>
        <v>2.1</v>
      </c>
      <c r="P218" s="8">
        <f t="shared" ca="1" si="26"/>
        <v>2.1</v>
      </c>
      <c r="Q218" s="8">
        <f t="shared" si="23"/>
        <v>0</v>
      </c>
      <c r="R218" s="16">
        <v>1</v>
      </c>
      <c r="S218" s="16"/>
      <c r="T218" s="19">
        <v>42719</v>
      </c>
      <c r="U218" s="16">
        <v>0</v>
      </c>
      <c r="V218" s="19"/>
      <c r="W218" s="160"/>
      <c r="X218" s="160"/>
      <c r="Y218" s="160">
        <v>0</v>
      </c>
      <c r="Z218" s="160"/>
      <c r="AA218" s="160"/>
      <c r="AB218" s="10">
        <v>42766</v>
      </c>
      <c r="AC218" t="s">
        <v>296</v>
      </c>
      <c r="AD218" s="160">
        <f t="shared" si="27"/>
        <v>1</v>
      </c>
      <c r="AF218" t="s">
        <v>2978</v>
      </c>
      <c r="AG218" t="str">
        <f t="shared" si="28"/>
        <v>цели: предоставление/погашение займов 3 лицам (РП №71 от 2015-07-14)</v>
      </c>
    </row>
    <row r="219" spans="1:33" x14ac:dyDescent="0.25">
      <c r="A219">
        <v>2148</v>
      </c>
      <c r="B219">
        <v>27307</v>
      </c>
      <c r="C219" s="6" t="s">
        <v>6938</v>
      </c>
      <c r="D219" s="8">
        <v>1510000000</v>
      </c>
      <c r="E219" s="6" t="s">
        <v>6954</v>
      </c>
      <c r="G219" s="10">
        <v>42719</v>
      </c>
      <c r="J219" s="133">
        <f ca="1">VLOOKUP(A219,OFFSET('Классификация клиентов'!$A$6,1,0,1000,2),2,0)</f>
        <v>2.1</v>
      </c>
      <c r="K219" s="15">
        <f t="shared" si="22"/>
        <v>1</v>
      </c>
      <c r="L219" s="15"/>
      <c r="M219" s="15"/>
      <c r="N219" s="16">
        <f t="shared" ca="1" si="24"/>
        <v>2.1</v>
      </c>
      <c r="O219" s="8">
        <f t="shared" ca="1" si="25"/>
        <v>2.1</v>
      </c>
      <c r="P219" s="8">
        <f t="shared" ca="1" si="26"/>
        <v>2.1</v>
      </c>
      <c r="Q219" s="8">
        <f t="shared" si="23"/>
        <v>0</v>
      </c>
      <c r="R219" s="16">
        <v>1</v>
      </c>
      <c r="S219" s="16"/>
      <c r="T219" s="19">
        <v>42726</v>
      </c>
      <c r="U219" s="16">
        <v>0</v>
      </c>
      <c r="V219" s="19"/>
      <c r="W219" s="160"/>
      <c r="X219" s="160"/>
      <c r="Y219" s="160">
        <v>0</v>
      </c>
      <c r="Z219" s="160"/>
      <c r="AA219" s="160"/>
      <c r="AB219" s="10">
        <v>42766</v>
      </c>
      <c r="AC219" t="s">
        <v>296</v>
      </c>
      <c r="AD219" s="160">
        <f t="shared" si="27"/>
        <v>1</v>
      </c>
      <c r="AF219" t="s">
        <v>2978</v>
      </c>
      <c r="AG219" t="str">
        <f t="shared" si="28"/>
        <v>цели: предоставление/погашение займов 3 лицам (РП №71 от 2015-07-14)</v>
      </c>
    </row>
    <row r="220" spans="1:33" x14ac:dyDescent="0.25">
      <c r="A220">
        <v>2175</v>
      </c>
      <c r="B220">
        <v>27218</v>
      </c>
      <c r="C220" s="6" t="s">
        <v>6784</v>
      </c>
      <c r="D220" s="8">
        <v>29650562.77</v>
      </c>
      <c r="E220" s="6" t="s">
        <v>6788</v>
      </c>
      <c r="G220" s="10">
        <v>42712</v>
      </c>
      <c r="J220" s="133">
        <f ca="1">VLOOKUP(A220,OFFSET('Классификация клиентов'!$A$6,1,0,1000,2),2,0)</f>
        <v>1</v>
      </c>
      <c r="K220" s="15">
        <f t="shared" si="22"/>
        <v>1</v>
      </c>
      <c r="L220" s="15"/>
      <c r="M220" s="15"/>
      <c r="N220" s="16">
        <f t="shared" ca="1" si="24"/>
        <v>1</v>
      </c>
      <c r="O220" s="8">
        <f t="shared" ca="1" si="25"/>
        <v>1</v>
      </c>
      <c r="P220" s="8">
        <f t="shared" ca="1" si="26"/>
        <v>1</v>
      </c>
      <c r="Q220" s="8">
        <f t="shared" si="23"/>
        <v>0</v>
      </c>
      <c r="R220" s="16">
        <v>1</v>
      </c>
      <c r="S220" s="16"/>
      <c r="T220" s="19">
        <v>42714</v>
      </c>
      <c r="U220" s="16">
        <v>0</v>
      </c>
      <c r="V220" s="19"/>
      <c r="W220" s="160"/>
      <c r="X220" s="160"/>
      <c r="Y220" s="160"/>
      <c r="Z220" s="160"/>
      <c r="AA220" s="160"/>
      <c r="AB220" s="10">
        <v>42726</v>
      </c>
      <c r="AC220" t="s">
        <v>4334</v>
      </c>
      <c r="AD220" s="160">
        <f t="shared" si="27"/>
        <v>0</v>
      </c>
      <c r="AF220" t="s">
        <v>466</v>
      </c>
      <c r="AG220" t="str">
        <f t="shared" si="28"/>
        <v/>
      </c>
    </row>
    <row r="221" spans="1:33" x14ac:dyDescent="0.25">
      <c r="A221">
        <v>2221</v>
      </c>
      <c r="B221">
        <v>11439</v>
      </c>
      <c r="C221" s="6" t="s">
        <v>3840</v>
      </c>
      <c r="D221" s="8">
        <v>793957854.14999998</v>
      </c>
      <c r="E221" s="6" t="s">
        <v>1906</v>
      </c>
      <c r="G221" s="10">
        <v>41723</v>
      </c>
      <c r="J221" s="133">
        <f ca="1">VLOOKUP(A221,OFFSET('Классификация клиентов'!$A$6,1,0,1000,2),2,0)</f>
        <v>2.1</v>
      </c>
      <c r="K221" s="15">
        <f t="shared" si="22"/>
        <v>3</v>
      </c>
      <c r="L221" s="15"/>
      <c r="M221" s="15"/>
      <c r="N221" s="16">
        <f t="shared" ca="1" si="24"/>
        <v>4.0999999999999996</v>
      </c>
      <c r="O221" s="8">
        <f t="shared" ca="1" si="25"/>
        <v>4.0999999999999996</v>
      </c>
      <c r="P221" s="8">
        <f t="shared" ca="1" si="26"/>
        <v>4.0999999999999996</v>
      </c>
      <c r="Q221" s="8">
        <f t="shared" si="23"/>
        <v>0</v>
      </c>
      <c r="R221" s="16">
        <v>1</v>
      </c>
      <c r="S221" s="16"/>
      <c r="T221" s="19">
        <v>36526</v>
      </c>
      <c r="U221" s="16">
        <v>338</v>
      </c>
      <c r="V221" s="19"/>
      <c r="W221" s="160"/>
      <c r="X221" s="160"/>
      <c r="Y221" s="160"/>
      <c r="Z221" s="160"/>
      <c r="AA221" s="160"/>
      <c r="AB221" s="10">
        <v>42460</v>
      </c>
      <c r="AC221" t="s">
        <v>563</v>
      </c>
      <c r="AD221" s="160">
        <f t="shared" si="27"/>
        <v>0</v>
      </c>
      <c r="AF221" t="s">
        <v>466</v>
      </c>
      <c r="AG221" t="str">
        <f t="shared" si="28"/>
        <v/>
      </c>
    </row>
    <row r="222" spans="1:33" x14ac:dyDescent="0.25">
      <c r="A222">
        <v>2221</v>
      </c>
      <c r="B222">
        <v>11756</v>
      </c>
      <c r="C222" s="6" t="s">
        <v>3959</v>
      </c>
      <c r="D222" s="8">
        <v>494282933.38</v>
      </c>
      <c r="E222" s="6" t="s">
        <v>1907</v>
      </c>
      <c r="G222" s="10">
        <v>41751</v>
      </c>
      <c r="J222" s="133">
        <f ca="1">VLOOKUP(A222,OFFSET('Классификация клиентов'!$A$6,1,0,1000,2),2,0)</f>
        <v>2.1</v>
      </c>
      <c r="K222" s="15">
        <f t="shared" si="22"/>
        <v>3</v>
      </c>
      <c r="L222" s="15"/>
      <c r="M222" s="15"/>
      <c r="N222" s="16">
        <f t="shared" ca="1" si="24"/>
        <v>4.0999999999999996</v>
      </c>
      <c r="O222" s="8">
        <f t="shared" ca="1" si="25"/>
        <v>4.0999999999999996</v>
      </c>
      <c r="P222" s="8">
        <f t="shared" ca="1" si="26"/>
        <v>4.0999999999999996</v>
      </c>
      <c r="Q222" s="8">
        <f t="shared" si="23"/>
        <v>0</v>
      </c>
      <c r="R222" s="16">
        <v>1</v>
      </c>
      <c r="S222" s="16"/>
      <c r="T222" s="19">
        <v>36526</v>
      </c>
      <c r="U222" s="16">
        <v>338</v>
      </c>
      <c r="V222" s="19"/>
      <c r="W222" s="160"/>
      <c r="X222" s="160"/>
      <c r="Y222" s="160"/>
      <c r="Z222" s="160"/>
      <c r="AA222" s="160"/>
      <c r="AB222" s="10">
        <v>42482</v>
      </c>
      <c r="AC222" t="s">
        <v>563</v>
      </c>
      <c r="AD222" s="160">
        <f t="shared" si="27"/>
        <v>0</v>
      </c>
      <c r="AF222" t="s">
        <v>466</v>
      </c>
      <c r="AG222" t="str">
        <f t="shared" si="28"/>
        <v/>
      </c>
    </row>
    <row r="223" spans="1:33" x14ac:dyDescent="0.25">
      <c r="A223">
        <v>2324</v>
      </c>
      <c r="B223">
        <v>18229</v>
      </c>
      <c r="C223" s="6" t="s">
        <v>4124</v>
      </c>
      <c r="D223" s="8">
        <v>123620153.8</v>
      </c>
      <c r="E223" s="6" t="s">
        <v>5716</v>
      </c>
      <c r="G223" s="10">
        <v>41200</v>
      </c>
      <c r="J223" s="133">
        <f ca="1">VLOOKUP(A223,OFFSET('Классификация клиентов'!$A$6,1,0,1000,2),2,0)</f>
        <v>1</v>
      </c>
      <c r="K223" s="15">
        <f t="shared" si="22"/>
        <v>1</v>
      </c>
      <c r="L223" s="15"/>
      <c r="M223" s="15"/>
      <c r="N223" s="16">
        <f t="shared" ca="1" si="24"/>
        <v>1</v>
      </c>
      <c r="O223" s="8">
        <f t="shared" ca="1" si="25"/>
        <v>1</v>
      </c>
      <c r="P223" s="8">
        <f t="shared" ca="1" si="26"/>
        <v>1</v>
      </c>
      <c r="Q223" s="8">
        <f t="shared" si="23"/>
        <v>0</v>
      </c>
      <c r="R223" s="16">
        <v>1</v>
      </c>
      <c r="S223" s="16"/>
      <c r="T223" s="19">
        <v>36526</v>
      </c>
      <c r="U223" s="16">
        <v>0</v>
      </c>
      <c r="V223" s="19"/>
      <c r="W223" s="160"/>
      <c r="X223" s="160"/>
      <c r="Y223" s="160">
        <v>0</v>
      </c>
      <c r="Z223" s="160">
        <v>0</v>
      </c>
      <c r="AA223" s="160"/>
      <c r="AB223" s="10">
        <v>42674</v>
      </c>
      <c r="AC223" t="s">
        <v>296</v>
      </c>
      <c r="AD223" s="160">
        <f t="shared" si="27"/>
        <v>2</v>
      </c>
      <c r="AF223" t="s">
        <v>5717</v>
      </c>
      <c r="AG223" t="str">
        <f t="shared" si="28"/>
        <v>цели: погашение задолженности 3 лиц перед Банком (РКК КИБ №112 от 2016-10-05)</v>
      </c>
    </row>
    <row r="224" spans="1:33" x14ac:dyDescent="0.25">
      <c r="A224">
        <v>2341</v>
      </c>
      <c r="B224">
        <v>18429</v>
      </c>
      <c r="C224" s="6" t="s">
        <v>6014</v>
      </c>
      <c r="D224" s="8">
        <v>354765816.36000001</v>
      </c>
      <c r="E224" s="6" t="s">
        <v>6386</v>
      </c>
      <c r="G224" s="10">
        <v>42159</v>
      </c>
      <c r="J224" s="133">
        <f ca="1">VLOOKUP(A224,OFFSET('Классификация клиентов'!$A$6,1,0,1000,2),2,0)</f>
        <v>2.2000000000000002</v>
      </c>
      <c r="K224" s="15">
        <f t="shared" si="22"/>
        <v>3</v>
      </c>
      <c r="L224" s="15"/>
      <c r="M224" s="15"/>
      <c r="N224" s="16">
        <f t="shared" ca="1" si="24"/>
        <v>4.2</v>
      </c>
      <c r="O224" s="8">
        <f t="shared" ca="1" si="25"/>
        <v>4.2</v>
      </c>
      <c r="P224" s="8">
        <f t="shared" ca="1" si="26"/>
        <v>4.2</v>
      </c>
      <c r="Q224" s="8">
        <f t="shared" si="23"/>
        <v>0</v>
      </c>
      <c r="R224" s="16">
        <v>1</v>
      </c>
      <c r="S224" s="16"/>
      <c r="T224" s="19">
        <v>41494</v>
      </c>
      <c r="U224" s="16">
        <v>661</v>
      </c>
      <c r="V224" s="19" t="s">
        <v>6152</v>
      </c>
      <c r="W224" s="160">
        <v>1</v>
      </c>
      <c r="X224" s="160"/>
      <c r="Y224" s="160"/>
      <c r="Z224" s="160"/>
      <c r="AA224" s="160"/>
      <c r="AB224" s="10">
        <v>42704</v>
      </c>
      <c r="AC224" t="s">
        <v>353</v>
      </c>
      <c r="AD224" s="160">
        <f t="shared" si="27"/>
        <v>1</v>
      </c>
      <c r="AF224" t="s">
        <v>1851</v>
      </c>
      <c r="AG224" t="str">
        <f t="shared" si="28"/>
        <v>реструктуризация (РУОБ отсутствует)</v>
      </c>
    </row>
    <row r="225" spans="1:33" x14ac:dyDescent="0.25">
      <c r="A225">
        <v>2341</v>
      </c>
      <c r="B225">
        <v>18430</v>
      </c>
      <c r="C225" s="6" t="s">
        <v>6380</v>
      </c>
      <c r="D225" s="8">
        <v>206558991.25999999</v>
      </c>
      <c r="E225" s="6" t="s">
        <v>6387</v>
      </c>
      <c r="G225" s="10">
        <v>42159</v>
      </c>
      <c r="J225" s="133">
        <f ca="1">VLOOKUP(A225,OFFSET('Классификация клиентов'!$A$6,1,0,1000,2),2,0)</f>
        <v>2.2000000000000002</v>
      </c>
      <c r="K225" s="15">
        <f t="shared" si="22"/>
        <v>3</v>
      </c>
      <c r="L225" s="15"/>
      <c r="M225" s="15"/>
      <c r="N225" s="16">
        <f t="shared" ca="1" si="24"/>
        <v>4.2</v>
      </c>
      <c r="O225" s="8">
        <f t="shared" ca="1" si="25"/>
        <v>4.2</v>
      </c>
      <c r="P225" s="8">
        <f t="shared" ca="1" si="26"/>
        <v>4.2</v>
      </c>
      <c r="Q225" s="8">
        <f t="shared" si="23"/>
        <v>0</v>
      </c>
      <c r="R225" s="16">
        <v>1</v>
      </c>
      <c r="S225" s="16"/>
      <c r="T225" s="19">
        <v>41494</v>
      </c>
      <c r="U225" s="16">
        <v>661</v>
      </c>
      <c r="V225" s="19" t="s">
        <v>6152</v>
      </c>
      <c r="W225" s="160">
        <v>1</v>
      </c>
      <c r="X225" s="160"/>
      <c r="Y225" s="160"/>
      <c r="Z225" s="160"/>
      <c r="AA225" s="160"/>
      <c r="AB225" s="10">
        <v>42704</v>
      </c>
      <c r="AC225" t="s">
        <v>353</v>
      </c>
      <c r="AD225" s="160">
        <f t="shared" si="27"/>
        <v>1</v>
      </c>
      <c r="AF225" t="s">
        <v>1851</v>
      </c>
      <c r="AG225" t="str">
        <f t="shared" si="28"/>
        <v>реструктуризация (РУОБ отсутствует)</v>
      </c>
    </row>
    <row r="226" spans="1:33" x14ac:dyDescent="0.25">
      <c r="A226">
        <v>2341</v>
      </c>
      <c r="B226">
        <v>27112</v>
      </c>
      <c r="C226" s="6" t="s">
        <v>6013</v>
      </c>
      <c r="D226" s="8">
        <v>989877890.07000005</v>
      </c>
      <c r="E226" s="6" t="s">
        <v>6157</v>
      </c>
      <c r="G226" s="10">
        <v>42681</v>
      </c>
      <c r="J226" s="133">
        <f ca="1">VLOOKUP(A226,OFFSET('Классификация клиентов'!$A$6,1,0,1000,2),2,0)</f>
        <v>2.2000000000000002</v>
      </c>
      <c r="K226" s="15">
        <f t="shared" si="22"/>
        <v>1</v>
      </c>
      <c r="L226" s="15"/>
      <c r="M226" s="15"/>
      <c r="N226" s="16">
        <f t="shared" ca="1" si="24"/>
        <v>2.2000000000000002</v>
      </c>
      <c r="O226" s="8">
        <f t="shared" ca="1" si="25"/>
        <v>2.2000000000000002</v>
      </c>
      <c r="P226" s="8">
        <f t="shared" ca="1" si="26"/>
        <v>2.2000000000000002</v>
      </c>
      <c r="Q226" s="8">
        <f t="shared" si="23"/>
        <v>0</v>
      </c>
      <c r="R226" s="16">
        <v>1</v>
      </c>
      <c r="S226" s="16"/>
      <c r="T226" s="19">
        <v>36526</v>
      </c>
      <c r="U226" s="16">
        <v>0</v>
      </c>
      <c r="V226" s="19"/>
      <c r="W226" s="160"/>
      <c r="X226" s="160"/>
      <c r="Y226" s="160"/>
      <c r="Z226" s="160"/>
      <c r="AA226" s="160"/>
      <c r="AB226" s="10">
        <v>42704</v>
      </c>
      <c r="AC226" t="s">
        <v>353</v>
      </c>
      <c r="AD226" s="160">
        <f t="shared" si="27"/>
        <v>0</v>
      </c>
      <c r="AF226" t="s">
        <v>466</v>
      </c>
      <c r="AG226" t="str">
        <f t="shared" si="28"/>
        <v/>
      </c>
    </row>
    <row r="227" spans="1:33" x14ac:dyDescent="0.25">
      <c r="A227">
        <v>2341</v>
      </c>
      <c r="B227">
        <v>27320</v>
      </c>
      <c r="C227" s="6" t="s">
        <v>6012</v>
      </c>
      <c r="D227" s="8">
        <v>5544076643.8199997</v>
      </c>
      <c r="E227" s="6" t="s">
        <v>6969</v>
      </c>
      <c r="G227" s="10">
        <v>41421</v>
      </c>
      <c r="J227" s="133">
        <f ca="1">VLOOKUP(A227,OFFSET('Классификация клиентов'!$A$6,1,0,1000,2),2,0)</f>
        <v>2.2000000000000002</v>
      </c>
      <c r="K227" s="15">
        <f t="shared" si="22"/>
        <v>3</v>
      </c>
      <c r="L227" s="15"/>
      <c r="M227" s="15"/>
      <c r="N227" s="16">
        <f t="shared" ca="1" si="24"/>
        <v>4.2</v>
      </c>
      <c r="O227" s="8">
        <f t="shared" ca="1" si="25"/>
        <v>4.2</v>
      </c>
      <c r="P227" s="8">
        <f t="shared" ca="1" si="26"/>
        <v>4.2</v>
      </c>
      <c r="Q227" s="8">
        <f t="shared" si="23"/>
        <v>0</v>
      </c>
      <c r="R227" s="16">
        <v>1</v>
      </c>
      <c r="S227" s="16"/>
      <c r="T227" s="19">
        <v>36526</v>
      </c>
      <c r="U227" s="16">
        <v>677</v>
      </c>
      <c r="V227" s="19" t="s">
        <v>6152</v>
      </c>
      <c r="W227" s="160"/>
      <c r="X227" s="160"/>
      <c r="Y227" s="160"/>
      <c r="Z227" s="160"/>
      <c r="AA227" s="160"/>
      <c r="AB227" s="10">
        <v>42726</v>
      </c>
      <c r="AC227" t="s">
        <v>296</v>
      </c>
      <c r="AD227" s="160">
        <f t="shared" si="27"/>
        <v>0</v>
      </c>
      <c r="AF227" t="s">
        <v>466</v>
      </c>
      <c r="AG227" t="str">
        <f t="shared" si="28"/>
        <v/>
      </c>
    </row>
    <row r="228" spans="1:33" x14ac:dyDescent="0.25">
      <c r="A228">
        <v>2375</v>
      </c>
      <c r="B228">
        <v>724</v>
      </c>
      <c r="C228" s="6" t="s">
        <v>132</v>
      </c>
      <c r="D228" s="8">
        <v>11008086250</v>
      </c>
      <c r="E228" s="6" t="s">
        <v>1908</v>
      </c>
      <c r="G228" s="10">
        <v>39227</v>
      </c>
      <c r="J228" s="133">
        <f ca="1">VLOOKUP(A228,OFFSET('Классификация клиентов'!$A$6,1,0,1000,2),2,0)</f>
        <v>1</v>
      </c>
      <c r="K228" s="15">
        <f t="shared" si="22"/>
        <v>1</v>
      </c>
      <c r="L228" s="15"/>
      <c r="M228" s="15"/>
      <c r="N228" s="16">
        <f t="shared" ca="1" si="24"/>
        <v>1</v>
      </c>
      <c r="O228" s="8">
        <f t="shared" ca="1" si="25"/>
        <v>1</v>
      </c>
      <c r="P228" s="8">
        <f t="shared" ca="1" si="26"/>
        <v>1</v>
      </c>
      <c r="Q228" s="8">
        <f t="shared" si="23"/>
        <v>0</v>
      </c>
      <c r="R228" s="16">
        <v>1</v>
      </c>
      <c r="S228" s="16"/>
      <c r="T228" s="19">
        <v>39230</v>
      </c>
      <c r="U228" s="16">
        <v>0</v>
      </c>
      <c r="V228" s="19"/>
      <c r="W228" s="160">
        <v>0</v>
      </c>
      <c r="X228" s="160"/>
      <c r="Y228" s="160"/>
      <c r="Z228" s="160"/>
      <c r="AA228" s="160"/>
      <c r="AB228" s="10">
        <v>42277</v>
      </c>
      <c r="AC228" t="s">
        <v>296</v>
      </c>
      <c r="AD228" s="160">
        <f t="shared" si="27"/>
        <v>1</v>
      </c>
      <c r="AF228" t="s">
        <v>2935</v>
      </c>
      <c r="AG228" t="str">
        <f t="shared" si="28"/>
        <v>реструктуризация (РП №77 от 2008-12-29, РП №50 от 2009-08-13, РП №33 от 2012-07-24, РП №85 от 2015-09-08)</v>
      </c>
    </row>
    <row r="229" spans="1:33" x14ac:dyDescent="0.25">
      <c r="A229">
        <v>2404</v>
      </c>
      <c r="B229">
        <v>8389</v>
      </c>
      <c r="C229" s="6" t="s">
        <v>210</v>
      </c>
      <c r="D229" s="8">
        <v>15706630450.290001</v>
      </c>
      <c r="E229" s="6" t="s">
        <v>1909</v>
      </c>
      <c r="G229" s="10">
        <v>41267</v>
      </c>
      <c r="J229" s="133">
        <f ca="1">VLOOKUP(A229,OFFSET('Классификация клиентов'!$A$6,1,0,1000,2),2,0)</f>
        <v>1</v>
      </c>
      <c r="K229" s="15">
        <f t="shared" si="22"/>
        <v>1</v>
      </c>
      <c r="L229" s="15">
        <v>-1</v>
      </c>
      <c r="M229" s="15" t="s">
        <v>178</v>
      </c>
      <c r="N229" s="16">
        <f t="shared" ca="1" si="24"/>
        <v>1</v>
      </c>
      <c r="O229" s="8">
        <f t="shared" ca="1" si="25"/>
        <v>1</v>
      </c>
      <c r="P229" s="8">
        <f t="shared" ca="1" si="26"/>
        <v>1</v>
      </c>
      <c r="Q229" s="8">
        <f t="shared" si="23"/>
        <v>0</v>
      </c>
      <c r="R229" s="16">
        <v>1</v>
      </c>
      <c r="S229" s="16"/>
      <c r="T229" s="19">
        <v>41267</v>
      </c>
      <c r="U229" s="16">
        <v>0</v>
      </c>
      <c r="V229" s="19"/>
      <c r="W229" s="160">
        <v>0</v>
      </c>
      <c r="X229" s="160">
        <v>0</v>
      </c>
      <c r="Y229" s="160"/>
      <c r="Z229" s="160"/>
      <c r="AA229" s="160"/>
      <c r="AB229" s="10">
        <v>42451</v>
      </c>
      <c r="AC229" t="s">
        <v>296</v>
      </c>
      <c r="AD229" s="160">
        <f t="shared" si="27"/>
        <v>2</v>
      </c>
      <c r="AF229" t="s">
        <v>1910</v>
      </c>
      <c r="AG229" t="str">
        <f t="shared" si="28"/>
        <v>реструктуризация (РППП №321/418000 от 2014-02-28);
цели: погашение ранее выданной ссуды (РП №47 от 2012-10-23)</v>
      </c>
    </row>
    <row r="230" spans="1:33" x14ac:dyDescent="0.25">
      <c r="A230">
        <v>2404</v>
      </c>
      <c r="B230">
        <v>8515</v>
      </c>
      <c r="C230" s="6" t="s">
        <v>222</v>
      </c>
      <c r="D230" s="8">
        <v>12833948497.030001</v>
      </c>
      <c r="E230" s="6" t="s">
        <v>1911</v>
      </c>
      <c r="G230" s="10">
        <v>41267</v>
      </c>
      <c r="J230" s="133">
        <f ca="1">VLOOKUP(A230,OFFSET('Классификация клиентов'!$A$6,1,0,1000,2),2,0)</f>
        <v>1</v>
      </c>
      <c r="K230" s="15">
        <f t="shared" si="22"/>
        <v>1</v>
      </c>
      <c r="L230" s="15">
        <v>-1</v>
      </c>
      <c r="M230" s="15" t="s">
        <v>178</v>
      </c>
      <c r="N230" s="16">
        <f t="shared" ca="1" si="24"/>
        <v>1</v>
      </c>
      <c r="O230" s="8">
        <f t="shared" ca="1" si="25"/>
        <v>1</v>
      </c>
      <c r="P230" s="8">
        <f t="shared" ca="1" si="26"/>
        <v>1</v>
      </c>
      <c r="Q230" s="8">
        <f t="shared" si="23"/>
        <v>0</v>
      </c>
      <c r="R230" s="16">
        <v>1</v>
      </c>
      <c r="S230" s="16"/>
      <c r="T230" s="19">
        <v>41298</v>
      </c>
      <c r="U230" s="16">
        <v>0</v>
      </c>
      <c r="V230" s="19"/>
      <c r="W230" s="160">
        <v>0</v>
      </c>
      <c r="X230" s="160">
        <v>0</v>
      </c>
      <c r="Y230" s="160"/>
      <c r="Z230" s="160"/>
      <c r="AA230" s="160"/>
      <c r="AB230" s="10">
        <v>42420</v>
      </c>
      <c r="AC230" t="s">
        <v>296</v>
      </c>
      <c r="AD230" s="160">
        <f t="shared" si="27"/>
        <v>2</v>
      </c>
      <c r="AF230" t="s">
        <v>1910</v>
      </c>
      <c r="AG230" t="str">
        <f t="shared" si="28"/>
        <v>реструктуризация (РППП №321/418000 от 2014-02-28);
цели: погашение ранее выданной ссуды (РП №47 от 2012-10-23)</v>
      </c>
    </row>
    <row r="231" spans="1:33" x14ac:dyDescent="0.25">
      <c r="A231">
        <v>2404</v>
      </c>
      <c r="B231">
        <v>18230</v>
      </c>
      <c r="C231" s="6" t="s">
        <v>4125</v>
      </c>
      <c r="D231" s="8">
        <v>10992036363.360001</v>
      </c>
      <c r="E231" s="6" t="s">
        <v>4172</v>
      </c>
      <c r="G231" s="10">
        <v>40998</v>
      </c>
      <c r="J231" s="133">
        <f ca="1">VLOOKUP(A231,OFFSET('Классификация клиентов'!$A$6,1,0,1000,2),2,0)</f>
        <v>1</v>
      </c>
      <c r="K231" s="15">
        <f t="shared" si="22"/>
        <v>1</v>
      </c>
      <c r="L231" s="15">
        <v>-1</v>
      </c>
      <c r="M231" s="15" t="s">
        <v>178</v>
      </c>
      <c r="N231" s="16">
        <f t="shared" ca="1" si="24"/>
        <v>1</v>
      </c>
      <c r="O231" s="8">
        <f t="shared" ca="1" si="25"/>
        <v>1</v>
      </c>
      <c r="P231" s="8">
        <f t="shared" ca="1" si="26"/>
        <v>1</v>
      </c>
      <c r="Q231" s="8">
        <f t="shared" si="23"/>
        <v>0</v>
      </c>
      <c r="R231" s="16">
        <v>1</v>
      </c>
      <c r="S231" s="16"/>
      <c r="T231" s="19">
        <v>36526</v>
      </c>
      <c r="U231" s="16">
        <v>0</v>
      </c>
      <c r="V231" s="19"/>
      <c r="W231" s="160">
        <v>0</v>
      </c>
      <c r="X231" s="160"/>
      <c r="Y231" s="160"/>
      <c r="Z231" s="160"/>
      <c r="AA231" s="160"/>
      <c r="AB231" s="10">
        <v>42515</v>
      </c>
      <c r="AC231" t="s">
        <v>296</v>
      </c>
      <c r="AD231" s="160">
        <f t="shared" si="27"/>
        <v>1</v>
      </c>
      <c r="AF231" t="s">
        <v>4336</v>
      </c>
      <c r="AG231" t="str">
        <f t="shared" si="28"/>
        <v>реструктуризация (РП БМ №50 от 2014-06-09)</v>
      </c>
    </row>
    <row r="232" spans="1:33" x14ac:dyDescent="0.25">
      <c r="A232">
        <v>2404</v>
      </c>
      <c r="B232">
        <v>18231</v>
      </c>
      <c r="C232" s="6" t="s">
        <v>4126</v>
      </c>
      <c r="D232" s="8">
        <v>10149667471.49</v>
      </c>
      <c r="E232" s="6" t="s">
        <v>4173</v>
      </c>
      <c r="G232" s="10">
        <v>40998</v>
      </c>
      <c r="J232" s="133">
        <f ca="1">VLOOKUP(A232,OFFSET('Классификация клиентов'!$A$6,1,0,1000,2),2,0)</f>
        <v>1</v>
      </c>
      <c r="K232" s="15">
        <f t="shared" si="22"/>
        <v>1</v>
      </c>
      <c r="L232" s="15">
        <v>-1</v>
      </c>
      <c r="M232" s="15" t="s">
        <v>178</v>
      </c>
      <c r="N232" s="16">
        <f t="shared" ca="1" si="24"/>
        <v>1</v>
      </c>
      <c r="O232" s="8">
        <f t="shared" ca="1" si="25"/>
        <v>1</v>
      </c>
      <c r="P232" s="8">
        <f t="shared" ca="1" si="26"/>
        <v>1</v>
      </c>
      <c r="Q232" s="8">
        <f t="shared" si="23"/>
        <v>0</v>
      </c>
      <c r="R232" s="16">
        <v>1</v>
      </c>
      <c r="S232" s="16"/>
      <c r="T232" s="19">
        <v>36526</v>
      </c>
      <c r="U232" s="16">
        <v>0</v>
      </c>
      <c r="V232" s="19"/>
      <c r="W232" s="160">
        <v>0</v>
      </c>
      <c r="X232" s="160"/>
      <c r="Y232" s="160"/>
      <c r="Z232" s="160"/>
      <c r="AA232" s="160"/>
      <c r="AB232" s="10">
        <v>42515</v>
      </c>
      <c r="AC232" t="s">
        <v>296</v>
      </c>
      <c r="AD232" s="160">
        <f t="shared" si="27"/>
        <v>1</v>
      </c>
      <c r="AF232" t="s">
        <v>4336</v>
      </c>
      <c r="AG232" t="str">
        <f t="shared" si="28"/>
        <v>реструктуризация (РП БМ №50 от 2014-06-09)</v>
      </c>
    </row>
    <row r="233" spans="1:33" x14ac:dyDescent="0.25">
      <c r="A233">
        <v>2420</v>
      </c>
      <c r="B233">
        <v>16595</v>
      </c>
      <c r="C233" s="6" t="s">
        <v>2948</v>
      </c>
      <c r="D233" s="8">
        <v>47000000</v>
      </c>
      <c r="E233" s="6" t="s">
        <v>2950</v>
      </c>
      <c r="G233" s="10">
        <v>42270</v>
      </c>
      <c r="J233" s="133">
        <f ca="1">VLOOKUP(A233,OFFSET('Классификация клиентов'!$A$6,1,0,1000,2),2,0)</f>
        <v>1</v>
      </c>
      <c r="K233" s="15">
        <f t="shared" si="22"/>
        <v>1</v>
      </c>
      <c r="L233" s="15"/>
      <c r="M233" s="15"/>
      <c r="N233" s="16">
        <f t="shared" ca="1" si="24"/>
        <v>1</v>
      </c>
      <c r="O233" s="8">
        <f t="shared" ca="1" si="25"/>
        <v>1</v>
      </c>
      <c r="P233" s="8">
        <f t="shared" ca="1" si="26"/>
        <v>1</v>
      </c>
      <c r="Q233" s="8">
        <f t="shared" si="23"/>
        <v>0</v>
      </c>
      <c r="R233" s="16">
        <v>1</v>
      </c>
      <c r="S233" s="16"/>
      <c r="T233" s="19">
        <v>42272</v>
      </c>
      <c r="U233" s="16">
        <v>0</v>
      </c>
      <c r="V233" s="19"/>
      <c r="W233" s="160"/>
      <c r="X233" s="160"/>
      <c r="Y233" s="160"/>
      <c r="Z233" s="160"/>
      <c r="AA233" s="160"/>
      <c r="AB233" s="10">
        <v>42277</v>
      </c>
      <c r="AC233" t="s">
        <v>239</v>
      </c>
      <c r="AD233" s="160">
        <f t="shared" si="27"/>
        <v>0</v>
      </c>
      <c r="AF233" t="s">
        <v>466</v>
      </c>
      <c r="AG233" t="str">
        <f t="shared" si="28"/>
        <v/>
      </c>
    </row>
    <row r="234" spans="1:33" x14ac:dyDescent="0.25">
      <c r="A234">
        <v>2420</v>
      </c>
      <c r="B234">
        <v>17263</v>
      </c>
      <c r="C234" s="6" t="s">
        <v>3453</v>
      </c>
      <c r="D234" s="8">
        <v>38333333.289999999</v>
      </c>
      <c r="E234" s="6" t="s">
        <v>3455</v>
      </c>
      <c r="G234" s="10">
        <v>42352</v>
      </c>
      <c r="J234" s="133">
        <f ca="1">VLOOKUP(A234,OFFSET('Классификация клиентов'!$A$6,1,0,1000,2),2,0)</f>
        <v>1</v>
      </c>
      <c r="K234" s="15">
        <f t="shared" si="22"/>
        <v>1</v>
      </c>
      <c r="L234" s="15"/>
      <c r="M234" s="15"/>
      <c r="N234" s="16">
        <f t="shared" ca="1" si="24"/>
        <v>1</v>
      </c>
      <c r="O234" s="8">
        <f t="shared" ca="1" si="25"/>
        <v>1</v>
      </c>
      <c r="P234" s="8">
        <f t="shared" ca="1" si="26"/>
        <v>1</v>
      </c>
      <c r="Q234" s="8">
        <f t="shared" si="23"/>
        <v>0</v>
      </c>
      <c r="R234" s="16">
        <v>1</v>
      </c>
      <c r="S234" s="16"/>
      <c r="T234" s="19">
        <v>42363</v>
      </c>
      <c r="U234" s="16">
        <v>0</v>
      </c>
      <c r="V234" s="19"/>
      <c r="W234" s="160"/>
      <c r="X234" s="160"/>
      <c r="Y234" s="160">
        <v>0</v>
      </c>
      <c r="Z234" s="160"/>
      <c r="AA234" s="160"/>
      <c r="AB234" s="10">
        <v>42521</v>
      </c>
      <c r="AC234" t="s">
        <v>239</v>
      </c>
      <c r="AD234" s="160">
        <f t="shared" si="27"/>
        <v>1</v>
      </c>
      <c r="AF234" t="s">
        <v>2943</v>
      </c>
      <c r="AG234" t="str">
        <f t="shared" si="28"/>
        <v>цели: предоставление/погашение займов 3 лицам (РМКК №67 от 2015-08-04)</v>
      </c>
    </row>
    <row r="235" spans="1:33" x14ac:dyDescent="0.25">
      <c r="A235">
        <v>2420</v>
      </c>
      <c r="B235">
        <v>17320</v>
      </c>
      <c r="C235" s="6" t="s">
        <v>3464</v>
      </c>
      <c r="D235" s="8">
        <v>93292877.950000003</v>
      </c>
      <c r="E235" s="6" t="s">
        <v>3465</v>
      </c>
      <c r="G235" s="10">
        <v>42359</v>
      </c>
      <c r="J235" s="133">
        <f ca="1">VLOOKUP(A235,OFFSET('Классификация клиентов'!$A$6,1,0,1000,2),2,0)</f>
        <v>1</v>
      </c>
      <c r="K235" s="15">
        <f t="shared" si="22"/>
        <v>1</v>
      </c>
      <c r="L235" s="15"/>
      <c r="M235" s="15"/>
      <c r="N235" s="16">
        <f t="shared" ca="1" si="24"/>
        <v>1</v>
      </c>
      <c r="O235" s="8">
        <f t="shared" ca="1" si="25"/>
        <v>1</v>
      </c>
      <c r="P235" s="8">
        <f t="shared" ca="1" si="26"/>
        <v>1</v>
      </c>
      <c r="Q235" s="8">
        <f t="shared" si="23"/>
        <v>0</v>
      </c>
      <c r="R235" s="16">
        <v>1</v>
      </c>
      <c r="S235" s="16"/>
      <c r="T235" s="19">
        <v>42363</v>
      </c>
      <c r="U235" s="16">
        <v>0</v>
      </c>
      <c r="V235" s="19"/>
      <c r="W235" s="160"/>
      <c r="X235" s="160"/>
      <c r="Y235" s="160">
        <v>0</v>
      </c>
      <c r="Z235" s="160"/>
      <c r="AA235" s="160"/>
      <c r="AB235" s="10">
        <v>42521</v>
      </c>
      <c r="AC235" t="s">
        <v>239</v>
      </c>
      <c r="AD235" s="160">
        <f t="shared" si="27"/>
        <v>1</v>
      </c>
      <c r="AF235" t="s">
        <v>2943</v>
      </c>
      <c r="AG235" t="str">
        <f t="shared" si="28"/>
        <v>цели: предоставление/погашение займов 3 лицам (РМКК №67 от 2015-08-04)</v>
      </c>
    </row>
    <row r="236" spans="1:33" x14ac:dyDescent="0.25">
      <c r="A236">
        <v>2420</v>
      </c>
      <c r="B236">
        <v>18804</v>
      </c>
      <c r="C236" s="6" t="s">
        <v>4268</v>
      </c>
      <c r="D236" s="8">
        <v>45000000</v>
      </c>
      <c r="E236" s="6" t="s">
        <v>4270</v>
      </c>
      <c r="G236" s="10">
        <v>42503</v>
      </c>
      <c r="J236" s="133">
        <f ca="1">VLOOKUP(A236,OFFSET('Классификация клиентов'!$A$6,1,0,1000,2),2,0)</f>
        <v>1</v>
      </c>
      <c r="K236" s="15">
        <f t="shared" si="22"/>
        <v>1</v>
      </c>
      <c r="L236" s="15"/>
      <c r="M236" s="15"/>
      <c r="N236" s="16">
        <f t="shared" ca="1" si="24"/>
        <v>1</v>
      </c>
      <c r="O236" s="8">
        <f t="shared" ca="1" si="25"/>
        <v>1</v>
      </c>
      <c r="P236" s="8">
        <f t="shared" ca="1" si="26"/>
        <v>1</v>
      </c>
      <c r="Q236" s="8">
        <f t="shared" si="23"/>
        <v>0</v>
      </c>
      <c r="R236" s="16">
        <v>1</v>
      </c>
      <c r="S236" s="16"/>
      <c r="T236" s="19">
        <v>42515</v>
      </c>
      <c r="U236" s="16">
        <v>0</v>
      </c>
      <c r="V236" s="19"/>
      <c r="W236" s="160"/>
      <c r="X236" s="160"/>
      <c r="Y236" s="160"/>
      <c r="Z236" s="160"/>
      <c r="AA236" s="160"/>
      <c r="AB236" s="10">
        <v>42510</v>
      </c>
      <c r="AC236" t="s">
        <v>239</v>
      </c>
      <c r="AD236" s="160">
        <f t="shared" si="27"/>
        <v>0</v>
      </c>
      <c r="AF236" t="s">
        <v>466</v>
      </c>
      <c r="AG236" t="str">
        <f t="shared" si="28"/>
        <v/>
      </c>
    </row>
    <row r="237" spans="1:33" x14ac:dyDescent="0.25">
      <c r="A237">
        <v>2420</v>
      </c>
      <c r="B237">
        <v>20228</v>
      </c>
      <c r="C237" s="6" t="s">
        <v>4687</v>
      </c>
      <c r="D237" s="8">
        <v>50000000</v>
      </c>
      <c r="E237" s="6" t="s">
        <v>4718</v>
      </c>
      <c r="G237" s="10">
        <v>42527</v>
      </c>
      <c r="J237" s="133">
        <f ca="1">VLOOKUP(A237,OFFSET('Классификация клиентов'!$A$6,1,0,1000,2),2,0)</f>
        <v>1</v>
      </c>
      <c r="K237" s="15">
        <f t="shared" si="22"/>
        <v>1</v>
      </c>
      <c r="L237" s="15"/>
      <c r="M237" s="15"/>
      <c r="N237" s="16">
        <f t="shared" ca="1" si="24"/>
        <v>1</v>
      </c>
      <c r="O237" s="8">
        <f t="shared" ca="1" si="25"/>
        <v>1</v>
      </c>
      <c r="P237" s="8">
        <f t="shared" ca="1" si="26"/>
        <v>1</v>
      </c>
      <c r="Q237" s="8">
        <f t="shared" si="23"/>
        <v>0</v>
      </c>
      <c r="R237" s="16">
        <v>1</v>
      </c>
      <c r="S237" s="16"/>
      <c r="T237" s="19">
        <v>42548</v>
      </c>
      <c r="U237" s="16">
        <v>0</v>
      </c>
      <c r="V237" s="19"/>
      <c r="W237" s="160"/>
      <c r="X237" s="160"/>
      <c r="Y237" s="160"/>
      <c r="Z237" s="160"/>
      <c r="AA237" s="160"/>
      <c r="AB237" s="10">
        <v>42543</v>
      </c>
      <c r="AC237" t="s">
        <v>239</v>
      </c>
      <c r="AD237" s="160">
        <f t="shared" si="27"/>
        <v>0</v>
      </c>
      <c r="AF237" t="s">
        <v>466</v>
      </c>
      <c r="AG237" t="str">
        <f t="shared" si="28"/>
        <v/>
      </c>
    </row>
    <row r="238" spans="1:33" x14ac:dyDescent="0.25">
      <c r="A238">
        <v>2437</v>
      </c>
      <c r="B238">
        <v>1394</v>
      </c>
      <c r="C238" s="6" t="s">
        <v>495</v>
      </c>
      <c r="D238" s="8">
        <v>180485400</v>
      </c>
      <c r="E238" s="6" t="s">
        <v>1912</v>
      </c>
      <c r="G238" s="10">
        <v>39792</v>
      </c>
      <c r="J238" s="133">
        <f ca="1">VLOOKUP(A238,OFFSET('Классификация клиентов'!$A$6,1,0,1000,2),2,0)</f>
        <v>1</v>
      </c>
      <c r="K238" s="15">
        <f t="shared" si="22"/>
        <v>1</v>
      </c>
      <c r="L238" s="15"/>
      <c r="M238" s="15"/>
      <c r="N238" s="16">
        <f t="shared" ca="1" si="24"/>
        <v>1</v>
      </c>
      <c r="O238" s="8">
        <f t="shared" ca="1" si="25"/>
        <v>1</v>
      </c>
      <c r="P238" s="8">
        <f t="shared" ca="1" si="26"/>
        <v>1</v>
      </c>
      <c r="Q238" s="8">
        <f t="shared" si="23"/>
        <v>0</v>
      </c>
      <c r="R238" s="16">
        <v>1</v>
      </c>
      <c r="S238" s="16"/>
      <c r="T238" s="19">
        <v>39882</v>
      </c>
      <c r="U238" s="16">
        <v>0</v>
      </c>
      <c r="V238" s="19"/>
      <c r="W238" s="160"/>
      <c r="X238" s="160"/>
      <c r="Y238" s="160"/>
      <c r="Z238" s="160"/>
      <c r="AA238" s="160"/>
      <c r="AB238" s="10">
        <v>42094</v>
      </c>
      <c r="AC238" t="s">
        <v>298</v>
      </c>
      <c r="AD238" s="160">
        <f t="shared" si="27"/>
        <v>0</v>
      </c>
      <c r="AF238" t="s">
        <v>466</v>
      </c>
      <c r="AG238" t="str">
        <f t="shared" si="28"/>
        <v/>
      </c>
    </row>
    <row r="239" spans="1:33" x14ac:dyDescent="0.25">
      <c r="A239">
        <v>2437</v>
      </c>
      <c r="B239">
        <v>2250</v>
      </c>
      <c r="C239" s="6" t="s">
        <v>496</v>
      </c>
      <c r="D239" s="8">
        <v>75202250</v>
      </c>
      <c r="E239" s="6" t="s">
        <v>1913</v>
      </c>
      <c r="G239" s="10">
        <v>40056</v>
      </c>
      <c r="J239" s="133">
        <f ca="1">VLOOKUP(A239,OFFSET('Классификация клиентов'!$A$6,1,0,1000,2),2,0)</f>
        <v>1</v>
      </c>
      <c r="K239" s="15">
        <f t="shared" si="22"/>
        <v>1</v>
      </c>
      <c r="L239" s="15"/>
      <c r="M239" s="15"/>
      <c r="N239" s="16">
        <f t="shared" ca="1" si="24"/>
        <v>1</v>
      </c>
      <c r="O239" s="8">
        <f t="shared" ca="1" si="25"/>
        <v>1</v>
      </c>
      <c r="P239" s="8">
        <f t="shared" ca="1" si="26"/>
        <v>1</v>
      </c>
      <c r="Q239" s="8">
        <f t="shared" si="23"/>
        <v>0</v>
      </c>
      <c r="R239" s="16">
        <v>1</v>
      </c>
      <c r="S239" s="16"/>
      <c r="T239" s="19">
        <v>40148</v>
      </c>
      <c r="U239" s="16">
        <v>0</v>
      </c>
      <c r="V239" s="19"/>
      <c r="W239" s="160"/>
      <c r="X239" s="160"/>
      <c r="Y239" s="160"/>
      <c r="Z239" s="160"/>
      <c r="AA239" s="160"/>
      <c r="AB239" s="10">
        <v>42094</v>
      </c>
      <c r="AC239" t="s">
        <v>298</v>
      </c>
      <c r="AD239" s="160">
        <f t="shared" si="27"/>
        <v>0</v>
      </c>
      <c r="AF239" t="s">
        <v>466</v>
      </c>
      <c r="AG239" t="str">
        <f t="shared" si="28"/>
        <v/>
      </c>
    </row>
    <row r="240" spans="1:33" x14ac:dyDescent="0.25">
      <c r="A240">
        <v>2437</v>
      </c>
      <c r="B240">
        <v>10151</v>
      </c>
      <c r="C240" s="6" t="s">
        <v>485</v>
      </c>
      <c r="D240" s="8">
        <v>78210340</v>
      </c>
      <c r="E240" s="6" t="s">
        <v>1914</v>
      </c>
      <c r="G240" s="10">
        <v>41262</v>
      </c>
      <c r="J240" s="133">
        <f ca="1">VLOOKUP(A240,OFFSET('Классификация клиентов'!$A$6,1,0,1000,2),2,0)</f>
        <v>1</v>
      </c>
      <c r="K240" s="15">
        <f t="shared" si="22"/>
        <v>1</v>
      </c>
      <c r="L240" s="15"/>
      <c r="M240" s="15"/>
      <c r="N240" s="16">
        <f t="shared" ca="1" si="24"/>
        <v>1</v>
      </c>
      <c r="O240" s="8">
        <f t="shared" ca="1" si="25"/>
        <v>1</v>
      </c>
      <c r="P240" s="8">
        <f t="shared" ca="1" si="26"/>
        <v>1</v>
      </c>
      <c r="Q240" s="8">
        <f t="shared" si="23"/>
        <v>0</v>
      </c>
      <c r="R240" s="16">
        <v>1</v>
      </c>
      <c r="S240" s="16"/>
      <c r="T240" s="19">
        <v>41352</v>
      </c>
      <c r="U240" s="16">
        <v>0</v>
      </c>
      <c r="V240" s="19"/>
      <c r="W240" s="160"/>
      <c r="X240" s="160"/>
      <c r="Y240" s="160"/>
      <c r="Z240" s="160"/>
      <c r="AA240" s="160"/>
      <c r="AB240" s="10">
        <v>41600</v>
      </c>
      <c r="AC240" t="s">
        <v>298</v>
      </c>
      <c r="AD240" s="160">
        <f t="shared" si="27"/>
        <v>0</v>
      </c>
      <c r="AF240" t="s">
        <v>466</v>
      </c>
      <c r="AG240" t="str">
        <f t="shared" si="28"/>
        <v/>
      </c>
    </row>
    <row r="241" spans="1:33" x14ac:dyDescent="0.25">
      <c r="A241">
        <v>2437</v>
      </c>
      <c r="B241">
        <v>10157</v>
      </c>
      <c r="C241" s="6" t="s">
        <v>139</v>
      </c>
      <c r="D241" s="8">
        <v>9024270</v>
      </c>
      <c r="E241" s="6" t="s">
        <v>1915</v>
      </c>
      <c r="G241" s="10">
        <v>41381</v>
      </c>
      <c r="J241" s="133">
        <f ca="1">VLOOKUP(A241,OFFSET('Классификация клиентов'!$A$6,1,0,1000,2),2,0)</f>
        <v>1</v>
      </c>
      <c r="K241" s="15">
        <f t="shared" si="22"/>
        <v>1</v>
      </c>
      <c r="L241" s="15"/>
      <c r="M241" s="15"/>
      <c r="N241" s="16">
        <f t="shared" ca="1" si="24"/>
        <v>1</v>
      </c>
      <c r="O241" s="8">
        <f t="shared" ca="1" si="25"/>
        <v>1</v>
      </c>
      <c r="P241" s="8">
        <f t="shared" ca="1" si="26"/>
        <v>1</v>
      </c>
      <c r="Q241" s="8">
        <f t="shared" si="23"/>
        <v>0</v>
      </c>
      <c r="R241" s="16">
        <v>1</v>
      </c>
      <c r="S241" s="16"/>
      <c r="T241" s="19">
        <v>41472</v>
      </c>
      <c r="U241" s="16">
        <v>0</v>
      </c>
      <c r="V241" s="19"/>
      <c r="W241" s="160"/>
      <c r="X241" s="160"/>
      <c r="Y241" s="160"/>
      <c r="Z241" s="160"/>
      <c r="AA241" s="160"/>
      <c r="AB241" s="10">
        <v>41600</v>
      </c>
      <c r="AC241" t="s">
        <v>298</v>
      </c>
      <c r="AD241" s="160">
        <f t="shared" si="27"/>
        <v>0</v>
      </c>
      <c r="AF241" t="s">
        <v>466</v>
      </c>
      <c r="AG241" t="str">
        <f t="shared" si="28"/>
        <v/>
      </c>
    </row>
    <row r="242" spans="1:33" x14ac:dyDescent="0.25">
      <c r="A242">
        <v>2437</v>
      </c>
      <c r="B242">
        <v>10160</v>
      </c>
      <c r="C242" s="6" t="s">
        <v>25</v>
      </c>
      <c r="D242" s="8">
        <v>14112694.880000001</v>
      </c>
      <c r="E242" s="6" t="s">
        <v>1916</v>
      </c>
      <c r="G242" s="10">
        <v>41382</v>
      </c>
      <c r="J242" s="133">
        <f ca="1">VLOOKUP(A242,OFFSET('Классификация клиентов'!$A$6,1,0,1000,2),2,0)</f>
        <v>1</v>
      </c>
      <c r="K242" s="15">
        <f t="shared" si="22"/>
        <v>1</v>
      </c>
      <c r="L242" s="15"/>
      <c r="M242" s="15"/>
      <c r="N242" s="16">
        <f t="shared" ca="1" si="24"/>
        <v>1</v>
      </c>
      <c r="O242" s="8">
        <f t="shared" ca="1" si="25"/>
        <v>1</v>
      </c>
      <c r="P242" s="8">
        <f t="shared" ca="1" si="26"/>
        <v>1</v>
      </c>
      <c r="Q242" s="8">
        <f t="shared" si="23"/>
        <v>0</v>
      </c>
      <c r="R242" s="16">
        <v>1</v>
      </c>
      <c r="S242" s="16"/>
      <c r="T242" s="19">
        <v>41473</v>
      </c>
      <c r="U242" s="16">
        <v>0</v>
      </c>
      <c r="V242" s="19"/>
      <c r="W242" s="160"/>
      <c r="X242" s="160"/>
      <c r="Y242" s="160"/>
      <c r="Z242" s="160"/>
      <c r="AA242" s="160"/>
      <c r="AB242" s="10">
        <v>41600</v>
      </c>
      <c r="AC242" t="s">
        <v>298</v>
      </c>
      <c r="AD242" s="160">
        <f t="shared" si="27"/>
        <v>0</v>
      </c>
      <c r="AF242" t="s">
        <v>466</v>
      </c>
      <c r="AG242" t="str">
        <f t="shared" si="28"/>
        <v/>
      </c>
    </row>
    <row r="243" spans="1:33" x14ac:dyDescent="0.25">
      <c r="A243">
        <v>2437</v>
      </c>
      <c r="B243">
        <v>10161</v>
      </c>
      <c r="C243" s="6" t="s">
        <v>77</v>
      </c>
      <c r="D243" s="8">
        <v>14661250.17</v>
      </c>
      <c r="E243" s="6" t="s">
        <v>1917</v>
      </c>
      <c r="G243" s="10">
        <v>41388</v>
      </c>
      <c r="J243" s="133">
        <f ca="1">VLOOKUP(A243,OFFSET('Классификация клиентов'!$A$6,1,0,1000,2),2,0)</f>
        <v>1</v>
      </c>
      <c r="K243" s="15">
        <f t="shared" si="22"/>
        <v>1</v>
      </c>
      <c r="L243" s="15"/>
      <c r="M243" s="15"/>
      <c r="N243" s="16">
        <f t="shared" ca="1" si="24"/>
        <v>1</v>
      </c>
      <c r="O243" s="8">
        <f t="shared" ca="1" si="25"/>
        <v>1</v>
      </c>
      <c r="P243" s="8">
        <f t="shared" ca="1" si="26"/>
        <v>1</v>
      </c>
      <c r="Q243" s="8">
        <f t="shared" si="23"/>
        <v>0</v>
      </c>
      <c r="R243" s="16">
        <v>1</v>
      </c>
      <c r="S243" s="16"/>
      <c r="T243" s="19">
        <v>41479</v>
      </c>
      <c r="U243" s="16">
        <v>0</v>
      </c>
      <c r="V243" s="19"/>
      <c r="W243" s="160"/>
      <c r="X243" s="160"/>
      <c r="Y243" s="160"/>
      <c r="Z243" s="160"/>
      <c r="AA243" s="160"/>
      <c r="AB243" s="10">
        <v>41600</v>
      </c>
      <c r="AC243" t="s">
        <v>298</v>
      </c>
      <c r="AD243" s="160">
        <f t="shared" si="27"/>
        <v>0</v>
      </c>
      <c r="AF243" t="s">
        <v>466</v>
      </c>
      <c r="AG243" t="str">
        <f t="shared" si="28"/>
        <v/>
      </c>
    </row>
    <row r="244" spans="1:33" x14ac:dyDescent="0.25">
      <c r="A244">
        <v>2437</v>
      </c>
      <c r="B244">
        <v>10162</v>
      </c>
      <c r="C244" s="6" t="s">
        <v>78</v>
      </c>
      <c r="D244" s="8">
        <v>25251712.309999999</v>
      </c>
      <c r="E244" s="6" t="s">
        <v>1918</v>
      </c>
      <c r="G244" s="10">
        <v>41388</v>
      </c>
      <c r="J244" s="133">
        <f ca="1">VLOOKUP(A244,OFFSET('Классификация клиентов'!$A$6,1,0,1000,2),2,0)</f>
        <v>1</v>
      </c>
      <c r="K244" s="15">
        <f t="shared" si="22"/>
        <v>1</v>
      </c>
      <c r="L244" s="15"/>
      <c r="M244" s="15"/>
      <c r="N244" s="16">
        <f t="shared" ca="1" si="24"/>
        <v>1</v>
      </c>
      <c r="O244" s="8">
        <f t="shared" ca="1" si="25"/>
        <v>1</v>
      </c>
      <c r="P244" s="8">
        <f t="shared" ca="1" si="26"/>
        <v>1</v>
      </c>
      <c r="Q244" s="8">
        <f t="shared" si="23"/>
        <v>0</v>
      </c>
      <c r="R244" s="16">
        <v>1</v>
      </c>
      <c r="S244" s="16"/>
      <c r="T244" s="19">
        <v>41479</v>
      </c>
      <c r="U244" s="16">
        <v>0</v>
      </c>
      <c r="V244" s="19"/>
      <c r="W244" s="160"/>
      <c r="X244" s="160"/>
      <c r="Y244" s="160"/>
      <c r="Z244" s="160"/>
      <c r="AA244" s="160"/>
      <c r="AB244" s="10">
        <v>41600</v>
      </c>
      <c r="AC244" t="s">
        <v>298</v>
      </c>
      <c r="AD244" s="160">
        <f t="shared" si="27"/>
        <v>0</v>
      </c>
      <c r="AF244" t="s">
        <v>466</v>
      </c>
      <c r="AG244" t="str">
        <f t="shared" si="28"/>
        <v/>
      </c>
    </row>
    <row r="245" spans="1:33" x14ac:dyDescent="0.25">
      <c r="A245">
        <v>2437</v>
      </c>
      <c r="B245">
        <v>10163</v>
      </c>
      <c r="C245" s="6" t="s">
        <v>79</v>
      </c>
      <c r="D245" s="8">
        <v>13832942.51</v>
      </c>
      <c r="E245" s="6" t="s">
        <v>1919</v>
      </c>
      <c r="G245" s="10">
        <v>41394</v>
      </c>
      <c r="J245" s="133">
        <f ca="1">VLOOKUP(A245,OFFSET('Классификация клиентов'!$A$6,1,0,1000,2),2,0)</f>
        <v>1</v>
      </c>
      <c r="K245" s="15">
        <f t="shared" si="22"/>
        <v>1</v>
      </c>
      <c r="L245" s="15"/>
      <c r="M245" s="15"/>
      <c r="N245" s="16">
        <f t="shared" ca="1" si="24"/>
        <v>1</v>
      </c>
      <c r="O245" s="8">
        <f t="shared" ca="1" si="25"/>
        <v>1</v>
      </c>
      <c r="P245" s="8">
        <f t="shared" ca="1" si="26"/>
        <v>1</v>
      </c>
      <c r="Q245" s="8">
        <f t="shared" si="23"/>
        <v>0</v>
      </c>
      <c r="R245" s="16">
        <v>1</v>
      </c>
      <c r="S245" s="16"/>
      <c r="T245" s="19">
        <v>41485</v>
      </c>
      <c r="U245" s="16">
        <v>0</v>
      </c>
      <c r="V245" s="19"/>
      <c r="W245" s="160"/>
      <c r="X245" s="160"/>
      <c r="Y245" s="160"/>
      <c r="Z245" s="160"/>
      <c r="AA245" s="160"/>
      <c r="AB245" s="10">
        <v>41600</v>
      </c>
      <c r="AC245" t="s">
        <v>298</v>
      </c>
      <c r="AD245" s="160">
        <f t="shared" si="27"/>
        <v>0</v>
      </c>
      <c r="AF245" t="s">
        <v>466</v>
      </c>
      <c r="AG245" t="str">
        <f t="shared" si="28"/>
        <v/>
      </c>
    </row>
    <row r="246" spans="1:33" x14ac:dyDescent="0.25">
      <c r="A246">
        <v>2437</v>
      </c>
      <c r="B246">
        <v>10164</v>
      </c>
      <c r="C246" s="6" t="s">
        <v>80</v>
      </c>
      <c r="D246" s="8">
        <v>20612515.59</v>
      </c>
      <c r="E246" s="6" t="s">
        <v>1920</v>
      </c>
      <c r="G246" s="10">
        <v>41394</v>
      </c>
      <c r="J246" s="133">
        <f ca="1">VLOOKUP(A246,OFFSET('Классификация клиентов'!$A$6,1,0,1000,2),2,0)</f>
        <v>1</v>
      </c>
      <c r="K246" s="15">
        <f t="shared" si="22"/>
        <v>1</v>
      </c>
      <c r="L246" s="15"/>
      <c r="M246" s="15"/>
      <c r="N246" s="16">
        <f t="shared" ca="1" si="24"/>
        <v>1</v>
      </c>
      <c r="O246" s="8">
        <f t="shared" ca="1" si="25"/>
        <v>1</v>
      </c>
      <c r="P246" s="8">
        <f t="shared" ca="1" si="26"/>
        <v>1</v>
      </c>
      <c r="Q246" s="8">
        <f t="shared" si="23"/>
        <v>0</v>
      </c>
      <c r="R246" s="16">
        <v>1</v>
      </c>
      <c r="S246" s="16"/>
      <c r="T246" s="19">
        <v>41485</v>
      </c>
      <c r="U246" s="16">
        <v>0</v>
      </c>
      <c r="V246" s="19"/>
      <c r="W246" s="160"/>
      <c r="X246" s="160"/>
      <c r="Y246" s="160"/>
      <c r="Z246" s="160"/>
      <c r="AA246" s="160"/>
      <c r="AB246" s="10">
        <v>41600</v>
      </c>
      <c r="AC246" t="s">
        <v>298</v>
      </c>
      <c r="AD246" s="160">
        <f t="shared" si="27"/>
        <v>0</v>
      </c>
      <c r="AF246" t="s">
        <v>466</v>
      </c>
      <c r="AG246" t="str">
        <f t="shared" si="28"/>
        <v/>
      </c>
    </row>
    <row r="247" spans="1:33" x14ac:dyDescent="0.25">
      <c r="A247">
        <v>2437</v>
      </c>
      <c r="B247">
        <v>10166</v>
      </c>
      <c r="C247" s="6" t="s">
        <v>81</v>
      </c>
      <c r="D247" s="8">
        <v>3813175.21</v>
      </c>
      <c r="E247" s="6" t="s">
        <v>1921</v>
      </c>
      <c r="G247" s="10">
        <v>41401</v>
      </c>
      <c r="J247" s="133">
        <f ca="1">VLOOKUP(A247,OFFSET('Классификация клиентов'!$A$6,1,0,1000,2),2,0)</f>
        <v>1</v>
      </c>
      <c r="K247" s="15">
        <f t="shared" si="22"/>
        <v>1</v>
      </c>
      <c r="L247" s="15"/>
      <c r="M247" s="15"/>
      <c r="N247" s="16">
        <f t="shared" ca="1" si="24"/>
        <v>1</v>
      </c>
      <c r="O247" s="8">
        <f t="shared" ca="1" si="25"/>
        <v>1</v>
      </c>
      <c r="P247" s="8">
        <f t="shared" ca="1" si="26"/>
        <v>1</v>
      </c>
      <c r="Q247" s="8">
        <f t="shared" si="23"/>
        <v>0</v>
      </c>
      <c r="R247" s="16">
        <v>1</v>
      </c>
      <c r="S247" s="16"/>
      <c r="T247" s="19">
        <v>41493</v>
      </c>
      <c r="U247" s="16">
        <v>0</v>
      </c>
      <c r="V247" s="19"/>
      <c r="W247" s="160"/>
      <c r="X247" s="160"/>
      <c r="Y247" s="160"/>
      <c r="Z247" s="160"/>
      <c r="AA247" s="160"/>
      <c r="AB247" s="10">
        <v>41600</v>
      </c>
      <c r="AC247" t="s">
        <v>298</v>
      </c>
      <c r="AD247" s="160">
        <f t="shared" si="27"/>
        <v>0</v>
      </c>
      <c r="AF247" t="s">
        <v>466</v>
      </c>
      <c r="AG247" t="str">
        <f t="shared" si="28"/>
        <v/>
      </c>
    </row>
    <row r="248" spans="1:33" x14ac:dyDescent="0.25">
      <c r="A248">
        <v>2437</v>
      </c>
      <c r="B248">
        <v>10168</v>
      </c>
      <c r="C248" s="6" t="s">
        <v>356</v>
      </c>
      <c r="D248" s="8">
        <v>3813175.21</v>
      </c>
      <c r="E248" s="6" t="s">
        <v>1922</v>
      </c>
      <c r="G248" s="10">
        <v>41401</v>
      </c>
      <c r="J248" s="133">
        <f ca="1">VLOOKUP(A248,OFFSET('Классификация клиентов'!$A$6,1,0,1000,2),2,0)</f>
        <v>1</v>
      </c>
      <c r="K248" s="15">
        <f t="shared" si="22"/>
        <v>1</v>
      </c>
      <c r="L248" s="15"/>
      <c r="M248" s="15"/>
      <c r="N248" s="16">
        <f t="shared" ca="1" si="24"/>
        <v>1</v>
      </c>
      <c r="O248" s="8">
        <f t="shared" ca="1" si="25"/>
        <v>1</v>
      </c>
      <c r="P248" s="8">
        <f t="shared" ca="1" si="26"/>
        <v>1</v>
      </c>
      <c r="Q248" s="8">
        <f t="shared" si="23"/>
        <v>0</v>
      </c>
      <c r="R248" s="16">
        <v>1</v>
      </c>
      <c r="S248" s="16"/>
      <c r="T248" s="19">
        <v>41493</v>
      </c>
      <c r="U248" s="16">
        <v>0</v>
      </c>
      <c r="V248" s="19"/>
      <c r="W248" s="160"/>
      <c r="X248" s="160"/>
      <c r="Y248" s="160"/>
      <c r="Z248" s="160"/>
      <c r="AA248" s="160"/>
      <c r="AB248" s="10">
        <v>41600</v>
      </c>
      <c r="AC248" t="s">
        <v>298</v>
      </c>
      <c r="AD248" s="160">
        <f t="shared" si="27"/>
        <v>0</v>
      </c>
      <c r="AF248" t="s">
        <v>466</v>
      </c>
      <c r="AG248" t="str">
        <f t="shared" si="28"/>
        <v/>
      </c>
    </row>
    <row r="249" spans="1:33" x14ac:dyDescent="0.25">
      <c r="A249">
        <v>2437</v>
      </c>
      <c r="B249">
        <v>10169</v>
      </c>
      <c r="C249" s="6" t="s">
        <v>357</v>
      </c>
      <c r="D249" s="8">
        <v>5808441.2999999998</v>
      </c>
      <c r="E249" s="6" t="s">
        <v>1923</v>
      </c>
      <c r="G249" s="10">
        <v>41401</v>
      </c>
      <c r="J249" s="133">
        <f ca="1">VLOOKUP(A249,OFFSET('Классификация клиентов'!$A$6,1,0,1000,2),2,0)</f>
        <v>1</v>
      </c>
      <c r="K249" s="15">
        <f t="shared" si="22"/>
        <v>1</v>
      </c>
      <c r="L249" s="15"/>
      <c r="M249" s="15"/>
      <c r="N249" s="16">
        <f t="shared" ca="1" si="24"/>
        <v>1</v>
      </c>
      <c r="O249" s="8">
        <f t="shared" ca="1" si="25"/>
        <v>1</v>
      </c>
      <c r="P249" s="8">
        <f t="shared" ca="1" si="26"/>
        <v>1</v>
      </c>
      <c r="Q249" s="8">
        <f t="shared" si="23"/>
        <v>0</v>
      </c>
      <c r="R249" s="16">
        <v>1</v>
      </c>
      <c r="S249" s="16"/>
      <c r="T249" s="19">
        <v>41493</v>
      </c>
      <c r="U249" s="16">
        <v>0</v>
      </c>
      <c r="V249" s="19"/>
      <c r="W249" s="160"/>
      <c r="X249" s="160"/>
      <c r="Y249" s="160"/>
      <c r="Z249" s="160"/>
      <c r="AA249" s="160"/>
      <c r="AB249" s="10">
        <v>41600</v>
      </c>
      <c r="AC249" t="s">
        <v>298</v>
      </c>
      <c r="AD249" s="160">
        <f t="shared" si="27"/>
        <v>0</v>
      </c>
      <c r="AF249" t="s">
        <v>466</v>
      </c>
      <c r="AG249" t="str">
        <f t="shared" si="28"/>
        <v/>
      </c>
    </row>
    <row r="250" spans="1:33" x14ac:dyDescent="0.25">
      <c r="A250">
        <v>2437</v>
      </c>
      <c r="B250">
        <v>10170</v>
      </c>
      <c r="C250" s="6" t="s">
        <v>358</v>
      </c>
      <c r="D250" s="8">
        <v>6672485.0800000001</v>
      </c>
      <c r="E250" s="6" t="s">
        <v>1924</v>
      </c>
      <c r="G250" s="10">
        <v>41408</v>
      </c>
      <c r="J250" s="133">
        <f ca="1">VLOOKUP(A250,OFFSET('Классификация клиентов'!$A$6,1,0,1000,2),2,0)</f>
        <v>1</v>
      </c>
      <c r="K250" s="15">
        <f t="shared" si="22"/>
        <v>1</v>
      </c>
      <c r="L250" s="15"/>
      <c r="M250" s="15"/>
      <c r="N250" s="16">
        <f t="shared" ca="1" si="24"/>
        <v>1</v>
      </c>
      <c r="O250" s="8">
        <f t="shared" ca="1" si="25"/>
        <v>1</v>
      </c>
      <c r="P250" s="8">
        <f t="shared" ca="1" si="26"/>
        <v>1</v>
      </c>
      <c r="Q250" s="8">
        <f t="shared" si="23"/>
        <v>0</v>
      </c>
      <c r="R250" s="16">
        <v>1</v>
      </c>
      <c r="S250" s="16"/>
      <c r="T250" s="19">
        <v>41500</v>
      </c>
      <c r="U250" s="16">
        <v>0</v>
      </c>
      <c r="V250" s="19"/>
      <c r="W250" s="160"/>
      <c r="X250" s="160"/>
      <c r="Y250" s="160"/>
      <c r="Z250" s="160"/>
      <c r="AA250" s="160"/>
      <c r="AB250" s="10">
        <v>41600</v>
      </c>
      <c r="AC250" t="s">
        <v>298</v>
      </c>
      <c r="AD250" s="160">
        <f t="shared" si="27"/>
        <v>0</v>
      </c>
      <c r="AF250" t="s">
        <v>466</v>
      </c>
      <c r="AG250" t="str">
        <f t="shared" si="28"/>
        <v/>
      </c>
    </row>
    <row r="251" spans="1:33" x14ac:dyDescent="0.25">
      <c r="A251">
        <v>2437</v>
      </c>
      <c r="B251">
        <v>10171</v>
      </c>
      <c r="C251" s="6" t="s">
        <v>359</v>
      </c>
      <c r="D251" s="8">
        <v>7217972.1200000001</v>
      </c>
      <c r="E251" s="6" t="s">
        <v>1925</v>
      </c>
      <c r="G251" s="10">
        <v>41408</v>
      </c>
      <c r="J251" s="133">
        <f ca="1">VLOOKUP(A251,OFFSET('Классификация клиентов'!$A$6,1,0,1000,2),2,0)</f>
        <v>1</v>
      </c>
      <c r="K251" s="15">
        <f t="shared" si="22"/>
        <v>1</v>
      </c>
      <c r="L251" s="15"/>
      <c r="M251" s="15"/>
      <c r="N251" s="16">
        <f t="shared" ca="1" si="24"/>
        <v>1</v>
      </c>
      <c r="O251" s="8">
        <f t="shared" ca="1" si="25"/>
        <v>1</v>
      </c>
      <c r="P251" s="8">
        <f t="shared" ca="1" si="26"/>
        <v>1</v>
      </c>
      <c r="Q251" s="8">
        <f t="shared" si="23"/>
        <v>0</v>
      </c>
      <c r="R251" s="16">
        <v>1</v>
      </c>
      <c r="S251" s="16"/>
      <c r="T251" s="19">
        <v>41500</v>
      </c>
      <c r="U251" s="16">
        <v>0</v>
      </c>
      <c r="V251" s="19"/>
      <c r="W251" s="160"/>
      <c r="X251" s="160"/>
      <c r="Y251" s="160"/>
      <c r="Z251" s="160"/>
      <c r="AA251" s="160"/>
      <c r="AB251" s="10">
        <v>41600</v>
      </c>
      <c r="AC251" t="s">
        <v>298</v>
      </c>
      <c r="AD251" s="160">
        <f t="shared" si="27"/>
        <v>0</v>
      </c>
      <c r="AF251" t="s">
        <v>466</v>
      </c>
      <c r="AG251" t="str">
        <f t="shared" si="28"/>
        <v/>
      </c>
    </row>
    <row r="252" spans="1:33" x14ac:dyDescent="0.25">
      <c r="A252">
        <v>2437</v>
      </c>
      <c r="B252">
        <v>10173</v>
      </c>
      <c r="C252" s="6" t="s">
        <v>360</v>
      </c>
      <c r="D252" s="8">
        <v>7790110.8300000001</v>
      </c>
      <c r="E252" s="6" t="s">
        <v>1926</v>
      </c>
      <c r="G252" s="10">
        <v>41408</v>
      </c>
      <c r="J252" s="133">
        <f ca="1">VLOOKUP(A252,OFFSET('Классификация клиентов'!$A$6,1,0,1000,2),2,0)</f>
        <v>1</v>
      </c>
      <c r="K252" s="15">
        <f t="shared" si="22"/>
        <v>1</v>
      </c>
      <c r="L252" s="15"/>
      <c r="M252" s="15"/>
      <c r="N252" s="16">
        <f t="shared" ca="1" si="24"/>
        <v>1</v>
      </c>
      <c r="O252" s="8">
        <f t="shared" ca="1" si="25"/>
        <v>1</v>
      </c>
      <c r="P252" s="8">
        <f t="shared" ca="1" si="26"/>
        <v>1</v>
      </c>
      <c r="Q252" s="8">
        <f t="shared" si="23"/>
        <v>0</v>
      </c>
      <c r="R252" s="16">
        <v>1</v>
      </c>
      <c r="S252" s="16"/>
      <c r="T252" s="19">
        <v>41500</v>
      </c>
      <c r="U252" s="16">
        <v>0</v>
      </c>
      <c r="V252" s="19"/>
      <c r="W252" s="160"/>
      <c r="X252" s="160"/>
      <c r="Y252" s="160"/>
      <c r="Z252" s="160"/>
      <c r="AA252" s="160"/>
      <c r="AB252" s="10">
        <v>41600</v>
      </c>
      <c r="AC252" t="s">
        <v>298</v>
      </c>
      <c r="AD252" s="160">
        <f t="shared" si="27"/>
        <v>0</v>
      </c>
      <c r="AF252" t="s">
        <v>466</v>
      </c>
      <c r="AG252" t="str">
        <f t="shared" si="28"/>
        <v/>
      </c>
    </row>
    <row r="253" spans="1:33" x14ac:dyDescent="0.25">
      <c r="A253">
        <v>2437</v>
      </c>
      <c r="B253">
        <v>10174</v>
      </c>
      <c r="C253" s="6" t="s">
        <v>361</v>
      </c>
      <c r="D253" s="8">
        <v>17917507.600000001</v>
      </c>
      <c r="E253" s="6" t="s">
        <v>1927</v>
      </c>
      <c r="G253" s="10">
        <v>41410</v>
      </c>
      <c r="J253" s="133">
        <f ca="1">VLOOKUP(A253,OFFSET('Классификация клиентов'!$A$6,1,0,1000,2),2,0)</f>
        <v>1</v>
      </c>
      <c r="K253" s="15">
        <f t="shared" si="22"/>
        <v>1</v>
      </c>
      <c r="L253" s="15"/>
      <c r="M253" s="15"/>
      <c r="N253" s="16">
        <f t="shared" ca="1" si="24"/>
        <v>1</v>
      </c>
      <c r="O253" s="8">
        <f t="shared" ca="1" si="25"/>
        <v>1</v>
      </c>
      <c r="P253" s="8">
        <f t="shared" ca="1" si="26"/>
        <v>1</v>
      </c>
      <c r="Q253" s="8">
        <f t="shared" si="23"/>
        <v>0</v>
      </c>
      <c r="R253" s="16">
        <v>1</v>
      </c>
      <c r="S253" s="16"/>
      <c r="T253" s="19">
        <v>41502</v>
      </c>
      <c r="U253" s="16">
        <v>0</v>
      </c>
      <c r="V253" s="19"/>
      <c r="W253" s="160"/>
      <c r="X253" s="160"/>
      <c r="Y253" s="160"/>
      <c r="Z253" s="160"/>
      <c r="AA253" s="160"/>
      <c r="AB253" s="10">
        <v>41600</v>
      </c>
      <c r="AC253" t="s">
        <v>298</v>
      </c>
      <c r="AD253" s="160">
        <f t="shared" si="27"/>
        <v>0</v>
      </c>
      <c r="AF253" t="s">
        <v>466</v>
      </c>
      <c r="AG253" t="str">
        <f t="shared" si="28"/>
        <v/>
      </c>
    </row>
    <row r="254" spans="1:33" x14ac:dyDescent="0.25">
      <c r="A254">
        <v>2437</v>
      </c>
      <c r="B254">
        <v>10176</v>
      </c>
      <c r="C254" s="6" t="s">
        <v>93</v>
      </c>
      <c r="D254" s="8">
        <v>12256402.539999999</v>
      </c>
      <c r="E254" s="6" t="s">
        <v>1928</v>
      </c>
      <c r="G254" s="10">
        <v>41432</v>
      </c>
      <c r="J254" s="133">
        <f ca="1">VLOOKUP(A254,OFFSET('Классификация клиентов'!$A$6,1,0,1000,2),2,0)</f>
        <v>1</v>
      </c>
      <c r="K254" s="15">
        <f t="shared" si="22"/>
        <v>1</v>
      </c>
      <c r="L254" s="15"/>
      <c r="M254" s="15"/>
      <c r="N254" s="16">
        <f t="shared" ca="1" si="24"/>
        <v>1</v>
      </c>
      <c r="O254" s="8">
        <f t="shared" ca="1" si="25"/>
        <v>1</v>
      </c>
      <c r="P254" s="8">
        <f t="shared" ca="1" si="26"/>
        <v>1</v>
      </c>
      <c r="Q254" s="8">
        <f t="shared" si="23"/>
        <v>0</v>
      </c>
      <c r="R254" s="16">
        <v>1</v>
      </c>
      <c r="S254" s="16"/>
      <c r="T254" s="19">
        <v>41526</v>
      </c>
      <c r="U254" s="16">
        <v>0</v>
      </c>
      <c r="V254" s="19"/>
      <c r="W254" s="160"/>
      <c r="X254" s="160"/>
      <c r="Y254" s="160"/>
      <c r="Z254" s="160"/>
      <c r="AA254" s="160"/>
      <c r="AB254" s="10">
        <v>41600</v>
      </c>
      <c r="AC254" t="s">
        <v>298</v>
      </c>
      <c r="AD254" s="160">
        <f t="shared" si="27"/>
        <v>0</v>
      </c>
      <c r="AF254" t="s">
        <v>466</v>
      </c>
      <c r="AG254" t="str">
        <f t="shared" si="28"/>
        <v/>
      </c>
    </row>
    <row r="255" spans="1:33" x14ac:dyDescent="0.25">
      <c r="A255">
        <v>2437</v>
      </c>
      <c r="B255">
        <v>10181</v>
      </c>
      <c r="C255" s="6" t="s">
        <v>99</v>
      </c>
      <c r="D255" s="8">
        <v>5386767.25</v>
      </c>
      <c r="E255" s="6" t="s">
        <v>1929</v>
      </c>
      <c r="G255" s="10">
        <v>41458</v>
      </c>
      <c r="J255" s="133">
        <f ca="1">VLOOKUP(A255,OFFSET('Классификация клиентов'!$A$6,1,0,1000,2),2,0)</f>
        <v>1</v>
      </c>
      <c r="K255" s="15">
        <f t="shared" si="22"/>
        <v>1</v>
      </c>
      <c r="L255" s="15"/>
      <c r="M255" s="15"/>
      <c r="N255" s="16">
        <f t="shared" ca="1" si="24"/>
        <v>1</v>
      </c>
      <c r="O255" s="8">
        <f t="shared" ca="1" si="25"/>
        <v>1</v>
      </c>
      <c r="P255" s="8">
        <f t="shared" ca="1" si="26"/>
        <v>1</v>
      </c>
      <c r="Q255" s="8">
        <f t="shared" si="23"/>
        <v>0</v>
      </c>
      <c r="R255" s="16">
        <v>1</v>
      </c>
      <c r="S255" s="16"/>
      <c r="T255" s="19">
        <v>41550</v>
      </c>
      <c r="U255" s="16">
        <v>0</v>
      </c>
      <c r="V255" s="19"/>
      <c r="W255" s="160"/>
      <c r="X255" s="160"/>
      <c r="Y255" s="160"/>
      <c r="Z255" s="160"/>
      <c r="AA255" s="160"/>
      <c r="AB255" s="10">
        <v>41600</v>
      </c>
      <c r="AC255" t="s">
        <v>298</v>
      </c>
      <c r="AD255" s="160">
        <f t="shared" si="27"/>
        <v>0</v>
      </c>
      <c r="AF255" t="s">
        <v>466</v>
      </c>
      <c r="AG255" t="str">
        <f t="shared" si="28"/>
        <v/>
      </c>
    </row>
    <row r="256" spans="1:33" x14ac:dyDescent="0.25">
      <c r="A256">
        <v>2437</v>
      </c>
      <c r="B256">
        <v>10182</v>
      </c>
      <c r="C256" s="6" t="s">
        <v>100</v>
      </c>
      <c r="D256" s="8">
        <v>3882000.31</v>
      </c>
      <c r="E256" s="6" t="s">
        <v>1930</v>
      </c>
      <c r="G256" s="10">
        <v>41460</v>
      </c>
      <c r="J256" s="133">
        <f ca="1">VLOOKUP(A256,OFFSET('Классификация клиентов'!$A$6,1,0,1000,2),2,0)</f>
        <v>1</v>
      </c>
      <c r="K256" s="15">
        <f t="shared" si="22"/>
        <v>1</v>
      </c>
      <c r="L256" s="15"/>
      <c r="M256" s="15"/>
      <c r="N256" s="16">
        <f t="shared" ca="1" si="24"/>
        <v>1</v>
      </c>
      <c r="O256" s="8">
        <f t="shared" ca="1" si="25"/>
        <v>1</v>
      </c>
      <c r="P256" s="8">
        <f t="shared" ca="1" si="26"/>
        <v>1</v>
      </c>
      <c r="Q256" s="8">
        <f t="shared" si="23"/>
        <v>0</v>
      </c>
      <c r="R256" s="16">
        <v>1</v>
      </c>
      <c r="S256" s="16"/>
      <c r="T256" s="19">
        <v>41554</v>
      </c>
      <c r="U256" s="16">
        <v>0</v>
      </c>
      <c r="V256" s="19"/>
      <c r="W256" s="160"/>
      <c r="X256" s="160"/>
      <c r="Y256" s="160"/>
      <c r="Z256" s="160"/>
      <c r="AA256" s="160"/>
      <c r="AB256" s="10">
        <v>41600</v>
      </c>
      <c r="AC256" t="s">
        <v>298</v>
      </c>
      <c r="AD256" s="160">
        <f t="shared" si="27"/>
        <v>0</v>
      </c>
      <c r="AF256" t="s">
        <v>466</v>
      </c>
      <c r="AG256" t="str">
        <f t="shared" si="28"/>
        <v/>
      </c>
    </row>
    <row r="257" spans="1:33" x14ac:dyDescent="0.25">
      <c r="A257">
        <v>2437</v>
      </c>
      <c r="B257">
        <v>10184</v>
      </c>
      <c r="C257" s="6" t="s">
        <v>101</v>
      </c>
      <c r="D257" s="8">
        <v>22369901.93</v>
      </c>
      <c r="E257" s="6" t="s">
        <v>1931</v>
      </c>
      <c r="G257" s="10">
        <v>41460</v>
      </c>
      <c r="J257" s="133">
        <f ca="1">VLOOKUP(A257,OFFSET('Классификация клиентов'!$A$6,1,0,1000,2),2,0)</f>
        <v>1</v>
      </c>
      <c r="K257" s="15">
        <f t="shared" si="22"/>
        <v>1</v>
      </c>
      <c r="L257" s="15"/>
      <c r="M257" s="15"/>
      <c r="N257" s="16">
        <f t="shared" ca="1" si="24"/>
        <v>1</v>
      </c>
      <c r="O257" s="8">
        <f t="shared" ca="1" si="25"/>
        <v>1</v>
      </c>
      <c r="P257" s="8">
        <f t="shared" ca="1" si="26"/>
        <v>1</v>
      </c>
      <c r="Q257" s="8">
        <f t="shared" si="23"/>
        <v>0</v>
      </c>
      <c r="R257" s="16">
        <v>1</v>
      </c>
      <c r="S257" s="16"/>
      <c r="T257" s="19">
        <v>41554</v>
      </c>
      <c r="U257" s="16">
        <v>0</v>
      </c>
      <c r="V257" s="19"/>
      <c r="W257" s="160"/>
      <c r="X257" s="160"/>
      <c r="Y257" s="160"/>
      <c r="Z257" s="160"/>
      <c r="AA257" s="160"/>
      <c r="AB257" s="10">
        <v>41600</v>
      </c>
      <c r="AC257" t="s">
        <v>298</v>
      </c>
      <c r="AD257" s="160">
        <f t="shared" si="27"/>
        <v>0</v>
      </c>
      <c r="AF257" t="s">
        <v>466</v>
      </c>
      <c r="AG257" t="str">
        <f t="shared" si="28"/>
        <v/>
      </c>
    </row>
    <row r="258" spans="1:33" x14ac:dyDescent="0.25">
      <c r="A258">
        <v>2437</v>
      </c>
      <c r="B258">
        <v>10187</v>
      </c>
      <c r="C258" s="6" t="s">
        <v>259</v>
      </c>
      <c r="D258" s="8">
        <v>13196851.800000001</v>
      </c>
      <c r="E258" s="6" t="s">
        <v>1932</v>
      </c>
      <c r="G258" s="10">
        <v>41470</v>
      </c>
      <c r="J258" s="133">
        <f ca="1">VLOOKUP(A258,OFFSET('Классификация клиентов'!$A$6,1,0,1000,2),2,0)</f>
        <v>1</v>
      </c>
      <c r="K258" s="15">
        <f t="shared" si="22"/>
        <v>1</v>
      </c>
      <c r="L258" s="15"/>
      <c r="M258" s="15"/>
      <c r="N258" s="16">
        <f t="shared" ca="1" si="24"/>
        <v>1</v>
      </c>
      <c r="O258" s="8">
        <f t="shared" ca="1" si="25"/>
        <v>1</v>
      </c>
      <c r="P258" s="8">
        <f t="shared" ca="1" si="26"/>
        <v>1</v>
      </c>
      <c r="Q258" s="8">
        <f t="shared" si="23"/>
        <v>0</v>
      </c>
      <c r="R258" s="16">
        <v>1</v>
      </c>
      <c r="S258" s="16"/>
      <c r="T258" s="19">
        <v>41562</v>
      </c>
      <c r="U258" s="16">
        <v>0</v>
      </c>
      <c r="V258" s="19"/>
      <c r="W258" s="160"/>
      <c r="X258" s="160"/>
      <c r="Y258" s="160"/>
      <c r="Z258" s="160"/>
      <c r="AA258" s="160"/>
      <c r="AB258" s="10">
        <v>41600</v>
      </c>
      <c r="AC258" t="s">
        <v>298</v>
      </c>
      <c r="AD258" s="160">
        <f t="shared" si="27"/>
        <v>0</v>
      </c>
      <c r="AF258" t="s">
        <v>466</v>
      </c>
      <c r="AG258" t="str">
        <f t="shared" si="28"/>
        <v/>
      </c>
    </row>
    <row r="259" spans="1:33" x14ac:dyDescent="0.25">
      <c r="A259">
        <v>2437</v>
      </c>
      <c r="B259">
        <v>10189</v>
      </c>
      <c r="C259" s="6" t="s">
        <v>394</v>
      </c>
      <c r="D259" s="8">
        <v>10311191.060000001</v>
      </c>
      <c r="E259" s="6" t="s">
        <v>1933</v>
      </c>
      <c r="G259" s="10">
        <v>41472</v>
      </c>
      <c r="J259" s="133">
        <f ca="1">VLOOKUP(A259,OFFSET('Классификация клиентов'!$A$6,1,0,1000,2),2,0)</f>
        <v>1</v>
      </c>
      <c r="K259" s="15">
        <f t="shared" si="22"/>
        <v>1</v>
      </c>
      <c r="L259" s="15"/>
      <c r="M259" s="15"/>
      <c r="N259" s="16">
        <f t="shared" ca="1" si="24"/>
        <v>1</v>
      </c>
      <c r="O259" s="8">
        <f t="shared" ca="1" si="25"/>
        <v>1</v>
      </c>
      <c r="P259" s="8">
        <f t="shared" ca="1" si="26"/>
        <v>1</v>
      </c>
      <c r="Q259" s="8">
        <f t="shared" si="23"/>
        <v>0</v>
      </c>
      <c r="R259" s="16">
        <v>1</v>
      </c>
      <c r="S259" s="16"/>
      <c r="T259" s="19">
        <v>41564</v>
      </c>
      <c r="U259" s="16">
        <v>0</v>
      </c>
      <c r="V259" s="19"/>
      <c r="W259" s="160"/>
      <c r="X259" s="160"/>
      <c r="Y259" s="160"/>
      <c r="Z259" s="160"/>
      <c r="AA259" s="160"/>
      <c r="AB259" s="10">
        <v>41600</v>
      </c>
      <c r="AC259" t="s">
        <v>298</v>
      </c>
      <c r="AD259" s="160">
        <f t="shared" si="27"/>
        <v>0</v>
      </c>
      <c r="AF259" t="s">
        <v>466</v>
      </c>
      <c r="AG259" t="str">
        <f t="shared" si="28"/>
        <v/>
      </c>
    </row>
    <row r="260" spans="1:33" x14ac:dyDescent="0.25">
      <c r="A260">
        <v>2437</v>
      </c>
      <c r="B260">
        <v>10190</v>
      </c>
      <c r="C260" s="6" t="s">
        <v>395</v>
      </c>
      <c r="D260" s="8">
        <v>24970636.379999999</v>
      </c>
      <c r="E260" s="6" t="s">
        <v>1934</v>
      </c>
      <c r="G260" s="10">
        <v>41472</v>
      </c>
      <c r="J260" s="133">
        <f ca="1">VLOOKUP(A260,OFFSET('Классификация клиентов'!$A$6,1,0,1000,2),2,0)</f>
        <v>1</v>
      </c>
      <c r="K260" s="15">
        <f t="shared" si="22"/>
        <v>1</v>
      </c>
      <c r="L260" s="15"/>
      <c r="M260" s="15"/>
      <c r="N260" s="16">
        <f t="shared" ca="1" si="24"/>
        <v>1</v>
      </c>
      <c r="O260" s="8">
        <f t="shared" ca="1" si="25"/>
        <v>1</v>
      </c>
      <c r="P260" s="8">
        <f t="shared" ca="1" si="26"/>
        <v>1</v>
      </c>
      <c r="Q260" s="8">
        <f t="shared" si="23"/>
        <v>0</v>
      </c>
      <c r="R260" s="16">
        <v>1</v>
      </c>
      <c r="S260" s="16"/>
      <c r="T260" s="19">
        <v>41564</v>
      </c>
      <c r="U260" s="16">
        <v>0</v>
      </c>
      <c r="V260" s="19"/>
      <c r="W260" s="160"/>
      <c r="X260" s="160"/>
      <c r="Y260" s="160"/>
      <c r="Z260" s="160"/>
      <c r="AA260" s="160"/>
      <c r="AB260" s="10">
        <v>41600</v>
      </c>
      <c r="AC260" t="s">
        <v>298</v>
      </c>
      <c r="AD260" s="160">
        <f t="shared" si="27"/>
        <v>0</v>
      </c>
      <c r="AF260" t="s">
        <v>466</v>
      </c>
      <c r="AG260" t="str">
        <f t="shared" si="28"/>
        <v/>
      </c>
    </row>
    <row r="261" spans="1:33" x14ac:dyDescent="0.25">
      <c r="A261">
        <v>2437</v>
      </c>
      <c r="B261">
        <v>10192</v>
      </c>
      <c r="C261" s="6" t="s">
        <v>214</v>
      </c>
      <c r="D261" s="8">
        <v>11444037.76</v>
      </c>
      <c r="E261" s="6" t="s">
        <v>1935</v>
      </c>
      <c r="G261" s="10">
        <v>41478</v>
      </c>
      <c r="J261" s="133">
        <f ca="1">VLOOKUP(A261,OFFSET('Классификация клиентов'!$A$6,1,0,1000,2),2,0)</f>
        <v>1</v>
      </c>
      <c r="K261" s="15">
        <f t="shared" si="22"/>
        <v>1</v>
      </c>
      <c r="L261" s="15"/>
      <c r="M261" s="15"/>
      <c r="N261" s="16">
        <f t="shared" ca="1" si="24"/>
        <v>1</v>
      </c>
      <c r="O261" s="8">
        <f t="shared" ca="1" si="25"/>
        <v>1</v>
      </c>
      <c r="P261" s="8">
        <f t="shared" ca="1" si="26"/>
        <v>1</v>
      </c>
      <c r="Q261" s="8">
        <f t="shared" si="23"/>
        <v>0</v>
      </c>
      <c r="R261" s="16">
        <v>1</v>
      </c>
      <c r="S261" s="16"/>
      <c r="T261" s="19">
        <v>41570</v>
      </c>
      <c r="U261" s="16">
        <v>0</v>
      </c>
      <c r="V261" s="19"/>
      <c r="W261" s="160"/>
      <c r="X261" s="160"/>
      <c r="Y261" s="160"/>
      <c r="Z261" s="160"/>
      <c r="AA261" s="160"/>
      <c r="AB261" s="10">
        <v>41600</v>
      </c>
      <c r="AC261" t="s">
        <v>298</v>
      </c>
      <c r="AD261" s="160">
        <f t="shared" si="27"/>
        <v>0</v>
      </c>
      <c r="AF261" t="s">
        <v>466</v>
      </c>
      <c r="AG261" t="str">
        <f t="shared" si="28"/>
        <v/>
      </c>
    </row>
    <row r="262" spans="1:33" x14ac:dyDescent="0.25">
      <c r="A262">
        <v>2437</v>
      </c>
      <c r="B262">
        <v>10193</v>
      </c>
      <c r="C262" s="6" t="s">
        <v>215</v>
      </c>
      <c r="D262" s="8">
        <v>29992702.800000001</v>
      </c>
      <c r="E262" s="6" t="s">
        <v>1936</v>
      </c>
      <c r="G262" s="10">
        <v>41478</v>
      </c>
      <c r="J262" s="133">
        <f ca="1">VLOOKUP(A262,OFFSET('Классификация клиентов'!$A$6,1,0,1000,2),2,0)</f>
        <v>1</v>
      </c>
      <c r="K262" s="15">
        <f t="shared" ref="K262:K325" si="29" xml:space="preserve"> ROUND(MAX( IF(R262 = 0, IF(S262 = 1, 1, J262), 1)*1, IF(U262 &gt; 30, 3, IF(U262 &gt; 5, 2, 1)), IF(W262 &gt; 0, 2, 1), IF(X262 &gt; 0,2,1)), 0)</f>
        <v>1</v>
      </c>
      <c r="L262" s="15"/>
      <c r="M262" s="15"/>
      <c r="N262" s="16">
        <f t="shared" ca="1" si="24"/>
        <v>1</v>
      </c>
      <c r="O262" s="8">
        <f t="shared" ca="1" si="25"/>
        <v>1</v>
      </c>
      <c r="P262" s="8">
        <f t="shared" ca="1" si="26"/>
        <v>1</v>
      </c>
      <c r="Q262" s="8">
        <f t="shared" ref="Q262:Q325" si="30">IF(ISNA(VLOOKUP(B262,aid_exc,1,0)), 0, VLOOKUP(B262,aid_exc,2,0))</f>
        <v>0</v>
      </c>
      <c r="R262" s="16">
        <v>1</v>
      </c>
      <c r="S262" s="16"/>
      <c r="T262" s="19">
        <v>41570</v>
      </c>
      <c r="U262" s="16">
        <v>0</v>
      </c>
      <c r="V262" s="19"/>
      <c r="W262" s="160"/>
      <c r="X262" s="160"/>
      <c r="Y262" s="160"/>
      <c r="Z262" s="160"/>
      <c r="AA262" s="160"/>
      <c r="AB262" s="10">
        <v>41600</v>
      </c>
      <c r="AC262" t="s">
        <v>298</v>
      </c>
      <c r="AD262" s="160">
        <f t="shared" si="27"/>
        <v>0</v>
      </c>
      <c r="AF262" t="s">
        <v>466</v>
      </c>
      <c r="AG262" t="str">
        <f t="shared" si="28"/>
        <v/>
      </c>
    </row>
    <row r="263" spans="1:33" x14ac:dyDescent="0.25">
      <c r="A263">
        <v>2437</v>
      </c>
      <c r="B263">
        <v>10194</v>
      </c>
      <c r="C263" s="6" t="s">
        <v>542</v>
      </c>
      <c r="D263" s="8">
        <v>14495444.25</v>
      </c>
      <c r="E263" s="6" t="s">
        <v>1937</v>
      </c>
      <c r="G263" s="10">
        <v>41479</v>
      </c>
      <c r="J263" s="133">
        <f ca="1">VLOOKUP(A263,OFFSET('Классификация клиентов'!$A$6,1,0,1000,2),2,0)</f>
        <v>1</v>
      </c>
      <c r="K263" s="15">
        <f t="shared" si="29"/>
        <v>1</v>
      </c>
      <c r="L263" s="15"/>
      <c r="M263" s="15"/>
      <c r="N263" s="16">
        <f t="shared" ref="N263:N326" ca="1" si="31">MAX(1, J263+K263-1 +
            IF(OR( M263*1=0, NOT(ISERR(SEARCH((ROUND(J263,0)+K263-1) &amp; "", IF(L263&lt;&gt;-2, "", LEFT(M263)-1) &amp; M263)) )),
                   IF(L263=-2, -( IF(AND(M263*1&lt;&gt;0,  LEFT(M263)*1 = ROUND(J263,0)+K263), 0, 1 ) + J263 - ROUND(J263,0) ), L263),  0) )</f>
        <v>1</v>
      </c>
      <c r="O263" s="8">
        <f t="shared" ref="O263:O326" ca="1" si="32">MAX(N263, IF(Y263&gt;0,3,1), IF(Z263&gt;0,3,1), IF(AA263&gt;0,3,1))</f>
        <v>1</v>
      </c>
      <c r="P263" s="8">
        <f t="shared" ref="P263:P326" ca="1" si="33">IF(Q263=1, N263, IF(Q263=2, 0, O263))</f>
        <v>1</v>
      </c>
      <c r="Q263" s="8">
        <f t="shared" si="30"/>
        <v>0</v>
      </c>
      <c r="R263" s="16">
        <v>1</v>
      </c>
      <c r="S263" s="16"/>
      <c r="T263" s="19">
        <v>41571</v>
      </c>
      <c r="U263" s="16">
        <v>0</v>
      </c>
      <c r="V263" s="19"/>
      <c r="W263" s="160"/>
      <c r="X263" s="160"/>
      <c r="Y263" s="160"/>
      <c r="Z263" s="160"/>
      <c r="AA263" s="160"/>
      <c r="AB263" s="10">
        <v>41600</v>
      </c>
      <c r="AC263" t="s">
        <v>298</v>
      </c>
      <c r="AD263" s="160">
        <f t="shared" ref="AD263:AD326" si="34">COUNTA(W263:AA263)</f>
        <v>0</v>
      </c>
      <c r="AF263" t="s">
        <v>466</v>
      </c>
      <c r="AG263" t="str">
        <f t="shared" ref="AG263:AG326" si="35">SUBSTITUTE( SUBSTITUTE(AF263,"restr", " - реструктуризация"), "targ", " - цели")</f>
        <v/>
      </c>
    </row>
    <row r="264" spans="1:33" x14ac:dyDescent="0.25">
      <c r="A264">
        <v>2437</v>
      </c>
      <c r="B264">
        <v>10196</v>
      </c>
      <c r="C264" s="6" t="s">
        <v>169</v>
      </c>
      <c r="D264" s="8">
        <v>14808827.07</v>
      </c>
      <c r="E264" s="6" t="s">
        <v>1938</v>
      </c>
      <c r="G264" s="10">
        <v>41486</v>
      </c>
      <c r="J264" s="133">
        <f ca="1">VLOOKUP(A264,OFFSET('Классификация клиентов'!$A$6,1,0,1000,2),2,0)</f>
        <v>1</v>
      </c>
      <c r="K264" s="15">
        <f t="shared" si="29"/>
        <v>1</v>
      </c>
      <c r="L264" s="15"/>
      <c r="M264" s="15"/>
      <c r="N264" s="16">
        <f t="shared" ca="1" si="31"/>
        <v>1</v>
      </c>
      <c r="O264" s="8">
        <f t="shared" ca="1" si="32"/>
        <v>1</v>
      </c>
      <c r="P264" s="8">
        <f t="shared" ca="1" si="33"/>
        <v>1</v>
      </c>
      <c r="Q264" s="8">
        <f t="shared" si="30"/>
        <v>0</v>
      </c>
      <c r="R264" s="16">
        <v>1</v>
      </c>
      <c r="S264" s="16"/>
      <c r="T264" s="19">
        <v>41578</v>
      </c>
      <c r="U264" s="16">
        <v>0</v>
      </c>
      <c r="V264" s="19"/>
      <c r="W264" s="160"/>
      <c r="X264" s="160"/>
      <c r="Y264" s="160"/>
      <c r="Z264" s="160"/>
      <c r="AA264" s="160"/>
      <c r="AB264" s="10">
        <v>41600</v>
      </c>
      <c r="AC264" t="s">
        <v>298</v>
      </c>
      <c r="AD264" s="160">
        <f t="shared" si="34"/>
        <v>0</v>
      </c>
      <c r="AF264" t="s">
        <v>466</v>
      </c>
      <c r="AG264" t="str">
        <f t="shared" si="35"/>
        <v/>
      </c>
    </row>
    <row r="265" spans="1:33" x14ac:dyDescent="0.25">
      <c r="A265">
        <v>2437</v>
      </c>
      <c r="B265">
        <v>10199</v>
      </c>
      <c r="C265" s="6" t="s">
        <v>16</v>
      </c>
      <c r="D265" s="8">
        <v>8441663.1300000008</v>
      </c>
      <c r="E265" s="6" t="s">
        <v>1939</v>
      </c>
      <c r="G265" s="10">
        <v>41488</v>
      </c>
      <c r="J265" s="133">
        <f ca="1">VLOOKUP(A265,OFFSET('Классификация клиентов'!$A$6,1,0,1000,2),2,0)</f>
        <v>1</v>
      </c>
      <c r="K265" s="15">
        <f t="shared" si="29"/>
        <v>1</v>
      </c>
      <c r="L265" s="15"/>
      <c r="M265" s="15"/>
      <c r="N265" s="16">
        <f t="shared" ca="1" si="31"/>
        <v>1</v>
      </c>
      <c r="O265" s="8">
        <f t="shared" ca="1" si="32"/>
        <v>1</v>
      </c>
      <c r="P265" s="8">
        <f t="shared" ca="1" si="33"/>
        <v>1</v>
      </c>
      <c r="Q265" s="8">
        <f t="shared" si="30"/>
        <v>0</v>
      </c>
      <c r="R265" s="16">
        <v>1</v>
      </c>
      <c r="S265" s="16"/>
      <c r="T265" s="19">
        <v>41582</v>
      </c>
      <c r="U265" s="16">
        <v>0</v>
      </c>
      <c r="V265" s="19"/>
      <c r="W265" s="160"/>
      <c r="X265" s="160"/>
      <c r="Y265" s="160"/>
      <c r="Z265" s="160"/>
      <c r="AA265" s="160"/>
      <c r="AB265" s="10">
        <v>41600</v>
      </c>
      <c r="AC265" t="s">
        <v>298</v>
      </c>
      <c r="AD265" s="160">
        <f t="shared" si="34"/>
        <v>0</v>
      </c>
      <c r="AF265" t="s">
        <v>466</v>
      </c>
      <c r="AG265" t="str">
        <f t="shared" si="35"/>
        <v/>
      </c>
    </row>
    <row r="266" spans="1:33" x14ac:dyDescent="0.25">
      <c r="A266">
        <v>2437</v>
      </c>
      <c r="B266">
        <v>10200</v>
      </c>
      <c r="C266" s="6" t="s">
        <v>17</v>
      </c>
      <c r="D266" s="8">
        <v>6644930.9699999997</v>
      </c>
      <c r="E266" s="6" t="s">
        <v>1940</v>
      </c>
      <c r="G266" s="10">
        <v>41488</v>
      </c>
      <c r="J266" s="133">
        <f ca="1">VLOOKUP(A266,OFFSET('Классификация клиентов'!$A$6,1,0,1000,2),2,0)</f>
        <v>1</v>
      </c>
      <c r="K266" s="15">
        <f t="shared" si="29"/>
        <v>1</v>
      </c>
      <c r="L266" s="15"/>
      <c r="M266" s="15"/>
      <c r="N266" s="16">
        <f t="shared" ca="1" si="31"/>
        <v>1</v>
      </c>
      <c r="O266" s="8">
        <f t="shared" ca="1" si="32"/>
        <v>1</v>
      </c>
      <c r="P266" s="8">
        <f t="shared" ca="1" si="33"/>
        <v>1</v>
      </c>
      <c r="Q266" s="8">
        <f t="shared" si="30"/>
        <v>0</v>
      </c>
      <c r="R266" s="16">
        <v>1</v>
      </c>
      <c r="S266" s="16"/>
      <c r="T266" s="19">
        <v>41582</v>
      </c>
      <c r="U266" s="16">
        <v>0</v>
      </c>
      <c r="V266" s="19"/>
      <c r="W266" s="160"/>
      <c r="X266" s="160"/>
      <c r="Y266" s="160"/>
      <c r="Z266" s="160"/>
      <c r="AA266" s="160"/>
      <c r="AB266" s="10">
        <v>41600</v>
      </c>
      <c r="AC266" t="s">
        <v>298</v>
      </c>
      <c r="AD266" s="160">
        <f t="shared" si="34"/>
        <v>0</v>
      </c>
      <c r="AF266" t="s">
        <v>466</v>
      </c>
      <c r="AG266" t="str">
        <f t="shared" si="35"/>
        <v/>
      </c>
    </row>
    <row r="267" spans="1:33" x14ac:dyDescent="0.25">
      <c r="A267">
        <v>2437</v>
      </c>
      <c r="B267">
        <v>10201</v>
      </c>
      <c r="C267" s="6" t="s">
        <v>12</v>
      </c>
      <c r="D267" s="8">
        <v>7600059.71</v>
      </c>
      <c r="E267" s="6" t="s">
        <v>1941</v>
      </c>
      <c r="G267" s="10">
        <v>41492</v>
      </c>
      <c r="J267" s="133">
        <f ca="1">VLOOKUP(A267,OFFSET('Классификация клиентов'!$A$6,1,0,1000,2),2,0)</f>
        <v>1</v>
      </c>
      <c r="K267" s="15">
        <f t="shared" si="29"/>
        <v>1</v>
      </c>
      <c r="L267" s="15"/>
      <c r="M267" s="15"/>
      <c r="N267" s="16">
        <f t="shared" ca="1" si="31"/>
        <v>1</v>
      </c>
      <c r="O267" s="8">
        <f t="shared" ca="1" si="32"/>
        <v>1</v>
      </c>
      <c r="P267" s="8">
        <f t="shared" ca="1" si="33"/>
        <v>1</v>
      </c>
      <c r="Q267" s="8">
        <f t="shared" si="30"/>
        <v>0</v>
      </c>
      <c r="R267" s="16">
        <v>1</v>
      </c>
      <c r="S267" s="16"/>
      <c r="T267" s="19">
        <v>41584</v>
      </c>
      <c r="U267" s="16">
        <v>0</v>
      </c>
      <c r="V267" s="19"/>
      <c r="W267" s="160"/>
      <c r="X267" s="160"/>
      <c r="Y267" s="160"/>
      <c r="Z267" s="160"/>
      <c r="AA267" s="160"/>
      <c r="AB267" s="10">
        <v>41600</v>
      </c>
      <c r="AC267" t="s">
        <v>298</v>
      </c>
      <c r="AD267" s="160">
        <f t="shared" si="34"/>
        <v>0</v>
      </c>
      <c r="AF267" t="s">
        <v>466</v>
      </c>
      <c r="AG267" t="str">
        <f t="shared" si="35"/>
        <v/>
      </c>
    </row>
    <row r="268" spans="1:33" x14ac:dyDescent="0.25">
      <c r="A268">
        <v>2437</v>
      </c>
      <c r="B268">
        <v>10202</v>
      </c>
      <c r="C268" s="6" t="s">
        <v>13</v>
      </c>
      <c r="D268" s="8">
        <v>8067637.2199999997</v>
      </c>
      <c r="E268" s="6" t="s">
        <v>1942</v>
      </c>
      <c r="G268" s="10">
        <v>41492</v>
      </c>
      <c r="J268" s="133">
        <f ca="1">VLOOKUP(A268,OFFSET('Классификация клиентов'!$A$6,1,0,1000,2),2,0)</f>
        <v>1</v>
      </c>
      <c r="K268" s="15">
        <f t="shared" si="29"/>
        <v>1</v>
      </c>
      <c r="L268" s="15"/>
      <c r="M268" s="15"/>
      <c r="N268" s="16">
        <f t="shared" ca="1" si="31"/>
        <v>1</v>
      </c>
      <c r="O268" s="8">
        <f t="shared" ca="1" si="32"/>
        <v>1</v>
      </c>
      <c r="P268" s="8">
        <f t="shared" ca="1" si="33"/>
        <v>1</v>
      </c>
      <c r="Q268" s="8">
        <f t="shared" si="30"/>
        <v>0</v>
      </c>
      <c r="R268" s="16">
        <v>1</v>
      </c>
      <c r="S268" s="16"/>
      <c r="T268" s="19">
        <v>41584</v>
      </c>
      <c r="U268" s="16">
        <v>0</v>
      </c>
      <c r="V268" s="19"/>
      <c r="W268" s="160"/>
      <c r="X268" s="160"/>
      <c r="Y268" s="160"/>
      <c r="Z268" s="160"/>
      <c r="AA268" s="160"/>
      <c r="AB268" s="10">
        <v>41600</v>
      </c>
      <c r="AC268" t="s">
        <v>298</v>
      </c>
      <c r="AD268" s="160">
        <f t="shared" si="34"/>
        <v>0</v>
      </c>
      <c r="AF268" t="s">
        <v>466</v>
      </c>
      <c r="AG268" t="str">
        <f t="shared" si="35"/>
        <v/>
      </c>
    </row>
    <row r="269" spans="1:33" x14ac:dyDescent="0.25">
      <c r="A269">
        <v>2437</v>
      </c>
      <c r="B269">
        <v>10203</v>
      </c>
      <c r="C269" s="6" t="s">
        <v>14</v>
      </c>
      <c r="D269" s="8">
        <v>8563972.0700000003</v>
      </c>
      <c r="E269" s="6" t="s">
        <v>1943</v>
      </c>
      <c r="G269" s="10">
        <v>41492</v>
      </c>
      <c r="J269" s="133">
        <f ca="1">VLOOKUP(A269,OFFSET('Классификация клиентов'!$A$6,1,0,1000,2),2,0)</f>
        <v>1</v>
      </c>
      <c r="K269" s="15">
        <f t="shared" si="29"/>
        <v>1</v>
      </c>
      <c r="L269" s="15"/>
      <c r="M269" s="15"/>
      <c r="N269" s="16">
        <f t="shared" ca="1" si="31"/>
        <v>1</v>
      </c>
      <c r="O269" s="8">
        <f t="shared" ca="1" si="32"/>
        <v>1</v>
      </c>
      <c r="P269" s="8">
        <f t="shared" ca="1" si="33"/>
        <v>1</v>
      </c>
      <c r="Q269" s="8">
        <f t="shared" si="30"/>
        <v>0</v>
      </c>
      <c r="R269" s="16">
        <v>1</v>
      </c>
      <c r="S269" s="16"/>
      <c r="T269" s="19">
        <v>41584</v>
      </c>
      <c r="U269" s="16">
        <v>0</v>
      </c>
      <c r="V269" s="19"/>
      <c r="W269" s="160">
        <v>0</v>
      </c>
      <c r="X269" s="160"/>
      <c r="Y269" s="160"/>
      <c r="Z269" s="160"/>
      <c r="AA269" s="160"/>
      <c r="AB269" s="10">
        <v>42277</v>
      </c>
      <c r="AC269" t="s">
        <v>298</v>
      </c>
      <c r="AD269" s="160">
        <f t="shared" si="34"/>
        <v>1</v>
      </c>
      <c r="AF269" t="s">
        <v>2924</v>
      </c>
      <c r="AG269" t="str">
        <f t="shared" si="35"/>
        <v>реструктуризация (РП №43 от 2015-04-22)</v>
      </c>
    </row>
    <row r="270" spans="1:33" x14ac:dyDescent="0.25">
      <c r="A270">
        <v>2437</v>
      </c>
      <c r="B270">
        <v>10204</v>
      </c>
      <c r="C270" s="6" t="s">
        <v>15</v>
      </c>
      <c r="D270" s="8">
        <v>10659407.560000001</v>
      </c>
      <c r="E270" s="6" t="s">
        <v>1944</v>
      </c>
      <c r="G270" s="10">
        <v>41492</v>
      </c>
      <c r="J270" s="133">
        <f ca="1">VLOOKUP(A270,OFFSET('Классификация клиентов'!$A$6,1,0,1000,2),2,0)</f>
        <v>1</v>
      </c>
      <c r="K270" s="15">
        <f t="shared" si="29"/>
        <v>1</v>
      </c>
      <c r="L270" s="15"/>
      <c r="M270" s="15"/>
      <c r="N270" s="16">
        <f t="shared" ca="1" si="31"/>
        <v>1</v>
      </c>
      <c r="O270" s="8">
        <f t="shared" ca="1" si="32"/>
        <v>1</v>
      </c>
      <c r="P270" s="8">
        <f t="shared" ca="1" si="33"/>
        <v>1</v>
      </c>
      <c r="Q270" s="8">
        <f t="shared" si="30"/>
        <v>0</v>
      </c>
      <c r="R270" s="16">
        <v>1</v>
      </c>
      <c r="S270" s="16"/>
      <c r="T270" s="19">
        <v>41584</v>
      </c>
      <c r="U270" s="16">
        <v>0</v>
      </c>
      <c r="V270" s="19"/>
      <c r="W270" s="160"/>
      <c r="X270" s="160"/>
      <c r="Y270" s="160"/>
      <c r="Z270" s="160"/>
      <c r="AA270" s="160"/>
      <c r="AB270" s="10">
        <v>41600</v>
      </c>
      <c r="AC270" t="s">
        <v>298</v>
      </c>
      <c r="AD270" s="160">
        <f t="shared" si="34"/>
        <v>0</v>
      </c>
      <c r="AF270" t="s">
        <v>466</v>
      </c>
      <c r="AG270" t="str">
        <f t="shared" si="35"/>
        <v/>
      </c>
    </row>
    <row r="271" spans="1:33" x14ac:dyDescent="0.25">
      <c r="A271">
        <v>2437</v>
      </c>
      <c r="B271">
        <v>10205</v>
      </c>
      <c r="C271" s="6" t="s">
        <v>522</v>
      </c>
      <c r="D271" s="8">
        <v>6840095.8499999996</v>
      </c>
      <c r="E271" s="6" t="s">
        <v>1945</v>
      </c>
      <c r="G271" s="10">
        <v>41493</v>
      </c>
      <c r="J271" s="133">
        <f ca="1">VLOOKUP(A271,OFFSET('Классификация клиентов'!$A$6,1,0,1000,2),2,0)</f>
        <v>1</v>
      </c>
      <c r="K271" s="15">
        <f t="shared" si="29"/>
        <v>1</v>
      </c>
      <c r="L271" s="15"/>
      <c r="M271" s="15"/>
      <c r="N271" s="16">
        <f t="shared" ca="1" si="31"/>
        <v>1</v>
      </c>
      <c r="O271" s="8">
        <f t="shared" ca="1" si="32"/>
        <v>1</v>
      </c>
      <c r="P271" s="8">
        <f t="shared" ca="1" si="33"/>
        <v>1</v>
      </c>
      <c r="Q271" s="8">
        <f t="shared" si="30"/>
        <v>0</v>
      </c>
      <c r="R271" s="16">
        <v>1</v>
      </c>
      <c r="S271" s="16"/>
      <c r="T271" s="19">
        <v>41585</v>
      </c>
      <c r="U271" s="16">
        <v>0</v>
      </c>
      <c r="V271" s="19"/>
      <c r="W271" s="160"/>
      <c r="X271" s="160"/>
      <c r="Y271" s="160"/>
      <c r="Z271" s="160"/>
      <c r="AA271" s="160"/>
      <c r="AB271" s="10">
        <v>41600</v>
      </c>
      <c r="AC271" t="s">
        <v>298</v>
      </c>
      <c r="AD271" s="160">
        <f t="shared" si="34"/>
        <v>0</v>
      </c>
      <c r="AF271" t="s">
        <v>466</v>
      </c>
      <c r="AG271" t="str">
        <f t="shared" si="35"/>
        <v/>
      </c>
    </row>
    <row r="272" spans="1:33" x14ac:dyDescent="0.25">
      <c r="A272">
        <v>2437</v>
      </c>
      <c r="B272">
        <v>10206</v>
      </c>
      <c r="C272" s="6" t="s">
        <v>523</v>
      </c>
      <c r="D272" s="8">
        <v>7260867.4800000004</v>
      </c>
      <c r="E272" s="6" t="s">
        <v>1946</v>
      </c>
      <c r="G272" s="10">
        <v>41493</v>
      </c>
      <c r="J272" s="133">
        <f ca="1">VLOOKUP(A272,OFFSET('Классификация клиентов'!$A$6,1,0,1000,2),2,0)</f>
        <v>1</v>
      </c>
      <c r="K272" s="15">
        <f t="shared" si="29"/>
        <v>1</v>
      </c>
      <c r="L272" s="15"/>
      <c r="M272" s="15"/>
      <c r="N272" s="16">
        <f t="shared" ca="1" si="31"/>
        <v>1</v>
      </c>
      <c r="O272" s="8">
        <f t="shared" ca="1" si="32"/>
        <v>1</v>
      </c>
      <c r="P272" s="8">
        <f t="shared" ca="1" si="33"/>
        <v>1</v>
      </c>
      <c r="Q272" s="8">
        <f t="shared" si="30"/>
        <v>0</v>
      </c>
      <c r="R272" s="16">
        <v>1</v>
      </c>
      <c r="S272" s="16"/>
      <c r="T272" s="19">
        <v>41585</v>
      </c>
      <c r="U272" s="16">
        <v>0</v>
      </c>
      <c r="V272" s="19"/>
      <c r="W272" s="160"/>
      <c r="X272" s="160"/>
      <c r="Y272" s="160"/>
      <c r="Z272" s="160"/>
      <c r="AA272" s="160"/>
      <c r="AB272" s="10">
        <v>41600</v>
      </c>
      <c r="AC272" t="s">
        <v>298</v>
      </c>
      <c r="AD272" s="160">
        <f t="shared" si="34"/>
        <v>0</v>
      </c>
      <c r="AF272" t="s">
        <v>466</v>
      </c>
      <c r="AG272" t="str">
        <f t="shared" si="35"/>
        <v/>
      </c>
    </row>
    <row r="273" spans="1:33" x14ac:dyDescent="0.25">
      <c r="A273">
        <v>2437</v>
      </c>
      <c r="B273">
        <v>10207</v>
      </c>
      <c r="C273" s="6" t="s">
        <v>524</v>
      </c>
      <c r="D273" s="8">
        <v>7707568.8499999996</v>
      </c>
      <c r="E273" s="6" t="s">
        <v>1947</v>
      </c>
      <c r="G273" s="10">
        <v>41493</v>
      </c>
      <c r="J273" s="133">
        <f ca="1">VLOOKUP(A273,OFFSET('Классификация клиентов'!$A$6,1,0,1000,2),2,0)</f>
        <v>1</v>
      </c>
      <c r="K273" s="15">
        <f t="shared" si="29"/>
        <v>1</v>
      </c>
      <c r="L273" s="15"/>
      <c r="M273" s="15"/>
      <c r="N273" s="16">
        <f t="shared" ca="1" si="31"/>
        <v>1</v>
      </c>
      <c r="O273" s="8">
        <f t="shared" ca="1" si="32"/>
        <v>1</v>
      </c>
      <c r="P273" s="8">
        <f t="shared" ca="1" si="33"/>
        <v>1</v>
      </c>
      <c r="Q273" s="8">
        <f t="shared" si="30"/>
        <v>0</v>
      </c>
      <c r="R273" s="16">
        <v>1</v>
      </c>
      <c r="S273" s="16"/>
      <c r="T273" s="19">
        <v>41585</v>
      </c>
      <c r="U273" s="16">
        <v>0</v>
      </c>
      <c r="V273" s="19"/>
      <c r="W273" s="160"/>
      <c r="X273" s="160"/>
      <c r="Y273" s="160"/>
      <c r="Z273" s="160"/>
      <c r="AA273" s="160"/>
      <c r="AB273" s="10">
        <v>41600</v>
      </c>
      <c r="AC273" t="s">
        <v>298</v>
      </c>
      <c r="AD273" s="160">
        <f t="shared" si="34"/>
        <v>0</v>
      </c>
      <c r="AF273" t="s">
        <v>466</v>
      </c>
      <c r="AG273" t="str">
        <f t="shared" si="35"/>
        <v/>
      </c>
    </row>
    <row r="274" spans="1:33" x14ac:dyDescent="0.25">
      <c r="A274">
        <v>2437</v>
      </c>
      <c r="B274">
        <v>10208</v>
      </c>
      <c r="C274" s="6" t="s">
        <v>525</v>
      </c>
      <c r="D274" s="8">
        <v>9593460.7899999991</v>
      </c>
      <c r="E274" s="6" t="s">
        <v>1948</v>
      </c>
      <c r="G274" s="10">
        <v>41493</v>
      </c>
      <c r="J274" s="133">
        <f ca="1">VLOOKUP(A274,OFFSET('Классификация клиентов'!$A$6,1,0,1000,2),2,0)</f>
        <v>1</v>
      </c>
      <c r="K274" s="15">
        <f t="shared" si="29"/>
        <v>1</v>
      </c>
      <c r="L274" s="15"/>
      <c r="M274" s="15"/>
      <c r="N274" s="16">
        <f t="shared" ca="1" si="31"/>
        <v>1</v>
      </c>
      <c r="O274" s="8">
        <f t="shared" ca="1" si="32"/>
        <v>1</v>
      </c>
      <c r="P274" s="8">
        <f t="shared" ca="1" si="33"/>
        <v>1</v>
      </c>
      <c r="Q274" s="8">
        <f t="shared" si="30"/>
        <v>0</v>
      </c>
      <c r="R274" s="16">
        <v>1</v>
      </c>
      <c r="S274" s="16"/>
      <c r="T274" s="19">
        <v>41585</v>
      </c>
      <c r="U274" s="16">
        <v>0</v>
      </c>
      <c r="V274" s="19"/>
      <c r="W274" s="160"/>
      <c r="X274" s="160"/>
      <c r="Y274" s="160"/>
      <c r="Z274" s="160"/>
      <c r="AA274" s="160"/>
      <c r="AB274" s="10">
        <v>41600</v>
      </c>
      <c r="AC274" t="s">
        <v>298</v>
      </c>
      <c r="AD274" s="160">
        <f t="shared" si="34"/>
        <v>0</v>
      </c>
      <c r="AF274" t="s">
        <v>466</v>
      </c>
      <c r="AG274" t="str">
        <f t="shared" si="35"/>
        <v/>
      </c>
    </row>
    <row r="275" spans="1:33" x14ac:dyDescent="0.25">
      <c r="A275">
        <v>2437</v>
      </c>
      <c r="B275">
        <v>10209</v>
      </c>
      <c r="C275" s="6" t="s">
        <v>406</v>
      </c>
      <c r="D275" s="8">
        <v>7864711.4699999997</v>
      </c>
      <c r="E275" s="6" t="s">
        <v>1949</v>
      </c>
      <c r="G275" s="10">
        <v>41499</v>
      </c>
      <c r="J275" s="133">
        <f ca="1">VLOOKUP(A275,OFFSET('Классификация клиентов'!$A$6,1,0,1000,2),2,0)</f>
        <v>1</v>
      </c>
      <c r="K275" s="15">
        <f t="shared" si="29"/>
        <v>1</v>
      </c>
      <c r="L275" s="15"/>
      <c r="M275" s="15"/>
      <c r="N275" s="16">
        <f t="shared" ca="1" si="31"/>
        <v>1</v>
      </c>
      <c r="O275" s="8">
        <f t="shared" ca="1" si="32"/>
        <v>1</v>
      </c>
      <c r="P275" s="8">
        <f t="shared" ca="1" si="33"/>
        <v>1</v>
      </c>
      <c r="Q275" s="8">
        <f t="shared" si="30"/>
        <v>0</v>
      </c>
      <c r="R275" s="16">
        <v>1</v>
      </c>
      <c r="S275" s="16"/>
      <c r="T275" s="19">
        <v>41591</v>
      </c>
      <c r="U275" s="16">
        <v>0</v>
      </c>
      <c r="V275" s="19"/>
      <c r="W275" s="160"/>
      <c r="X275" s="160"/>
      <c r="Y275" s="160"/>
      <c r="Z275" s="160"/>
      <c r="AA275" s="160"/>
      <c r="AB275" s="10">
        <v>41600</v>
      </c>
      <c r="AC275" t="s">
        <v>298</v>
      </c>
      <c r="AD275" s="160">
        <f t="shared" si="34"/>
        <v>0</v>
      </c>
      <c r="AF275" t="s">
        <v>466</v>
      </c>
      <c r="AG275" t="str">
        <f t="shared" si="35"/>
        <v/>
      </c>
    </row>
    <row r="276" spans="1:33" x14ac:dyDescent="0.25">
      <c r="A276">
        <v>2437</v>
      </c>
      <c r="B276">
        <v>10210</v>
      </c>
      <c r="C276" s="6" t="s">
        <v>407</v>
      </c>
      <c r="D276" s="8">
        <v>8410138.3499999996</v>
      </c>
      <c r="E276" s="6" t="s">
        <v>1950</v>
      </c>
      <c r="G276" s="10">
        <v>41499</v>
      </c>
      <c r="J276" s="133">
        <f ca="1">VLOOKUP(A276,OFFSET('Классификация клиентов'!$A$6,1,0,1000,2),2,0)</f>
        <v>1</v>
      </c>
      <c r="K276" s="15">
        <f t="shared" si="29"/>
        <v>1</v>
      </c>
      <c r="L276" s="15"/>
      <c r="M276" s="15"/>
      <c r="N276" s="16">
        <f t="shared" ca="1" si="31"/>
        <v>1</v>
      </c>
      <c r="O276" s="8">
        <f t="shared" ca="1" si="32"/>
        <v>1</v>
      </c>
      <c r="P276" s="8">
        <f t="shared" ca="1" si="33"/>
        <v>1</v>
      </c>
      <c r="Q276" s="8">
        <f t="shared" si="30"/>
        <v>0</v>
      </c>
      <c r="R276" s="16">
        <v>1</v>
      </c>
      <c r="S276" s="16"/>
      <c r="T276" s="19">
        <v>41591</v>
      </c>
      <c r="U276" s="16">
        <v>0</v>
      </c>
      <c r="V276" s="19"/>
      <c r="W276" s="160"/>
      <c r="X276" s="160"/>
      <c r="Y276" s="160"/>
      <c r="Z276" s="160"/>
      <c r="AA276" s="160"/>
      <c r="AB276" s="10">
        <v>41600</v>
      </c>
      <c r="AC276" t="s">
        <v>298</v>
      </c>
      <c r="AD276" s="160">
        <f t="shared" si="34"/>
        <v>0</v>
      </c>
      <c r="AF276" t="s">
        <v>466</v>
      </c>
      <c r="AG276" t="str">
        <f t="shared" si="35"/>
        <v/>
      </c>
    </row>
    <row r="277" spans="1:33" x14ac:dyDescent="0.25">
      <c r="A277">
        <v>2437</v>
      </c>
      <c r="B277">
        <v>10211</v>
      </c>
      <c r="C277" s="6" t="s">
        <v>408</v>
      </c>
      <c r="D277" s="8">
        <v>8866465.5999999996</v>
      </c>
      <c r="E277" s="6" t="s">
        <v>1951</v>
      </c>
      <c r="G277" s="10">
        <v>41499</v>
      </c>
      <c r="J277" s="133">
        <f ca="1">VLOOKUP(A277,OFFSET('Классификация клиентов'!$A$6,1,0,1000,2),2,0)</f>
        <v>1</v>
      </c>
      <c r="K277" s="15">
        <f t="shared" si="29"/>
        <v>1</v>
      </c>
      <c r="L277" s="15"/>
      <c r="M277" s="15"/>
      <c r="N277" s="16">
        <f t="shared" ca="1" si="31"/>
        <v>1</v>
      </c>
      <c r="O277" s="8">
        <f t="shared" ca="1" si="32"/>
        <v>1</v>
      </c>
      <c r="P277" s="8">
        <f t="shared" ca="1" si="33"/>
        <v>1</v>
      </c>
      <c r="Q277" s="8">
        <f t="shared" si="30"/>
        <v>0</v>
      </c>
      <c r="R277" s="16">
        <v>1</v>
      </c>
      <c r="S277" s="16"/>
      <c r="T277" s="19">
        <v>41591</v>
      </c>
      <c r="U277" s="16">
        <v>0</v>
      </c>
      <c r="V277" s="19"/>
      <c r="W277" s="160"/>
      <c r="X277" s="160"/>
      <c r="Y277" s="160"/>
      <c r="Z277" s="160"/>
      <c r="AA277" s="160"/>
      <c r="AB277" s="10">
        <v>41600</v>
      </c>
      <c r="AC277" t="s">
        <v>298</v>
      </c>
      <c r="AD277" s="160">
        <f t="shared" si="34"/>
        <v>0</v>
      </c>
      <c r="AF277" t="s">
        <v>466</v>
      </c>
      <c r="AG277" t="str">
        <f t="shared" si="35"/>
        <v/>
      </c>
    </row>
    <row r="278" spans="1:33" x14ac:dyDescent="0.25">
      <c r="A278">
        <v>2437</v>
      </c>
      <c r="B278">
        <v>10212</v>
      </c>
      <c r="C278" s="6" t="s">
        <v>409</v>
      </c>
      <c r="D278" s="8">
        <v>10095932.140000001</v>
      </c>
      <c r="E278" s="6" t="s">
        <v>1952</v>
      </c>
      <c r="G278" s="10">
        <v>41499</v>
      </c>
      <c r="J278" s="133">
        <f ca="1">VLOOKUP(A278,OFFSET('Классификация клиентов'!$A$6,1,0,1000,2),2,0)</f>
        <v>1</v>
      </c>
      <c r="K278" s="15">
        <f t="shared" si="29"/>
        <v>1</v>
      </c>
      <c r="L278" s="15"/>
      <c r="M278" s="15"/>
      <c r="N278" s="16">
        <f t="shared" ca="1" si="31"/>
        <v>1</v>
      </c>
      <c r="O278" s="8">
        <f t="shared" ca="1" si="32"/>
        <v>1</v>
      </c>
      <c r="P278" s="8">
        <f t="shared" ca="1" si="33"/>
        <v>1</v>
      </c>
      <c r="Q278" s="8">
        <f t="shared" si="30"/>
        <v>0</v>
      </c>
      <c r="R278" s="16">
        <v>1</v>
      </c>
      <c r="S278" s="16"/>
      <c r="T278" s="19">
        <v>41591</v>
      </c>
      <c r="U278" s="16">
        <v>0</v>
      </c>
      <c r="V278" s="19"/>
      <c r="W278" s="160"/>
      <c r="X278" s="160"/>
      <c r="Y278" s="160"/>
      <c r="Z278" s="160"/>
      <c r="AA278" s="160"/>
      <c r="AB278" s="10">
        <v>41600</v>
      </c>
      <c r="AC278" t="s">
        <v>298</v>
      </c>
      <c r="AD278" s="160">
        <f t="shared" si="34"/>
        <v>0</v>
      </c>
      <c r="AF278" t="s">
        <v>466</v>
      </c>
      <c r="AG278" t="str">
        <f t="shared" si="35"/>
        <v/>
      </c>
    </row>
    <row r="279" spans="1:33" x14ac:dyDescent="0.25">
      <c r="A279">
        <v>2437</v>
      </c>
      <c r="B279">
        <v>10213</v>
      </c>
      <c r="C279" s="6" t="s">
        <v>69</v>
      </c>
      <c r="D279" s="8">
        <v>26266461.390000001</v>
      </c>
      <c r="E279" s="6" t="s">
        <v>1953</v>
      </c>
      <c r="G279" s="10">
        <v>41512</v>
      </c>
      <c r="J279" s="133">
        <f ca="1">VLOOKUP(A279,OFFSET('Классификация клиентов'!$A$6,1,0,1000,2),2,0)</f>
        <v>1</v>
      </c>
      <c r="K279" s="15">
        <f t="shared" si="29"/>
        <v>1</v>
      </c>
      <c r="L279" s="15"/>
      <c r="M279" s="15"/>
      <c r="N279" s="16">
        <f t="shared" ca="1" si="31"/>
        <v>1</v>
      </c>
      <c r="O279" s="8">
        <f t="shared" ca="1" si="32"/>
        <v>1</v>
      </c>
      <c r="P279" s="8">
        <f t="shared" ca="1" si="33"/>
        <v>1</v>
      </c>
      <c r="Q279" s="8">
        <f t="shared" si="30"/>
        <v>0</v>
      </c>
      <c r="R279" s="16">
        <v>1</v>
      </c>
      <c r="S279" s="16">
        <v>1</v>
      </c>
      <c r="T279" s="19">
        <v>41604</v>
      </c>
      <c r="U279" s="16">
        <v>0</v>
      </c>
      <c r="V279" s="19"/>
      <c r="W279" s="160"/>
      <c r="X279" s="160"/>
      <c r="Y279" s="160"/>
      <c r="Z279" s="160"/>
      <c r="AA279" s="160"/>
      <c r="AB279" s="10">
        <v>41608</v>
      </c>
      <c r="AC279" t="s">
        <v>298</v>
      </c>
      <c r="AD279" s="160">
        <f t="shared" si="34"/>
        <v>0</v>
      </c>
      <c r="AF279" t="s">
        <v>466</v>
      </c>
      <c r="AG279" t="str">
        <f t="shared" si="35"/>
        <v/>
      </c>
    </row>
    <row r="280" spans="1:33" x14ac:dyDescent="0.25">
      <c r="A280">
        <v>2437</v>
      </c>
      <c r="B280">
        <v>10214</v>
      </c>
      <c r="C280" s="6" t="s">
        <v>70</v>
      </c>
      <c r="D280" s="8">
        <v>20882762.399999999</v>
      </c>
      <c r="E280" s="6" t="s">
        <v>1954</v>
      </c>
      <c r="G280" s="10">
        <v>41512</v>
      </c>
      <c r="J280" s="133">
        <f ca="1">VLOOKUP(A280,OFFSET('Классификация клиентов'!$A$6,1,0,1000,2),2,0)</f>
        <v>1</v>
      </c>
      <c r="K280" s="15">
        <f t="shared" si="29"/>
        <v>1</v>
      </c>
      <c r="L280" s="15"/>
      <c r="M280" s="15"/>
      <c r="N280" s="16">
        <f t="shared" ca="1" si="31"/>
        <v>1</v>
      </c>
      <c r="O280" s="8">
        <f t="shared" ca="1" si="32"/>
        <v>1</v>
      </c>
      <c r="P280" s="8">
        <f t="shared" ca="1" si="33"/>
        <v>1</v>
      </c>
      <c r="Q280" s="8">
        <f t="shared" si="30"/>
        <v>0</v>
      </c>
      <c r="R280" s="16">
        <v>1</v>
      </c>
      <c r="S280" s="16">
        <v>1</v>
      </c>
      <c r="T280" s="19">
        <v>41604</v>
      </c>
      <c r="U280" s="16">
        <v>0</v>
      </c>
      <c r="V280" s="19"/>
      <c r="W280" s="160"/>
      <c r="X280" s="160"/>
      <c r="Y280" s="160"/>
      <c r="Z280" s="160"/>
      <c r="AA280" s="160"/>
      <c r="AB280" s="10">
        <v>41608</v>
      </c>
      <c r="AC280" t="s">
        <v>298</v>
      </c>
      <c r="AD280" s="160">
        <f t="shared" si="34"/>
        <v>0</v>
      </c>
      <c r="AF280" t="s">
        <v>466</v>
      </c>
      <c r="AG280" t="str">
        <f t="shared" si="35"/>
        <v/>
      </c>
    </row>
    <row r="281" spans="1:33" x14ac:dyDescent="0.25">
      <c r="A281">
        <v>2437</v>
      </c>
      <c r="B281">
        <v>10217</v>
      </c>
      <c r="C281" s="6" t="s">
        <v>464</v>
      </c>
      <c r="D281" s="8">
        <v>20529311.82</v>
      </c>
      <c r="E281" s="6" t="s">
        <v>1955</v>
      </c>
      <c r="G281" s="10">
        <v>41516</v>
      </c>
      <c r="J281" s="133">
        <f ca="1">VLOOKUP(A281,OFFSET('Классификация клиентов'!$A$6,1,0,1000,2),2,0)</f>
        <v>1</v>
      </c>
      <c r="K281" s="15">
        <f t="shared" si="29"/>
        <v>1</v>
      </c>
      <c r="L281" s="15"/>
      <c r="M281" s="15"/>
      <c r="N281" s="16">
        <f t="shared" ca="1" si="31"/>
        <v>1</v>
      </c>
      <c r="O281" s="8">
        <f t="shared" ca="1" si="32"/>
        <v>1</v>
      </c>
      <c r="P281" s="8">
        <f t="shared" ca="1" si="33"/>
        <v>1</v>
      </c>
      <c r="Q281" s="8">
        <f t="shared" si="30"/>
        <v>0</v>
      </c>
      <c r="R281" s="16">
        <v>1</v>
      </c>
      <c r="S281" s="16">
        <v>1</v>
      </c>
      <c r="T281" s="19">
        <v>41610</v>
      </c>
      <c r="U281" s="16">
        <v>0</v>
      </c>
      <c r="V281" s="19"/>
      <c r="W281" s="160"/>
      <c r="X281" s="160"/>
      <c r="Y281" s="160"/>
      <c r="Z281" s="160"/>
      <c r="AA281" s="160"/>
      <c r="AB281" s="10">
        <v>41632</v>
      </c>
      <c r="AC281" t="s">
        <v>298</v>
      </c>
      <c r="AD281" s="160">
        <f t="shared" si="34"/>
        <v>0</v>
      </c>
      <c r="AF281" t="s">
        <v>466</v>
      </c>
      <c r="AG281" t="str">
        <f t="shared" si="35"/>
        <v/>
      </c>
    </row>
    <row r="282" spans="1:33" x14ac:dyDescent="0.25">
      <c r="A282">
        <v>2437</v>
      </c>
      <c r="B282">
        <v>10218</v>
      </c>
      <c r="C282" s="6" t="s">
        <v>465</v>
      </c>
      <c r="D282" s="8">
        <v>16472902.460000001</v>
      </c>
      <c r="E282" s="6" t="s">
        <v>1956</v>
      </c>
      <c r="G282" s="10">
        <v>41516</v>
      </c>
      <c r="J282" s="133">
        <f ca="1">VLOOKUP(A282,OFFSET('Классификация клиентов'!$A$6,1,0,1000,2),2,0)</f>
        <v>1</v>
      </c>
      <c r="K282" s="15">
        <f t="shared" si="29"/>
        <v>1</v>
      </c>
      <c r="L282" s="15"/>
      <c r="M282" s="15"/>
      <c r="N282" s="16">
        <f t="shared" ca="1" si="31"/>
        <v>1</v>
      </c>
      <c r="O282" s="8">
        <f t="shared" ca="1" si="32"/>
        <v>1</v>
      </c>
      <c r="P282" s="8">
        <f t="shared" ca="1" si="33"/>
        <v>1</v>
      </c>
      <c r="Q282" s="8">
        <f t="shared" si="30"/>
        <v>0</v>
      </c>
      <c r="R282" s="16">
        <v>1</v>
      </c>
      <c r="S282" s="16">
        <v>1</v>
      </c>
      <c r="T282" s="19">
        <v>41610</v>
      </c>
      <c r="U282" s="16">
        <v>0</v>
      </c>
      <c r="V282" s="19"/>
      <c r="W282" s="160"/>
      <c r="X282" s="160"/>
      <c r="Y282" s="160"/>
      <c r="Z282" s="160"/>
      <c r="AA282" s="160"/>
      <c r="AB282" s="10">
        <v>41632</v>
      </c>
      <c r="AC282" t="s">
        <v>298</v>
      </c>
      <c r="AD282" s="160">
        <f t="shared" si="34"/>
        <v>0</v>
      </c>
      <c r="AF282" t="s">
        <v>466</v>
      </c>
      <c r="AG282" t="str">
        <f t="shared" si="35"/>
        <v/>
      </c>
    </row>
    <row r="283" spans="1:33" x14ac:dyDescent="0.25">
      <c r="A283">
        <v>2437</v>
      </c>
      <c r="B283">
        <v>10219</v>
      </c>
      <c r="C283" s="6" t="s">
        <v>102</v>
      </c>
      <c r="D283" s="8">
        <v>15519217.6</v>
      </c>
      <c r="E283" s="6" t="s">
        <v>1957</v>
      </c>
      <c r="G283" s="10">
        <v>41516</v>
      </c>
      <c r="J283" s="133">
        <f ca="1">VLOOKUP(A283,OFFSET('Классификация клиентов'!$A$6,1,0,1000,2),2,0)</f>
        <v>1</v>
      </c>
      <c r="K283" s="15">
        <f t="shared" si="29"/>
        <v>1</v>
      </c>
      <c r="L283" s="15"/>
      <c r="M283" s="15"/>
      <c r="N283" s="16">
        <f t="shared" ca="1" si="31"/>
        <v>1</v>
      </c>
      <c r="O283" s="8">
        <f t="shared" ca="1" si="32"/>
        <v>1</v>
      </c>
      <c r="P283" s="8">
        <f t="shared" ca="1" si="33"/>
        <v>1</v>
      </c>
      <c r="Q283" s="8">
        <f t="shared" si="30"/>
        <v>0</v>
      </c>
      <c r="R283" s="16">
        <v>1</v>
      </c>
      <c r="S283" s="16">
        <v>1</v>
      </c>
      <c r="T283" s="19">
        <v>41610</v>
      </c>
      <c r="U283" s="16">
        <v>0</v>
      </c>
      <c r="V283" s="19"/>
      <c r="W283" s="160"/>
      <c r="X283" s="160"/>
      <c r="Y283" s="160"/>
      <c r="Z283" s="160"/>
      <c r="AA283" s="160"/>
      <c r="AB283" s="10">
        <v>41632</v>
      </c>
      <c r="AC283" t="s">
        <v>298</v>
      </c>
      <c r="AD283" s="160">
        <f t="shared" si="34"/>
        <v>0</v>
      </c>
      <c r="AF283" t="s">
        <v>466</v>
      </c>
      <c r="AG283" t="str">
        <f t="shared" si="35"/>
        <v/>
      </c>
    </row>
    <row r="284" spans="1:33" x14ac:dyDescent="0.25">
      <c r="A284">
        <v>2437</v>
      </c>
      <c r="B284">
        <v>10220</v>
      </c>
      <c r="C284" s="6" t="s">
        <v>103</v>
      </c>
      <c r="D284" s="8">
        <v>14619858.859999999</v>
      </c>
      <c r="E284" s="6" t="s">
        <v>1958</v>
      </c>
      <c r="G284" s="10">
        <v>41516</v>
      </c>
      <c r="J284" s="133">
        <f ca="1">VLOOKUP(A284,OFFSET('Классификация клиентов'!$A$6,1,0,1000,2),2,0)</f>
        <v>1</v>
      </c>
      <c r="K284" s="15">
        <f t="shared" si="29"/>
        <v>1</v>
      </c>
      <c r="L284" s="15"/>
      <c r="M284" s="15"/>
      <c r="N284" s="16">
        <f t="shared" ca="1" si="31"/>
        <v>1</v>
      </c>
      <c r="O284" s="8">
        <f t="shared" ca="1" si="32"/>
        <v>1</v>
      </c>
      <c r="P284" s="8">
        <f t="shared" ca="1" si="33"/>
        <v>1</v>
      </c>
      <c r="Q284" s="8">
        <f t="shared" si="30"/>
        <v>0</v>
      </c>
      <c r="R284" s="16">
        <v>1</v>
      </c>
      <c r="S284" s="16">
        <v>1</v>
      </c>
      <c r="T284" s="19">
        <v>41610</v>
      </c>
      <c r="U284" s="16">
        <v>0</v>
      </c>
      <c r="V284" s="19"/>
      <c r="W284" s="160"/>
      <c r="X284" s="160"/>
      <c r="Y284" s="160"/>
      <c r="Z284" s="160"/>
      <c r="AA284" s="160"/>
      <c r="AB284" s="10">
        <v>41632</v>
      </c>
      <c r="AC284" t="s">
        <v>298</v>
      </c>
      <c r="AD284" s="160">
        <f t="shared" si="34"/>
        <v>0</v>
      </c>
      <c r="AF284" t="s">
        <v>466</v>
      </c>
      <c r="AG284" t="str">
        <f t="shared" si="35"/>
        <v/>
      </c>
    </row>
    <row r="285" spans="1:33" x14ac:dyDescent="0.25">
      <c r="A285">
        <v>2437</v>
      </c>
      <c r="B285">
        <v>10221</v>
      </c>
      <c r="C285" s="6" t="s">
        <v>401</v>
      </c>
      <c r="D285" s="8">
        <v>9779842.0500000007</v>
      </c>
      <c r="E285" s="6" t="s">
        <v>1959</v>
      </c>
      <c r="G285" s="10">
        <v>41523</v>
      </c>
      <c r="J285" s="133">
        <f ca="1">VLOOKUP(A285,OFFSET('Классификация клиентов'!$A$6,1,0,1000,2),2,0)</f>
        <v>1</v>
      </c>
      <c r="K285" s="15">
        <f t="shared" si="29"/>
        <v>1</v>
      </c>
      <c r="L285" s="15"/>
      <c r="M285" s="15"/>
      <c r="N285" s="16">
        <f t="shared" ca="1" si="31"/>
        <v>1</v>
      </c>
      <c r="O285" s="8">
        <f t="shared" ca="1" si="32"/>
        <v>1</v>
      </c>
      <c r="P285" s="8">
        <f t="shared" ca="1" si="33"/>
        <v>1</v>
      </c>
      <c r="Q285" s="8">
        <f t="shared" si="30"/>
        <v>0</v>
      </c>
      <c r="R285" s="16">
        <v>1</v>
      </c>
      <c r="S285" s="16">
        <v>1</v>
      </c>
      <c r="T285" s="19">
        <v>41614</v>
      </c>
      <c r="U285" s="16">
        <v>0</v>
      </c>
      <c r="V285" s="19"/>
      <c r="W285" s="160"/>
      <c r="X285" s="160"/>
      <c r="Y285" s="160"/>
      <c r="Z285" s="160"/>
      <c r="AA285" s="160"/>
      <c r="AB285" s="10">
        <v>41632</v>
      </c>
      <c r="AC285" t="s">
        <v>298</v>
      </c>
      <c r="AD285" s="160">
        <f t="shared" si="34"/>
        <v>0</v>
      </c>
      <c r="AF285" t="s">
        <v>466</v>
      </c>
      <c r="AG285" t="str">
        <f t="shared" si="35"/>
        <v/>
      </c>
    </row>
    <row r="286" spans="1:33" x14ac:dyDescent="0.25">
      <c r="A286">
        <v>2437</v>
      </c>
      <c r="B286">
        <v>10222</v>
      </c>
      <c r="C286" s="6" t="s">
        <v>402</v>
      </c>
      <c r="D286" s="8">
        <v>26097346.57</v>
      </c>
      <c r="E286" s="6" t="s">
        <v>1960</v>
      </c>
      <c r="G286" s="10">
        <v>41523</v>
      </c>
      <c r="J286" s="133">
        <f ca="1">VLOOKUP(A286,OFFSET('Классификация клиентов'!$A$6,1,0,1000,2),2,0)</f>
        <v>1</v>
      </c>
      <c r="K286" s="15">
        <f t="shared" si="29"/>
        <v>1</v>
      </c>
      <c r="L286" s="15"/>
      <c r="M286" s="15"/>
      <c r="N286" s="16">
        <f t="shared" ca="1" si="31"/>
        <v>1</v>
      </c>
      <c r="O286" s="8">
        <f t="shared" ca="1" si="32"/>
        <v>1</v>
      </c>
      <c r="P286" s="8">
        <f t="shared" ca="1" si="33"/>
        <v>1</v>
      </c>
      <c r="Q286" s="8">
        <f t="shared" si="30"/>
        <v>0</v>
      </c>
      <c r="R286" s="16">
        <v>1</v>
      </c>
      <c r="S286" s="16">
        <v>1</v>
      </c>
      <c r="T286" s="19">
        <v>41614</v>
      </c>
      <c r="U286" s="16">
        <v>0</v>
      </c>
      <c r="V286" s="19"/>
      <c r="W286" s="160"/>
      <c r="X286" s="160"/>
      <c r="Y286" s="160"/>
      <c r="Z286" s="160"/>
      <c r="AA286" s="160"/>
      <c r="AB286" s="10">
        <v>41632</v>
      </c>
      <c r="AC286" t="s">
        <v>298</v>
      </c>
      <c r="AD286" s="160">
        <f t="shared" si="34"/>
        <v>0</v>
      </c>
      <c r="AF286" t="s">
        <v>466</v>
      </c>
      <c r="AG286" t="str">
        <f t="shared" si="35"/>
        <v/>
      </c>
    </row>
    <row r="287" spans="1:33" x14ac:dyDescent="0.25">
      <c r="A287">
        <v>2437</v>
      </c>
      <c r="B287">
        <v>10223</v>
      </c>
      <c r="C287" s="6" t="s">
        <v>403</v>
      </c>
      <c r="D287" s="8">
        <v>14112213.59</v>
      </c>
      <c r="E287" s="6" t="s">
        <v>1961</v>
      </c>
      <c r="G287" s="10">
        <v>41526</v>
      </c>
      <c r="J287" s="133">
        <f ca="1">VLOOKUP(A287,OFFSET('Классификация клиентов'!$A$6,1,0,1000,2),2,0)</f>
        <v>1</v>
      </c>
      <c r="K287" s="15">
        <f t="shared" si="29"/>
        <v>1</v>
      </c>
      <c r="L287" s="15"/>
      <c r="M287" s="15"/>
      <c r="N287" s="16">
        <f t="shared" ca="1" si="31"/>
        <v>1</v>
      </c>
      <c r="O287" s="8">
        <f t="shared" ca="1" si="32"/>
        <v>1</v>
      </c>
      <c r="P287" s="8">
        <f t="shared" ca="1" si="33"/>
        <v>1</v>
      </c>
      <c r="Q287" s="8">
        <f t="shared" si="30"/>
        <v>0</v>
      </c>
      <c r="R287" s="16">
        <v>1</v>
      </c>
      <c r="S287" s="16">
        <v>1</v>
      </c>
      <c r="T287" s="19">
        <v>41617</v>
      </c>
      <c r="U287" s="16">
        <v>0</v>
      </c>
      <c r="V287" s="19"/>
      <c r="W287" s="160"/>
      <c r="X287" s="160"/>
      <c r="Y287" s="160"/>
      <c r="Z287" s="160"/>
      <c r="AA287" s="160"/>
      <c r="AB287" s="10">
        <v>41632</v>
      </c>
      <c r="AC287" t="s">
        <v>298</v>
      </c>
      <c r="AD287" s="160">
        <f t="shared" si="34"/>
        <v>0</v>
      </c>
      <c r="AF287" t="s">
        <v>466</v>
      </c>
      <c r="AG287" t="str">
        <f t="shared" si="35"/>
        <v/>
      </c>
    </row>
    <row r="288" spans="1:33" x14ac:dyDescent="0.25">
      <c r="A288">
        <v>2437</v>
      </c>
      <c r="B288">
        <v>10225</v>
      </c>
      <c r="C288" s="6" t="s">
        <v>404</v>
      </c>
      <c r="D288" s="8">
        <v>10753079.48</v>
      </c>
      <c r="E288" s="6" t="s">
        <v>1962</v>
      </c>
      <c r="G288" s="10">
        <v>41534</v>
      </c>
      <c r="J288" s="133">
        <f ca="1">VLOOKUP(A288,OFFSET('Классификация клиентов'!$A$6,1,0,1000,2),2,0)</f>
        <v>1</v>
      </c>
      <c r="K288" s="15">
        <f t="shared" si="29"/>
        <v>1</v>
      </c>
      <c r="L288" s="15"/>
      <c r="M288" s="15"/>
      <c r="N288" s="16">
        <f t="shared" ca="1" si="31"/>
        <v>1</v>
      </c>
      <c r="O288" s="8">
        <f t="shared" ca="1" si="32"/>
        <v>1</v>
      </c>
      <c r="P288" s="8">
        <f t="shared" ca="1" si="33"/>
        <v>1</v>
      </c>
      <c r="Q288" s="8">
        <f t="shared" si="30"/>
        <v>0</v>
      </c>
      <c r="R288" s="16">
        <v>1</v>
      </c>
      <c r="S288" s="16">
        <v>1</v>
      </c>
      <c r="T288" s="19">
        <v>41625</v>
      </c>
      <c r="U288" s="16">
        <v>0</v>
      </c>
      <c r="V288" s="19"/>
      <c r="W288" s="160"/>
      <c r="X288" s="160"/>
      <c r="Y288" s="160"/>
      <c r="Z288" s="160"/>
      <c r="AA288" s="160"/>
      <c r="AB288" s="10">
        <v>41632</v>
      </c>
      <c r="AC288" t="s">
        <v>298</v>
      </c>
      <c r="AD288" s="160">
        <f t="shared" si="34"/>
        <v>0</v>
      </c>
      <c r="AF288" t="s">
        <v>466</v>
      </c>
      <c r="AG288" t="str">
        <f t="shared" si="35"/>
        <v/>
      </c>
    </row>
    <row r="289" spans="1:33" x14ac:dyDescent="0.25">
      <c r="A289">
        <v>2437</v>
      </c>
      <c r="B289">
        <v>10227</v>
      </c>
      <c r="C289" s="6" t="s">
        <v>385</v>
      </c>
      <c r="D289" s="8">
        <v>6997779.9299999997</v>
      </c>
      <c r="E289" s="6" t="s">
        <v>1963</v>
      </c>
      <c r="G289" s="10">
        <v>41536</v>
      </c>
      <c r="J289" s="133">
        <f ca="1">VLOOKUP(A289,OFFSET('Классификация клиентов'!$A$6,1,0,1000,2),2,0)</f>
        <v>1</v>
      </c>
      <c r="K289" s="15">
        <f t="shared" si="29"/>
        <v>1</v>
      </c>
      <c r="L289" s="15"/>
      <c r="M289" s="15"/>
      <c r="N289" s="16">
        <f t="shared" ca="1" si="31"/>
        <v>1</v>
      </c>
      <c r="O289" s="8">
        <f t="shared" ca="1" si="32"/>
        <v>1</v>
      </c>
      <c r="P289" s="8">
        <f t="shared" ca="1" si="33"/>
        <v>1</v>
      </c>
      <c r="Q289" s="8">
        <f t="shared" si="30"/>
        <v>0</v>
      </c>
      <c r="R289" s="16">
        <v>1</v>
      </c>
      <c r="S289" s="16">
        <v>1</v>
      </c>
      <c r="T289" s="19">
        <v>41627</v>
      </c>
      <c r="U289" s="16">
        <v>0</v>
      </c>
      <c r="V289" s="19"/>
      <c r="W289" s="160"/>
      <c r="X289" s="160"/>
      <c r="Y289" s="160"/>
      <c r="Z289" s="160"/>
      <c r="AA289" s="160"/>
      <c r="AB289" s="10">
        <v>41632</v>
      </c>
      <c r="AC289" t="s">
        <v>298</v>
      </c>
      <c r="AD289" s="160">
        <f t="shared" si="34"/>
        <v>0</v>
      </c>
      <c r="AF289" t="s">
        <v>466</v>
      </c>
      <c r="AG289" t="str">
        <f t="shared" si="35"/>
        <v/>
      </c>
    </row>
    <row r="290" spans="1:33" x14ac:dyDescent="0.25">
      <c r="A290">
        <v>2437</v>
      </c>
      <c r="B290">
        <v>10228</v>
      </c>
      <c r="C290" s="6" t="s">
        <v>386</v>
      </c>
      <c r="D290" s="8">
        <v>27588757.600000001</v>
      </c>
      <c r="E290" s="6" t="s">
        <v>1964</v>
      </c>
      <c r="G290" s="10">
        <v>41536</v>
      </c>
      <c r="J290" s="133">
        <f ca="1">VLOOKUP(A290,OFFSET('Классификация клиентов'!$A$6,1,0,1000,2),2,0)</f>
        <v>1</v>
      </c>
      <c r="K290" s="15">
        <f t="shared" si="29"/>
        <v>1</v>
      </c>
      <c r="L290" s="15"/>
      <c r="M290" s="15"/>
      <c r="N290" s="16">
        <f t="shared" ca="1" si="31"/>
        <v>1</v>
      </c>
      <c r="O290" s="8">
        <f t="shared" ca="1" si="32"/>
        <v>1</v>
      </c>
      <c r="P290" s="8">
        <f t="shared" ca="1" si="33"/>
        <v>1</v>
      </c>
      <c r="Q290" s="8">
        <f t="shared" si="30"/>
        <v>0</v>
      </c>
      <c r="R290" s="16">
        <v>1</v>
      </c>
      <c r="S290" s="16">
        <v>1</v>
      </c>
      <c r="T290" s="19">
        <v>41627</v>
      </c>
      <c r="U290" s="16">
        <v>0</v>
      </c>
      <c r="V290" s="19"/>
      <c r="W290" s="160"/>
      <c r="X290" s="160"/>
      <c r="Y290" s="160"/>
      <c r="Z290" s="160"/>
      <c r="AA290" s="160"/>
      <c r="AB290" s="10">
        <v>41632</v>
      </c>
      <c r="AC290" t="s">
        <v>298</v>
      </c>
      <c r="AD290" s="160">
        <f t="shared" si="34"/>
        <v>0</v>
      </c>
      <c r="AF290" t="s">
        <v>466</v>
      </c>
      <c r="AG290" t="str">
        <f t="shared" si="35"/>
        <v/>
      </c>
    </row>
    <row r="291" spans="1:33" x14ac:dyDescent="0.25">
      <c r="A291">
        <v>2437</v>
      </c>
      <c r="B291">
        <v>10229</v>
      </c>
      <c r="C291" s="6" t="s">
        <v>341</v>
      </c>
      <c r="D291" s="8">
        <v>2482095.38</v>
      </c>
      <c r="E291" s="6" t="s">
        <v>1965</v>
      </c>
      <c r="G291" s="10">
        <v>41540</v>
      </c>
      <c r="J291" s="133">
        <f ca="1">VLOOKUP(A291,OFFSET('Классификация клиентов'!$A$6,1,0,1000,2),2,0)</f>
        <v>1</v>
      </c>
      <c r="K291" s="15">
        <f t="shared" si="29"/>
        <v>1</v>
      </c>
      <c r="L291" s="15"/>
      <c r="M291" s="15"/>
      <c r="N291" s="16">
        <f t="shared" ca="1" si="31"/>
        <v>1</v>
      </c>
      <c r="O291" s="8">
        <f t="shared" ca="1" si="32"/>
        <v>1</v>
      </c>
      <c r="P291" s="8">
        <f t="shared" ca="1" si="33"/>
        <v>1</v>
      </c>
      <c r="Q291" s="8">
        <f t="shared" si="30"/>
        <v>0</v>
      </c>
      <c r="R291" s="16">
        <v>1</v>
      </c>
      <c r="S291" s="16">
        <v>1</v>
      </c>
      <c r="T291" s="19">
        <v>41631</v>
      </c>
      <c r="U291" s="16">
        <v>0</v>
      </c>
      <c r="V291" s="19"/>
      <c r="W291" s="160"/>
      <c r="X291" s="160"/>
      <c r="Y291" s="160"/>
      <c r="Z291" s="160"/>
      <c r="AA291" s="160"/>
      <c r="AB291" s="10">
        <v>41632</v>
      </c>
      <c r="AC291" t="s">
        <v>298</v>
      </c>
      <c r="AD291" s="160">
        <f t="shared" si="34"/>
        <v>0</v>
      </c>
      <c r="AF291" t="s">
        <v>466</v>
      </c>
      <c r="AG291" t="str">
        <f t="shared" si="35"/>
        <v/>
      </c>
    </row>
    <row r="292" spans="1:33" x14ac:dyDescent="0.25">
      <c r="A292">
        <v>2437</v>
      </c>
      <c r="B292">
        <v>10230</v>
      </c>
      <c r="C292" s="6" t="s">
        <v>342</v>
      </c>
      <c r="D292" s="8">
        <v>2718952.39</v>
      </c>
      <c r="E292" s="6" t="s">
        <v>1966</v>
      </c>
      <c r="G292" s="10">
        <v>41540</v>
      </c>
      <c r="J292" s="133">
        <f ca="1">VLOOKUP(A292,OFFSET('Классификация клиентов'!$A$6,1,0,1000,2),2,0)</f>
        <v>1</v>
      </c>
      <c r="K292" s="15">
        <f t="shared" si="29"/>
        <v>1</v>
      </c>
      <c r="L292" s="15"/>
      <c r="M292" s="15"/>
      <c r="N292" s="16">
        <f t="shared" ca="1" si="31"/>
        <v>1</v>
      </c>
      <c r="O292" s="8">
        <f t="shared" ca="1" si="32"/>
        <v>1</v>
      </c>
      <c r="P292" s="8">
        <f t="shared" ca="1" si="33"/>
        <v>1</v>
      </c>
      <c r="Q292" s="8">
        <f t="shared" si="30"/>
        <v>0</v>
      </c>
      <c r="R292" s="16">
        <v>1</v>
      </c>
      <c r="S292" s="16">
        <v>1</v>
      </c>
      <c r="T292" s="19">
        <v>41631</v>
      </c>
      <c r="U292" s="16">
        <v>0</v>
      </c>
      <c r="V292" s="19"/>
      <c r="W292" s="160"/>
      <c r="X292" s="160"/>
      <c r="Y292" s="160"/>
      <c r="Z292" s="160"/>
      <c r="AA292" s="160"/>
      <c r="AB292" s="10">
        <v>41632</v>
      </c>
      <c r="AC292" t="s">
        <v>298</v>
      </c>
      <c r="AD292" s="160">
        <f t="shared" si="34"/>
        <v>0</v>
      </c>
      <c r="AF292" t="s">
        <v>466</v>
      </c>
      <c r="AG292" t="str">
        <f t="shared" si="35"/>
        <v/>
      </c>
    </row>
    <row r="293" spans="1:33" x14ac:dyDescent="0.25">
      <c r="A293">
        <v>2437</v>
      </c>
      <c r="B293">
        <v>10231</v>
      </c>
      <c r="C293" s="6" t="s">
        <v>161</v>
      </c>
      <c r="D293" s="8">
        <v>14830605.640000001</v>
      </c>
      <c r="E293" s="6" t="s">
        <v>1967</v>
      </c>
      <c r="G293" s="10">
        <v>41543</v>
      </c>
      <c r="J293" s="133">
        <f ca="1">VLOOKUP(A293,OFFSET('Классификация клиентов'!$A$6,1,0,1000,2),2,0)</f>
        <v>1</v>
      </c>
      <c r="K293" s="15">
        <f t="shared" si="29"/>
        <v>1</v>
      </c>
      <c r="L293" s="15"/>
      <c r="M293" s="15"/>
      <c r="N293" s="16">
        <f t="shared" ca="1" si="31"/>
        <v>1</v>
      </c>
      <c r="O293" s="8">
        <f t="shared" ca="1" si="32"/>
        <v>1</v>
      </c>
      <c r="P293" s="8">
        <f t="shared" ca="1" si="33"/>
        <v>1</v>
      </c>
      <c r="Q293" s="8">
        <f t="shared" si="30"/>
        <v>0</v>
      </c>
      <c r="R293" s="16">
        <v>1</v>
      </c>
      <c r="S293" s="16">
        <v>1</v>
      </c>
      <c r="T293" s="19">
        <v>41634</v>
      </c>
      <c r="U293" s="16">
        <v>0</v>
      </c>
      <c r="V293" s="19"/>
      <c r="W293" s="160"/>
      <c r="X293" s="160"/>
      <c r="Y293" s="160"/>
      <c r="Z293" s="160"/>
      <c r="AA293" s="160"/>
      <c r="AB293" s="10">
        <v>41639</v>
      </c>
      <c r="AC293" t="s">
        <v>298</v>
      </c>
      <c r="AD293" s="160">
        <f t="shared" si="34"/>
        <v>0</v>
      </c>
      <c r="AF293" t="s">
        <v>466</v>
      </c>
      <c r="AG293" t="str">
        <f t="shared" si="35"/>
        <v/>
      </c>
    </row>
    <row r="294" spans="1:33" x14ac:dyDescent="0.25">
      <c r="A294">
        <v>2437</v>
      </c>
      <c r="B294">
        <v>10233</v>
      </c>
      <c r="C294" s="6" t="s">
        <v>19</v>
      </c>
      <c r="D294" s="8">
        <v>18698467.93</v>
      </c>
      <c r="E294" s="6" t="s">
        <v>1968</v>
      </c>
      <c r="G294" s="10">
        <v>41547</v>
      </c>
      <c r="J294" s="133">
        <f ca="1">VLOOKUP(A294,OFFSET('Классификация клиентов'!$A$6,1,0,1000,2),2,0)</f>
        <v>1</v>
      </c>
      <c r="K294" s="15">
        <f t="shared" si="29"/>
        <v>1</v>
      </c>
      <c r="L294" s="15"/>
      <c r="M294" s="15"/>
      <c r="N294" s="16">
        <f t="shared" ca="1" si="31"/>
        <v>1</v>
      </c>
      <c r="O294" s="8">
        <f t="shared" ca="1" si="32"/>
        <v>1</v>
      </c>
      <c r="P294" s="8">
        <f t="shared" ca="1" si="33"/>
        <v>1</v>
      </c>
      <c r="Q294" s="8">
        <f t="shared" si="30"/>
        <v>0</v>
      </c>
      <c r="R294" s="16">
        <v>1</v>
      </c>
      <c r="S294" s="16">
        <v>1</v>
      </c>
      <c r="T294" s="19">
        <v>41638</v>
      </c>
      <c r="U294" s="16">
        <v>0</v>
      </c>
      <c r="V294" s="19"/>
      <c r="W294" s="160"/>
      <c r="X294" s="160"/>
      <c r="Y294" s="160"/>
      <c r="Z294" s="160"/>
      <c r="AA294" s="160"/>
      <c r="AB294" s="10">
        <v>41639</v>
      </c>
      <c r="AC294" t="s">
        <v>298</v>
      </c>
      <c r="AD294" s="160">
        <f t="shared" si="34"/>
        <v>0</v>
      </c>
      <c r="AF294" t="s">
        <v>466</v>
      </c>
      <c r="AG294" t="str">
        <f t="shared" si="35"/>
        <v/>
      </c>
    </row>
    <row r="295" spans="1:33" x14ac:dyDescent="0.25">
      <c r="A295">
        <v>2437</v>
      </c>
      <c r="B295">
        <v>10234</v>
      </c>
      <c r="C295" s="6" t="s">
        <v>20</v>
      </c>
      <c r="D295" s="8">
        <v>23567061.59</v>
      </c>
      <c r="E295" s="6" t="s">
        <v>1969</v>
      </c>
      <c r="G295" s="10">
        <v>41547</v>
      </c>
      <c r="J295" s="133">
        <f ca="1">VLOOKUP(A295,OFFSET('Классификация клиентов'!$A$6,1,0,1000,2),2,0)</f>
        <v>1</v>
      </c>
      <c r="K295" s="15">
        <f t="shared" si="29"/>
        <v>1</v>
      </c>
      <c r="L295" s="15"/>
      <c r="M295" s="15"/>
      <c r="N295" s="16">
        <f t="shared" ca="1" si="31"/>
        <v>1</v>
      </c>
      <c r="O295" s="8">
        <f t="shared" ca="1" si="32"/>
        <v>1</v>
      </c>
      <c r="P295" s="8">
        <f t="shared" ca="1" si="33"/>
        <v>1</v>
      </c>
      <c r="Q295" s="8">
        <f t="shared" si="30"/>
        <v>0</v>
      </c>
      <c r="R295" s="16">
        <v>1</v>
      </c>
      <c r="S295" s="16">
        <v>1</v>
      </c>
      <c r="T295" s="19">
        <v>41638</v>
      </c>
      <c r="U295" s="16">
        <v>0</v>
      </c>
      <c r="V295" s="19"/>
      <c r="W295" s="160"/>
      <c r="X295" s="160"/>
      <c r="Y295" s="160"/>
      <c r="Z295" s="160"/>
      <c r="AA295" s="160"/>
      <c r="AB295" s="10">
        <v>41639</v>
      </c>
      <c r="AC295" t="s">
        <v>298</v>
      </c>
      <c r="AD295" s="160">
        <f t="shared" si="34"/>
        <v>0</v>
      </c>
      <c r="AF295" t="s">
        <v>466</v>
      </c>
      <c r="AG295" t="str">
        <f t="shared" si="35"/>
        <v/>
      </c>
    </row>
    <row r="296" spans="1:33" x14ac:dyDescent="0.25">
      <c r="A296">
        <v>2437</v>
      </c>
      <c r="B296">
        <v>10235</v>
      </c>
      <c r="C296" s="6" t="s">
        <v>21</v>
      </c>
      <c r="D296" s="8">
        <v>15856063.52</v>
      </c>
      <c r="E296" s="6" t="s">
        <v>1970</v>
      </c>
      <c r="G296" s="10">
        <v>41547</v>
      </c>
      <c r="J296" s="133">
        <f ca="1">VLOOKUP(A296,OFFSET('Классификация клиентов'!$A$6,1,0,1000,2),2,0)</f>
        <v>1</v>
      </c>
      <c r="K296" s="15">
        <f t="shared" si="29"/>
        <v>1</v>
      </c>
      <c r="L296" s="15"/>
      <c r="M296" s="15"/>
      <c r="N296" s="16">
        <f t="shared" ca="1" si="31"/>
        <v>1</v>
      </c>
      <c r="O296" s="8">
        <f t="shared" ca="1" si="32"/>
        <v>1</v>
      </c>
      <c r="P296" s="8">
        <f t="shared" ca="1" si="33"/>
        <v>1</v>
      </c>
      <c r="Q296" s="8">
        <f t="shared" si="30"/>
        <v>0</v>
      </c>
      <c r="R296" s="16">
        <v>1</v>
      </c>
      <c r="S296" s="16">
        <v>1</v>
      </c>
      <c r="T296" s="19">
        <v>41638</v>
      </c>
      <c r="U296" s="16">
        <v>0</v>
      </c>
      <c r="V296" s="19"/>
      <c r="W296" s="160"/>
      <c r="X296" s="160"/>
      <c r="Y296" s="160"/>
      <c r="Z296" s="160"/>
      <c r="AA296" s="160"/>
      <c r="AB296" s="10">
        <v>41639</v>
      </c>
      <c r="AC296" t="s">
        <v>298</v>
      </c>
      <c r="AD296" s="160">
        <f t="shared" si="34"/>
        <v>0</v>
      </c>
      <c r="AF296" t="s">
        <v>466</v>
      </c>
      <c r="AG296" t="str">
        <f t="shared" si="35"/>
        <v/>
      </c>
    </row>
    <row r="297" spans="1:33" x14ac:dyDescent="0.25">
      <c r="A297">
        <v>2437</v>
      </c>
      <c r="B297">
        <v>10236</v>
      </c>
      <c r="C297" s="6" t="s">
        <v>22</v>
      </c>
      <c r="D297" s="8">
        <v>15842466.960000001</v>
      </c>
      <c r="E297" s="6" t="s">
        <v>1971</v>
      </c>
      <c r="G297" s="10">
        <v>41547</v>
      </c>
      <c r="J297" s="133">
        <f ca="1">VLOOKUP(A297,OFFSET('Классификация клиентов'!$A$6,1,0,1000,2),2,0)</f>
        <v>1</v>
      </c>
      <c r="K297" s="15">
        <f t="shared" si="29"/>
        <v>1</v>
      </c>
      <c r="L297" s="15"/>
      <c r="M297" s="15"/>
      <c r="N297" s="16">
        <f t="shared" ca="1" si="31"/>
        <v>1</v>
      </c>
      <c r="O297" s="8">
        <f t="shared" ca="1" si="32"/>
        <v>1</v>
      </c>
      <c r="P297" s="8">
        <f t="shared" ca="1" si="33"/>
        <v>1</v>
      </c>
      <c r="Q297" s="8">
        <f t="shared" si="30"/>
        <v>0</v>
      </c>
      <c r="R297" s="16">
        <v>1</v>
      </c>
      <c r="S297" s="16">
        <v>1</v>
      </c>
      <c r="T297" s="19">
        <v>41638</v>
      </c>
      <c r="U297" s="16">
        <v>0</v>
      </c>
      <c r="V297" s="19"/>
      <c r="W297" s="160"/>
      <c r="X297" s="160"/>
      <c r="Y297" s="160"/>
      <c r="Z297" s="160"/>
      <c r="AA297" s="160"/>
      <c r="AB297" s="10">
        <v>41639</v>
      </c>
      <c r="AC297" t="s">
        <v>298</v>
      </c>
      <c r="AD297" s="160">
        <f t="shared" si="34"/>
        <v>0</v>
      </c>
      <c r="AF297" t="s">
        <v>466</v>
      </c>
      <c r="AG297" t="str">
        <f t="shared" si="35"/>
        <v/>
      </c>
    </row>
    <row r="298" spans="1:33" x14ac:dyDescent="0.25">
      <c r="A298">
        <v>2437</v>
      </c>
      <c r="B298">
        <v>10238</v>
      </c>
      <c r="C298" s="6" t="s">
        <v>258</v>
      </c>
      <c r="D298" s="8">
        <v>20232714.149999999</v>
      </c>
      <c r="E298" s="6" t="s">
        <v>1972</v>
      </c>
      <c r="G298" s="10">
        <v>41551</v>
      </c>
      <c r="J298" s="133">
        <f ca="1">VLOOKUP(A298,OFFSET('Классификация клиентов'!$A$6,1,0,1000,2),2,0)</f>
        <v>1</v>
      </c>
      <c r="K298" s="15">
        <f t="shared" si="29"/>
        <v>1</v>
      </c>
      <c r="L298" s="15"/>
      <c r="M298" s="15"/>
      <c r="N298" s="16">
        <f t="shared" ca="1" si="31"/>
        <v>1</v>
      </c>
      <c r="O298" s="8">
        <f t="shared" ca="1" si="32"/>
        <v>1</v>
      </c>
      <c r="P298" s="8">
        <f t="shared" ca="1" si="33"/>
        <v>1</v>
      </c>
      <c r="Q298" s="8">
        <f t="shared" si="30"/>
        <v>0</v>
      </c>
      <c r="R298" s="16">
        <v>1</v>
      </c>
      <c r="S298" s="16">
        <v>1</v>
      </c>
      <c r="T298" s="19">
        <v>41645</v>
      </c>
      <c r="U298" s="16">
        <v>0</v>
      </c>
      <c r="V298" s="19"/>
      <c r="W298" s="160"/>
      <c r="X298" s="160"/>
      <c r="Y298" s="160"/>
      <c r="Z298" s="160"/>
      <c r="AA298" s="160"/>
      <c r="AB298" s="10">
        <v>41663</v>
      </c>
      <c r="AC298" t="s">
        <v>298</v>
      </c>
      <c r="AD298" s="160">
        <f t="shared" si="34"/>
        <v>0</v>
      </c>
      <c r="AF298" t="s">
        <v>466</v>
      </c>
      <c r="AG298" t="str">
        <f t="shared" si="35"/>
        <v/>
      </c>
    </row>
    <row r="299" spans="1:33" x14ac:dyDescent="0.25">
      <c r="A299">
        <v>2437</v>
      </c>
      <c r="B299">
        <v>10239</v>
      </c>
      <c r="C299" s="6" t="s">
        <v>284</v>
      </c>
      <c r="D299" s="8">
        <v>17712235.539999999</v>
      </c>
      <c r="E299" s="6" t="s">
        <v>1973</v>
      </c>
      <c r="G299" s="10">
        <v>41554</v>
      </c>
      <c r="J299" s="133">
        <f ca="1">VLOOKUP(A299,OFFSET('Классификация клиентов'!$A$6,1,0,1000,2),2,0)</f>
        <v>1</v>
      </c>
      <c r="K299" s="15">
        <f t="shared" si="29"/>
        <v>1</v>
      </c>
      <c r="L299" s="15"/>
      <c r="M299" s="15"/>
      <c r="N299" s="16">
        <f t="shared" ca="1" si="31"/>
        <v>1</v>
      </c>
      <c r="O299" s="8">
        <f t="shared" ca="1" si="32"/>
        <v>1</v>
      </c>
      <c r="P299" s="8">
        <f t="shared" ca="1" si="33"/>
        <v>1</v>
      </c>
      <c r="Q299" s="8">
        <f t="shared" si="30"/>
        <v>0</v>
      </c>
      <c r="R299" s="16">
        <v>1</v>
      </c>
      <c r="S299" s="16">
        <v>1</v>
      </c>
      <c r="T299" s="19">
        <v>41646</v>
      </c>
      <c r="U299" s="16">
        <v>0</v>
      </c>
      <c r="V299" s="19"/>
      <c r="W299" s="160"/>
      <c r="X299" s="160"/>
      <c r="Y299" s="160"/>
      <c r="Z299" s="160"/>
      <c r="AA299" s="160"/>
      <c r="AB299" s="10">
        <v>41663</v>
      </c>
      <c r="AC299" t="s">
        <v>298</v>
      </c>
      <c r="AD299" s="160">
        <f t="shared" si="34"/>
        <v>0</v>
      </c>
      <c r="AF299" t="s">
        <v>466</v>
      </c>
      <c r="AG299" t="str">
        <f t="shared" si="35"/>
        <v/>
      </c>
    </row>
    <row r="300" spans="1:33" x14ac:dyDescent="0.25">
      <c r="A300">
        <v>2437</v>
      </c>
      <c r="B300">
        <v>10240</v>
      </c>
      <c r="C300" s="6" t="s">
        <v>285</v>
      </c>
      <c r="D300" s="8">
        <v>22348243.68</v>
      </c>
      <c r="E300" s="6" t="s">
        <v>1974</v>
      </c>
      <c r="G300" s="10">
        <v>41554</v>
      </c>
      <c r="J300" s="133">
        <f ca="1">VLOOKUP(A300,OFFSET('Классификация клиентов'!$A$6,1,0,1000,2),2,0)</f>
        <v>1</v>
      </c>
      <c r="K300" s="15">
        <f t="shared" si="29"/>
        <v>1</v>
      </c>
      <c r="L300" s="15"/>
      <c r="M300" s="15"/>
      <c r="N300" s="16">
        <f t="shared" ca="1" si="31"/>
        <v>1</v>
      </c>
      <c r="O300" s="8">
        <f t="shared" ca="1" si="32"/>
        <v>1</v>
      </c>
      <c r="P300" s="8">
        <f t="shared" ca="1" si="33"/>
        <v>1</v>
      </c>
      <c r="Q300" s="8">
        <f t="shared" si="30"/>
        <v>0</v>
      </c>
      <c r="R300" s="16">
        <v>1</v>
      </c>
      <c r="S300" s="16">
        <v>1</v>
      </c>
      <c r="T300" s="19">
        <v>41646</v>
      </c>
      <c r="U300" s="16">
        <v>0</v>
      </c>
      <c r="V300" s="19"/>
      <c r="W300" s="160"/>
      <c r="X300" s="160"/>
      <c r="Y300" s="160"/>
      <c r="Z300" s="160"/>
      <c r="AA300" s="160"/>
      <c r="AB300" s="10">
        <v>41663</v>
      </c>
      <c r="AC300" t="s">
        <v>298</v>
      </c>
      <c r="AD300" s="160">
        <f t="shared" si="34"/>
        <v>0</v>
      </c>
      <c r="AF300" t="s">
        <v>466</v>
      </c>
      <c r="AG300" t="str">
        <f t="shared" si="35"/>
        <v/>
      </c>
    </row>
    <row r="301" spans="1:33" x14ac:dyDescent="0.25">
      <c r="A301">
        <v>2437</v>
      </c>
      <c r="B301">
        <v>10241</v>
      </c>
      <c r="C301" s="6" t="s">
        <v>286</v>
      </c>
      <c r="D301" s="8">
        <v>13385579.369999999</v>
      </c>
      <c r="E301" s="6" t="s">
        <v>1975</v>
      </c>
      <c r="G301" s="10">
        <v>41554</v>
      </c>
      <c r="J301" s="133">
        <f ca="1">VLOOKUP(A301,OFFSET('Классификация клиентов'!$A$6,1,0,1000,2),2,0)</f>
        <v>1</v>
      </c>
      <c r="K301" s="15">
        <f t="shared" si="29"/>
        <v>1</v>
      </c>
      <c r="L301" s="15"/>
      <c r="M301" s="15"/>
      <c r="N301" s="16">
        <f t="shared" ca="1" si="31"/>
        <v>1</v>
      </c>
      <c r="O301" s="8">
        <f t="shared" ca="1" si="32"/>
        <v>1</v>
      </c>
      <c r="P301" s="8">
        <f t="shared" ca="1" si="33"/>
        <v>1</v>
      </c>
      <c r="Q301" s="8">
        <f t="shared" si="30"/>
        <v>0</v>
      </c>
      <c r="R301" s="16">
        <v>1</v>
      </c>
      <c r="S301" s="16">
        <v>1</v>
      </c>
      <c r="T301" s="19">
        <v>41646</v>
      </c>
      <c r="U301" s="16">
        <v>0</v>
      </c>
      <c r="V301" s="19"/>
      <c r="W301" s="160"/>
      <c r="X301" s="160"/>
      <c r="Y301" s="160"/>
      <c r="Z301" s="160"/>
      <c r="AA301" s="160"/>
      <c r="AB301" s="10">
        <v>41663</v>
      </c>
      <c r="AC301" t="s">
        <v>298</v>
      </c>
      <c r="AD301" s="160">
        <f t="shared" si="34"/>
        <v>0</v>
      </c>
      <c r="AF301" t="s">
        <v>466</v>
      </c>
      <c r="AG301" t="str">
        <f t="shared" si="35"/>
        <v/>
      </c>
    </row>
    <row r="302" spans="1:33" x14ac:dyDescent="0.25">
      <c r="A302">
        <v>2437</v>
      </c>
      <c r="B302">
        <v>10242</v>
      </c>
      <c r="C302" s="6" t="s">
        <v>287</v>
      </c>
      <c r="D302" s="8">
        <v>14181098.85</v>
      </c>
      <c r="E302" s="6" t="s">
        <v>1976</v>
      </c>
      <c r="G302" s="10">
        <v>41554</v>
      </c>
      <c r="J302" s="133">
        <f ca="1">VLOOKUP(A302,OFFSET('Классификация клиентов'!$A$6,1,0,1000,2),2,0)</f>
        <v>1</v>
      </c>
      <c r="K302" s="15">
        <f t="shared" si="29"/>
        <v>1</v>
      </c>
      <c r="L302" s="15"/>
      <c r="M302" s="15"/>
      <c r="N302" s="16">
        <f t="shared" ca="1" si="31"/>
        <v>1</v>
      </c>
      <c r="O302" s="8">
        <f t="shared" ca="1" si="32"/>
        <v>1</v>
      </c>
      <c r="P302" s="8">
        <f t="shared" ca="1" si="33"/>
        <v>1</v>
      </c>
      <c r="Q302" s="8">
        <f t="shared" si="30"/>
        <v>0</v>
      </c>
      <c r="R302" s="16">
        <v>1</v>
      </c>
      <c r="S302" s="16">
        <v>1</v>
      </c>
      <c r="T302" s="19">
        <v>41646</v>
      </c>
      <c r="U302" s="16">
        <v>0</v>
      </c>
      <c r="V302" s="19"/>
      <c r="W302" s="160"/>
      <c r="X302" s="160"/>
      <c r="Y302" s="160"/>
      <c r="Z302" s="160"/>
      <c r="AA302" s="160"/>
      <c r="AB302" s="10">
        <v>41663</v>
      </c>
      <c r="AC302" t="s">
        <v>298</v>
      </c>
      <c r="AD302" s="160">
        <f t="shared" si="34"/>
        <v>0</v>
      </c>
      <c r="AF302" t="s">
        <v>466</v>
      </c>
      <c r="AG302" t="str">
        <f t="shared" si="35"/>
        <v/>
      </c>
    </row>
    <row r="303" spans="1:33" x14ac:dyDescent="0.25">
      <c r="A303">
        <v>2437</v>
      </c>
      <c r="B303">
        <v>10243</v>
      </c>
      <c r="C303" s="6" t="s">
        <v>580</v>
      </c>
      <c r="D303" s="8">
        <v>23208677.75</v>
      </c>
      <c r="E303" s="6" t="s">
        <v>1977</v>
      </c>
      <c r="G303" s="10">
        <v>41564</v>
      </c>
      <c r="J303" s="133">
        <f ca="1">VLOOKUP(A303,OFFSET('Классификация клиентов'!$A$6,1,0,1000,2),2,0)</f>
        <v>1</v>
      </c>
      <c r="K303" s="15">
        <f t="shared" si="29"/>
        <v>1</v>
      </c>
      <c r="L303" s="15"/>
      <c r="M303" s="15"/>
      <c r="N303" s="16">
        <f t="shared" ca="1" si="31"/>
        <v>1</v>
      </c>
      <c r="O303" s="8">
        <f t="shared" ca="1" si="32"/>
        <v>1</v>
      </c>
      <c r="P303" s="8">
        <f t="shared" ca="1" si="33"/>
        <v>1</v>
      </c>
      <c r="Q303" s="8">
        <f t="shared" si="30"/>
        <v>0</v>
      </c>
      <c r="R303" s="16">
        <v>1</v>
      </c>
      <c r="S303" s="16">
        <v>1</v>
      </c>
      <c r="T303" s="19">
        <v>41656</v>
      </c>
      <c r="U303" s="16">
        <v>0</v>
      </c>
      <c r="V303" s="19"/>
      <c r="W303" s="160"/>
      <c r="X303" s="160"/>
      <c r="Y303" s="160"/>
      <c r="Z303" s="160"/>
      <c r="AA303" s="160"/>
      <c r="AB303" s="10">
        <v>41663</v>
      </c>
      <c r="AC303" t="s">
        <v>298</v>
      </c>
      <c r="AD303" s="160">
        <f t="shared" si="34"/>
        <v>0</v>
      </c>
      <c r="AF303" t="s">
        <v>466</v>
      </c>
      <c r="AG303" t="str">
        <f t="shared" si="35"/>
        <v/>
      </c>
    </row>
    <row r="304" spans="1:33" x14ac:dyDescent="0.25">
      <c r="A304">
        <v>2437</v>
      </c>
      <c r="B304">
        <v>10244</v>
      </c>
      <c r="C304" s="6" t="s">
        <v>581</v>
      </c>
      <c r="D304" s="8">
        <v>17207117.07</v>
      </c>
      <c r="E304" s="6" t="s">
        <v>1978</v>
      </c>
      <c r="G304" s="10">
        <v>41564</v>
      </c>
      <c r="J304" s="133">
        <f ca="1">VLOOKUP(A304,OFFSET('Классификация клиентов'!$A$6,1,0,1000,2),2,0)</f>
        <v>1</v>
      </c>
      <c r="K304" s="15">
        <f t="shared" si="29"/>
        <v>1</v>
      </c>
      <c r="L304" s="15"/>
      <c r="M304" s="15"/>
      <c r="N304" s="16">
        <f t="shared" ca="1" si="31"/>
        <v>1</v>
      </c>
      <c r="O304" s="8">
        <f t="shared" ca="1" si="32"/>
        <v>1</v>
      </c>
      <c r="P304" s="8">
        <f t="shared" ca="1" si="33"/>
        <v>1</v>
      </c>
      <c r="Q304" s="8">
        <f t="shared" si="30"/>
        <v>0</v>
      </c>
      <c r="R304" s="16">
        <v>1</v>
      </c>
      <c r="S304" s="16">
        <v>1</v>
      </c>
      <c r="T304" s="19">
        <v>41656</v>
      </c>
      <c r="U304" s="16">
        <v>0</v>
      </c>
      <c r="V304" s="19"/>
      <c r="W304" s="160"/>
      <c r="X304" s="160"/>
      <c r="Y304" s="160"/>
      <c r="Z304" s="160"/>
      <c r="AA304" s="160"/>
      <c r="AB304" s="10">
        <v>41663</v>
      </c>
      <c r="AC304" t="s">
        <v>298</v>
      </c>
      <c r="AD304" s="160">
        <f t="shared" si="34"/>
        <v>0</v>
      </c>
      <c r="AF304" t="s">
        <v>466</v>
      </c>
      <c r="AG304" t="str">
        <f t="shared" si="35"/>
        <v/>
      </c>
    </row>
    <row r="305" spans="1:33" x14ac:dyDescent="0.25">
      <c r="A305">
        <v>2437</v>
      </c>
      <c r="B305">
        <v>10245</v>
      </c>
      <c r="C305" s="6" t="s">
        <v>213</v>
      </c>
      <c r="D305" s="8">
        <v>16020545.880000001</v>
      </c>
      <c r="E305" s="6" t="s">
        <v>1979</v>
      </c>
      <c r="G305" s="10">
        <v>41565</v>
      </c>
      <c r="J305" s="133">
        <f ca="1">VLOOKUP(A305,OFFSET('Классификация клиентов'!$A$6,1,0,1000,2),2,0)</f>
        <v>1</v>
      </c>
      <c r="K305" s="15">
        <f t="shared" si="29"/>
        <v>1</v>
      </c>
      <c r="L305" s="15"/>
      <c r="M305" s="15"/>
      <c r="N305" s="16">
        <f t="shared" ca="1" si="31"/>
        <v>1</v>
      </c>
      <c r="O305" s="8">
        <f t="shared" ca="1" si="32"/>
        <v>1</v>
      </c>
      <c r="P305" s="8">
        <f t="shared" ca="1" si="33"/>
        <v>1</v>
      </c>
      <c r="Q305" s="8">
        <f t="shared" si="30"/>
        <v>0</v>
      </c>
      <c r="R305" s="16">
        <v>1</v>
      </c>
      <c r="S305" s="16">
        <v>1</v>
      </c>
      <c r="T305" s="19">
        <v>41660</v>
      </c>
      <c r="U305" s="16">
        <v>0</v>
      </c>
      <c r="V305" s="19"/>
      <c r="W305" s="160"/>
      <c r="X305" s="160"/>
      <c r="Y305" s="160"/>
      <c r="Z305" s="160"/>
      <c r="AA305" s="160"/>
      <c r="AB305" s="10">
        <v>41663</v>
      </c>
      <c r="AC305" t="s">
        <v>298</v>
      </c>
      <c r="AD305" s="160">
        <f t="shared" si="34"/>
        <v>0</v>
      </c>
      <c r="AF305" t="s">
        <v>466</v>
      </c>
      <c r="AG305" t="str">
        <f t="shared" si="35"/>
        <v/>
      </c>
    </row>
    <row r="306" spans="1:33" x14ac:dyDescent="0.25">
      <c r="A306">
        <v>2437</v>
      </c>
      <c r="B306">
        <v>10246</v>
      </c>
      <c r="C306" s="6" t="s">
        <v>434</v>
      </c>
      <c r="D306" s="8">
        <v>15092068.82</v>
      </c>
      <c r="E306" s="6" t="s">
        <v>1980</v>
      </c>
      <c r="G306" s="10">
        <v>41565</v>
      </c>
      <c r="J306" s="133">
        <f ca="1">VLOOKUP(A306,OFFSET('Классификация клиентов'!$A$6,1,0,1000,2),2,0)</f>
        <v>1</v>
      </c>
      <c r="K306" s="15">
        <f t="shared" si="29"/>
        <v>1</v>
      </c>
      <c r="L306" s="15"/>
      <c r="M306" s="15"/>
      <c r="N306" s="16">
        <f t="shared" ca="1" si="31"/>
        <v>1</v>
      </c>
      <c r="O306" s="8">
        <f t="shared" ca="1" si="32"/>
        <v>1</v>
      </c>
      <c r="P306" s="8">
        <f t="shared" ca="1" si="33"/>
        <v>1</v>
      </c>
      <c r="Q306" s="8">
        <f t="shared" si="30"/>
        <v>0</v>
      </c>
      <c r="R306" s="16">
        <v>1</v>
      </c>
      <c r="S306" s="16">
        <v>1</v>
      </c>
      <c r="T306" s="19">
        <v>41660</v>
      </c>
      <c r="U306" s="16">
        <v>0</v>
      </c>
      <c r="V306" s="19"/>
      <c r="W306" s="160"/>
      <c r="X306" s="160"/>
      <c r="Y306" s="160"/>
      <c r="Z306" s="160"/>
      <c r="AA306" s="160"/>
      <c r="AB306" s="10">
        <v>41663</v>
      </c>
      <c r="AC306" t="s">
        <v>298</v>
      </c>
      <c r="AD306" s="160">
        <f t="shared" si="34"/>
        <v>0</v>
      </c>
      <c r="AF306" t="s">
        <v>466</v>
      </c>
      <c r="AG306" t="str">
        <f t="shared" si="35"/>
        <v/>
      </c>
    </row>
    <row r="307" spans="1:33" x14ac:dyDescent="0.25">
      <c r="A307">
        <v>2437</v>
      </c>
      <c r="B307">
        <v>10247</v>
      </c>
      <c r="C307" s="6" t="s">
        <v>435</v>
      </c>
      <c r="D307" s="8">
        <v>14217436.58</v>
      </c>
      <c r="E307" s="6" t="s">
        <v>1981</v>
      </c>
      <c r="G307" s="10">
        <v>41565</v>
      </c>
      <c r="J307" s="133">
        <f ca="1">VLOOKUP(A307,OFFSET('Классификация клиентов'!$A$6,1,0,1000,2),2,0)</f>
        <v>1</v>
      </c>
      <c r="K307" s="15">
        <f t="shared" si="29"/>
        <v>1</v>
      </c>
      <c r="L307" s="15"/>
      <c r="M307" s="15"/>
      <c r="N307" s="16">
        <f t="shared" ca="1" si="31"/>
        <v>1</v>
      </c>
      <c r="O307" s="8">
        <f t="shared" ca="1" si="32"/>
        <v>1</v>
      </c>
      <c r="P307" s="8">
        <f t="shared" ca="1" si="33"/>
        <v>1</v>
      </c>
      <c r="Q307" s="8">
        <f t="shared" si="30"/>
        <v>0</v>
      </c>
      <c r="R307" s="16">
        <v>1</v>
      </c>
      <c r="S307" s="16">
        <v>1</v>
      </c>
      <c r="T307" s="19">
        <v>41659</v>
      </c>
      <c r="U307" s="16">
        <v>0</v>
      </c>
      <c r="V307" s="19"/>
      <c r="W307" s="160"/>
      <c r="X307" s="160"/>
      <c r="Y307" s="160"/>
      <c r="Z307" s="160"/>
      <c r="AA307" s="160"/>
      <c r="AB307" s="10">
        <v>41663</v>
      </c>
      <c r="AC307" t="s">
        <v>298</v>
      </c>
      <c r="AD307" s="160">
        <f t="shared" si="34"/>
        <v>0</v>
      </c>
      <c r="AF307" t="s">
        <v>466</v>
      </c>
      <c r="AG307" t="str">
        <f t="shared" si="35"/>
        <v/>
      </c>
    </row>
    <row r="308" spans="1:33" x14ac:dyDescent="0.25">
      <c r="A308">
        <v>2437</v>
      </c>
      <c r="B308">
        <v>10248</v>
      </c>
      <c r="C308" s="6" t="s">
        <v>436</v>
      </c>
      <c r="D308" s="8">
        <v>13393460.560000001</v>
      </c>
      <c r="E308" s="6" t="s">
        <v>1982</v>
      </c>
      <c r="G308" s="10">
        <v>41565</v>
      </c>
      <c r="J308" s="133">
        <f ca="1">VLOOKUP(A308,OFFSET('Классификация клиентов'!$A$6,1,0,1000,2),2,0)</f>
        <v>1</v>
      </c>
      <c r="K308" s="15">
        <f t="shared" si="29"/>
        <v>1</v>
      </c>
      <c r="L308" s="15"/>
      <c r="M308" s="15"/>
      <c r="N308" s="16">
        <f t="shared" ca="1" si="31"/>
        <v>1</v>
      </c>
      <c r="O308" s="8">
        <f t="shared" ca="1" si="32"/>
        <v>1</v>
      </c>
      <c r="P308" s="8">
        <f t="shared" ca="1" si="33"/>
        <v>1</v>
      </c>
      <c r="Q308" s="8">
        <f t="shared" si="30"/>
        <v>0</v>
      </c>
      <c r="R308" s="16">
        <v>1</v>
      </c>
      <c r="S308" s="16">
        <v>1</v>
      </c>
      <c r="T308" s="19">
        <v>41659</v>
      </c>
      <c r="U308" s="16">
        <v>0</v>
      </c>
      <c r="V308" s="19"/>
      <c r="W308" s="160"/>
      <c r="X308" s="160"/>
      <c r="Y308" s="160"/>
      <c r="Z308" s="160"/>
      <c r="AA308" s="160"/>
      <c r="AB308" s="10">
        <v>41663</v>
      </c>
      <c r="AC308" t="s">
        <v>298</v>
      </c>
      <c r="AD308" s="160">
        <f t="shared" si="34"/>
        <v>0</v>
      </c>
      <c r="AF308" t="s">
        <v>466</v>
      </c>
      <c r="AG308" t="str">
        <f t="shared" si="35"/>
        <v/>
      </c>
    </row>
    <row r="309" spans="1:33" x14ac:dyDescent="0.25">
      <c r="A309">
        <v>2437</v>
      </c>
      <c r="B309">
        <v>10253</v>
      </c>
      <c r="C309" s="6" t="s">
        <v>140</v>
      </c>
      <c r="D309" s="8">
        <v>17428151.52</v>
      </c>
      <c r="E309" s="6" t="s">
        <v>1983</v>
      </c>
      <c r="G309" s="10">
        <v>41590</v>
      </c>
      <c r="J309" s="133">
        <f ca="1">VLOOKUP(A309,OFFSET('Классификация клиентов'!$A$6,1,0,1000,2),2,0)</f>
        <v>1</v>
      </c>
      <c r="K309" s="15">
        <f t="shared" si="29"/>
        <v>1</v>
      </c>
      <c r="L309" s="15"/>
      <c r="M309" s="15"/>
      <c r="N309" s="16">
        <f t="shared" ca="1" si="31"/>
        <v>1</v>
      </c>
      <c r="O309" s="8">
        <f t="shared" ca="1" si="32"/>
        <v>1</v>
      </c>
      <c r="P309" s="8">
        <f t="shared" ca="1" si="33"/>
        <v>1</v>
      </c>
      <c r="Q309" s="8">
        <f t="shared" si="30"/>
        <v>0</v>
      </c>
      <c r="R309" s="16">
        <v>1</v>
      </c>
      <c r="S309" s="16">
        <v>1</v>
      </c>
      <c r="T309" s="19">
        <v>41682</v>
      </c>
      <c r="U309" s="16">
        <v>0</v>
      </c>
      <c r="V309" s="19"/>
      <c r="W309" s="160"/>
      <c r="X309" s="160"/>
      <c r="Y309" s="160"/>
      <c r="Z309" s="160"/>
      <c r="AA309" s="160"/>
      <c r="AB309" s="10">
        <v>41694</v>
      </c>
      <c r="AC309" t="s">
        <v>298</v>
      </c>
      <c r="AD309" s="160">
        <f t="shared" si="34"/>
        <v>0</v>
      </c>
      <c r="AF309" t="s">
        <v>466</v>
      </c>
      <c r="AG309" t="str">
        <f t="shared" si="35"/>
        <v/>
      </c>
    </row>
    <row r="310" spans="1:33" x14ac:dyDescent="0.25">
      <c r="A310">
        <v>2437</v>
      </c>
      <c r="B310">
        <v>10254</v>
      </c>
      <c r="C310" s="6" t="s">
        <v>141</v>
      </c>
      <c r="D310" s="8">
        <v>23064229.27</v>
      </c>
      <c r="E310" s="6" t="s">
        <v>1984</v>
      </c>
      <c r="G310" s="10">
        <v>41590</v>
      </c>
      <c r="J310" s="133">
        <f ca="1">VLOOKUP(A310,OFFSET('Классификация клиентов'!$A$6,1,0,1000,2),2,0)</f>
        <v>1</v>
      </c>
      <c r="K310" s="15">
        <f t="shared" si="29"/>
        <v>1</v>
      </c>
      <c r="L310" s="15"/>
      <c r="M310" s="15"/>
      <c r="N310" s="16">
        <f t="shared" ca="1" si="31"/>
        <v>1</v>
      </c>
      <c r="O310" s="8">
        <f t="shared" ca="1" si="32"/>
        <v>1</v>
      </c>
      <c r="P310" s="8">
        <f t="shared" ca="1" si="33"/>
        <v>1</v>
      </c>
      <c r="Q310" s="8">
        <f t="shared" si="30"/>
        <v>0</v>
      </c>
      <c r="R310" s="16">
        <v>1</v>
      </c>
      <c r="S310" s="16">
        <v>1</v>
      </c>
      <c r="T310" s="19">
        <v>41682</v>
      </c>
      <c r="U310" s="16">
        <v>0</v>
      </c>
      <c r="V310" s="19"/>
      <c r="W310" s="160"/>
      <c r="X310" s="160"/>
      <c r="Y310" s="160"/>
      <c r="Z310" s="160"/>
      <c r="AA310" s="160"/>
      <c r="AB310" s="10">
        <v>41694</v>
      </c>
      <c r="AC310" t="s">
        <v>298</v>
      </c>
      <c r="AD310" s="160">
        <f t="shared" si="34"/>
        <v>0</v>
      </c>
      <c r="AF310" t="s">
        <v>466</v>
      </c>
      <c r="AG310" t="str">
        <f t="shared" si="35"/>
        <v/>
      </c>
    </row>
    <row r="311" spans="1:33" x14ac:dyDescent="0.25">
      <c r="A311">
        <v>2437</v>
      </c>
      <c r="B311">
        <v>10308</v>
      </c>
      <c r="C311" s="6" t="s">
        <v>521</v>
      </c>
      <c r="D311" s="8">
        <v>15241691.220000001</v>
      </c>
      <c r="E311" s="6" t="s">
        <v>1985</v>
      </c>
      <c r="G311" s="10">
        <v>41607</v>
      </c>
      <c r="J311" s="133">
        <f ca="1">VLOOKUP(A311,OFFSET('Классификация клиентов'!$A$6,1,0,1000,2),2,0)</f>
        <v>1</v>
      </c>
      <c r="K311" s="15">
        <f t="shared" si="29"/>
        <v>1</v>
      </c>
      <c r="L311" s="15"/>
      <c r="M311" s="15"/>
      <c r="N311" s="16">
        <f t="shared" ca="1" si="31"/>
        <v>1</v>
      </c>
      <c r="O311" s="8">
        <f t="shared" ca="1" si="32"/>
        <v>1</v>
      </c>
      <c r="P311" s="8">
        <f t="shared" ca="1" si="33"/>
        <v>1</v>
      </c>
      <c r="Q311" s="8">
        <f t="shared" si="30"/>
        <v>0</v>
      </c>
      <c r="R311" s="16">
        <v>1</v>
      </c>
      <c r="S311" s="16">
        <v>1</v>
      </c>
      <c r="T311" s="19">
        <v>41701</v>
      </c>
      <c r="U311" s="16">
        <v>0</v>
      </c>
      <c r="V311" s="19"/>
      <c r="W311" s="160"/>
      <c r="X311" s="160"/>
      <c r="Y311" s="160"/>
      <c r="Z311" s="160"/>
      <c r="AA311" s="160"/>
      <c r="AB311" s="10">
        <v>41722</v>
      </c>
      <c r="AC311" t="s">
        <v>298</v>
      </c>
      <c r="AD311" s="160">
        <f t="shared" si="34"/>
        <v>0</v>
      </c>
      <c r="AF311" t="s">
        <v>466</v>
      </c>
      <c r="AG311" t="str">
        <f t="shared" si="35"/>
        <v/>
      </c>
    </row>
    <row r="312" spans="1:33" x14ac:dyDescent="0.25">
      <c r="A312">
        <v>2437</v>
      </c>
      <c r="B312">
        <v>10312</v>
      </c>
      <c r="C312" s="6" t="s">
        <v>520</v>
      </c>
      <c r="D312" s="8">
        <v>14132488.109999999</v>
      </c>
      <c r="E312" s="6" t="s">
        <v>1986</v>
      </c>
      <c r="G312" s="10">
        <v>41607</v>
      </c>
      <c r="J312" s="133">
        <f ca="1">VLOOKUP(A312,OFFSET('Классификация клиентов'!$A$6,1,0,1000,2),2,0)</f>
        <v>1</v>
      </c>
      <c r="K312" s="15">
        <f t="shared" si="29"/>
        <v>1</v>
      </c>
      <c r="L312" s="15"/>
      <c r="M312" s="15"/>
      <c r="N312" s="16">
        <f t="shared" ca="1" si="31"/>
        <v>1</v>
      </c>
      <c r="O312" s="8">
        <f t="shared" ca="1" si="32"/>
        <v>1</v>
      </c>
      <c r="P312" s="8">
        <f t="shared" ca="1" si="33"/>
        <v>1</v>
      </c>
      <c r="Q312" s="8">
        <f t="shared" si="30"/>
        <v>0</v>
      </c>
      <c r="R312" s="16">
        <v>1</v>
      </c>
      <c r="S312" s="16">
        <v>1</v>
      </c>
      <c r="T312" s="19">
        <v>41701</v>
      </c>
      <c r="U312" s="16">
        <v>0</v>
      </c>
      <c r="V312" s="19"/>
      <c r="W312" s="160"/>
      <c r="X312" s="160"/>
      <c r="Y312" s="160"/>
      <c r="Z312" s="160"/>
      <c r="AA312" s="160"/>
      <c r="AB312" s="10">
        <v>41722</v>
      </c>
      <c r="AC312" t="s">
        <v>298</v>
      </c>
      <c r="AD312" s="160">
        <f t="shared" si="34"/>
        <v>0</v>
      </c>
      <c r="AF312" t="s">
        <v>466</v>
      </c>
      <c r="AG312" t="str">
        <f t="shared" si="35"/>
        <v/>
      </c>
    </row>
    <row r="313" spans="1:33" x14ac:dyDescent="0.25">
      <c r="A313">
        <v>2437</v>
      </c>
      <c r="B313">
        <v>10449</v>
      </c>
      <c r="C313" s="6" t="s">
        <v>155</v>
      </c>
      <c r="D313" s="8">
        <v>18322757.48</v>
      </c>
      <c r="E313" s="6" t="s">
        <v>1987</v>
      </c>
      <c r="G313" s="10">
        <v>41621</v>
      </c>
      <c r="J313" s="133">
        <f ca="1">VLOOKUP(A313,OFFSET('Классификация клиентов'!$A$6,1,0,1000,2),2,0)</f>
        <v>1</v>
      </c>
      <c r="K313" s="15">
        <f t="shared" si="29"/>
        <v>1</v>
      </c>
      <c r="L313" s="15"/>
      <c r="M313" s="15"/>
      <c r="N313" s="16">
        <f t="shared" ca="1" si="31"/>
        <v>1</v>
      </c>
      <c r="O313" s="8">
        <f t="shared" ca="1" si="32"/>
        <v>1</v>
      </c>
      <c r="P313" s="8">
        <f t="shared" ca="1" si="33"/>
        <v>1</v>
      </c>
      <c r="Q313" s="8">
        <f t="shared" si="30"/>
        <v>0</v>
      </c>
      <c r="R313" s="16">
        <v>1</v>
      </c>
      <c r="S313" s="16">
        <v>1</v>
      </c>
      <c r="T313" s="19">
        <v>41711</v>
      </c>
      <c r="U313" s="16">
        <v>0</v>
      </c>
      <c r="V313" s="19"/>
      <c r="W313" s="160"/>
      <c r="X313" s="160"/>
      <c r="Y313" s="160"/>
      <c r="Z313" s="160"/>
      <c r="AA313" s="160"/>
      <c r="AB313" s="10">
        <v>41722</v>
      </c>
      <c r="AC313" t="s">
        <v>298</v>
      </c>
      <c r="AD313" s="160">
        <f t="shared" si="34"/>
        <v>0</v>
      </c>
      <c r="AF313" t="s">
        <v>466</v>
      </c>
      <c r="AG313" t="str">
        <f t="shared" si="35"/>
        <v/>
      </c>
    </row>
    <row r="314" spans="1:33" x14ac:dyDescent="0.25">
      <c r="A314">
        <v>2437</v>
      </c>
      <c r="B314">
        <v>10550</v>
      </c>
      <c r="C314" s="6" t="s">
        <v>451</v>
      </c>
      <c r="D314" s="8">
        <v>29877853.93</v>
      </c>
      <c r="E314" s="6" t="s">
        <v>1988</v>
      </c>
      <c r="G314" s="10">
        <v>41632</v>
      </c>
      <c r="J314" s="133">
        <f ca="1">VLOOKUP(A314,OFFSET('Классификация клиентов'!$A$6,1,0,1000,2),2,0)</f>
        <v>1</v>
      </c>
      <c r="K314" s="15">
        <f t="shared" si="29"/>
        <v>1</v>
      </c>
      <c r="L314" s="15"/>
      <c r="M314" s="15"/>
      <c r="N314" s="16">
        <f t="shared" ca="1" si="31"/>
        <v>1</v>
      </c>
      <c r="O314" s="8">
        <f t="shared" ca="1" si="32"/>
        <v>1</v>
      </c>
      <c r="P314" s="8">
        <f t="shared" ca="1" si="33"/>
        <v>1</v>
      </c>
      <c r="Q314" s="8">
        <f t="shared" si="30"/>
        <v>0</v>
      </c>
      <c r="R314" s="16">
        <v>1</v>
      </c>
      <c r="S314" s="16">
        <v>1</v>
      </c>
      <c r="T314" s="19">
        <v>41722</v>
      </c>
      <c r="U314" s="16">
        <v>0</v>
      </c>
      <c r="V314" s="19"/>
      <c r="W314" s="160"/>
      <c r="X314" s="160"/>
      <c r="Y314" s="160"/>
      <c r="Z314" s="160"/>
      <c r="AA314" s="160"/>
      <c r="AB314" s="10">
        <v>41729</v>
      </c>
      <c r="AC314" t="s">
        <v>298</v>
      </c>
      <c r="AD314" s="160">
        <f t="shared" si="34"/>
        <v>0</v>
      </c>
      <c r="AF314" t="s">
        <v>466</v>
      </c>
      <c r="AG314" t="str">
        <f t="shared" si="35"/>
        <v/>
      </c>
    </row>
    <row r="315" spans="1:33" x14ac:dyDescent="0.25">
      <c r="A315">
        <v>2437</v>
      </c>
      <c r="B315">
        <v>27403</v>
      </c>
      <c r="C315" s="6" t="s">
        <v>1076</v>
      </c>
      <c r="D315" s="8">
        <v>14472823.42</v>
      </c>
      <c r="E315" s="6" t="s">
        <v>7609</v>
      </c>
      <c r="G315" s="10">
        <v>41684</v>
      </c>
      <c r="J315" s="133">
        <f ca="1">VLOOKUP(A315,OFFSET('Классификация клиентов'!$A$6,1,0,1000,2),2,0)</f>
        <v>1</v>
      </c>
      <c r="K315" s="15">
        <f t="shared" ca="1" si="29"/>
        <v>1</v>
      </c>
      <c r="L315" s="15"/>
      <c r="M315" s="15"/>
      <c r="N315" s="16">
        <f t="shared" ca="1" si="31"/>
        <v>1</v>
      </c>
      <c r="O315" s="8">
        <f t="shared" ca="1" si="32"/>
        <v>1</v>
      </c>
      <c r="P315" s="8">
        <f t="shared" ca="1" si="33"/>
        <v>1</v>
      </c>
      <c r="Q315" s="8">
        <f t="shared" si="30"/>
        <v>0</v>
      </c>
      <c r="R315" s="16">
        <v>0</v>
      </c>
      <c r="S315" s="16"/>
      <c r="T315" s="19">
        <v>219148</v>
      </c>
      <c r="U315" s="16">
        <v>0</v>
      </c>
      <c r="V315" s="19"/>
      <c r="W315" s="160"/>
      <c r="X315" s="160"/>
      <c r="Y315" s="160"/>
      <c r="Z315" s="160"/>
      <c r="AA315" s="160"/>
      <c r="AB315" s="10">
        <v>42735</v>
      </c>
      <c r="AC315" t="s">
        <v>298</v>
      </c>
      <c r="AD315" s="160">
        <f t="shared" si="34"/>
        <v>0</v>
      </c>
      <c r="AF315" t="s">
        <v>466</v>
      </c>
      <c r="AG315" t="str">
        <f t="shared" si="35"/>
        <v/>
      </c>
    </row>
    <row r="316" spans="1:33" x14ac:dyDescent="0.25">
      <c r="A316">
        <v>2437</v>
      </c>
      <c r="B316">
        <v>27404</v>
      </c>
      <c r="C316" s="6" t="s">
        <v>1320</v>
      </c>
      <c r="D316" s="8">
        <v>8330243.4800000004</v>
      </c>
      <c r="E316" s="6" t="s">
        <v>7610</v>
      </c>
      <c r="G316" s="10">
        <v>41793</v>
      </c>
      <c r="J316" s="133">
        <f ca="1">VLOOKUP(A316,OFFSET('Классификация клиентов'!$A$6,1,0,1000,2),2,0)</f>
        <v>1</v>
      </c>
      <c r="K316" s="15">
        <f t="shared" si="29"/>
        <v>1</v>
      </c>
      <c r="L316" s="15"/>
      <c r="M316" s="15"/>
      <c r="N316" s="16">
        <f t="shared" ca="1" si="31"/>
        <v>1</v>
      </c>
      <c r="O316" s="8">
        <f t="shared" ca="1" si="32"/>
        <v>1</v>
      </c>
      <c r="P316" s="8">
        <f t="shared" ca="1" si="33"/>
        <v>1</v>
      </c>
      <c r="Q316" s="8">
        <f t="shared" si="30"/>
        <v>0</v>
      </c>
      <c r="R316" s="16">
        <v>1</v>
      </c>
      <c r="S316" s="16"/>
      <c r="T316" s="19">
        <v>41885</v>
      </c>
      <c r="U316" s="16">
        <v>0</v>
      </c>
      <c r="V316" s="19"/>
      <c r="W316" s="160"/>
      <c r="X316" s="160"/>
      <c r="Y316" s="160"/>
      <c r="Z316" s="160"/>
      <c r="AA316" s="160"/>
      <c r="AB316" s="10">
        <v>42735</v>
      </c>
      <c r="AC316" t="s">
        <v>298</v>
      </c>
      <c r="AD316" s="160">
        <f t="shared" si="34"/>
        <v>0</v>
      </c>
      <c r="AF316" t="s">
        <v>466</v>
      </c>
      <c r="AG316" t="str">
        <f t="shared" si="35"/>
        <v/>
      </c>
    </row>
    <row r="317" spans="1:33" x14ac:dyDescent="0.25">
      <c r="A317">
        <v>2437</v>
      </c>
      <c r="B317">
        <v>27405</v>
      </c>
      <c r="C317" s="6" t="s">
        <v>1322</v>
      </c>
      <c r="D317" s="8">
        <v>6304715.9900000002</v>
      </c>
      <c r="E317" s="6" t="s">
        <v>7611</v>
      </c>
      <c r="G317" s="10">
        <v>41793</v>
      </c>
      <c r="J317" s="133">
        <f ca="1">VLOOKUP(A317,OFFSET('Классификация клиентов'!$A$6,1,0,1000,2),2,0)</f>
        <v>1</v>
      </c>
      <c r="K317" s="15">
        <f t="shared" si="29"/>
        <v>1</v>
      </c>
      <c r="L317" s="15"/>
      <c r="M317" s="15"/>
      <c r="N317" s="16">
        <f t="shared" ca="1" si="31"/>
        <v>1</v>
      </c>
      <c r="O317" s="8">
        <f t="shared" ca="1" si="32"/>
        <v>1</v>
      </c>
      <c r="P317" s="8">
        <f t="shared" ca="1" si="33"/>
        <v>1</v>
      </c>
      <c r="Q317" s="8">
        <f t="shared" si="30"/>
        <v>0</v>
      </c>
      <c r="R317" s="16">
        <v>1</v>
      </c>
      <c r="S317" s="16"/>
      <c r="T317" s="19">
        <v>41885</v>
      </c>
      <c r="U317" s="16">
        <v>0</v>
      </c>
      <c r="V317" s="19"/>
      <c r="W317" s="160"/>
      <c r="X317" s="160"/>
      <c r="Y317" s="160"/>
      <c r="Z317" s="160"/>
      <c r="AA317" s="160"/>
      <c r="AB317" s="10">
        <v>42735</v>
      </c>
      <c r="AC317" t="s">
        <v>298</v>
      </c>
      <c r="AD317" s="160">
        <f t="shared" si="34"/>
        <v>0</v>
      </c>
      <c r="AF317" t="s">
        <v>466</v>
      </c>
      <c r="AG317" t="str">
        <f t="shared" si="35"/>
        <v/>
      </c>
    </row>
    <row r="318" spans="1:33" x14ac:dyDescent="0.25">
      <c r="A318">
        <v>2437</v>
      </c>
      <c r="B318">
        <v>27406</v>
      </c>
      <c r="C318" s="6" t="s">
        <v>1323</v>
      </c>
      <c r="D318" s="8">
        <v>9371162.9399999995</v>
      </c>
      <c r="E318" s="6" t="s">
        <v>7612</v>
      </c>
      <c r="G318" s="10">
        <v>41793</v>
      </c>
      <c r="J318" s="133">
        <f ca="1">VLOOKUP(A318,OFFSET('Классификация клиентов'!$A$6,1,0,1000,2),2,0)</f>
        <v>1</v>
      </c>
      <c r="K318" s="15">
        <f t="shared" si="29"/>
        <v>1</v>
      </c>
      <c r="L318" s="15"/>
      <c r="M318" s="15"/>
      <c r="N318" s="16">
        <f t="shared" ca="1" si="31"/>
        <v>1</v>
      </c>
      <c r="O318" s="8">
        <f t="shared" ca="1" si="32"/>
        <v>1</v>
      </c>
      <c r="P318" s="8">
        <f t="shared" ca="1" si="33"/>
        <v>1</v>
      </c>
      <c r="Q318" s="8">
        <f t="shared" si="30"/>
        <v>0</v>
      </c>
      <c r="R318" s="16">
        <v>1</v>
      </c>
      <c r="S318" s="16"/>
      <c r="T318" s="19">
        <v>41885</v>
      </c>
      <c r="U318" s="16">
        <v>0</v>
      </c>
      <c r="V318" s="19"/>
      <c r="W318" s="160"/>
      <c r="X318" s="160"/>
      <c r="Y318" s="160"/>
      <c r="Z318" s="160"/>
      <c r="AA318" s="160"/>
      <c r="AB318" s="10">
        <v>42735</v>
      </c>
      <c r="AC318" t="s">
        <v>298</v>
      </c>
      <c r="AD318" s="160">
        <f t="shared" si="34"/>
        <v>0</v>
      </c>
      <c r="AF318" t="s">
        <v>466</v>
      </c>
      <c r="AG318" t="str">
        <f t="shared" si="35"/>
        <v/>
      </c>
    </row>
    <row r="319" spans="1:33" x14ac:dyDescent="0.25">
      <c r="A319">
        <v>2437</v>
      </c>
      <c r="B319">
        <v>27407</v>
      </c>
      <c r="C319" s="6" t="s">
        <v>1324</v>
      </c>
      <c r="D319" s="8">
        <v>7104326.4800000004</v>
      </c>
      <c r="E319" s="6" t="s">
        <v>7613</v>
      </c>
      <c r="G319" s="10">
        <v>41793</v>
      </c>
      <c r="J319" s="133">
        <f ca="1">VLOOKUP(A319,OFFSET('Классификация клиентов'!$A$6,1,0,1000,2),2,0)</f>
        <v>1</v>
      </c>
      <c r="K319" s="15">
        <f t="shared" si="29"/>
        <v>1</v>
      </c>
      <c r="L319" s="15"/>
      <c r="M319" s="15"/>
      <c r="N319" s="16">
        <f t="shared" ca="1" si="31"/>
        <v>1</v>
      </c>
      <c r="O319" s="8">
        <f t="shared" ca="1" si="32"/>
        <v>1</v>
      </c>
      <c r="P319" s="8">
        <f t="shared" ca="1" si="33"/>
        <v>1</v>
      </c>
      <c r="Q319" s="8">
        <f t="shared" si="30"/>
        <v>0</v>
      </c>
      <c r="R319" s="16">
        <v>1</v>
      </c>
      <c r="S319" s="16"/>
      <c r="T319" s="19">
        <v>41885</v>
      </c>
      <c r="U319" s="16">
        <v>0</v>
      </c>
      <c r="V319" s="19"/>
      <c r="W319" s="160"/>
      <c r="X319" s="160"/>
      <c r="Y319" s="160"/>
      <c r="Z319" s="160"/>
      <c r="AA319" s="160"/>
      <c r="AB319" s="10">
        <v>42735</v>
      </c>
      <c r="AC319" t="s">
        <v>298</v>
      </c>
      <c r="AD319" s="160">
        <f t="shared" si="34"/>
        <v>0</v>
      </c>
      <c r="AF319" t="s">
        <v>466</v>
      </c>
      <c r="AG319" t="str">
        <f t="shared" si="35"/>
        <v/>
      </c>
    </row>
    <row r="320" spans="1:33" x14ac:dyDescent="0.25">
      <c r="A320">
        <v>2437</v>
      </c>
      <c r="B320">
        <v>27408</v>
      </c>
      <c r="C320" s="6" t="s">
        <v>1321</v>
      </c>
      <c r="D320" s="8">
        <v>9063976.7899999991</v>
      </c>
      <c r="E320" s="6" t="s">
        <v>7614</v>
      </c>
      <c r="G320" s="10">
        <v>41793</v>
      </c>
      <c r="J320" s="133">
        <f ca="1">VLOOKUP(A320,OFFSET('Классификация клиентов'!$A$6,1,0,1000,2),2,0)</f>
        <v>1</v>
      </c>
      <c r="K320" s="15">
        <f t="shared" si="29"/>
        <v>1</v>
      </c>
      <c r="L320" s="15"/>
      <c r="M320" s="15"/>
      <c r="N320" s="16">
        <f t="shared" ca="1" si="31"/>
        <v>1</v>
      </c>
      <c r="O320" s="8">
        <f t="shared" ca="1" si="32"/>
        <v>1</v>
      </c>
      <c r="P320" s="8">
        <f t="shared" ca="1" si="33"/>
        <v>1</v>
      </c>
      <c r="Q320" s="8">
        <f t="shared" si="30"/>
        <v>0</v>
      </c>
      <c r="R320" s="16">
        <v>1</v>
      </c>
      <c r="S320" s="16"/>
      <c r="T320" s="19">
        <v>41885</v>
      </c>
      <c r="U320" s="16">
        <v>0</v>
      </c>
      <c r="V320" s="19"/>
      <c r="W320" s="160"/>
      <c r="X320" s="160"/>
      <c r="Y320" s="160"/>
      <c r="Z320" s="160"/>
      <c r="AA320" s="160"/>
      <c r="AB320" s="10">
        <v>42735</v>
      </c>
      <c r="AC320" t="s">
        <v>298</v>
      </c>
      <c r="AD320" s="160">
        <f t="shared" si="34"/>
        <v>0</v>
      </c>
      <c r="AF320" t="s">
        <v>466</v>
      </c>
      <c r="AG320" t="str">
        <f t="shared" si="35"/>
        <v/>
      </c>
    </row>
    <row r="321" spans="1:33" x14ac:dyDescent="0.25">
      <c r="A321">
        <v>2437</v>
      </c>
      <c r="B321">
        <v>27409</v>
      </c>
      <c r="C321" s="6" t="s">
        <v>1332</v>
      </c>
      <c r="D321" s="8">
        <v>12644446.15</v>
      </c>
      <c r="E321" s="6" t="s">
        <v>7615</v>
      </c>
      <c r="G321" s="10">
        <v>41807</v>
      </c>
      <c r="J321" s="133">
        <f ca="1">VLOOKUP(A321,OFFSET('Классификация клиентов'!$A$6,1,0,1000,2),2,0)</f>
        <v>1</v>
      </c>
      <c r="K321" s="15">
        <f t="shared" si="29"/>
        <v>1</v>
      </c>
      <c r="L321" s="15"/>
      <c r="M321" s="15"/>
      <c r="N321" s="16">
        <f t="shared" ca="1" si="31"/>
        <v>1</v>
      </c>
      <c r="O321" s="8">
        <f t="shared" ca="1" si="32"/>
        <v>1</v>
      </c>
      <c r="P321" s="8">
        <f t="shared" ca="1" si="33"/>
        <v>1</v>
      </c>
      <c r="Q321" s="8">
        <f t="shared" si="30"/>
        <v>0</v>
      </c>
      <c r="R321" s="16">
        <v>1</v>
      </c>
      <c r="S321" s="16"/>
      <c r="T321" s="19">
        <v>41899</v>
      </c>
      <c r="U321" s="16">
        <v>0</v>
      </c>
      <c r="V321" s="19"/>
      <c r="W321" s="160"/>
      <c r="X321" s="160"/>
      <c r="Y321" s="160"/>
      <c r="Z321" s="160"/>
      <c r="AA321" s="160"/>
      <c r="AB321" s="10">
        <v>42735</v>
      </c>
      <c r="AC321" t="s">
        <v>298</v>
      </c>
      <c r="AD321" s="160">
        <f t="shared" si="34"/>
        <v>0</v>
      </c>
      <c r="AF321" t="s">
        <v>466</v>
      </c>
      <c r="AG321" t="str">
        <f t="shared" si="35"/>
        <v/>
      </c>
    </row>
    <row r="322" spans="1:33" x14ac:dyDescent="0.25">
      <c r="A322">
        <v>2437</v>
      </c>
      <c r="B322">
        <v>27410</v>
      </c>
      <c r="C322" s="6" t="s">
        <v>1331</v>
      </c>
      <c r="D322" s="8">
        <v>7517818.5300000003</v>
      </c>
      <c r="E322" s="6" t="s">
        <v>7616</v>
      </c>
      <c r="G322" s="10">
        <v>41807</v>
      </c>
      <c r="J322" s="133">
        <f ca="1">VLOOKUP(A322,OFFSET('Классификация клиентов'!$A$6,1,0,1000,2),2,0)</f>
        <v>1</v>
      </c>
      <c r="K322" s="15">
        <f t="shared" si="29"/>
        <v>1</v>
      </c>
      <c r="L322" s="15"/>
      <c r="M322" s="15"/>
      <c r="N322" s="16">
        <f t="shared" ca="1" si="31"/>
        <v>1</v>
      </c>
      <c r="O322" s="8">
        <f t="shared" ca="1" si="32"/>
        <v>1</v>
      </c>
      <c r="P322" s="8">
        <f t="shared" ca="1" si="33"/>
        <v>1</v>
      </c>
      <c r="Q322" s="8">
        <f t="shared" si="30"/>
        <v>0</v>
      </c>
      <c r="R322" s="16">
        <v>1</v>
      </c>
      <c r="S322" s="16"/>
      <c r="T322" s="19">
        <v>41899</v>
      </c>
      <c r="U322" s="16">
        <v>0</v>
      </c>
      <c r="V322" s="19"/>
      <c r="W322" s="160"/>
      <c r="X322" s="160"/>
      <c r="Y322" s="160"/>
      <c r="Z322" s="160"/>
      <c r="AA322" s="160"/>
      <c r="AB322" s="10">
        <v>42735</v>
      </c>
      <c r="AC322" t="s">
        <v>298</v>
      </c>
      <c r="AD322" s="160">
        <f t="shared" si="34"/>
        <v>0</v>
      </c>
      <c r="AF322" t="s">
        <v>466</v>
      </c>
      <c r="AG322" t="str">
        <f t="shared" si="35"/>
        <v/>
      </c>
    </row>
    <row r="323" spans="1:33" x14ac:dyDescent="0.25">
      <c r="A323">
        <v>2437</v>
      </c>
      <c r="B323">
        <v>27411</v>
      </c>
      <c r="C323" s="6" t="s">
        <v>1390</v>
      </c>
      <c r="D323" s="8">
        <v>2917366.01</v>
      </c>
      <c r="E323" s="6" t="s">
        <v>7617</v>
      </c>
      <c r="G323" s="10">
        <v>41827</v>
      </c>
      <c r="J323" s="133">
        <f ca="1">VLOOKUP(A323,OFFSET('Классификация клиентов'!$A$6,1,0,1000,2),2,0)</f>
        <v>1</v>
      </c>
      <c r="K323" s="15">
        <f t="shared" si="29"/>
        <v>1</v>
      </c>
      <c r="L323" s="15"/>
      <c r="M323" s="15"/>
      <c r="N323" s="16">
        <f t="shared" ca="1" si="31"/>
        <v>1</v>
      </c>
      <c r="O323" s="8">
        <f t="shared" ca="1" si="32"/>
        <v>1</v>
      </c>
      <c r="P323" s="8">
        <f t="shared" ca="1" si="33"/>
        <v>1</v>
      </c>
      <c r="Q323" s="8">
        <f t="shared" si="30"/>
        <v>0</v>
      </c>
      <c r="R323" s="16">
        <v>1</v>
      </c>
      <c r="S323" s="16"/>
      <c r="T323" s="19">
        <v>41919</v>
      </c>
      <c r="U323" s="16">
        <v>0</v>
      </c>
      <c r="V323" s="19"/>
      <c r="W323" s="160"/>
      <c r="X323" s="160"/>
      <c r="Y323" s="160"/>
      <c r="Z323" s="160"/>
      <c r="AA323" s="160"/>
      <c r="AB323" s="10">
        <v>42735</v>
      </c>
      <c r="AC323" t="s">
        <v>298</v>
      </c>
      <c r="AD323" s="160">
        <f t="shared" si="34"/>
        <v>0</v>
      </c>
      <c r="AF323" t="s">
        <v>466</v>
      </c>
      <c r="AG323" t="str">
        <f t="shared" si="35"/>
        <v/>
      </c>
    </row>
    <row r="324" spans="1:33" x14ac:dyDescent="0.25">
      <c r="A324">
        <v>2437</v>
      </c>
      <c r="B324">
        <v>27412</v>
      </c>
      <c r="C324" s="6" t="s">
        <v>1285</v>
      </c>
      <c r="D324" s="8">
        <v>3045871.61</v>
      </c>
      <c r="E324" s="6" t="s">
        <v>7618</v>
      </c>
      <c r="G324" s="10">
        <v>41788</v>
      </c>
      <c r="J324" s="133">
        <f ca="1">VLOOKUP(A324,OFFSET('Классификация клиентов'!$A$6,1,0,1000,2),2,0)</f>
        <v>1</v>
      </c>
      <c r="K324" s="15">
        <f t="shared" si="29"/>
        <v>1</v>
      </c>
      <c r="L324" s="15"/>
      <c r="M324" s="15"/>
      <c r="N324" s="16">
        <f t="shared" ca="1" si="31"/>
        <v>1</v>
      </c>
      <c r="O324" s="8">
        <f t="shared" ca="1" si="32"/>
        <v>1</v>
      </c>
      <c r="P324" s="8">
        <f t="shared" ca="1" si="33"/>
        <v>1</v>
      </c>
      <c r="Q324" s="8">
        <f t="shared" si="30"/>
        <v>0</v>
      </c>
      <c r="R324" s="16">
        <v>1</v>
      </c>
      <c r="S324" s="16"/>
      <c r="T324" s="19">
        <v>41880</v>
      </c>
      <c r="U324" s="16">
        <v>0</v>
      </c>
      <c r="V324" s="19"/>
      <c r="W324" s="160"/>
      <c r="X324" s="160"/>
      <c r="Y324" s="160"/>
      <c r="Z324" s="160"/>
      <c r="AA324" s="160"/>
      <c r="AB324" s="10">
        <v>42735</v>
      </c>
      <c r="AC324" t="s">
        <v>298</v>
      </c>
      <c r="AD324" s="160">
        <f t="shared" si="34"/>
        <v>0</v>
      </c>
      <c r="AF324" t="s">
        <v>466</v>
      </c>
      <c r="AG324" t="str">
        <f t="shared" si="35"/>
        <v/>
      </c>
    </row>
    <row r="325" spans="1:33" x14ac:dyDescent="0.25">
      <c r="A325">
        <v>2437</v>
      </c>
      <c r="B325">
        <v>27413</v>
      </c>
      <c r="C325" s="6" t="s">
        <v>1329</v>
      </c>
      <c r="D325" s="8">
        <v>7322593.4900000002</v>
      </c>
      <c r="E325" s="6" t="s">
        <v>7619</v>
      </c>
      <c r="G325" s="10">
        <v>41796</v>
      </c>
      <c r="J325" s="133">
        <f ca="1">VLOOKUP(A325,OFFSET('Классификация клиентов'!$A$6,1,0,1000,2),2,0)</f>
        <v>1</v>
      </c>
      <c r="K325" s="15">
        <f t="shared" si="29"/>
        <v>1</v>
      </c>
      <c r="L325" s="15"/>
      <c r="M325" s="15"/>
      <c r="N325" s="16">
        <f t="shared" ca="1" si="31"/>
        <v>1</v>
      </c>
      <c r="O325" s="8">
        <f t="shared" ca="1" si="32"/>
        <v>1</v>
      </c>
      <c r="P325" s="8">
        <f t="shared" ca="1" si="33"/>
        <v>1</v>
      </c>
      <c r="Q325" s="8">
        <f t="shared" si="30"/>
        <v>0</v>
      </c>
      <c r="R325" s="16">
        <v>1</v>
      </c>
      <c r="S325" s="16"/>
      <c r="T325" s="19">
        <v>41890</v>
      </c>
      <c r="U325" s="16">
        <v>0</v>
      </c>
      <c r="V325" s="19"/>
      <c r="W325" s="160"/>
      <c r="X325" s="160"/>
      <c r="Y325" s="160"/>
      <c r="Z325" s="160"/>
      <c r="AA325" s="160"/>
      <c r="AB325" s="10">
        <v>42735</v>
      </c>
      <c r="AC325" t="s">
        <v>298</v>
      </c>
      <c r="AD325" s="160">
        <f t="shared" si="34"/>
        <v>0</v>
      </c>
      <c r="AF325" t="s">
        <v>466</v>
      </c>
      <c r="AG325" t="str">
        <f t="shared" si="35"/>
        <v/>
      </c>
    </row>
    <row r="326" spans="1:33" x14ac:dyDescent="0.25">
      <c r="A326">
        <v>2437</v>
      </c>
      <c r="B326">
        <v>27414</v>
      </c>
      <c r="C326" s="6" t="s">
        <v>1392</v>
      </c>
      <c r="D326" s="8">
        <v>13555476.289999999</v>
      </c>
      <c r="E326" s="6" t="s">
        <v>7620</v>
      </c>
      <c r="G326" s="10">
        <v>41827</v>
      </c>
      <c r="J326" s="133">
        <f ca="1">VLOOKUP(A326,OFFSET('Классификация клиентов'!$A$6,1,0,1000,2),2,0)</f>
        <v>1</v>
      </c>
      <c r="K326" s="15">
        <f t="shared" ref="K326:K389" si="36" xml:space="preserve"> ROUND(MAX( IF(R326 = 0, IF(S326 = 1, 1, J326), 1)*1, IF(U326 &gt; 30, 3, IF(U326 &gt; 5, 2, 1)), IF(W326 &gt; 0, 2, 1), IF(X326 &gt; 0,2,1)), 0)</f>
        <v>1</v>
      </c>
      <c r="L326" s="15"/>
      <c r="M326" s="15"/>
      <c r="N326" s="16">
        <f t="shared" ca="1" si="31"/>
        <v>1</v>
      </c>
      <c r="O326" s="8">
        <f t="shared" ca="1" si="32"/>
        <v>1</v>
      </c>
      <c r="P326" s="8">
        <f t="shared" ca="1" si="33"/>
        <v>1</v>
      </c>
      <c r="Q326" s="8">
        <f t="shared" ref="Q326:Q389" si="37">IF(ISNA(VLOOKUP(B326,aid_exc,1,0)), 0, VLOOKUP(B326,aid_exc,2,0))</f>
        <v>0</v>
      </c>
      <c r="R326" s="16">
        <v>1</v>
      </c>
      <c r="S326" s="16"/>
      <c r="T326" s="19">
        <v>41919</v>
      </c>
      <c r="U326" s="16">
        <v>0</v>
      </c>
      <c r="V326" s="19"/>
      <c r="W326" s="160"/>
      <c r="X326" s="160"/>
      <c r="Y326" s="160"/>
      <c r="Z326" s="160"/>
      <c r="AA326" s="160"/>
      <c r="AB326" s="10">
        <v>42735</v>
      </c>
      <c r="AC326" t="s">
        <v>298</v>
      </c>
      <c r="AD326" s="160">
        <f t="shared" si="34"/>
        <v>0</v>
      </c>
      <c r="AF326" t="s">
        <v>466</v>
      </c>
      <c r="AG326" t="str">
        <f t="shared" si="35"/>
        <v/>
      </c>
    </row>
    <row r="327" spans="1:33" x14ac:dyDescent="0.25">
      <c r="A327">
        <v>2437</v>
      </c>
      <c r="B327">
        <v>27415</v>
      </c>
      <c r="C327" s="6" t="s">
        <v>1391</v>
      </c>
      <c r="D327" s="8">
        <v>14361042.789999999</v>
      </c>
      <c r="E327" s="6" t="s">
        <v>7621</v>
      </c>
      <c r="G327" s="10">
        <v>41827</v>
      </c>
      <c r="J327" s="133">
        <f ca="1">VLOOKUP(A327,OFFSET('Классификация клиентов'!$A$6,1,0,1000,2),2,0)</f>
        <v>1</v>
      </c>
      <c r="K327" s="15">
        <f t="shared" si="36"/>
        <v>1</v>
      </c>
      <c r="L327" s="15"/>
      <c r="M327" s="15"/>
      <c r="N327" s="16">
        <f t="shared" ref="N327:N390" ca="1" si="38">MAX(1, J327+K327-1 +
            IF(OR( M327*1=0, NOT(ISERR(SEARCH((ROUND(J327,0)+K327-1) &amp; "", IF(L327&lt;&gt;-2, "", LEFT(M327)-1) &amp; M327)) )),
                   IF(L327=-2, -( IF(AND(M327*1&lt;&gt;0,  LEFT(M327)*1 = ROUND(J327,0)+K327), 0, 1 ) + J327 - ROUND(J327,0) ), L327),  0) )</f>
        <v>1</v>
      </c>
      <c r="O327" s="8">
        <f t="shared" ref="O327:O390" ca="1" si="39">MAX(N327, IF(Y327&gt;0,3,1), IF(Z327&gt;0,3,1), IF(AA327&gt;0,3,1))</f>
        <v>1</v>
      </c>
      <c r="P327" s="8">
        <f t="shared" ref="P327:P390" ca="1" si="40">IF(Q327=1, N327, IF(Q327=2, 0, O327))</f>
        <v>1</v>
      </c>
      <c r="Q327" s="8">
        <f t="shared" si="37"/>
        <v>0</v>
      </c>
      <c r="R327" s="16">
        <v>1</v>
      </c>
      <c r="S327" s="16"/>
      <c r="T327" s="19">
        <v>41919</v>
      </c>
      <c r="U327" s="16">
        <v>0</v>
      </c>
      <c r="V327" s="19"/>
      <c r="W327" s="160"/>
      <c r="X327" s="160"/>
      <c r="Y327" s="160"/>
      <c r="Z327" s="160"/>
      <c r="AA327" s="160"/>
      <c r="AB327" s="10">
        <v>42735</v>
      </c>
      <c r="AC327" t="s">
        <v>298</v>
      </c>
      <c r="AD327" s="160">
        <f t="shared" ref="AD327:AD390" si="41">COUNTA(W327:AA327)</f>
        <v>0</v>
      </c>
      <c r="AF327" t="s">
        <v>466</v>
      </c>
      <c r="AG327" t="str">
        <f t="shared" ref="AG327:AG390" si="42">SUBSTITUTE( SUBSTITUTE(AF327,"restr", " - реструктуризация"), "targ", " - цели")</f>
        <v/>
      </c>
    </row>
    <row r="328" spans="1:33" x14ac:dyDescent="0.25">
      <c r="A328">
        <v>2437</v>
      </c>
      <c r="B328">
        <v>27417</v>
      </c>
      <c r="C328" s="6" t="s">
        <v>1709</v>
      </c>
      <c r="D328" s="8">
        <v>4220571.0599999996</v>
      </c>
      <c r="E328" s="6" t="s">
        <v>7622</v>
      </c>
      <c r="G328" s="10">
        <v>41988</v>
      </c>
      <c r="J328" s="133">
        <f ca="1">VLOOKUP(A328,OFFSET('Классификация клиентов'!$A$6,1,0,1000,2),2,0)</f>
        <v>1</v>
      </c>
      <c r="K328" s="15">
        <f t="shared" si="36"/>
        <v>1</v>
      </c>
      <c r="L328" s="15"/>
      <c r="M328" s="15"/>
      <c r="N328" s="16">
        <f t="shared" ca="1" si="38"/>
        <v>1</v>
      </c>
      <c r="O328" s="8">
        <f t="shared" ca="1" si="39"/>
        <v>1</v>
      </c>
      <c r="P328" s="8">
        <f t="shared" ca="1" si="40"/>
        <v>1</v>
      </c>
      <c r="Q328" s="8">
        <f t="shared" si="37"/>
        <v>0</v>
      </c>
      <c r="R328" s="16">
        <v>1</v>
      </c>
      <c r="S328" s="16"/>
      <c r="T328" s="19">
        <v>42079</v>
      </c>
      <c r="U328" s="16">
        <v>0</v>
      </c>
      <c r="V328" s="19"/>
      <c r="W328" s="160"/>
      <c r="X328" s="160"/>
      <c r="Y328" s="160"/>
      <c r="Z328" s="160"/>
      <c r="AA328" s="160"/>
      <c r="AB328" s="10">
        <v>42735</v>
      </c>
      <c r="AC328" t="s">
        <v>298</v>
      </c>
      <c r="AD328" s="160">
        <f t="shared" si="41"/>
        <v>0</v>
      </c>
      <c r="AF328" t="s">
        <v>466</v>
      </c>
      <c r="AG328" t="str">
        <f t="shared" si="42"/>
        <v/>
      </c>
    </row>
    <row r="329" spans="1:33" x14ac:dyDescent="0.25">
      <c r="A329">
        <v>2437</v>
      </c>
      <c r="B329">
        <v>27418</v>
      </c>
      <c r="C329" s="6" t="s">
        <v>1710</v>
      </c>
      <c r="D329" s="8">
        <v>3750532.33</v>
      </c>
      <c r="E329" s="6" t="s">
        <v>7623</v>
      </c>
      <c r="G329" s="10">
        <v>41988</v>
      </c>
      <c r="J329" s="133">
        <f ca="1">VLOOKUP(A329,OFFSET('Классификация клиентов'!$A$6,1,0,1000,2),2,0)</f>
        <v>1</v>
      </c>
      <c r="K329" s="15">
        <f t="shared" si="36"/>
        <v>1</v>
      </c>
      <c r="L329" s="15"/>
      <c r="M329" s="15"/>
      <c r="N329" s="16">
        <f t="shared" ca="1" si="38"/>
        <v>1</v>
      </c>
      <c r="O329" s="8">
        <f t="shared" ca="1" si="39"/>
        <v>1</v>
      </c>
      <c r="P329" s="8">
        <f t="shared" ca="1" si="40"/>
        <v>1</v>
      </c>
      <c r="Q329" s="8">
        <f t="shared" si="37"/>
        <v>0</v>
      </c>
      <c r="R329" s="16">
        <v>1</v>
      </c>
      <c r="S329" s="16"/>
      <c r="T329" s="19">
        <v>42079</v>
      </c>
      <c r="U329" s="16">
        <v>0</v>
      </c>
      <c r="V329" s="19"/>
      <c r="W329" s="160"/>
      <c r="X329" s="160"/>
      <c r="Y329" s="160"/>
      <c r="Z329" s="160"/>
      <c r="AA329" s="160"/>
      <c r="AB329" s="10">
        <v>42735</v>
      </c>
      <c r="AC329" t="s">
        <v>298</v>
      </c>
      <c r="AD329" s="160">
        <f t="shared" si="41"/>
        <v>0</v>
      </c>
      <c r="AF329" t="s">
        <v>466</v>
      </c>
      <c r="AG329" t="str">
        <f t="shared" si="42"/>
        <v/>
      </c>
    </row>
    <row r="330" spans="1:33" x14ac:dyDescent="0.25">
      <c r="A330">
        <v>2437</v>
      </c>
      <c r="B330">
        <v>27419</v>
      </c>
      <c r="C330" s="6" t="s">
        <v>1711</v>
      </c>
      <c r="D330" s="8">
        <v>4496732.9800000004</v>
      </c>
      <c r="E330" s="6" t="s">
        <v>7624</v>
      </c>
      <c r="G330" s="10">
        <v>41988</v>
      </c>
      <c r="J330" s="133">
        <f ca="1">VLOOKUP(A330,OFFSET('Классификация клиентов'!$A$6,1,0,1000,2),2,0)</f>
        <v>1</v>
      </c>
      <c r="K330" s="15">
        <f t="shared" si="36"/>
        <v>1</v>
      </c>
      <c r="L330" s="15"/>
      <c r="M330" s="15"/>
      <c r="N330" s="16">
        <f t="shared" ca="1" si="38"/>
        <v>1</v>
      </c>
      <c r="O330" s="8">
        <f t="shared" ca="1" si="39"/>
        <v>1</v>
      </c>
      <c r="P330" s="8">
        <f t="shared" ca="1" si="40"/>
        <v>1</v>
      </c>
      <c r="Q330" s="8">
        <f t="shared" si="37"/>
        <v>0</v>
      </c>
      <c r="R330" s="16">
        <v>1</v>
      </c>
      <c r="S330" s="16"/>
      <c r="T330" s="19">
        <v>42079</v>
      </c>
      <c r="U330" s="16">
        <v>0</v>
      </c>
      <c r="V330" s="19"/>
      <c r="W330" s="160"/>
      <c r="X330" s="160"/>
      <c r="Y330" s="160"/>
      <c r="Z330" s="160"/>
      <c r="AA330" s="160"/>
      <c r="AB330" s="10">
        <v>42735</v>
      </c>
      <c r="AC330" t="s">
        <v>298</v>
      </c>
      <c r="AD330" s="160">
        <f t="shared" si="41"/>
        <v>0</v>
      </c>
      <c r="AF330" t="s">
        <v>466</v>
      </c>
      <c r="AG330" t="str">
        <f t="shared" si="42"/>
        <v/>
      </c>
    </row>
    <row r="331" spans="1:33" x14ac:dyDescent="0.25">
      <c r="A331">
        <v>2437</v>
      </c>
      <c r="B331">
        <v>27420</v>
      </c>
      <c r="C331" s="6" t="s">
        <v>1712</v>
      </c>
      <c r="D331" s="8">
        <v>4377611.41</v>
      </c>
      <c r="E331" s="6" t="s">
        <v>7625</v>
      </c>
      <c r="G331" s="10">
        <v>41988</v>
      </c>
      <c r="J331" s="133">
        <f ca="1">VLOOKUP(A331,OFFSET('Классификация клиентов'!$A$6,1,0,1000,2),2,0)</f>
        <v>1</v>
      </c>
      <c r="K331" s="15">
        <f t="shared" si="36"/>
        <v>1</v>
      </c>
      <c r="L331" s="15"/>
      <c r="M331" s="15"/>
      <c r="N331" s="16">
        <f t="shared" ca="1" si="38"/>
        <v>1</v>
      </c>
      <c r="O331" s="8">
        <f t="shared" ca="1" si="39"/>
        <v>1</v>
      </c>
      <c r="P331" s="8">
        <f t="shared" ca="1" si="40"/>
        <v>1</v>
      </c>
      <c r="Q331" s="8">
        <f t="shared" si="37"/>
        <v>0</v>
      </c>
      <c r="R331" s="16">
        <v>1</v>
      </c>
      <c r="S331" s="16"/>
      <c r="T331" s="19">
        <v>42079</v>
      </c>
      <c r="U331" s="16">
        <v>0</v>
      </c>
      <c r="V331" s="19"/>
      <c r="W331" s="160"/>
      <c r="X331" s="160"/>
      <c r="Y331" s="160"/>
      <c r="Z331" s="160"/>
      <c r="AA331" s="160"/>
      <c r="AB331" s="10">
        <v>42735</v>
      </c>
      <c r="AC331" t="s">
        <v>298</v>
      </c>
      <c r="AD331" s="160">
        <f t="shared" si="41"/>
        <v>0</v>
      </c>
      <c r="AF331" t="s">
        <v>466</v>
      </c>
      <c r="AG331" t="str">
        <f t="shared" si="42"/>
        <v/>
      </c>
    </row>
    <row r="332" spans="1:33" x14ac:dyDescent="0.25">
      <c r="A332">
        <v>2437</v>
      </c>
      <c r="B332">
        <v>27421</v>
      </c>
      <c r="C332" s="6" t="s">
        <v>1720</v>
      </c>
      <c r="D332" s="8">
        <v>76920000</v>
      </c>
      <c r="E332" s="6" t="s">
        <v>7626</v>
      </c>
      <c r="G332" s="10">
        <v>41998</v>
      </c>
      <c r="J332" s="133">
        <f ca="1">VLOOKUP(A332,OFFSET('Классификация клиентов'!$A$6,1,0,1000,2),2,0)</f>
        <v>1</v>
      </c>
      <c r="K332" s="15">
        <f t="shared" si="36"/>
        <v>1</v>
      </c>
      <c r="L332" s="15"/>
      <c r="M332" s="15"/>
      <c r="N332" s="16">
        <f t="shared" ca="1" si="38"/>
        <v>1</v>
      </c>
      <c r="O332" s="8">
        <f t="shared" ca="1" si="39"/>
        <v>1</v>
      </c>
      <c r="P332" s="8">
        <f t="shared" ca="1" si="40"/>
        <v>1</v>
      </c>
      <c r="Q332" s="8">
        <f t="shared" si="37"/>
        <v>0</v>
      </c>
      <c r="R332" s="16">
        <v>1</v>
      </c>
      <c r="S332" s="16"/>
      <c r="T332" s="19">
        <v>42093</v>
      </c>
      <c r="U332" s="16">
        <v>0</v>
      </c>
      <c r="V332" s="19"/>
      <c r="W332" s="160"/>
      <c r="X332" s="160"/>
      <c r="Y332" s="160"/>
      <c r="Z332" s="160"/>
      <c r="AA332" s="160"/>
      <c r="AB332" s="10">
        <v>42735</v>
      </c>
      <c r="AC332" t="s">
        <v>298</v>
      </c>
      <c r="AD332" s="160">
        <f t="shared" si="41"/>
        <v>0</v>
      </c>
      <c r="AF332" t="s">
        <v>466</v>
      </c>
      <c r="AG332" t="str">
        <f t="shared" si="42"/>
        <v/>
      </c>
    </row>
    <row r="333" spans="1:33" x14ac:dyDescent="0.25">
      <c r="A333">
        <v>2437</v>
      </c>
      <c r="B333">
        <v>27422</v>
      </c>
      <c r="C333" s="6" t="s">
        <v>1151</v>
      </c>
      <c r="D333" s="8">
        <v>33351897.07</v>
      </c>
      <c r="E333" s="6" t="s">
        <v>7627</v>
      </c>
      <c r="G333" s="10">
        <v>41725</v>
      </c>
      <c r="J333" s="133">
        <f ca="1">VLOOKUP(A333,OFFSET('Классификация клиентов'!$A$6,1,0,1000,2),2,0)</f>
        <v>1</v>
      </c>
      <c r="K333" s="15">
        <f t="shared" si="36"/>
        <v>1</v>
      </c>
      <c r="L333" s="15"/>
      <c r="M333" s="15"/>
      <c r="N333" s="16">
        <f t="shared" ca="1" si="38"/>
        <v>1</v>
      </c>
      <c r="O333" s="8">
        <f t="shared" ca="1" si="39"/>
        <v>1</v>
      </c>
      <c r="P333" s="8">
        <f t="shared" ca="1" si="40"/>
        <v>1</v>
      </c>
      <c r="Q333" s="8">
        <f t="shared" si="37"/>
        <v>0</v>
      </c>
      <c r="R333" s="16">
        <v>1</v>
      </c>
      <c r="S333" s="16"/>
      <c r="T333" s="19">
        <v>41817</v>
      </c>
      <c r="U333" s="16">
        <v>0</v>
      </c>
      <c r="V333" s="19"/>
      <c r="W333" s="160"/>
      <c r="X333" s="160"/>
      <c r="Y333" s="160"/>
      <c r="Z333" s="160"/>
      <c r="AA333" s="160"/>
      <c r="AB333" s="10">
        <v>42735</v>
      </c>
      <c r="AC333" t="s">
        <v>298</v>
      </c>
      <c r="AD333" s="160">
        <f t="shared" si="41"/>
        <v>0</v>
      </c>
      <c r="AF333" t="s">
        <v>466</v>
      </c>
      <c r="AG333" t="str">
        <f t="shared" si="42"/>
        <v/>
      </c>
    </row>
    <row r="334" spans="1:33" x14ac:dyDescent="0.25">
      <c r="A334">
        <v>2437</v>
      </c>
      <c r="B334">
        <v>27423</v>
      </c>
      <c r="C334" s="6" t="s">
        <v>1221</v>
      </c>
      <c r="D334" s="8">
        <v>1498028.82</v>
      </c>
      <c r="E334" s="6" t="s">
        <v>7628</v>
      </c>
      <c r="G334" s="10">
        <v>41750</v>
      </c>
      <c r="J334" s="133">
        <f ca="1">VLOOKUP(A334,OFFSET('Классификация клиентов'!$A$6,1,0,1000,2),2,0)</f>
        <v>1</v>
      </c>
      <c r="K334" s="15">
        <f t="shared" si="36"/>
        <v>1</v>
      </c>
      <c r="L334" s="15"/>
      <c r="M334" s="15"/>
      <c r="N334" s="16">
        <f t="shared" ca="1" si="38"/>
        <v>1</v>
      </c>
      <c r="O334" s="8">
        <f t="shared" ca="1" si="39"/>
        <v>1</v>
      </c>
      <c r="P334" s="8">
        <f t="shared" ca="1" si="40"/>
        <v>1</v>
      </c>
      <c r="Q334" s="8">
        <f t="shared" si="37"/>
        <v>0</v>
      </c>
      <c r="R334" s="16">
        <v>1</v>
      </c>
      <c r="S334" s="16"/>
      <c r="T334" s="19">
        <v>41841</v>
      </c>
      <c r="U334" s="16">
        <v>0</v>
      </c>
      <c r="V334" s="19"/>
      <c r="W334" s="160"/>
      <c r="X334" s="160"/>
      <c r="Y334" s="160"/>
      <c r="Z334" s="160"/>
      <c r="AA334" s="160"/>
      <c r="AB334" s="10">
        <v>42735</v>
      </c>
      <c r="AC334" t="s">
        <v>298</v>
      </c>
      <c r="AD334" s="160">
        <f t="shared" si="41"/>
        <v>0</v>
      </c>
      <c r="AF334" t="s">
        <v>466</v>
      </c>
      <c r="AG334" t="str">
        <f t="shared" si="42"/>
        <v/>
      </c>
    </row>
    <row r="335" spans="1:33" x14ac:dyDescent="0.25">
      <c r="A335">
        <v>2437</v>
      </c>
      <c r="B335">
        <v>27424</v>
      </c>
      <c r="C335" s="6" t="s">
        <v>1132</v>
      </c>
      <c r="D335" s="8">
        <v>5401386.5700000003</v>
      </c>
      <c r="E335" s="6" t="s">
        <v>7629</v>
      </c>
      <c r="G335" s="10">
        <v>41717</v>
      </c>
      <c r="J335" s="133">
        <f ca="1">VLOOKUP(A335,OFFSET('Классификация клиентов'!$A$6,1,0,1000,2),2,0)</f>
        <v>1</v>
      </c>
      <c r="K335" s="15">
        <f t="shared" si="36"/>
        <v>1</v>
      </c>
      <c r="L335" s="15"/>
      <c r="M335" s="15"/>
      <c r="N335" s="16">
        <f t="shared" ca="1" si="38"/>
        <v>1</v>
      </c>
      <c r="O335" s="8">
        <f t="shared" ca="1" si="39"/>
        <v>1</v>
      </c>
      <c r="P335" s="8">
        <f t="shared" ca="1" si="40"/>
        <v>1</v>
      </c>
      <c r="Q335" s="8">
        <f t="shared" si="37"/>
        <v>0</v>
      </c>
      <c r="R335" s="16">
        <v>1</v>
      </c>
      <c r="S335" s="16"/>
      <c r="T335" s="19">
        <v>41809</v>
      </c>
      <c r="U335" s="16">
        <v>0</v>
      </c>
      <c r="V335" s="19"/>
      <c r="W335" s="160"/>
      <c r="X335" s="160"/>
      <c r="Y335" s="160"/>
      <c r="Z335" s="160"/>
      <c r="AA335" s="160"/>
      <c r="AB335" s="10">
        <v>42735</v>
      </c>
      <c r="AC335" t="s">
        <v>298</v>
      </c>
      <c r="AD335" s="160">
        <f t="shared" si="41"/>
        <v>0</v>
      </c>
      <c r="AF335" t="s">
        <v>466</v>
      </c>
      <c r="AG335" t="str">
        <f t="shared" si="42"/>
        <v/>
      </c>
    </row>
    <row r="336" spans="1:33" x14ac:dyDescent="0.25">
      <c r="A336">
        <v>2437</v>
      </c>
      <c r="B336">
        <v>27425</v>
      </c>
      <c r="C336" s="6" t="s">
        <v>1131</v>
      </c>
      <c r="D336" s="8">
        <v>9667399.6400000006</v>
      </c>
      <c r="E336" s="6" t="s">
        <v>7630</v>
      </c>
      <c r="G336" s="10">
        <v>41717</v>
      </c>
      <c r="J336" s="133">
        <f ca="1">VLOOKUP(A336,OFFSET('Классификация клиентов'!$A$6,1,0,1000,2),2,0)</f>
        <v>1</v>
      </c>
      <c r="K336" s="15">
        <f t="shared" si="36"/>
        <v>1</v>
      </c>
      <c r="L336" s="15"/>
      <c r="M336" s="15"/>
      <c r="N336" s="16">
        <f t="shared" ca="1" si="38"/>
        <v>1</v>
      </c>
      <c r="O336" s="8">
        <f t="shared" ca="1" si="39"/>
        <v>1</v>
      </c>
      <c r="P336" s="8">
        <f t="shared" ca="1" si="40"/>
        <v>1</v>
      </c>
      <c r="Q336" s="8">
        <f t="shared" si="37"/>
        <v>0</v>
      </c>
      <c r="R336" s="16">
        <v>1</v>
      </c>
      <c r="S336" s="16"/>
      <c r="T336" s="19">
        <v>41809</v>
      </c>
      <c r="U336" s="16">
        <v>0</v>
      </c>
      <c r="V336" s="19"/>
      <c r="W336" s="160"/>
      <c r="X336" s="160"/>
      <c r="Y336" s="160"/>
      <c r="Z336" s="160"/>
      <c r="AA336" s="160"/>
      <c r="AB336" s="10">
        <v>42735</v>
      </c>
      <c r="AC336" t="s">
        <v>298</v>
      </c>
      <c r="AD336" s="160">
        <f t="shared" si="41"/>
        <v>0</v>
      </c>
      <c r="AF336" t="s">
        <v>466</v>
      </c>
      <c r="AG336" t="str">
        <f t="shared" si="42"/>
        <v/>
      </c>
    </row>
    <row r="337" spans="1:33" x14ac:dyDescent="0.25">
      <c r="A337">
        <v>2437</v>
      </c>
      <c r="B337">
        <v>27426</v>
      </c>
      <c r="C337" s="6" t="s">
        <v>1075</v>
      </c>
      <c r="D337" s="8">
        <v>29127696.440000001</v>
      </c>
      <c r="E337" s="6" t="s">
        <v>7631</v>
      </c>
      <c r="G337" s="10">
        <v>41684</v>
      </c>
      <c r="J337" s="133">
        <f ca="1">VLOOKUP(A337,OFFSET('Классификация клиентов'!$A$6,1,0,1000,2),2,0)</f>
        <v>1</v>
      </c>
      <c r="K337" s="15">
        <f t="shared" si="36"/>
        <v>1</v>
      </c>
      <c r="L337" s="15"/>
      <c r="M337" s="15"/>
      <c r="N337" s="16">
        <f t="shared" ca="1" si="38"/>
        <v>1</v>
      </c>
      <c r="O337" s="8">
        <f t="shared" ca="1" si="39"/>
        <v>1</v>
      </c>
      <c r="P337" s="8">
        <f t="shared" ca="1" si="40"/>
        <v>1</v>
      </c>
      <c r="Q337" s="8">
        <f t="shared" si="37"/>
        <v>0</v>
      </c>
      <c r="R337" s="16">
        <v>1</v>
      </c>
      <c r="S337" s="16"/>
      <c r="T337" s="19">
        <v>41773</v>
      </c>
      <c r="U337" s="16">
        <v>0</v>
      </c>
      <c r="V337" s="19"/>
      <c r="W337" s="160"/>
      <c r="X337" s="160"/>
      <c r="Y337" s="160"/>
      <c r="Z337" s="160"/>
      <c r="AA337" s="160"/>
      <c r="AB337" s="10">
        <v>42735</v>
      </c>
      <c r="AC337" t="s">
        <v>298</v>
      </c>
      <c r="AD337" s="160">
        <f t="shared" si="41"/>
        <v>0</v>
      </c>
      <c r="AF337" t="s">
        <v>466</v>
      </c>
      <c r="AG337" t="str">
        <f t="shared" si="42"/>
        <v/>
      </c>
    </row>
    <row r="338" spans="1:33" x14ac:dyDescent="0.25">
      <c r="A338">
        <v>2437</v>
      </c>
      <c r="B338">
        <v>27427</v>
      </c>
      <c r="C338" s="6" t="s">
        <v>1077</v>
      </c>
      <c r="D338" s="8">
        <v>12971786.51</v>
      </c>
      <c r="E338" s="6" t="s">
        <v>7632</v>
      </c>
      <c r="G338" s="10">
        <v>41684</v>
      </c>
      <c r="J338" s="133">
        <f ca="1">VLOOKUP(A338,OFFSET('Классификация клиентов'!$A$6,1,0,1000,2),2,0)</f>
        <v>1</v>
      </c>
      <c r="K338" s="15">
        <f t="shared" si="36"/>
        <v>1</v>
      </c>
      <c r="L338" s="15"/>
      <c r="M338" s="15"/>
      <c r="N338" s="16">
        <f t="shared" ca="1" si="38"/>
        <v>1</v>
      </c>
      <c r="O338" s="8">
        <f t="shared" ca="1" si="39"/>
        <v>1</v>
      </c>
      <c r="P338" s="8">
        <f t="shared" ca="1" si="40"/>
        <v>1</v>
      </c>
      <c r="Q338" s="8">
        <f t="shared" si="37"/>
        <v>0</v>
      </c>
      <c r="R338" s="16">
        <v>1</v>
      </c>
      <c r="S338" s="16"/>
      <c r="T338" s="19">
        <v>41773</v>
      </c>
      <c r="U338" s="16">
        <v>0</v>
      </c>
      <c r="V338" s="19"/>
      <c r="W338" s="160"/>
      <c r="X338" s="160"/>
      <c r="Y338" s="160"/>
      <c r="Z338" s="160"/>
      <c r="AA338" s="160"/>
      <c r="AB338" s="10">
        <v>42735</v>
      </c>
      <c r="AC338" t="s">
        <v>298</v>
      </c>
      <c r="AD338" s="160">
        <f t="shared" si="41"/>
        <v>0</v>
      </c>
      <c r="AF338" t="s">
        <v>466</v>
      </c>
      <c r="AG338" t="str">
        <f t="shared" si="42"/>
        <v/>
      </c>
    </row>
    <row r="339" spans="1:33" x14ac:dyDescent="0.25">
      <c r="A339">
        <v>2437</v>
      </c>
      <c r="B339">
        <v>27428</v>
      </c>
      <c r="C339" s="6" t="s">
        <v>1080</v>
      </c>
      <c r="D339" s="8">
        <v>16399685.550000001</v>
      </c>
      <c r="E339" s="6" t="s">
        <v>7633</v>
      </c>
      <c r="G339" s="10">
        <v>41684</v>
      </c>
      <c r="J339" s="133">
        <f ca="1">VLOOKUP(A339,OFFSET('Классификация клиентов'!$A$6,1,0,1000,2),2,0)</f>
        <v>1</v>
      </c>
      <c r="K339" s="15">
        <f t="shared" si="36"/>
        <v>1</v>
      </c>
      <c r="L339" s="15"/>
      <c r="M339" s="15"/>
      <c r="N339" s="16">
        <f t="shared" ca="1" si="38"/>
        <v>1</v>
      </c>
      <c r="O339" s="8">
        <f t="shared" ca="1" si="39"/>
        <v>1</v>
      </c>
      <c r="P339" s="8">
        <f t="shared" ca="1" si="40"/>
        <v>1</v>
      </c>
      <c r="Q339" s="8">
        <f t="shared" si="37"/>
        <v>0</v>
      </c>
      <c r="R339" s="16">
        <v>1</v>
      </c>
      <c r="S339" s="16"/>
      <c r="T339" s="19">
        <v>41773</v>
      </c>
      <c r="U339" s="16">
        <v>0</v>
      </c>
      <c r="V339" s="19"/>
      <c r="W339" s="160"/>
      <c r="X339" s="160"/>
      <c r="Y339" s="160"/>
      <c r="Z339" s="160"/>
      <c r="AA339" s="160"/>
      <c r="AB339" s="10">
        <v>42735</v>
      </c>
      <c r="AC339" t="s">
        <v>298</v>
      </c>
      <c r="AD339" s="160">
        <f t="shared" si="41"/>
        <v>0</v>
      </c>
      <c r="AF339" t="s">
        <v>466</v>
      </c>
      <c r="AG339" t="str">
        <f t="shared" si="42"/>
        <v/>
      </c>
    </row>
    <row r="340" spans="1:33" x14ac:dyDescent="0.25">
      <c r="A340">
        <v>2437</v>
      </c>
      <c r="B340">
        <v>27429</v>
      </c>
      <c r="C340" s="6" t="s">
        <v>1079</v>
      </c>
      <c r="D340" s="8">
        <v>18450360.66</v>
      </c>
      <c r="E340" s="6" t="s">
        <v>7634</v>
      </c>
      <c r="G340" s="10">
        <v>41684</v>
      </c>
      <c r="J340" s="133">
        <f ca="1">VLOOKUP(A340,OFFSET('Классификация клиентов'!$A$6,1,0,1000,2),2,0)</f>
        <v>1</v>
      </c>
      <c r="K340" s="15">
        <f t="shared" si="36"/>
        <v>1</v>
      </c>
      <c r="L340" s="15"/>
      <c r="M340" s="15"/>
      <c r="N340" s="16">
        <f t="shared" ca="1" si="38"/>
        <v>1</v>
      </c>
      <c r="O340" s="8">
        <f t="shared" ca="1" si="39"/>
        <v>1</v>
      </c>
      <c r="P340" s="8">
        <f t="shared" ca="1" si="40"/>
        <v>1</v>
      </c>
      <c r="Q340" s="8">
        <f t="shared" si="37"/>
        <v>0</v>
      </c>
      <c r="R340" s="16">
        <v>1</v>
      </c>
      <c r="S340" s="16"/>
      <c r="T340" s="19">
        <v>41773</v>
      </c>
      <c r="U340" s="16">
        <v>0</v>
      </c>
      <c r="V340" s="19"/>
      <c r="W340" s="160"/>
      <c r="X340" s="160"/>
      <c r="Y340" s="160"/>
      <c r="Z340" s="160"/>
      <c r="AA340" s="160"/>
      <c r="AB340" s="10">
        <v>42735</v>
      </c>
      <c r="AC340" t="s">
        <v>298</v>
      </c>
      <c r="AD340" s="160">
        <f t="shared" si="41"/>
        <v>0</v>
      </c>
      <c r="AF340" t="s">
        <v>466</v>
      </c>
      <c r="AG340" t="str">
        <f t="shared" si="42"/>
        <v/>
      </c>
    </row>
    <row r="341" spans="1:33" x14ac:dyDescent="0.25">
      <c r="A341">
        <v>2437</v>
      </c>
      <c r="B341">
        <v>27430</v>
      </c>
      <c r="C341" s="6" t="s">
        <v>1217</v>
      </c>
      <c r="D341" s="8">
        <v>25788836.859999999</v>
      </c>
      <c r="E341" s="6" t="s">
        <v>7635</v>
      </c>
      <c r="G341" s="10">
        <v>41733</v>
      </c>
      <c r="J341" s="133">
        <f ca="1">VLOOKUP(A341,OFFSET('Классификация клиентов'!$A$6,1,0,1000,2),2,0)</f>
        <v>1</v>
      </c>
      <c r="K341" s="15">
        <f t="shared" si="36"/>
        <v>1</v>
      </c>
      <c r="L341" s="15"/>
      <c r="M341" s="15"/>
      <c r="N341" s="16">
        <f t="shared" ca="1" si="38"/>
        <v>1</v>
      </c>
      <c r="O341" s="8">
        <f t="shared" ca="1" si="39"/>
        <v>1</v>
      </c>
      <c r="P341" s="8">
        <f t="shared" ca="1" si="40"/>
        <v>1</v>
      </c>
      <c r="Q341" s="8">
        <f t="shared" si="37"/>
        <v>0</v>
      </c>
      <c r="R341" s="16">
        <v>1</v>
      </c>
      <c r="S341" s="16"/>
      <c r="T341" s="19">
        <v>41824</v>
      </c>
      <c r="U341" s="16">
        <v>0</v>
      </c>
      <c r="V341" s="19"/>
      <c r="W341" s="160"/>
      <c r="X341" s="160"/>
      <c r="Y341" s="160"/>
      <c r="Z341" s="160"/>
      <c r="AA341" s="160"/>
      <c r="AB341" s="10">
        <v>42735</v>
      </c>
      <c r="AC341" t="s">
        <v>298</v>
      </c>
      <c r="AD341" s="160">
        <f t="shared" si="41"/>
        <v>0</v>
      </c>
      <c r="AF341" t="s">
        <v>466</v>
      </c>
      <c r="AG341" t="str">
        <f t="shared" si="42"/>
        <v/>
      </c>
    </row>
    <row r="342" spans="1:33" x14ac:dyDescent="0.25">
      <c r="A342">
        <v>2437</v>
      </c>
      <c r="B342">
        <v>27431</v>
      </c>
      <c r="C342" s="6" t="s">
        <v>1150</v>
      </c>
      <c r="D342" s="8">
        <v>26297745.530000001</v>
      </c>
      <c r="E342" s="6" t="s">
        <v>7636</v>
      </c>
      <c r="G342" s="10">
        <v>41725</v>
      </c>
      <c r="J342" s="133">
        <f ca="1">VLOOKUP(A342,OFFSET('Классификация клиентов'!$A$6,1,0,1000,2),2,0)</f>
        <v>1</v>
      </c>
      <c r="K342" s="15">
        <f t="shared" si="36"/>
        <v>1</v>
      </c>
      <c r="L342" s="15"/>
      <c r="M342" s="15"/>
      <c r="N342" s="16">
        <f t="shared" ca="1" si="38"/>
        <v>1</v>
      </c>
      <c r="O342" s="8">
        <f t="shared" ca="1" si="39"/>
        <v>1</v>
      </c>
      <c r="P342" s="8">
        <f t="shared" ca="1" si="40"/>
        <v>1</v>
      </c>
      <c r="Q342" s="8">
        <f t="shared" si="37"/>
        <v>0</v>
      </c>
      <c r="R342" s="16">
        <v>1</v>
      </c>
      <c r="S342" s="16"/>
      <c r="T342" s="19">
        <v>41817</v>
      </c>
      <c r="U342" s="16">
        <v>0</v>
      </c>
      <c r="V342" s="19"/>
      <c r="W342" s="160"/>
      <c r="X342" s="160"/>
      <c r="Y342" s="160"/>
      <c r="Z342" s="160"/>
      <c r="AA342" s="160"/>
      <c r="AB342" s="10">
        <v>42735</v>
      </c>
      <c r="AC342" t="s">
        <v>298</v>
      </c>
      <c r="AD342" s="160">
        <f t="shared" si="41"/>
        <v>0</v>
      </c>
      <c r="AF342" t="s">
        <v>466</v>
      </c>
      <c r="AG342" t="str">
        <f t="shared" si="42"/>
        <v/>
      </c>
    </row>
    <row r="343" spans="1:33" x14ac:dyDescent="0.25">
      <c r="A343">
        <v>2437</v>
      </c>
      <c r="B343">
        <v>27432</v>
      </c>
      <c r="C343" s="6" t="s">
        <v>1152</v>
      </c>
      <c r="D343" s="8">
        <v>29615548.48</v>
      </c>
      <c r="E343" s="6" t="s">
        <v>7637</v>
      </c>
      <c r="G343" s="10">
        <v>41725</v>
      </c>
      <c r="J343" s="133">
        <f ca="1">VLOOKUP(A343,OFFSET('Классификация клиентов'!$A$6,1,0,1000,2),2,0)</f>
        <v>1</v>
      </c>
      <c r="K343" s="15">
        <f t="shared" si="36"/>
        <v>1</v>
      </c>
      <c r="L343" s="15"/>
      <c r="M343" s="15"/>
      <c r="N343" s="16">
        <f t="shared" ca="1" si="38"/>
        <v>1</v>
      </c>
      <c r="O343" s="8">
        <f t="shared" ca="1" si="39"/>
        <v>1</v>
      </c>
      <c r="P343" s="8">
        <f t="shared" ca="1" si="40"/>
        <v>1</v>
      </c>
      <c r="Q343" s="8">
        <f t="shared" si="37"/>
        <v>0</v>
      </c>
      <c r="R343" s="16">
        <v>1</v>
      </c>
      <c r="S343" s="16"/>
      <c r="T343" s="19">
        <v>41817</v>
      </c>
      <c r="U343" s="16">
        <v>0</v>
      </c>
      <c r="V343" s="19"/>
      <c r="W343" s="160"/>
      <c r="X343" s="160"/>
      <c r="Y343" s="160"/>
      <c r="Z343" s="160"/>
      <c r="AA343" s="160"/>
      <c r="AB343" s="10">
        <v>42735</v>
      </c>
      <c r="AC343" t="s">
        <v>298</v>
      </c>
      <c r="AD343" s="160">
        <f t="shared" si="41"/>
        <v>0</v>
      </c>
      <c r="AF343" t="s">
        <v>466</v>
      </c>
      <c r="AG343" t="str">
        <f t="shared" si="42"/>
        <v/>
      </c>
    </row>
    <row r="344" spans="1:33" x14ac:dyDescent="0.25">
      <c r="A344">
        <v>2437</v>
      </c>
      <c r="B344">
        <v>27433</v>
      </c>
      <c r="C344" s="6" t="s">
        <v>1218</v>
      </c>
      <c r="D344" s="8">
        <v>1550429.75</v>
      </c>
      <c r="E344" s="6" t="s">
        <v>7638</v>
      </c>
      <c r="G344" s="10">
        <v>41733</v>
      </c>
      <c r="J344" s="133">
        <f ca="1">VLOOKUP(A344,OFFSET('Классификация клиентов'!$A$6,1,0,1000,2),2,0)</f>
        <v>1</v>
      </c>
      <c r="K344" s="15">
        <f t="shared" si="36"/>
        <v>1</v>
      </c>
      <c r="L344" s="15"/>
      <c r="M344" s="15"/>
      <c r="N344" s="16">
        <f t="shared" ca="1" si="38"/>
        <v>1</v>
      </c>
      <c r="O344" s="8">
        <f t="shared" ca="1" si="39"/>
        <v>1</v>
      </c>
      <c r="P344" s="8">
        <f t="shared" ca="1" si="40"/>
        <v>1</v>
      </c>
      <c r="Q344" s="8">
        <f t="shared" si="37"/>
        <v>0</v>
      </c>
      <c r="R344" s="16">
        <v>1</v>
      </c>
      <c r="S344" s="16"/>
      <c r="T344" s="19">
        <v>41824</v>
      </c>
      <c r="U344" s="16">
        <v>0</v>
      </c>
      <c r="V344" s="19"/>
      <c r="W344" s="160"/>
      <c r="X344" s="160"/>
      <c r="Y344" s="160"/>
      <c r="Z344" s="160"/>
      <c r="AA344" s="160"/>
      <c r="AB344" s="10">
        <v>42735</v>
      </c>
      <c r="AC344" t="s">
        <v>298</v>
      </c>
      <c r="AD344" s="160">
        <f t="shared" si="41"/>
        <v>0</v>
      </c>
      <c r="AF344" t="s">
        <v>466</v>
      </c>
      <c r="AG344" t="str">
        <f t="shared" si="42"/>
        <v/>
      </c>
    </row>
    <row r="345" spans="1:33" x14ac:dyDescent="0.25">
      <c r="A345">
        <v>2437</v>
      </c>
      <c r="B345">
        <v>27434</v>
      </c>
      <c r="C345" s="6" t="s">
        <v>1271</v>
      </c>
      <c r="D345" s="8">
        <v>9315633.5999999996</v>
      </c>
      <c r="E345" s="6" t="s">
        <v>7639</v>
      </c>
      <c r="G345" s="10">
        <v>41773</v>
      </c>
      <c r="J345" s="133">
        <f ca="1">VLOOKUP(A345,OFFSET('Классификация клиентов'!$A$6,1,0,1000,2),2,0)</f>
        <v>1</v>
      </c>
      <c r="K345" s="15">
        <f t="shared" si="36"/>
        <v>1</v>
      </c>
      <c r="L345" s="15"/>
      <c r="M345" s="15"/>
      <c r="N345" s="16">
        <f t="shared" ca="1" si="38"/>
        <v>1</v>
      </c>
      <c r="O345" s="8">
        <f t="shared" ca="1" si="39"/>
        <v>1</v>
      </c>
      <c r="P345" s="8">
        <f t="shared" ca="1" si="40"/>
        <v>1</v>
      </c>
      <c r="Q345" s="8">
        <f t="shared" si="37"/>
        <v>0</v>
      </c>
      <c r="R345" s="16">
        <v>1</v>
      </c>
      <c r="S345" s="16"/>
      <c r="T345" s="19">
        <v>41865</v>
      </c>
      <c r="U345" s="16">
        <v>0</v>
      </c>
      <c r="V345" s="19"/>
      <c r="W345" s="160"/>
      <c r="X345" s="160"/>
      <c r="Y345" s="160"/>
      <c r="Z345" s="160"/>
      <c r="AA345" s="160"/>
      <c r="AB345" s="10">
        <v>42735</v>
      </c>
      <c r="AC345" t="s">
        <v>298</v>
      </c>
      <c r="AD345" s="160">
        <f t="shared" si="41"/>
        <v>0</v>
      </c>
      <c r="AF345" t="s">
        <v>466</v>
      </c>
      <c r="AG345" t="str">
        <f t="shared" si="42"/>
        <v/>
      </c>
    </row>
    <row r="346" spans="1:33" x14ac:dyDescent="0.25">
      <c r="A346">
        <v>2437</v>
      </c>
      <c r="B346">
        <v>27435</v>
      </c>
      <c r="C346" s="6" t="s">
        <v>1270</v>
      </c>
      <c r="D346" s="8">
        <v>9888734.9000000004</v>
      </c>
      <c r="E346" s="6" t="s">
        <v>7640</v>
      </c>
      <c r="G346" s="10">
        <v>41773</v>
      </c>
      <c r="J346" s="133">
        <f ca="1">VLOOKUP(A346,OFFSET('Классификация клиентов'!$A$6,1,0,1000,2),2,0)</f>
        <v>1</v>
      </c>
      <c r="K346" s="15">
        <f t="shared" si="36"/>
        <v>1</v>
      </c>
      <c r="L346" s="15"/>
      <c r="M346" s="15"/>
      <c r="N346" s="16">
        <f t="shared" ca="1" si="38"/>
        <v>1</v>
      </c>
      <c r="O346" s="8">
        <f t="shared" ca="1" si="39"/>
        <v>1</v>
      </c>
      <c r="P346" s="8">
        <f t="shared" ca="1" si="40"/>
        <v>1</v>
      </c>
      <c r="Q346" s="8">
        <f t="shared" si="37"/>
        <v>0</v>
      </c>
      <c r="R346" s="16">
        <v>1</v>
      </c>
      <c r="S346" s="16"/>
      <c r="T346" s="19">
        <v>41865</v>
      </c>
      <c r="U346" s="16">
        <v>0</v>
      </c>
      <c r="V346" s="19"/>
      <c r="W346" s="160"/>
      <c r="X346" s="160"/>
      <c r="Y346" s="160"/>
      <c r="Z346" s="160"/>
      <c r="AA346" s="160"/>
      <c r="AB346" s="10">
        <v>42735</v>
      </c>
      <c r="AC346" t="s">
        <v>298</v>
      </c>
      <c r="AD346" s="160">
        <f t="shared" si="41"/>
        <v>0</v>
      </c>
      <c r="AF346" t="s">
        <v>466</v>
      </c>
      <c r="AG346" t="str">
        <f t="shared" si="42"/>
        <v/>
      </c>
    </row>
    <row r="347" spans="1:33" x14ac:dyDescent="0.25">
      <c r="A347">
        <v>2437</v>
      </c>
      <c r="B347">
        <v>27436</v>
      </c>
      <c r="C347" s="6" t="s">
        <v>1269</v>
      </c>
      <c r="D347" s="8">
        <v>8775741.5999999996</v>
      </c>
      <c r="E347" s="6" t="s">
        <v>7641</v>
      </c>
      <c r="G347" s="10">
        <v>41773</v>
      </c>
      <c r="J347" s="133">
        <f ca="1">VLOOKUP(A347,OFFSET('Классификация клиентов'!$A$6,1,0,1000,2),2,0)</f>
        <v>1</v>
      </c>
      <c r="K347" s="15">
        <f t="shared" si="36"/>
        <v>1</v>
      </c>
      <c r="L347" s="15"/>
      <c r="M347" s="15"/>
      <c r="N347" s="16">
        <f t="shared" ca="1" si="38"/>
        <v>1</v>
      </c>
      <c r="O347" s="8">
        <f t="shared" ca="1" si="39"/>
        <v>1</v>
      </c>
      <c r="P347" s="8">
        <f t="shared" ca="1" si="40"/>
        <v>1</v>
      </c>
      <c r="Q347" s="8">
        <f t="shared" si="37"/>
        <v>0</v>
      </c>
      <c r="R347" s="16">
        <v>1</v>
      </c>
      <c r="S347" s="16"/>
      <c r="T347" s="19">
        <v>41865</v>
      </c>
      <c r="U347" s="16">
        <v>0</v>
      </c>
      <c r="V347" s="19"/>
      <c r="W347" s="160"/>
      <c r="X347" s="160"/>
      <c r="Y347" s="160"/>
      <c r="Z347" s="160"/>
      <c r="AA347" s="160"/>
      <c r="AB347" s="10">
        <v>42735</v>
      </c>
      <c r="AC347" t="s">
        <v>298</v>
      </c>
      <c r="AD347" s="160">
        <f t="shared" si="41"/>
        <v>0</v>
      </c>
      <c r="AF347" t="s">
        <v>466</v>
      </c>
      <c r="AG347" t="str">
        <f t="shared" si="42"/>
        <v/>
      </c>
    </row>
    <row r="348" spans="1:33" x14ac:dyDescent="0.25">
      <c r="A348">
        <v>2437</v>
      </c>
      <c r="B348">
        <v>27437</v>
      </c>
      <c r="C348" s="6" t="s">
        <v>1268</v>
      </c>
      <c r="D348" s="8">
        <v>8267193.9100000001</v>
      </c>
      <c r="E348" s="6" t="s">
        <v>7642</v>
      </c>
      <c r="G348" s="10">
        <v>41773</v>
      </c>
      <c r="J348" s="133">
        <f ca="1">VLOOKUP(A348,OFFSET('Классификация клиентов'!$A$6,1,0,1000,2),2,0)</f>
        <v>1</v>
      </c>
      <c r="K348" s="15">
        <f t="shared" si="36"/>
        <v>1</v>
      </c>
      <c r="L348" s="15"/>
      <c r="M348" s="15"/>
      <c r="N348" s="16">
        <f t="shared" ca="1" si="38"/>
        <v>1</v>
      </c>
      <c r="O348" s="8">
        <f t="shared" ca="1" si="39"/>
        <v>1</v>
      </c>
      <c r="P348" s="8">
        <f t="shared" ca="1" si="40"/>
        <v>1</v>
      </c>
      <c r="Q348" s="8">
        <f t="shared" si="37"/>
        <v>0</v>
      </c>
      <c r="R348" s="16">
        <v>1</v>
      </c>
      <c r="S348" s="16"/>
      <c r="T348" s="19">
        <v>41865</v>
      </c>
      <c r="U348" s="16">
        <v>0</v>
      </c>
      <c r="V348" s="19"/>
      <c r="W348" s="160"/>
      <c r="X348" s="160"/>
      <c r="Y348" s="160"/>
      <c r="Z348" s="160"/>
      <c r="AA348" s="160"/>
      <c r="AB348" s="10">
        <v>42735</v>
      </c>
      <c r="AC348" t="s">
        <v>298</v>
      </c>
      <c r="AD348" s="160">
        <f t="shared" si="41"/>
        <v>0</v>
      </c>
      <c r="AF348" t="s">
        <v>466</v>
      </c>
      <c r="AG348" t="str">
        <f t="shared" si="42"/>
        <v/>
      </c>
    </row>
    <row r="349" spans="1:33" x14ac:dyDescent="0.25">
      <c r="A349">
        <v>2437</v>
      </c>
      <c r="B349">
        <v>27438</v>
      </c>
      <c r="C349" s="6" t="s">
        <v>1078</v>
      </c>
      <c r="D349" s="8">
        <v>7850693.7699999996</v>
      </c>
      <c r="E349" s="6" t="s">
        <v>7643</v>
      </c>
      <c r="G349" s="10">
        <v>41684</v>
      </c>
      <c r="J349" s="133">
        <f ca="1">VLOOKUP(A349,OFFSET('Классификация клиентов'!$A$6,1,0,1000,2),2,0)</f>
        <v>1</v>
      </c>
      <c r="K349" s="15">
        <f t="shared" si="36"/>
        <v>1</v>
      </c>
      <c r="L349" s="15"/>
      <c r="M349" s="15"/>
      <c r="N349" s="16">
        <f t="shared" ca="1" si="38"/>
        <v>1</v>
      </c>
      <c r="O349" s="8">
        <f t="shared" ca="1" si="39"/>
        <v>1</v>
      </c>
      <c r="P349" s="8">
        <f t="shared" ca="1" si="40"/>
        <v>1</v>
      </c>
      <c r="Q349" s="8">
        <f t="shared" si="37"/>
        <v>0</v>
      </c>
      <c r="R349" s="16">
        <v>1</v>
      </c>
      <c r="S349" s="16"/>
      <c r="T349" s="19">
        <v>41773</v>
      </c>
      <c r="U349" s="16">
        <v>0</v>
      </c>
      <c r="V349" s="19"/>
      <c r="W349" s="160"/>
      <c r="X349" s="160"/>
      <c r="Y349" s="160"/>
      <c r="Z349" s="160"/>
      <c r="AA349" s="160"/>
      <c r="AB349" s="10">
        <v>42735</v>
      </c>
      <c r="AC349" t="s">
        <v>298</v>
      </c>
      <c r="AD349" s="160">
        <f t="shared" si="41"/>
        <v>0</v>
      </c>
      <c r="AF349" t="s">
        <v>466</v>
      </c>
      <c r="AG349" t="str">
        <f t="shared" si="42"/>
        <v/>
      </c>
    </row>
    <row r="350" spans="1:33" x14ac:dyDescent="0.25">
      <c r="A350">
        <v>2437</v>
      </c>
      <c r="B350">
        <v>27439</v>
      </c>
      <c r="C350" s="6" t="s">
        <v>1081</v>
      </c>
      <c r="D350" s="8">
        <v>6778309.6799999997</v>
      </c>
      <c r="E350" s="6" t="s">
        <v>7644</v>
      </c>
      <c r="G350" s="10">
        <v>41684</v>
      </c>
      <c r="J350" s="133">
        <f ca="1">VLOOKUP(A350,OFFSET('Классификация клиентов'!$A$6,1,0,1000,2),2,0)</f>
        <v>1</v>
      </c>
      <c r="K350" s="15">
        <f t="shared" si="36"/>
        <v>1</v>
      </c>
      <c r="L350" s="15"/>
      <c r="M350" s="15"/>
      <c r="N350" s="16">
        <f t="shared" ca="1" si="38"/>
        <v>1</v>
      </c>
      <c r="O350" s="8">
        <f t="shared" ca="1" si="39"/>
        <v>1</v>
      </c>
      <c r="P350" s="8">
        <f t="shared" ca="1" si="40"/>
        <v>1</v>
      </c>
      <c r="Q350" s="8">
        <f t="shared" si="37"/>
        <v>0</v>
      </c>
      <c r="R350" s="16">
        <v>1</v>
      </c>
      <c r="S350" s="16"/>
      <c r="T350" s="19">
        <v>41773</v>
      </c>
      <c r="U350" s="16">
        <v>0</v>
      </c>
      <c r="V350" s="19"/>
      <c r="W350" s="160"/>
      <c r="X350" s="160"/>
      <c r="Y350" s="160"/>
      <c r="Z350" s="160"/>
      <c r="AA350" s="160"/>
      <c r="AB350" s="10">
        <v>42735</v>
      </c>
      <c r="AC350" t="s">
        <v>298</v>
      </c>
      <c r="AD350" s="160">
        <f t="shared" si="41"/>
        <v>0</v>
      </c>
      <c r="AF350" t="s">
        <v>466</v>
      </c>
      <c r="AG350" t="str">
        <f t="shared" si="42"/>
        <v/>
      </c>
    </row>
    <row r="351" spans="1:33" x14ac:dyDescent="0.25">
      <c r="A351">
        <v>2437</v>
      </c>
      <c r="B351">
        <v>27440</v>
      </c>
      <c r="C351" s="6" t="s">
        <v>1220</v>
      </c>
      <c r="D351" s="8">
        <v>3483608.87</v>
      </c>
      <c r="E351" s="6" t="s">
        <v>7645</v>
      </c>
      <c r="G351" s="10">
        <v>41743</v>
      </c>
      <c r="J351" s="133">
        <f ca="1">VLOOKUP(A351,OFFSET('Классификация клиентов'!$A$6,1,0,1000,2),2,0)</f>
        <v>1</v>
      </c>
      <c r="K351" s="15">
        <f t="shared" si="36"/>
        <v>1</v>
      </c>
      <c r="L351" s="15"/>
      <c r="M351" s="15"/>
      <c r="N351" s="16">
        <f t="shared" ca="1" si="38"/>
        <v>1</v>
      </c>
      <c r="O351" s="8">
        <f t="shared" ca="1" si="39"/>
        <v>1</v>
      </c>
      <c r="P351" s="8">
        <f t="shared" ca="1" si="40"/>
        <v>1</v>
      </c>
      <c r="Q351" s="8">
        <f t="shared" si="37"/>
        <v>0</v>
      </c>
      <c r="R351" s="16">
        <v>1</v>
      </c>
      <c r="S351" s="16"/>
      <c r="T351" s="19">
        <v>41834</v>
      </c>
      <c r="U351" s="16">
        <v>0</v>
      </c>
      <c r="V351" s="19"/>
      <c r="W351" s="160"/>
      <c r="X351" s="160"/>
      <c r="Y351" s="160"/>
      <c r="Z351" s="160"/>
      <c r="AA351" s="160"/>
      <c r="AB351" s="10">
        <v>42735</v>
      </c>
      <c r="AC351" t="s">
        <v>298</v>
      </c>
      <c r="AD351" s="160">
        <f t="shared" si="41"/>
        <v>0</v>
      </c>
      <c r="AF351" t="s">
        <v>466</v>
      </c>
      <c r="AG351" t="str">
        <f t="shared" si="42"/>
        <v/>
      </c>
    </row>
    <row r="352" spans="1:33" x14ac:dyDescent="0.25">
      <c r="A352">
        <v>2437</v>
      </c>
      <c r="B352">
        <v>27441</v>
      </c>
      <c r="C352" s="6" t="s">
        <v>1262</v>
      </c>
      <c r="D352" s="8">
        <v>4451431.74</v>
      </c>
      <c r="E352" s="6" t="s">
        <v>7646</v>
      </c>
      <c r="G352" s="10">
        <v>41765</v>
      </c>
      <c r="J352" s="133">
        <f ca="1">VLOOKUP(A352,OFFSET('Классификация клиентов'!$A$6,1,0,1000,2),2,0)</f>
        <v>1</v>
      </c>
      <c r="K352" s="15">
        <f t="shared" si="36"/>
        <v>1</v>
      </c>
      <c r="L352" s="15"/>
      <c r="M352" s="15"/>
      <c r="N352" s="16">
        <f t="shared" ca="1" si="38"/>
        <v>1</v>
      </c>
      <c r="O352" s="8">
        <f t="shared" ca="1" si="39"/>
        <v>1</v>
      </c>
      <c r="P352" s="8">
        <f t="shared" ca="1" si="40"/>
        <v>1</v>
      </c>
      <c r="Q352" s="8">
        <f t="shared" si="37"/>
        <v>0</v>
      </c>
      <c r="R352" s="16">
        <v>1</v>
      </c>
      <c r="S352" s="16"/>
      <c r="T352" s="19">
        <v>41857</v>
      </c>
      <c r="U352" s="16">
        <v>0</v>
      </c>
      <c r="V352" s="19"/>
      <c r="W352" s="160"/>
      <c r="X352" s="160"/>
      <c r="Y352" s="160"/>
      <c r="Z352" s="160"/>
      <c r="AA352" s="160"/>
      <c r="AB352" s="10">
        <v>42735</v>
      </c>
      <c r="AC352" t="s">
        <v>298</v>
      </c>
      <c r="AD352" s="160">
        <f t="shared" si="41"/>
        <v>0</v>
      </c>
      <c r="AF352" t="s">
        <v>466</v>
      </c>
      <c r="AG352" t="str">
        <f t="shared" si="42"/>
        <v/>
      </c>
    </row>
    <row r="353" spans="1:33" x14ac:dyDescent="0.25">
      <c r="A353">
        <v>2437</v>
      </c>
      <c r="B353">
        <v>27442</v>
      </c>
      <c r="C353" s="6" t="s">
        <v>1227</v>
      </c>
      <c r="D353" s="8">
        <v>3880736.91</v>
      </c>
      <c r="E353" s="6" t="s">
        <v>7647</v>
      </c>
      <c r="G353" s="10">
        <v>41757</v>
      </c>
      <c r="J353" s="133">
        <f ca="1">VLOOKUP(A353,OFFSET('Классификация клиентов'!$A$6,1,0,1000,2),2,0)</f>
        <v>1</v>
      </c>
      <c r="K353" s="15">
        <f t="shared" si="36"/>
        <v>1</v>
      </c>
      <c r="L353" s="15"/>
      <c r="M353" s="15"/>
      <c r="N353" s="16">
        <f t="shared" ca="1" si="38"/>
        <v>1</v>
      </c>
      <c r="O353" s="8">
        <f t="shared" ca="1" si="39"/>
        <v>1</v>
      </c>
      <c r="P353" s="8">
        <f t="shared" ca="1" si="40"/>
        <v>1</v>
      </c>
      <c r="Q353" s="8">
        <f t="shared" si="37"/>
        <v>0</v>
      </c>
      <c r="R353" s="16">
        <v>1</v>
      </c>
      <c r="S353" s="16"/>
      <c r="T353" s="19">
        <v>41848</v>
      </c>
      <c r="U353" s="16">
        <v>0</v>
      </c>
      <c r="V353" s="19"/>
      <c r="W353" s="160"/>
      <c r="X353" s="160"/>
      <c r="Y353" s="160"/>
      <c r="Z353" s="160"/>
      <c r="AA353" s="160"/>
      <c r="AB353" s="10">
        <v>42735</v>
      </c>
      <c r="AC353" t="s">
        <v>298</v>
      </c>
      <c r="AD353" s="160">
        <f t="shared" si="41"/>
        <v>0</v>
      </c>
      <c r="AF353" t="s">
        <v>466</v>
      </c>
      <c r="AG353" t="str">
        <f t="shared" si="42"/>
        <v/>
      </c>
    </row>
    <row r="354" spans="1:33" x14ac:dyDescent="0.25">
      <c r="A354">
        <v>2437</v>
      </c>
      <c r="B354">
        <v>27443</v>
      </c>
      <c r="C354" s="6" t="s">
        <v>1267</v>
      </c>
      <c r="D354" s="8">
        <v>7788065.3300000001</v>
      </c>
      <c r="E354" s="6" t="s">
        <v>7648</v>
      </c>
      <c r="G354" s="10">
        <v>41773</v>
      </c>
      <c r="J354" s="133">
        <f ca="1">VLOOKUP(A354,OFFSET('Классификация клиентов'!$A$6,1,0,1000,2),2,0)</f>
        <v>1</v>
      </c>
      <c r="K354" s="15">
        <f t="shared" si="36"/>
        <v>1</v>
      </c>
      <c r="L354" s="15"/>
      <c r="M354" s="15"/>
      <c r="N354" s="16">
        <f t="shared" ca="1" si="38"/>
        <v>1</v>
      </c>
      <c r="O354" s="8">
        <f t="shared" ca="1" si="39"/>
        <v>1</v>
      </c>
      <c r="P354" s="8">
        <f t="shared" ca="1" si="40"/>
        <v>1</v>
      </c>
      <c r="Q354" s="8">
        <f t="shared" si="37"/>
        <v>0</v>
      </c>
      <c r="R354" s="16">
        <v>1</v>
      </c>
      <c r="S354" s="16"/>
      <c r="T354" s="19">
        <v>41865</v>
      </c>
      <c r="U354" s="16">
        <v>0</v>
      </c>
      <c r="V354" s="19"/>
      <c r="W354" s="160"/>
      <c r="X354" s="160"/>
      <c r="Y354" s="160"/>
      <c r="Z354" s="160"/>
      <c r="AA354" s="160"/>
      <c r="AB354" s="10">
        <v>42735</v>
      </c>
      <c r="AC354" t="s">
        <v>298</v>
      </c>
      <c r="AD354" s="160">
        <f t="shared" si="41"/>
        <v>0</v>
      </c>
      <c r="AF354" t="s">
        <v>466</v>
      </c>
      <c r="AG354" t="str">
        <f t="shared" si="42"/>
        <v/>
      </c>
    </row>
    <row r="355" spans="1:33" x14ac:dyDescent="0.25">
      <c r="A355">
        <v>2437</v>
      </c>
      <c r="B355">
        <v>27444</v>
      </c>
      <c r="C355" s="6" t="s">
        <v>1274</v>
      </c>
      <c r="D355" s="8">
        <v>3882060.47</v>
      </c>
      <c r="E355" s="6" t="s">
        <v>7649</v>
      </c>
      <c r="G355" s="10">
        <v>41779</v>
      </c>
      <c r="J355" s="133">
        <f ca="1">VLOOKUP(A355,OFFSET('Классификация клиентов'!$A$6,1,0,1000,2),2,0)</f>
        <v>1</v>
      </c>
      <c r="K355" s="15">
        <f t="shared" si="36"/>
        <v>1</v>
      </c>
      <c r="L355" s="15"/>
      <c r="M355" s="15"/>
      <c r="N355" s="16">
        <f t="shared" ca="1" si="38"/>
        <v>1</v>
      </c>
      <c r="O355" s="8">
        <f t="shared" ca="1" si="39"/>
        <v>1</v>
      </c>
      <c r="P355" s="8">
        <f t="shared" ca="1" si="40"/>
        <v>1</v>
      </c>
      <c r="Q355" s="8">
        <f t="shared" si="37"/>
        <v>0</v>
      </c>
      <c r="R355" s="16">
        <v>1</v>
      </c>
      <c r="S355" s="16"/>
      <c r="T355" s="19">
        <v>41871</v>
      </c>
      <c r="U355" s="16">
        <v>0</v>
      </c>
      <c r="V355" s="19"/>
      <c r="W355" s="160"/>
      <c r="X355" s="160"/>
      <c r="Y355" s="160"/>
      <c r="Z355" s="160"/>
      <c r="AA355" s="160"/>
      <c r="AB355" s="10">
        <v>42735</v>
      </c>
      <c r="AC355" t="s">
        <v>298</v>
      </c>
      <c r="AD355" s="160">
        <f t="shared" si="41"/>
        <v>0</v>
      </c>
      <c r="AF355" t="s">
        <v>466</v>
      </c>
      <c r="AG355" t="str">
        <f t="shared" si="42"/>
        <v/>
      </c>
    </row>
    <row r="356" spans="1:33" x14ac:dyDescent="0.25">
      <c r="A356">
        <v>2437</v>
      </c>
      <c r="B356">
        <v>27445</v>
      </c>
      <c r="C356" s="6" t="s">
        <v>1543</v>
      </c>
      <c r="D356" s="8">
        <v>7432067.5099999998</v>
      </c>
      <c r="E356" s="6" t="s">
        <v>7650</v>
      </c>
      <c r="G356" s="10">
        <v>41927</v>
      </c>
      <c r="J356" s="133">
        <f ca="1">VLOOKUP(A356,OFFSET('Классификация клиентов'!$A$6,1,0,1000,2),2,0)</f>
        <v>1</v>
      </c>
      <c r="K356" s="15">
        <f t="shared" si="36"/>
        <v>1</v>
      </c>
      <c r="L356" s="15"/>
      <c r="M356" s="15"/>
      <c r="N356" s="16">
        <f t="shared" ca="1" si="38"/>
        <v>1</v>
      </c>
      <c r="O356" s="8">
        <f t="shared" ca="1" si="39"/>
        <v>1</v>
      </c>
      <c r="P356" s="8">
        <f t="shared" ca="1" si="40"/>
        <v>1</v>
      </c>
      <c r="Q356" s="8">
        <f t="shared" si="37"/>
        <v>0</v>
      </c>
      <c r="R356" s="16">
        <v>1</v>
      </c>
      <c r="S356" s="16"/>
      <c r="T356" s="19">
        <v>42019</v>
      </c>
      <c r="U356" s="16">
        <v>0</v>
      </c>
      <c r="V356" s="19"/>
      <c r="W356" s="160"/>
      <c r="X356" s="160"/>
      <c r="Y356" s="160"/>
      <c r="Z356" s="160"/>
      <c r="AA356" s="160"/>
      <c r="AB356" s="10">
        <v>42735</v>
      </c>
      <c r="AC356" t="s">
        <v>298</v>
      </c>
      <c r="AD356" s="160">
        <f t="shared" si="41"/>
        <v>0</v>
      </c>
      <c r="AF356" t="s">
        <v>466</v>
      </c>
      <c r="AG356" t="str">
        <f t="shared" si="42"/>
        <v/>
      </c>
    </row>
    <row r="357" spans="1:33" x14ac:dyDescent="0.25">
      <c r="A357">
        <v>2437</v>
      </c>
      <c r="B357">
        <v>27446</v>
      </c>
      <c r="C357" s="6" t="s">
        <v>1539</v>
      </c>
      <c r="D357" s="8">
        <v>10831648.390000001</v>
      </c>
      <c r="E357" s="6" t="s">
        <v>7651</v>
      </c>
      <c r="G357" s="10">
        <v>41927</v>
      </c>
      <c r="J357" s="133">
        <f ca="1">VLOOKUP(A357,OFFSET('Классификация клиентов'!$A$6,1,0,1000,2),2,0)</f>
        <v>1</v>
      </c>
      <c r="K357" s="15">
        <f t="shared" si="36"/>
        <v>1</v>
      </c>
      <c r="L357" s="15"/>
      <c r="M357" s="15"/>
      <c r="N357" s="16">
        <f t="shared" ca="1" si="38"/>
        <v>1</v>
      </c>
      <c r="O357" s="8">
        <f t="shared" ca="1" si="39"/>
        <v>1</v>
      </c>
      <c r="P357" s="8">
        <f t="shared" ca="1" si="40"/>
        <v>1</v>
      </c>
      <c r="Q357" s="8">
        <f t="shared" si="37"/>
        <v>0</v>
      </c>
      <c r="R357" s="16">
        <v>1</v>
      </c>
      <c r="S357" s="16"/>
      <c r="T357" s="19">
        <v>42019</v>
      </c>
      <c r="U357" s="16">
        <v>0</v>
      </c>
      <c r="V357" s="19"/>
      <c r="W357" s="160"/>
      <c r="X357" s="160"/>
      <c r="Y357" s="160"/>
      <c r="Z357" s="160"/>
      <c r="AA357" s="160"/>
      <c r="AB357" s="10">
        <v>42735</v>
      </c>
      <c r="AC357" t="s">
        <v>298</v>
      </c>
      <c r="AD357" s="160">
        <f t="shared" si="41"/>
        <v>0</v>
      </c>
      <c r="AF357" t="s">
        <v>466</v>
      </c>
      <c r="AG357" t="str">
        <f t="shared" si="42"/>
        <v/>
      </c>
    </row>
    <row r="358" spans="1:33" x14ac:dyDescent="0.25">
      <c r="A358">
        <v>2437</v>
      </c>
      <c r="B358">
        <v>27447</v>
      </c>
      <c r="C358" s="6" t="s">
        <v>1547</v>
      </c>
      <c r="D358" s="8">
        <v>11555051.32</v>
      </c>
      <c r="E358" s="6" t="s">
        <v>7652</v>
      </c>
      <c r="G358" s="10">
        <v>41927</v>
      </c>
      <c r="J358" s="133">
        <f ca="1">VLOOKUP(A358,OFFSET('Классификация клиентов'!$A$6,1,0,1000,2),2,0)</f>
        <v>1</v>
      </c>
      <c r="K358" s="15">
        <f t="shared" si="36"/>
        <v>1</v>
      </c>
      <c r="L358" s="15"/>
      <c r="M358" s="15"/>
      <c r="N358" s="16">
        <f t="shared" ca="1" si="38"/>
        <v>1</v>
      </c>
      <c r="O358" s="8">
        <f t="shared" ca="1" si="39"/>
        <v>1</v>
      </c>
      <c r="P358" s="8">
        <f t="shared" ca="1" si="40"/>
        <v>1</v>
      </c>
      <c r="Q358" s="8">
        <f t="shared" si="37"/>
        <v>0</v>
      </c>
      <c r="R358" s="16">
        <v>1</v>
      </c>
      <c r="S358" s="16"/>
      <c r="T358" s="19">
        <v>42019</v>
      </c>
      <c r="U358" s="16">
        <v>0</v>
      </c>
      <c r="V358" s="19"/>
      <c r="W358" s="160"/>
      <c r="X358" s="160"/>
      <c r="Y358" s="160"/>
      <c r="Z358" s="160"/>
      <c r="AA358" s="160"/>
      <c r="AB358" s="10">
        <v>42735</v>
      </c>
      <c r="AC358" t="s">
        <v>298</v>
      </c>
      <c r="AD358" s="160">
        <f t="shared" si="41"/>
        <v>0</v>
      </c>
      <c r="AF358" t="s">
        <v>466</v>
      </c>
      <c r="AG358" t="str">
        <f t="shared" si="42"/>
        <v/>
      </c>
    </row>
    <row r="359" spans="1:33" x14ac:dyDescent="0.25">
      <c r="A359">
        <v>2437</v>
      </c>
      <c r="B359">
        <v>27448</v>
      </c>
      <c r="C359" s="6" t="s">
        <v>1546</v>
      </c>
      <c r="D359" s="8">
        <v>12326767.779999999</v>
      </c>
      <c r="E359" s="6" t="s">
        <v>7653</v>
      </c>
      <c r="G359" s="10">
        <v>41927</v>
      </c>
      <c r="J359" s="133">
        <f ca="1">VLOOKUP(A359,OFFSET('Классификация клиентов'!$A$6,1,0,1000,2),2,0)</f>
        <v>1</v>
      </c>
      <c r="K359" s="15">
        <f t="shared" si="36"/>
        <v>1</v>
      </c>
      <c r="L359" s="15"/>
      <c r="M359" s="15"/>
      <c r="N359" s="16">
        <f t="shared" ca="1" si="38"/>
        <v>1</v>
      </c>
      <c r="O359" s="8">
        <f t="shared" ca="1" si="39"/>
        <v>1</v>
      </c>
      <c r="P359" s="8">
        <f t="shared" ca="1" si="40"/>
        <v>1</v>
      </c>
      <c r="Q359" s="8">
        <f t="shared" si="37"/>
        <v>0</v>
      </c>
      <c r="R359" s="16">
        <v>1</v>
      </c>
      <c r="S359" s="16"/>
      <c r="T359" s="19">
        <v>42019</v>
      </c>
      <c r="U359" s="16">
        <v>0</v>
      </c>
      <c r="V359" s="19"/>
      <c r="W359" s="160"/>
      <c r="X359" s="160"/>
      <c r="Y359" s="160"/>
      <c r="Z359" s="160"/>
      <c r="AA359" s="160"/>
      <c r="AB359" s="10">
        <v>42735</v>
      </c>
      <c r="AC359" t="s">
        <v>298</v>
      </c>
      <c r="AD359" s="160">
        <f t="shared" si="41"/>
        <v>0</v>
      </c>
      <c r="AF359" t="s">
        <v>466</v>
      </c>
      <c r="AG359" t="str">
        <f t="shared" si="42"/>
        <v/>
      </c>
    </row>
    <row r="360" spans="1:33" x14ac:dyDescent="0.25">
      <c r="A360">
        <v>2437</v>
      </c>
      <c r="B360">
        <v>27449</v>
      </c>
      <c r="C360" s="6" t="s">
        <v>7224</v>
      </c>
      <c r="D360" s="8">
        <v>60000000</v>
      </c>
      <c r="E360" s="6" t="s">
        <v>7654</v>
      </c>
      <c r="G360" s="10">
        <v>42732</v>
      </c>
      <c r="J360" s="133">
        <f ca="1">VLOOKUP(A360,OFFSET('Классификация клиентов'!$A$6,1,0,1000,2),2,0)</f>
        <v>1</v>
      </c>
      <c r="K360" s="15">
        <f t="shared" ca="1" si="36"/>
        <v>1</v>
      </c>
      <c r="L360" s="15"/>
      <c r="M360" s="15"/>
      <c r="N360" s="16">
        <f t="shared" ca="1" si="38"/>
        <v>1</v>
      </c>
      <c r="O360" s="8">
        <f t="shared" ca="1" si="39"/>
        <v>1</v>
      </c>
      <c r="P360" s="8">
        <f t="shared" ca="1" si="40"/>
        <v>1</v>
      </c>
      <c r="Q360" s="8">
        <f t="shared" si="37"/>
        <v>0</v>
      </c>
      <c r="R360" s="16">
        <v>0</v>
      </c>
      <c r="S360" s="16"/>
      <c r="T360" s="19">
        <v>219148</v>
      </c>
      <c r="U360" s="16">
        <v>0</v>
      </c>
      <c r="V360" s="19"/>
      <c r="W360" s="160"/>
      <c r="X360" s="160"/>
      <c r="Y360" s="160"/>
      <c r="Z360" s="160"/>
      <c r="AA360" s="160"/>
      <c r="AB360" s="10">
        <v>42735</v>
      </c>
      <c r="AC360" t="s">
        <v>298</v>
      </c>
      <c r="AD360" s="160">
        <f t="shared" si="41"/>
        <v>0</v>
      </c>
      <c r="AF360" t="s">
        <v>466</v>
      </c>
      <c r="AG360" t="str">
        <f t="shared" si="42"/>
        <v/>
      </c>
    </row>
    <row r="361" spans="1:33" x14ac:dyDescent="0.25">
      <c r="A361">
        <v>2437</v>
      </c>
      <c r="B361">
        <v>27450</v>
      </c>
      <c r="C361" s="6" t="s">
        <v>1627</v>
      </c>
      <c r="D361" s="8">
        <v>14332215.060000001</v>
      </c>
      <c r="E361" s="6" t="s">
        <v>7655</v>
      </c>
      <c r="G361" s="10">
        <v>41960</v>
      </c>
      <c r="J361" s="133">
        <f ca="1">VLOOKUP(A361,OFFSET('Классификация клиентов'!$A$6,1,0,1000,2),2,0)</f>
        <v>1</v>
      </c>
      <c r="K361" s="15">
        <f t="shared" si="36"/>
        <v>1</v>
      </c>
      <c r="L361" s="15"/>
      <c r="M361" s="15"/>
      <c r="N361" s="16">
        <f t="shared" ca="1" si="38"/>
        <v>1</v>
      </c>
      <c r="O361" s="8">
        <f t="shared" ca="1" si="39"/>
        <v>1</v>
      </c>
      <c r="P361" s="8">
        <f t="shared" ca="1" si="40"/>
        <v>1</v>
      </c>
      <c r="Q361" s="8">
        <f t="shared" si="37"/>
        <v>0</v>
      </c>
      <c r="R361" s="16">
        <v>1</v>
      </c>
      <c r="S361" s="16"/>
      <c r="T361" s="19">
        <v>42052</v>
      </c>
      <c r="U361" s="16">
        <v>0</v>
      </c>
      <c r="V361" s="19"/>
      <c r="W361" s="160"/>
      <c r="X361" s="160"/>
      <c r="Y361" s="160"/>
      <c r="Z361" s="160"/>
      <c r="AA361" s="160"/>
      <c r="AB361" s="10">
        <v>42735</v>
      </c>
      <c r="AC361" t="s">
        <v>298</v>
      </c>
      <c r="AD361" s="160">
        <f t="shared" si="41"/>
        <v>0</v>
      </c>
      <c r="AF361" t="s">
        <v>466</v>
      </c>
      <c r="AG361" t="str">
        <f t="shared" si="42"/>
        <v/>
      </c>
    </row>
    <row r="362" spans="1:33" x14ac:dyDescent="0.25">
      <c r="A362">
        <v>2437</v>
      </c>
      <c r="B362">
        <v>27451</v>
      </c>
      <c r="C362" s="6" t="s">
        <v>1630</v>
      </c>
      <c r="D362" s="8">
        <v>13518354.66</v>
      </c>
      <c r="E362" s="6" t="s">
        <v>7656</v>
      </c>
      <c r="G362" s="10">
        <v>41960</v>
      </c>
      <c r="J362" s="133">
        <f ca="1">VLOOKUP(A362,OFFSET('Классификация клиентов'!$A$6,1,0,1000,2),2,0)</f>
        <v>1</v>
      </c>
      <c r="K362" s="15">
        <f t="shared" si="36"/>
        <v>1</v>
      </c>
      <c r="L362" s="15"/>
      <c r="M362" s="15"/>
      <c r="N362" s="16">
        <f t="shared" ca="1" si="38"/>
        <v>1</v>
      </c>
      <c r="O362" s="8">
        <f t="shared" ca="1" si="39"/>
        <v>1</v>
      </c>
      <c r="P362" s="8">
        <f t="shared" ca="1" si="40"/>
        <v>1</v>
      </c>
      <c r="Q362" s="8">
        <f t="shared" si="37"/>
        <v>0</v>
      </c>
      <c r="R362" s="16">
        <v>1</v>
      </c>
      <c r="S362" s="16"/>
      <c r="T362" s="19">
        <v>42052</v>
      </c>
      <c r="U362" s="16">
        <v>0</v>
      </c>
      <c r="V362" s="19"/>
      <c r="W362" s="160"/>
      <c r="X362" s="160"/>
      <c r="Y362" s="160"/>
      <c r="Z362" s="160"/>
      <c r="AA362" s="160"/>
      <c r="AB362" s="10">
        <v>42735</v>
      </c>
      <c r="AC362" t="s">
        <v>298</v>
      </c>
      <c r="AD362" s="160">
        <f t="shared" si="41"/>
        <v>0</v>
      </c>
      <c r="AF362" t="s">
        <v>466</v>
      </c>
      <c r="AG362" t="str">
        <f t="shared" si="42"/>
        <v/>
      </c>
    </row>
    <row r="363" spans="1:33" x14ac:dyDescent="0.25">
      <c r="A363">
        <v>2437</v>
      </c>
      <c r="B363">
        <v>27452</v>
      </c>
      <c r="C363" s="6" t="s">
        <v>1628</v>
      </c>
      <c r="D363" s="8">
        <v>15289407.35</v>
      </c>
      <c r="E363" s="6" t="s">
        <v>7657</v>
      </c>
      <c r="G363" s="10">
        <v>41960</v>
      </c>
      <c r="J363" s="133">
        <f ca="1">VLOOKUP(A363,OFFSET('Классификация клиентов'!$A$6,1,0,1000,2),2,0)</f>
        <v>1</v>
      </c>
      <c r="K363" s="15">
        <f t="shared" si="36"/>
        <v>1</v>
      </c>
      <c r="L363" s="15"/>
      <c r="M363" s="15"/>
      <c r="N363" s="16">
        <f t="shared" ca="1" si="38"/>
        <v>1</v>
      </c>
      <c r="O363" s="8">
        <f t="shared" ca="1" si="39"/>
        <v>1</v>
      </c>
      <c r="P363" s="8">
        <f t="shared" ca="1" si="40"/>
        <v>1</v>
      </c>
      <c r="Q363" s="8">
        <f t="shared" si="37"/>
        <v>0</v>
      </c>
      <c r="R363" s="16">
        <v>1</v>
      </c>
      <c r="S363" s="16"/>
      <c r="T363" s="19">
        <v>42052</v>
      </c>
      <c r="U363" s="16">
        <v>0</v>
      </c>
      <c r="V363" s="19"/>
      <c r="W363" s="160"/>
      <c r="X363" s="160"/>
      <c r="Y363" s="160"/>
      <c r="Z363" s="160"/>
      <c r="AA363" s="160"/>
      <c r="AB363" s="10">
        <v>42735</v>
      </c>
      <c r="AC363" t="s">
        <v>298</v>
      </c>
      <c r="AD363" s="160">
        <f t="shared" si="41"/>
        <v>0</v>
      </c>
      <c r="AF363" t="s">
        <v>466</v>
      </c>
      <c r="AG363" t="str">
        <f t="shared" si="42"/>
        <v/>
      </c>
    </row>
    <row r="364" spans="1:33" x14ac:dyDescent="0.25">
      <c r="A364">
        <v>2437</v>
      </c>
      <c r="B364">
        <v>27453</v>
      </c>
      <c r="C364" s="6" t="s">
        <v>1629</v>
      </c>
      <c r="D364" s="8">
        <v>13434948.140000001</v>
      </c>
      <c r="E364" s="6" t="s">
        <v>7658</v>
      </c>
      <c r="G364" s="10">
        <v>41960</v>
      </c>
      <c r="J364" s="133">
        <f ca="1">VLOOKUP(A364,OFFSET('Классификация клиентов'!$A$6,1,0,1000,2),2,0)</f>
        <v>1</v>
      </c>
      <c r="K364" s="15">
        <f t="shared" si="36"/>
        <v>1</v>
      </c>
      <c r="L364" s="15"/>
      <c r="M364" s="15"/>
      <c r="N364" s="16">
        <f t="shared" ca="1" si="38"/>
        <v>1</v>
      </c>
      <c r="O364" s="8">
        <f t="shared" ca="1" si="39"/>
        <v>1</v>
      </c>
      <c r="P364" s="8">
        <f t="shared" ca="1" si="40"/>
        <v>1</v>
      </c>
      <c r="Q364" s="8">
        <f t="shared" si="37"/>
        <v>0</v>
      </c>
      <c r="R364" s="16">
        <v>1</v>
      </c>
      <c r="S364" s="16"/>
      <c r="T364" s="19">
        <v>42052</v>
      </c>
      <c r="U364" s="16">
        <v>0</v>
      </c>
      <c r="V364" s="19"/>
      <c r="W364" s="160"/>
      <c r="X364" s="160"/>
      <c r="Y364" s="160"/>
      <c r="Z364" s="160"/>
      <c r="AA364" s="160"/>
      <c r="AB364" s="10">
        <v>42735</v>
      </c>
      <c r="AC364" t="s">
        <v>298</v>
      </c>
      <c r="AD364" s="160">
        <f t="shared" si="41"/>
        <v>0</v>
      </c>
      <c r="AF364" t="s">
        <v>466</v>
      </c>
      <c r="AG364" t="str">
        <f t="shared" si="42"/>
        <v/>
      </c>
    </row>
    <row r="365" spans="1:33" x14ac:dyDescent="0.25">
      <c r="A365">
        <v>2437</v>
      </c>
      <c r="B365">
        <v>27454</v>
      </c>
      <c r="C365" s="6" t="s">
        <v>1625</v>
      </c>
      <c r="D365" s="8">
        <v>14614803.460000001</v>
      </c>
      <c r="E365" s="6" t="s">
        <v>7659</v>
      </c>
      <c r="G365" s="10">
        <v>41960</v>
      </c>
      <c r="J365" s="133">
        <f ca="1">VLOOKUP(A365,OFFSET('Классификация клиентов'!$A$6,1,0,1000,2),2,0)</f>
        <v>1</v>
      </c>
      <c r="K365" s="15">
        <f t="shared" si="36"/>
        <v>1</v>
      </c>
      <c r="L365" s="15"/>
      <c r="M365" s="15"/>
      <c r="N365" s="16">
        <f t="shared" ca="1" si="38"/>
        <v>1</v>
      </c>
      <c r="O365" s="8">
        <f t="shared" ca="1" si="39"/>
        <v>1</v>
      </c>
      <c r="P365" s="8">
        <f t="shared" ca="1" si="40"/>
        <v>1</v>
      </c>
      <c r="Q365" s="8">
        <f t="shared" si="37"/>
        <v>0</v>
      </c>
      <c r="R365" s="16">
        <v>1</v>
      </c>
      <c r="S365" s="16"/>
      <c r="T365" s="19">
        <v>42052</v>
      </c>
      <c r="U365" s="16">
        <v>0</v>
      </c>
      <c r="V365" s="19"/>
      <c r="W365" s="160"/>
      <c r="X365" s="160"/>
      <c r="Y365" s="160"/>
      <c r="Z365" s="160"/>
      <c r="AA365" s="160"/>
      <c r="AB365" s="10">
        <v>42735</v>
      </c>
      <c r="AC365" t="s">
        <v>298</v>
      </c>
      <c r="AD365" s="160">
        <f t="shared" si="41"/>
        <v>0</v>
      </c>
      <c r="AF365" t="s">
        <v>466</v>
      </c>
      <c r="AG365" t="str">
        <f t="shared" si="42"/>
        <v/>
      </c>
    </row>
    <row r="366" spans="1:33" x14ac:dyDescent="0.25">
      <c r="A366">
        <v>2437</v>
      </c>
      <c r="B366">
        <v>27455</v>
      </c>
      <c r="C366" s="6" t="s">
        <v>1626</v>
      </c>
      <c r="D366" s="8">
        <v>11678895.59</v>
      </c>
      <c r="E366" s="6" t="s">
        <v>7660</v>
      </c>
      <c r="G366" s="10">
        <v>41960</v>
      </c>
      <c r="J366" s="133">
        <f ca="1">VLOOKUP(A366,OFFSET('Классификация клиентов'!$A$6,1,0,1000,2),2,0)</f>
        <v>1</v>
      </c>
      <c r="K366" s="15">
        <f t="shared" si="36"/>
        <v>1</v>
      </c>
      <c r="L366" s="15"/>
      <c r="M366" s="15"/>
      <c r="N366" s="16">
        <f t="shared" ca="1" si="38"/>
        <v>1</v>
      </c>
      <c r="O366" s="8">
        <f t="shared" ca="1" si="39"/>
        <v>1</v>
      </c>
      <c r="P366" s="8">
        <f t="shared" ca="1" si="40"/>
        <v>1</v>
      </c>
      <c r="Q366" s="8">
        <f t="shared" si="37"/>
        <v>0</v>
      </c>
      <c r="R366" s="16">
        <v>1</v>
      </c>
      <c r="S366" s="16"/>
      <c r="T366" s="19">
        <v>42052</v>
      </c>
      <c r="U366" s="16">
        <v>0</v>
      </c>
      <c r="V366" s="19"/>
      <c r="W366" s="160"/>
      <c r="X366" s="160"/>
      <c r="Y366" s="160"/>
      <c r="Z366" s="160"/>
      <c r="AA366" s="160"/>
      <c r="AB366" s="10">
        <v>42735</v>
      </c>
      <c r="AC366" t="s">
        <v>298</v>
      </c>
      <c r="AD366" s="160">
        <f t="shared" si="41"/>
        <v>0</v>
      </c>
      <c r="AF366" t="s">
        <v>466</v>
      </c>
      <c r="AG366" t="str">
        <f t="shared" si="42"/>
        <v/>
      </c>
    </row>
    <row r="367" spans="1:33" x14ac:dyDescent="0.25">
      <c r="A367">
        <v>2437</v>
      </c>
      <c r="B367">
        <v>27456</v>
      </c>
      <c r="C367" s="6" t="s">
        <v>1635</v>
      </c>
      <c r="D367" s="8">
        <v>22223715.379999999</v>
      </c>
      <c r="E367" s="6" t="s">
        <v>7661</v>
      </c>
      <c r="G367" s="10">
        <v>41968</v>
      </c>
      <c r="J367" s="133">
        <f ca="1">VLOOKUP(A367,OFFSET('Классификация клиентов'!$A$6,1,0,1000,2),2,0)</f>
        <v>1</v>
      </c>
      <c r="K367" s="15">
        <f t="shared" si="36"/>
        <v>1</v>
      </c>
      <c r="L367" s="15"/>
      <c r="M367" s="15"/>
      <c r="N367" s="16">
        <f t="shared" ca="1" si="38"/>
        <v>1</v>
      </c>
      <c r="O367" s="8">
        <f t="shared" ca="1" si="39"/>
        <v>1</v>
      </c>
      <c r="P367" s="8">
        <f t="shared" ca="1" si="40"/>
        <v>1</v>
      </c>
      <c r="Q367" s="8">
        <f t="shared" si="37"/>
        <v>0</v>
      </c>
      <c r="R367" s="16">
        <v>1</v>
      </c>
      <c r="S367" s="16"/>
      <c r="T367" s="19">
        <v>42060</v>
      </c>
      <c r="U367" s="16">
        <v>0</v>
      </c>
      <c r="V367" s="19"/>
      <c r="W367" s="160"/>
      <c r="X367" s="160"/>
      <c r="Y367" s="160"/>
      <c r="Z367" s="160"/>
      <c r="AA367" s="160"/>
      <c r="AB367" s="10">
        <v>42735</v>
      </c>
      <c r="AC367" t="s">
        <v>298</v>
      </c>
      <c r="AD367" s="160">
        <f t="shared" si="41"/>
        <v>0</v>
      </c>
      <c r="AF367" t="s">
        <v>466</v>
      </c>
      <c r="AG367" t="str">
        <f t="shared" si="42"/>
        <v/>
      </c>
    </row>
    <row r="368" spans="1:33" x14ac:dyDescent="0.25">
      <c r="A368">
        <v>2437</v>
      </c>
      <c r="B368">
        <v>27457</v>
      </c>
      <c r="C368" s="6" t="s">
        <v>1636</v>
      </c>
      <c r="D368" s="8">
        <v>21243153.84</v>
      </c>
      <c r="E368" s="6" t="s">
        <v>7662</v>
      </c>
      <c r="G368" s="10">
        <v>41968</v>
      </c>
      <c r="J368" s="133">
        <f ca="1">VLOOKUP(A368,OFFSET('Классификация клиентов'!$A$6,1,0,1000,2),2,0)</f>
        <v>1</v>
      </c>
      <c r="K368" s="15">
        <f t="shared" si="36"/>
        <v>1</v>
      </c>
      <c r="L368" s="15"/>
      <c r="M368" s="15"/>
      <c r="N368" s="16">
        <f t="shared" ca="1" si="38"/>
        <v>1</v>
      </c>
      <c r="O368" s="8">
        <f t="shared" ca="1" si="39"/>
        <v>1</v>
      </c>
      <c r="P368" s="8">
        <f t="shared" ca="1" si="40"/>
        <v>1</v>
      </c>
      <c r="Q368" s="8">
        <f t="shared" si="37"/>
        <v>0</v>
      </c>
      <c r="R368" s="16">
        <v>1</v>
      </c>
      <c r="S368" s="16"/>
      <c r="T368" s="19">
        <v>42060</v>
      </c>
      <c r="U368" s="16">
        <v>0</v>
      </c>
      <c r="V368" s="19"/>
      <c r="W368" s="160"/>
      <c r="X368" s="160"/>
      <c r="Y368" s="160"/>
      <c r="Z368" s="160"/>
      <c r="AA368" s="160"/>
      <c r="AB368" s="10">
        <v>42735</v>
      </c>
      <c r="AC368" t="s">
        <v>298</v>
      </c>
      <c r="AD368" s="160">
        <f t="shared" si="41"/>
        <v>0</v>
      </c>
      <c r="AF368" t="s">
        <v>466</v>
      </c>
      <c r="AG368" t="str">
        <f t="shared" si="42"/>
        <v/>
      </c>
    </row>
    <row r="369" spans="1:33" x14ac:dyDescent="0.25">
      <c r="A369">
        <v>2437</v>
      </c>
      <c r="B369">
        <v>27458</v>
      </c>
      <c r="C369" s="6" t="s">
        <v>1633</v>
      </c>
      <c r="D369" s="8">
        <v>14222083.470000001</v>
      </c>
      <c r="E369" s="6" t="s">
        <v>7663</v>
      </c>
      <c r="G369" s="10">
        <v>41968</v>
      </c>
      <c r="J369" s="133">
        <f ca="1">VLOOKUP(A369,OFFSET('Классификация клиентов'!$A$6,1,0,1000,2),2,0)</f>
        <v>1</v>
      </c>
      <c r="K369" s="15">
        <f t="shared" si="36"/>
        <v>1</v>
      </c>
      <c r="L369" s="15"/>
      <c r="M369" s="15"/>
      <c r="N369" s="16">
        <f t="shared" ca="1" si="38"/>
        <v>1</v>
      </c>
      <c r="O369" s="8">
        <f t="shared" ca="1" si="39"/>
        <v>1</v>
      </c>
      <c r="P369" s="8">
        <f t="shared" ca="1" si="40"/>
        <v>1</v>
      </c>
      <c r="Q369" s="8">
        <f t="shared" si="37"/>
        <v>0</v>
      </c>
      <c r="R369" s="16">
        <v>1</v>
      </c>
      <c r="S369" s="16"/>
      <c r="T369" s="19">
        <v>42060</v>
      </c>
      <c r="U369" s="16">
        <v>0</v>
      </c>
      <c r="V369" s="19"/>
      <c r="W369" s="160"/>
      <c r="X369" s="160"/>
      <c r="Y369" s="160"/>
      <c r="Z369" s="160"/>
      <c r="AA369" s="160"/>
      <c r="AB369" s="10">
        <v>42735</v>
      </c>
      <c r="AC369" t="s">
        <v>298</v>
      </c>
      <c r="AD369" s="160">
        <f t="shared" si="41"/>
        <v>0</v>
      </c>
      <c r="AF369" t="s">
        <v>466</v>
      </c>
      <c r="AG369" t="str">
        <f t="shared" si="42"/>
        <v/>
      </c>
    </row>
    <row r="370" spans="1:33" x14ac:dyDescent="0.25">
      <c r="A370">
        <v>2437</v>
      </c>
      <c r="B370">
        <v>27459</v>
      </c>
      <c r="C370" s="6" t="s">
        <v>1634</v>
      </c>
      <c r="D370" s="8">
        <v>18666562.32</v>
      </c>
      <c r="E370" s="6" t="s">
        <v>7664</v>
      </c>
      <c r="G370" s="10">
        <v>41968</v>
      </c>
      <c r="J370" s="133">
        <f ca="1">VLOOKUP(A370,OFFSET('Классификация клиентов'!$A$6,1,0,1000,2),2,0)</f>
        <v>1</v>
      </c>
      <c r="K370" s="15">
        <f t="shared" si="36"/>
        <v>1</v>
      </c>
      <c r="L370" s="15"/>
      <c r="M370" s="15"/>
      <c r="N370" s="16">
        <f t="shared" ca="1" si="38"/>
        <v>1</v>
      </c>
      <c r="O370" s="8">
        <f t="shared" ca="1" si="39"/>
        <v>1</v>
      </c>
      <c r="P370" s="8">
        <f t="shared" ca="1" si="40"/>
        <v>1</v>
      </c>
      <c r="Q370" s="8">
        <f t="shared" si="37"/>
        <v>0</v>
      </c>
      <c r="R370" s="16">
        <v>1</v>
      </c>
      <c r="S370" s="16"/>
      <c r="T370" s="19">
        <v>42060</v>
      </c>
      <c r="U370" s="16">
        <v>0</v>
      </c>
      <c r="V370" s="19"/>
      <c r="W370" s="160"/>
      <c r="X370" s="160"/>
      <c r="Y370" s="160"/>
      <c r="Z370" s="160"/>
      <c r="AA370" s="160"/>
      <c r="AB370" s="10">
        <v>42735</v>
      </c>
      <c r="AC370" t="s">
        <v>298</v>
      </c>
      <c r="AD370" s="160">
        <f t="shared" si="41"/>
        <v>0</v>
      </c>
      <c r="AF370" t="s">
        <v>466</v>
      </c>
      <c r="AG370" t="str">
        <f t="shared" si="42"/>
        <v/>
      </c>
    </row>
    <row r="371" spans="1:33" x14ac:dyDescent="0.25">
      <c r="A371">
        <v>2437</v>
      </c>
      <c r="B371">
        <v>27460</v>
      </c>
      <c r="C371" s="6" t="s">
        <v>1637</v>
      </c>
      <c r="D371" s="8">
        <v>16185192.49</v>
      </c>
      <c r="E371" s="6" t="s">
        <v>7665</v>
      </c>
      <c r="G371" s="10">
        <v>41968</v>
      </c>
      <c r="J371" s="133">
        <f ca="1">VLOOKUP(A371,OFFSET('Классификация клиентов'!$A$6,1,0,1000,2),2,0)</f>
        <v>1</v>
      </c>
      <c r="K371" s="15">
        <f t="shared" si="36"/>
        <v>1</v>
      </c>
      <c r="L371" s="15"/>
      <c r="M371" s="15"/>
      <c r="N371" s="16">
        <f t="shared" ca="1" si="38"/>
        <v>1</v>
      </c>
      <c r="O371" s="8">
        <f t="shared" ca="1" si="39"/>
        <v>1</v>
      </c>
      <c r="P371" s="8">
        <f t="shared" ca="1" si="40"/>
        <v>1</v>
      </c>
      <c r="Q371" s="8">
        <f t="shared" si="37"/>
        <v>0</v>
      </c>
      <c r="R371" s="16">
        <v>1</v>
      </c>
      <c r="S371" s="16"/>
      <c r="T371" s="19">
        <v>42060</v>
      </c>
      <c r="U371" s="16">
        <v>0</v>
      </c>
      <c r="V371" s="19"/>
      <c r="W371" s="160"/>
      <c r="X371" s="160"/>
      <c r="Y371" s="160"/>
      <c r="Z371" s="160"/>
      <c r="AA371" s="160"/>
      <c r="AB371" s="10">
        <v>42735</v>
      </c>
      <c r="AC371" t="s">
        <v>298</v>
      </c>
      <c r="AD371" s="160">
        <f t="shared" si="41"/>
        <v>0</v>
      </c>
      <c r="AF371" t="s">
        <v>466</v>
      </c>
      <c r="AG371" t="str">
        <f t="shared" si="42"/>
        <v/>
      </c>
    </row>
    <row r="372" spans="1:33" x14ac:dyDescent="0.25">
      <c r="A372">
        <v>2437</v>
      </c>
      <c r="B372">
        <v>27461</v>
      </c>
      <c r="C372" s="6" t="s">
        <v>1703</v>
      </c>
      <c r="D372" s="8">
        <v>20281495.739999998</v>
      </c>
      <c r="E372" s="6" t="s">
        <v>7666</v>
      </c>
      <c r="G372" s="10">
        <v>41983</v>
      </c>
      <c r="J372" s="133">
        <f ca="1">VLOOKUP(A372,OFFSET('Классификация клиентов'!$A$6,1,0,1000,2),2,0)</f>
        <v>1</v>
      </c>
      <c r="K372" s="15">
        <f t="shared" si="36"/>
        <v>1</v>
      </c>
      <c r="L372" s="15"/>
      <c r="M372" s="15"/>
      <c r="N372" s="16">
        <f t="shared" ca="1" si="38"/>
        <v>1</v>
      </c>
      <c r="O372" s="8">
        <f t="shared" ca="1" si="39"/>
        <v>1</v>
      </c>
      <c r="P372" s="8">
        <f t="shared" ca="1" si="40"/>
        <v>1</v>
      </c>
      <c r="Q372" s="8">
        <f t="shared" si="37"/>
        <v>0</v>
      </c>
      <c r="R372" s="16">
        <v>1</v>
      </c>
      <c r="S372" s="16"/>
      <c r="T372" s="19">
        <v>42073</v>
      </c>
      <c r="U372" s="16">
        <v>0</v>
      </c>
      <c r="V372" s="19"/>
      <c r="W372" s="160"/>
      <c r="X372" s="160"/>
      <c r="Y372" s="160"/>
      <c r="Z372" s="160"/>
      <c r="AA372" s="160"/>
      <c r="AB372" s="10">
        <v>42735</v>
      </c>
      <c r="AC372" t="s">
        <v>298</v>
      </c>
      <c r="AD372" s="160">
        <f t="shared" si="41"/>
        <v>0</v>
      </c>
      <c r="AF372" t="s">
        <v>466</v>
      </c>
      <c r="AG372" t="str">
        <f t="shared" si="42"/>
        <v/>
      </c>
    </row>
    <row r="373" spans="1:33" x14ac:dyDescent="0.25">
      <c r="A373">
        <v>2437</v>
      </c>
      <c r="B373">
        <v>27462</v>
      </c>
      <c r="C373" s="6" t="s">
        <v>1704</v>
      </c>
      <c r="D373" s="8">
        <v>21636017.010000002</v>
      </c>
      <c r="E373" s="6" t="s">
        <v>7667</v>
      </c>
      <c r="G373" s="10">
        <v>41983</v>
      </c>
      <c r="J373" s="133">
        <f ca="1">VLOOKUP(A373,OFFSET('Классификация клиентов'!$A$6,1,0,1000,2),2,0)</f>
        <v>1</v>
      </c>
      <c r="K373" s="15">
        <f t="shared" si="36"/>
        <v>1</v>
      </c>
      <c r="L373" s="15"/>
      <c r="M373" s="15"/>
      <c r="N373" s="16">
        <f t="shared" ca="1" si="38"/>
        <v>1</v>
      </c>
      <c r="O373" s="8">
        <f t="shared" ca="1" si="39"/>
        <v>1</v>
      </c>
      <c r="P373" s="8">
        <f t="shared" ca="1" si="40"/>
        <v>1</v>
      </c>
      <c r="Q373" s="8">
        <f t="shared" si="37"/>
        <v>0</v>
      </c>
      <c r="R373" s="16">
        <v>1</v>
      </c>
      <c r="S373" s="16"/>
      <c r="T373" s="19">
        <v>42073</v>
      </c>
      <c r="U373" s="16">
        <v>0</v>
      </c>
      <c r="V373" s="19"/>
      <c r="W373" s="160"/>
      <c r="X373" s="160"/>
      <c r="Y373" s="160"/>
      <c r="Z373" s="160"/>
      <c r="AA373" s="160"/>
      <c r="AB373" s="10">
        <v>42735</v>
      </c>
      <c r="AC373" t="s">
        <v>298</v>
      </c>
      <c r="AD373" s="160">
        <f t="shared" si="41"/>
        <v>0</v>
      </c>
      <c r="AF373" t="s">
        <v>466</v>
      </c>
      <c r="AG373" t="str">
        <f t="shared" si="42"/>
        <v/>
      </c>
    </row>
    <row r="374" spans="1:33" x14ac:dyDescent="0.25">
      <c r="A374">
        <v>2437</v>
      </c>
      <c r="B374">
        <v>27463</v>
      </c>
      <c r="C374" s="6" t="s">
        <v>1705</v>
      </c>
      <c r="D374" s="8">
        <v>23081001.170000002</v>
      </c>
      <c r="E374" s="6" t="s">
        <v>7668</v>
      </c>
      <c r="G374" s="10">
        <v>41983</v>
      </c>
      <c r="J374" s="133">
        <f ca="1">VLOOKUP(A374,OFFSET('Классификация клиентов'!$A$6,1,0,1000,2),2,0)</f>
        <v>1</v>
      </c>
      <c r="K374" s="15">
        <f t="shared" si="36"/>
        <v>1</v>
      </c>
      <c r="L374" s="15"/>
      <c r="M374" s="15"/>
      <c r="N374" s="16">
        <f t="shared" ca="1" si="38"/>
        <v>1</v>
      </c>
      <c r="O374" s="8">
        <f t="shared" ca="1" si="39"/>
        <v>1</v>
      </c>
      <c r="P374" s="8">
        <f t="shared" ca="1" si="40"/>
        <v>1</v>
      </c>
      <c r="Q374" s="8">
        <f t="shared" si="37"/>
        <v>0</v>
      </c>
      <c r="R374" s="16">
        <v>1</v>
      </c>
      <c r="S374" s="16"/>
      <c r="T374" s="19">
        <v>42073</v>
      </c>
      <c r="U374" s="16">
        <v>0</v>
      </c>
      <c r="V374" s="19"/>
      <c r="W374" s="160"/>
      <c r="X374" s="160"/>
      <c r="Y374" s="160"/>
      <c r="Z374" s="160"/>
      <c r="AA374" s="160"/>
      <c r="AB374" s="10">
        <v>42735</v>
      </c>
      <c r="AC374" t="s">
        <v>298</v>
      </c>
      <c r="AD374" s="160">
        <f t="shared" si="41"/>
        <v>0</v>
      </c>
      <c r="AF374" t="s">
        <v>466</v>
      </c>
      <c r="AG374" t="str">
        <f t="shared" si="42"/>
        <v/>
      </c>
    </row>
    <row r="375" spans="1:33" x14ac:dyDescent="0.25">
      <c r="A375">
        <v>2437</v>
      </c>
      <c r="B375">
        <v>27464</v>
      </c>
      <c r="C375" s="6" t="s">
        <v>1540</v>
      </c>
      <c r="D375" s="8">
        <v>13150023.66</v>
      </c>
      <c r="E375" s="6" t="s">
        <v>7669</v>
      </c>
      <c r="G375" s="10">
        <v>41927</v>
      </c>
      <c r="J375" s="133">
        <f ca="1">VLOOKUP(A375,OFFSET('Классификация клиентов'!$A$6,1,0,1000,2),2,0)</f>
        <v>1</v>
      </c>
      <c r="K375" s="15">
        <f t="shared" si="36"/>
        <v>1</v>
      </c>
      <c r="L375" s="15"/>
      <c r="M375" s="15"/>
      <c r="N375" s="16">
        <f t="shared" ca="1" si="38"/>
        <v>1</v>
      </c>
      <c r="O375" s="8">
        <f t="shared" ca="1" si="39"/>
        <v>1</v>
      </c>
      <c r="P375" s="8">
        <f t="shared" ca="1" si="40"/>
        <v>1</v>
      </c>
      <c r="Q375" s="8">
        <f t="shared" si="37"/>
        <v>0</v>
      </c>
      <c r="R375" s="16">
        <v>1</v>
      </c>
      <c r="S375" s="16"/>
      <c r="T375" s="19">
        <v>42019</v>
      </c>
      <c r="U375" s="16">
        <v>0</v>
      </c>
      <c r="V375" s="19"/>
      <c r="W375" s="160"/>
      <c r="X375" s="160"/>
      <c r="Y375" s="160"/>
      <c r="Z375" s="160"/>
      <c r="AA375" s="160"/>
      <c r="AB375" s="10">
        <v>42735</v>
      </c>
      <c r="AC375" t="s">
        <v>298</v>
      </c>
      <c r="AD375" s="160">
        <f t="shared" si="41"/>
        <v>0</v>
      </c>
      <c r="AF375" t="s">
        <v>466</v>
      </c>
      <c r="AG375" t="str">
        <f t="shared" si="42"/>
        <v/>
      </c>
    </row>
    <row r="376" spans="1:33" x14ac:dyDescent="0.25">
      <c r="A376">
        <v>2437</v>
      </c>
      <c r="B376">
        <v>27465</v>
      </c>
      <c r="C376" s="6" t="s">
        <v>1542</v>
      </c>
      <c r="D376" s="8">
        <v>14028262.01</v>
      </c>
      <c r="E376" s="6" t="s">
        <v>7670</v>
      </c>
      <c r="G376" s="10">
        <v>41927</v>
      </c>
      <c r="J376" s="133">
        <f ca="1">VLOOKUP(A376,OFFSET('Классификация клиентов'!$A$6,1,0,1000,2),2,0)</f>
        <v>1</v>
      </c>
      <c r="K376" s="15">
        <f t="shared" si="36"/>
        <v>1</v>
      </c>
      <c r="L376" s="15"/>
      <c r="M376" s="15"/>
      <c r="N376" s="16">
        <f t="shared" ca="1" si="38"/>
        <v>1</v>
      </c>
      <c r="O376" s="8">
        <f t="shared" ca="1" si="39"/>
        <v>1</v>
      </c>
      <c r="P376" s="8">
        <f t="shared" ca="1" si="40"/>
        <v>1</v>
      </c>
      <c r="Q376" s="8">
        <f t="shared" si="37"/>
        <v>0</v>
      </c>
      <c r="R376" s="16">
        <v>1</v>
      </c>
      <c r="S376" s="16"/>
      <c r="T376" s="19">
        <v>42019</v>
      </c>
      <c r="U376" s="16">
        <v>0</v>
      </c>
      <c r="V376" s="19"/>
      <c r="W376" s="160"/>
      <c r="X376" s="160"/>
      <c r="Y376" s="160"/>
      <c r="Z376" s="160"/>
      <c r="AA376" s="160"/>
      <c r="AB376" s="10">
        <v>42735</v>
      </c>
      <c r="AC376" t="s">
        <v>298</v>
      </c>
      <c r="AD376" s="160">
        <f t="shared" si="41"/>
        <v>0</v>
      </c>
      <c r="AF376" t="s">
        <v>466</v>
      </c>
      <c r="AG376" t="str">
        <f t="shared" si="42"/>
        <v/>
      </c>
    </row>
    <row r="377" spans="1:33" x14ac:dyDescent="0.25">
      <c r="A377">
        <v>2437</v>
      </c>
      <c r="B377">
        <v>27466</v>
      </c>
      <c r="C377" s="6" t="s">
        <v>1541</v>
      </c>
      <c r="D377" s="8">
        <v>17554766.84</v>
      </c>
      <c r="E377" s="6" t="s">
        <v>7671</v>
      </c>
      <c r="G377" s="10">
        <v>41927</v>
      </c>
      <c r="J377" s="133">
        <f ca="1">VLOOKUP(A377,OFFSET('Классификация клиентов'!$A$6,1,0,1000,2),2,0)</f>
        <v>1</v>
      </c>
      <c r="K377" s="15">
        <f t="shared" si="36"/>
        <v>1</v>
      </c>
      <c r="L377" s="15"/>
      <c r="M377" s="15"/>
      <c r="N377" s="16">
        <f t="shared" ca="1" si="38"/>
        <v>1</v>
      </c>
      <c r="O377" s="8">
        <f t="shared" ca="1" si="39"/>
        <v>1</v>
      </c>
      <c r="P377" s="8">
        <f t="shared" ca="1" si="40"/>
        <v>1</v>
      </c>
      <c r="Q377" s="8">
        <f t="shared" si="37"/>
        <v>0</v>
      </c>
      <c r="R377" s="16">
        <v>1</v>
      </c>
      <c r="S377" s="16"/>
      <c r="T377" s="19">
        <v>42019</v>
      </c>
      <c r="U377" s="16">
        <v>0</v>
      </c>
      <c r="V377" s="19"/>
      <c r="W377" s="160"/>
      <c r="X377" s="160"/>
      <c r="Y377" s="160"/>
      <c r="Z377" s="160"/>
      <c r="AA377" s="160"/>
      <c r="AB377" s="10">
        <v>42735</v>
      </c>
      <c r="AC377" t="s">
        <v>298</v>
      </c>
      <c r="AD377" s="160">
        <f t="shared" si="41"/>
        <v>0</v>
      </c>
      <c r="AF377" t="s">
        <v>466</v>
      </c>
      <c r="AG377" t="str">
        <f t="shared" si="42"/>
        <v/>
      </c>
    </row>
    <row r="378" spans="1:33" x14ac:dyDescent="0.25">
      <c r="A378">
        <v>2437</v>
      </c>
      <c r="B378">
        <v>27467</v>
      </c>
      <c r="C378" s="6" t="s">
        <v>1545</v>
      </c>
      <c r="D378" s="8">
        <v>8404063.8100000005</v>
      </c>
      <c r="E378" s="6" t="s">
        <v>7672</v>
      </c>
      <c r="G378" s="10">
        <v>41927</v>
      </c>
      <c r="J378" s="133">
        <f ca="1">VLOOKUP(A378,OFFSET('Классификация клиентов'!$A$6,1,0,1000,2),2,0)</f>
        <v>1</v>
      </c>
      <c r="K378" s="15">
        <f t="shared" si="36"/>
        <v>1</v>
      </c>
      <c r="L378" s="15"/>
      <c r="M378" s="15"/>
      <c r="N378" s="16">
        <f t="shared" ca="1" si="38"/>
        <v>1</v>
      </c>
      <c r="O378" s="8">
        <f t="shared" ca="1" si="39"/>
        <v>1</v>
      </c>
      <c r="P378" s="8">
        <f t="shared" ca="1" si="40"/>
        <v>1</v>
      </c>
      <c r="Q378" s="8">
        <f t="shared" si="37"/>
        <v>0</v>
      </c>
      <c r="R378" s="16">
        <v>1</v>
      </c>
      <c r="S378" s="16"/>
      <c r="T378" s="19">
        <v>42019</v>
      </c>
      <c r="U378" s="16">
        <v>0</v>
      </c>
      <c r="V378" s="19"/>
      <c r="W378" s="160"/>
      <c r="X378" s="160"/>
      <c r="Y378" s="160"/>
      <c r="Z378" s="160"/>
      <c r="AA378" s="160"/>
      <c r="AB378" s="10">
        <v>42735</v>
      </c>
      <c r="AC378" t="s">
        <v>298</v>
      </c>
      <c r="AD378" s="160">
        <f t="shared" si="41"/>
        <v>0</v>
      </c>
      <c r="AF378" t="s">
        <v>466</v>
      </c>
      <c r="AG378" t="str">
        <f t="shared" si="42"/>
        <v/>
      </c>
    </row>
    <row r="379" spans="1:33" x14ac:dyDescent="0.25">
      <c r="A379">
        <v>2437</v>
      </c>
      <c r="B379">
        <v>27468</v>
      </c>
      <c r="C379" s="6" t="s">
        <v>1544</v>
      </c>
      <c r="D379" s="8">
        <v>9019763.8800000008</v>
      </c>
      <c r="E379" s="6" t="s">
        <v>7673</v>
      </c>
      <c r="G379" s="10">
        <v>41927</v>
      </c>
      <c r="J379" s="133">
        <f ca="1">VLOOKUP(A379,OFFSET('Классификация клиентов'!$A$6,1,0,1000,2),2,0)</f>
        <v>1</v>
      </c>
      <c r="K379" s="15">
        <f t="shared" si="36"/>
        <v>1</v>
      </c>
      <c r="L379" s="15"/>
      <c r="M379" s="15"/>
      <c r="N379" s="16">
        <f t="shared" ca="1" si="38"/>
        <v>1</v>
      </c>
      <c r="O379" s="8">
        <f t="shared" ca="1" si="39"/>
        <v>1</v>
      </c>
      <c r="P379" s="8">
        <f t="shared" ca="1" si="40"/>
        <v>1</v>
      </c>
      <c r="Q379" s="8">
        <f t="shared" si="37"/>
        <v>0</v>
      </c>
      <c r="R379" s="16">
        <v>1</v>
      </c>
      <c r="S379" s="16"/>
      <c r="T379" s="19">
        <v>42019</v>
      </c>
      <c r="U379" s="16">
        <v>0</v>
      </c>
      <c r="V379" s="19"/>
      <c r="W379" s="160"/>
      <c r="X379" s="160"/>
      <c r="Y379" s="160"/>
      <c r="Z379" s="160"/>
      <c r="AA379" s="160"/>
      <c r="AB379" s="10">
        <v>42735</v>
      </c>
      <c r="AC379" t="s">
        <v>298</v>
      </c>
      <c r="AD379" s="160">
        <f t="shared" si="41"/>
        <v>0</v>
      </c>
      <c r="AF379" t="s">
        <v>466</v>
      </c>
      <c r="AG379" t="str">
        <f t="shared" si="42"/>
        <v/>
      </c>
    </row>
    <row r="380" spans="1:33" x14ac:dyDescent="0.25">
      <c r="A380">
        <v>2437</v>
      </c>
      <c r="B380">
        <v>27470</v>
      </c>
      <c r="C380" s="6" t="s">
        <v>2736</v>
      </c>
      <c r="D380" s="8">
        <v>5512385.0899999999</v>
      </c>
      <c r="E380" s="6" t="s">
        <v>7674</v>
      </c>
      <c r="G380" s="10">
        <v>42214</v>
      </c>
      <c r="J380" s="133">
        <f ca="1">VLOOKUP(A380,OFFSET('Классификация клиентов'!$A$6,1,0,1000,2),2,0)</f>
        <v>1</v>
      </c>
      <c r="K380" s="15">
        <f t="shared" si="36"/>
        <v>1</v>
      </c>
      <c r="L380" s="15"/>
      <c r="M380" s="15"/>
      <c r="N380" s="16">
        <f t="shared" ca="1" si="38"/>
        <v>1</v>
      </c>
      <c r="O380" s="8">
        <f t="shared" ca="1" si="39"/>
        <v>1</v>
      </c>
      <c r="P380" s="8">
        <f t="shared" ca="1" si="40"/>
        <v>1</v>
      </c>
      <c r="Q380" s="8">
        <f t="shared" si="37"/>
        <v>0</v>
      </c>
      <c r="R380" s="16">
        <v>1</v>
      </c>
      <c r="S380" s="16"/>
      <c r="T380" s="19">
        <v>42306</v>
      </c>
      <c r="U380" s="16">
        <v>0</v>
      </c>
      <c r="V380" s="19"/>
      <c r="W380" s="160"/>
      <c r="X380" s="160"/>
      <c r="Y380" s="160"/>
      <c r="Z380" s="160"/>
      <c r="AA380" s="160"/>
      <c r="AB380" s="10">
        <v>42735</v>
      </c>
      <c r="AC380" t="s">
        <v>298</v>
      </c>
      <c r="AD380" s="160">
        <f t="shared" si="41"/>
        <v>0</v>
      </c>
      <c r="AF380" t="s">
        <v>466</v>
      </c>
      <c r="AG380" t="str">
        <f t="shared" si="42"/>
        <v/>
      </c>
    </row>
    <row r="381" spans="1:33" x14ac:dyDescent="0.25">
      <c r="A381">
        <v>2437</v>
      </c>
      <c r="B381">
        <v>27471</v>
      </c>
      <c r="C381" s="6" t="s">
        <v>2738</v>
      </c>
      <c r="D381" s="8">
        <v>5910896.8499999996</v>
      </c>
      <c r="E381" s="6" t="s">
        <v>7675</v>
      </c>
      <c r="G381" s="10">
        <v>42214</v>
      </c>
      <c r="J381" s="133">
        <f ca="1">VLOOKUP(A381,OFFSET('Классификация клиентов'!$A$6,1,0,1000,2),2,0)</f>
        <v>1</v>
      </c>
      <c r="K381" s="15">
        <f t="shared" si="36"/>
        <v>1</v>
      </c>
      <c r="L381" s="15"/>
      <c r="M381" s="15"/>
      <c r="N381" s="16">
        <f t="shared" ca="1" si="38"/>
        <v>1</v>
      </c>
      <c r="O381" s="8">
        <f t="shared" ca="1" si="39"/>
        <v>1</v>
      </c>
      <c r="P381" s="8">
        <f t="shared" ca="1" si="40"/>
        <v>1</v>
      </c>
      <c r="Q381" s="8">
        <f t="shared" si="37"/>
        <v>0</v>
      </c>
      <c r="R381" s="16">
        <v>1</v>
      </c>
      <c r="S381" s="16"/>
      <c r="T381" s="19">
        <v>42306</v>
      </c>
      <c r="U381" s="16">
        <v>0</v>
      </c>
      <c r="V381" s="19"/>
      <c r="W381" s="160"/>
      <c r="X381" s="160"/>
      <c r="Y381" s="160"/>
      <c r="Z381" s="160"/>
      <c r="AA381" s="160"/>
      <c r="AB381" s="10">
        <v>42735</v>
      </c>
      <c r="AC381" t="s">
        <v>298</v>
      </c>
      <c r="AD381" s="160">
        <f t="shared" si="41"/>
        <v>0</v>
      </c>
      <c r="AF381" t="s">
        <v>466</v>
      </c>
      <c r="AG381" t="str">
        <f t="shared" si="42"/>
        <v/>
      </c>
    </row>
    <row r="382" spans="1:33" x14ac:dyDescent="0.25">
      <c r="A382">
        <v>2437</v>
      </c>
      <c r="B382">
        <v>27472</v>
      </c>
      <c r="C382" s="6" t="s">
        <v>2740</v>
      </c>
      <c r="D382" s="8">
        <v>6290217</v>
      </c>
      <c r="E382" s="6" t="s">
        <v>7676</v>
      </c>
      <c r="G382" s="10">
        <v>42214</v>
      </c>
      <c r="J382" s="133">
        <f ca="1">VLOOKUP(A382,OFFSET('Классификация клиентов'!$A$6,1,0,1000,2),2,0)</f>
        <v>1</v>
      </c>
      <c r="K382" s="15">
        <f t="shared" si="36"/>
        <v>1</v>
      </c>
      <c r="L382" s="15"/>
      <c r="M382" s="15"/>
      <c r="N382" s="16">
        <f t="shared" ca="1" si="38"/>
        <v>1</v>
      </c>
      <c r="O382" s="8">
        <f t="shared" ca="1" si="39"/>
        <v>1</v>
      </c>
      <c r="P382" s="8">
        <f t="shared" ca="1" si="40"/>
        <v>1</v>
      </c>
      <c r="Q382" s="8">
        <f t="shared" si="37"/>
        <v>0</v>
      </c>
      <c r="R382" s="16">
        <v>1</v>
      </c>
      <c r="S382" s="16"/>
      <c r="T382" s="19">
        <v>42306</v>
      </c>
      <c r="U382" s="16">
        <v>0</v>
      </c>
      <c r="V382" s="19"/>
      <c r="W382" s="160"/>
      <c r="X382" s="160"/>
      <c r="Y382" s="160"/>
      <c r="Z382" s="160"/>
      <c r="AA382" s="160"/>
      <c r="AB382" s="10">
        <v>42735</v>
      </c>
      <c r="AC382" t="s">
        <v>298</v>
      </c>
      <c r="AD382" s="160">
        <f t="shared" si="41"/>
        <v>0</v>
      </c>
      <c r="AF382" t="s">
        <v>466</v>
      </c>
      <c r="AG382" t="str">
        <f t="shared" si="42"/>
        <v/>
      </c>
    </row>
    <row r="383" spans="1:33" x14ac:dyDescent="0.25">
      <c r="A383">
        <v>2437</v>
      </c>
      <c r="B383">
        <v>27473</v>
      </c>
      <c r="C383" s="6" t="s">
        <v>2748</v>
      </c>
      <c r="D383" s="8">
        <v>6710808.1399999997</v>
      </c>
      <c r="E383" s="6" t="s">
        <v>7677</v>
      </c>
      <c r="G383" s="10">
        <v>42214</v>
      </c>
      <c r="J383" s="133">
        <f ca="1">VLOOKUP(A383,OFFSET('Классификация клиентов'!$A$6,1,0,1000,2),2,0)</f>
        <v>1</v>
      </c>
      <c r="K383" s="15">
        <f t="shared" si="36"/>
        <v>1</v>
      </c>
      <c r="L383" s="15"/>
      <c r="M383" s="15"/>
      <c r="N383" s="16">
        <f t="shared" ca="1" si="38"/>
        <v>1</v>
      </c>
      <c r="O383" s="8">
        <f t="shared" ca="1" si="39"/>
        <v>1</v>
      </c>
      <c r="P383" s="8">
        <f t="shared" ca="1" si="40"/>
        <v>1</v>
      </c>
      <c r="Q383" s="8">
        <f t="shared" si="37"/>
        <v>0</v>
      </c>
      <c r="R383" s="16">
        <v>1</v>
      </c>
      <c r="S383" s="16"/>
      <c r="T383" s="19">
        <v>42306</v>
      </c>
      <c r="U383" s="16">
        <v>0</v>
      </c>
      <c r="V383" s="19"/>
      <c r="W383" s="160"/>
      <c r="X383" s="160"/>
      <c r="Y383" s="160"/>
      <c r="Z383" s="160"/>
      <c r="AA383" s="160"/>
      <c r="AB383" s="10">
        <v>42735</v>
      </c>
      <c r="AC383" t="s">
        <v>298</v>
      </c>
      <c r="AD383" s="160">
        <f t="shared" si="41"/>
        <v>0</v>
      </c>
      <c r="AF383" t="s">
        <v>466</v>
      </c>
      <c r="AG383" t="str">
        <f t="shared" si="42"/>
        <v/>
      </c>
    </row>
    <row r="384" spans="1:33" x14ac:dyDescent="0.25">
      <c r="A384">
        <v>2437</v>
      </c>
      <c r="B384">
        <v>27474</v>
      </c>
      <c r="C384" s="6" t="s">
        <v>2754</v>
      </c>
      <c r="D384" s="8">
        <v>7156907.8899999997</v>
      </c>
      <c r="E384" s="6" t="s">
        <v>7678</v>
      </c>
      <c r="G384" s="10">
        <v>42214</v>
      </c>
      <c r="J384" s="133">
        <f ca="1">VLOOKUP(A384,OFFSET('Классификация клиентов'!$A$6,1,0,1000,2),2,0)</f>
        <v>1</v>
      </c>
      <c r="K384" s="15">
        <f t="shared" si="36"/>
        <v>1</v>
      </c>
      <c r="L384" s="15"/>
      <c r="M384" s="15"/>
      <c r="N384" s="16">
        <f t="shared" ca="1" si="38"/>
        <v>1</v>
      </c>
      <c r="O384" s="8">
        <f t="shared" ca="1" si="39"/>
        <v>1</v>
      </c>
      <c r="P384" s="8">
        <f t="shared" ca="1" si="40"/>
        <v>1</v>
      </c>
      <c r="Q384" s="8">
        <f t="shared" si="37"/>
        <v>0</v>
      </c>
      <c r="R384" s="16">
        <v>1</v>
      </c>
      <c r="S384" s="16"/>
      <c r="T384" s="19">
        <v>42306</v>
      </c>
      <c r="U384" s="16">
        <v>0</v>
      </c>
      <c r="V384" s="19"/>
      <c r="W384" s="160"/>
      <c r="X384" s="160"/>
      <c r="Y384" s="160"/>
      <c r="Z384" s="160"/>
      <c r="AA384" s="160"/>
      <c r="AB384" s="10">
        <v>42735</v>
      </c>
      <c r="AC384" t="s">
        <v>298</v>
      </c>
      <c r="AD384" s="160">
        <f t="shared" si="41"/>
        <v>0</v>
      </c>
      <c r="AF384" t="s">
        <v>466</v>
      </c>
      <c r="AG384" t="str">
        <f t="shared" si="42"/>
        <v/>
      </c>
    </row>
    <row r="385" spans="1:33" x14ac:dyDescent="0.25">
      <c r="A385">
        <v>2437</v>
      </c>
      <c r="B385">
        <v>27475</v>
      </c>
      <c r="C385" s="6" t="s">
        <v>2742</v>
      </c>
      <c r="D385" s="8">
        <v>7636999.0499999998</v>
      </c>
      <c r="E385" s="6" t="s">
        <v>7679</v>
      </c>
      <c r="G385" s="10">
        <v>42214</v>
      </c>
      <c r="J385" s="133">
        <f ca="1">VLOOKUP(A385,OFFSET('Классификация клиентов'!$A$6,1,0,1000,2),2,0)</f>
        <v>1</v>
      </c>
      <c r="K385" s="15">
        <f t="shared" si="36"/>
        <v>1</v>
      </c>
      <c r="L385" s="15"/>
      <c r="M385" s="15"/>
      <c r="N385" s="16">
        <f t="shared" ca="1" si="38"/>
        <v>1</v>
      </c>
      <c r="O385" s="8">
        <f t="shared" ca="1" si="39"/>
        <v>1</v>
      </c>
      <c r="P385" s="8">
        <f t="shared" ca="1" si="40"/>
        <v>1</v>
      </c>
      <c r="Q385" s="8">
        <f t="shared" si="37"/>
        <v>0</v>
      </c>
      <c r="R385" s="16">
        <v>1</v>
      </c>
      <c r="S385" s="16"/>
      <c r="T385" s="19">
        <v>42306</v>
      </c>
      <c r="U385" s="16">
        <v>0</v>
      </c>
      <c r="V385" s="19"/>
      <c r="W385" s="160"/>
      <c r="X385" s="160"/>
      <c r="Y385" s="160"/>
      <c r="Z385" s="160"/>
      <c r="AA385" s="160"/>
      <c r="AB385" s="10">
        <v>42735</v>
      </c>
      <c r="AC385" t="s">
        <v>298</v>
      </c>
      <c r="AD385" s="160">
        <f t="shared" si="41"/>
        <v>0</v>
      </c>
      <c r="AF385" t="s">
        <v>466</v>
      </c>
      <c r="AG385" t="str">
        <f t="shared" si="42"/>
        <v/>
      </c>
    </row>
    <row r="386" spans="1:33" x14ac:dyDescent="0.25">
      <c r="A386">
        <v>2437</v>
      </c>
      <c r="B386">
        <v>27476</v>
      </c>
      <c r="C386" s="6" t="s">
        <v>2746</v>
      </c>
      <c r="D386" s="8">
        <v>8092604.3700000001</v>
      </c>
      <c r="E386" s="6" t="s">
        <v>7680</v>
      </c>
      <c r="G386" s="10">
        <v>42214</v>
      </c>
      <c r="J386" s="133">
        <f ca="1">VLOOKUP(A386,OFFSET('Классификация клиентов'!$A$6,1,0,1000,2),2,0)</f>
        <v>1</v>
      </c>
      <c r="K386" s="15">
        <f t="shared" si="36"/>
        <v>1</v>
      </c>
      <c r="L386" s="15"/>
      <c r="M386" s="15"/>
      <c r="N386" s="16">
        <f t="shared" ca="1" si="38"/>
        <v>1</v>
      </c>
      <c r="O386" s="8">
        <f t="shared" ca="1" si="39"/>
        <v>1</v>
      </c>
      <c r="P386" s="8">
        <f t="shared" ca="1" si="40"/>
        <v>1</v>
      </c>
      <c r="Q386" s="8">
        <f t="shared" si="37"/>
        <v>0</v>
      </c>
      <c r="R386" s="16">
        <v>1</v>
      </c>
      <c r="S386" s="16"/>
      <c r="T386" s="19">
        <v>42306</v>
      </c>
      <c r="U386" s="16">
        <v>0</v>
      </c>
      <c r="V386" s="19"/>
      <c r="W386" s="160"/>
      <c r="X386" s="160"/>
      <c r="Y386" s="160"/>
      <c r="Z386" s="160"/>
      <c r="AA386" s="160"/>
      <c r="AB386" s="10">
        <v>42735</v>
      </c>
      <c r="AC386" t="s">
        <v>298</v>
      </c>
      <c r="AD386" s="160">
        <f t="shared" si="41"/>
        <v>0</v>
      </c>
      <c r="AF386" t="s">
        <v>466</v>
      </c>
      <c r="AG386" t="str">
        <f t="shared" si="42"/>
        <v/>
      </c>
    </row>
    <row r="387" spans="1:33" x14ac:dyDescent="0.25">
      <c r="A387">
        <v>2437</v>
      </c>
      <c r="B387">
        <v>27477</v>
      </c>
      <c r="C387" s="6" t="s">
        <v>2857</v>
      </c>
      <c r="D387" s="8">
        <v>21457477.850000001</v>
      </c>
      <c r="E387" s="6" t="s">
        <v>7681</v>
      </c>
      <c r="G387" s="10">
        <v>42230</v>
      </c>
      <c r="J387" s="133">
        <f ca="1">VLOOKUP(A387,OFFSET('Классификация клиентов'!$A$6,1,0,1000,2),2,0)</f>
        <v>1</v>
      </c>
      <c r="K387" s="15">
        <f t="shared" si="36"/>
        <v>1</v>
      </c>
      <c r="L387" s="15"/>
      <c r="M387" s="15"/>
      <c r="N387" s="16">
        <f t="shared" ca="1" si="38"/>
        <v>1</v>
      </c>
      <c r="O387" s="8">
        <f t="shared" ca="1" si="39"/>
        <v>1</v>
      </c>
      <c r="P387" s="8">
        <f t="shared" ca="1" si="40"/>
        <v>1</v>
      </c>
      <c r="Q387" s="8">
        <f t="shared" si="37"/>
        <v>0</v>
      </c>
      <c r="R387" s="16">
        <v>1</v>
      </c>
      <c r="S387" s="16"/>
      <c r="T387" s="19">
        <v>42324</v>
      </c>
      <c r="U387" s="16">
        <v>0</v>
      </c>
      <c r="V387" s="19"/>
      <c r="W387" s="160"/>
      <c r="X387" s="160"/>
      <c r="Y387" s="160"/>
      <c r="Z387" s="160"/>
      <c r="AA387" s="160"/>
      <c r="AB387" s="10">
        <v>42735</v>
      </c>
      <c r="AC387" t="s">
        <v>298</v>
      </c>
      <c r="AD387" s="160">
        <f t="shared" si="41"/>
        <v>0</v>
      </c>
      <c r="AF387" t="s">
        <v>466</v>
      </c>
      <c r="AG387" t="str">
        <f t="shared" si="42"/>
        <v/>
      </c>
    </row>
    <row r="388" spans="1:33" x14ac:dyDescent="0.25">
      <c r="A388">
        <v>2437</v>
      </c>
      <c r="B388">
        <v>27478</v>
      </c>
      <c r="C388" s="6" t="s">
        <v>2853</v>
      </c>
      <c r="D388" s="8">
        <v>22733755.690000001</v>
      </c>
      <c r="E388" s="6" t="s">
        <v>7682</v>
      </c>
      <c r="G388" s="10">
        <v>42230</v>
      </c>
      <c r="J388" s="133">
        <f ca="1">VLOOKUP(A388,OFFSET('Классификация клиентов'!$A$6,1,0,1000,2),2,0)</f>
        <v>1</v>
      </c>
      <c r="K388" s="15">
        <f t="shared" si="36"/>
        <v>1</v>
      </c>
      <c r="L388" s="15"/>
      <c r="M388" s="15"/>
      <c r="N388" s="16">
        <f t="shared" ca="1" si="38"/>
        <v>1</v>
      </c>
      <c r="O388" s="8">
        <f t="shared" ca="1" si="39"/>
        <v>1</v>
      </c>
      <c r="P388" s="8">
        <f t="shared" ca="1" si="40"/>
        <v>1</v>
      </c>
      <c r="Q388" s="8">
        <f t="shared" si="37"/>
        <v>0</v>
      </c>
      <c r="R388" s="16">
        <v>1</v>
      </c>
      <c r="S388" s="16"/>
      <c r="T388" s="19">
        <v>42324</v>
      </c>
      <c r="U388" s="16">
        <v>0</v>
      </c>
      <c r="V388" s="19"/>
      <c r="W388" s="160"/>
      <c r="X388" s="160"/>
      <c r="Y388" s="160"/>
      <c r="Z388" s="160"/>
      <c r="AA388" s="160"/>
      <c r="AB388" s="10">
        <v>42735</v>
      </c>
      <c r="AC388" t="s">
        <v>298</v>
      </c>
      <c r="AD388" s="160">
        <f t="shared" si="41"/>
        <v>0</v>
      </c>
      <c r="AF388" t="s">
        <v>466</v>
      </c>
      <c r="AG388" t="str">
        <f t="shared" si="42"/>
        <v/>
      </c>
    </row>
    <row r="389" spans="1:33" x14ac:dyDescent="0.25">
      <c r="A389">
        <v>2437</v>
      </c>
      <c r="B389">
        <v>27479</v>
      </c>
      <c r="C389" s="6" t="s">
        <v>2569</v>
      </c>
      <c r="D389" s="8">
        <v>300000000</v>
      </c>
      <c r="E389" s="6" t="s">
        <v>7683</v>
      </c>
      <c r="G389" s="10">
        <v>42136</v>
      </c>
      <c r="J389" s="133">
        <f ca="1">VLOOKUP(A389,OFFSET('Классификация клиентов'!$A$6,1,0,1000,2),2,0)</f>
        <v>1</v>
      </c>
      <c r="K389" s="15">
        <f t="shared" si="36"/>
        <v>1</v>
      </c>
      <c r="L389" s="15"/>
      <c r="M389" s="15"/>
      <c r="N389" s="16">
        <f t="shared" ca="1" si="38"/>
        <v>1</v>
      </c>
      <c r="O389" s="8">
        <f t="shared" ca="1" si="39"/>
        <v>1</v>
      </c>
      <c r="P389" s="8">
        <f t="shared" ca="1" si="40"/>
        <v>1</v>
      </c>
      <c r="Q389" s="8">
        <f t="shared" si="37"/>
        <v>0</v>
      </c>
      <c r="R389" s="16">
        <v>1</v>
      </c>
      <c r="S389" s="16"/>
      <c r="T389" s="19">
        <v>42228</v>
      </c>
      <c r="U389" s="16">
        <v>0</v>
      </c>
      <c r="V389" s="19"/>
      <c r="W389" s="160"/>
      <c r="X389" s="160"/>
      <c r="Y389" s="160"/>
      <c r="Z389" s="160"/>
      <c r="AA389" s="160"/>
      <c r="AB389" s="10">
        <v>42735</v>
      </c>
      <c r="AC389" t="s">
        <v>298</v>
      </c>
      <c r="AD389" s="160">
        <f t="shared" si="41"/>
        <v>0</v>
      </c>
      <c r="AF389" t="s">
        <v>466</v>
      </c>
      <c r="AG389" t="str">
        <f t="shared" si="42"/>
        <v/>
      </c>
    </row>
    <row r="390" spans="1:33" x14ac:dyDescent="0.25">
      <c r="A390">
        <v>2437</v>
      </c>
      <c r="B390">
        <v>27480</v>
      </c>
      <c r="C390" s="6" t="s">
        <v>2855</v>
      </c>
      <c r="D390" s="8">
        <v>23375565.98</v>
      </c>
      <c r="E390" s="6" t="s">
        <v>7684</v>
      </c>
      <c r="G390" s="10">
        <v>42230</v>
      </c>
      <c r="J390" s="133">
        <f ca="1">VLOOKUP(A390,OFFSET('Классификация клиентов'!$A$6,1,0,1000,2),2,0)</f>
        <v>1</v>
      </c>
      <c r="K390" s="15">
        <f t="shared" ref="K390:K453" si="43" xml:space="preserve"> ROUND(MAX( IF(R390 = 0, IF(S390 = 1, 1, J390), 1)*1, IF(U390 &gt; 30, 3, IF(U390 &gt; 5, 2, 1)), IF(W390 &gt; 0, 2, 1), IF(X390 &gt; 0,2,1)), 0)</f>
        <v>1</v>
      </c>
      <c r="L390" s="15"/>
      <c r="M390" s="15"/>
      <c r="N390" s="16">
        <f t="shared" ca="1" si="38"/>
        <v>1</v>
      </c>
      <c r="O390" s="8">
        <f t="shared" ca="1" si="39"/>
        <v>1</v>
      </c>
      <c r="P390" s="8">
        <f t="shared" ca="1" si="40"/>
        <v>1</v>
      </c>
      <c r="Q390" s="8">
        <f t="shared" ref="Q390:Q453" si="44">IF(ISNA(VLOOKUP(B390,aid_exc,1,0)), 0, VLOOKUP(B390,aid_exc,2,0))</f>
        <v>0</v>
      </c>
      <c r="R390" s="16">
        <v>1</v>
      </c>
      <c r="S390" s="16"/>
      <c r="T390" s="19">
        <v>42324</v>
      </c>
      <c r="U390" s="16">
        <v>0</v>
      </c>
      <c r="V390" s="19"/>
      <c r="W390" s="160"/>
      <c r="X390" s="160"/>
      <c r="Y390" s="160"/>
      <c r="Z390" s="160"/>
      <c r="AA390" s="160"/>
      <c r="AB390" s="10">
        <v>42735</v>
      </c>
      <c r="AC390" t="s">
        <v>298</v>
      </c>
      <c r="AD390" s="160">
        <f t="shared" si="41"/>
        <v>0</v>
      </c>
      <c r="AF390" t="s">
        <v>466</v>
      </c>
      <c r="AG390" t="str">
        <f t="shared" si="42"/>
        <v/>
      </c>
    </row>
    <row r="391" spans="1:33" x14ac:dyDescent="0.25">
      <c r="A391">
        <v>2437</v>
      </c>
      <c r="B391">
        <v>27481</v>
      </c>
      <c r="C391" s="6" t="s">
        <v>2871</v>
      </c>
      <c r="D391" s="8">
        <v>25527172.739999998</v>
      </c>
      <c r="E391" s="6" t="s">
        <v>7685</v>
      </c>
      <c r="G391" s="10">
        <v>42230</v>
      </c>
      <c r="J391" s="133">
        <f ca="1">VLOOKUP(A391,OFFSET('Классификация клиентов'!$A$6,1,0,1000,2),2,0)</f>
        <v>1</v>
      </c>
      <c r="K391" s="15">
        <f t="shared" si="43"/>
        <v>1</v>
      </c>
      <c r="L391" s="15"/>
      <c r="M391" s="15"/>
      <c r="N391" s="16">
        <f t="shared" ref="N391:N454" ca="1" si="45">MAX(1, J391+K391-1 +
            IF(OR( M391*1=0, NOT(ISERR(SEARCH((ROUND(J391,0)+K391-1) &amp; "", IF(L391&lt;&gt;-2, "", LEFT(M391)-1) &amp; M391)) )),
                   IF(L391=-2, -( IF(AND(M391*1&lt;&gt;0,  LEFT(M391)*1 = ROUND(J391,0)+K391), 0, 1 ) + J391 - ROUND(J391,0) ), L391),  0) )</f>
        <v>1</v>
      </c>
      <c r="O391" s="8">
        <f t="shared" ref="O391:O454" ca="1" si="46">MAX(N391, IF(Y391&gt;0,3,1), IF(Z391&gt;0,3,1), IF(AA391&gt;0,3,1))</f>
        <v>1</v>
      </c>
      <c r="P391" s="8">
        <f t="shared" ref="P391:P454" ca="1" si="47">IF(Q391=1, N391, IF(Q391=2, 0, O391))</f>
        <v>1</v>
      </c>
      <c r="Q391" s="8">
        <f t="shared" si="44"/>
        <v>0</v>
      </c>
      <c r="R391" s="16">
        <v>1</v>
      </c>
      <c r="S391" s="16"/>
      <c r="T391" s="19">
        <v>42324</v>
      </c>
      <c r="U391" s="16">
        <v>0</v>
      </c>
      <c r="V391" s="19"/>
      <c r="W391" s="160"/>
      <c r="X391" s="160"/>
      <c r="Y391" s="160"/>
      <c r="Z391" s="160"/>
      <c r="AA391" s="160"/>
      <c r="AB391" s="10">
        <v>42735</v>
      </c>
      <c r="AC391" t="s">
        <v>298</v>
      </c>
      <c r="AD391" s="160">
        <f t="shared" ref="AD391:AD454" si="48">COUNTA(W391:AA391)</f>
        <v>0</v>
      </c>
      <c r="AF391" t="s">
        <v>466</v>
      </c>
      <c r="AG391" t="str">
        <f t="shared" ref="AG391:AG454" si="49">SUBSTITUTE( SUBSTITUTE(AF391,"restr", " - реструктуризация"), "targ", " - цели")</f>
        <v/>
      </c>
    </row>
    <row r="392" spans="1:33" x14ac:dyDescent="0.25">
      <c r="A392">
        <v>2437</v>
      </c>
      <c r="B392">
        <v>27482</v>
      </c>
      <c r="C392" s="6" t="s">
        <v>2861</v>
      </c>
      <c r="D392" s="8">
        <v>25861623.02</v>
      </c>
      <c r="E392" s="6" t="s">
        <v>7686</v>
      </c>
      <c r="G392" s="10">
        <v>42230</v>
      </c>
      <c r="J392" s="133">
        <f ca="1">VLOOKUP(A392,OFFSET('Классификация клиентов'!$A$6,1,0,1000,2),2,0)</f>
        <v>1</v>
      </c>
      <c r="K392" s="15">
        <f t="shared" si="43"/>
        <v>1</v>
      </c>
      <c r="L392" s="15"/>
      <c r="M392" s="15"/>
      <c r="N392" s="16">
        <f t="shared" ca="1" si="45"/>
        <v>1</v>
      </c>
      <c r="O392" s="8">
        <f t="shared" ca="1" si="46"/>
        <v>1</v>
      </c>
      <c r="P392" s="8">
        <f t="shared" ca="1" si="47"/>
        <v>1</v>
      </c>
      <c r="Q392" s="8">
        <f t="shared" si="44"/>
        <v>0</v>
      </c>
      <c r="R392" s="16">
        <v>1</v>
      </c>
      <c r="S392" s="16"/>
      <c r="T392" s="19">
        <v>42324</v>
      </c>
      <c r="U392" s="16">
        <v>0</v>
      </c>
      <c r="V392" s="19"/>
      <c r="W392" s="160"/>
      <c r="X392" s="160"/>
      <c r="Y392" s="160"/>
      <c r="Z392" s="160"/>
      <c r="AA392" s="160"/>
      <c r="AB392" s="10">
        <v>42735</v>
      </c>
      <c r="AC392" t="s">
        <v>298</v>
      </c>
      <c r="AD392" s="160">
        <f t="shared" si="48"/>
        <v>0</v>
      </c>
      <c r="AF392" t="s">
        <v>466</v>
      </c>
      <c r="AG392" t="str">
        <f t="shared" si="49"/>
        <v/>
      </c>
    </row>
    <row r="393" spans="1:33" x14ac:dyDescent="0.25">
      <c r="A393">
        <v>2437</v>
      </c>
      <c r="B393">
        <v>27483</v>
      </c>
      <c r="C393" s="6" t="s">
        <v>2865</v>
      </c>
      <c r="D393" s="8">
        <v>27516823.34</v>
      </c>
      <c r="E393" s="6" t="s">
        <v>7687</v>
      </c>
      <c r="G393" s="10">
        <v>42230</v>
      </c>
      <c r="J393" s="133">
        <f ca="1">VLOOKUP(A393,OFFSET('Классификация клиентов'!$A$6,1,0,1000,2),2,0)</f>
        <v>1</v>
      </c>
      <c r="K393" s="15">
        <f t="shared" si="43"/>
        <v>1</v>
      </c>
      <c r="L393" s="15"/>
      <c r="M393" s="15"/>
      <c r="N393" s="16">
        <f t="shared" ca="1" si="45"/>
        <v>1</v>
      </c>
      <c r="O393" s="8">
        <f t="shared" ca="1" si="46"/>
        <v>1</v>
      </c>
      <c r="P393" s="8">
        <f t="shared" ca="1" si="47"/>
        <v>1</v>
      </c>
      <c r="Q393" s="8">
        <f t="shared" si="44"/>
        <v>0</v>
      </c>
      <c r="R393" s="16">
        <v>1</v>
      </c>
      <c r="S393" s="16"/>
      <c r="T393" s="19">
        <v>42324</v>
      </c>
      <c r="U393" s="16">
        <v>0</v>
      </c>
      <c r="V393" s="19"/>
      <c r="W393" s="160"/>
      <c r="X393" s="160"/>
      <c r="Y393" s="160"/>
      <c r="Z393" s="160"/>
      <c r="AA393" s="160"/>
      <c r="AB393" s="10">
        <v>42735</v>
      </c>
      <c r="AC393" t="s">
        <v>298</v>
      </c>
      <c r="AD393" s="160">
        <f t="shared" si="48"/>
        <v>0</v>
      </c>
      <c r="AF393" t="s">
        <v>466</v>
      </c>
      <c r="AG393" t="str">
        <f t="shared" si="49"/>
        <v/>
      </c>
    </row>
    <row r="394" spans="1:33" x14ac:dyDescent="0.25">
      <c r="A394">
        <v>2437</v>
      </c>
      <c r="B394">
        <v>27484</v>
      </c>
      <c r="C394" s="6" t="s">
        <v>2873</v>
      </c>
      <c r="D394" s="8">
        <v>28470813.809999999</v>
      </c>
      <c r="E394" s="6" t="s">
        <v>7688</v>
      </c>
      <c r="G394" s="10">
        <v>42230</v>
      </c>
      <c r="J394" s="133">
        <f ca="1">VLOOKUP(A394,OFFSET('Классификация клиентов'!$A$6,1,0,1000,2),2,0)</f>
        <v>1</v>
      </c>
      <c r="K394" s="15">
        <f t="shared" si="43"/>
        <v>1</v>
      </c>
      <c r="L394" s="15"/>
      <c r="M394" s="15"/>
      <c r="N394" s="16">
        <f t="shared" ca="1" si="45"/>
        <v>1</v>
      </c>
      <c r="O394" s="8">
        <f t="shared" ca="1" si="46"/>
        <v>1</v>
      </c>
      <c r="P394" s="8">
        <f t="shared" ca="1" si="47"/>
        <v>1</v>
      </c>
      <c r="Q394" s="8">
        <f t="shared" si="44"/>
        <v>0</v>
      </c>
      <c r="R394" s="16">
        <v>1</v>
      </c>
      <c r="S394" s="16"/>
      <c r="T394" s="19">
        <v>42324</v>
      </c>
      <c r="U394" s="16">
        <v>0</v>
      </c>
      <c r="V394" s="19"/>
      <c r="W394" s="160"/>
      <c r="X394" s="160"/>
      <c r="Y394" s="160"/>
      <c r="Z394" s="160"/>
      <c r="AA394" s="160"/>
      <c r="AB394" s="10">
        <v>42735</v>
      </c>
      <c r="AC394" t="s">
        <v>298</v>
      </c>
      <c r="AD394" s="160">
        <f t="shared" si="48"/>
        <v>0</v>
      </c>
      <c r="AF394" t="s">
        <v>466</v>
      </c>
      <c r="AG394" t="str">
        <f t="shared" si="49"/>
        <v/>
      </c>
    </row>
    <row r="395" spans="1:33" x14ac:dyDescent="0.25">
      <c r="A395">
        <v>2437</v>
      </c>
      <c r="B395">
        <v>27485</v>
      </c>
      <c r="C395" s="6" t="s">
        <v>2869</v>
      </c>
      <c r="D395" s="8">
        <v>29805025.059999999</v>
      </c>
      <c r="E395" s="6" t="s">
        <v>7689</v>
      </c>
      <c r="G395" s="10">
        <v>42230</v>
      </c>
      <c r="J395" s="133">
        <f ca="1">VLOOKUP(A395,OFFSET('Классификация клиентов'!$A$6,1,0,1000,2),2,0)</f>
        <v>1</v>
      </c>
      <c r="K395" s="15">
        <f t="shared" si="43"/>
        <v>1</v>
      </c>
      <c r="L395" s="15"/>
      <c r="M395" s="15"/>
      <c r="N395" s="16">
        <f t="shared" ca="1" si="45"/>
        <v>1</v>
      </c>
      <c r="O395" s="8">
        <f t="shared" ca="1" si="46"/>
        <v>1</v>
      </c>
      <c r="P395" s="8">
        <f t="shared" ca="1" si="47"/>
        <v>1</v>
      </c>
      <c r="Q395" s="8">
        <f t="shared" si="44"/>
        <v>0</v>
      </c>
      <c r="R395" s="16">
        <v>1</v>
      </c>
      <c r="S395" s="16"/>
      <c r="T395" s="19">
        <v>42324</v>
      </c>
      <c r="U395" s="16">
        <v>0</v>
      </c>
      <c r="V395" s="19"/>
      <c r="W395" s="160"/>
      <c r="X395" s="160"/>
      <c r="Y395" s="160"/>
      <c r="Z395" s="160"/>
      <c r="AA395" s="160"/>
      <c r="AB395" s="10">
        <v>42735</v>
      </c>
      <c r="AC395" t="s">
        <v>298</v>
      </c>
      <c r="AD395" s="160">
        <f t="shared" si="48"/>
        <v>0</v>
      </c>
      <c r="AF395" t="s">
        <v>466</v>
      </c>
      <c r="AG395" t="str">
        <f t="shared" si="49"/>
        <v/>
      </c>
    </row>
    <row r="396" spans="1:33" x14ac:dyDescent="0.25">
      <c r="A396">
        <v>2437</v>
      </c>
      <c r="B396">
        <v>27486</v>
      </c>
      <c r="C396" s="6" t="s">
        <v>2867</v>
      </c>
      <c r="D396" s="8">
        <v>28415676.719999999</v>
      </c>
      <c r="E396" s="6" t="s">
        <v>7690</v>
      </c>
      <c r="G396" s="10">
        <v>42230</v>
      </c>
      <c r="J396" s="133">
        <f ca="1">VLOOKUP(A396,OFFSET('Классификация клиентов'!$A$6,1,0,1000,2),2,0)</f>
        <v>1</v>
      </c>
      <c r="K396" s="15">
        <f t="shared" si="43"/>
        <v>1</v>
      </c>
      <c r="L396" s="15"/>
      <c r="M396" s="15"/>
      <c r="N396" s="16">
        <f t="shared" ca="1" si="45"/>
        <v>1</v>
      </c>
      <c r="O396" s="8">
        <f t="shared" ca="1" si="46"/>
        <v>1</v>
      </c>
      <c r="P396" s="8">
        <f t="shared" ca="1" si="47"/>
        <v>1</v>
      </c>
      <c r="Q396" s="8">
        <f t="shared" si="44"/>
        <v>0</v>
      </c>
      <c r="R396" s="16">
        <v>1</v>
      </c>
      <c r="S396" s="16"/>
      <c r="T396" s="19">
        <v>42324</v>
      </c>
      <c r="U396" s="16">
        <v>0</v>
      </c>
      <c r="V396" s="19"/>
      <c r="W396" s="160"/>
      <c r="X396" s="160"/>
      <c r="Y396" s="160"/>
      <c r="Z396" s="160"/>
      <c r="AA396" s="160"/>
      <c r="AB396" s="10">
        <v>42735</v>
      </c>
      <c r="AC396" t="s">
        <v>298</v>
      </c>
      <c r="AD396" s="160">
        <f t="shared" si="48"/>
        <v>0</v>
      </c>
      <c r="AF396" t="s">
        <v>466</v>
      </c>
      <c r="AG396" t="str">
        <f t="shared" si="49"/>
        <v/>
      </c>
    </row>
    <row r="397" spans="1:33" x14ac:dyDescent="0.25">
      <c r="A397">
        <v>2437</v>
      </c>
      <c r="B397">
        <v>27487</v>
      </c>
      <c r="C397" s="6" t="s">
        <v>2859</v>
      </c>
      <c r="D397" s="8">
        <v>30101367.649999999</v>
      </c>
      <c r="E397" s="6" t="s">
        <v>7691</v>
      </c>
      <c r="G397" s="10">
        <v>42230</v>
      </c>
      <c r="J397" s="133">
        <f ca="1">VLOOKUP(A397,OFFSET('Классификация клиентов'!$A$6,1,0,1000,2),2,0)</f>
        <v>1</v>
      </c>
      <c r="K397" s="15">
        <f t="shared" si="43"/>
        <v>1</v>
      </c>
      <c r="L397" s="15"/>
      <c r="M397" s="15"/>
      <c r="N397" s="16">
        <f t="shared" ca="1" si="45"/>
        <v>1</v>
      </c>
      <c r="O397" s="8">
        <f t="shared" ca="1" si="46"/>
        <v>1</v>
      </c>
      <c r="P397" s="8">
        <f t="shared" ca="1" si="47"/>
        <v>1</v>
      </c>
      <c r="Q397" s="8">
        <f t="shared" si="44"/>
        <v>0</v>
      </c>
      <c r="R397" s="16">
        <v>1</v>
      </c>
      <c r="S397" s="16"/>
      <c r="T397" s="19">
        <v>42324</v>
      </c>
      <c r="U397" s="16">
        <v>0</v>
      </c>
      <c r="V397" s="19"/>
      <c r="W397" s="160"/>
      <c r="X397" s="160"/>
      <c r="Y397" s="160"/>
      <c r="Z397" s="160"/>
      <c r="AA397" s="160"/>
      <c r="AB397" s="10">
        <v>42735</v>
      </c>
      <c r="AC397" t="s">
        <v>298</v>
      </c>
      <c r="AD397" s="160">
        <f t="shared" si="48"/>
        <v>0</v>
      </c>
      <c r="AF397" t="s">
        <v>466</v>
      </c>
      <c r="AG397" t="str">
        <f t="shared" si="49"/>
        <v/>
      </c>
    </row>
    <row r="398" spans="1:33" x14ac:dyDescent="0.25">
      <c r="A398">
        <v>2437</v>
      </c>
      <c r="B398">
        <v>27488</v>
      </c>
      <c r="C398" s="6" t="s">
        <v>2863</v>
      </c>
      <c r="D398" s="8">
        <v>30954673.140000001</v>
      </c>
      <c r="E398" s="6" t="s">
        <v>7692</v>
      </c>
      <c r="G398" s="10">
        <v>42230</v>
      </c>
      <c r="J398" s="133">
        <f ca="1">VLOOKUP(A398,OFFSET('Классификация клиентов'!$A$6,1,0,1000,2),2,0)</f>
        <v>1</v>
      </c>
      <c r="K398" s="15">
        <f t="shared" si="43"/>
        <v>1</v>
      </c>
      <c r="L398" s="15"/>
      <c r="M398" s="15"/>
      <c r="N398" s="16">
        <f t="shared" ca="1" si="45"/>
        <v>1</v>
      </c>
      <c r="O398" s="8">
        <f t="shared" ca="1" si="46"/>
        <v>1</v>
      </c>
      <c r="P398" s="8">
        <f t="shared" ca="1" si="47"/>
        <v>1</v>
      </c>
      <c r="Q398" s="8">
        <f t="shared" si="44"/>
        <v>0</v>
      </c>
      <c r="R398" s="16">
        <v>1</v>
      </c>
      <c r="S398" s="16"/>
      <c r="T398" s="19">
        <v>42324</v>
      </c>
      <c r="U398" s="16">
        <v>0</v>
      </c>
      <c r="V398" s="19"/>
      <c r="W398" s="160"/>
      <c r="X398" s="160"/>
      <c r="Y398" s="160"/>
      <c r="Z398" s="160"/>
      <c r="AA398" s="160"/>
      <c r="AB398" s="10">
        <v>42735</v>
      </c>
      <c r="AC398" t="s">
        <v>298</v>
      </c>
      <c r="AD398" s="160">
        <f t="shared" si="48"/>
        <v>0</v>
      </c>
      <c r="AF398" t="s">
        <v>466</v>
      </c>
      <c r="AG398" t="str">
        <f t="shared" si="49"/>
        <v/>
      </c>
    </row>
    <row r="399" spans="1:33" x14ac:dyDescent="0.25">
      <c r="A399">
        <v>2437</v>
      </c>
      <c r="B399">
        <v>27490</v>
      </c>
      <c r="C399" s="6" t="s">
        <v>2732</v>
      </c>
      <c r="D399" s="8">
        <v>21576430.359999999</v>
      </c>
      <c r="E399" s="6" t="s">
        <v>7693</v>
      </c>
      <c r="G399" s="10">
        <v>42216</v>
      </c>
      <c r="J399" s="133">
        <f ca="1">VLOOKUP(A399,OFFSET('Классификация клиентов'!$A$6,1,0,1000,2),2,0)</f>
        <v>1</v>
      </c>
      <c r="K399" s="15">
        <f t="shared" si="43"/>
        <v>1</v>
      </c>
      <c r="L399" s="15"/>
      <c r="M399" s="15"/>
      <c r="N399" s="16">
        <f t="shared" ca="1" si="45"/>
        <v>1</v>
      </c>
      <c r="O399" s="8">
        <f t="shared" ca="1" si="46"/>
        <v>1</v>
      </c>
      <c r="P399" s="8">
        <f t="shared" ca="1" si="47"/>
        <v>1</v>
      </c>
      <c r="Q399" s="8">
        <f t="shared" si="44"/>
        <v>0</v>
      </c>
      <c r="R399" s="16">
        <v>1</v>
      </c>
      <c r="S399" s="16"/>
      <c r="T399" s="19">
        <v>42310</v>
      </c>
      <c r="U399" s="16">
        <v>0</v>
      </c>
      <c r="V399" s="19"/>
      <c r="W399" s="160"/>
      <c r="X399" s="160"/>
      <c r="Y399" s="160"/>
      <c r="Z399" s="160"/>
      <c r="AA399" s="160"/>
      <c r="AB399" s="10">
        <v>42735</v>
      </c>
      <c r="AC399" t="s">
        <v>298</v>
      </c>
      <c r="AD399" s="160">
        <f t="shared" si="48"/>
        <v>0</v>
      </c>
      <c r="AF399" t="s">
        <v>466</v>
      </c>
      <c r="AG399" t="str">
        <f t="shared" si="49"/>
        <v/>
      </c>
    </row>
    <row r="400" spans="1:33" x14ac:dyDescent="0.25">
      <c r="A400">
        <v>2437</v>
      </c>
      <c r="B400">
        <v>27491</v>
      </c>
      <c r="C400" s="6" t="s">
        <v>2734</v>
      </c>
      <c r="D400" s="8">
        <v>22390871.329999998</v>
      </c>
      <c r="E400" s="6" t="s">
        <v>7694</v>
      </c>
      <c r="G400" s="10">
        <v>42216</v>
      </c>
      <c r="J400" s="133">
        <f ca="1">VLOOKUP(A400,OFFSET('Классификация клиентов'!$A$6,1,0,1000,2),2,0)</f>
        <v>1</v>
      </c>
      <c r="K400" s="15">
        <f t="shared" si="43"/>
        <v>1</v>
      </c>
      <c r="L400" s="15"/>
      <c r="M400" s="15"/>
      <c r="N400" s="16">
        <f t="shared" ca="1" si="45"/>
        <v>1</v>
      </c>
      <c r="O400" s="8">
        <f t="shared" ca="1" si="46"/>
        <v>1</v>
      </c>
      <c r="P400" s="8">
        <f t="shared" ca="1" si="47"/>
        <v>1</v>
      </c>
      <c r="Q400" s="8">
        <f t="shared" si="44"/>
        <v>0</v>
      </c>
      <c r="R400" s="16">
        <v>1</v>
      </c>
      <c r="S400" s="16"/>
      <c r="T400" s="19">
        <v>42310</v>
      </c>
      <c r="U400" s="16">
        <v>0</v>
      </c>
      <c r="V400" s="19"/>
      <c r="W400" s="160"/>
      <c r="X400" s="160"/>
      <c r="Y400" s="160"/>
      <c r="Z400" s="160"/>
      <c r="AA400" s="160"/>
      <c r="AB400" s="10">
        <v>42735</v>
      </c>
      <c r="AC400" t="s">
        <v>298</v>
      </c>
      <c r="AD400" s="160">
        <f t="shared" si="48"/>
        <v>0</v>
      </c>
      <c r="AF400" t="s">
        <v>466</v>
      </c>
      <c r="AG400" t="str">
        <f t="shared" si="49"/>
        <v/>
      </c>
    </row>
    <row r="401" spans="1:33" x14ac:dyDescent="0.25">
      <c r="A401">
        <v>2437</v>
      </c>
      <c r="B401">
        <v>27492</v>
      </c>
      <c r="C401" s="6" t="s">
        <v>2756</v>
      </c>
      <c r="D401" s="8">
        <v>14301073.51</v>
      </c>
      <c r="E401" s="6" t="s">
        <v>7695</v>
      </c>
      <c r="G401" s="10">
        <v>42216</v>
      </c>
      <c r="J401" s="133">
        <f ca="1">VLOOKUP(A401,OFFSET('Классификация клиентов'!$A$6,1,0,1000,2),2,0)</f>
        <v>1</v>
      </c>
      <c r="K401" s="15">
        <f t="shared" si="43"/>
        <v>1</v>
      </c>
      <c r="L401" s="15"/>
      <c r="M401" s="15"/>
      <c r="N401" s="16">
        <f t="shared" ca="1" si="45"/>
        <v>1</v>
      </c>
      <c r="O401" s="8">
        <f t="shared" ca="1" si="46"/>
        <v>1</v>
      </c>
      <c r="P401" s="8">
        <f t="shared" ca="1" si="47"/>
        <v>1</v>
      </c>
      <c r="Q401" s="8">
        <f t="shared" si="44"/>
        <v>0</v>
      </c>
      <c r="R401" s="16">
        <v>1</v>
      </c>
      <c r="S401" s="16"/>
      <c r="T401" s="19">
        <v>42310</v>
      </c>
      <c r="U401" s="16">
        <v>0</v>
      </c>
      <c r="V401" s="19"/>
      <c r="W401" s="160"/>
      <c r="X401" s="160"/>
      <c r="Y401" s="160"/>
      <c r="Z401" s="160"/>
      <c r="AA401" s="160"/>
      <c r="AB401" s="10">
        <v>42735</v>
      </c>
      <c r="AC401" t="s">
        <v>298</v>
      </c>
      <c r="AD401" s="160">
        <f t="shared" si="48"/>
        <v>0</v>
      </c>
      <c r="AF401" t="s">
        <v>466</v>
      </c>
      <c r="AG401" t="str">
        <f t="shared" si="49"/>
        <v/>
      </c>
    </row>
    <row r="402" spans="1:33" x14ac:dyDescent="0.25">
      <c r="A402">
        <v>2437</v>
      </c>
      <c r="B402">
        <v>27493</v>
      </c>
      <c r="C402" s="6" t="s">
        <v>2744</v>
      </c>
      <c r="D402" s="8">
        <v>14934555</v>
      </c>
      <c r="E402" s="6" t="s">
        <v>7696</v>
      </c>
      <c r="G402" s="10">
        <v>42216</v>
      </c>
      <c r="J402" s="133">
        <f ca="1">VLOOKUP(A402,OFFSET('Классификация клиентов'!$A$6,1,0,1000,2),2,0)</f>
        <v>1</v>
      </c>
      <c r="K402" s="15">
        <f t="shared" si="43"/>
        <v>1</v>
      </c>
      <c r="L402" s="15"/>
      <c r="M402" s="15"/>
      <c r="N402" s="16">
        <f t="shared" ca="1" si="45"/>
        <v>1</v>
      </c>
      <c r="O402" s="8">
        <f t="shared" ca="1" si="46"/>
        <v>1</v>
      </c>
      <c r="P402" s="8">
        <f t="shared" ca="1" si="47"/>
        <v>1</v>
      </c>
      <c r="Q402" s="8">
        <f t="shared" si="44"/>
        <v>0</v>
      </c>
      <c r="R402" s="16">
        <v>1</v>
      </c>
      <c r="S402" s="16"/>
      <c r="T402" s="19">
        <v>42310</v>
      </c>
      <c r="U402" s="16">
        <v>0</v>
      </c>
      <c r="V402" s="19"/>
      <c r="W402" s="160"/>
      <c r="X402" s="160"/>
      <c r="Y402" s="160"/>
      <c r="Z402" s="160"/>
      <c r="AA402" s="160"/>
      <c r="AB402" s="10">
        <v>42735</v>
      </c>
      <c r="AC402" t="s">
        <v>298</v>
      </c>
      <c r="AD402" s="160">
        <f t="shared" si="48"/>
        <v>0</v>
      </c>
      <c r="AF402" t="s">
        <v>466</v>
      </c>
      <c r="AG402" t="str">
        <f t="shared" si="49"/>
        <v/>
      </c>
    </row>
    <row r="403" spans="1:33" x14ac:dyDescent="0.25">
      <c r="A403">
        <v>2437</v>
      </c>
      <c r="B403">
        <v>27494</v>
      </c>
      <c r="C403" s="6" t="s">
        <v>2750</v>
      </c>
      <c r="D403" s="8">
        <v>14766337.199999999</v>
      </c>
      <c r="E403" s="6" t="s">
        <v>7697</v>
      </c>
      <c r="G403" s="10">
        <v>42216</v>
      </c>
      <c r="J403" s="133">
        <f ca="1">VLOOKUP(A403,OFFSET('Классификация клиентов'!$A$6,1,0,1000,2),2,0)</f>
        <v>1</v>
      </c>
      <c r="K403" s="15">
        <f t="shared" si="43"/>
        <v>1</v>
      </c>
      <c r="L403" s="15"/>
      <c r="M403" s="15"/>
      <c r="N403" s="16">
        <f t="shared" ca="1" si="45"/>
        <v>1</v>
      </c>
      <c r="O403" s="8">
        <f t="shared" ca="1" si="46"/>
        <v>1</v>
      </c>
      <c r="P403" s="8">
        <f t="shared" ca="1" si="47"/>
        <v>1</v>
      </c>
      <c r="Q403" s="8">
        <f t="shared" si="44"/>
        <v>0</v>
      </c>
      <c r="R403" s="16">
        <v>1</v>
      </c>
      <c r="S403" s="16"/>
      <c r="T403" s="19">
        <v>42310</v>
      </c>
      <c r="U403" s="16">
        <v>0</v>
      </c>
      <c r="V403" s="19"/>
      <c r="W403" s="160"/>
      <c r="X403" s="160"/>
      <c r="Y403" s="160"/>
      <c r="Z403" s="160"/>
      <c r="AA403" s="160"/>
      <c r="AB403" s="10">
        <v>42735</v>
      </c>
      <c r="AC403" t="s">
        <v>298</v>
      </c>
      <c r="AD403" s="160">
        <f t="shared" si="48"/>
        <v>0</v>
      </c>
      <c r="AF403" t="s">
        <v>466</v>
      </c>
      <c r="AG403" t="str">
        <f t="shared" si="49"/>
        <v/>
      </c>
    </row>
    <row r="404" spans="1:33" x14ac:dyDescent="0.25">
      <c r="A404">
        <v>2437</v>
      </c>
      <c r="B404">
        <v>27495</v>
      </c>
      <c r="C404" s="6" t="s">
        <v>2752</v>
      </c>
      <c r="D404" s="8">
        <v>13440546.199999999</v>
      </c>
      <c r="E404" s="6" t="s">
        <v>7698</v>
      </c>
      <c r="G404" s="10">
        <v>42216</v>
      </c>
      <c r="J404" s="133">
        <f ca="1">VLOOKUP(A404,OFFSET('Классификация клиентов'!$A$6,1,0,1000,2),2,0)</f>
        <v>1</v>
      </c>
      <c r="K404" s="15">
        <f t="shared" si="43"/>
        <v>1</v>
      </c>
      <c r="L404" s="15"/>
      <c r="M404" s="15"/>
      <c r="N404" s="16">
        <f t="shared" ca="1" si="45"/>
        <v>1</v>
      </c>
      <c r="O404" s="8">
        <f t="shared" ca="1" si="46"/>
        <v>1</v>
      </c>
      <c r="P404" s="8">
        <f t="shared" ca="1" si="47"/>
        <v>1</v>
      </c>
      <c r="Q404" s="8">
        <f t="shared" si="44"/>
        <v>0</v>
      </c>
      <c r="R404" s="16">
        <v>1</v>
      </c>
      <c r="S404" s="16"/>
      <c r="T404" s="19">
        <v>42310</v>
      </c>
      <c r="U404" s="16">
        <v>0</v>
      </c>
      <c r="V404" s="19"/>
      <c r="W404" s="160"/>
      <c r="X404" s="160"/>
      <c r="Y404" s="160"/>
      <c r="Z404" s="160"/>
      <c r="AA404" s="160"/>
      <c r="AB404" s="10">
        <v>42735</v>
      </c>
      <c r="AC404" t="s">
        <v>298</v>
      </c>
      <c r="AD404" s="160">
        <f t="shared" si="48"/>
        <v>0</v>
      </c>
      <c r="AF404" t="s">
        <v>466</v>
      </c>
      <c r="AG404" t="str">
        <f t="shared" si="49"/>
        <v/>
      </c>
    </row>
    <row r="405" spans="1:33" x14ac:dyDescent="0.25">
      <c r="A405">
        <v>2437</v>
      </c>
      <c r="B405">
        <v>27496</v>
      </c>
      <c r="C405" s="6" t="s">
        <v>5051</v>
      </c>
      <c r="D405" s="8">
        <v>1100000000</v>
      </c>
      <c r="E405" s="6" t="s">
        <v>7699</v>
      </c>
      <c r="G405" s="10">
        <v>42580</v>
      </c>
      <c r="J405" s="133">
        <f ca="1">VLOOKUP(A405,OFFSET('Классификация клиентов'!$A$6,1,0,1000,2),2,0)</f>
        <v>1</v>
      </c>
      <c r="K405" s="15">
        <f t="shared" si="43"/>
        <v>1</v>
      </c>
      <c r="L405" s="15"/>
      <c r="M405" s="15"/>
      <c r="N405" s="16">
        <f t="shared" ca="1" si="45"/>
        <v>1</v>
      </c>
      <c r="O405" s="8">
        <f t="shared" ca="1" si="46"/>
        <v>1</v>
      </c>
      <c r="P405" s="8">
        <f t="shared" ca="1" si="47"/>
        <v>1</v>
      </c>
      <c r="Q405" s="8">
        <f t="shared" si="44"/>
        <v>0</v>
      </c>
      <c r="R405" s="16">
        <v>1</v>
      </c>
      <c r="S405" s="16"/>
      <c r="T405" s="19">
        <v>42583</v>
      </c>
      <c r="U405" s="16">
        <v>0</v>
      </c>
      <c r="V405" s="19"/>
      <c r="W405" s="160"/>
      <c r="X405" s="160"/>
      <c r="Y405" s="160"/>
      <c r="Z405" s="160"/>
      <c r="AA405" s="160"/>
      <c r="AB405" s="10">
        <v>42735</v>
      </c>
      <c r="AC405" t="s">
        <v>298</v>
      </c>
      <c r="AD405" s="160">
        <f t="shared" si="48"/>
        <v>0</v>
      </c>
      <c r="AF405" t="s">
        <v>466</v>
      </c>
      <c r="AG405" t="str">
        <f t="shared" si="49"/>
        <v/>
      </c>
    </row>
    <row r="406" spans="1:33" x14ac:dyDescent="0.25">
      <c r="A406">
        <v>2437</v>
      </c>
      <c r="B406">
        <v>27497</v>
      </c>
      <c r="C406" s="6" t="s">
        <v>5822</v>
      </c>
      <c r="D406" s="8">
        <v>109000000</v>
      </c>
      <c r="E406" s="6" t="s">
        <v>7700</v>
      </c>
      <c r="G406" s="10">
        <v>42647</v>
      </c>
      <c r="J406" s="133">
        <f ca="1">VLOOKUP(A406,OFFSET('Классификация клиентов'!$A$6,1,0,1000,2),2,0)</f>
        <v>1</v>
      </c>
      <c r="K406" s="15">
        <f t="shared" si="43"/>
        <v>1</v>
      </c>
      <c r="L406" s="15"/>
      <c r="M406" s="15"/>
      <c r="N406" s="16">
        <f t="shared" ca="1" si="45"/>
        <v>1</v>
      </c>
      <c r="O406" s="8">
        <f t="shared" ca="1" si="46"/>
        <v>1</v>
      </c>
      <c r="P406" s="8">
        <f t="shared" ca="1" si="47"/>
        <v>1</v>
      </c>
      <c r="Q406" s="8">
        <f t="shared" si="44"/>
        <v>0</v>
      </c>
      <c r="R406" s="16">
        <v>1</v>
      </c>
      <c r="S406" s="16"/>
      <c r="T406" s="19">
        <v>42744</v>
      </c>
      <c r="U406" s="16">
        <v>0</v>
      </c>
      <c r="V406" s="19"/>
      <c r="W406" s="160"/>
      <c r="X406" s="160"/>
      <c r="Y406" s="160"/>
      <c r="Z406" s="160"/>
      <c r="AA406" s="160"/>
      <c r="AB406" s="10">
        <v>42755</v>
      </c>
      <c r="AC406" t="s">
        <v>298</v>
      </c>
      <c r="AD406" s="160">
        <f t="shared" si="48"/>
        <v>0</v>
      </c>
      <c r="AF406" t="s">
        <v>466</v>
      </c>
      <c r="AG406" t="str">
        <f t="shared" si="49"/>
        <v/>
      </c>
    </row>
    <row r="407" spans="1:33" x14ac:dyDescent="0.25">
      <c r="A407">
        <v>2437</v>
      </c>
      <c r="B407">
        <v>27498</v>
      </c>
      <c r="C407" s="6" t="s">
        <v>4421</v>
      </c>
      <c r="D407" s="8">
        <v>122436306.23</v>
      </c>
      <c r="E407" s="6" t="s">
        <v>7701</v>
      </c>
      <c r="G407" s="10">
        <v>42509</v>
      </c>
      <c r="J407" s="133">
        <f ca="1">VLOOKUP(A407,OFFSET('Классификация клиентов'!$A$6,1,0,1000,2),2,0)</f>
        <v>1</v>
      </c>
      <c r="K407" s="15">
        <f t="shared" si="43"/>
        <v>1</v>
      </c>
      <c r="L407" s="15"/>
      <c r="M407" s="15"/>
      <c r="N407" s="16">
        <f t="shared" ca="1" si="45"/>
        <v>1</v>
      </c>
      <c r="O407" s="8">
        <f t="shared" ca="1" si="46"/>
        <v>1</v>
      </c>
      <c r="P407" s="8">
        <f t="shared" ca="1" si="47"/>
        <v>1</v>
      </c>
      <c r="Q407" s="8">
        <f t="shared" si="44"/>
        <v>0</v>
      </c>
      <c r="R407" s="16">
        <v>1</v>
      </c>
      <c r="S407" s="16"/>
      <c r="T407" s="19">
        <v>42601</v>
      </c>
      <c r="U407" s="16">
        <v>0</v>
      </c>
      <c r="V407" s="19"/>
      <c r="W407" s="160"/>
      <c r="X407" s="160"/>
      <c r="Y407" s="160"/>
      <c r="Z407" s="160"/>
      <c r="AA407" s="160"/>
      <c r="AB407" s="10">
        <v>42735</v>
      </c>
      <c r="AC407" t="s">
        <v>298</v>
      </c>
      <c r="AD407" s="160">
        <f t="shared" si="48"/>
        <v>0</v>
      </c>
      <c r="AF407" t="s">
        <v>466</v>
      </c>
      <c r="AG407" t="str">
        <f t="shared" si="49"/>
        <v/>
      </c>
    </row>
    <row r="408" spans="1:33" x14ac:dyDescent="0.25">
      <c r="A408">
        <v>2437</v>
      </c>
      <c r="B408">
        <v>27601</v>
      </c>
      <c r="C408" s="6" t="s">
        <v>7849</v>
      </c>
      <c r="D408" s="8">
        <v>2656985735.1999998</v>
      </c>
      <c r="E408" s="6" t="s">
        <v>7853</v>
      </c>
      <c r="G408" s="10">
        <v>42765</v>
      </c>
      <c r="J408" s="133">
        <f ca="1">VLOOKUP(A408,OFFSET('Классификация клиентов'!$A$6,1,0,1000,2),2,0)</f>
        <v>1</v>
      </c>
      <c r="K408" s="15">
        <f t="shared" ca="1" si="43"/>
        <v>1</v>
      </c>
      <c r="L408" s="15"/>
      <c r="M408" s="15"/>
      <c r="N408" s="16">
        <f t="shared" ca="1" si="45"/>
        <v>1</v>
      </c>
      <c r="O408" s="8">
        <f t="shared" ca="1" si="46"/>
        <v>1</v>
      </c>
      <c r="P408" s="8">
        <f t="shared" ca="1" si="47"/>
        <v>1</v>
      </c>
      <c r="Q408" s="8">
        <f t="shared" si="44"/>
        <v>0</v>
      </c>
      <c r="R408" s="16">
        <v>0</v>
      </c>
      <c r="S408" s="16"/>
      <c r="T408" s="19">
        <v>219148</v>
      </c>
      <c r="U408" s="16">
        <v>0</v>
      </c>
      <c r="V408" s="19"/>
      <c r="W408" s="160"/>
      <c r="X408" s="160"/>
      <c r="Y408" s="160"/>
      <c r="Z408" s="160"/>
      <c r="AA408" s="160"/>
      <c r="AB408" s="10">
        <v>42765</v>
      </c>
      <c r="AC408" t="s">
        <v>298</v>
      </c>
      <c r="AD408" s="160">
        <f t="shared" si="48"/>
        <v>0</v>
      </c>
      <c r="AF408" t="s">
        <v>466</v>
      </c>
      <c r="AG408" t="str">
        <f t="shared" si="49"/>
        <v/>
      </c>
    </row>
    <row r="409" spans="1:33" x14ac:dyDescent="0.25">
      <c r="A409">
        <v>2437</v>
      </c>
      <c r="B409">
        <v>27609</v>
      </c>
      <c r="C409" s="6" t="s">
        <v>7864</v>
      </c>
      <c r="D409" s="8">
        <v>322166500</v>
      </c>
      <c r="E409" s="6" t="s">
        <v>7887</v>
      </c>
      <c r="G409" s="10">
        <v>42766</v>
      </c>
      <c r="J409" s="133">
        <f ca="1">VLOOKUP(A409,OFFSET('Классификация клиентов'!$A$6,1,0,1000,2),2,0)</f>
        <v>1</v>
      </c>
      <c r="K409" s="15">
        <f t="shared" ca="1" si="43"/>
        <v>1</v>
      </c>
      <c r="L409" s="15"/>
      <c r="M409" s="15"/>
      <c r="N409" s="16">
        <f t="shared" ca="1" si="45"/>
        <v>1</v>
      </c>
      <c r="O409" s="8">
        <f t="shared" ca="1" si="46"/>
        <v>1</v>
      </c>
      <c r="P409" s="8">
        <f t="shared" ca="1" si="47"/>
        <v>1</v>
      </c>
      <c r="Q409" s="8">
        <f t="shared" si="44"/>
        <v>0</v>
      </c>
      <c r="R409" s="16">
        <v>0</v>
      </c>
      <c r="S409" s="16"/>
      <c r="T409" s="19">
        <v>219148</v>
      </c>
      <c r="U409" s="16">
        <v>0</v>
      </c>
      <c r="V409" s="19"/>
      <c r="W409" s="160"/>
      <c r="X409" s="160"/>
      <c r="Y409" s="160"/>
      <c r="Z409" s="160"/>
      <c r="AA409" s="160"/>
      <c r="AB409" s="10">
        <v>42766</v>
      </c>
      <c r="AC409" t="s">
        <v>298</v>
      </c>
      <c r="AD409" s="160">
        <f t="shared" si="48"/>
        <v>0</v>
      </c>
      <c r="AF409" t="s">
        <v>466</v>
      </c>
      <c r="AG409" t="str">
        <f t="shared" si="49"/>
        <v/>
      </c>
    </row>
    <row r="410" spans="1:33" x14ac:dyDescent="0.25">
      <c r="A410">
        <v>2457</v>
      </c>
      <c r="B410">
        <v>8640</v>
      </c>
      <c r="C410" s="6" t="s">
        <v>209</v>
      </c>
      <c r="D410" s="8">
        <v>13475425081.690001</v>
      </c>
      <c r="E410" s="6" t="s">
        <v>1989</v>
      </c>
      <c r="G410" s="10">
        <v>41199</v>
      </c>
      <c r="J410" s="133">
        <f ca="1">VLOOKUP(A410,OFFSET('Классификация клиентов'!$A$6,1,0,1000,2),2,0)</f>
        <v>1</v>
      </c>
      <c r="K410" s="15">
        <f t="shared" si="43"/>
        <v>1</v>
      </c>
      <c r="L410" s="15"/>
      <c r="M410" s="15"/>
      <c r="N410" s="16">
        <f t="shared" ca="1" si="45"/>
        <v>1</v>
      </c>
      <c r="O410" s="8">
        <f t="shared" ca="1" si="46"/>
        <v>1</v>
      </c>
      <c r="P410" s="8">
        <f t="shared" ca="1" si="47"/>
        <v>1</v>
      </c>
      <c r="Q410" s="8">
        <f t="shared" si="44"/>
        <v>0</v>
      </c>
      <c r="R410" s="16">
        <v>1</v>
      </c>
      <c r="S410" s="16"/>
      <c r="T410" s="19">
        <v>41199</v>
      </c>
      <c r="U410" s="16">
        <v>0</v>
      </c>
      <c r="V410" s="19"/>
      <c r="W410" s="160"/>
      <c r="X410" s="160"/>
      <c r="Y410" s="160"/>
      <c r="Z410" s="160"/>
      <c r="AA410" s="160"/>
      <c r="AB410" s="10">
        <v>42543</v>
      </c>
      <c r="AC410" t="s">
        <v>298</v>
      </c>
      <c r="AD410" s="160">
        <f t="shared" si="48"/>
        <v>0</v>
      </c>
      <c r="AF410" t="s">
        <v>466</v>
      </c>
      <c r="AG410" t="str">
        <f t="shared" si="49"/>
        <v/>
      </c>
    </row>
    <row r="411" spans="1:33" x14ac:dyDescent="0.25">
      <c r="A411">
        <v>2457</v>
      </c>
      <c r="B411">
        <v>9639</v>
      </c>
      <c r="C411" s="6" t="s">
        <v>423</v>
      </c>
      <c r="D411" s="8">
        <v>5430721500</v>
      </c>
      <c r="E411" s="6" t="s">
        <v>1990</v>
      </c>
      <c r="G411" s="10">
        <v>41548</v>
      </c>
      <c r="J411" s="133">
        <f ca="1">VLOOKUP(A411,OFFSET('Классификация клиентов'!$A$6,1,0,1000,2),2,0)</f>
        <v>1</v>
      </c>
      <c r="K411" s="15">
        <f t="shared" si="43"/>
        <v>1</v>
      </c>
      <c r="L411" s="15"/>
      <c r="M411" s="15"/>
      <c r="N411" s="16">
        <f t="shared" ca="1" si="45"/>
        <v>1</v>
      </c>
      <c r="O411" s="8">
        <f t="shared" ca="1" si="46"/>
        <v>1</v>
      </c>
      <c r="P411" s="8">
        <f t="shared" ca="1" si="47"/>
        <v>1</v>
      </c>
      <c r="Q411" s="8">
        <f t="shared" si="44"/>
        <v>0</v>
      </c>
      <c r="R411" s="16">
        <v>1</v>
      </c>
      <c r="S411" s="16"/>
      <c r="T411" s="19">
        <v>41548</v>
      </c>
      <c r="U411" s="16">
        <v>0</v>
      </c>
      <c r="V411" s="19"/>
      <c r="W411" s="160"/>
      <c r="X411" s="160"/>
      <c r="Y411" s="160">
        <v>0</v>
      </c>
      <c r="Z411" s="160"/>
      <c r="AA411" s="160"/>
      <c r="AB411" s="10">
        <v>42573</v>
      </c>
      <c r="AC411" t="s">
        <v>296</v>
      </c>
      <c r="AD411" s="160">
        <f t="shared" si="48"/>
        <v>1</v>
      </c>
      <c r="AF411" t="s">
        <v>2532</v>
      </c>
      <c r="AG411" t="str">
        <f t="shared" si="49"/>
        <v>цели: предоставление/погашение займов 3 лицам (РП №5 от 2013-02-12)</v>
      </c>
    </row>
    <row r="412" spans="1:33" x14ac:dyDescent="0.25">
      <c r="A412">
        <v>2457</v>
      </c>
      <c r="B412">
        <v>17405</v>
      </c>
      <c r="C412" s="6" t="s">
        <v>3509</v>
      </c>
      <c r="D412" s="8">
        <v>1115476845</v>
      </c>
      <c r="E412" s="6" t="s">
        <v>3515</v>
      </c>
      <c r="G412" s="10">
        <v>42368</v>
      </c>
      <c r="J412" s="133">
        <f ca="1">VLOOKUP(A412,OFFSET('Классификация клиентов'!$A$6,1,0,1000,2),2,0)</f>
        <v>1</v>
      </c>
      <c r="K412" s="15">
        <f t="shared" si="43"/>
        <v>1</v>
      </c>
      <c r="L412" s="15"/>
      <c r="M412" s="15"/>
      <c r="N412" s="16">
        <f t="shared" ca="1" si="45"/>
        <v>1</v>
      </c>
      <c r="O412" s="8">
        <f t="shared" ca="1" si="46"/>
        <v>1</v>
      </c>
      <c r="P412" s="8">
        <f t="shared" ca="1" si="47"/>
        <v>1</v>
      </c>
      <c r="Q412" s="8">
        <f t="shared" si="44"/>
        <v>0</v>
      </c>
      <c r="R412" s="16">
        <v>1</v>
      </c>
      <c r="S412" s="16"/>
      <c r="T412" s="19">
        <v>42368</v>
      </c>
      <c r="U412" s="16">
        <v>0</v>
      </c>
      <c r="V412" s="19"/>
      <c r="W412" s="160"/>
      <c r="X412" s="160"/>
      <c r="Y412" s="160">
        <v>0</v>
      </c>
      <c r="Z412" s="160"/>
      <c r="AA412" s="160"/>
      <c r="AB412" s="10">
        <v>42490</v>
      </c>
      <c r="AC412" t="s">
        <v>296</v>
      </c>
      <c r="AD412" s="160">
        <f t="shared" si="48"/>
        <v>1</v>
      </c>
      <c r="AF412" t="s">
        <v>2046</v>
      </c>
      <c r="AG412" t="str">
        <f t="shared" si="49"/>
        <v>цели: предоставление/погашение займов 3 лицам (РП №52 от 2014-10-21)</v>
      </c>
    </row>
    <row r="413" spans="1:33" x14ac:dyDescent="0.25">
      <c r="A413">
        <v>2460</v>
      </c>
      <c r="B413">
        <v>20418</v>
      </c>
      <c r="C413" s="6" t="s">
        <v>7057</v>
      </c>
      <c r="D413" s="8">
        <v>250000000</v>
      </c>
      <c r="E413" s="6" t="s">
        <v>4719</v>
      </c>
      <c r="G413" s="10">
        <v>42527</v>
      </c>
      <c r="J413" s="133">
        <f ca="1">VLOOKUP(A413,OFFSET('Классификация клиентов'!$A$6,1,0,1000,2),2,0)</f>
        <v>1</v>
      </c>
      <c r="K413" s="15">
        <f t="shared" si="43"/>
        <v>1</v>
      </c>
      <c r="L413" s="15"/>
      <c r="M413" s="15"/>
      <c r="N413" s="16">
        <f t="shared" ca="1" si="45"/>
        <v>1</v>
      </c>
      <c r="O413" s="8">
        <f t="shared" ca="1" si="46"/>
        <v>1</v>
      </c>
      <c r="P413" s="8">
        <f t="shared" ca="1" si="47"/>
        <v>1</v>
      </c>
      <c r="Q413" s="8">
        <f t="shared" si="44"/>
        <v>0</v>
      </c>
      <c r="R413" s="16">
        <v>1</v>
      </c>
      <c r="S413" s="16"/>
      <c r="T413" s="19">
        <v>42549</v>
      </c>
      <c r="U413" s="16">
        <v>0</v>
      </c>
      <c r="V413" s="19"/>
      <c r="W413" s="160"/>
      <c r="X413" s="160"/>
      <c r="Y413" s="160"/>
      <c r="Z413" s="160"/>
      <c r="AA413" s="160"/>
      <c r="AB413" s="10">
        <v>42735</v>
      </c>
      <c r="AC413" t="s">
        <v>239</v>
      </c>
      <c r="AD413" s="160">
        <f t="shared" si="48"/>
        <v>0</v>
      </c>
      <c r="AF413" t="s">
        <v>466</v>
      </c>
      <c r="AG413" t="str">
        <f t="shared" si="49"/>
        <v/>
      </c>
    </row>
    <row r="414" spans="1:33" x14ac:dyDescent="0.25">
      <c r="A414">
        <v>2479</v>
      </c>
      <c r="B414">
        <v>26783</v>
      </c>
      <c r="C414" s="6" t="s">
        <v>5700</v>
      </c>
      <c r="D414" s="8">
        <v>200000000</v>
      </c>
      <c r="E414" s="6" t="s">
        <v>5707</v>
      </c>
      <c r="G414" s="10">
        <v>42475</v>
      </c>
      <c r="J414" s="133">
        <f ca="1">VLOOKUP(A414,OFFSET('Классификация клиентов'!$A$6,1,0,1000,2),2,0)</f>
        <v>1</v>
      </c>
      <c r="K414" s="15">
        <f t="shared" si="43"/>
        <v>1</v>
      </c>
      <c r="L414" s="15"/>
      <c r="M414" s="15"/>
      <c r="N414" s="16">
        <f t="shared" ca="1" si="45"/>
        <v>1</v>
      </c>
      <c r="O414" s="8">
        <f t="shared" ca="1" si="46"/>
        <v>1</v>
      </c>
      <c r="P414" s="8">
        <f t="shared" ca="1" si="47"/>
        <v>1</v>
      </c>
      <c r="Q414" s="8">
        <f t="shared" si="44"/>
        <v>0</v>
      </c>
      <c r="R414" s="16">
        <v>1</v>
      </c>
      <c r="S414" s="16"/>
      <c r="T414" s="19">
        <v>42489</v>
      </c>
      <c r="U414" s="16">
        <v>0</v>
      </c>
      <c r="V414" s="19"/>
      <c r="W414" s="160"/>
      <c r="X414" s="160"/>
      <c r="Y414" s="160"/>
      <c r="Z414" s="160"/>
      <c r="AA414" s="160"/>
      <c r="AB414" s="10">
        <v>42664</v>
      </c>
      <c r="AC414" t="s">
        <v>4334</v>
      </c>
      <c r="AD414" s="160">
        <f t="shared" si="48"/>
        <v>0</v>
      </c>
      <c r="AF414" t="s">
        <v>466</v>
      </c>
      <c r="AG414" t="str">
        <f t="shared" si="49"/>
        <v/>
      </c>
    </row>
    <row r="415" spans="1:33" x14ac:dyDescent="0.25">
      <c r="A415">
        <v>2486</v>
      </c>
      <c r="B415">
        <v>735</v>
      </c>
      <c r="C415" s="6" t="s">
        <v>240</v>
      </c>
      <c r="D415" s="8">
        <v>7320450000</v>
      </c>
      <c r="E415" s="6" t="s">
        <v>1991</v>
      </c>
      <c r="G415" s="10">
        <v>39297</v>
      </c>
      <c r="J415" s="133">
        <f ca="1">VLOOKUP(A415,OFFSET('Классификация клиентов'!$A$6,1,0,1000,2),2,0)</f>
        <v>2.1</v>
      </c>
      <c r="K415" s="15">
        <f t="shared" si="43"/>
        <v>1</v>
      </c>
      <c r="L415" s="15"/>
      <c r="M415" s="15"/>
      <c r="N415" s="16">
        <f t="shared" ca="1" si="45"/>
        <v>2.1</v>
      </c>
      <c r="O415" s="8">
        <f t="shared" ca="1" si="46"/>
        <v>2.1</v>
      </c>
      <c r="P415" s="8">
        <f t="shared" ca="1" si="47"/>
        <v>2.1</v>
      </c>
      <c r="Q415" s="8">
        <f t="shared" si="44"/>
        <v>0</v>
      </c>
      <c r="R415" s="16">
        <v>1</v>
      </c>
      <c r="S415" s="16"/>
      <c r="T415" s="19">
        <v>39304</v>
      </c>
      <c r="U415" s="16">
        <v>0</v>
      </c>
      <c r="V415" s="19"/>
      <c r="W415" s="160">
        <v>0</v>
      </c>
      <c r="X415" s="160"/>
      <c r="Y415" s="160">
        <v>0</v>
      </c>
      <c r="Z415" s="160"/>
      <c r="AA415" s="160"/>
      <c r="AB415" s="10">
        <v>41362</v>
      </c>
      <c r="AC415" t="s">
        <v>296</v>
      </c>
      <c r="AD415" s="160">
        <f t="shared" si="48"/>
        <v>2</v>
      </c>
      <c r="AF415" t="s">
        <v>1992</v>
      </c>
      <c r="AG415" t="str">
        <f t="shared" si="49"/>
        <v>реструктуризация (РП №64 от 2008-11-01, РП №54 от 2009-08-25, РП №66 от 2009-10-07, РП №87 от 2009-12-29, РП №31 от 2012-07-10);
цели: предоставление/погашение займов 3 лицам (РП №31 от 2007-07-24)</v>
      </c>
    </row>
    <row r="416" spans="1:33" x14ac:dyDescent="0.25">
      <c r="A416">
        <v>2486</v>
      </c>
      <c r="B416">
        <v>742</v>
      </c>
      <c r="C416" s="6" t="s">
        <v>241</v>
      </c>
      <c r="D416" s="8">
        <v>5588180000</v>
      </c>
      <c r="E416" s="6" t="s">
        <v>1993</v>
      </c>
      <c r="G416" s="10">
        <v>39388</v>
      </c>
      <c r="J416" s="133">
        <f ca="1">VLOOKUP(A416,OFFSET('Классификация клиентов'!$A$6,1,0,1000,2),2,0)</f>
        <v>2.1</v>
      </c>
      <c r="K416" s="15">
        <f t="shared" si="43"/>
        <v>1</v>
      </c>
      <c r="L416" s="15"/>
      <c r="M416" s="15"/>
      <c r="N416" s="16">
        <f t="shared" ca="1" si="45"/>
        <v>2.1</v>
      </c>
      <c r="O416" s="8">
        <f t="shared" ca="1" si="46"/>
        <v>2.1</v>
      </c>
      <c r="P416" s="8">
        <f t="shared" ca="1" si="47"/>
        <v>2.1</v>
      </c>
      <c r="Q416" s="8">
        <f t="shared" si="44"/>
        <v>0</v>
      </c>
      <c r="R416" s="16">
        <v>1</v>
      </c>
      <c r="S416" s="16"/>
      <c r="T416" s="19">
        <v>39436</v>
      </c>
      <c r="U416" s="16">
        <v>0</v>
      </c>
      <c r="V416" s="19"/>
      <c r="W416" s="160">
        <v>0</v>
      </c>
      <c r="X416" s="160"/>
      <c r="Y416" s="160">
        <v>0</v>
      </c>
      <c r="Z416" s="160"/>
      <c r="AA416" s="160"/>
      <c r="AB416" s="10">
        <v>41114</v>
      </c>
      <c r="AC416" t="s">
        <v>296</v>
      </c>
      <c r="AD416" s="160">
        <f t="shared" si="48"/>
        <v>2</v>
      </c>
      <c r="AF416" t="s">
        <v>1994</v>
      </c>
      <c r="AG416" t="str">
        <f t="shared" si="49"/>
        <v>реструктуризация (РП №64 от 2008-11-01, РП №54 от 2009-08-25, РП №87 от 2009-12-29, РП №31 от 2012-07-10);
цели: вложения в уставные капиталы 3 лиц (РП №51 от 2007-10-29)</v>
      </c>
    </row>
    <row r="417" spans="1:33" x14ac:dyDescent="0.25">
      <c r="A417">
        <v>2486</v>
      </c>
      <c r="B417">
        <v>1300</v>
      </c>
      <c r="C417" s="6" t="s">
        <v>567</v>
      </c>
      <c r="D417" s="8">
        <v>4000000000</v>
      </c>
      <c r="E417" s="6" t="s">
        <v>1995</v>
      </c>
      <c r="G417" s="10">
        <v>39778</v>
      </c>
      <c r="J417" s="133">
        <f ca="1">VLOOKUP(A417,OFFSET('Классификация клиентов'!$A$6,1,0,1000,2),2,0)</f>
        <v>2.1</v>
      </c>
      <c r="K417" s="15">
        <f t="shared" si="43"/>
        <v>1</v>
      </c>
      <c r="L417" s="15"/>
      <c r="M417" s="15"/>
      <c r="N417" s="16">
        <f t="shared" ca="1" si="45"/>
        <v>2.1</v>
      </c>
      <c r="O417" s="8">
        <f t="shared" ca="1" si="46"/>
        <v>2.1</v>
      </c>
      <c r="P417" s="8">
        <f t="shared" ca="1" si="47"/>
        <v>2.1</v>
      </c>
      <c r="Q417" s="8">
        <f t="shared" si="44"/>
        <v>0</v>
      </c>
      <c r="R417" s="16">
        <v>1</v>
      </c>
      <c r="S417" s="16"/>
      <c r="T417" s="19">
        <v>39797</v>
      </c>
      <c r="U417" s="16">
        <v>0</v>
      </c>
      <c r="V417" s="19"/>
      <c r="W417" s="160">
        <v>0</v>
      </c>
      <c r="X417" s="160"/>
      <c r="Y417" s="160">
        <v>0</v>
      </c>
      <c r="Z417" s="160"/>
      <c r="AA417" s="160"/>
      <c r="AB417" s="10">
        <v>42063</v>
      </c>
      <c r="AC417" t="s">
        <v>296</v>
      </c>
      <c r="AD417" s="160">
        <f t="shared" si="48"/>
        <v>2</v>
      </c>
      <c r="AF417" t="s">
        <v>1996</v>
      </c>
      <c r="AG417" t="str">
        <f t="shared" si="49"/>
        <v>реструктуризация (РП №54 от 2009-08-25, РП №87 от 2009-12-29, РП №21 от 2010-03-30, РП №31 от 2012-07-10);
цели: предоставление/погашение займов 3 лицам (РП №37 от 2008-07-23)</v>
      </c>
    </row>
    <row r="418" spans="1:33" x14ac:dyDescent="0.25">
      <c r="A418">
        <v>2486</v>
      </c>
      <c r="B418">
        <v>2113</v>
      </c>
      <c r="C418" s="6" t="s">
        <v>568</v>
      </c>
      <c r="D418" s="8">
        <v>106436995.48999999</v>
      </c>
      <c r="E418" s="6" t="s">
        <v>1997</v>
      </c>
      <c r="G418" s="10">
        <v>39983</v>
      </c>
      <c r="J418" s="133">
        <f ca="1">VLOOKUP(A418,OFFSET('Классификация клиентов'!$A$6,1,0,1000,2),2,0)</f>
        <v>2.1</v>
      </c>
      <c r="K418" s="15">
        <f t="shared" si="43"/>
        <v>1</v>
      </c>
      <c r="L418" s="15"/>
      <c r="M418" s="15"/>
      <c r="N418" s="16">
        <f t="shared" ca="1" si="45"/>
        <v>2.1</v>
      </c>
      <c r="O418" s="8">
        <f t="shared" ca="1" si="46"/>
        <v>2.1</v>
      </c>
      <c r="P418" s="8">
        <f t="shared" ca="1" si="47"/>
        <v>2.1</v>
      </c>
      <c r="Q418" s="8">
        <f t="shared" si="44"/>
        <v>0</v>
      </c>
      <c r="R418" s="16">
        <v>1</v>
      </c>
      <c r="S418" s="16"/>
      <c r="T418" s="19">
        <v>39983</v>
      </c>
      <c r="U418" s="16">
        <v>0</v>
      </c>
      <c r="V418" s="19"/>
      <c r="W418" s="160">
        <v>0</v>
      </c>
      <c r="X418" s="160"/>
      <c r="Y418" s="160">
        <v>0</v>
      </c>
      <c r="Z418" s="160"/>
      <c r="AA418" s="160"/>
      <c r="AB418" s="10">
        <v>41243</v>
      </c>
      <c r="AC418" t="s">
        <v>296</v>
      </c>
      <c r="AD418" s="160">
        <f t="shared" si="48"/>
        <v>2</v>
      </c>
      <c r="AF418" t="s">
        <v>1998</v>
      </c>
      <c r="AG418" t="str">
        <f t="shared" si="49"/>
        <v>реструктуризация (РП №21 от 2010-03-30, РП №31 от 2012-07-10);
цели: предоставление/погашение займов 3 лицам (РП №32 от 2009-06-09)</v>
      </c>
    </row>
    <row r="419" spans="1:33" x14ac:dyDescent="0.25">
      <c r="A419">
        <v>2486</v>
      </c>
      <c r="B419">
        <v>2132</v>
      </c>
      <c r="C419" s="6" t="s">
        <v>539</v>
      </c>
      <c r="D419" s="8">
        <v>18508215490</v>
      </c>
      <c r="E419" s="6" t="s">
        <v>1999</v>
      </c>
      <c r="G419" s="10">
        <v>39994</v>
      </c>
      <c r="J419" s="133">
        <f ca="1">VLOOKUP(A419,OFFSET('Классификация клиентов'!$A$6,1,0,1000,2),2,0)</f>
        <v>2.1</v>
      </c>
      <c r="K419" s="15">
        <f t="shared" si="43"/>
        <v>1</v>
      </c>
      <c r="L419" s="15"/>
      <c r="M419" s="15"/>
      <c r="N419" s="16">
        <f t="shared" ca="1" si="45"/>
        <v>2.1</v>
      </c>
      <c r="O419" s="8">
        <f t="shared" ca="1" si="46"/>
        <v>2.1</v>
      </c>
      <c r="P419" s="8">
        <f t="shared" ca="1" si="47"/>
        <v>2.1</v>
      </c>
      <c r="Q419" s="8">
        <f t="shared" si="44"/>
        <v>0</v>
      </c>
      <c r="R419" s="16">
        <v>1</v>
      </c>
      <c r="S419" s="16"/>
      <c r="T419" s="19">
        <v>39994</v>
      </c>
      <c r="U419" s="16">
        <v>0</v>
      </c>
      <c r="V419" s="19"/>
      <c r="W419" s="160">
        <v>0</v>
      </c>
      <c r="X419" s="160"/>
      <c r="Y419" s="160">
        <v>0</v>
      </c>
      <c r="Z419" s="160"/>
      <c r="AA419" s="160"/>
      <c r="AB419" s="10">
        <v>41237</v>
      </c>
      <c r="AC419" t="s">
        <v>296</v>
      </c>
      <c r="AD419" s="160">
        <f t="shared" si="48"/>
        <v>2</v>
      </c>
      <c r="AF419" t="s">
        <v>2000</v>
      </c>
      <c r="AG419" t="str">
        <f t="shared" si="49"/>
        <v>реструктуризация (РКК №108 от 2009-11-25, РП №87 от 2009-12-29, РП №21 от 2010-03-30, РП №42 от 2010-06-29, РП №52 от 2010-08-03, РП №57 от 2010-08-24, РП №86 от 2010-12-28, РП №31 от 2012-07-10);
цели: предоставление/погашение займов 3 лицам (РП №39 от 2009-06-30, РП №79 от 2009-12-01)</v>
      </c>
    </row>
    <row r="420" spans="1:33" x14ac:dyDescent="0.25">
      <c r="A420">
        <v>2486</v>
      </c>
      <c r="B420">
        <v>2849</v>
      </c>
      <c r="C420" s="6" t="s">
        <v>399</v>
      </c>
      <c r="D420" s="8">
        <v>2370000000</v>
      </c>
      <c r="E420" s="6" t="s">
        <v>2001</v>
      </c>
      <c r="G420" s="10">
        <v>40276</v>
      </c>
      <c r="J420" s="133">
        <f ca="1">VLOOKUP(A420,OFFSET('Классификация клиентов'!$A$6,1,0,1000,2),2,0)</f>
        <v>2.1</v>
      </c>
      <c r="K420" s="15">
        <f t="shared" si="43"/>
        <v>1</v>
      </c>
      <c r="L420" s="15"/>
      <c r="M420" s="15"/>
      <c r="N420" s="16">
        <f t="shared" ca="1" si="45"/>
        <v>2.1</v>
      </c>
      <c r="O420" s="8">
        <f t="shared" ca="1" si="46"/>
        <v>2.1</v>
      </c>
      <c r="P420" s="8">
        <f t="shared" ca="1" si="47"/>
        <v>2.1</v>
      </c>
      <c r="Q420" s="8">
        <f t="shared" si="44"/>
        <v>0</v>
      </c>
      <c r="R420" s="16">
        <v>1</v>
      </c>
      <c r="S420" s="16"/>
      <c r="T420" s="19">
        <v>40276</v>
      </c>
      <c r="U420" s="16">
        <v>0</v>
      </c>
      <c r="V420" s="19"/>
      <c r="W420" s="160">
        <v>0</v>
      </c>
      <c r="X420" s="160"/>
      <c r="Y420" s="160">
        <v>0</v>
      </c>
      <c r="Z420" s="160"/>
      <c r="AA420" s="160"/>
      <c r="AB420" s="10">
        <v>42116</v>
      </c>
      <c r="AC420" t="s">
        <v>296</v>
      </c>
      <c r="AD420" s="160">
        <f t="shared" si="48"/>
        <v>2</v>
      </c>
      <c r="AF420" t="s">
        <v>2451</v>
      </c>
      <c r="AG420" t="str">
        <f t="shared" si="49"/>
        <v>реструктуризация (РП №7 от 2012-02-14, РП №32 от 2015-03-24);
цели: предоставление/погашение займов 3 лицам (РП №21 от 2010-03-30)</v>
      </c>
    </row>
    <row r="421" spans="1:33" x14ac:dyDescent="0.25">
      <c r="A421">
        <v>2486</v>
      </c>
      <c r="B421">
        <v>4907</v>
      </c>
      <c r="C421" s="6" t="s">
        <v>244</v>
      </c>
      <c r="D421" s="8">
        <v>2740080000</v>
      </c>
      <c r="E421" s="6" t="s">
        <v>2002</v>
      </c>
      <c r="G421" s="10">
        <v>40638</v>
      </c>
      <c r="J421" s="133">
        <f ca="1">VLOOKUP(A421,OFFSET('Классификация клиентов'!$A$6,1,0,1000,2),2,0)</f>
        <v>2.1</v>
      </c>
      <c r="K421" s="15">
        <f t="shared" si="43"/>
        <v>1</v>
      </c>
      <c r="L421" s="15"/>
      <c r="M421" s="15"/>
      <c r="N421" s="16">
        <f t="shared" ca="1" si="45"/>
        <v>2.1</v>
      </c>
      <c r="O421" s="8">
        <f t="shared" ca="1" si="46"/>
        <v>2.1</v>
      </c>
      <c r="P421" s="8">
        <f t="shared" ca="1" si="47"/>
        <v>2.1</v>
      </c>
      <c r="Q421" s="8">
        <f t="shared" si="44"/>
        <v>0</v>
      </c>
      <c r="R421" s="16">
        <v>1</v>
      </c>
      <c r="S421" s="16"/>
      <c r="T421" s="19">
        <v>40686</v>
      </c>
      <c r="U421" s="16">
        <v>0</v>
      </c>
      <c r="V421" s="19"/>
      <c r="W421" s="160">
        <v>0</v>
      </c>
      <c r="X421" s="160"/>
      <c r="Y421" s="160">
        <v>0</v>
      </c>
      <c r="Z421" s="160"/>
      <c r="AA421" s="160"/>
      <c r="AB421" s="10">
        <v>41114</v>
      </c>
      <c r="AC421" t="s">
        <v>296</v>
      </c>
      <c r="AD421" s="160">
        <f t="shared" si="48"/>
        <v>2</v>
      </c>
      <c r="AF421" t="s">
        <v>2003</v>
      </c>
      <c r="AG421" t="str">
        <f t="shared" si="49"/>
        <v>реструктуризация (РКК №47 от 2012-06-15);
цели: предоставление/погашение займов 3 лицам (РП №86 от 2010-12-28)</v>
      </c>
    </row>
    <row r="422" spans="1:33" x14ac:dyDescent="0.25">
      <c r="A422">
        <v>2486</v>
      </c>
      <c r="B422">
        <v>6049</v>
      </c>
      <c r="C422" s="6" t="s">
        <v>483</v>
      </c>
      <c r="D422" s="8">
        <v>9600000000</v>
      </c>
      <c r="E422" s="6" t="s">
        <v>2004</v>
      </c>
      <c r="G422" s="10">
        <v>40813</v>
      </c>
      <c r="J422" s="133">
        <f ca="1">VLOOKUP(A422,OFFSET('Классификация клиентов'!$A$6,1,0,1000,2),2,0)</f>
        <v>2.1</v>
      </c>
      <c r="K422" s="15">
        <f t="shared" si="43"/>
        <v>1</v>
      </c>
      <c r="L422" s="15"/>
      <c r="M422" s="15"/>
      <c r="N422" s="16">
        <f t="shared" ca="1" si="45"/>
        <v>2.1</v>
      </c>
      <c r="O422" s="8">
        <f t="shared" ca="1" si="46"/>
        <v>2.1</v>
      </c>
      <c r="P422" s="8">
        <f t="shared" ca="1" si="47"/>
        <v>2.1</v>
      </c>
      <c r="Q422" s="8">
        <f t="shared" si="44"/>
        <v>0</v>
      </c>
      <c r="R422" s="16">
        <v>1</v>
      </c>
      <c r="S422" s="16"/>
      <c r="T422" s="19">
        <v>40822</v>
      </c>
      <c r="U422" s="16">
        <v>0</v>
      </c>
      <c r="V422" s="19"/>
      <c r="W422" s="160">
        <v>0</v>
      </c>
      <c r="X422" s="160"/>
      <c r="Y422" s="160">
        <v>0</v>
      </c>
      <c r="Z422" s="160"/>
      <c r="AA422" s="160"/>
      <c r="AB422" s="10">
        <v>41418</v>
      </c>
      <c r="AC422" t="s">
        <v>296</v>
      </c>
      <c r="AD422" s="160">
        <f t="shared" si="48"/>
        <v>2</v>
      </c>
      <c r="AF422" t="s">
        <v>2005</v>
      </c>
      <c r="AG422" t="str">
        <f t="shared" si="49"/>
        <v>реструктуризация (РП №31 от 2012-07-10, РП №16 от 2013-04-04);
цели: предоставление/погашение займов 3 лицам (РП №35 от 2011-07-27)</v>
      </c>
    </row>
    <row r="423" spans="1:33" x14ac:dyDescent="0.25">
      <c r="A423">
        <v>2486</v>
      </c>
      <c r="B423">
        <v>8862</v>
      </c>
      <c r="C423" s="6" t="s">
        <v>362</v>
      </c>
      <c r="D423" s="8">
        <v>3600000000</v>
      </c>
      <c r="E423" s="6" t="s">
        <v>2006</v>
      </c>
      <c r="G423" s="10">
        <v>41346</v>
      </c>
      <c r="J423" s="133">
        <f ca="1">VLOOKUP(A423,OFFSET('Классификация клиентов'!$A$6,1,0,1000,2),2,0)</f>
        <v>2.1</v>
      </c>
      <c r="K423" s="15">
        <f t="shared" si="43"/>
        <v>1</v>
      </c>
      <c r="L423" s="15"/>
      <c r="M423" s="15"/>
      <c r="N423" s="16">
        <f t="shared" ca="1" si="45"/>
        <v>2.1</v>
      </c>
      <c r="O423" s="8">
        <f t="shared" ca="1" si="46"/>
        <v>2.1</v>
      </c>
      <c r="P423" s="8">
        <f t="shared" ca="1" si="47"/>
        <v>2.1</v>
      </c>
      <c r="Q423" s="8">
        <f t="shared" si="44"/>
        <v>0</v>
      </c>
      <c r="R423" s="16">
        <v>1</v>
      </c>
      <c r="S423" s="16"/>
      <c r="T423" s="19">
        <v>41379</v>
      </c>
      <c r="U423" s="16">
        <v>0</v>
      </c>
      <c r="V423" s="19"/>
      <c r="W423" s="160"/>
      <c r="X423" s="160"/>
      <c r="Y423" s="160">
        <v>0</v>
      </c>
      <c r="Z423" s="160"/>
      <c r="AA423" s="160"/>
      <c r="AB423" s="10">
        <v>41394</v>
      </c>
      <c r="AC423" t="s">
        <v>296</v>
      </c>
      <c r="AD423" s="160">
        <f t="shared" si="48"/>
        <v>1</v>
      </c>
      <c r="AF423" t="s">
        <v>2007</v>
      </c>
      <c r="AG423" t="str">
        <f t="shared" si="49"/>
        <v>цели: предоставление/погашение займов 3 лицам (РП №7 от 2013-02-19)</v>
      </c>
    </row>
    <row r="424" spans="1:33" x14ac:dyDescent="0.25">
      <c r="A424">
        <v>2490</v>
      </c>
      <c r="B424">
        <v>13801</v>
      </c>
      <c r="C424" s="6" t="s">
        <v>3312</v>
      </c>
      <c r="D424" s="8">
        <v>9505529709.4200001</v>
      </c>
      <c r="E424" s="6" t="s">
        <v>2008</v>
      </c>
      <c r="G424" s="10">
        <v>41927</v>
      </c>
      <c r="J424" s="133">
        <f ca="1">VLOOKUP(A424,OFFSET('Классификация клиентов'!$A$6,1,0,1000,2),2,0)</f>
        <v>2.2000000000000002</v>
      </c>
      <c r="K424" s="15">
        <f t="shared" si="43"/>
        <v>3</v>
      </c>
      <c r="L424" s="15">
        <v>-1</v>
      </c>
      <c r="M424" s="15" t="s">
        <v>231</v>
      </c>
      <c r="N424" s="16">
        <f t="shared" ca="1" si="45"/>
        <v>3.2</v>
      </c>
      <c r="O424" s="8">
        <f t="shared" ca="1" si="46"/>
        <v>3.2</v>
      </c>
      <c r="P424" s="8">
        <f t="shared" ca="1" si="47"/>
        <v>3.2</v>
      </c>
      <c r="Q424" s="8">
        <f t="shared" si="44"/>
        <v>0</v>
      </c>
      <c r="R424" s="16">
        <v>1</v>
      </c>
      <c r="S424" s="16"/>
      <c r="T424" s="19">
        <v>36526</v>
      </c>
      <c r="U424" s="16">
        <v>429</v>
      </c>
      <c r="V424" s="19"/>
      <c r="W424" s="160"/>
      <c r="X424" s="160">
        <v>1</v>
      </c>
      <c r="Y424" s="160"/>
      <c r="Z424" s="160"/>
      <c r="AA424" s="160"/>
      <c r="AB424" s="10">
        <v>42766</v>
      </c>
      <c r="AC424" t="s">
        <v>563</v>
      </c>
      <c r="AD424" s="160">
        <f t="shared" si="48"/>
        <v>1</v>
      </c>
      <c r="AF424" t="s">
        <v>2009</v>
      </c>
      <c r="AG424" t="str">
        <f t="shared" si="49"/>
        <v>цели: погашение ранее выданной ссуды (РУОБ отсутствует)</v>
      </c>
    </row>
    <row r="425" spans="1:33" x14ac:dyDescent="0.25">
      <c r="A425">
        <v>2491</v>
      </c>
      <c r="B425">
        <v>8145</v>
      </c>
      <c r="C425" s="6" t="s">
        <v>554</v>
      </c>
      <c r="D425" s="8">
        <v>319096631.49000001</v>
      </c>
      <c r="E425" s="6" t="s">
        <v>2010</v>
      </c>
      <c r="G425" s="10">
        <v>38495</v>
      </c>
      <c r="J425" s="133">
        <f ca="1">VLOOKUP(A425,OFFSET('Классификация клиентов'!$A$6,1,0,1000,2),2,0)</f>
        <v>2</v>
      </c>
      <c r="K425" s="15">
        <f t="shared" si="43"/>
        <v>3</v>
      </c>
      <c r="L425" s="15"/>
      <c r="M425" s="15"/>
      <c r="N425" s="16">
        <f t="shared" ca="1" si="45"/>
        <v>4</v>
      </c>
      <c r="O425" s="8">
        <f t="shared" ca="1" si="46"/>
        <v>4</v>
      </c>
      <c r="P425" s="8">
        <f t="shared" ca="1" si="47"/>
        <v>4</v>
      </c>
      <c r="Q425" s="8">
        <f t="shared" si="44"/>
        <v>0</v>
      </c>
      <c r="R425" s="16">
        <v>1</v>
      </c>
      <c r="S425" s="16"/>
      <c r="T425" s="19">
        <v>36526</v>
      </c>
      <c r="U425" s="16">
        <v>1740</v>
      </c>
      <c r="V425" s="19"/>
      <c r="W425" s="160">
        <v>1</v>
      </c>
      <c r="X425" s="160"/>
      <c r="Y425" s="160"/>
      <c r="Z425" s="160"/>
      <c r="AA425" s="160"/>
      <c r="AB425" s="10">
        <v>41571</v>
      </c>
      <c r="AC425" t="s">
        <v>563</v>
      </c>
      <c r="AD425" s="160">
        <f t="shared" si="48"/>
        <v>1</v>
      </c>
      <c r="AF425" t="s">
        <v>1851</v>
      </c>
      <c r="AG425" t="str">
        <f t="shared" si="49"/>
        <v>реструктуризация (РУОБ отсутствует)</v>
      </c>
    </row>
    <row r="426" spans="1:33" x14ac:dyDescent="0.25">
      <c r="A426">
        <v>2491</v>
      </c>
      <c r="B426">
        <v>8251</v>
      </c>
      <c r="C426" s="6" t="s">
        <v>531</v>
      </c>
      <c r="D426" s="8">
        <v>1013832183.38</v>
      </c>
      <c r="E426" s="6" t="s">
        <v>2011</v>
      </c>
      <c r="G426" s="10">
        <v>38562</v>
      </c>
      <c r="J426" s="133">
        <f ca="1">VLOOKUP(A426,OFFSET('Классификация клиентов'!$A$6,1,0,1000,2),2,0)</f>
        <v>2</v>
      </c>
      <c r="K426" s="15">
        <f t="shared" si="43"/>
        <v>3</v>
      </c>
      <c r="L426" s="15"/>
      <c r="M426" s="15"/>
      <c r="N426" s="16">
        <f t="shared" ca="1" si="45"/>
        <v>4</v>
      </c>
      <c r="O426" s="8">
        <f t="shared" ca="1" si="46"/>
        <v>4</v>
      </c>
      <c r="P426" s="8">
        <f t="shared" ca="1" si="47"/>
        <v>4</v>
      </c>
      <c r="Q426" s="8">
        <f t="shared" si="44"/>
        <v>0</v>
      </c>
      <c r="R426" s="16">
        <v>1</v>
      </c>
      <c r="S426" s="16"/>
      <c r="T426" s="19">
        <v>36526</v>
      </c>
      <c r="U426" s="16">
        <v>1740</v>
      </c>
      <c r="V426" s="19"/>
      <c r="W426" s="160">
        <v>1</v>
      </c>
      <c r="X426" s="160"/>
      <c r="Y426" s="160"/>
      <c r="Z426" s="160"/>
      <c r="AA426" s="160"/>
      <c r="AB426" s="10">
        <v>41571</v>
      </c>
      <c r="AC426" t="s">
        <v>563</v>
      </c>
      <c r="AD426" s="160">
        <f t="shared" si="48"/>
        <v>1</v>
      </c>
      <c r="AF426" t="s">
        <v>1851</v>
      </c>
      <c r="AG426" t="str">
        <f t="shared" si="49"/>
        <v>реструктуризация (РУОБ отсутствует)</v>
      </c>
    </row>
    <row r="427" spans="1:33" x14ac:dyDescent="0.25">
      <c r="A427">
        <v>2491</v>
      </c>
      <c r="B427">
        <v>8392</v>
      </c>
      <c r="C427" s="6" t="s">
        <v>532</v>
      </c>
      <c r="D427" s="8">
        <v>226807289.06</v>
      </c>
      <c r="E427" s="6" t="s">
        <v>2012</v>
      </c>
      <c r="G427" s="10">
        <v>38531</v>
      </c>
      <c r="J427" s="133">
        <f ca="1">VLOOKUP(A427,OFFSET('Классификация клиентов'!$A$6,1,0,1000,2),2,0)</f>
        <v>2</v>
      </c>
      <c r="K427" s="15">
        <f t="shared" si="43"/>
        <v>3</v>
      </c>
      <c r="L427" s="15"/>
      <c r="M427" s="15"/>
      <c r="N427" s="16">
        <f t="shared" ca="1" si="45"/>
        <v>4</v>
      </c>
      <c r="O427" s="8">
        <f t="shared" ca="1" si="46"/>
        <v>4</v>
      </c>
      <c r="P427" s="8">
        <f t="shared" ca="1" si="47"/>
        <v>4</v>
      </c>
      <c r="Q427" s="8">
        <f t="shared" si="44"/>
        <v>0</v>
      </c>
      <c r="R427" s="16">
        <v>1</v>
      </c>
      <c r="S427" s="16"/>
      <c r="T427" s="19">
        <v>36526</v>
      </c>
      <c r="U427" s="16">
        <v>1740</v>
      </c>
      <c r="V427" s="19"/>
      <c r="W427" s="160"/>
      <c r="X427" s="160"/>
      <c r="Y427" s="160"/>
      <c r="Z427" s="160"/>
      <c r="AA427" s="160"/>
      <c r="AB427" s="10">
        <v>41571</v>
      </c>
      <c r="AC427" t="s">
        <v>563</v>
      </c>
      <c r="AD427" s="160">
        <f t="shared" si="48"/>
        <v>0</v>
      </c>
      <c r="AF427" t="s">
        <v>466</v>
      </c>
      <c r="AG427" t="str">
        <f t="shared" si="49"/>
        <v/>
      </c>
    </row>
    <row r="428" spans="1:33" x14ac:dyDescent="0.25">
      <c r="A428">
        <v>2516</v>
      </c>
      <c r="B428">
        <v>14902</v>
      </c>
      <c r="C428" s="6" t="s">
        <v>1808</v>
      </c>
      <c r="D428" s="8">
        <v>722637132.64999998</v>
      </c>
      <c r="E428" s="6" t="s">
        <v>2013</v>
      </c>
      <c r="G428" s="10">
        <v>40745</v>
      </c>
      <c r="J428" s="133">
        <f ca="1">VLOOKUP(A428,OFFSET('Классификация клиентов'!$A$6,1,0,1000,2),2,0)</f>
        <v>3</v>
      </c>
      <c r="K428" s="15">
        <f t="shared" si="43"/>
        <v>3</v>
      </c>
      <c r="L428" s="15"/>
      <c r="M428" s="15"/>
      <c r="N428" s="16">
        <f t="shared" ca="1" si="45"/>
        <v>5</v>
      </c>
      <c r="O428" s="8">
        <f t="shared" ca="1" si="46"/>
        <v>5</v>
      </c>
      <c r="P428" s="8">
        <f t="shared" ca="1" si="47"/>
        <v>5</v>
      </c>
      <c r="Q428" s="8">
        <f t="shared" si="44"/>
        <v>0</v>
      </c>
      <c r="R428" s="16">
        <v>1</v>
      </c>
      <c r="S428" s="16"/>
      <c r="T428" s="19">
        <v>36526</v>
      </c>
      <c r="U428" s="16">
        <v>763</v>
      </c>
      <c r="V428" s="19"/>
      <c r="W428" s="160"/>
      <c r="X428" s="160"/>
      <c r="Y428" s="160"/>
      <c r="Z428" s="160"/>
      <c r="AA428" s="160"/>
      <c r="AB428" s="10">
        <v>42635</v>
      </c>
      <c r="AC428" t="s">
        <v>563</v>
      </c>
      <c r="AD428" s="160">
        <f t="shared" si="48"/>
        <v>0</v>
      </c>
      <c r="AF428" t="s">
        <v>466</v>
      </c>
      <c r="AG428" t="str">
        <f t="shared" si="49"/>
        <v/>
      </c>
    </row>
    <row r="429" spans="1:33" x14ac:dyDescent="0.25">
      <c r="A429">
        <v>2516</v>
      </c>
      <c r="B429">
        <v>14983</v>
      </c>
      <c r="C429" s="6" t="s">
        <v>3231</v>
      </c>
      <c r="D429" s="8">
        <v>412846974.83999997</v>
      </c>
      <c r="E429" s="6" t="s">
        <v>2595</v>
      </c>
      <c r="G429" s="10">
        <v>41668</v>
      </c>
      <c r="J429" s="133">
        <f ca="1">VLOOKUP(A429,OFFSET('Классификация клиентов'!$A$6,1,0,1000,2),2,0)</f>
        <v>3</v>
      </c>
      <c r="K429" s="15">
        <f t="shared" si="43"/>
        <v>3</v>
      </c>
      <c r="L429" s="15"/>
      <c r="M429" s="15"/>
      <c r="N429" s="16">
        <f t="shared" ca="1" si="45"/>
        <v>5</v>
      </c>
      <c r="O429" s="8">
        <f t="shared" ca="1" si="46"/>
        <v>5</v>
      </c>
      <c r="P429" s="8">
        <f t="shared" ca="1" si="47"/>
        <v>5</v>
      </c>
      <c r="Q429" s="8">
        <f t="shared" si="44"/>
        <v>0</v>
      </c>
      <c r="R429" s="16">
        <v>1</v>
      </c>
      <c r="S429" s="16"/>
      <c r="T429" s="19">
        <v>36526</v>
      </c>
      <c r="U429" s="16">
        <v>735</v>
      </c>
      <c r="V429" s="19"/>
      <c r="W429" s="160"/>
      <c r="X429" s="160"/>
      <c r="Y429" s="160"/>
      <c r="Z429" s="160"/>
      <c r="AA429" s="160"/>
      <c r="AB429" s="10">
        <v>42635</v>
      </c>
      <c r="AC429" t="s">
        <v>563</v>
      </c>
      <c r="AD429" s="160">
        <f t="shared" si="48"/>
        <v>0</v>
      </c>
      <c r="AF429" t="s">
        <v>466</v>
      </c>
      <c r="AG429" t="str">
        <f t="shared" si="49"/>
        <v/>
      </c>
    </row>
    <row r="430" spans="1:33" x14ac:dyDescent="0.25">
      <c r="A430">
        <v>2516</v>
      </c>
      <c r="B430">
        <v>15433</v>
      </c>
      <c r="C430" s="6" t="s">
        <v>3232</v>
      </c>
      <c r="D430" s="8">
        <v>5783378</v>
      </c>
      <c r="E430" s="6" t="s">
        <v>2596</v>
      </c>
      <c r="G430" s="10">
        <v>41751</v>
      </c>
      <c r="J430" s="133">
        <f ca="1">VLOOKUP(A430,OFFSET('Классификация клиентов'!$A$6,1,0,1000,2),2,0)</f>
        <v>3</v>
      </c>
      <c r="K430" s="15">
        <f t="shared" si="43"/>
        <v>3</v>
      </c>
      <c r="L430" s="15"/>
      <c r="M430" s="15"/>
      <c r="N430" s="16">
        <f t="shared" ca="1" si="45"/>
        <v>5</v>
      </c>
      <c r="O430" s="8">
        <f t="shared" ca="1" si="46"/>
        <v>5</v>
      </c>
      <c r="P430" s="8">
        <f t="shared" ca="1" si="47"/>
        <v>5</v>
      </c>
      <c r="Q430" s="8">
        <f t="shared" si="44"/>
        <v>0</v>
      </c>
      <c r="R430" s="16">
        <v>1</v>
      </c>
      <c r="S430" s="16"/>
      <c r="T430" s="19">
        <v>36526</v>
      </c>
      <c r="U430" s="16">
        <v>735</v>
      </c>
      <c r="V430" s="19"/>
      <c r="W430" s="160"/>
      <c r="X430" s="160"/>
      <c r="Y430" s="160"/>
      <c r="Z430" s="160"/>
      <c r="AA430" s="160"/>
      <c r="AB430" s="10">
        <v>42635</v>
      </c>
      <c r="AC430" t="s">
        <v>563</v>
      </c>
      <c r="AD430" s="160">
        <f t="shared" si="48"/>
        <v>0</v>
      </c>
      <c r="AF430" t="s">
        <v>466</v>
      </c>
      <c r="AG430" t="str">
        <f t="shared" si="49"/>
        <v/>
      </c>
    </row>
    <row r="431" spans="1:33" x14ac:dyDescent="0.25">
      <c r="A431">
        <v>2516</v>
      </c>
      <c r="B431">
        <v>15610</v>
      </c>
      <c r="C431" s="6" t="s">
        <v>3233</v>
      </c>
      <c r="D431" s="8">
        <v>5919811.5800000001</v>
      </c>
      <c r="E431" s="6" t="s">
        <v>2597</v>
      </c>
      <c r="G431" s="10">
        <v>42158</v>
      </c>
      <c r="J431" s="133">
        <f ca="1">VLOOKUP(A431,OFFSET('Классификация клиентов'!$A$6,1,0,1000,2),2,0)</f>
        <v>3</v>
      </c>
      <c r="K431" s="15">
        <f t="shared" si="43"/>
        <v>3</v>
      </c>
      <c r="L431" s="15"/>
      <c r="M431" s="15"/>
      <c r="N431" s="16">
        <f t="shared" ca="1" si="45"/>
        <v>5</v>
      </c>
      <c r="O431" s="8">
        <f t="shared" ca="1" si="46"/>
        <v>5</v>
      </c>
      <c r="P431" s="8">
        <f t="shared" ca="1" si="47"/>
        <v>5</v>
      </c>
      <c r="Q431" s="8">
        <f t="shared" si="44"/>
        <v>0</v>
      </c>
      <c r="R431" s="16">
        <v>1</v>
      </c>
      <c r="S431" s="16"/>
      <c r="T431" s="19">
        <v>36526</v>
      </c>
      <c r="U431" s="16">
        <v>616</v>
      </c>
      <c r="V431" s="19"/>
      <c r="W431" s="160"/>
      <c r="X431" s="160"/>
      <c r="Y431" s="160"/>
      <c r="Z431" s="160"/>
      <c r="AA431" s="160"/>
      <c r="AB431" s="10">
        <v>42635</v>
      </c>
      <c r="AC431" t="s">
        <v>563</v>
      </c>
      <c r="AD431" s="160">
        <f t="shared" si="48"/>
        <v>0</v>
      </c>
      <c r="AF431" t="s">
        <v>466</v>
      </c>
      <c r="AG431" t="str">
        <f t="shared" si="49"/>
        <v/>
      </c>
    </row>
    <row r="432" spans="1:33" x14ac:dyDescent="0.25">
      <c r="A432">
        <v>2516</v>
      </c>
      <c r="B432">
        <v>15611</v>
      </c>
      <c r="C432" s="6" t="s">
        <v>3234</v>
      </c>
      <c r="D432" s="8">
        <v>16053810.98</v>
      </c>
      <c r="E432" s="6" t="s">
        <v>2598</v>
      </c>
      <c r="G432" s="10">
        <v>42158</v>
      </c>
      <c r="J432" s="133">
        <f ca="1">VLOOKUP(A432,OFFSET('Классификация клиентов'!$A$6,1,0,1000,2),2,0)</f>
        <v>3</v>
      </c>
      <c r="K432" s="15">
        <f t="shared" si="43"/>
        <v>3</v>
      </c>
      <c r="L432" s="15"/>
      <c r="M432" s="15"/>
      <c r="N432" s="16">
        <f t="shared" ca="1" si="45"/>
        <v>5</v>
      </c>
      <c r="O432" s="8">
        <f t="shared" ca="1" si="46"/>
        <v>5</v>
      </c>
      <c r="P432" s="8">
        <f t="shared" ca="1" si="47"/>
        <v>5</v>
      </c>
      <c r="Q432" s="8">
        <f t="shared" si="44"/>
        <v>0</v>
      </c>
      <c r="R432" s="16">
        <v>1</v>
      </c>
      <c r="S432" s="16"/>
      <c r="T432" s="19">
        <v>36526</v>
      </c>
      <c r="U432" s="16">
        <v>727</v>
      </c>
      <c r="V432" s="19"/>
      <c r="W432" s="160"/>
      <c r="X432" s="160"/>
      <c r="Y432" s="160"/>
      <c r="Z432" s="160"/>
      <c r="AA432" s="160"/>
      <c r="AB432" s="10">
        <v>42635</v>
      </c>
      <c r="AC432" t="s">
        <v>563</v>
      </c>
      <c r="AD432" s="160">
        <f t="shared" si="48"/>
        <v>0</v>
      </c>
      <c r="AF432" t="s">
        <v>466</v>
      </c>
      <c r="AG432" t="str">
        <f t="shared" si="49"/>
        <v/>
      </c>
    </row>
    <row r="433" spans="1:33" x14ac:dyDescent="0.25">
      <c r="A433">
        <v>2516</v>
      </c>
      <c r="B433">
        <v>15612</v>
      </c>
      <c r="C433" s="6" t="s">
        <v>3235</v>
      </c>
      <c r="D433" s="8">
        <v>24115275.68</v>
      </c>
      <c r="E433" s="6" t="s">
        <v>2599</v>
      </c>
      <c r="G433" s="10">
        <v>42158</v>
      </c>
      <c r="J433" s="133">
        <f ca="1">VLOOKUP(A433,OFFSET('Классификация клиентов'!$A$6,1,0,1000,2),2,0)</f>
        <v>3</v>
      </c>
      <c r="K433" s="15">
        <f t="shared" si="43"/>
        <v>3</v>
      </c>
      <c r="L433" s="15"/>
      <c r="M433" s="15"/>
      <c r="N433" s="16">
        <f t="shared" ca="1" si="45"/>
        <v>5</v>
      </c>
      <c r="O433" s="8">
        <f t="shared" ca="1" si="46"/>
        <v>5</v>
      </c>
      <c r="P433" s="8">
        <f t="shared" ca="1" si="47"/>
        <v>5</v>
      </c>
      <c r="Q433" s="8">
        <f t="shared" si="44"/>
        <v>0</v>
      </c>
      <c r="R433" s="16">
        <v>1</v>
      </c>
      <c r="S433" s="16"/>
      <c r="T433" s="19">
        <v>36526</v>
      </c>
      <c r="U433" s="16">
        <v>616</v>
      </c>
      <c r="V433" s="19"/>
      <c r="W433" s="160"/>
      <c r="X433" s="160"/>
      <c r="Y433" s="160"/>
      <c r="Z433" s="160"/>
      <c r="AA433" s="160"/>
      <c r="AB433" s="10">
        <v>42635</v>
      </c>
      <c r="AC433" t="s">
        <v>563</v>
      </c>
      <c r="AD433" s="160">
        <f t="shared" si="48"/>
        <v>0</v>
      </c>
      <c r="AF433" t="s">
        <v>466</v>
      </c>
      <c r="AG433" t="str">
        <f t="shared" si="49"/>
        <v/>
      </c>
    </row>
    <row r="434" spans="1:33" x14ac:dyDescent="0.25">
      <c r="A434">
        <v>2516</v>
      </c>
      <c r="B434">
        <v>15641</v>
      </c>
      <c r="C434" s="6" t="s">
        <v>3236</v>
      </c>
      <c r="D434" s="8">
        <v>8879717.3800000008</v>
      </c>
      <c r="E434" s="6" t="s">
        <v>2593</v>
      </c>
      <c r="G434" s="10">
        <v>41603</v>
      </c>
      <c r="J434" s="133">
        <f ca="1">VLOOKUP(A434,OFFSET('Классификация клиентов'!$A$6,1,0,1000,2),2,0)</f>
        <v>3</v>
      </c>
      <c r="K434" s="15">
        <f t="shared" si="43"/>
        <v>3</v>
      </c>
      <c r="L434" s="15"/>
      <c r="M434" s="15"/>
      <c r="N434" s="16">
        <f t="shared" ca="1" si="45"/>
        <v>5</v>
      </c>
      <c r="O434" s="8">
        <f t="shared" ca="1" si="46"/>
        <v>5</v>
      </c>
      <c r="P434" s="8">
        <f t="shared" ca="1" si="47"/>
        <v>5</v>
      </c>
      <c r="Q434" s="8">
        <f t="shared" si="44"/>
        <v>0</v>
      </c>
      <c r="R434" s="16">
        <v>1</v>
      </c>
      <c r="S434" s="16"/>
      <c r="T434" s="19">
        <v>36526</v>
      </c>
      <c r="U434" s="16">
        <v>608</v>
      </c>
      <c r="V434" s="19"/>
      <c r="W434" s="160"/>
      <c r="X434" s="160"/>
      <c r="Y434" s="160"/>
      <c r="Z434" s="160"/>
      <c r="AA434" s="160"/>
      <c r="AB434" s="10">
        <v>42635</v>
      </c>
      <c r="AC434" t="s">
        <v>563</v>
      </c>
      <c r="AD434" s="160">
        <f t="shared" si="48"/>
        <v>0</v>
      </c>
      <c r="AF434" t="s">
        <v>466</v>
      </c>
      <c r="AG434" t="str">
        <f t="shared" si="49"/>
        <v/>
      </c>
    </row>
    <row r="435" spans="1:33" x14ac:dyDescent="0.25">
      <c r="A435">
        <v>2516</v>
      </c>
      <c r="B435">
        <v>15644</v>
      </c>
      <c r="C435" s="6" t="s">
        <v>3237</v>
      </c>
      <c r="D435" s="8">
        <v>8915522.6899999995</v>
      </c>
      <c r="E435" s="6" t="s">
        <v>2600</v>
      </c>
      <c r="G435" s="10">
        <v>41603</v>
      </c>
      <c r="J435" s="133">
        <f ca="1">VLOOKUP(A435,OFFSET('Классификация клиентов'!$A$6,1,0,1000,2),2,0)</f>
        <v>3</v>
      </c>
      <c r="K435" s="15">
        <f t="shared" si="43"/>
        <v>3</v>
      </c>
      <c r="L435" s="15"/>
      <c r="M435" s="15"/>
      <c r="N435" s="16">
        <f t="shared" ca="1" si="45"/>
        <v>5</v>
      </c>
      <c r="O435" s="8">
        <f t="shared" ca="1" si="46"/>
        <v>5</v>
      </c>
      <c r="P435" s="8">
        <f t="shared" ca="1" si="47"/>
        <v>5</v>
      </c>
      <c r="Q435" s="8">
        <f t="shared" si="44"/>
        <v>0</v>
      </c>
      <c r="R435" s="16">
        <v>1</v>
      </c>
      <c r="S435" s="16"/>
      <c r="T435" s="19">
        <v>36526</v>
      </c>
      <c r="U435" s="16">
        <v>608</v>
      </c>
      <c r="V435" s="19"/>
      <c r="W435" s="160"/>
      <c r="X435" s="160"/>
      <c r="Y435" s="160"/>
      <c r="Z435" s="160"/>
      <c r="AA435" s="160"/>
      <c r="AB435" s="10">
        <v>42635</v>
      </c>
      <c r="AC435" t="s">
        <v>563</v>
      </c>
      <c r="AD435" s="160">
        <f t="shared" si="48"/>
        <v>0</v>
      </c>
      <c r="AF435" t="s">
        <v>466</v>
      </c>
      <c r="AG435" t="str">
        <f t="shared" si="49"/>
        <v/>
      </c>
    </row>
    <row r="436" spans="1:33" x14ac:dyDescent="0.25">
      <c r="A436">
        <v>2516</v>
      </c>
      <c r="B436">
        <v>15883</v>
      </c>
      <c r="C436" s="6" t="s">
        <v>3238</v>
      </c>
      <c r="D436" s="8">
        <v>9076646.5899999999</v>
      </c>
      <c r="E436" s="6" t="s">
        <v>2675</v>
      </c>
      <c r="G436" s="10">
        <v>41603</v>
      </c>
      <c r="J436" s="133">
        <f ca="1">VLOOKUP(A436,OFFSET('Классификация клиентов'!$A$6,1,0,1000,2),2,0)</f>
        <v>3</v>
      </c>
      <c r="K436" s="15">
        <f t="shared" si="43"/>
        <v>3</v>
      </c>
      <c r="L436" s="15"/>
      <c r="M436" s="15"/>
      <c r="N436" s="16">
        <f t="shared" ca="1" si="45"/>
        <v>5</v>
      </c>
      <c r="O436" s="8">
        <f t="shared" ca="1" si="46"/>
        <v>5</v>
      </c>
      <c r="P436" s="8">
        <f t="shared" ca="1" si="47"/>
        <v>5</v>
      </c>
      <c r="Q436" s="8">
        <f t="shared" si="44"/>
        <v>0</v>
      </c>
      <c r="R436" s="16">
        <v>1</v>
      </c>
      <c r="S436" s="16"/>
      <c r="T436" s="19">
        <v>36526</v>
      </c>
      <c r="U436" s="16">
        <v>667</v>
      </c>
      <c r="V436" s="19"/>
      <c r="W436" s="160"/>
      <c r="X436" s="160"/>
      <c r="Y436" s="160"/>
      <c r="Z436" s="160"/>
      <c r="AA436" s="160"/>
      <c r="AB436" s="10">
        <v>42635</v>
      </c>
      <c r="AC436" t="s">
        <v>563</v>
      </c>
      <c r="AD436" s="160">
        <f t="shared" si="48"/>
        <v>0</v>
      </c>
      <c r="AF436" t="s">
        <v>466</v>
      </c>
      <c r="AG436" t="str">
        <f t="shared" si="49"/>
        <v/>
      </c>
    </row>
    <row r="437" spans="1:33" x14ac:dyDescent="0.25">
      <c r="A437">
        <v>2516</v>
      </c>
      <c r="B437">
        <v>15884</v>
      </c>
      <c r="C437" s="6" t="s">
        <v>3239</v>
      </c>
      <c r="D437" s="8">
        <v>183298332.63999999</v>
      </c>
      <c r="E437" s="6" t="s">
        <v>2676</v>
      </c>
      <c r="G437" s="10">
        <v>41603</v>
      </c>
      <c r="J437" s="133">
        <f ca="1">VLOOKUP(A437,OFFSET('Классификация клиентов'!$A$6,1,0,1000,2),2,0)</f>
        <v>3</v>
      </c>
      <c r="K437" s="15">
        <f t="shared" si="43"/>
        <v>3</v>
      </c>
      <c r="L437" s="15"/>
      <c r="M437" s="15"/>
      <c r="N437" s="16">
        <f t="shared" ca="1" si="45"/>
        <v>5</v>
      </c>
      <c r="O437" s="8">
        <f t="shared" ca="1" si="46"/>
        <v>5</v>
      </c>
      <c r="P437" s="8">
        <f t="shared" ca="1" si="47"/>
        <v>5</v>
      </c>
      <c r="Q437" s="8">
        <f t="shared" si="44"/>
        <v>0</v>
      </c>
      <c r="R437" s="16">
        <v>1</v>
      </c>
      <c r="S437" s="16"/>
      <c r="T437" s="19">
        <v>36526</v>
      </c>
      <c r="U437" s="16">
        <v>677</v>
      </c>
      <c r="V437" s="19"/>
      <c r="W437" s="160"/>
      <c r="X437" s="160"/>
      <c r="Y437" s="160"/>
      <c r="Z437" s="160"/>
      <c r="AA437" s="160"/>
      <c r="AB437" s="10">
        <v>42635</v>
      </c>
      <c r="AC437" t="s">
        <v>563</v>
      </c>
      <c r="AD437" s="160">
        <f t="shared" si="48"/>
        <v>0</v>
      </c>
      <c r="AF437" t="s">
        <v>466</v>
      </c>
      <c r="AG437" t="str">
        <f t="shared" si="49"/>
        <v/>
      </c>
    </row>
    <row r="438" spans="1:33" x14ac:dyDescent="0.25">
      <c r="A438">
        <v>2516</v>
      </c>
      <c r="B438">
        <v>15885</v>
      </c>
      <c r="C438" s="6" t="s">
        <v>3240</v>
      </c>
      <c r="D438" s="8">
        <v>6393983.3200000003</v>
      </c>
      <c r="E438" s="6" t="s">
        <v>2677</v>
      </c>
      <c r="G438" s="10">
        <v>41603</v>
      </c>
      <c r="J438" s="133">
        <f ca="1">VLOOKUP(A438,OFFSET('Классификация клиентов'!$A$6,1,0,1000,2),2,0)</f>
        <v>3</v>
      </c>
      <c r="K438" s="15">
        <f t="shared" si="43"/>
        <v>3</v>
      </c>
      <c r="L438" s="15"/>
      <c r="M438" s="15"/>
      <c r="N438" s="16">
        <f t="shared" ca="1" si="45"/>
        <v>5</v>
      </c>
      <c r="O438" s="8">
        <f t="shared" ca="1" si="46"/>
        <v>5</v>
      </c>
      <c r="P438" s="8">
        <f t="shared" ca="1" si="47"/>
        <v>5</v>
      </c>
      <c r="Q438" s="8">
        <f t="shared" si="44"/>
        <v>0</v>
      </c>
      <c r="R438" s="16">
        <v>1</v>
      </c>
      <c r="S438" s="16"/>
      <c r="T438" s="19">
        <v>36526</v>
      </c>
      <c r="U438" s="16">
        <v>667</v>
      </c>
      <c r="V438" s="19"/>
      <c r="W438" s="160"/>
      <c r="X438" s="160"/>
      <c r="Y438" s="160"/>
      <c r="Z438" s="160"/>
      <c r="AA438" s="160"/>
      <c r="AB438" s="10">
        <v>42635</v>
      </c>
      <c r="AC438" t="s">
        <v>563</v>
      </c>
      <c r="AD438" s="160">
        <f t="shared" si="48"/>
        <v>0</v>
      </c>
      <c r="AF438" t="s">
        <v>466</v>
      </c>
      <c r="AG438" t="str">
        <f t="shared" si="49"/>
        <v/>
      </c>
    </row>
    <row r="439" spans="1:33" x14ac:dyDescent="0.25">
      <c r="A439">
        <v>2516</v>
      </c>
      <c r="B439">
        <v>16292</v>
      </c>
      <c r="C439" s="6" t="s">
        <v>3241</v>
      </c>
      <c r="D439" s="8">
        <v>3425747.82</v>
      </c>
      <c r="E439" s="6" t="s">
        <v>2829</v>
      </c>
      <c r="G439" s="10">
        <v>42236</v>
      </c>
      <c r="J439" s="133">
        <f ca="1">VLOOKUP(A439,OFFSET('Классификация клиентов'!$A$6,1,0,1000,2),2,0)</f>
        <v>3</v>
      </c>
      <c r="K439" s="15">
        <f t="shared" si="43"/>
        <v>3</v>
      </c>
      <c r="L439" s="15"/>
      <c r="M439" s="15"/>
      <c r="N439" s="16">
        <f t="shared" ca="1" si="45"/>
        <v>5</v>
      </c>
      <c r="O439" s="8">
        <f t="shared" ca="1" si="46"/>
        <v>5</v>
      </c>
      <c r="P439" s="8">
        <f t="shared" ca="1" si="47"/>
        <v>5</v>
      </c>
      <c r="Q439" s="8">
        <f t="shared" si="44"/>
        <v>0</v>
      </c>
      <c r="R439" s="16">
        <v>1</v>
      </c>
      <c r="S439" s="16"/>
      <c r="T439" s="19">
        <v>36526</v>
      </c>
      <c r="U439" s="16">
        <v>733</v>
      </c>
      <c r="V439" s="19"/>
      <c r="W439" s="160"/>
      <c r="X439" s="160"/>
      <c r="Y439" s="160"/>
      <c r="Z439" s="160"/>
      <c r="AA439" s="160"/>
      <c r="AB439" s="10">
        <v>42635</v>
      </c>
      <c r="AC439" t="s">
        <v>563</v>
      </c>
      <c r="AD439" s="160">
        <f t="shared" si="48"/>
        <v>0</v>
      </c>
      <c r="AF439" t="s">
        <v>466</v>
      </c>
      <c r="AG439" t="str">
        <f t="shared" si="49"/>
        <v/>
      </c>
    </row>
    <row r="440" spans="1:33" x14ac:dyDescent="0.25">
      <c r="A440">
        <v>2516</v>
      </c>
      <c r="B440">
        <v>16293</v>
      </c>
      <c r="C440" s="6" t="s">
        <v>3242</v>
      </c>
      <c r="D440" s="8">
        <v>16480511.43</v>
      </c>
      <c r="E440" s="6" t="s">
        <v>2830</v>
      </c>
      <c r="G440" s="10">
        <v>42236</v>
      </c>
      <c r="J440" s="133">
        <f ca="1">VLOOKUP(A440,OFFSET('Классификация клиентов'!$A$6,1,0,1000,2),2,0)</f>
        <v>3</v>
      </c>
      <c r="K440" s="15">
        <f t="shared" si="43"/>
        <v>3</v>
      </c>
      <c r="L440" s="15"/>
      <c r="M440" s="15"/>
      <c r="N440" s="16">
        <f t="shared" ca="1" si="45"/>
        <v>5</v>
      </c>
      <c r="O440" s="8">
        <f t="shared" ca="1" si="46"/>
        <v>5</v>
      </c>
      <c r="P440" s="8">
        <f t="shared" ca="1" si="47"/>
        <v>5</v>
      </c>
      <c r="Q440" s="8">
        <f t="shared" si="44"/>
        <v>0</v>
      </c>
      <c r="R440" s="16">
        <v>1</v>
      </c>
      <c r="S440" s="16"/>
      <c r="T440" s="19">
        <v>36526</v>
      </c>
      <c r="U440" s="16">
        <v>659</v>
      </c>
      <c r="V440" s="19"/>
      <c r="W440" s="160"/>
      <c r="X440" s="160"/>
      <c r="Y440" s="160"/>
      <c r="Z440" s="160"/>
      <c r="AA440" s="160"/>
      <c r="AB440" s="10">
        <v>42635</v>
      </c>
      <c r="AC440" t="s">
        <v>563</v>
      </c>
      <c r="AD440" s="160">
        <f t="shared" si="48"/>
        <v>0</v>
      </c>
      <c r="AF440" t="s">
        <v>466</v>
      </c>
      <c r="AG440" t="str">
        <f t="shared" si="49"/>
        <v/>
      </c>
    </row>
    <row r="441" spans="1:33" x14ac:dyDescent="0.25">
      <c r="A441">
        <v>2516</v>
      </c>
      <c r="B441">
        <v>16294</v>
      </c>
      <c r="C441" s="6" t="s">
        <v>3243</v>
      </c>
      <c r="D441" s="8">
        <v>11191541.720000001</v>
      </c>
      <c r="E441" s="6" t="s">
        <v>2831</v>
      </c>
      <c r="G441" s="10">
        <v>42236</v>
      </c>
      <c r="J441" s="133">
        <f ca="1">VLOOKUP(A441,OFFSET('Классификация клиентов'!$A$6,1,0,1000,2),2,0)</f>
        <v>3</v>
      </c>
      <c r="K441" s="15">
        <f t="shared" si="43"/>
        <v>3</v>
      </c>
      <c r="L441" s="15"/>
      <c r="M441" s="15"/>
      <c r="N441" s="16">
        <f t="shared" ca="1" si="45"/>
        <v>5</v>
      </c>
      <c r="O441" s="8">
        <f t="shared" ca="1" si="46"/>
        <v>5</v>
      </c>
      <c r="P441" s="8">
        <f t="shared" ca="1" si="47"/>
        <v>5</v>
      </c>
      <c r="Q441" s="8">
        <f t="shared" si="44"/>
        <v>0</v>
      </c>
      <c r="R441" s="16">
        <v>1</v>
      </c>
      <c r="S441" s="16"/>
      <c r="T441" s="19">
        <v>36526</v>
      </c>
      <c r="U441" s="16">
        <v>719</v>
      </c>
      <c r="V441" s="19"/>
      <c r="W441" s="160"/>
      <c r="X441" s="160"/>
      <c r="Y441" s="160"/>
      <c r="Z441" s="160"/>
      <c r="AA441" s="160"/>
      <c r="AB441" s="10">
        <v>42635</v>
      </c>
      <c r="AC441" t="s">
        <v>563</v>
      </c>
      <c r="AD441" s="160">
        <f t="shared" si="48"/>
        <v>0</v>
      </c>
      <c r="AF441" t="s">
        <v>466</v>
      </c>
      <c r="AG441" t="str">
        <f t="shared" si="49"/>
        <v/>
      </c>
    </row>
    <row r="442" spans="1:33" x14ac:dyDescent="0.25">
      <c r="A442">
        <v>2516</v>
      </c>
      <c r="B442">
        <v>16629</v>
      </c>
      <c r="C442" s="6" t="s">
        <v>3244</v>
      </c>
      <c r="D442" s="8">
        <v>6593050.9199999999</v>
      </c>
      <c r="E442" s="6" t="s">
        <v>2979</v>
      </c>
      <c r="G442" s="10">
        <v>41603</v>
      </c>
      <c r="J442" s="133">
        <f ca="1">VLOOKUP(A442,OFFSET('Классификация клиентов'!$A$6,1,0,1000,2),2,0)</f>
        <v>3</v>
      </c>
      <c r="K442" s="15">
        <f t="shared" si="43"/>
        <v>3</v>
      </c>
      <c r="L442" s="15"/>
      <c r="M442" s="15"/>
      <c r="N442" s="16">
        <f t="shared" ca="1" si="45"/>
        <v>5</v>
      </c>
      <c r="O442" s="8">
        <f t="shared" ca="1" si="46"/>
        <v>5</v>
      </c>
      <c r="P442" s="8">
        <f t="shared" ca="1" si="47"/>
        <v>5</v>
      </c>
      <c r="Q442" s="8">
        <f t="shared" si="44"/>
        <v>0</v>
      </c>
      <c r="R442" s="16">
        <v>1</v>
      </c>
      <c r="S442" s="16"/>
      <c r="T442" s="19">
        <v>36526</v>
      </c>
      <c r="U442" s="16">
        <v>679</v>
      </c>
      <c r="V442" s="19"/>
      <c r="W442" s="160"/>
      <c r="X442" s="160"/>
      <c r="Y442" s="160"/>
      <c r="Z442" s="160"/>
      <c r="AA442" s="160"/>
      <c r="AB442" s="10">
        <v>42635</v>
      </c>
      <c r="AC442" t="s">
        <v>563</v>
      </c>
      <c r="AD442" s="160">
        <f t="shared" si="48"/>
        <v>0</v>
      </c>
      <c r="AF442" t="s">
        <v>466</v>
      </c>
      <c r="AG442" t="str">
        <f t="shared" si="49"/>
        <v/>
      </c>
    </row>
    <row r="443" spans="1:33" x14ac:dyDescent="0.25">
      <c r="A443">
        <v>2517</v>
      </c>
      <c r="B443">
        <v>14903</v>
      </c>
      <c r="C443" s="6" t="s">
        <v>1809</v>
      </c>
      <c r="D443" s="8">
        <v>400000000</v>
      </c>
      <c r="E443" s="6" t="s">
        <v>2014</v>
      </c>
      <c r="G443" s="10">
        <v>40745</v>
      </c>
      <c r="J443" s="133">
        <f ca="1">VLOOKUP(A443,OFFSET('Классификация клиентов'!$A$6,1,0,1000,2),2,0)</f>
        <v>3</v>
      </c>
      <c r="K443" s="15">
        <f t="shared" si="43"/>
        <v>3</v>
      </c>
      <c r="L443" s="15"/>
      <c r="M443" s="15"/>
      <c r="N443" s="16">
        <f t="shared" ca="1" si="45"/>
        <v>5</v>
      </c>
      <c r="O443" s="8">
        <f t="shared" ca="1" si="46"/>
        <v>5</v>
      </c>
      <c r="P443" s="8">
        <f t="shared" ca="1" si="47"/>
        <v>5</v>
      </c>
      <c r="Q443" s="8">
        <f t="shared" si="44"/>
        <v>0</v>
      </c>
      <c r="R443" s="16">
        <v>1</v>
      </c>
      <c r="S443" s="16"/>
      <c r="T443" s="19">
        <v>36526</v>
      </c>
      <c r="U443" s="16">
        <v>726</v>
      </c>
      <c r="V443" s="19"/>
      <c r="W443" s="160"/>
      <c r="X443" s="160"/>
      <c r="Y443" s="160"/>
      <c r="Z443" s="160"/>
      <c r="AA443" s="160"/>
      <c r="AB443" s="10">
        <v>42510</v>
      </c>
      <c r="AC443" t="s">
        <v>563</v>
      </c>
      <c r="AD443" s="160">
        <f t="shared" si="48"/>
        <v>0</v>
      </c>
      <c r="AF443" t="s">
        <v>466</v>
      </c>
      <c r="AG443" t="str">
        <f t="shared" si="49"/>
        <v/>
      </c>
    </row>
    <row r="444" spans="1:33" x14ac:dyDescent="0.25">
      <c r="A444">
        <v>2517</v>
      </c>
      <c r="B444">
        <v>17396</v>
      </c>
      <c r="C444" s="6" t="s">
        <v>3501</v>
      </c>
      <c r="D444" s="8">
        <v>31089745.620000001</v>
      </c>
      <c r="E444" s="6" t="s">
        <v>3505</v>
      </c>
      <c r="G444" s="10">
        <v>41964</v>
      </c>
      <c r="J444" s="133">
        <f ca="1">VLOOKUP(A444,OFFSET('Классификация клиентов'!$A$6,1,0,1000,2),2,0)</f>
        <v>3</v>
      </c>
      <c r="K444" s="15">
        <f t="shared" si="43"/>
        <v>3</v>
      </c>
      <c r="L444" s="15"/>
      <c r="M444" s="15"/>
      <c r="N444" s="16">
        <f t="shared" ca="1" si="45"/>
        <v>5</v>
      </c>
      <c r="O444" s="8">
        <f t="shared" ca="1" si="46"/>
        <v>5</v>
      </c>
      <c r="P444" s="8">
        <f t="shared" ca="1" si="47"/>
        <v>5</v>
      </c>
      <c r="Q444" s="8">
        <f t="shared" si="44"/>
        <v>0</v>
      </c>
      <c r="R444" s="16">
        <v>1</v>
      </c>
      <c r="S444" s="16"/>
      <c r="T444" s="19">
        <v>36526</v>
      </c>
      <c r="U444" s="16">
        <v>712</v>
      </c>
      <c r="V444" s="19"/>
      <c r="W444" s="160"/>
      <c r="X444" s="160"/>
      <c r="Y444" s="160"/>
      <c r="Z444" s="160"/>
      <c r="AA444" s="160"/>
      <c r="AB444" s="10">
        <v>42521</v>
      </c>
      <c r="AC444" t="s">
        <v>563</v>
      </c>
      <c r="AD444" s="160">
        <f t="shared" si="48"/>
        <v>0</v>
      </c>
      <c r="AF444" t="s">
        <v>466</v>
      </c>
      <c r="AG444" t="str">
        <f t="shared" si="49"/>
        <v/>
      </c>
    </row>
    <row r="445" spans="1:33" x14ac:dyDescent="0.25">
      <c r="A445">
        <v>2652</v>
      </c>
      <c r="B445">
        <v>12935</v>
      </c>
      <c r="C445" s="6" t="s">
        <v>2509</v>
      </c>
      <c r="D445" s="8">
        <v>602145161.29999995</v>
      </c>
      <c r="E445" s="6" t="s">
        <v>2015</v>
      </c>
      <c r="G445" s="10">
        <v>41865</v>
      </c>
      <c r="J445" s="133">
        <f ca="1">VLOOKUP(A445,OFFSET('Классификация клиентов'!$A$6,1,0,1000,2),2,0)</f>
        <v>3</v>
      </c>
      <c r="K445" s="15">
        <f t="shared" si="43"/>
        <v>3</v>
      </c>
      <c r="L445" s="15"/>
      <c r="M445" s="15"/>
      <c r="N445" s="16">
        <f t="shared" ca="1" si="45"/>
        <v>5</v>
      </c>
      <c r="O445" s="8">
        <f t="shared" ca="1" si="46"/>
        <v>5</v>
      </c>
      <c r="P445" s="8">
        <f t="shared" ca="1" si="47"/>
        <v>5</v>
      </c>
      <c r="Q445" s="8">
        <f t="shared" si="44"/>
        <v>0</v>
      </c>
      <c r="R445" s="16">
        <v>1</v>
      </c>
      <c r="S445" s="16"/>
      <c r="T445" s="19">
        <v>36526</v>
      </c>
      <c r="U445" s="16">
        <v>631</v>
      </c>
      <c r="V445" s="19"/>
      <c r="W445" s="160"/>
      <c r="X445" s="160"/>
      <c r="Y445" s="160"/>
      <c r="Z445" s="160"/>
      <c r="AA445" s="160"/>
      <c r="AB445" s="10">
        <v>42411</v>
      </c>
      <c r="AC445" t="s">
        <v>563</v>
      </c>
      <c r="AD445" s="160">
        <f t="shared" si="48"/>
        <v>0</v>
      </c>
      <c r="AF445" t="s">
        <v>466</v>
      </c>
      <c r="AG445" t="str">
        <f t="shared" si="49"/>
        <v/>
      </c>
    </row>
    <row r="446" spans="1:33" x14ac:dyDescent="0.25">
      <c r="A446">
        <v>2669</v>
      </c>
      <c r="B446">
        <v>16575</v>
      </c>
      <c r="C446" s="6" t="s">
        <v>3140</v>
      </c>
      <c r="D446" s="8">
        <v>8199414236.8900003</v>
      </c>
      <c r="E446" s="6" t="s">
        <v>3141</v>
      </c>
      <c r="G446" s="10">
        <v>42256</v>
      </c>
      <c r="J446" s="133">
        <f ca="1">VLOOKUP(A446,OFFSET('Классификация клиентов'!$A$6,1,0,1000,2),2,0)</f>
        <v>2.2000000000000002</v>
      </c>
      <c r="K446" s="15">
        <f t="shared" si="43"/>
        <v>3</v>
      </c>
      <c r="L446" s="15">
        <v>-2</v>
      </c>
      <c r="M446" s="15" t="s">
        <v>3931</v>
      </c>
      <c r="N446" s="16">
        <f t="shared" ca="1" si="45"/>
        <v>3</v>
      </c>
      <c r="O446" s="8">
        <f t="shared" ca="1" si="46"/>
        <v>3</v>
      </c>
      <c r="P446" s="8">
        <f t="shared" ca="1" si="47"/>
        <v>3</v>
      </c>
      <c r="Q446" s="8">
        <f t="shared" si="44"/>
        <v>0</v>
      </c>
      <c r="R446" s="16">
        <v>1</v>
      </c>
      <c r="S446" s="16"/>
      <c r="T446" s="19">
        <v>42314</v>
      </c>
      <c r="U446" s="16">
        <v>292</v>
      </c>
      <c r="V446" s="19" t="s">
        <v>7005</v>
      </c>
      <c r="W446" s="160">
        <v>1</v>
      </c>
      <c r="X446" s="160"/>
      <c r="Y446" s="160">
        <v>1</v>
      </c>
      <c r="Z446" s="160">
        <v>1</v>
      </c>
      <c r="AA446" s="160"/>
      <c r="AB446" s="10">
        <v>42735</v>
      </c>
      <c r="AC446" t="s">
        <v>296</v>
      </c>
      <c r="AD446" s="160">
        <f t="shared" si="48"/>
        <v>3</v>
      </c>
      <c r="AF446" t="s">
        <v>7009</v>
      </c>
      <c r="AG446" t="str">
        <f t="shared" si="49"/>
        <v>реструктуризация (РУОБ отсутствует);
цели: погашение задолженности 3 лиц перед Банком (РУОБ отсутствует)</v>
      </c>
    </row>
    <row r="447" spans="1:33" x14ac:dyDescent="0.25">
      <c r="A447">
        <v>2686</v>
      </c>
      <c r="B447">
        <v>27539</v>
      </c>
      <c r="C447" s="6" t="s">
        <v>7775</v>
      </c>
      <c r="D447" s="8">
        <v>33000000000</v>
      </c>
      <c r="E447" s="6" t="s">
        <v>7782</v>
      </c>
      <c r="G447" s="10">
        <v>42733</v>
      </c>
      <c r="J447" s="133">
        <f ca="1">VLOOKUP(A447,OFFSET('Классификация клиентов'!$A$6,1,0,1000,2),2,0)</f>
        <v>1</v>
      </c>
      <c r="K447" s="15">
        <f t="shared" ca="1" si="43"/>
        <v>1</v>
      </c>
      <c r="L447" s="15"/>
      <c r="M447" s="15"/>
      <c r="N447" s="16">
        <f t="shared" ca="1" si="45"/>
        <v>1</v>
      </c>
      <c r="O447" s="8">
        <f t="shared" ca="1" si="46"/>
        <v>1</v>
      </c>
      <c r="P447" s="8">
        <f t="shared" ca="1" si="47"/>
        <v>1</v>
      </c>
      <c r="Q447" s="8">
        <f t="shared" si="44"/>
        <v>0</v>
      </c>
      <c r="R447" s="16">
        <v>0</v>
      </c>
      <c r="S447" s="16"/>
      <c r="T447" s="19">
        <v>42819</v>
      </c>
      <c r="U447" s="16">
        <v>0</v>
      </c>
      <c r="V447" s="19"/>
      <c r="W447" s="160"/>
      <c r="X447" s="160">
        <v>0</v>
      </c>
      <c r="Y447" s="160">
        <v>0</v>
      </c>
      <c r="Z447" s="160"/>
      <c r="AA447" s="160"/>
      <c r="AB447" s="10">
        <v>42755</v>
      </c>
      <c r="AC447" t="s">
        <v>296</v>
      </c>
      <c r="AD447" s="160">
        <f t="shared" si="48"/>
        <v>2</v>
      </c>
      <c r="AF447" t="s">
        <v>7783</v>
      </c>
      <c r="AG447" t="str">
        <f t="shared" si="49"/>
        <v>цели: погашение ранее выданной ссуды (РП №108 от 2016-12-13);
цели: предоставление/погашение займов 3 лицам (РП №108 от 2016-12-13)</v>
      </c>
    </row>
    <row r="448" spans="1:33" x14ac:dyDescent="0.25">
      <c r="A448">
        <v>2697</v>
      </c>
      <c r="B448">
        <v>26696</v>
      </c>
      <c r="C448" s="6" t="s">
        <v>5627</v>
      </c>
      <c r="D448" s="8">
        <v>2469000000</v>
      </c>
      <c r="E448" s="6" t="s">
        <v>5631</v>
      </c>
      <c r="G448" s="10">
        <v>42626</v>
      </c>
      <c r="J448" s="133">
        <f ca="1">VLOOKUP(A448,OFFSET('Классификация клиентов'!$A$6,1,0,1000,2),2,0)</f>
        <v>1</v>
      </c>
      <c r="K448" s="15">
        <f t="shared" si="43"/>
        <v>1</v>
      </c>
      <c r="L448" s="15"/>
      <c r="M448" s="15"/>
      <c r="N448" s="16">
        <f t="shared" ca="1" si="45"/>
        <v>1</v>
      </c>
      <c r="O448" s="8">
        <f t="shared" ca="1" si="46"/>
        <v>1</v>
      </c>
      <c r="P448" s="8">
        <f t="shared" ca="1" si="47"/>
        <v>1</v>
      </c>
      <c r="Q448" s="8">
        <f t="shared" si="44"/>
        <v>0</v>
      </c>
      <c r="R448" s="16">
        <v>1</v>
      </c>
      <c r="S448" s="16"/>
      <c r="T448" s="19">
        <v>42750</v>
      </c>
      <c r="U448" s="16">
        <v>0</v>
      </c>
      <c r="V448" s="19"/>
      <c r="W448" s="160"/>
      <c r="X448" s="160"/>
      <c r="Y448" s="160"/>
      <c r="Z448" s="160"/>
      <c r="AA448" s="160"/>
      <c r="AB448" s="10">
        <v>42735</v>
      </c>
      <c r="AC448" t="s">
        <v>296</v>
      </c>
      <c r="AD448" s="160">
        <f t="shared" si="48"/>
        <v>0</v>
      </c>
      <c r="AF448" t="s">
        <v>466</v>
      </c>
      <c r="AG448" t="str">
        <f t="shared" si="49"/>
        <v/>
      </c>
    </row>
    <row r="449" spans="1:33" x14ac:dyDescent="0.25">
      <c r="A449">
        <v>2712</v>
      </c>
      <c r="B449">
        <v>18232</v>
      </c>
      <c r="C449" s="6" t="s">
        <v>4766</v>
      </c>
      <c r="D449" s="8">
        <v>131243230.31</v>
      </c>
      <c r="E449" s="6" t="s">
        <v>4780</v>
      </c>
      <c r="G449" s="10">
        <v>41471</v>
      </c>
      <c r="J449" s="133">
        <f ca="1">VLOOKUP(A449,OFFSET('Классификация клиентов'!$A$6,1,0,1000,2),2,0)</f>
        <v>2.2999999999999998</v>
      </c>
      <c r="K449" s="15">
        <f t="shared" si="43"/>
        <v>3</v>
      </c>
      <c r="L449" s="15">
        <v>-2</v>
      </c>
      <c r="M449" s="15" t="s">
        <v>3931</v>
      </c>
      <c r="N449" s="16">
        <f t="shared" ca="1" si="45"/>
        <v>3</v>
      </c>
      <c r="O449" s="8">
        <f t="shared" ca="1" si="46"/>
        <v>3</v>
      </c>
      <c r="P449" s="8">
        <f t="shared" ca="1" si="47"/>
        <v>3</v>
      </c>
      <c r="Q449" s="8">
        <f t="shared" si="44"/>
        <v>0</v>
      </c>
      <c r="R449" s="16">
        <v>1</v>
      </c>
      <c r="S449" s="16"/>
      <c r="T449" s="19">
        <v>36526</v>
      </c>
      <c r="U449" s="16">
        <v>216</v>
      </c>
      <c r="V449" s="19"/>
      <c r="W449" s="160">
        <v>0</v>
      </c>
      <c r="X449" s="160"/>
      <c r="Y449" s="160">
        <v>0</v>
      </c>
      <c r="Z449" s="160"/>
      <c r="AA449" s="160"/>
      <c r="AB449" s="10">
        <v>42551</v>
      </c>
      <c r="AC449" t="s">
        <v>296</v>
      </c>
      <c r="AD449" s="160">
        <f t="shared" si="48"/>
        <v>2</v>
      </c>
      <c r="AF449" t="s">
        <v>4781</v>
      </c>
      <c r="AG449" t="str">
        <f t="shared" si="49"/>
        <v>реструктуризация (РП БМ №111 от 2014-12-24);
цели: приобретение/погашение ценных бумаг (РП БМ №51 от 2013-07-08)</v>
      </c>
    </row>
    <row r="450" spans="1:33" x14ac:dyDescent="0.25">
      <c r="A450">
        <v>2712</v>
      </c>
      <c r="B450">
        <v>18233</v>
      </c>
      <c r="C450" s="6" t="s">
        <v>4777</v>
      </c>
      <c r="D450" s="8">
        <v>13342333081.82</v>
      </c>
      <c r="E450" s="6" t="s">
        <v>4782</v>
      </c>
      <c r="G450" s="10">
        <v>41781</v>
      </c>
      <c r="J450" s="133">
        <f ca="1">VLOOKUP(A450,OFFSET('Классификация клиентов'!$A$6,1,0,1000,2),2,0)</f>
        <v>2.2999999999999998</v>
      </c>
      <c r="K450" s="15">
        <f t="shared" si="43"/>
        <v>3</v>
      </c>
      <c r="L450" s="15">
        <v>-2</v>
      </c>
      <c r="M450" s="15" t="s">
        <v>3931</v>
      </c>
      <c r="N450" s="16">
        <f t="shared" ca="1" si="45"/>
        <v>3</v>
      </c>
      <c r="O450" s="8">
        <f t="shared" ca="1" si="46"/>
        <v>3</v>
      </c>
      <c r="P450" s="8">
        <f t="shared" ca="1" si="47"/>
        <v>3</v>
      </c>
      <c r="Q450" s="8">
        <f t="shared" si="44"/>
        <v>0</v>
      </c>
      <c r="R450" s="16">
        <v>1</v>
      </c>
      <c r="S450" s="16"/>
      <c r="T450" s="19">
        <v>36526</v>
      </c>
      <c r="U450" s="16">
        <v>216</v>
      </c>
      <c r="V450" s="19"/>
      <c r="W450" s="160">
        <v>2</v>
      </c>
      <c r="X450" s="160">
        <v>0</v>
      </c>
      <c r="Y450" s="160"/>
      <c r="Z450" s="160"/>
      <c r="AA450" s="160"/>
      <c r="AB450" s="10">
        <v>42551</v>
      </c>
      <c r="AC450" t="s">
        <v>296</v>
      </c>
      <c r="AD450" s="160">
        <f t="shared" si="48"/>
        <v>2</v>
      </c>
      <c r="AF450" t="s">
        <v>4783</v>
      </c>
      <c r="AG450" t="str">
        <f t="shared" si="49"/>
        <v>реструктуризация (РУОБ отсутствует);
реструктуризация (РП БМ №104 от 2014-12-09);
цели: погашение ранее выданной ссуды (РП БМ №34 от 2014-04-21)</v>
      </c>
    </row>
    <row r="451" spans="1:33" x14ac:dyDescent="0.25">
      <c r="A451">
        <v>2712</v>
      </c>
      <c r="B451">
        <v>18234</v>
      </c>
      <c r="C451" s="6" t="s">
        <v>4127</v>
      </c>
      <c r="D451" s="8">
        <v>10740000000</v>
      </c>
      <c r="E451" s="6" t="s">
        <v>7810</v>
      </c>
      <c r="G451" s="10">
        <v>41485</v>
      </c>
      <c r="J451" s="133">
        <f ca="1">VLOOKUP(A451,OFFSET('Классификация клиентов'!$A$6,1,0,1000,2),2,0)</f>
        <v>2.2999999999999998</v>
      </c>
      <c r="K451" s="15">
        <f t="shared" si="43"/>
        <v>3</v>
      </c>
      <c r="L451" s="15">
        <v>-2</v>
      </c>
      <c r="M451" s="15" t="s">
        <v>3931</v>
      </c>
      <c r="N451" s="16">
        <f t="shared" ca="1" si="45"/>
        <v>3</v>
      </c>
      <c r="O451" s="8">
        <f t="shared" ca="1" si="46"/>
        <v>3</v>
      </c>
      <c r="P451" s="8">
        <f t="shared" ca="1" si="47"/>
        <v>3</v>
      </c>
      <c r="Q451" s="8">
        <f t="shared" si="44"/>
        <v>0</v>
      </c>
      <c r="R451" s="16">
        <v>1</v>
      </c>
      <c r="S451" s="16"/>
      <c r="T451" s="19">
        <v>36526</v>
      </c>
      <c r="U451" s="16">
        <v>216</v>
      </c>
      <c r="V451" s="19"/>
      <c r="W451" s="160">
        <v>2</v>
      </c>
      <c r="X451" s="160"/>
      <c r="Y451" s="160">
        <v>0</v>
      </c>
      <c r="Z451" s="160"/>
      <c r="AA451" s="160"/>
      <c r="AB451" s="10">
        <v>42551</v>
      </c>
      <c r="AC451" t="s">
        <v>296</v>
      </c>
      <c r="AD451" s="160">
        <f t="shared" si="48"/>
        <v>2</v>
      </c>
      <c r="AF451" t="s">
        <v>4328</v>
      </c>
      <c r="AG451" t="str">
        <f t="shared" si="49"/>
        <v>реструктуризация (РУОБ отсутствует);
реструктуризация (РП БМ №57 от 2014-06-30);
цели: предоставление/погашение займов 3 лицам (РП БМ №56 от 2013-07-29)</v>
      </c>
    </row>
    <row r="452" spans="1:33" x14ac:dyDescent="0.25">
      <c r="A452">
        <v>2712</v>
      </c>
      <c r="B452">
        <v>18431</v>
      </c>
      <c r="C452" s="6" t="s">
        <v>4762</v>
      </c>
      <c r="D452" s="8">
        <v>137870751.56</v>
      </c>
      <c r="E452" s="6" t="s">
        <v>4174</v>
      </c>
      <c r="G452" s="10">
        <v>42096</v>
      </c>
      <c r="J452" s="133">
        <f ca="1">VLOOKUP(A452,OFFSET('Классификация клиентов'!$A$6,1,0,1000,2),2,0)</f>
        <v>2.2999999999999998</v>
      </c>
      <c r="K452" s="15">
        <f t="shared" si="43"/>
        <v>3</v>
      </c>
      <c r="L452" s="15">
        <v>-2</v>
      </c>
      <c r="M452" s="15" t="s">
        <v>3931</v>
      </c>
      <c r="N452" s="16">
        <f t="shared" ca="1" si="45"/>
        <v>3</v>
      </c>
      <c r="O452" s="8">
        <f t="shared" ca="1" si="46"/>
        <v>3</v>
      </c>
      <c r="P452" s="8">
        <f t="shared" ca="1" si="47"/>
        <v>3</v>
      </c>
      <c r="Q452" s="8">
        <f t="shared" si="44"/>
        <v>0</v>
      </c>
      <c r="R452" s="16">
        <v>1</v>
      </c>
      <c r="S452" s="16"/>
      <c r="T452" s="19">
        <v>41689</v>
      </c>
      <c r="U452" s="16">
        <v>672</v>
      </c>
      <c r="V452" s="19"/>
      <c r="W452" s="160">
        <v>1</v>
      </c>
      <c r="X452" s="160"/>
      <c r="Y452" s="160"/>
      <c r="Z452" s="160"/>
      <c r="AA452" s="160"/>
      <c r="AB452" s="10">
        <v>42664</v>
      </c>
      <c r="AC452" t="s">
        <v>353</v>
      </c>
      <c r="AD452" s="160">
        <f t="shared" si="48"/>
        <v>1</v>
      </c>
      <c r="AF452" t="s">
        <v>1851</v>
      </c>
      <c r="AG452" t="str">
        <f t="shared" si="49"/>
        <v>реструктуризация (РУОБ отсутствует)</v>
      </c>
    </row>
    <row r="453" spans="1:33" x14ac:dyDescent="0.25">
      <c r="A453">
        <v>2712</v>
      </c>
      <c r="B453">
        <v>18432</v>
      </c>
      <c r="C453" s="6" t="s">
        <v>4763</v>
      </c>
      <c r="D453" s="8">
        <v>137870751.56</v>
      </c>
      <c r="E453" s="6" t="s">
        <v>4774</v>
      </c>
      <c r="G453" s="10">
        <v>42096</v>
      </c>
      <c r="J453" s="133">
        <f ca="1">VLOOKUP(A453,OFFSET('Классификация клиентов'!$A$6,1,0,1000,2),2,0)</f>
        <v>2.2999999999999998</v>
      </c>
      <c r="K453" s="15">
        <f t="shared" si="43"/>
        <v>3</v>
      </c>
      <c r="L453" s="15">
        <v>-2</v>
      </c>
      <c r="M453" s="15" t="s">
        <v>3931</v>
      </c>
      <c r="N453" s="16">
        <f t="shared" ca="1" si="45"/>
        <v>3</v>
      </c>
      <c r="O453" s="8">
        <f t="shared" ca="1" si="46"/>
        <v>3</v>
      </c>
      <c r="P453" s="8">
        <f t="shared" ca="1" si="47"/>
        <v>3</v>
      </c>
      <c r="Q453" s="8">
        <f t="shared" si="44"/>
        <v>0</v>
      </c>
      <c r="R453" s="16">
        <v>1</v>
      </c>
      <c r="S453" s="16"/>
      <c r="T453" s="19">
        <v>41689</v>
      </c>
      <c r="U453" s="16">
        <v>672</v>
      </c>
      <c r="V453" s="19"/>
      <c r="W453" s="160">
        <v>1</v>
      </c>
      <c r="X453" s="160"/>
      <c r="Y453" s="160"/>
      <c r="Z453" s="160"/>
      <c r="AA453" s="160"/>
      <c r="AB453" s="10">
        <v>42664</v>
      </c>
      <c r="AC453" t="s">
        <v>353</v>
      </c>
      <c r="AD453" s="160">
        <f t="shared" si="48"/>
        <v>1</v>
      </c>
      <c r="AF453" t="s">
        <v>1851</v>
      </c>
      <c r="AG453" t="str">
        <f t="shared" si="49"/>
        <v>реструктуризация (РУОБ отсутствует)</v>
      </c>
    </row>
    <row r="454" spans="1:33" x14ac:dyDescent="0.25">
      <c r="A454">
        <v>2712</v>
      </c>
      <c r="B454">
        <v>18433</v>
      </c>
      <c r="C454" s="6" t="s">
        <v>4764</v>
      </c>
      <c r="D454" s="8">
        <v>206948169.34999999</v>
      </c>
      <c r="E454" s="6" t="s">
        <v>4175</v>
      </c>
      <c r="G454" s="10">
        <v>42144</v>
      </c>
      <c r="J454" s="133">
        <f ca="1">VLOOKUP(A454,OFFSET('Классификация клиентов'!$A$6,1,0,1000,2),2,0)</f>
        <v>2.2999999999999998</v>
      </c>
      <c r="K454" s="15">
        <f t="shared" ref="K454:K517" si="50" xml:space="preserve"> ROUND(MAX( IF(R454 = 0, IF(S454 = 1, 1, J454), 1)*1, IF(U454 &gt; 30, 3, IF(U454 &gt; 5, 2, 1)), IF(W454 &gt; 0, 2, 1), IF(X454 &gt; 0,2,1)), 0)</f>
        <v>3</v>
      </c>
      <c r="L454" s="15">
        <v>-2</v>
      </c>
      <c r="M454" s="15" t="s">
        <v>3931</v>
      </c>
      <c r="N454" s="16">
        <f t="shared" ca="1" si="45"/>
        <v>3</v>
      </c>
      <c r="O454" s="8">
        <f t="shared" ca="1" si="46"/>
        <v>3</v>
      </c>
      <c r="P454" s="8">
        <f t="shared" ca="1" si="47"/>
        <v>3</v>
      </c>
      <c r="Q454" s="8">
        <f t="shared" ref="Q454:Q517" si="51">IF(ISNA(VLOOKUP(B454,aid_exc,1,0)), 0, VLOOKUP(B454,aid_exc,2,0))</f>
        <v>0</v>
      </c>
      <c r="R454" s="16">
        <v>1</v>
      </c>
      <c r="S454" s="16"/>
      <c r="T454" s="19">
        <v>40906</v>
      </c>
      <c r="U454" s="16">
        <v>672</v>
      </c>
      <c r="V454" s="19"/>
      <c r="W454" s="160">
        <v>1</v>
      </c>
      <c r="X454" s="160"/>
      <c r="Y454" s="160"/>
      <c r="Z454" s="160"/>
      <c r="AA454" s="160"/>
      <c r="AB454" s="10">
        <v>42664</v>
      </c>
      <c r="AC454" t="s">
        <v>353</v>
      </c>
      <c r="AD454" s="160">
        <f t="shared" si="48"/>
        <v>1</v>
      </c>
      <c r="AF454" t="s">
        <v>1851</v>
      </c>
      <c r="AG454" t="str">
        <f t="shared" si="49"/>
        <v>реструктуризация (РУОБ отсутствует)</v>
      </c>
    </row>
    <row r="455" spans="1:33" x14ac:dyDescent="0.25">
      <c r="A455">
        <v>2712</v>
      </c>
      <c r="B455">
        <v>18434</v>
      </c>
      <c r="C455" s="6" t="s">
        <v>4765</v>
      </c>
      <c r="D455" s="8">
        <v>42138411.700000003</v>
      </c>
      <c r="E455" s="6" t="s">
        <v>4176</v>
      </c>
      <c r="G455" s="10">
        <v>42144</v>
      </c>
      <c r="J455" s="133">
        <f ca="1">VLOOKUP(A455,OFFSET('Классификация клиентов'!$A$6,1,0,1000,2),2,0)</f>
        <v>2.2999999999999998</v>
      </c>
      <c r="K455" s="15">
        <f t="shared" si="50"/>
        <v>3</v>
      </c>
      <c r="L455" s="15">
        <v>-2</v>
      </c>
      <c r="M455" s="15" t="s">
        <v>3931</v>
      </c>
      <c r="N455" s="16">
        <f t="shared" ref="N455:N518" ca="1" si="52">MAX(1, J455+K455-1 +
            IF(OR( M455*1=0, NOT(ISERR(SEARCH((ROUND(J455,0)+K455-1) &amp; "", IF(L455&lt;&gt;-2, "", LEFT(M455)-1) &amp; M455)) )),
                   IF(L455=-2, -( IF(AND(M455*1&lt;&gt;0,  LEFT(M455)*1 = ROUND(J455,0)+K455), 0, 1 ) + J455 - ROUND(J455,0) ), L455),  0) )</f>
        <v>3</v>
      </c>
      <c r="O455" s="8">
        <f t="shared" ref="O455:O518" ca="1" si="53">MAX(N455, IF(Y455&gt;0,3,1), IF(Z455&gt;0,3,1), IF(AA455&gt;0,3,1))</f>
        <v>3</v>
      </c>
      <c r="P455" s="8">
        <f t="shared" ref="P455:P518" ca="1" si="54">IF(Q455=1, N455, IF(Q455=2, 0, O455))</f>
        <v>3</v>
      </c>
      <c r="Q455" s="8">
        <f t="shared" si="51"/>
        <v>0</v>
      </c>
      <c r="R455" s="16">
        <v>1</v>
      </c>
      <c r="S455" s="16"/>
      <c r="T455" s="19">
        <v>40906</v>
      </c>
      <c r="U455" s="16">
        <v>672</v>
      </c>
      <c r="V455" s="19"/>
      <c r="W455" s="160">
        <v>1</v>
      </c>
      <c r="X455" s="160"/>
      <c r="Y455" s="160"/>
      <c r="Z455" s="160"/>
      <c r="AA455" s="160"/>
      <c r="AB455" s="10">
        <v>42664</v>
      </c>
      <c r="AC455" t="s">
        <v>353</v>
      </c>
      <c r="AD455" s="160">
        <f t="shared" ref="AD455:AD518" si="55">COUNTA(W455:AA455)</f>
        <v>1</v>
      </c>
      <c r="AF455" t="s">
        <v>1851</v>
      </c>
      <c r="AG455" t="str">
        <f t="shared" ref="AG455:AG518" si="56">SUBSTITUTE( SUBSTITUTE(AF455,"restr", " - реструктуризация"), "targ", " - цели")</f>
        <v>реструктуризация (РУОБ отсутствует)</v>
      </c>
    </row>
    <row r="456" spans="1:33" x14ac:dyDescent="0.25">
      <c r="A456">
        <v>2730</v>
      </c>
      <c r="B456">
        <v>100002730</v>
      </c>
      <c r="C456" s="6" t="s">
        <v>5835</v>
      </c>
      <c r="D456" s="8">
        <v>174.42000000000002</v>
      </c>
      <c r="E456" s="6"/>
      <c r="G456" s="10"/>
      <c r="J456" s="133">
        <f ca="1">VLOOKUP(A456,OFFSET('Классификация клиентов'!$A$6,1,0,1000,2),2,0)</f>
        <v>0</v>
      </c>
      <c r="K456" s="15">
        <f t="shared" ca="1" si="50"/>
        <v>1</v>
      </c>
      <c r="L456" s="15"/>
      <c r="M456" s="15"/>
      <c r="N456" s="16">
        <f t="shared" ca="1" si="52"/>
        <v>1</v>
      </c>
      <c r="O456" s="8">
        <f t="shared" ca="1" si="53"/>
        <v>1</v>
      </c>
      <c r="P456" s="8">
        <f t="shared" ca="1" si="54"/>
        <v>1</v>
      </c>
      <c r="Q456" s="8">
        <f t="shared" si="51"/>
        <v>0</v>
      </c>
      <c r="R456" s="16"/>
      <c r="S456" s="16"/>
      <c r="T456" s="19"/>
      <c r="U456" s="16">
        <v>0</v>
      </c>
      <c r="V456" s="19"/>
      <c r="W456" s="160"/>
      <c r="X456" s="160"/>
      <c r="Y456" s="160"/>
      <c r="Z456" s="160"/>
      <c r="AA456" s="160"/>
      <c r="AB456" s="10"/>
      <c r="AD456" s="160">
        <f t="shared" si="55"/>
        <v>0</v>
      </c>
      <c r="AG456" t="str">
        <f t="shared" si="56"/>
        <v/>
      </c>
    </row>
    <row r="457" spans="1:33" x14ac:dyDescent="0.25">
      <c r="A457">
        <v>2736</v>
      </c>
      <c r="B457">
        <v>12378</v>
      </c>
      <c r="C457" s="6" t="s">
        <v>1342</v>
      </c>
      <c r="D457" s="8">
        <v>1425000000</v>
      </c>
      <c r="E457" s="6" t="s">
        <v>2016</v>
      </c>
      <c r="G457" s="10">
        <v>41816</v>
      </c>
      <c r="J457" s="133">
        <f ca="1">VLOOKUP(A457,OFFSET('Классификация клиентов'!$A$6,1,0,1000,2),2,0)</f>
        <v>1</v>
      </c>
      <c r="K457" s="15">
        <f t="shared" si="50"/>
        <v>1</v>
      </c>
      <c r="L457" s="15"/>
      <c r="M457" s="15"/>
      <c r="N457" s="16">
        <f t="shared" ca="1" si="52"/>
        <v>1</v>
      </c>
      <c r="O457" s="8">
        <f t="shared" ca="1" si="53"/>
        <v>1</v>
      </c>
      <c r="P457" s="8">
        <f t="shared" ca="1" si="54"/>
        <v>1</v>
      </c>
      <c r="Q457" s="8">
        <f t="shared" si="51"/>
        <v>0</v>
      </c>
      <c r="R457" s="16">
        <v>1</v>
      </c>
      <c r="S457" s="16"/>
      <c r="T457" s="19">
        <v>41816</v>
      </c>
      <c r="U457" s="16">
        <v>0</v>
      </c>
      <c r="V457" s="19"/>
      <c r="W457" s="160">
        <v>0</v>
      </c>
      <c r="X457" s="160"/>
      <c r="Y457" s="160"/>
      <c r="Z457" s="160"/>
      <c r="AA457" s="160"/>
      <c r="AB457" s="10">
        <v>42643</v>
      </c>
      <c r="AC457" t="s">
        <v>296</v>
      </c>
      <c r="AD457" s="160">
        <f t="shared" si="55"/>
        <v>1</v>
      </c>
      <c r="AF457" t="s">
        <v>5632</v>
      </c>
      <c r="AG457" t="str">
        <f t="shared" si="56"/>
        <v>реструктуризация (РП №23 от 2015-02-25, РП №71 от 2016-08-30)</v>
      </c>
    </row>
    <row r="458" spans="1:33" x14ac:dyDescent="0.25">
      <c r="A458">
        <v>2788</v>
      </c>
      <c r="B458">
        <v>15824</v>
      </c>
      <c r="C458" s="6" t="s">
        <v>2636</v>
      </c>
      <c r="D458" s="8">
        <v>4392500000</v>
      </c>
      <c r="E458" s="6" t="s">
        <v>1891</v>
      </c>
      <c r="G458" s="10">
        <v>41491</v>
      </c>
      <c r="J458" s="133">
        <f ca="1">VLOOKUP(A458,OFFSET('Классификация клиентов'!$A$6,1,0,1000,2),2,0)</f>
        <v>1</v>
      </c>
      <c r="K458" s="15">
        <f t="shared" si="50"/>
        <v>1</v>
      </c>
      <c r="L458" s="15"/>
      <c r="M458" s="15"/>
      <c r="N458" s="16">
        <f t="shared" ca="1" si="52"/>
        <v>1</v>
      </c>
      <c r="O458" s="8">
        <f t="shared" ca="1" si="53"/>
        <v>1</v>
      </c>
      <c r="P458" s="8">
        <f t="shared" ca="1" si="54"/>
        <v>1</v>
      </c>
      <c r="Q458" s="8">
        <f t="shared" si="51"/>
        <v>0</v>
      </c>
      <c r="R458" s="16">
        <v>1</v>
      </c>
      <c r="S458" s="16"/>
      <c r="T458" s="19">
        <v>36526</v>
      </c>
      <c r="U458" s="16">
        <v>0</v>
      </c>
      <c r="V458" s="19"/>
      <c r="W458" s="160"/>
      <c r="X458" s="160"/>
      <c r="Y458" s="160">
        <v>0</v>
      </c>
      <c r="Z458" s="160"/>
      <c r="AA458" s="160"/>
      <c r="AB458" s="10">
        <v>42237</v>
      </c>
      <c r="AC458" t="s">
        <v>296</v>
      </c>
      <c r="AD458" s="160">
        <f t="shared" si="55"/>
        <v>1</v>
      </c>
      <c r="AF458" t="s">
        <v>2637</v>
      </c>
      <c r="AG458" t="str">
        <f t="shared" si="56"/>
        <v>цели: предоставление/погашение займов 3 лицам (РП №47 от 2013-10-29)</v>
      </c>
    </row>
    <row r="459" spans="1:33" x14ac:dyDescent="0.25">
      <c r="A459">
        <v>2788</v>
      </c>
      <c r="B459">
        <v>17394</v>
      </c>
      <c r="C459" s="6" t="s">
        <v>3502</v>
      </c>
      <c r="D459" s="8">
        <v>3832500000</v>
      </c>
      <c r="E459" s="6" t="s">
        <v>3506</v>
      </c>
      <c r="G459" s="10">
        <v>42367</v>
      </c>
      <c r="J459" s="133">
        <f ca="1">VLOOKUP(A459,OFFSET('Классификация клиентов'!$A$6,1,0,1000,2),2,0)</f>
        <v>1</v>
      </c>
      <c r="K459" s="15">
        <f t="shared" si="50"/>
        <v>1</v>
      </c>
      <c r="L459" s="15"/>
      <c r="M459" s="15"/>
      <c r="N459" s="16">
        <f t="shared" ca="1" si="52"/>
        <v>1</v>
      </c>
      <c r="O459" s="8">
        <f t="shared" ca="1" si="53"/>
        <v>1</v>
      </c>
      <c r="P459" s="8">
        <f t="shared" ca="1" si="54"/>
        <v>1</v>
      </c>
      <c r="Q459" s="8">
        <f t="shared" si="51"/>
        <v>0</v>
      </c>
      <c r="R459" s="16">
        <v>1</v>
      </c>
      <c r="S459" s="16"/>
      <c r="T459" s="19">
        <v>41500</v>
      </c>
      <c r="U459" s="16">
        <v>0</v>
      </c>
      <c r="V459" s="19"/>
      <c r="W459" s="160"/>
      <c r="X459" s="160"/>
      <c r="Y459" s="160">
        <v>0</v>
      </c>
      <c r="Z459" s="160"/>
      <c r="AA459" s="160"/>
      <c r="AB459" s="10">
        <v>42573</v>
      </c>
      <c r="AC459" t="s">
        <v>296</v>
      </c>
      <c r="AD459" s="160">
        <f t="shared" si="55"/>
        <v>1</v>
      </c>
      <c r="AF459" t="s">
        <v>3507</v>
      </c>
      <c r="AG459" t="str">
        <f t="shared" si="56"/>
        <v>цели: предоставление/погашение займов 3 лицам (РП №116 от 2015-12-15)</v>
      </c>
    </row>
    <row r="460" spans="1:33" x14ac:dyDescent="0.25">
      <c r="A460">
        <v>2803</v>
      </c>
      <c r="B460">
        <v>26857</v>
      </c>
      <c r="C460" s="6" t="s">
        <v>5769</v>
      </c>
      <c r="D460" s="8">
        <v>350000000</v>
      </c>
      <c r="E460" s="6" t="s">
        <v>5775</v>
      </c>
      <c r="G460" s="10">
        <v>42671</v>
      </c>
      <c r="J460" s="133">
        <f ca="1">VLOOKUP(A460,OFFSET('Классификация клиентов'!$A$6,1,0,1000,2),2,0)</f>
        <v>1</v>
      </c>
      <c r="K460" s="15">
        <f t="shared" si="50"/>
        <v>1</v>
      </c>
      <c r="L460" s="15"/>
      <c r="M460" s="15"/>
      <c r="N460" s="16">
        <f t="shared" ca="1" si="52"/>
        <v>1</v>
      </c>
      <c r="O460" s="8">
        <f t="shared" ca="1" si="53"/>
        <v>1</v>
      </c>
      <c r="P460" s="8">
        <f t="shared" ca="1" si="54"/>
        <v>1</v>
      </c>
      <c r="Q460" s="8">
        <f t="shared" si="51"/>
        <v>0</v>
      </c>
      <c r="R460" s="16">
        <v>1</v>
      </c>
      <c r="S460" s="16"/>
      <c r="T460" s="19">
        <v>42689</v>
      </c>
      <c r="U460" s="16">
        <v>0</v>
      </c>
      <c r="V460" s="19"/>
      <c r="W460" s="160"/>
      <c r="X460" s="160">
        <v>0</v>
      </c>
      <c r="Y460" s="160"/>
      <c r="Z460" s="160"/>
      <c r="AA460" s="160"/>
      <c r="AB460" s="10">
        <v>42674</v>
      </c>
      <c r="AC460" t="s">
        <v>296</v>
      </c>
      <c r="AD460" s="160">
        <f t="shared" si="55"/>
        <v>1</v>
      </c>
      <c r="AF460" t="s">
        <v>3414</v>
      </c>
      <c r="AG460" t="str">
        <f t="shared" si="56"/>
        <v>цели: погашение ранее выданной ссуды (РКК №70 от 2015-06-17)</v>
      </c>
    </row>
    <row r="461" spans="1:33" x14ac:dyDescent="0.25">
      <c r="A461">
        <v>2803</v>
      </c>
      <c r="B461">
        <v>27280</v>
      </c>
      <c r="C461" s="6" t="s">
        <v>6882</v>
      </c>
      <c r="D461" s="8">
        <v>1100000000</v>
      </c>
      <c r="E461" s="6" t="s">
        <v>6890</v>
      </c>
      <c r="G461" s="10">
        <v>42723</v>
      </c>
      <c r="J461" s="133">
        <f ca="1">VLOOKUP(A461,OFFSET('Классификация клиентов'!$A$6,1,0,1000,2),2,0)</f>
        <v>1</v>
      </c>
      <c r="K461" s="15">
        <f t="shared" si="50"/>
        <v>1</v>
      </c>
      <c r="L461" s="15"/>
      <c r="M461" s="15"/>
      <c r="N461" s="16">
        <f t="shared" ca="1" si="52"/>
        <v>1</v>
      </c>
      <c r="O461" s="8">
        <f t="shared" ca="1" si="53"/>
        <v>1</v>
      </c>
      <c r="P461" s="8">
        <f t="shared" ca="1" si="54"/>
        <v>1</v>
      </c>
      <c r="Q461" s="8">
        <f t="shared" si="51"/>
        <v>0</v>
      </c>
      <c r="R461" s="16">
        <v>1</v>
      </c>
      <c r="S461" s="16"/>
      <c r="T461" s="19">
        <v>42750</v>
      </c>
      <c r="U461" s="16">
        <v>0</v>
      </c>
      <c r="V461" s="19"/>
      <c r="W461" s="160"/>
      <c r="X461" s="160">
        <v>0</v>
      </c>
      <c r="Y461" s="160"/>
      <c r="Z461" s="160"/>
      <c r="AA461" s="160"/>
      <c r="AB461" s="10">
        <v>42726</v>
      </c>
      <c r="AC461" t="s">
        <v>296</v>
      </c>
      <c r="AD461" s="160">
        <f t="shared" si="55"/>
        <v>1</v>
      </c>
      <c r="AF461" t="s">
        <v>3414</v>
      </c>
      <c r="AG461" t="str">
        <f t="shared" si="56"/>
        <v>цели: погашение ранее выданной ссуды (РКК №70 от 2015-06-17)</v>
      </c>
    </row>
    <row r="462" spans="1:33" x14ac:dyDescent="0.25">
      <c r="A462">
        <v>2850</v>
      </c>
      <c r="B462">
        <v>18607</v>
      </c>
      <c r="C462" s="6" t="s">
        <v>6015</v>
      </c>
      <c r="D462" s="8">
        <v>2095861333.6900001</v>
      </c>
      <c r="E462" s="6" t="s">
        <v>4234</v>
      </c>
      <c r="G462" s="10">
        <v>41633</v>
      </c>
      <c r="J462" s="133">
        <f ca="1">VLOOKUP(A462,OFFSET('Классификация клиентов'!$A$6,1,0,1000,2),2,0)</f>
        <v>2.2000000000000002</v>
      </c>
      <c r="K462" s="15">
        <f t="shared" si="50"/>
        <v>3</v>
      </c>
      <c r="L462" s="15"/>
      <c r="M462" s="15"/>
      <c r="N462" s="16">
        <f t="shared" ca="1" si="52"/>
        <v>4.2</v>
      </c>
      <c r="O462" s="8">
        <f t="shared" ca="1" si="53"/>
        <v>4.2</v>
      </c>
      <c r="P462" s="8">
        <f t="shared" ca="1" si="54"/>
        <v>4.2</v>
      </c>
      <c r="Q462" s="8">
        <f t="shared" si="51"/>
        <v>0</v>
      </c>
      <c r="R462" s="16">
        <v>1</v>
      </c>
      <c r="S462" s="16"/>
      <c r="T462" s="19">
        <v>36526</v>
      </c>
      <c r="U462" s="16">
        <v>601</v>
      </c>
      <c r="V462" s="19" t="s">
        <v>7852</v>
      </c>
      <c r="W462" s="160">
        <v>1</v>
      </c>
      <c r="X462" s="160">
        <v>0</v>
      </c>
      <c r="Y462" s="160"/>
      <c r="Z462" s="160"/>
      <c r="AA462" s="160"/>
      <c r="AB462" s="10">
        <v>42766</v>
      </c>
      <c r="AC462" t="s">
        <v>296</v>
      </c>
      <c r="AD462" s="160">
        <f t="shared" si="55"/>
        <v>2</v>
      </c>
      <c r="AF462" t="s">
        <v>8481</v>
      </c>
      <c r="AG462" t="str">
        <f t="shared" si="56"/>
        <v>реструктуризация (РУОБ отсутствует);
цели: погашение ранее выданной ссуды (РП БМ №102 от 2013-12-16)</v>
      </c>
    </row>
    <row r="463" spans="1:33" x14ac:dyDescent="0.25">
      <c r="A463">
        <v>2850</v>
      </c>
      <c r="B463">
        <v>18608</v>
      </c>
      <c r="C463" s="6" t="s">
        <v>6016</v>
      </c>
      <c r="D463" s="8">
        <v>447880510.30000001</v>
      </c>
      <c r="E463" s="6" t="s">
        <v>4235</v>
      </c>
      <c r="G463" s="10">
        <v>41638</v>
      </c>
      <c r="J463" s="133">
        <f ca="1">VLOOKUP(A463,OFFSET('Классификация клиентов'!$A$6,1,0,1000,2),2,0)</f>
        <v>2.2000000000000002</v>
      </c>
      <c r="K463" s="15">
        <f t="shared" si="50"/>
        <v>3</v>
      </c>
      <c r="L463" s="15"/>
      <c r="M463" s="15"/>
      <c r="N463" s="16">
        <f t="shared" ca="1" si="52"/>
        <v>4.2</v>
      </c>
      <c r="O463" s="8">
        <f t="shared" ca="1" si="53"/>
        <v>4.2</v>
      </c>
      <c r="P463" s="8">
        <f t="shared" ca="1" si="54"/>
        <v>4.2</v>
      </c>
      <c r="Q463" s="8">
        <f t="shared" si="51"/>
        <v>0</v>
      </c>
      <c r="R463" s="16">
        <v>1</v>
      </c>
      <c r="S463" s="16"/>
      <c r="T463" s="19">
        <v>36526</v>
      </c>
      <c r="U463" s="16">
        <v>601</v>
      </c>
      <c r="V463" s="19" t="s">
        <v>7852</v>
      </c>
      <c r="W463" s="160">
        <v>1</v>
      </c>
      <c r="X463" s="160"/>
      <c r="Y463" s="160"/>
      <c r="Z463" s="160"/>
      <c r="AA463" s="160"/>
      <c r="AB463" s="10">
        <v>42766</v>
      </c>
      <c r="AC463" t="s">
        <v>296</v>
      </c>
      <c r="AD463" s="160">
        <f t="shared" si="55"/>
        <v>1</v>
      </c>
      <c r="AF463" t="s">
        <v>1851</v>
      </c>
      <c r="AG463" t="str">
        <f t="shared" si="56"/>
        <v>реструктуризация (РУОБ отсутствует)</v>
      </c>
    </row>
    <row r="464" spans="1:33" x14ac:dyDescent="0.25">
      <c r="A464">
        <v>2850</v>
      </c>
      <c r="B464">
        <v>18609</v>
      </c>
      <c r="C464" s="6" t="s">
        <v>6017</v>
      </c>
      <c r="D464" s="8">
        <v>13365086716.35</v>
      </c>
      <c r="E464" s="6" t="s">
        <v>4236</v>
      </c>
      <c r="G464" s="10">
        <v>40854</v>
      </c>
      <c r="J464" s="133">
        <f ca="1">VLOOKUP(A464,OFFSET('Классификация клиентов'!$A$6,1,0,1000,2),2,0)</f>
        <v>2.2000000000000002</v>
      </c>
      <c r="K464" s="15">
        <f t="shared" si="50"/>
        <v>3</v>
      </c>
      <c r="L464" s="15"/>
      <c r="M464" s="15"/>
      <c r="N464" s="16">
        <f t="shared" ca="1" si="52"/>
        <v>4.2</v>
      </c>
      <c r="O464" s="8">
        <f t="shared" ca="1" si="53"/>
        <v>4.2</v>
      </c>
      <c r="P464" s="8">
        <f t="shared" ca="1" si="54"/>
        <v>4.2</v>
      </c>
      <c r="Q464" s="8">
        <f t="shared" si="51"/>
        <v>0</v>
      </c>
      <c r="R464" s="16">
        <v>1</v>
      </c>
      <c r="S464" s="16"/>
      <c r="T464" s="19">
        <v>36526</v>
      </c>
      <c r="U464" s="16">
        <v>601</v>
      </c>
      <c r="V464" s="19" t="s">
        <v>7852</v>
      </c>
      <c r="W464" s="160">
        <v>2</v>
      </c>
      <c r="X464" s="160">
        <v>0</v>
      </c>
      <c r="Y464" s="160"/>
      <c r="Z464" s="160"/>
      <c r="AA464" s="160"/>
      <c r="AB464" s="10">
        <v>42766</v>
      </c>
      <c r="AC464" t="s">
        <v>296</v>
      </c>
      <c r="AD464" s="160">
        <f t="shared" si="55"/>
        <v>2</v>
      </c>
      <c r="AF464" t="s">
        <v>8482</v>
      </c>
      <c r="AG464" t="str">
        <f t="shared" si="56"/>
        <v>реструктуризация (РУОБ отсутствует);
реструктуризация (РП БМ №75 от 2014-08-29);
цели: погашение ранее выданной ссуды (РП БМ №0 от 2011-11-20)</v>
      </c>
    </row>
    <row r="465" spans="1:33" x14ac:dyDescent="0.25">
      <c r="A465">
        <v>2909</v>
      </c>
      <c r="B465">
        <v>8057</v>
      </c>
      <c r="C465" s="6" t="s">
        <v>468</v>
      </c>
      <c r="D465" s="8">
        <v>114000000</v>
      </c>
      <c r="E465" s="6" t="s">
        <v>2017</v>
      </c>
      <c r="G465" s="10">
        <v>40163</v>
      </c>
      <c r="J465" s="133">
        <f ca="1">VLOOKUP(A465,OFFSET('Классификация клиентов'!$A$6,1,0,1000,2),2,0)</f>
        <v>3</v>
      </c>
      <c r="K465" s="15">
        <f t="shared" si="50"/>
        <v>3</v>
      </c>
      <c r="L465" s="15"/>
      <c r="M465" s="15"/>
      <c r="N465" s="16">
        <f t="shared" ca="1" si="52"/>
        <v>5</v>
      </c>
      <c r="O465" s="8">
        <f t="shared" ca="1" si="53"/>
        <v>5</v>
      </c>
      <c r="P465" s="8">
        <f t="shared" ca="1" si="54"/>
        <v>5</v>
      </c>
      <c r="Q465" s="8">
        <f t="shared" si="51"/>
        <v>0</v>
      </c>
      <c r="R465" s="16">
        <v>1</v>
      </c>
      <c r="S465" s="16"/>
      <c r="T465" s="19">
        <v>36526</v>
      </c>
      <c r="U465" s="16">
        <v>1700</v>
      </c>
      <c r="V465" s="19"/>
      <c r="W465" s="160">
        <v>0</v>
      </c>
      <c r="X465" s="160"/>
      <c r="Y465" s="160"/>
      <c r="Z465" s="160"/>
      <c r="AA465" s="160"/>
      <c r="AB465" s="10">
        <v>41906</v>
      </c>
      <c r="AC465" t="s">
        <v>563</v>
      </c>
      <c r="AD465" s="160">
        <f t="shared" si="55"/>
        <v>1</v>
      </c>
      <c r="AF465" t="s">
        <v>2018</v>
      </c>
      <c r="AG465" t="str">
        <f t="shared" si="56"/>
        <v>реструктуризация (РКК №16 от 2010-03-24, РКК №30 от 2011-04-13, РКК №88 от 2011-11-16)</v>
      </c>
    </row>
    <row r="466" spans="1:33" x14ac:dyDescent="0.25">
      <c r="A466">
        <v>2909</v>
      </c>
      <c r="B466">
        <v>8060</v>
      </c>
      <c r="C466" s="6" t="s">
        <v>469</v>
      </c>
      <c r="D466" s="8">
        <v>215000000</v>
      </c>
      <c r="E466" s="6" t="s">
        <v>2019</v>
      </c>
      <c r="G466" s="10">
        <v>40273</v>
      </c>
      <c r="J466" s="133">
        <f ca="1">VLOOKUP(A466,OFFSET('Классификация клиентов'!$A$6,1,0,1000,2),2,0)</f>
        <v>3</v>
      </c>
      <c r="K466" s="15">
        <f t="shared" si="50"/>
        <v>3</v>
      </c>
      <c r="L466" s="15"/>
      <c r="M466" s="15"/>
      <c r="N466" s="16">
        <f t="shared" ca="1" si="52"/>
        <v>5</v>
      </c>
      <c r="O466" s="8">
        <f t="shared" ca="1" si="53"/>
        <v>5</v>
      </c>
      <c r="P466" s="8">
        <f t="shared" ca="1" si="54"/>
        <v>5</v>
      </c>
      <c r="Q466" s="8">
        <f t="shared" si="51"/>
        <v>0</v>
      </c>
      <c r="R466" s="16">
        <v>1</v>
      </c>
      <c r="S466" s="16"/>
      <c r="T466" s="19">
        <v>36526</v>
      </c>
      <c r="U466" s="16">
        <v>1700</v>
      </c>
      <c r="V466" s="19"/>
      <c r="W466" s="160">
        <v>0</v>
      </c>
      <c r="X466" s="160"/>
      <c r="Y466" s="160"/>
      <c r="Z466" s="160"/>
      <c r="AA466" s="160"/>
      <c r="AB466" s="10">
        <v>41906</v>
      </c>
      <c r="AC466" t="s">
        <v>563</v>
      </c>
      <c r="AD466" s="160">
        <f t="shared" si="55"/>
        <v>1</v>
      </c>
      <c r="AF466" t="s">
        <v>2020</v>
      </c>
      <c r="AG466" t="str">
        <f t="shared" si="56"/>
        <v>реструктуризация (РКК №30 от 2011-04-13, РКК №88 от 2011-11-16)</v>
      </c>
    </row>
    <row r="467" spans="1:33" x14ac:dyDescent="0.25">
      <c r="A467">
        <v>2909</v>
      </c>
      <c r="B467">
        <v>8061</v>
      </c>
      <c r="C467" s="6" t="s">
        <v>382</v>
      </c>
      <c r="D467" s="8">
        <v>444109742.89999998</v>
      </c>
      <c r="E467" s="6" t="s">
        <v>2021</v>
      </c>
      <c r="G467" s="10">
        <v>40652</v>
      </c>
      <c r="J467" s="133">
        <f ca="1">VLOOKUP(A467,OFFSET('Классификация клиентов'!$A$6,1,0,1000,2),2,0)</f>
        <v>3</v>
      </c>
      <c r="K467" s="15">
        <f t="shared" si="50"/>
        <v>3</v>
      </c>
      <c r="L467" s="15"/>
      <c r="M467" s="15"/>
      <c r="N467" s="16">
        <f t="shared" ca="1" si="52"/>
        <v>5</v>
      </c>
      <c r="O467" s="8">
        <f t="shared" ca="1" si="53"/>
        <v>5</v>
      </c>
      <c r="P467" s="8">
        <f t="shared" ca="1" si="54"/>
        <v>5</v>
      </c>
      <c r="Q467" s="8">
        <f t="shared" si="51"/>
        <v>0</v>
      </c>
      <c r="R467" s="16">
        <v>1</v>
      </c>
      <c r="S467" s="16"/>
      <c r="T467" s="19">
        <v>36526</v>
      </c>
      <c r="U467" s="16">
        <v>1713</v>
      </c>
      <c r="V467" s="19"/>
      <c r="W467" s="160">
        <v>0</v>
      </c>
      <c r="X467" s="160"/>
      <c r="Y467" s="160"/>
      <c r="Z467" s="160"/>
      <c r="AA467" s="160"/>
      <c r="AB467" s="10">
        <v>41906</v>
      </c>
      <c r="AC467" t="s">
        <v>563</v>
      </c>
      <c r="AD467" s="160">
        <f t="shared" si="55"/>
        <v>1</v>
      </c>
      <c r="AF467" t="s">
        <v>2022</v>
      </c>
      <c r="AG467" t="str">
        <f t="shared" si="56"/>
        <v>реструктуризация (РКК №88 от 2011-11-16)</v>
      </c>
    </row>
    <row r="468" spans="1:33" x14ac:dyDescent="0.25">
      <c r="A468">
        <v>2909</v>
      </c>
      <c r="B468">
        <v>8092</v>
      </c>
      <c r="C468" s="6" t="s">
        <v>383</v>
      </c>
      <c r="D468" s="8">
        <v>111000000</v>
      </c>
      <c r="E468" s="6" t="s">
        <v>2023</v>
      </c>
      <c r="G468" s="10">
        <v>40175</v>
      </c>
      <c r="J468" s="133">
        <f ca="1">VLOOKUP(A468,OFFSET('Классификация клиентов'!$A$6,1,0,1000,2),2,0)</f>
        <v>3</v>
      </c>
      <c r="K468" s="15">
        <f t="shared" si="50"/>
        <v>3</v>
      </c>
      <c r="L468" s="15"/>
      <c r="M468" s="15"/>
      <c r="N468" s="16">
        <f t="shared" ca="1" si="52"/>
        <v>5</v>
      </c>
      <c r="O468" s="8">
        <f t="shared" ca="1" si="53"/>
        <v>5</v>
      </c>
      <c r="P468" s="8">
        <f t="shared" ca="1" si="54"/>
        <v>5</v>
      </c>
      <c r="Q468" s="8">
        <f t="shared" si="51"/>
        <v>0</v>
      </c>
      <c r="R468" s="16">
        <v>1</v>
      </c>
      <c r="S468" s="16"/>
      <c r="T468" s="19">
        <v>36526</v>
      </c>
      <c r="U468" s="16">
        <v>1700</v>
      </c>
      <c r="V468" s="19"/>
      <c r="W468" s="160">
        <v>0</v>
      </c>
      <c r="X468" s="160"/>
      <c r="Y468" s="160"/>
      <c r="Z468" s="160"/>
      <c r="AA468" s="160"/>
      <c r="AB468" s="10">
        <v>41906</v>
      </c>
      <c r="AC468" t="s">
        <v>563</v>
      </c>
      <c r="AD468" s="160">
        <f t="shared" si="55"/>
        <v>1</v>
      </c>
      <c r="AF468" t="s">
        <v>2018</v>
      </c>
      <c r="AG468" t="str">
        <f t="shared" si="56"/>
        <v>реструктуризация (РКК №16 от 2010-03-24, РКК №30 от 2011-04-13, РКК №88 от 2011-11-16)</v>
      </c>
    </row>
    <row r="469" spans="1:33" x14ac:dyDescent="0.25">
      <c r="A469">
        <v>2909</v>
      </c>
      <c r="B469">
        <v>8093</v>
      </c>
      <c r="C469" s="6" t="s">
        <v>384</v>
      </c>
      <c r="D469" s="8">
        <v>65000000</v>
      </c>
      <c r="E469" s="6" t="s">
        <v>2024</v>
      </c>
      <c r="G469" s="10">
        <v>39777</v>
      </c>
      <c r="J469" s="133">
        <f ca="1">VLOOKUP(A469,OFFSET('Классификация клиентов'!$A$6,1,0,1000,2),2,0)</f>
        <v>3</v>
      </c>
      <c r="K469" s="15">
        <f t="shared" si="50"/>
        <v>3</v>
      </c>
      <c r="L469" s="15"/>
      <c r="M469" s="15"/>
      <c r="N469" s="16">
        <f t="shared" ca="1" si="52"/>
        <v>5</v>
      </c>
      <c r="O469" s="8">
        <f t="shared" ca="1" si="53"/>
        <v>5</v>
      </c>
      <c r="P469" s="8">
        <f t="shared" ca="1" si="54"/>
        <v>5</v>
      </c>
      <c r="Q469" s="8">
        <f t="shared" si="51"/>
        <v>0</v>
      </c>
      <c r="R469" s="16">
        <v>1</v>
      </c>
      <c r="S469" s="16"/>
      <c r="T469" s="19">
        <v>36526</v>
      </c>
      <c r="U469" s="16">
        <v>1700</v>
      </c>
      <c r="V469" s="19"/>
      <c r="W469" s="160">
        <v>0</v>
      </c>
      <c r="X469" s="160"/>
      <c r="Y469" s="160"/>
      <c r="Z469" s="160"/>
      <c r="AA469" s="160"/>
      <c r="AB469" s="10">
        <v>41906</v>
      </c>
      <c r="AC469" t="s">
        <v>563</v>
      </c>
      <c r="AD469" s="160">
        <f t="shared" si="55"/>
        <v>1</v>
      </c>
      <c r="AF469" t="s">
        <v>2025</v>
      </c>
      <c r="AG469" t="str">
        <f t="shared" si="56"/>
        <v>реструктуризация (РП №79 от 2009-12-01, РКК №16 от 2010-03-24, РКК №88 от 2011-11-16)</v>
      </c>
    </row>
    <row r="470" spans="1:33" x14ac:dyDescent="0.25">
      <c r="A470">
        <v>2909</v>
      </c>
      <c r="B470">
        <v>8095</v>
      </c>
      <c r="C470" s="6" t="s">
        <v>344</v>
      </c>
      <c r="D470" s="8">
        <v>79793428.180000007</v>
      </c>
      <c r="E470" s="6" t="s">
        <v>2026</v>
      </c>
      <c r="G470" s="10">
        <v>39937</v>
      </c>
      <c r="J470" s="133">
        <f ca="1">VLOOKUP(A470,OFFSET('Классификация клиентов'!$A$6,1,0,1000,2),2,0)</f>
        <v>3</v>
      </c>
      <c r="K470" s="15">
        <f t="shared" si="50"/>
        <v>3</v>
      </c>
      <c r="L470" s="15"/>
      <c r="M470" s="15"/>
      <c r="N470" s="16">
        <f t="shared" ca="1" si="52"/>
        <v>5</v>
      </c>
      <c r="O470" s="8">
        <f t="shared" ca="1" si="53"/>
        <v>5</v>
      </c>
      <c r="P470" s="8">
        <f t="shared" ca="1" si="54"/>
        <v>5</v>
      </c>
      <c r="Q470" s="8">
        <f t="shared" si="51"/>
        <v>0</v>
      </c>
      <c r="R470" s="16">
        <v>1</v>
      </c>
      <c r="S470" s="16"/>
      <c r="T470" s="19">
        <v>36526</v>
      </c>
      <c r="U470" s="16">
        <v>1700</v>
      </c>
      <c r="V470" s="19"/>
      <c r="W470" s="160">
        <v>0</v>
      </c>
      <c r="X470" s="160"/>
      <c r="Y470" s="160"/>
      <c r="Z470" s="160"/>
      <c r="AA470" s="160"/>
      <c r="AB470" s="10">
        <v>41906</v>
      </c>
      <c r="AC470" t="s">
        <v>563</v>
      </c>
      <c r="AD470" s="160">
        <f t="shared" si="55"/>
        <v>1</v>
      </c>
      <c r="AF470" t="s">
        <v>2025</v>
      </c>
      <c r="AG470" t="str">
        <f t="shared" si="56"/>
        <v>реструктуризация (РП №79 от 2009-12-01, РКК №16 от 2010-03-24, РКК №88 от 2011-11-16)</v>
      </c>
    </row>
    <row r="471" spans="1:33" x14ac:dyDescent="0.25">
      <c r="A471">
        <v>2983</v>
      </c>
      <c r="B471">
        <v>13718</v>
      </c>
      <c r="C471" s="6" t="s">
        <v>1548</v>
      </c>
      <c r="D471" s="8">
        <v>82049229954.610001</v>
      </c>
      <c r="E471" s="6" t="s">
        <v>2027</v>
      </c>
      <c r="G471" s="10">
        <v>41621</v>
      </c>
      <c r="J471" s="133">
        <f ca="1">VLOOKUP(A471,OFFSET('Классификация клиентов'!$A$6,1,0,1000,2),2,0)</f>
        <v>2.2000000000000002</v>
      </c>
      <c r="K471" s="15">
        <f t="shared" si="50"/>
        <v>1</v>
      </c>
      <c r="L471" s="15">
        <v>-1</v>
      </c>
      <c r="M471" s="15" t="s">
        <v>178</v>
      </c>
      <c r="N471" s="16">
        <f t="shared" ca="1" si="52"/>
        <v>1.2000000000000002</v>
      </c>
      <c r="O471" s="8">
        <f t="shared" ca="1" si="53"/>
        <v>1.2000000000000002</v>
      </c>
      <c r="P471" s="8">
        <f t="shared" ca="1" si="54"/>
        <v>1.2000000000000002</v>
      </c>
      <c r="Q471" s="8">
        <f t="shared" si="51"/>
        <v>0</v>
      </c>
      <c r="R471" s="16">
        <v>1</v>
      </c>
      <c r="S471" s="16"/>
      <c r="T471" s="19">
        <v>36526</v>
      </c>
      <c r="U471" s="16">
        <v>0</v>
      </c>
      <c r="V471" s="19"/>
      <c r="W471" s="160"/>
      <c r="X471" s="160"/>
      <c r="Y471" s="160">
        <v>0</v>
      </c>
      <c r="Z471" s="160"/>
      <c r="AA471" s="160"/>
      <c r="AB471" s="10">
        <v>42299</v>
      </c>
      <c r="AC471" t="s">
        <v>296</v>
      </c>
      <c r="AD471" s="160">
        <f t="shared" si="55"/>
        <v>1</v>
      </c>
      <c r="AF471" t="s">
        <v>2980</v>
      </c>
      <c r="AG471" t="str">
        <f t="shared" si="56"/>
        <v>цели: предоставление/погашение займов 3 лицам (РП №91 от 2015-09-29);
цели: приобретение/погашение ценных бумаг (РП №91 от 2015-09-29)</v>
      </c>
    </row>
    <row r="472" spans="1:33" x14ac:dyDescent="0.25">
      <c r="A472">
        <v>2996</v>
      </c>
      <c r="B472">
        <v>12477</v>
      </c>
      <c r="C472" s="6" t="s">
        <v>2369</v>
      </c>
      <c r="D472" s="8">
        <v>113885775.88</v>
      </c>
      <c r="E472" s="6" t="s">
        <v>2028</v>
      </c>
      <c r="G472" s="10">
        <v>40745</v>
      </c>
      <c r="J472" s="133">
        <f ca="1">VLOOKUP(A472,OFFSET('Классификация клиентов'!$A$6,1,0,1000,2),2,0)</f>
        <v>3</v>
      </c>
      <c r="K472" s="15">
        <f t="shared" si="50"/>
        <v>3</v>
      </c>
      <c r="L472" s="15"/>
      <c r="M472" s="15"/>
      <c r="N472" s="16">
        <f t="shared" ca="1" si="52"/>
        <v>5</v>
      </c>
      <c r="O472" s="8">
        <f t="shared" ca="1" si="53"/>
        <v>5</v>
      </c>
      <c r="P472" s="8">
        <f t="shared" ca="1" si="54"/>
        <v>5</v>
      </c>
      <c r="Q472" s="8">
        <f t="shared" si="51"/>
        <v>0</v>
      </c>
      <c r="R472" s="16">
        <v>1</v>
      </c>
      <c r="S472" s="16"/>
      <c r="T472" s="19">
        <v>36526</v>
      </c>
      <c r="U472" s="16">
        <v>1542</v>
      </c>
      <c r="V472" s="19"/>
      <c r="W472" s="160">
        <v>1</v>
      </c>
      <c r="X472" s="160"/>
      <c r="Y472" s="160"/>
      <c r="Z472" s="160"/>
      <c r="AA472" s="160"/>
      <c r="AB472" s="10">
        <v>41974</v>
      </c>
      <c r="AC472" t="s">
        <v>563</v>
      </c>
      <c r="AD472" s="160">
        <f t="shared" si="55"/>
        <v>1</v>
      </c>
      <c r="AF472" t="s">
        <v>1851</v>
      </c>
      <c r="AG472" t="str">
        <f t="shared" si="56"/>
        <v>реструктуризация (РУОБ отсутствует)</v>
      </c>
    </row>
    <row r="473" spans="1:33" x14ac:dyDescent="0.25">
      <c r="A473">
        <v>2996</v>
      </c>
      <c r="B473">
        <v>12478</v>
      </c>
      <c r="C473" s="6" t="s">
        <v>2370</v>
      </c>
      <c r="D473" s="8">
        <v>106775827.45999999</v>
      </c>
      <c r="E473" s="6" t="s">
        <v>2029</v>
      </c>
      <c r="G473" s="10">
        <v>40766</v>
      </c>
      <c r="J473" s="133">
        <f ca="1">VLOOKUP(A473,OFFSET('Классификация клиентов'!$A$6,1,0,1000,2),2,0)</f>
        <v>3</v>
      </c>
      <c r="K473" s="15">
        <f t="shared" si="50"/>
        <v>3</v>
      </c>
      <c r="L473" s="15"/>
      <c r="M473" s="15"/>
      <c r="N473" s="16">
        <f t="shared" ca="1" si="52"/>
        <v>5</v>
      </c>
      <c r="O473" s="8">
        <f t="shared" ca="1" si="53"/>
        <v>5</v>
      </c>
      <c r="P473" s="8">
        <f t="shared" ca="1" si="54"/>
        <v>5</v>
      </c>
      <c r="Q473" s="8">
        <f t="shared" si="51"/>
        <v>0</v>
      </c>
      <c r="R473" s="16">
        <v>1</v>
      </c>
      <c r="S473" s="16"/>
      <c r="T473" s="19">
        <v>36526</v>
      </c>
      <c r="U473" s="16">
        <v>1542</v>
      </c>
      <c r="V473" s="19"/>
      <c r="W473" s="160">
        <v>1</v>
      </c>
      <c r="X473" s="160"/>
      <c r="Y473" s="160"/>
      <c r="Z473" s="160"/>
      <c r="AA473" s="160"/>
      <c r="AB473" s="10">
        <v>41974</v>
      </c>
      <c r="AC473" t="s">
        <v>563</v>
      </c>
      <c r="AD473" s="160">
        <f t="shared" si="55"/>
        <v>1</v>
      </c>
      <c r="AF473" t="s">
        <v>1851</v>
      </c>
      <c r="AG473" t="str">
        <f t="shared" si="56"/>
        <v>реструктуризация (РУОБ отсутствует)</v>
      </c>
    </row>
    <row r="474" spans="1:33" x14ac:dyDescent="0.25">
      <c r="A474">
        <v>2996</v>
      </c>
      <c r="B474">
        <v>13012</v>
      </c>
      <c r="C474" s="6" t="s">
        <v>1459</v>
      </c>
      <c r="D474" s="8">
        <v>521921558.77999997</v>
      </c>
      <c r="E474" s="6" t="s">
        <v>2030</v>
      </c>
      <c r="G474" s="10">
        <v>39993</v>
      </c>
      <c r="J474" s="133">
        <f ca="1">VLOOKUP(A474,OFFSET('Классификация клиентов'!$A$6,1,0,1000,2),2,0)</f>
        <v>3</v>
      </c>
      <c r="K474" s="15">
        <f t="shared" si="50"/>
        <v>3</v>
      </c>
      <c r="L474" s="15"/>
      <c r="M474" s="15"/>
      <c r="N474" s="16">
        <f t="shared" ca="1" si="52"/>
        <v>5</v>
      </c>
      <c r="O474" s="8">
        <f t="shared" ca="1" si="53"/>
        <v>5</v>
      </c>
      <c r="P474" s="8">
        <f t="shared" ca="1" si="54"/>
        <v>5</v>
      </c>
      <c r="Q474" s="8">
        <f t="shared" si="51"/>
        <v>0</v>
      </c>
      <c r="R474" s="16">
        <v>1</v>
      </c>
      <c r="S474" s="16"/>
      <c r="T474" s="19">
        <v>36526</v>
      </c>
      <c r="U474" s="16">
        <v>1434</v>
      </c>
      <c r="V474" s="19"/>
      <c r="W474" s="160">
        <v>1</v>
      </c>
      <c r="X474" s="160"/>
      <c r="Y474" s="160"/>
      <c r="Z474" s="160"/>
      <c r="AA474" s="160"/>
      <c r="AB474" s="10">
        <v>41974</v>
      </c>
      <c r="AC474" t="s">
        <v>563</v>
      </c>
      <c r="AD474" s="160">
        <f t="shared" si="55"/>
        <v>1</v>
      </c>
      <c r="AF474" t="s">
        <v>1851</v>
      </c>
      <c r="AG474" t="str">
        <f t="shared" si="56"/>
        <v>реструктуризация (РУОБ отсутствует)</v>
      </c>
    </row>
    <row r="475" spans="1:33" x14ac:dyDescent="0.25">
      <c r="A475">
        <v>3000</v>
      </c>
      <c r="B475">
        <v>16557</v>
      </c>
      <c r="C475" s="6" t="s">
        <v>2933</v>
      </c>
      <c r="D475" s="8">
        <v>9166771.5</v>
      </c>
      <c r="E475" s="6" t="s">
        <v>2934</v>
      </c>
      <c r="G475" s="10">
        <v>41719</v>
      </c>
      <c r="J475" s="133">
        <f ca="1">VLOOKUP(A475,OFFSET('Классификация клиентов'!$A$6,1,0,1000,2),2,0)</f>
        <v>3</v>
      </c>
      <c r="K475" s="15">
        <f t="shared" si="50"/>
        <v>3</v>
      </c>
      <c r="L475" s="15"/>
      <c r="M475" s="15"/>
      <c r="N475" s="16">
        <f t="shared" ca="1" si="52"/>
        <v>5</v>
      </c>
      <c r="O475" s="8">
        <f t="shared" ca="1" si="53"/>
        <v>5</v>
      </c>
      <c r="P475" s="8">
        <f t="shared" ca="1" si="54"/>
        <v>5</v>
      </c>
      <c r="Q475" s="8">
        <f t="shared" si="51"/>
        <v>0</v>
      </c>
      <c r="R475" s="16">
        <v>1</v>
      </c>
      <c r="S475" s="16"/>
      <c r="T475" s="19">
        <v>36526</v>
      </c>
      <c r="U475" s="16">
        <v>681</v>
      </c>
      <c r="V475" s="19"/>
      <c r="W475" s="160"/>
      <c r="X475" s="160"/>
      <c r="Y475" s="160"/>
      <c r="Z475" s="160"/>
      <c r="AA475" s="160"/>
      <c r="AB475" s="10">
        <v>42604</v>
      </c>
      <c r="AC475" t="s">
        <v>563</v>
      </c>
      <c r="AD475" s="160">
        <f t="shared" si="55"/>
        <v>0</v>
      </c>
      <c r="AF475" t="s">
        <v>466</v>
      </c>
      <c r="AG475" t="str">
        <f t="shared" si="56"/>
        <v/>
      </c>
    </row>
    <row r="476" spans="1:33" x14ac:dyDescent="0.25">
      <c r="A476">
        <v>3010</v>
      </c>
      <c r="B476">
        <v>24151</v>
      </c>
      <c r="C476" s="6" t="s">
        <v>4987</v>
      </c>
      <c r="D476" s="8">
        <v>45510527.969999999</v>
      </c>
      <c r="E476" s="6" t="s">
        <v>4988</v>
      </c>
      <c r="G476" s="10">
        <v>42570</v>
      </c>
      <c r="J476" s="133">
        <f ca="1">VLOOKUP(A476,OFFSET('Классификация клиентов'!$A$6,1,0,1000,2),2,0)</f>
        <v>1</v>
      </c>
      <c r="K476" s="15">
        <f t="shared" si="50"/>
        <v>1</v>
      </c>
      <c r="L476" s="15"/>
      <c r="M476" s="15"/>
      <c r="N476" s="16">
        <f t="shared" ca="1" si="52"/>
        <v>1</v>
      </c>
      <c r="O476" s="8">
        <f t="shared" ca="1" si="53"/>
        <v>1</v>
      </c>
      <c r="P476" s="8">
        <f t="shared" ca="1" si="54"/>
        <v>1</v>
      </c>
      <c r="Q476" s="8">
        <f t="shared" si="51"/>
        <v>0</v>
      </c>
      <c r="R476" s="16">
        <v>1</v>
      </c>
      <c r="S476" s="16">
        <v>1</v>
      </c>
      <c r="T476" s="19">
        <v>42579</v>
      </c>
      <c r="U476" s="16">
        <v>0</v>
      </c>
      <c r="V476" s="19"/>
      <c r="W476" s="160"/>
      <c r="X476" s="160"/>
      <c r="Y476" s="160"/>
      <c r="Z476" s="160"/>
      <c r="AA476" s="160"/>
      <c r="AB476" s="10">
        <v>42582</v>
      </c>
      <c r="AC476" t="s">
        <v>239</v>
      </c>
      <c r="AD476" s="160">
        <f t="shared" si="55"/>
        <v>0</v>
      </c>
      <c r="AF476" t="s">
        <v>466</v>
      </c>
      <c r="AG476" t="str">
        <f t="shared" si="56"/>
        <v/>
      </c>
    </row>
    <row r="477" spans="1:33" x14ac:dyDescent="0.25">
      <c r="A477">
        <v>3010</v>
      </c>
      <c r="B477">
        <v>27322</v>
      </c>
      <c r="C477" s="6" t="s">
        <v>6971</v>
      </c>
      <c r="D477" s="8">
        <v>99871051.540000007</v>
      </c>
      <c r="E477" s="6" t="s">
        <v>6975</v>
      </c>
      <c r="G477" s="10">
        <v>42724</v>
      </c>
      <c r="J477" s="133">
        <f ca="1">VLOOKUP(A477,OFFSET('Классификация клиентов'!$A$6,1,0,1000,2),2,0)</f>
        <v>1</v>
      </c>
      <c r="K477" s="15">
        <f t="shared" si="50"/>
        <v>1</v>
      </c>
      <c r="L477" s="15"/>
      <c r="M477" s="15"/>
      <c r="N477" s="16">
        <f t="shared" ca="1" si="52"/>
        <v>1</v>
      </c>
      <c r="O477" s="8">
        <f t="shared" ca="1" si="53"/>
        <v>1</v>
      </c>
      <c r="P477" s="8">
        <f t="shared" ca="1" si="54"/>
        <v>1</v>
      </c>
      <c r="Q477" s="8">
        <f t="shared" si="51"/>
        <v>0</v>
      </c>
      <c r="R477" s="16">
        <v>1</v>
      </c>
      <c r="S477" s="16"/>
      <c r="T477" s="19">
        <v>42735</v>
      </c>
      <c r="U477" s="16">
        <v>0</v>
      </c>
      <c r="V477" s="19"/>
      <c r="W477" s="160"/>
      <c r="X477" s="160"/>
      <c r="Y477" s="160"/>
      <c r="Z477" s="160"/>
      <c r="AA477" s="160"/>
      <c r="AB477" s="10">
        <v>42735</v>
      </c>
      <c r="AC477" t="s">
        <v>239</v>
      </c>
      <c r="AD477" s="160">
        <f t="shared" si="55"/>
        <v>0</v>
      </c>
      <c r="AF477" t="s">
        <v>466</v>
      </c>
      <c r="AG477" t="str">
        <f t="shared" si="56"/>
        <v/>
      </c>
    </row>
    <row r="478" spans="1:33" x14ac:dyDescent="0.25">
      <c r="A478">
        <v>3044</v>
      </c>
      <c r="B478">
        <v>27132</v>
      </c>
      <c r="C478" s="6" t="s">
        <v>6350</v>
      </c>
      <c r="D478" s="8">
        <v>17241914.609999999</v>
      </c>
      <c r="E478" s="6" t="s">
        <v>6355</v>
      </c>
      <c r="G478" s="10">
        <v>42697</v>
      </c>
      <c r="J478" s="133">
        <f ca="1">VLOOKUP(A478,OFFSET('Классификация клиентов'!$A$6,1,0,1000,2),2,0)</f>
        <v>1</v>
      </c>
      <c r="K478" s="15">
        <f t="shared" si="50"/>
        <v>1</v>
      </c>
      <c r="L478" s="15"/>
      <c r="M478" s="15"/>
      <c r="N478" s="16">
        <f t="shared" ca="1" si="52"/>
        <v>1</v>
      </c>
      <c r="O478" s="8">
        <f t="shared" ca="1" si="53"/>
        <v>1</v>
      </c>
      <c r="P478" s="8">
        <f t="shared" ca="1" si="54"/>
        <v>1</v>
      </c>
      <c r="Q478" s="8">
        <f t="shared" si="51"/>
        <v>0</v>
      </c>
      <c r="R478" s="16">
        <v>1</v>
      </c>
      <c r="S478" s="16"/>
      <c r="T478" s="19">
        <v>42719</v>
      </c>
      <c r="U478" s="16">
        <v>0</v>
      </c>
      <c r="V478" s="19"/>
      <c r="W478" s="160"/>
      <c r="X478" s="160"/>
      <c r="Y478" s="160"/>
      <c r="Z478" s="160"/>
      <c r="AA478" s="160"/>
      <c r="AB478" s="10">
        <v>42704</v>
      </c>
      <c r="AC478" t="s">
        <v>239</v>
      </c>
      <c r="AD478" s="160">
        <f t="shared" si="55"/>
        <v>0</v>
      </c>
      <c r="AF478" t="s">
        <v>466</v>
      </c>
      <c r="AG478" t="str">
        <f t="shared" si="56"/>
        <v/>
      </c>
    </row>
    <row r="479" spans="1:33" x14ac:dyDescent="0.25">
      <c r="A479">
        <v>3044</v>
      </c>
      <c r="B479">
        <v>27238</v>
      </c>
      <c r="C479" s="6" t="s">
        <v>6939</v>
      </c>
      <c r="D479" s="8">
        <v>7866325.0700000003</v>
      </c>
      <c r="E479" s="6" t="s">
        <v>7739</v>
      </c>
      <c r="G479" s="10">
        <v>42716</v>
      </c>
      <c r="J479" s="133">
        <f ca="1">VLOOKUP(A479,OFFSET('Классификация клиентов'!$A$6,1,0,1000,2),2,0)</f>
        <v>1</v>
      </c>
      <c r="K479" s="15">
        <f t="shared" si="50"/>
        <v>1</v>
      </c>
      <c r="L479" s="15"/>
      <c r="M479" s="15"/>
      <c r="N479" s="16">
        <f t="shared" ca="1" si="52"/>
        <v>1</v>
      </c>
      <c r="O479" s="8">
        <f t="shared" ca="1" si="53"/>
        <v>1</v>
      </c>
      <c r="P479" s="8">
        <f t="shared" ca="1" si="54"/>
        <v>1</v>
      </c>
      <c r="Q479" s="8">
        <f t="shared" si="51"/>
        <v>0</v>
      </c>
      <c r="R479" s="16">
        <v>1</v>
      </c>
      <c r="S479" s="16"/>
      <c r="T479" s="19">
        <v>42719</v>
      </c>
      <c r="U479" s="16">
        <v>0</v>
      </c>
      <c r="V479" s="19"/>
      <c r="W479" s="160"/>
      <c r="X479" s="160"/>
      <c r="Y479" s="160"/>
      <c r="Z479" s="160"/>
      <c r="AA479" s="160"/>
      <c r="AB479" s="10">
        <v>42755</v>
      </c>
      <c r="AC479" t="s">
        <v>239</v>
      </c>
      <c r="AD479" s="160">
        <f t="shared" si="55"/>
        <v>0</v>
      </c>
      <c r="AF479" t="s">
        <v>466</v>
      </c>
      <c r="AG479" t="str">
        <f t="shared" si="56"/>
        <v/>
      </c>
    </row>
    <row r="480" spans="1:33" x14ac:dyDescent="0.25">
      <c r="A480">
        <v>3070</v>
      </c>
      <c r="B480">
        <v>2271</v>
      </c>
      <c r="C480" s="6" t="s">
        <v>2972</v>
      </c>
      <c r="D480" s="8">
        <v>1426033171</v>
      </c>
      <c r="E480" s="6" t="s">
        <v>2031</v>
      </c>
      <c r="G480" s="10">
        <v>40060</v>
      </c>
      <c r="J480" s="133">
        <f ca="1">VLOOKUP(A480,OFFSET('Классификация клиентов'!$A$6,1,0,1000,2),2,0)</f>
        <v>2.2000000000000002</v>
      </c>
      <c r="K480" s="15">
        <f t="shared" si="50"/>
        <v>3</v>
      </c>
      <c r="L480" s="15"/>
      <c r="M480" s="15"/>
      <c r="N480" s="16">
        <f t="shared" ca="1" si="52"/>
        <v>4.2</v>
      </c>
      <c r="O480" s="8">
        <f t="shared" ca="1" si="53"/>
        <v>4.2</v>
      </c>
      <c r="P480" s="8">
        <f t="shared" ca="1" si="54"/>
        <v>4.2</v>
      </c>
      <c r="Q480" s="8">
        <f t="shared" si="51"/>
        <v>0</v>
      </c>
      <c r="R480" s="16">
        <v>1</v>
      </c>
      <c r="S480" s="16"/>
      <c r="T480" s="19">
        <v>36526</v>
      </c>
      <c r="U480" s="16">
        <v>490</v>
      </c>
      <c r="V480" s="19"/>
      <c r="W480" s="160">
        <v>0</v>
      </c>
      <c r="X480" s="160"/>
      <c r="Y480" s="160"/>
      <c r="Z480" s="160"/>
      <c r="AA480" s="160"/>
      <c r="AB480" s="10">
        <v>42641</v>
      </c>
      <c r="AC480" t="s">
        <v>563</v>
      </c>
      <c r="AD480" s="160">
        <f t="shared" si="55"/>
        <v>1</v>
      </c>
      <c r="AF480" t="s">
        <v>2032</v>
      </c>
      <c r="AG480" t="str">
        <f t="shared" si="56"/>
        <v>реструктуризация (РКК №44 от 2010-06-23, РКК №115 от 2012-12-28, РКК №19 от 2013-03-15)</v>
      </c>
    </row>
    <row r="481" spans="1:33" x14ac:dyDescent="0.25">
      <c r="A481">
        <v>3070</v>
      </c>
      <c r="B481">
        <v>11490</v>
      </c>
      <c r="C481" s="6" t="s">
        <v>5481</v>
      </c>
      <c r="D481" s="8">
        <v>670676208.72000003</v>
      </c>
      <c r="E481" s="6" t="s">
        <v>2033</v>
      </c>
      <c r="G481" s="10">
        <v>41729</v>
      </c>
      <c r="J481" s="133">
        <f ca="1">VLOOKUP(A481,OFFSET('Классификация клиентов'!$A$6,1,0,1000,2),2,0)</f>
        <v>2.2000000000000002</v>
      </c>
      <c r="K481" s="15">
        <f t="shared" si="50"/>
        <v>3</v>
      </c>
      <c r="L481" s="15"/>
      <c r="M481" s="15"/>
      <c r="N481" s="16">
        <f t="shared" ca="1" si="52"/>
        <v>4.2</v>
      </c>
      <c r="O481" s="8">
        <f t="shared" ca="1" si="53"/>
        <v>4.2</v>
      </c>
      <c r="P481" s="8">
        <f t="shared" ca="1" si="54"/>
        <v>4.2</v>
      </c>
      <c r="Q481" s="8">
        <f t="shared" si="51"/>
        <v>0</v>
      </c>
      <c r="R481" s="16">
        <v>1</v>
      </c>
      <c r="S481" s="16"/>
      <c r="T481" s="19">
        <v>36526</v>
      </c>
      <c r="U481" s="16">
        <v>224</v>
      </c>
      <c r="V481" s="19"/>
      <c r="W481" s="160"/>
      <c r="X481" s="160"/>
      <c r="Y481" s="160"/>
      <c r="Z481" s="160"/>
      <c r="AA481" s="160"/>
      <c r="AB481" s="10">
        <v>42641</v>
      </c>
      <c r="AC481" t="s">
        <v>563</v>
      </c>
      <c r="AD481" s="160">
        <f t="shared" si="55"/>
        <v>0</v>
      </c>
      <c r="AF481" t="s">
        <v>466</v>
      </c>
      <c r="AG481" t="str">
        <f t="shared" si="56"/>
        <v/>
      </c>
    </row>
    <row r="482" spans="1:33" x14ac:dyDescent="0.25">
      <c r="A482">
        <v>3073</v>
      </c>
      <c r="B482">
        <v>18240</v>
      </c>
      <c r="C482" s="6" t="s">
        <v>6832</v>
      </c>
      <c r="D482" s="8">
        <v>95654732.120000005</v>
      </c>
      <c r="E482" s="6" t="s">
        <v>4177</v>
      </c>
      <c r="G482" s="10">
        <v>41444</v>
      </c>
      <c r="J482" s="133">
        <f ca="1">VLOOKUP(A482,OFFSET('Классификация клиентов'!$A$6,1,0,1000,2),2,0)</f>
        <v>3</v>
      </c>
      <c r="K482" s="15">
        <f t="shared" si="50"/>
        <v>3</v>
      </c>
      <c r="L482" s="15">
        <v>-2</v>
      </c>
      <c r="M482" s="15" t="s">
        <v>3931</v>
      </c>
      <c r="N482" s="16">
        <f t="shared" ca="1" si="52"/>
        <v>4</v>
      </c>
      <c r="O482" s="8">
        <f t="shared" ca="1" si="53"/>
        <v>4</v>
      </c>
      <c r="P482" s="8">
        <f t="shared" ca="1" si="54"/>
        <v>4</v>
      </c>
      <c r="Q482" s="8">
        <f t="shared" si="51"/>
        <v>0</v>
      </c>
      <c r="R482" s="16">
        <v>1</v>
      </c>
      <c r="S482" s="16"/>
      <c r="T482" s="19">
        <v>36526</v>
      </c>
      <c r="U482" s="16">
        <v>216</v>
      </c>
      <c r="V482" s="19"/>
      <c r="W482" s="160">
        <v>1</v>
      </c>
      <c r="X482" s="160"/>
      <c r="Y482" s="160"/>
      <c r="Z482" s="160"/>
      <c r="AA482" s="160"/>
      <c r="AB482" s="10">
        <v>42726</v>
      </c>
      <c r="AC482" t="s">
        <v>296</v>
      </c>
      <c r="AD482" s="160">
        <f t="shared" si="55"/>
        <v>1</v>
      </c>
      <c r="AF482" t="s">
        <v>1851</v>
      </c>
      <c r="AG482" t="str">
        <f t="shared" si="56"/>
        <v>реструктуризация (РУОБ отсутствует)</v>
      </c>
    </row>
    <row r="483" spans="1:33" x14ac:dyDescent="0.25">
      <c r="A483">
        <v>3073</v>
      </c>
      <c r="B483">
        <v>18243</v>
      </c>
      <c r="C483" s="6" t="s">
        <v>6833</v>
      </c>
      <c r="D483" s="8">
        <v>84289233.900000006</v>
      </c>
      <c r="E483" s="6" t="s">
        <v>4178</v>
      </c>
      <c r="G483" s="10">
        <v>41108</v>
      </c>
      <c r="J483" s="133">
        <f ca="1">VLOOKUP(A483,OFFSET('Классификация клиентов'!$A$6,1,0,1000,2),2,0)</f>
        <v>3</v>
      </c>
      <c r="K483" s="15">
        <f t="shared" si="50"/>
        <v>3</v>
      </c>
      <c r="L483" s="15">
        <v>-2</v>
      </c>
      <c r="M483" s="15" t="s">
        <v>3931</v>
      </c>
      <c r="N483" s="16">
        <f t="shared" ca="1" si="52"/>
        <v>4</v>
      </c>
      <c r="O483" s="8">
        <f t="shared" ca="1" si="53"/>
        <v>4</v>
      </c>
      <c r="P483" s="8">
        <f t="shared" ca="1" si="54"/>
        <v>4</v>
      </c>
      <c r="Q483" s="8">
        <f t="shared" si="51"/>
        <v>0</v>
      </c>
      <c r="R483" s="16">
        <v>1</v>
      </c>
      <c r="S483" s="16"/>
      <c r="T483" s="19">
        <v>36526</v>
      </c>
      <c r="U483" s="16">
        <v>216</v>
      </c>
      <c r="V483" s="19"/>
      <c r="W483" s="160">
        <v>1</v>
      </c>
      <c r="X483" s="160"/>
      <c r="Y483" s="160"/>
      <c r="Z483" s="160"/>
      <c r="AA483" s="160"/>
      <c r="AB483" s="10">
        <v>42726</v>
      </c>
      <c r="AC483" t="s">
        <v>296</v>
      </c>
      <c r="AD483" s="160">
        <f t="shared" si="55"/>
        <v>1</v>
      </c>
      <c r="AF483" t="s">
        <v>1851</v>
      </c>
      <c r="AG483" t="str">
        <f t="shared" si="56"/>
        <v>реструктуризация (РУОБ отсутствует)</v>
      </c>
    </row>
    <row r="484" spans="1:33" x14ac:dyDescent="0.25">
      <c r="A484">
        <v>3073</v>
      </c>
      <c r="B484">
        <v>18439</v>
      </c>
      <c r="C484" s="6" t="s">
        <v>6834</v>
      </c>
      <c r="D484" s="8">
        <v>11933035.800000001</v>
      </c>
      <c r="E484" s="6" t="s">
        <v>4237</v>
      </c>
      <c r="G484" s="10">
        <v>41107</v>
      </c>
      <c r="J484" s="133">
        <f ca="1">VLOOKUP(A484,OFFSET('Классификация клиентов'!$A$6,1,0,1000,2),2,0)</f>
        <v>3</v>
      </c>
      <c r="K484" s="15">
        <f t="shared" si="50"/>
        <v>3</v>
      </c>
      <c r="L484" s="15">
        <v>-2</v>
      </c>
      <c r="M484" s="15" t="s">
        <v>3931</v>
      </c>
      <c r="N484" s="16">
        <f t="shared" ca="1" si="52"/>
        <v>4</v>
      </c>
      <c r="O484" s="8">
        <f t="shared" ca="1" si="53"/>
        <v>4</v>
      </c>
      <c r="P484" s="8">
        <f t="shared" ca="1" si="54"/>
        <v>4</v>
      </c>
      <c r="Q484" s="8">
        <f t="shared" si="51"/>
        <v>0</v>
      </c>
      <c r="R484" s="16">
        <v>1</v>
      </c>
      <c r="S484" s="16"/>
      <c r="T484" s="19">
        <v>36526</v>
      </c>
      <c r="U484" s="16">
        <v>216</v>
      </c>
      <c r="V484" s="19"/>
      <c r="W484" s="160">
        <v>1</v>
      </c>
      <c r="X484" s="160"/>
      <c r="Y484" s="160"/>
      <c r="Z484" s="160"/>
      <c r="AA484" s="160"/>
      <c r="AB484" s="10">
        <v>42726</v>
      </c>
      <c r="AC484" t="s">
        <v>296</v>
      </c>
      <c r="AD484" s="160">
        <f t="shared" si="55"/>
        <v>1</v>
      </c>
      <c r="AF484" t="s">
        <v>1851</v>
      </c>
      <c r="AG484" t="str">
        <f t="shared" si="56"/>
        <v>реструктуризация (РУОБ отсутствует)</v>
      </c>
    </row>
    <row r="485" spans="1:33" x14ac:dyDescent="0.25">
      <c r="A485">
        <v>3073</v>
      </c>
      <c r="B485">
        <v>18440</v>
      </c>
      <c r="C485" s="6" t="s">
        <v>6835</v>
      </c>
      <c r="D485" s="8">
        <v>475085526.88999999</v>
      </c>
      <c r="E485" s="6" t="s">
        <v>4238</v>
      </c>
      <c r="G485" s="10">
        <v>41172</v>
      </c>
      <c r="J485" s="133">
        <f ca="1">VLOOKUP(A485,OFFSET('Классификация клиентов'!$A$6,1,0,1000,2),2,0)</f>
        <v>3</v>
      </c>
      <c r="K485" s="15">
        <f t="shared" si="50"/>
        <v>3</v>
      </c>
      <c r="L485" s="15">
        <v>-2</v>
      </c>
      <c r="M485" s="15" t="s">
        <v>3931</v>
      </c>
      <c r="N485" s="16">
        <f t="shared" ca="1" si="52"/>
        <v>4</v>
      </c>
      <c r="O485" s="8">
        <f t="shared" ca="1" si="53"/>
        <v>4</v>
      </c>
      <c r="P485" s="8">
        <f t="shared" ca="1" si="54"/>
        <v>4</v>
      </c>
      <c r="Q485" s="8">
        <f t="shared" si="51"/>
        <v>0</v>
      </c>
      <c r="R485" s="16">
        <v>1</v>
      </c>
      <c r="S485" s="16"/>
      <c r="T485" s="19">
        <v>36526</v>
      </c>
      <c r="U485" s="16">
        <v>216</v>
      </c>
      <c r="V485" s="19"/>
      <c r="W485" s="160">
        <v>1</v>
      </c>
      <c r="X485" s="160"/>
      <c r="Y485" s="160"/>
      <c r="Z485" s="160"/>
      <c r="AA485" s="160"/>
      <c r="AB485" s="10">
        <v>42726</v>
      </c>
      <c r="AC485" t="s">
        <v>296</v>
      </c>
      <c r="AD485" s="160">
        <f t="shared" si="55"/>
        <v>1</v>
      </c>
      <c r="AF485" t="s">
        <v>1851</v>
      </c>
      <c r="AG485" t="str">
        <f t="shared" si="56"/>
        <v>реструктуризация (РУОБ отсутствует)</v>
      </c>
    </row>
    <row r="486" spans="1:33" x14ac:dyDescent="0.25">
      <c r="A486">
        <v>3073</v>
      </c>
      <c r="B486">
        <v>18441</v>
      </c>
      <c r="C486" s="6" t="s">
        <v>6836</v>
      </c>
      <c r="D486" s="8">
        <v>67466075.909999996</v>
      </c>
      <c r="E486" s="6" t="s">
        <v>4239</v>
      </c>
      <c r="G486" s="10">
        <v>41295</v>
      </c>
      <c r="J486" s="133">
        <f ca="1">VLOOKUP(A486,OFFSET('Классификация клиентов'!$A$6,1,0,1000,2),2,0)</f>
        <v>3</v>
      </c>
      <c r="K486" s="15">
        <f t="shared" si="50"/>
        <v>3</v>
      </c>
      <c r="L486" s="15">
        <v>-2</v>
      </c>
      <c r="M486" s="15" t="s">
        <v>3931</v>
      </c>
      <c r="N486" s="16">
        <f t="shared" ca="1" si="52"/>
        <v>4</v>
      </c>
      <c r="O486" s="8">
        <f t="shared" ca="1" si="53"/>
        <v>4</v>
      </c>
      <c r="P486" s="8">
        <f t="shared" ca="1" si="54"/>
        <v>4</v>
      </c>
      <c r="Q486" s="8">
        <f t="shared" si="51"/>
        <v>0</v>
      </c>
      <c r="R486" s="16">
        <v>1</v>
      </c>
      <c r="S486" s="16"/>
      <c r="T486" s="19">
        <v>36526</v>
      </c>
      <c r="U486" s="16">
        <v>216</v>
      </c>
      <c r="V486" s="19"/>
      <c r="W486" s="160">
        <v>1</v>
      </c>
      <c r="X486" s="160"/>
      <c r="Y486" s="160"/>
      <c r="Z486" s="160"/>
      <c r="AA486" s="160"/>
      <c r="AB486" s="10">
        <v>42726</v>
      </c>
      <c r="AC486" t="s">
        <v>296</v>
      </c>
      <c r="AD486" s="160">
        <f t="shared" si="55"/>
        <v>1</v>
      </c>
      <c r="AF486" t="s">
        <v>1851</v>
      </c>
      <c r="AG486" t="str">
        <f t="shared" si="56"/>
        <v>реструктуризация (РУОБ отсутствует)</v>
      </c>
    </row>
    <row r="487" spans="1:33" x14ac:dyDescent="0.25">
      <c r="A487">
        <v>3073</v>
      </c>
      <c r="B487">
        <v>18442</v>
      </c>
      <c r="C487" s="6" t="s">
        <v>6837</v>
      </c>
      <c r="D487" s="8">
        <v>122386679.38</v>
      </c>
      <c r="E487" s="6" t="s">
        <v>4240</v>
      </c>
      <c r="G487" s="10">
        <v>41428</v>
      </c>
      <c r="J487" s="133">
        <f ca="1">VLOOKUP(A487,OFFSET('Классификация клиентов'!$A$6,1,0,1000,2),2,0)</f>
        <v>3</v>
      </c>
      <c r="K487" s="15">
        <f t="shared" si="50"/>
        <v>3</v>
      </c>
      <c r="L487" s="15">
        <v>-2</v>
      </c>
      <c r="M487" s="15" t="s">
        <v>3931</v>
      </c>
      <c r="N487" s="16">
        <f t="shared" ca="1" si="52"/>
        <v>4</v>
      </c>
      <c r="O487" s="8">
        <f t="shared" ca="1" si="53"/>
        <v>4</v>
      </c>
      <c r="P487" s="8">
        <f t="shared" ca="1" si="54"/>
        <v>4</v>
      </c>
      <c r="Q487" s="8">
        <f t="shared" si="51"/>
        <v>0</v>
      </c>
      <c r="R487" s="16">
        <v>1</v>
      </c>
      <c r="S487" s="16"/>
      <c r="T487" s="19">
        <v>36526</v>
      </c>
      <c r="U487" s="16">
        <v>216</v>
      </c>
      <c r="V487" s="19"/>
      <c r="W487" s="160">
        <v>1</v>
      </c>
      <c r="X487" s="160"/>
      <c r="Y487" s="160"/>
      <c r="Z487" s="160"/>
      <c r="AA487" s="160"/>
      <c r="AB487" s="10">
        <v>42726</v>
      </c>
      <c r="AC487" t="s">
        <v>296</v>
      </c>
      <c r="AD487" s="160">
        <f t="shared" si="55"/>
        <v>1</v>
      </c>
      <c r="AF487" t="s">
        <v>1851</v>
      </c>
      <c r="AG487" t="str">
        <f t="shared" si="56"/>
        <v>реструктуризация (РУОБ отсутствует)</v>
      </c>
    </row>
    <row r="488" spans="1:33" x14ac:dyDescent="0.25">
      <c r="A488">
        <v>3073</v>
      </c>
      <c r="B488">
        <v>22399</v>
      </c>
      <c r="C488" s="6" t="s">
        <v>6857</v>
      </c>
      <c r="D488" s="8">
        <v>244217126.81999999</v>
      </c>
      <c r="E488" s="6" t="s">
        <v>6869</v>
      </c>
      <c r="G488" s="10">
        <v>41215</v>
      </c>
      <c r="J488" s="133">
        <f ca="1">VLOOKUP(A488,OFFSET('Классификация клиентов'!$A$6,1,0,1000,2),2,0)</f>
        <v>3</v>
      </c>
      <c r="K488" s="15">
        <f t="shared" si="50"/>
        <v>3</v>
      </c>
      <c r="L488" s="15">
        <v>-2</v>
      </c>
      <c r="M488" s="15" t="s">
        <v>3931</v>
      </c>
      <c r="N488" s="16">
        <f t="shared" ca="1" si="52"/>
        <v>4</v>
      </c>
      <c r="O488" s="8">
        <f t="shared" ca="1" si="53"/>
        <v>4</v>
      </c>
      <c r="P488" s="8">
        <f t="shared" ca="1" si="54"/>
        <v>4</v>
      </c>
      <c r="Q488" s="8">
        <f t="shared" si="51"/>
        <v>0</v>
      </c>
      <c r="R488" s="16">
        <v>1</v>
      </c>
      <c r="S488" s="16"/>
      <c r="T488" s="19">
        <v>41272</v>
      </c>
      <c r="U488" s="16">
        <v>672</v>
      </c>
      <c r="V488" s="19"/>
      <c r="W488" s="160">
        <v>1</v>
      </c>
      <c r="X488" s="160"/>
      <c r="Y488" s="160"/>
      <c r="Z488" s="160"/>
      <c r="AA488" s="160"/>
      <c r="AB488" s="10">
        <v>42719</v>
      </c>
      <c r="AC488" t="s">
        <v>353</v>
      </c>
      <c r="AD488" s="160">
        <f t="shared" si="55"/>
        <v>1</v>
      </c>
      <c r="AF488" t="s">
        <v>1851</v>
      </c>
      <c r="AG488" t="str">
        <f t="shared" si="56"/>
        <v>реструктуризация (РУОБ отсутствует)</v>
      </c>
    </row>
    <row r="489" spans="1:33" x14ac:dyDescent="0.25">
      <c r="A489">
        <v>3073</v>
      </c>
      <c r="B489">
        <v>22400</v>
      </c>
      <c r="C489" s="6" t="s">
        <v>6858</v>
      </c>
      <c r="D489" s="8">
        <v>72202838.75</v>
      </c>
      <c r="E489" s="6" t="s">
        <v>6870</v>
      </c>
      <c r="G489" s="10">
        <v>41058</v>
      </c>
      <c r="J489" s="133">
        <f ca="1">VLOOKUP(A489,OFFSET('Классификация клиентов'!$A$6,1,0,1000,2),2,0)</f>
        <v>3</v>
      </c>
      <c r="K489" s="15">
        <f t="shared" si="50"/>
        <v>3</v>
      </c>
      <c r="L489" s="15">
        <v>-2</v>
      </c>
      <c r="M489" s="15" t="s">
        <v>3931</v>
      </c>
      <c r="N489" s="16">
        <f t="shared" ca="1" si="52"/>
        <v>4</v>
      </c>
      <c r="O489" s="8">
        <f t="shared" ca="1" si="53"/>
        <v>4</v>
      </c>
      <c r="P489" s="8">
        <f t="shared" ca="1" si="54"/>
        <v>4</v>
      </c>
      <c r="Q489" s="8">
        <f t="shared" si="51"/>
        <v>0</v>
      </c>
      <c r="R489" s="16">
        <v>1</v>
      </c>
      <c r="S489" s="16"/>
      <c r="T489" s="19">
        <v>41116</v>
      </c>
      <c r="U489" s="16">
        <v>672</v>
      </c>
      <c r="V489" s="19"/>
      <c r="W489" s="160">
        <v>1</v>
      </c>
      <c r="X489" s="160"/>
      <c r="Y489" s="160"/>
      <c r="Z489" s="160"/>
      <c r="AA489" s="160"/>
      <c r="AB489" s="10">
        <v>42719</v>
      </c>
      <c r="AC489" t="s">
        <v>353</v>
      </c>
      <c r="AD489" s="160">
        <f t="shared" si="55"/>
        <v>1</v>
      </c>
      <c r="AF489" t="s">
        <v>1851</v>
      </c>
      <c r="AG489" t="str">
        <f t="shared" si="56"/>
        <v>реструктуризация (РУОБ отсутствует)</v>
      </c>
    </row>
    <row r="490" spans="1:33" x14ac:dyDescent="0.25">
      <c r="A490">
        <v>3073</v>
      </c>
      <c r="B490">
        <v>22401</v>
      </c>
      <c r="C490" s="6" t="s">
        <v>6859</v>
      </c>
      <c r="D490" s="8">
        <v>494854398.52999997</v>
      </c>
      <c r="E490" s="6" t="s">
        <v>6871</v>
      </c>
      <c r="G490" s="10">
        <v>41415</v>
      </c>
      <c r="J490" s="133">
        <f ca="1">VLOOKUP(A490,OFFSET('Классификация клиентов'!$A$6,1,0,1000,2),2,0)</f>
        <v>3</v>
      </c>
      <c r="K490" s="15">
        <f t="shared" si="50"/>
        <v>3</v>
      </c>
      <c r="L490" s="15">
        <v>-2</v>
      </c>
      <c r="M490" s="15" t="s">
        <v>3931</v>
      </c>
      <c r="N490" s="16">
        <f t="shared" ca="1" si="52"/>
        <v>4</v>
      </c>
      <c r="O490" s="8">
        <f t="shared" ca="1" si="53"/>
        <v>4</v>
      </c>
      <c r="P490" s="8">
        <f t="shared" ca="1" si="54"/>
        <v>4</v>
      </c>
      <c r="Q490" s="8">
        <f t="shared" si="51"/>
        <v>0</v>
      </c>
      <c r="R490" s="16">
        <v>1</v>
      </c>
      <c r="S490" s="16"/>
      <c r="T490" s="19">
        <v>41453</v>
      </c>
      <c r="U490" s="16">
        <v>672</v>
      </c>
      <c r="V490" s="19"/>
      <c r="W490" s="160">
        <v>1</v>
      </c>
      <c r="X490" s="160"/>
      <c r="Y490" s="160"/>
      <c r="Z490" s="160"/>
      <c r="AA490" s="160"/>
      <c r="AB490" s="10">
        <v>42704</v>
      </c>
      <c r="AC490" t="s">
        <v>353</v>
      </c>
      <c r="AD490" s="160">
        <f t="shared" si="55"/>
        <v>1</v>
      </c>
      <c r="AF490" t="s">
        <v>1851</v>
      </c>
      <c r="AG490" t="str">
        <f t="shared" si="56"/>
        <v>реструктуризация (РУОБ отсутствует)</v>
      </c>
    </row>
    <row r="491" spans="1:33" x14ac:dyDescent="0.25">
      <c r="A491">
        <v>3075</v>
      </c>
      <c r="B491">
        <v>16832</v>
      </c>
      <c r="C491" s="6" t="s">
        <v>3461</v>
      </c>
      <c r="D491" s="8">
        <v>9000000000</v>
      </c>
      <c r="E491" s="6" t="s">
        <v>3124</v>
      </c>
      <c r="G491" s="10">
        <v>41996</v>
      </c>
      <c r="J491" s="133">
        <f ca="1">VLOOKUP(A491,OFFSET('Классификация клиентов'!$A$6,1,0,1000,2),2,0)</f>
        <v>3</v>
      </c>
      <c r="K491" s="15">
        <f t="shared" si="50"/>
        <v>3</v>
      </c>
      <c r="L491" s="15"/>
      <c r="M491" s="15"/>
      <c r="N491" s="16">
        <f t="shared" ca="1" si="52"/>
        <v>5</v>
      </c>
      <c r="O491" s="8">
        <f t="shared" ca="1" si="53"/>
        <v>5</v>
      </c>
      <c r="P491" s="8">
        <f t="shared" ca="1" si="54"/>
        <v>5</v>
      </c>
      <c r="Q491" s="8">
        <f t="shared" si="51"/>
        <v>0</v>
      </c>
      <c r="R491" s="16">
        <v>1</v>
      </c>
      <c r="S491" s="16"/>
      <c r="T491" s="19">
        <v>36526</v>
      </c>
      <c r="U491" s="16">
        <v>490</v>
      </c>
      <c r="V491" s="19"/>
      <c r="W491" s="160">
        <v>0</v>
      </c>
      <c r="X491" s="160"/>
      <c r="Y491" s="160"/>
      <c r="Z491" s="160"/>
      <c r="AA491" s="160"/>
      <c r="AB491" s="10">
        <v>42360</v>
      </c>
      <c r="AC491" t="s">
        <v>563</v>
      </c>
      <c r="AD491" s="160">
        <f t="shared" si="55"/>
        <v>1</v>
      </c>
      <c r="AF491" t="s">
        <v>3261</v>
      </c>
      <c r="AG491" t="str">
        <f t="shared" si="56"/>
        <v>реструктуризация (РКК №31 от 2015-04-01)</v>
      </c>
    </row>
    <row r="492" spans="1:33" x14ac:dyDescent="0.25">
      <c r="A492">
        <v>3091</v>
      </c>
      <c r="B492">
        <v>18246</v>
      </c>
      <c r="C492" s="6" t="s">
        <v>4767</v>
      </c>
      <c r="D492" s="8">
        <v>99936868.920000002</v>
      </c>
      <c r="E492" s="6" t="s">
        <v>4923</v>
      </c>
      <c r="G492" s="10">
        <v>41817</v>
      </c>
      <c r="J492" s="133">
        <f ca="1">VLOOKUP(A492,OFFSET('Классификация клиентов'!$A$6,1,0,1000,2),2,0)</f>
        <v>2.1</v>
      </c>
      <c r="K492" s="15">
        <f t="shared" si="50"/>
        <v>3</v>
      </c>
      <c r="L492" s="15">
        <v>-2</v>
      </c>
      <c r="M492" s="15" t="s">
        <v>3931</v>
      </c>
      <c r="N492" s="16">
        <f t="shared" ca="1" si="52"/>
        <v>2.9999999999999996</v>
      </c>
      <c r="O492" s="8">
        <f t="shared" ca="1" si="53"/>
        <v>2.9999999999999996</v>
      </c>
      <c r="P492" s="8">
        <f t="shared" ca="1" si="54"/>
        <v>2.9999999999999996</v>
      </c>
      <c r="Q492" s="8">
        <f t="shared" si="51"/>
        <v>0</v>
      </c>
      <c r="R492" s="16">
        <v>1</v>
      </c>
      <c r="S492" s="16"/>
      <c r="T492" s="19">
        <v>36526</v>
      </c>
      <c r="U492" s="16">
        <v>216</v>
      </c>
      <c r="V492" s="19"/>
      <c r="W492" s="160"/>
      <c r="X492" s="160"/>
      <c r="Y492" s="160"/>
      <c r="Z492" s="160"/>
      <c r="AA492" s="160"/>
      <c r="AB492" s="10">
        <v>42551</v>
      </c>
      <c r="AC492" t="s">
        <v>296</v>
      </c>
      <c r="AD492" s="160">
        <f t="shared" si="55"/>
        <v>0</v>
      </c>
      <c r="AF492" t="s">
        <v>466</v>
      </c>
      <c r="AG492" t="str">
        <f t="shared" si="56"/>
        <v/>
      </c>
    </row>
    <row r="493" spans="1:33" x14ac:dyDescent="0.25">
      <c r="A493">
        <v>3169</v>
      </c>
      <c r="B493">
        <v>26841</v>
      </c>
      <c r="C493" s="6" t="s">
        <v>5788</v>
      </c>
      <c r="D493" s="8">
        <v>16431110717.700001</v>
      </c>
      <c r="E493" s="6" t="s">
        <v>5789</v>
      </c>
      <c r="G493" s="10">
        <v>42643</v>
      </c>
      <c r="J493" s="133">
        <f ca="1">VLOOKUP(A493,OFFSET('Классификация клиентов'!$A$6,1,0,1000,2),2,0)</f>
        <v>2.1</v>
      </c>
      <c r="K493" s="15">
        <f t="shared" si="50"/>
        <v>1</v>
      </c>
      <c r="L493" s="15">
        <v>-2</v>
      </c>
      <c r="M493" s="15" t="s">
        <v>1643</v>
      </c>
      <c r="N493" s="16">
        <f t="shared" ca="1" si="52"/>
        <v>2</v>
      </c>
      <c r="O493" s="8">
        <f t="shared" ca="1" si="53"/>
        <v>2</v>
      </c>
      <c r="P493" s="8">
        <f t="shared" ca="1" si="54"/>
        <v>2</v>
      </c>
      <c r="Q493" s="8">
        <f t="shared" si="51"/>
        <v>0</v>
      </c>
      <c r="R493" s="16">
        <v>1</v>
      </c>
      <c r="S493" s="16"/>
      <c r="T493" s="19">
        <v>42730</v>
      </c>
      <c r="U493" s="16">
        <v>0</v>
      </c>
      <c r="V493" s="19"/>
      <c r="W493" s="160"/>
      <c r="X493" s="160"/>
      <c r="Y493" s="160">
        <v>0</v>
      </c>
      <c r="Z493" s="160"/>
      <c r="AA493" s="160"/>
      <c r="AB493" s="10">
        <v>42674</v>
      </c>
      <c r="AC493" t="s">
        <v>296</v>
      </c>
      <c r="AD493" s="160">
        <f t="shared" si="55"/>
        <v>1</v>
      </c>
      <c r="AF493" t="s">
        <v>5790</v>
      </c>
      <c r="AG493" t="str">
        <f t="shared" si="56"/>
        <v>цели: предоставление/погашение займов 3 лицам (РП №46 от 2016-06-07)</v>
      </c>
    </row>
    <row r="494" spans="1:33" x14ac:dyDescent="0.25">
      <c r="A494">
        <v>3171</v>
      </c>
      <c r="B494">
        <v>15819</v>
      </c>
      <c r="C494" s="6" t="s">
        <v>2630</v>
      </c>
      <c r="D494" s="8">
        <v>22748177921.75</v>
      </c>
      <c r="E494" s="6" t="s">
        <v>2632</v>
      </c>
      <c r="G494" s="10">
        <v>42180</v>
      </c>
      <c r="J494" s="133">
        <f ca="1">VLOOKUP(A494,OFFSET('Классификация клиентов'!$A$6,1,0,1000,2),2,0)</f>
        <v>2.1</v>
      </c>
      <c r="K494" s="15">
        <f t="shared" si="50"/>
        <v>1</v>
      </c>
      <c r="L494" s="15"/>
      <c r="M494" s="15"/>
      <c r="N494" s="16">
        <f t="shared" ca="1" si="52"/>
        <v>2.1</v>
      </c>
      <c r="O494" s="8">
        <f t="shared" ca="1" si="53"/>
        <v>2.1</v>
      </c>
      <c r="P494" s="8">
        <f t="shared" ca="1" si="54"/>
        <v>2.1</v>
      </c>
      <c r="Q494" s="8">
        <f t="shared" si="51"/>
        <v>0</v>
      </c>
      <c r="R494" s="16">
        <v>1</v>
      </c>
      <c r="S494" s="16"/>
      <c r="T494" s="19">
        <v>42180</v>
      </c>
      <c r="U494" s="16">
        <v>0</v>
      </c>
      <c r="V494" s="19"/>
      <c r="W494" s="160"/>
      <c r="X494" s="160"/>
      <c r="Y494" s="160">
        <v>0</v>
      </c>
      <c r="Z494" s="160">
        <v>0</v>
      </c>
      <c r="AA494" s="160"/>
      <c r="AB494" s="10">
        <v>42735</v>
      </c>
      <c r="AC494" t="s">
        <v>296</v>
      </c>
      <c r="AD494" s="160">
        <f t="shared" si="55"/>
        <v>2</v>
      </c>
      <c r="AF494" t="s">
        <v>7067</v>
      </c>
      <c r="AG494" t="str">
        <f t="shared" si="56"/>
        <v>цели: погашение задолженности 3 лиц перед Банком (РП №57 от 2016-07-12);
цели: предоставление/погашение займов 3 лицам (РП №57 от 2016-07-12)</v>
      </c>
    </row>
    <row r="495" spans="1:33" x14ac:dyDescent="0.25">
      <c r="A495">
        <v>3177</v>
      </c>
      <c r="B495">
        <v>17567</v>
      </c>
      <c r="C495" s="6" t="s">
        <v>3738</v>
      </c>
      <c r="D495" s="8">
        <v>300000000</v>
      </c>
      <c r="E495" s="6" t="s">
        <v>3741</v>
      </c>
      <c r="G495" s="10">
        <v>42412</v>
      </c>
      <c r="J495" s="133">
        <f ca="1">VLOOKUP(A495,OFFSET('Классификация клиентов'!$A$6,1,0,1000,2),2,0)</f>
        <v>1</v>
      </c>
      <c r="K495" s="15">
        <f t="shared" si="50"/>
        <v>1</v>
      </c>
      <c r="L495" s="15"/>
      <c r="M495" s="15"/>
      <c r="N495" s="16">
        <f t="shared" ca="1" si="52"/>
        <v>1</v>
      </c>
      <c r="O495" s="8">
        <f t="shared" ca="1" si="53"/>
        <v>1</v>
      </c>
      <c r="P495" s="8">
        <f t="shared" ca="1" si="54"/>
        <v>1</v>
      </c>
      <c r="Q495" s="8">
        <f t="shared" si="51"/>
        <v>0</v>
      </c>
      <c r="R495" s="16">
        <v>1</v>
      </c>
      <c r="S495" s="16"/>
      <c r="T495" s="19">
        <v>42429</v>
      </c>
      <c r="U495" s="16">
        <v>0</v>
      </c>
      <c r="V495" s="19"/>
      <c r="W495" s="160"/>
      <c r="X495" s="160"/>
      <c r="Y495" s="160"/>
      <c r="Z495" s="160"/>
      <c r="AA495" s="160"/>
      <c r="AB495" s="10">
        <v>42420</v>
      </c>
      <c r="AC495" t="s">
        <v>239</v>
      </c>
      <c r="AD495" s="160">
        <f t="shared" si="55"/>
        <v>0</v>
      </c>
      <c r="AF495" t="s">
        <v>466</v>
      </c>
      <c r="AG495" t="str">
        <f t="shared" si="56"/>
        <v/>
      </c>
    </row>
    <row r="496" spans="1:33" x14ac:dyDescent="0.25">
      <c r="A496">
        <v>3177</v>
      </c>
      <c r="B496">
        <v>27332</v>
      </c>
      <c r="C496" s="6" t="s">
        <v>6988</v>
      </c>
      <c r="D496" s="8">
        <v>400000000</v>
      </c>
      <c r="E496" s="6" t="s">
        <v>7010</v>
      </c>
      <c r="G496" s="10">
        <v>42730</v>
      </c>
      <c r="J496" s="133">
        <f ca="1">VLOOKUP(A496,OFFSET('Классификация клиентов'!$A$6,1,0,1000,2),2,0)</f>
        <v>1</v>
      </c>
      <c r="K496" s="15">
        <f t="shared" si="50"/>
        <v>1</v>
      </c>
      <c r="L496" s="15"/>
      <c r="M496" s="15"/>
      <c r="N496" s="16">
        <f t="shared" ca="1" si="52"/>
        <v>1</v>
      </c>
      <c r="O496" s="8">
        <f t="shared" ca="1" si="53"/>
        <v>1</v>
      </c>
      <c r="P496" s="8">
        <f t="shared" ca="1" si="54"/>
        <v>1</v>
      </c>
      <c r="Q496" s="8">
        <f t="shared" si="51"/>
        <v>0</v>
      </c>
      <c r="R496" s="16">
        <v>1</v>
      </c>
      <c r="S496" s="16"/>
      <c r="T496" s="19">
        <v>42734</v>
      </c>
      <c r="U496" s="16">
        <v>0</v>
      </c>
      <c r="V496" s="19"/>
      <c r="W496" s="160"/>
      <c r="X496" s="160"/>
      <c r="Y496" s="160"/>
      <c r="Z496" s="160"/>
      <c r="AA496" s="160"/>
      <c r="AB496" s="10">
        <v>42735</v>
      </c>
      <c r="AC496" t="s">
        <v>239</v>
      </c>
      <c r="AD496" s="160">
        <f t="shared" si="55"/>
        <v>0</v>
      </c>
      <c r="AF496" t="s">
        <v>466</v>
      </c>
      <c r="AG496" t="str">
        <f t="shared" si="56"/>
        <v/>
      </c>
    </row>
    <row r="497" spans="1:33" x14ac:dyDescent="0.25">
      <c r="A497">
        <v>3216</v>
      </c>
      <c r="B497">
        <v>1227</v>
      </c>
      <c r="C497" s="6" t="s">
        <v>221</v>
      </c>
      <c r="D497" s="8">
        <v>4875009625</v>
      </c>
      <c r="E497" s="6" t="s">
        <v>2035</v>
      </c>
      <c r="G497" s="10">
        <v>39752</v>
      </c>
      <c r="J497" s="133">
        <f ca="1">VLOOKUP(A497,OFFSET('Классификация клиентов'!$A$6,1,0,1000,2),2,0)</f>
        <v>1</v>
      </c>
      <c r="K497" s="15">
        <f t="shared" si="50"/>
        <v>1</v>
      </c>
      <c r="L497" s="15"/>
      <c r="M497" s="15"/>
      <c r="N497" s="16">
        <f t="shared" ca="1" si="52"/>
        <v>1</v>
      </c>
      <c r="O497" s="8">
        <f t="shared" ca="1" si="53"/>
        <v>1</v>
      </c>
      <c r="P497" s="8">
        <f t="shared" ca="1" si="54"/>
        <v>1</v>
      </c>
      <c r="Q497" s="8">
        <f t="shared" si="51"/>
        <v>0</v>
      </c>
      <c r="R497" s="16">
        <v>1</v>
      </c>
      <c r="S497" s="16"/>
      <c r="T497" s="19">
        <v>39752</v>
      </c>
      <c r="U497" s="16">
        <v>0</v>
      </c>
      <c r="V497" s="19"/>
      <c r="W497" s="160">
        <v>0</v>
      </c>
      <c r="X497" s="160"/>
      <c r="Y497" s="160">
        <v>0</v>
      </c>
      <c r="Z497" s="160"/>
      <c r="AA497" s="160"/>
      <c r="AB497" s="10">
        <v>42360</v>
      </c>
      <c r="AC497" t="s">
        <v>296</v>
      </c>
      <c r="AD497" s="160">
        <f t="shared" si="55"/>
        <v>2</v>
      </c>
      <c r="AF497" t="s">
        <v>3441</v>
      </c>
      <c r="AG497" t="str">
        <f t="shared" si="56"/>
        <v>реструктуризация (РП №77 от 2008-12-29, РП №50 от 2009-08-13, РП №33 от 2012-07-24, РП №85 от 2015-09-08);
цели: предоставление/погашение займов 3 лицам (РП №63 от 2008-10-31)</v>
      </c>
    </row>
    <row r="498" spans="1:33" x14ac:dyDescent="0.25">
      <c r="A498">
        <v>3262</v>
      </c>
      <c r="B498">
        <v>2547</v>
      </c>
      <c r="C498" s="6" t="s">
        <v>1561</v>
      </c>
      <c r="D498" s="8">
        <v>263639404.80000001</v>
      </c>
      <c r="E498" s="6" t="s">
        <v>2036</v>
      </c>
      <c r="G498" s="10">
        <v>40140</v>
      </c>
      <c r="J498" s="133">
        <f ca="1">VLOOKUP(A498,OFFSET('Классификация клиентов'!$A$6,1,0,1000,2),2,0)</f>
        <v>1</v>
      </c>
      <c r="K498" s="15">
        <f t="shared" si="50"/>
        <v>2</v>
      </c>
      <c r="L498" s="15"/>
      <c r="M498" s="15"/>
      <c r="N498" s="16">
        <f t="shared" ca="1" si="52"/>
        <v>2</v>
      </c>
      <c r="O498" s="8">
        <f t="shared" ca="1" si="53"/>
        <v>2</v>
      </c>
      <c r="P498" s="8">
        <f t="shared" ca="1" si="54"/>
        <v>2</v>
      </c>
      <c r="Q498" s="8">
        <f t="shared" si="51"/>
        <v>0</v>
      </c>
      <c r="R498" s="16">
        <v>1</v>
      </c>
      <c r="S498" s="16"/>
      <c r="T498" s="19">
        <v>40142</v>
      </c>
      <c r="U498" s="16">
        <v>10</v>
      </c>
      <c r="V498" s="19" t="s">
        <v>6384</v>
      </c>
      <c r="W498" s="160">
        <v>2</v>
      </c>
      <c r="X498" s="160"/>
      <c r="Y498" s="160"/>
      <c r="Z498" s="160"/>
      <c r="AA498" s="160"/>
      <c r="AB498" s="10">
        <v>42704</v>
      </c>
      <c r="AC498" t="s">
        <v>296</v>
      </c>
      <c r="AD498" s="160">
        <f t="shared" si="55"/>
        <v>1</v>
      </c>
      <c r="AF498" t="s">
        <v>6388</v>
      </c>
      <c r="AG498" t="str">
        <f t="shared" si="56"/>
        <v>реструктуризация (РКК №7 от 2012-02-08, РКК №22 от 2013-03-27, РКК №83 от 2013-10-09, РКК №80 от 2014-09-25, РКК №2 от 2015-01-21, РППП №1/100000 от 2016-01-15, РУОБ отсутствует)</v>
      </c>
    </row>
    <row r="499" spans="1:33" x14ac:dyDescent="0.25">
      <c r="A499">
        <v>3262</v>
      </c>
      <c r="B499">
        <v>4910</v>
      </c>
      <c r="C499" s="6" t="s">
        <v>1562</v>
      </c>
      <c r="D499" s="8">
        <v>84920668.900000006</v>
      </c>
      <c r="E499" s="6" t="s">
        <v>2037</v>
      </c>
      <c r="G499" s="10">
        <v>40652</v>
      </c>
      <c r="J499" s="133">
        <f ca="1">VLOOKUP(A499,OFFSET('Классификация клиентов'!$A$6,1,0,1000,2),2,0)</f>
        <v>1</v>
      </c>
      <c r="K499" s="15">
        <f t="shared" si="50"/>
        <v>2</v>
      </c>
      <c r="L499" s="15"/>
      <c r="M499" s="15"/>
      <c r="N499" s="16">
        <f t="shared" ca="1" si="52"/>
        <v>2</v>
      </c>
      <c r="O499" s="8">
        <f t="shared" ca="1" si="53"/>
        <v>2</v>
      </c>
      <c r="P499" s="8">
        <f t="shared" ca="1" si="54"/>
        <v>2</v>
      </c>
      <c r="Q499" s="8">
        <f t="shared" si="51"/>
        <v>0</v>
      </c>
      <c r="R499" s="16">
        <v>1</v>
      </c>
      <c r="S499" s="16"/>
      <c r="T499" s="19">
        <v>40661</v>
      </c>
      <c r="U499" s="16">
        <v>10</v>
      </c>
      <c r="V499" s="19" t="s">
        <v>6384</v>
      </c>
      <c r="W499" s="160">
        <v>2</v>
      </c>
      <c r="X499" s="160"/>
      <c r="Y499" s="160"/>
      <c r="Z499" s="160"/>
      <c r="AA499" s="160"/>
      <c r="AB499" s="10">
        <v>42704</v>
      </c>
      <c r="AC499" t="s">
        <v>296</v>
      </c>
      <c r="AD499" s="160">
        <f t="shared" si="55"/>
        <v>1</v>
      </c>
      <c r="AF499" t="s">
        <v>6389</v>
      </c>
      <c r="AG499" t="str">
        <f t="shared" si="56"/>
        <v>реструктуризация (РКК №22 от 2013-03-27, РКК №83 от 2013-10-09, РКК №80 от 2014-09-25, РКК №2 от 2015-01-21, РППП №1/100000 от 2016-01-15, РУОБ отсутствует)</v>
      </c>
    </row>
    <row r="500" spans="1:33" x14ac:dyDescent="0.25">
      <c r="A500">
        <v>3262</v>
      </c>
      <c r="B500">
        <v>6538</v>
      </c>
      <c r="C500" s="6" t="s">
        <v>1563</v>
      </c>
      <c r="D500" s="8">
        <v>1057907600</v>
      </c>
      <c r="E500" s="6" t="s">
        <v>2038</v>
      </c>
      <c r="G500" s="10">
        <v>40900</v>
      </c>
      <c r="J500" s="133">
        <f ca="1">VLOOKUP(A500,OFFSET('Классификация клиентов'!$A$6,1,0,1000,2),2,0)</f>
        <v>1</v>
      </c>
      <c r="K500" s="15">
        <f t="shared" si="50"/>
        <v>2</v>
      </c>
      <c r="L500" s="15"/>
      <c r="M500" s="15"/>
      <c r="N500" s="16">
        <f t="shared" ca="1" si="52"/>
        <v>2</v>
      </c>
      <c r="O500" s="8">
        <f t="shared" ca="1" si="53"/>
        <v>2</v>
      </c>
      <c r="P500" s="8">
        <f t="shared" ca="1" si="54"/>
        <v>2</v>
      </c>
      <c r="Q500" s="8">
        <f t="shared" si="51"/>
        <v>0</v>
      </c>
      <c r="R500" s="16">
        <v>1</v>
      </c>
      <c r="S500" s="16"/>
      <c r="T500" s="19">
        <v>40924</v>
      </c>
      <c r="U500" s="16">
        <v>10</v>
      </c>
      <c r="V500" s="19" t="s">
        <v>6384</v>
      </c>
      <c r="W500" s="160">
        <v>2</v>
      </c>
      <c r="X500" s="160"/>
      <c r="Y500" s="160"/>
      <c r="Z500" s="160"/>
      <c r="AA500" s="160"/>
      <c r="AB500" s="10">
        <v>42704</v>
      </c>
      <c r="AC500" t="s">
        <v>296</v>
      </c>
      <c r="AD500" s="160">
        <f t="shared" si="55"/>
        <v>1</v>
      </c>
      <c r="AF500" t="s">
        <v>6390</v>
      </c>
      <c r="AG500" t="str">
        <f t="shared" si="56"/>
        <v>реструктуризация (РКК №83 от 2013-10-09, РКК №80 от 2014-09-25, РКК №2 от 2015-01-21, РППП №756/101100 от 2015-07-24, РППП №1/100000 от 2016-01-15, РУОБ отсутствует)</v>
      </c>
    </row>
    <row r="501" spans="1:33" x14ac:dyDescent="0.25">
      <c r="A501">
        <v>3271</v>
      </c>
      <c r="B501">
        <v>14355</v>
      </c>
      <c r="C501" s="6" t="s">
        <v>1715</v>
      </c>
      <c r="D501" s="8">
        <v>160097310.91</v>
      </c>
      <c r="E501" s="6" t="s">
        <v>2039</v>
      </c>
      <c r="G501" s="10">
        <v>41995</v>
      </c>
      <c r="J501" s="133">
        <f ca="1">VLOOKUP(A501,OFFSET('Классификация клиентов'!$A$6,1,0,1000,2),2,0)</f>
        <v>1</v>
      </c>
      <c r="K501" s="15">
        <f t="shared" si="50"/>
        <v>1</v>
      </c>
      <c r="L501" s="15"/>
      <c r="M501" s="15"/>
      <c r="N501" s="16">
        <f t="shared" ca="1" si="52"/>
        <v>1</v>
      </c>
      <c r="O501" s="8">
        <f t="shared" ca="1" si="53"/>
        <v>1</v>
      </c>
      <c r="P501" s="8">
        <f t="shared" ca="1" si="54"/>
        <v>1</v>
      </c>
      <c r="Q501" s="8">
        <f t="shared" si="51"/>
        <v>0</v>
      </c>
      <c r="R501" s="16">
        <v>1</v>
      </c>
      <c r="S501" s="16"/>
      <c r="T501" s="19">
        <v>42003</v>
      </c>
      <c r="U501" s="16">
        <v>0</v>
      </c>
      <c r="V501" s="19"/>
      <c r="W501" s="160"/>
      <c r="X501" s="160"/>
      <c r="Y501" s="160"/>
      <c r="Z501" s="160"/>
      <c r="AA501" s="160"/>
      <c r="AB501" s="10">
        <v>41995</v>
      </c>
      <c r="AC501" t="s">
        <v>239</v>
      </c>
      <c r="AD501" s="160">
        <f t="shared" si="55"/>
        <v>0</v>
      </c>
      <c r="AF501" t="s">
        <v>466</v>
      </c>
      <c r="AG501" t="str">
        <f t="shared" si="56"/>
        <v/>
      </c>
    </row>
    <row r="502" spans="1:33" x14ac:dyDescent="0.25">
      <c r="A502">
        <v>3274</v>
      </c>
      <c r="B502">
        <v>10426</v>
      </c>
      <c r="C502" s="6" t="s">
        <v>3458</v>
      </c>
      <c r="D502" s="8">
        <v>11437643784.559999</v>
      </c>
      <c r="E502" s="6" t="s">
        <v>2040</v>
      </c>
      <c r="G502" s="10">
        <v>41625</v>
      </c>
      <c r="J502" s="133">
        <f ca="1">VLOOKUP(A502,OFFSET('Классификация клиентов'!$A$6,1,0,1000,2),2,0)</f>
        <v>1</v>
      </c>
      <c r="K502" s="15">
        <f t="shared" si="50"/>
        <v>1</v>
      </c>
      <c r="L502" s="15">
        <v>-1</v>
      </c>
      <c r="M502" s="15" t="s">
        <v>231</v>
      </c>
      <c r="N502" s="16">
        <f t="shared" ca="1" si="52"/>
        <v>1</v>
      </c>
      <c r="O502" s="8">
        <f t="shared" ca="1" si="53"/>
        <v>1</v>
      </c>
      <c r="P502" s="8">
        <f t="shared" ca="1" si="54"/>
        <v>1</v>
      </c>
      <c r="Q502" s="8">
        <f t="shared" si="51"/>
        <v>0</v>
      </c>
      <c r="R502" s="16">
        <v>1</v>
      </c>
      <c r="S502" s="16"/>
      <c r="T502" s="19">
        <v>41715</v>
      </c>
      <c r="U502" s="16">
        <v>0</v>
      </c>
      <c r="V502" s="19"/>
      <c r="W502" s="160"/>
      <c r="X502" s="160"/>
      <c r="Y502" s="160"/>
      <c r="Z502" s="160"/>
      <c r="AA502" s="160"/>
      <c r="AB502" s="10">
        <v>42573</v>
      </c>
      <c r="AC502" t="s">
        <v>296</v>
      </c>
      <c r="AD502" s="160">
        <f t="shared" si="55"/>
        <v>0</v>
      </c>
      <c r="AF502" t="s">
        <v>466</v>
      </c>
      <c r="AG502" t="str">
        <f t="shared" si="56"/>
        <v/>
      </c>
    </row>
    <row r="503" spans="1:33" x14ac:dyDescent="0.25">
      <c r="A503">
        <v>3279</v>
      </c>
      <c r="B503">
        <v>4950</v>
      </c>
      <c r="C503" s="6" t="s">
        <v>6407</v>
      </c>
      <c r="D503" s="8">
        <v>143976404</v>
      </c>
      <c r="E503" s="6" t="s">
        <v>2041</v>
      </c>
      <c r="G503" s="10">
        <v>40662</v>
      </c>
      <c r="J503" s="133">
        <f ca="1">VLOOKUP(A503,OFFSET('Классификация клиентов'!$A$6,1,0,1000,2),2,0)</f>
        <v>2.1</v>
      </c>
      <c r="K503" s="15">
        <f t="shared" si="50"/>
        <v>3</v>
      </c>
      <c r="L503" s="15"/>
      <c r="M503" s="15"/>
      <c r="N503" s="16">
        <f t="shared" ca="1" si="52"/>
        <v>4.0999999999999996</v>
      </c>
      <c r="O503" s="8">
        <f t="shared" ca="1" si="53"/>
        <v>4.0999999999999996</v>
      </c>
      <c r="P503" s="8">
        <f t="shared" ca="1" si="54"/>
        <v>4.0999999999999996</v>
      </c>
      <c r="Q503" s="8">
        <f t="shared" si="51"/>
        <v>0</v>
      </c>
      <c r="R503" s="16">
        <v>1</v>
      </c>
      <c r="S503" s="16"/>
      <c r="T503" s="19">
        <v>36526</v>
      </c>
      <c r="U503" s="16">
        <v>601</v>
      </c>
      <c r="V503" s="19"/>
      <c r="W503" s="160">
        <v>2</v>
      </c>
      <c r="X503" s="160"/>
      <c r="Y503" s="160"/>
      <c r="Z503" s="160"/>
      <c r="AA503" s="160"/>
      <c r="AB503" s="10">
        <v>42735</v>
      </c>
      <c r="AC503" t="s">
        <v>563</v>
      </c>
      <c r="AD503" s="160">
        <f t="shared" si="55"/>
        <v>1</v>
      </c>
      <c r="AF503" t="s">
        <v>3262</v>
      </c>
      <c r="AG503" t="str">
        <f t="shared" si="56"/>
        <v>реструктуризация (РУОБ отсутствует);
реструктуризация (РКК №108 от 2013-12-20)</v>
      </c>
    </row>
    <row r="504" spans="1:33" x14ac:dyDescent="0.25">
      <c r="A504">
        <v>3282</v>
      </c>
      <c r="B504">
        <v>100003282</v>
      </c>
      <c r="C504" s="6" t="s">
        <v>7865</v>
      </c>
      <c r="D504" s="8">
        <v>18751065749.560005</v>
      </c>
      <c r="E504" s="6"/>
      <c r="G504" s="10"/>
      <c r="J504" s="133">
        <f ca="1">VLOOKUP(A504,OFFSET('Классификация клиентов'!$A$6,1,0,1000,2),2,0)</f>
        <v>1</v>
      </c>
      <c r="K504" s="15">
        <f t="shared" ca="1" si="50"/>
        <v>1</v>
      </c>
      <c r="L504" s="15"/>
      <c r="M504" s="15"/>
      <c r="N504" s="16">
        <f t="shared" ca="1" si="52"/>
        <v>1</v>
      </c>
      <c r="O504" s="8">
        <f t="shared" ca="1" si="53"/>
        <v>1</v>
      </c>
      <c r="P504" s="8">
        <f t="shared" ca="1" si="54"/>
        <v>1</v>
      </c>
      <c r="Q504" s="8">
        <f t="shared" si="51"/>
        <v>0</v>
      </c>
      <c r="R504" s="16"/>
      <c r="S504" s="16"/>
      <c r="T504" s="19"/>
      <c r="U504" s="16">
        <v>0</v>
      </c>
      <c r="V504" s="19"/>
      <c r="W504" s="160"/>
      <c r="X504" s="160"/>
      <c r="Y504" s="160"/>
      <c r="Z504" s="160"/>
      <c r="AA504" s="160"/>
      <c r="AB504" s="10"/>
      <c r="AD504" s="160">
        <f t="shared" si="55"/>
        <v>0</v>
      </c>
      <c r="AG504" t="str">
        <f t="shared" si="56"/>
        <v/>
      </c>
    </row>
    <row r="505" spans="1:33" x14ac:dyDescent="0.25">
      <c r="A505">
        <v>3297</v>
      </c>
      <c r="B505">
        <v>2727</v>
      </c>
      <c r="C505" s="6" t="s">
        <v>330</v>
      </c>
      <c r="D505" s="8">
        <v>393500000</v>
      </c>
      <c r="E505" s="6" t="s">
        <v>2043</v>
      </c>
      <c r="G505" s="10">
        <v>40100</v>
      </c>
      <c r="J505" s="133">
        <f ca="1">VLOOKUP(A505,OFFSET('Классификация клиентов'!$A$6,1,0,1000,2),2,0)</f>
        <v>2.2000000000000002</v>
      </c>
      <c r="K505" s="15">
        <f t="shared" si="50"/>
        <v>1</v>
      </c>
      <c r="L505" s="15"/>
      <c r="M505" s="15"/>
      <c r="N505" s="16">
        <f t="shared" ca="1" si="52"/>
        <v>2.2000000000000002</v>
      </c>
      <c r="O505" s="8">
        <f t="shared" ca="1" si="53"/>
        <v>2.2000000000000002</v>
      </c>
      <c r="P505" s="8">
        <f t="shared" ca="1" si="54"/>
        <v>2.2000000000000002</v>
      </c>
      <c r="Q505" s="8">
        <f t="shared" si="51"/>
        <v>0</v>
      </c>
      <c r="R505" s="16">
        <v>1</v>
      </c>
      <c r="S505" s="16"/>
      <c r="T505" s="19">
        <v>36526</v>
      </c>
      <c r="U505" s="16">
        <v>0</v>
      </c>
      <c r="V505" s="19"/>
      <c r="W505" s="160">
        <v>0</v>
      </c>
      <c r="X505" s="160">
        <v>0</v>
      </c>
      <c r="Y505" s="160"/>
      <c r="Z505" s="160"/>
      <c r="AA505" s="160"/>
      <c r="AB505" s="10">
        <v>41639</v>
      </c>
      <c r="AC505" t="s">
        <v>296</v>
      </c>
      <c r="AD505" s="160">
        <f t="shared" si="55"/>
        <v>2</v>
      </c>
      <c r="AF505" t="s">
        <v>2931</v>
      </c>
      <c r="AG505" t="str">
        <f t="shared" si="56"/>
        <v>реструктуризация (РМКК №48 от 2013-08-13);
цели: погашение ранее выданной ссуды (РМКК №82 от 2013-12-17)</v>
      </c>
    </row>
    <row r="506" spans="1:33" x14ac:dyDescent="0.25">
      <c r="A506">
        <v>3297</v>
      </c>
      <c r="B506">
        <v>18247</v>
      </c>
      <c r="C506" s="6" t="s">
        <v>4128</v>
      </c>
      <c r="D506" s="8">
        <v>591004077.92999995</v>
      </c>
      <c r="E506" s="6" t="s">
        <v>4179</v>
      </c>
      <c r="G506" s="10">
        <v>41488</v>
      </c>
      <c r="J506" s="133">
        <f ca="1">VLOOKUP(A506,OFFSET('Классификация клиентов'!$A$6,1,0,1000,2),2,0)</f>
        <v>2.2000000000000002</v>
      </c>
      <c r="K506" s="15">
        <f t="shared" si="50"/>
        <v>1</v>
      </c>
      <c r="L506" s="15"/>
      <c r="M506" s="15"/>
      <c r="N506" s="16">
        <f t="shared" ca="1" si="52"/>
        <v>2.2000000000000002</v>
      </c>
      <c r="O506" s="8">
        <v>3</v>
      </c>
      <c r="P506" s="8">
        <f t="shared" ca="1" si="54"/>
        <v>2.2000000000000002</v>
      </c>
      <c r="Q506" s="8">
        <f t="shared" si="51"/>
        <v>1</v>
      </c>
      <c r="R506" s="16">
        <v>1</v>
      </c>
      <c r="S506" s="16"/>
      <c r="T506" s="19">
        <v>36526</v>
      </c>
      <c r="U506" s="16">
        <v>0</v>
      </c>
      <c r="V506" s="19"/>
      <c r="W506" s="160">
        <v>0</v>
      </c>
      <c r="X506" s="160"/>
      <c r="Y506" s="160">
        <v>0</v>
      </c>
      <c r="Z506" s="160"/>
      <c r="AA506" s="160"/>
      <c r="AB506" s="10">
        <v>42726</v>
      </c>
      <c r="AC506" t="s">
        <v>296</v>
      </c>
      <c r="AD506" s="160">
        <f t="shared" si="55"/>
        <v>2</v>
      </c>
      <c r="AF506" t="s">
        <v>4401</v>
      </c>
      <c r="AG506" t="str">
        <f t="shared" si="56"/>
        <v>причина: ссуда направлена на плохие цели, решения УОБ нет</v>
      </c>
    </row>
    <row r="507" spans="1:33" x14ac:dyDescent="0.25">
      <c r="A507">
        <v>3322</v>
      </c>
      <c r="B507">
        <v>9555</v>
      </c>
      <c r="C507" s="6" t="s">
        <v>1090</v>
      </c>
      <c r="D507" s="8">
        <v>26308559369.23</v>
      </c>
      <c r="E507" s="6" t="s">
        <v>2044</v>
      </c>
      <c r="G507" s="10">
        <v>41082</v>
      </c>
      <c r="J507" s="133">
        <f ca="1">VLOOKUP(A507,OFFSET('Классификация клиентов'!$A$6,1,0,1000,2),2,0)</f>
        <v>2.1</v>
      </c>
      <c r="K507" s="15">
        <f t="shared" si="50"/>
        <v>2</v>
      </c>
      <c r="L507" s="15">
        <v>-2</v>
      </c>
      <c r="M507" s="15" t="s">
        <v>178</v>
      </c>
      <c r="N507" s="16">
        <f t="shared" ca="1" si="52"/>
        <v>1.9999999999999996</v>
      </c>
      <c r="O507" s="8">
        <f t="shared" ca="1" si="53"/>
        <v>1.9999999999999996</v>
      </c>
      <c r="P507" s="8">
        <f t="shared" ca="1" si="54"/>
        <v>1.9999999999999996</v>
      </c>
      <c r="Q507" s="8">
        <f t="shared" si="51"/>
        <v>0</v>
      </c>
      <c r="R507" s="16">
        <v>1</v>
      </c>
      <c r="S507" s="16"/>
      <c r="T507" s="19">
        <v>36526</v>
      </c>
      <c r="U507" s="16">
        <v>0</v>
      </c>
      <c r="V507" s="19"/>
      <c r="W507" s="160">
        <v>2</v>
      </c>
      <c r="X507" s="160">
        <v>0</v>
      </c>
      <c r="Y507" s="160">
        <v>0</v>
      </c>
      <c r="Z507" s="160"/>
      <c r="AA507" s="160"/>
      <c r="AB507" s="10">
        <v>42664</v>
      </c>
      <c r="AC507" t="s">
        <v>296</v>
      </c>
      <c r="AD507" s="160">
        <f t="shared" si="55"/>
        <v>3</v>
      </c>
      <c r="AF507" t="s">
        <v>5022</v>
      </c>
      <c r="AG507" t="str">
        <f t="shared" si="56"/>
        <v>реструктуризация (РУОБ отсутствует);
реструктуризация (РП №28 от 2013-07-02);
цели: погашение ранее выданной ссуды (РП №35 от 2013-08-13);
цели: предоставление/погашение займов 3 лицам (РП №35 от 2013-08-13)</v>
      </c>
    </row>
    <row r="508" spans="1:33" x14ac:dyDescent="0.25">
      <c r="A508">
        <v>3328</v>
      </c>
      <c r="B508">
        <v>9115</v>
      </c>
      <c r="C508" s="6" t="s">
        <v>3753</v>
      </c>
      <c r="D508" s="8">
        <v>4173544110.9000001</v>
      </c>
      <c r="E508" s="6" t="s">
        <v>2045</v>
      </c>
      <c r="G508" s="10">
        <v>41414</v>
      </c>
      <c r="J508" s="133">
        <f ca="1">VLOOKUP(A508,OFFSET('Классификация клиентов'!$A$6,1,0,1000,2),2,0)</f>
        <v>2.2000000000000002</v>
      </c>
      <c r="K508" s="15">
        <f t="shared" si="50"/>
        <v>1</v>
      </c>
      <c r="L508" s="15">
        <v>-2</v>
      </c>
      <c r="M508" s="15" t="s">
        <v>178</v>
      </c>
      <c r="N508" s="16">
        <f t="shared" ca="1" si="52"/>
        <v>1</v>
      </c>
      <c r="O508" s="8">
        <f t="shared" ca="1" si="53"/>
        <v>1</v>
      </c>
      <c r="P508" s="8">
        <f t="shared" ca="1" si="54"/>
        <v>1</v>
      </c>
      <c r="Q508" s="8">
        <f t="shared" si="51"/>
        <v>0</v>
      </c>
      <c r="R508" s="16">
        <v>1</v>
      </c>
      <c r="S508" s="16"/>
      <c r="T508" s="19">
        <v>41466</v>
      </c>
      <c r="U508" s="16">
        <v>0</v>
      </c>
      <c r="V508" s="19"/>
      <c r="W508" s="160">
        <v>0</v>
      </c>
      <c r="X508" s="160"/>
      <c r="Y508" s="160"/>
      <c r="Z508" s="160"/>
      <c r="AA508" s="160"/>
      <c r="AB508" s="10">
        <v>42420</v>
      </c>
      <c r="AC508" t="s">
        <v>296</v>
      </c>
      <c r="AD508" s="160">
        <f t="shared" si="55"/>
        <v>1</v>
      </c>
      <c r="AF508" t="s">
        <v>3755</v>
      </c>
      <c r="AG508" t="str">
        <f t="shared" si="56"/>
        <v>реструктуризация (РП №86 от 2015-09-08)</v>
      </c>
    </row>
    <row r="509" spans="1:33" x14ac:dyDescent="0.25">
      <c r="A509">
        <v>3351</v>
      </c>
      <c r="B509">
        <v>100003351</v>
      </c>
      <c r="C509" s="6" t="s">
        <v>158</v>
      </c>
      <c r="D509" s="8">
        <v>3993500000</v>
      </c>
      <c r="E509" s="6"/>
      <c r="G509" s="10"/>
      <c r="J509" s="133">
        <f ca="1">VLOOKUP(A509,OFFSET('Классификация клиентов'!$A$6,1,0,1000,2),2,0)</f>
        <v>1</v>
      </c>
      <c r="K509" s="15">
        <f t="shared" ca="1" si="50"/>
        <v>1</v>
      </c>
      <c r="L509" s="15"/>
      <c r="M509" s="15"/>
      <c r="N509" s="16">
        <f t="shared" ca="1" si="52"/>
        <v>1</v>
      </c>
      <c r="O509" s="8">
        <f t="shared" ca="1" si="53"/>
        <v>1</v>
      </c>
      <c r="P509" s="8">
        <f t="shared" ca="1" si="54"/>
        <v>1</v>
      </c>
      <c r="Q509" s="8">
        <f t="shared" si="51"/>
        <v>0</v>
      </c>
      <c r="R509" s="16"/>
      <c r="S509" s="16"/>
      <c r="T509" s="19"/>
      <c r="U509" s="16">
        <v>0</v>
      </c>
      <c r="V509" s="19"/>
      <c r="W509" s="160"/>
      <c r="X509" s="160"/>
      <c r="Y509" s="160"/>
      <c r="Z509" s="160"/>
      <c r="AA509" s="160"/>
      <c r="AB509" s="10"/>
      <c r="AD509" s="160">
        <f t="shared" si="55"/>
        <v>0</v>
      </c>
      <c r="AG509" t="str">
        <f t="shared" si="56"/>
        <v/>
      </c>
    </row>
    <row r="510" spans="1:33" x14ac:dyDescent="0.25">
      <c r="A510">
        <v>3376</v>
      </c>
      <c r="B510">
        <v>100003376</v>
      </c>
      <c r="C510" s="6" t="s">
        <v>3523</v>
      </c>
      <c r="D510" s="8">
        <v>2500000000</v>
      </c>
      <c r="E510" s="6"/>
      <c r="G510" s="10"/>
      <c r="J510" s="133">
        <f ca="1">VLOOKUP(A510,OFFSET('Классификация клиентов'!$A$6,1,0,1000,2),2,0)</f>
        <v>1</v>
      </c>
      <c r="K510" s="15">
        <f t="shared" ca="1" si="50"/>
        <v>1</v>
      </c>
      <c r="L510" s="15"/>
      <c r="M510" s="15"/>
      <c r="N510" s="16">
        <f t="shared" ca="1" si="52"/>
        <v>1</v>
      </c>
      <c r="O510" s="8">
        <f t="shared" ca="1" si="53"/>
        <v>1</v>
      </c>
      <c r="P510" s="8">
        <f t="shared" ca="1" si="54"/>
        <v>1</v>
      </c>
      <c r="Q510" s="8">
        <f t="shared" si="51"/>
        <v>0</v>
      </c>
      <c r="R510" s="16"/>
      <c r="S510" s="16"/>
      <c r="T510" s="19"/>
      <c r="U510" s="16">
        <v>0</v>
      </c>
      <c r="V510" s="19"/>
      <c r="W510" s="160"/>
      <c r="X510" s="160"/>
      <c r="Y510" s="160"/>
      <c r="Z510" s="160"/>
      <c r="AA510" s="160"/>
      <c r="AB510" s="10"/>
      <c r="AD510" s="160">
        <f t="shared" si="55"/>
        <v>0</v>
      </c>
      <c r="AG510" t="str">
        <f t="shared" si="56"/>
        <v/>
      </c>
    </row>
    <row r="511" spans="1:33" x14ac:dyDescent="0.25">
      <c r="A511">
        <v>3389</v>
      </c>
      <c r="B511">
        <v>15687</v>
      </c>
      <c r="C511" s="6" t="s">
        <v>2654</v>
      </c>
      <c r="D511" s="8">
        <v>56903672.329999998</v>
      </c>
      <c r="E511" s="6" t="s">
        <v>2604</v>
      </c>
      <c r="G511" s="10">
        <v>42068</v>
      </c>
      <c r="J511" s="133">
        <f ca="1">VLOOKUP(A511,OFFSET('Классификация клиентов'!$A$6,1,0,1000,2),2,0)</f>
        <v>3</v>
      </c>
      <c r="K511" s="15">
        <f t="shared" si="50"/>
        <v>3</v>
      </c>
      <c r="L511" s="15"/>
      <c r="M511" s="15"/>
      <c r="N511" s="16">
        <f t="shared" ca="1" si="52"/>
        <v>5</v>
      </c>
      <c r="O511" s="8">
        <f t="shared" ca="1" si="53"/>
        <v>5</v>
      </c>
      <c r="P511" s="8">
        <f t="shared" ca="1" si="54"/>
        <v>5</v>
      </c>
      <c r="Q511" s="8">
        <f t="shared" si="51"/>
        <v>0</v>
      </c>
      <c r="R511" s="16">
        <v>1</v>
      </c>
      <c r="S511" s="16"/>
      <c r="T511" s="19">
        <v>36526</v>
      </c>
      <c r="U511" s="16">
        <v>625</v>
      </c>
      <c r="V511" s="19"/>
      <c r="W511" s="160">
        <v>0</v>
      </c>
      <c r="X511" s="160"/>
      <c r="Y511" s="160"/>
      <c r="Z511" s="160"/>
      <c r="AA511" s="160"/>
      <c r="AB511" s="10">
        <v>42270</v>
      </c>
      <c r="AC511" t="s">
        <v>563</v>
      </c>
      <c r="AD511" s="160">
        <f t="shared" si="55"/>
        <v>1</v>
      </c>
      <c r="AF511" t="s">
        <v>2605</v>
      </c>
      <c r="AG511" t="str">
        <f t="shared" si="56"/>
        <v>реструктуризация (РМКК №23 от 2015-03-17)</v>
      </c>
    </row>
    <row r="512" spans="1:33" x14ac:dyDescent="0.25">
      <c r="A512">
        <v>3389</v>
      </c>
      <c r="B512">
        <v>15688</v>
      </c>
      <c r="C512" s="6" t="s">
        <v>2657</v>
      </c>
      <c r="D512" s="8">
        <v>20000000</v>
      </c>
      <c r="E512" s="6" t="s">
        <v>2606</v>
      </c>
      <c r="G512" s="10">
        <v>41703</v>
      </c>
      <c r="J512" s="133">
        <f ca="1">VLOOKUP(A512,OFFSET('Классификация клиентов'!$A$6,1,0,1000,2),2,0)</f>
        <v>3</v>
      </c>
      <c r="K512" s="15">
        <f t="shared" si="50"/>
        <v>3</v>
      </c>
      <c r="L512" s="15"/>
      <c r="M512" s="15"/>
      <c r="N512" s="16">
        <f t="shared" ca="1" si="52"/>
        <v>5</v>
      </c>
      <c r="O512" s="8">
        <f t="shared" ca="1" si="53"/>
        <v>5</v>
      </c>
      <c r="P512" s="8">
        <f t="shared" ca="1" si="54"/>
        <v>5</v>
      </c>
      <c r="Q512" s="8">
        <f t="shared" si="51"/>
        <v>0</v>
      </c>
      <c r="R512" s="16">
        <v>1</v>
      </c>
      <c r="S512" s="16"/>
      <c r="T512" s="19">
        <v>36526</v>
      </c>
      <c r="U512" s="16">
        <v>625</v>
      </c>
      <c r="V512" s="19"/>
      <c r="W512" s="160">
        <v>0</v>
      </c>
      <c r="X512" s="160"/>
      <c r="Y512" s="160"/>
      <c r="Z512" s="160"/>
      <c r="AA512" s="160"/>
      <c r="AB512" s="10">
        <v>42270</v>
      </c>
      <c r="AC512" t="s">
        <v>563</v>
      </c>
      <c r="AD512" s="160">
        <f t="shared" si="55"/>
        <v>1</v>
      </c>
      <c r="AF512" t="s">
        <v>2605</v>
      </c>
      <c r="AG512" t="str">
        <f t="shared" si="56"/>
        <v>реструктуризация (РМКК №23 от 2015-03-17)</v>
      </c>
    </row>
    <row r="513" spans="1:33" x14ac:dyDescent="0.25">
      <c r="A513">
        <v>3389</v>
      </c>
      <c r="B513">
        <v>15689</v>
      </c>
      <c r="C513" s="6" t="s">
        <v>2663</v>
      </c>
      <c r="D513" s="8">
        <v>45000000</v>
      </c>
      <c r="E513" s="6" t="s">
        <v>2607</v>
      </c>
      <c r="G513" s="10">
        <v>41703</v>
      </c>
      <c r="J513" s="133">
        <f ca="1">VLOOKUP(A513,OFFSET('Классификация клиентов'!$A$6,1,0,1000,2),2,0)</f>
        <v>3</v>
      </c>
      <c r="K513" s="15">
        <f t="shared" si="50"/>
        <v>3</v>
      </c>
      <c r="L513" s="15"/>
      <c r="M513" s="15"/>
      <c r="N513" s="16">
        <f t="shared" ca="1" si="52"/>
        <v>5</v>
      </c>
      <c r="O513" s="8">
        <f t="shared" ca="1" si="53"/>
        <v>5</v>
      </c>
      <c r="P513" s="8">
        <f t="shared" ca="1" si="54"/>
        <v>5</v>
      </c>
      <c r="Q513" s="8">
        <f t="shared" si="51"/>
        <v>0</v>
      </c>
      <c r="R513" s="16">
        <v>1</v>
      </c>
      <c r="S513" s="16"/>
      <c r="T513" s="19">
        <v>36526</v>
      </c>
      <c r="U513" s="16">
        <v>625</v>
      </c>
      <c r="V513" s="19"/>
      <c r="W513" s="160">
        <v>0</v>
      </c>
      <c r="X513" s="160"/>
      <c r="Y513" s="160"/>
      <c r="Z513" s="160"/>
      <c r="AA513" s="160"/>
      <c r="AB513" s="10">
        <v>42270</v>
      </c>
      <c r="AC513" t="s">
        <v>563</v>
      </c>
      <c r="AD513" s="160">
        <f t="shared" si="55"/>
        <v>1</v>
      </c>
      <c r="AF513" t="s">
        <v>2605</v>
      </c>
      <c r="AG513" t="str">
        <f t="shared" si="56"/>
        <v>реструктуризация (РМКК №23 от 2015-03-17)</v>
      </c>
    </row>
    <row r="514" spans="1:33" x14ac:dyDescent="0.25">
      <c r="A514">
        <v>3389</v>
      </c>
      <c r="B514">
        <v>15690</v>
      </c>
      <c r="C514" s="6" t="s">
        <v>2821</v>
      </c>
      <c r="D514" s="8">
        <v>50000000</v>
      </c>
      <c r="E514" s="6" t="s">
        <v>2608</v>
      </c>
      <c r="G514" s="10">
        <v>41392</v>
      </c>
      <c r="J514" s="133">
        <f ca="1">VLOOKUP(A514,OFFSET('Классификация клиентов'!$A$6,1,0,1000,2),2,0)</f>
        <v>3</v>
      </c>
      <c r="K514" s="15">
        <f t="shared" si="50"/>
        <v>3</v>
      </c>
      <c r="L514" s="15"/>
      <c r="M514" s="15"/>
      <c r="N514" s="16">
        <f t="shared" ca="1" si="52"/>
        <v>5</v>
      </c>
      <c r="O514" s="8">
        <f t="shared" ca="1" si="53"/>
        <v>5</v>
      </c>
      <c r="P514" s="8">
        <f t="shared" ca="1" si="54"/>
        <v>5</v>
      </c>
      <c r="Q514" s="8">
        <f t="shared" si="51"/>
        <v>0</v>
      </c>
      <c r="R514" s="16">
        <v>1</v>
      </c>
      <c r="S514" s="16"/>
      <c r="T514" s="19">
        <v>36526</v>
      </c>
      <c r="U514" s="16">
        <v>625</v>
      </c>
      <c r="V514" s="19"/>
      <c r="W514" s="160"/>
      <c r="X514" s="160"/>
      <c r="Y514" s="160"/>
      <c r="Z514" s="160"/>
      <c r="AA514" s="160"/>
      <c r="AB514" s="10">
        <v>42270</v>
      </c>
      <c r="AC514" t="s">
        <v>563</v>
      </c>
      <c r="AD514" s="160">
        <f t="shared" si="55"/>
        <v>0</v>
      </c>
      <c r="AF514" t="s">
        <v>466</v>
      </c>
      <c r="AG514" t="str">
        <f t="shared" si="56"/>
        <v/>
      </c>
    </row>
    <row r="515" spans="1:33" x14ac:dyDescent="0.25">
      <c r="A515">
        <v>3389</v>
      </c>
      <c r="B515">
        <v>15691</v>
      </c>
      <c r="C515" s="6" t="s">
        <v>2660</v>
      </c>
      <c r="D515" s="8">
        <v>37285907.609999999</v>
      </c>
      <c r="E515" s="6" t="s">
        <v>2609</v>
      </c>
      <c r="G515" s="10">
        <v>41353</v>
      </c>
      <c r="J515" s="133">
        <f ca="1">VLOOKUP(A515,OFFSET('Классификация клиентов'!$A$6,1,0,1000,2),2,0)</f>
        <v>3</v>
      </c>
      <c r="K515" s="15">
        <f t="shared" si="50"/>
        <v>3</v>
      </c>
      <c r="L515" s="15"/>
      <c r="M515" s="15"/>
      <c r="N515" s="16">
        <f t="shared" ca="1" si="52"/>
        <v>5</v>
      </c>
      <c r="O515" s="8">
        <f t="shared" ca="1" si="53"/>
        <v>5</v>
      </c>
      <c r="P515" s="8">
        <f t="shared" ca="1" si="54"/>
        <v>5</v>
      </c>
      <c r="Q515" s="8">
        <f t="shared" si="51"/>
        <v>0</v>
      </c>
      <c r="R515" s="16">
        <v>1</v>
      </c>
      <c r="S515" s="16"/>
      <c r="T515" s="19">
        <v>36526</v>
      </c>
      <c r="U515" s="16">
        <v>684</v>
      </c>
      <c r="V515" s="19"/>
      <c r="W515" s="160">
        <v>0</v>
      </c>
      <c r="X515" s="160"/>
      <c r="Y515" s="160"/>
      <c r="Z515" s="160"/>
      <c r="AA515" s="160"/>
      <c r="AB515" s="10">
        <v>42270</v>
      </c>
      <c r="AC515" t="s">
        <v>563</v>
      </c>
      <c r="AD515" s="160">
        <f t="shared" si="55"/>
        <v>1</v>
      </c>
      <c r="AF515" t="s">
        <v>2605</v>
      </c>
      <c r="AG515" t="str">
        <f t="shared" si="56"/>
        <v>реструктуризация (РМКК №23 от 2015-03-17)</v>
      </c>
    </row>
    <row r="516" spans="1:33" x14ac:dyDescent="0.25">
      <c r="A516">
        <v>3389</v>
      </c>
      <c r="B516">
        <v>15692</v>
      </c>
      <c r="C516" s="6" t="s">
        <v>2822</v>
      </c>
      <c r="D516" s="8">
        <v>334000000</v>
      </c>
      <c r="E516" s="6" t="s">
        <v>2610</v>
      </c>
      <c r="G516" s="10">
        <v>41257</v>
      </c>
      <c r="J516" s="133">
        <f ca="1">VLOOKUP(A516,OFFSET('Классификация клиентов'!$A$6,1,0,1000,2),2,0)</f>
        <v>3</v>
      </c>
      <c r="K516" s="15">
        <f t="shared" si="50"/>
        <v>3</v>
      </c>
      <c r="L516" s="15"/>
      <c r="M516" s="15"/>
      <c r="N516" s="16">
        <f t="shared" ca="1" si="52"/>
        <v>5</v>
      </c>
      <c r="O516" s="8">
        <f t="shared" ca="1" si="53"/>
        <v>5</v>
      </c>
      <c r="P516" s="8">
        <f t="shared" ca="1" si="54"/>
        <v>5</v>
      </c>
      <c r="Q516" s="8">
        <f t="shared" si="51"/>
        <v>0</v>
      </c>
      <c r="R516" s="16">
        <v>1</v>
      </c>
      <c r="S516" s="16"/>
      <c r="T516" s="19">
        <v>36526</v>
      </c>
      <c r="U516" s="16">
        <v>625</v>
      </c>
      <c r="V516" s="19"/>
      <c r="W516" s="160">
        <v>0</v>
      </c>
      <c r="X516" s="160"/>
      <c r="Y516" s="160"/>
      <c r="Z516" s="160"/>
      <c r="AA516" s="160"/>
      <c r="AB516" s="10">
        <v>42270</v>
      </c>
      <c r="AC516" t="s">
        <v>563</v>
      </c>
      <c r="AD516" s="160">
        <f t="shared" si="55"/>
        <v>1</v>
      </c>
      <c r="AF516" t="s">
        <v>2605</v>
      </c>
      <c r="AG516" t="str">
        <f t="shared" si="56"/>
        <v>реструктуризация (РМКК №23 от 2015-03-17)</v>
      </c>
    </row>
    <row r="517" spans="1:33" x14ac:dyDescent="0.25">
      <c r="A517">
        <v>3389</v>
      </c>
      <c r="B517">
        <v>15693</v>
      </c>
      <c r="C517" s="6" t="s">
        <v>2823</v>
      </c>
      <c r="D517" s="8">
        <v>6500000</v>
      </c>
      <c r="E517" s="6" t="s">
        <v>2611</v>
      </c>
      <c r="G517" s="10">
        <v>41199</v>
      </c>
      <c r="J517" s="133">
        <f ca="1">VLOOKUP(A517,OFFSET('Классификация клиентов'!$A$6,1,0,1000,2),2,0)</f>
        <v>3</v>
      </c>
      <c r="K517" s="15">
        <f t="shared" si="50"/>
        <v>3</v>
      </c>
      <c r="L517" s="15"/>
      <c r="M517" s="15"/>
      <c r="N517" s="16">
        <f t="shared" ca="1" si="52"/>
        <v>5</v>
      </c>
      <c r="O517" s="8">
        <f t="shared" ca="1" si="53"/>
        <v>5</v>
      </c>
      <c r="P517" s="8">
        <f t="shared" ca="1" si="54"/>
        <v>5</v>
      </c>
      <c r="Q517" s="8">
        <f t="shared" si="51"/>
        <v>0</v>
      </c>
      <c r="R517" s="16">
        <v>1</v>
      </c>
      <c r="S517" s="16"/>
      <c r="T517" s="19">
        <v>36526</v>
      </c>
      <c r="U517" s="16">
        <v>625</v>
      </c>
      <c r="V517" s="19"/>
      <c r="W517" s="160">
        <v>0</v>
      </c>
      <c r="X517" s="160"/>
      <c r="Y517" s="160"/>
      <c r="Z517" s="160"/>
      <c r="AA517" s="160"/>
      <c r="AB517" s="10">
        <v>42270</v>
      </c>
      <c r="AC517" t="s">
        <v>563</v>
      </c>
      <c r="AD517" s="160">
        <f t="shared" si="55"/>
        <v>1</v>
      </c>
      <c r="AF517" t="s">
        <v>2605</v>
      </c>
      <c r="AG517" t="str">
        <f t="shared" si="56"/>
        <v>реструктуризация (РМКК №23 от 2015-03-17)</v>
      </c>
    </row>
    <row r="518" spans="1:33" x14ac:dyDescent="0.25">
      <c r="A518">
        <v>3467</v>
      </c>
      <c r="B518">
        <v>17816</v>
      </c>
      <c r="C518" s="6" t="s">
        <v>3995</v>
      </c>
      <c r="D518" s="8">
        <v>13888888888</v>
      </c>
      <c r="E518" s="6" t="s">
        <v>3998</v>
      </c>
      <c r="G518" s="10">
        <v>42489</v>
      </c>
      <c r="J518" s="133">
        <f ca="1">VLOOKUP(A518,OFFSET('Классификация клиентов'!$A$6,1,0,1000,2),2,0)</f>
        <v>1</v>
      </c>
      <c r="K518" s="15">
        <f t="shared" ref="K518:K581" si="57" xml:space="preserve"> ROUND(MAX( IF(R518 = 0, IF(S518 = 1, 1, J518), 1)*1, IF(U518 &gt; 30, 3, IF(U518 &gt; 5, 2, 1)), IF(W518 &gt; 0, 2, 1), IF(X518 &gt; 0,2,1)), 0)</f>
        <v>1</v>
      </c>
      <c r="L518" s="15"/>
      <c r="M518" s="15"/>
      <c r="N518" s="16">
        <f t="shared" ca="1" si="52"/>
        <v>1</v>
      </c>
      <c r="O518" s="8">
        <f t="shared" ca="1" si="53"/>
        <v>1</v>
      </c>
      <c r="P518" s="8">
        <f t="shared" ca="1" si="54"/>
        <v>1</v>
      </c>
      <c r="Q518" s="8">
        <f t="shared" ref="Q518:Q581" si="58">IF(ISNA(VLOOKUP(B518,aid_exc,1,0)), 0, VLOOKUP(B518,aid_exc,2,0))</f>
        <v>0</v>
      </c>
      <c r="R518" s="16">
        <v>1</v>
      </c>
      <c r="S518" s="16"/>
      <c r="T518" s="19">
        <v>42489</v>
      </c>
      <c r="U518" s="16">
        <v>0</v>
      </c>
      <c r="V518" s="19"/>
      <c r="W518" s="160"/>
      <c r="X518" s="160">
        <v>0</v>
      </c>
      <c r="Y518" s="160"/>
      <c r="Z518" s="160"/>
      <c r="AA518" s="160"/>
      <c r="AB518" s="10">
        <v>42490</v>
      </c>
      <c r="AC518" t="s">
        <v>296</v>
      </c>
      <c r="AD518" s="160">
        <f t="shared" si="55"/>
        <v>1</v>
      </c>
      <c r="AF518" t="s">
        <v>3999</v>
      </c>
      <c r="AG518" t="str">
        <f t="shared" si="56"/>
        <v>цели: погашение ранее выданной ссуды (РП №77 от 2015-08-04)</v>
      </c>
    </row>
    <row r="519" spans="1:33" x14ac:dyDescent="0.25">
      <c r="A519">
        <v>3467</v>
      </c>
      <c r="B519">
        <v>24528</v>
      </c>
      <c r="C519" s="6" t="s">
        <v>7761</v>
      </c>
      <c r="D519" s="8">
        <v>446750327.44999999</v>
      </c>
      <c r="E519" s="6" t="s">
        <v>7763</v>
      </c>
      <c r="G519" s="10">
        <v>42564</v>
      </c>
      <c r="J519" s="133">
        <f ca="1">VLOOKUP(A519,OFFSET('Классификация клиентов'!$A$6,1,0,1000,2),2,0)</f>
        <v>1</v>
      </c>
      <c r="K519" s="15">
        <f t="shared" si="57"/>
        <v>1</v>
      </c>
      <c r="L519" s="15"/>
      <c r="M519" s="15"/>
      <c r="N519" s="16">
        <f t="shared" ref="N519:N582" ca="1" si="59">MAX(1, J519+K519-1 +
            IF(OR( M519*1=0, NOT(ISERR(SEARCH((ROUND(J519,0)+K519-1) &amp; "", IF(L519&lt;&gt;-2, "", LEFT(M519)-1) &amp; M519)) )),
                   IF(L519=-2, -( IF(AND(M519*1&lt;&gt;0,  LEFT(M519)*1 = ROUND(J519,0)+K519), 0, 1 ) + J519 - ROUND(J519,0) ), L519),  0) )</f>
        <v>1</v>
      </c>
      <c r="O519" s="8">
        <f t="shared" ref="O519:O582" ca="1" si="60">MAX(N519, IF(Y519&gt;0,3,1), IF(Z519&gt;0,3,1), IF(AA519&gt;0,3,1))</f>
        <v>1</v>
      </c>
      <c r="P519" s="8">
        <f t="shared" ref="P519:P582" ca="1" si="61">IF(Q519=1, N519, IF(Q519=2, 0, O519))</f>
        <v>1</v>
      </c>
      <c r="Q519" s="8">
        <f t="shared" si="58"/>
        <v>0</v>
      </c>
      <c r="R519" s="16">
        <v>1</v>
      </c>
      <c r="S519" s="16"/>
      <c r="T519" s="19">
        <v>42724</v>
      </c>
      <c r="U519" s="16">
        <v>0</v>
      </c>
      <c r="V519" s="19"/>
      <c r="W519" s="160"/>
      <c r="X519" s="160"/>
      <c r="Y519" s="160"/>
      <c r="Z519" s="160"/>
      <c r="AA519" s="160"/>
      <c r="AB519" s="10">
        <v>42755</v>
      </c>
      <c r="AC519" t="s">
        <v>296</v>
      </c>
      <c r="AD519" s="160">
        <f t="shared" ref="AD519:AD582" si="62">COUNTA(W519:AA519)</f>
        <v>0</v>
      </c>
      <c r="AF519" t="s">
        <v>466</v>
      </c>
      <c r="AG519" t="str">
        <f t="shared" ref="AG519:AG582" si="63">SUBSTITUTE( SUBSTITUTE(AF519,"restr", " - реструктуризация"), "targ", " - цели")</f>
        <v/>
      </c>
    </row>
    <row r="520" spans="1:33" x14ac:dyDescent="0.25">
      <c r="A520">
        <v>3472</v>
      </c>
      <c r="B520">
        <v>27308</v>
      </c>
      <c r="C520" s="6" t="s">
        <v>6940</v>
      </c>
      <c r="D520" s="8">
        <v>2000000000</v>
      </c>
      <c r="E520" s="6" t="s">
        <v>6955</v>
      </c>
      <c r="G520" s="10">
        <v>42726</v>
      </c>
      <c r="J520" s="133">
        <f ca="1">VLOOKUP(A520,OFFSET('Классификация клиентов'!$A$6,1,0,1000,2),2,0)</f>
        <v>2.1</v>
      </c>
      <c r="K520" s="15">
        <f t="shared" si="57"/>
        <v>1</v>
      </c>
      <c r="L520" s="15"/>
      <c r="M520" s="15"/>
      <c r="N520" s="16">
        <f t="shared" ca="1" si="59"/>
        <v>2.1</v>
      </c>
      <c r="O520" s="8">
        <f t="shared" ca="1" si="60"/>
        <v>2.1</v>
      </c>
      <c r="P520" s="8">
        <f t="shared" ca="1" si="61"/>
        <v>2.1</v>
      </c>
      <c r="Q520" s="8">
        <f t="shared" si="58"/>
        <v>0</v>
      </c>
      <c r="R520" s="16">
        <v>1</v>
      </c>
      <c r="S520" s="16"/>
      <c r="T520" s="19">
        <v>42726</v>
      </c>
      <c r="U520" s="16">
        <v>0</v>
      </c>
      <c r="V520" s="19"/>
      <c r="W520" s="160"/>
      <c r="X520" s="160"/>
      <c r="Y520" s="160">
        <v>0</v>
      </c>
      <c r="Z520" s="160"/>
      <c r="AA520" s="160"/>
      <c r="AB520" s="10">
        <v>42726</v>
      </c>
      <c r="AC520" t="s">
        <v>296</v>
      </c>
      <c r="AD520" s="160">
        <f t="shared" si="62"/>
        <v>1</v>
      </c>
      <c r="AF520" t="s">
        <v>6956</v>
      </c>
      <c r="AG520" t="str">
        <f t="shared" si="63"/>
        <v>цели: предоставление/погашение займов 3 лицам (РКК КИБ №137 от 2016-12-09)</v>
      </c>
    </row>
    <row r="521" spans="1:33" x14ac:dyDescent="0.25">
      <c r="A521">
        <v>3472</v>
      </c>
      <c r="B521">
        <v>27309</v>
      </c>
      <c r="C521" s="6" t="s">
        <v>6941</v>
      </c>
      <c r="D521" s="8">
        <v>2000000000</v>
      </c>
      <c r="E521" s="6" t="s">
        <v>6957</v>
      </c>
      <c r="G521" s="10">
        <v>42726</v>
      </c>
      <c r="J521" s="133">
        <f ca="1">VLOOKUP(A521,OFFSET('Классификация клиентов'!$A$6,1,0,1000,2),2,0)</f>
        <v>2.1</v>
      </c>
      <c r="K521" s="15">
        <f t="shared" si="57"/>
        <v>1</v>
      </c>
      <c r="L521" s="15"/>
      <c r="M521" s="15"/>
      <c r="N521" s="16">
        <f t="shared" ca="1" si="59"/>
        <v>2.1</v>
      </c>
      <c r="O521" s="8">
        <f t="shared" ca="1" si="60"/>
        <v>2.1</v>
      </c>
      <c r="P521" s="8">
        <f t="shared" ca="1" si="61"/>
        <v>2.1</v>
      </c>
      <c r="Q521" s="8">
        <f t="shared" si="58"/>
        <v>0</v>
      </c>
      <c r="R521" s="16">
        <v>1</v>
      </c>
      <c r="S521" s="16"/>
      <c r="T521" s="19">
        <v>42726</v>
      </c>
      <c r="U521" s="16">
        <v>0</v>
      </c>
      <c r="V521" s="19"/>
      <c r="W521" s="160"/>
      <c r="X521" s="160"/>
      <c r="Y521" s="160">
        <v>0</v>
      </c>
      <c r="Z521" s="160"/>
      <c r="AA521" s="160"/>
      <c r="AB521" s="10">
        <v>42726</v>
      </c>
      <c r="AC521" t="s">
        <v>296</v>
      </c>
      <c r="AD521" s="160">
        <f t="shared" si="62"/>
        <v>1</v>
      </c>
      <c r="AF521" t="s">
        <v>6956</v>
      </c>
      <c r="AG521" t="str">
        <f t="shared" si="63"/>
        <v>цели: предоставление/погашение займов 3 лицам (РКК КИБ №137 от 2016-12-09)</v>
      </c>
    </row>
    <row r="522" spans="1:33" x14ac:dyDescent="0.25">
      <c r="A522">
        <v>3472</v>
      </c>
      <c r="B522">
        <v>27310</v>
      </c>
      <c r="C522" s="6" t="s">
        <v>6942</v>
      </c>
      <c r="D522" s="8">
        <v>2000000000</v>
      </c>
      <c r="E522" s="6" t="s">
        <v>6958</v>
      </c>
      <c r="G522" s="10">
        <v>42726</v>
      </c>
      <c r="J522" s="133">
        <f ca="1">VLOOKUP(A522,OFFSET('Классификация клиентов'!$A$6,1,0,1000,2),2,0)</f>
        <v>2.1</v>
      </c>
      <c r="K522" s="15">
        <f t="shared" si="57"/>
        <v>1</v>
      </c>
      <c r="L522" s="15"/>
      <c r="M522" s="15"/>
      <c r="N522" s="16">
        <f t="shared" ca="1" si="59"/>
        <v>2.1</v>
      </c>
      <c r="O522" s="8">
        <f t="shared" ca="1" si="60"/>
        <v>2.1</v>
      </c>
      <c r="P522" s="8">
        <f t="shared" ca="1" si="61"/>
        <v>2.1</v>
      </c>
      <c r="Q522" s="8">
        <f t="shared" si="58"/>
        <v>0</v>
      </c>
      <c r="R522" s="16">
        <v>1</v>
      </c>
      <c r="S522" s="16"/>
      <c r="T522" s="19">
        <v>42726</v>
      </c>
      <c r="U522" s="16">
        <v>0</v>
      </c>
      <c r="V522" s="19"/>
      <c r="W522" s="160"/>
      <c r="X522" s="160"/>
      <c r="Y522" s="160">
        <v>0</v>
      </c>
      <c r="Z522" s="160"/>
      <c r="AA522" s="160"/>
      <c r="AB522" s="10">
        <v>42726</v>
      </c>
      <c r="AC522" t="s">
        <v>296</v>
      </c>
      <c r="AD522" s="160">
        <f t="shared" si="62"/>
        <v>1</v>
      </c>
      <c r="AF522" t="s">
        <v>6956</v>
      </c>
      <c r="AG522" t="str">
        <f t="shared" si="63"/>
        <v>цели: предоставление/погашение займов 3 лицам (РКК КИБ №137 от 2016-12-09)</v>
      </c>
    </row>
    <row r="523" spans="1:33" x14ac:dyDescent="0.25">
      <c r="A523">
        <v>3472</v>
      </c>
      <c r="B523">
        <v>27311</v>
      </c>
      <c r="C523" s="6" t="s">
        <v>6943</v>
      </c>
      <c r="D523" s="8">
        <v>2000000000</v>
      </c>
      <c r="E523" s="6" t="s">
        <v>6959</v>
      </c>
      <c r="G523" s="10">
        <v>42726</v>
      </c>
      <c r="J523" s="133">
        <f ca="1">VLOOKUP(A523,OFFSET('Классификация клиентов'!$A$6,1,0,1000,2),2,0)</f>
        <v>2.1</v>
      </c>
      <c r="K523" s="15">
        <f t="shared" si="57"/>
        <v>1</v>
      </c>
      <c r="L523" s="15"/>
      <c r="M523" s="15"/>
      <c r="N523" s="16">
        <f t="shared" ca="1" si="59"/>
        <v>2.1</v>
      </c>
      <c r="O523" s="8">
        <f t="shared" ca="1" si="60"/>
        <v>2.1</v>
      </c>
      <c r="P523" s="8">
        <f t="shared" ca="1" si="61"/>
        <v>2.1</v>
      </c>
      <c r="Q523" s="8">
        <f t="shared" si="58"/>
        <v>0</v>
      </c>
      <c r="R523" s="16">
        <v>1</v>
      </c>
      <c r="S523" s="16"/>
      <c r="T523" s="19">
        <v>42726</v>
      </c>
      <c r="U523" s="16">
        <v>0</v>
      </c>
      <c r="V523" s="19"/>
      <c r="W523" s="160"/>
      <c r="X523" s="160"/>
      <c r="Y523" s="160">
        <v>0</v>
      </c>
      <c r="Z523" s="160"/>
      <c r="AA523" s="160"/>
      <c r="AB523" s="10">
        <v>42726</v>
      </c>
      <c r="AC523" t="s">
        <v>296</v>
      </c>
      <c r="AD523" s="160">
        <f t="shared" si="62"/>
        <v>1</v>
      </c>
      <c r="AF523" t="s">
        <v>6956</v>
      </c>
      <c r="AG523" t="str">
        <f t="shared" si="63"/>
        <v>цели: предоставление/погашение займов 3 лицам (РКК КИБ №137 от 2016-12-09)</v>
      </c>
    </row>
    <row r="524" spans="1:33" x14ac:dyDescent="0.25">
      <c r="A524">
        <v>3472</v>
      </c>
      <c r="B524">
        <v>27595</v>
      </c>
      <c r="C524" s="6" t="s">
        <v>7830</v>
      </c>
      <c r="D524" s="8">
        <v>5000000000</v>
      </c>
      <c r="E524" s="6" t="s">
        <v>7835</v>
      </c>
      <c r="G524" s="10">
        <v>42762</v>
      </c>
      <c r="J524" s="133">
        <f ca="1">VLOOKUP(A524,OFFSET('Классификация клиентов'!$A$6,1,0,1000,2),2,0)</f>
        <v>2.1</v>
      </c>
      <c r="K524" s="15">
        <f t="shared" si="57"/>
        <v>1</v>
      </c>
      <c r="L524" s="15"/>
      <c r="M524" s="15"/>
      <c r="N524" s="16">
        <f t="shared" ca="1" si="59"/>
        <v>2.1</v>
      </c>
      <c r="O524" s="8">
        <f t="shared" ca="1" si="60"/>
        <v>2.1</v>
      </c>
      <c r="P524" s="8">
        <f t="shared" ca="1" si="61"/>
        <v>2.1</v>
      </c>
      <c r="Q524" s="8">
        <f t="shared" si="58"/>
        <v>0</v>
      </c>
      <c r="R524" s="16">
        <v>1</v>
      </c>
      <c r="S524" s="16"/>
      <c r="T524" s="19">
        <v>42766</v>
      </c>
      <c r="U524" s="16">
        <v>0</v>
      </c>
      <c r="V524" s="19"/>
      <c r="W524" s="160"/>
      <c r="X524" s="160"/>
      <c r="Y524" s="160"/>
      <c r="Z524" s="160"/>
      <c r="AA524" s="160"/>
      <c r="AB524" s="10">
        <v>42766</v>
      </c>
      <c r="AC524" t="s">
        <v>296</v>
      </c>
      <c r="AD524" s="160">
        <f t="shared" si="62"/>
        <v>0</v>
      </c>
      <c r="AF524" t="s">
        <v>466</v>
      </c>
      <c r="AG524" t="str">
        <f t="shared" si="63"/>
        <v/>
      </c>
    </row>
    <row r="525" spans="1:33" x14ac:dyDescent="0.25">
      <c r="A525">
        <v>3480</v>
      </c>
      <c r="B525">
        <v>22160</v>
      </c>
      <c r="C525" s="6" t="s">
        <v>5414</v>
      </c>
      <c r="D525" s="8">
        <v>39093200</v>
      </c>
      <c r="E525" s="6" t="s">
        <v>5416</v>
      </c>
      <c r="G525" s="10">
        <v>42531</v>
      </c>
      <c r="J525" s="133">
        <f ca="1">VLOOKUP(A525,OFFSET('Классификация клиентов'!$A$6,1,0,1000,2),2,0)</f>
        <v>1</v>
      </c>
      <c r="K525" s="15">
        <f t="shared" si="57"/>
        <v>1</v>
      </c>
      <c r="L525" s="15"/>
      <c r="M525" s="15"/>
      <c r="N525" s="16">
        <f t="shared" ca="1" si="59"/>
        <v>1</v>
      </c>
      <c r="O525" s="8">
        <f t="shared" ca="1" si="60"/>
        <v>1</v>
      </c>
      <c r="P525" s="8">
        <f t="shared" ca="1" si="61"/>
        <v>1</v>
      </c>
      <c r="Q525" s="8">
        <f t="shared" si="58"/>
        <v>0</v>
      </c>
      <c r="R525" s="16">
        <v>1</v>
      </c>
      <c r="S525" s="16"/>
      <c r="T525" s="19">
        <v>42536</v>
      </c>
      <c r="U525" s="16">
        <v>0</v>
      </c>
      <c r="V525" s="19"/>
      <c r="W525" s="160"/>
      <c r="X525" s="160"/>
      <c r="Y525" s="160"/>
      <c r="Z525" s="160"/>
      <c r="AA525" s="160"/>
      <c r="AB525" s="10">
        <v>42635</v>
      </c>
      <c r="AC525" t="s">
        <v>239</v>
      </c>
      <c r="AD525" s="160">
        <f t="shared" si="62"/>
        <v>0</v>
      </c>
      <c r="AF525" t="s">
        <v>466</v>
      </c>
      <c r="AG525" t="str">
        <f t="shared" si="63"/>
        <v/>
      </c>
    </row>
    <row r="526" spans="1:33" x14ac:dyDescent="0.25">
      <c r="A526">
        <v>3480</v>
      </c>
      <c r="B526">
        <v>27191</v>
      </c>
      <c r="C526" s="6" t="s">
        <v>6749</v>
      </c>
      <c r="D526" s="8">
        <v>72770000</v>
      </c>
      <c r="E526" s="6" t="s">
        <v>6753</v>
      </c>
      <c r="G526" s="10">
        <v>42704</v>
      </c>
      <c r="J526" s="133">
        <f ca="1">VLOOKUP(A526,OFFSET('Классификация клиентов'!$A$6,1,0,1000,2),2,0)</f>
        <v>1</v>
      </c>
      <c r="K526" s="15">
        <f t="shared" si="57"/>
        <v>1</v>
      </c>
      <c r="L526" s="15"/>
      <c r="M526" s="15"/>
      <c r="N526" s="16">
        <f t="shared" ca="1" si="59"/>
        <v>1</v>
      </c>
      <c r="O526" s="8">
        <f t="shared" ca="1" si="60"/>
        <v>1</v>
      </c>
      <c r="P526" s="8">
        <f t="shared" ca="1" si="61"/>
        <v>1</v>
      </c>
      <c r="Q526" s="8">
        <f t="shared" si="58"/>
        <v>0</v>
      </c>
      <c r="R526" s="16">
        <v>1</v>
      </c>
      <c r="S526" s="16"/>
      <c r="T526" s="19">
        <v>42719</v>
      </c>
      <c r="U526" s="16">
        <v>0</v>
      </c>
      <c r="V526" s="19"/>
      <c r="W526" s="160"/>
      <c r="X526" s="160"/>
      <c r="Y526" s="160"/>
      <c r="Z526" s="160"/>
      <c r="AA526" s="160"/>
      <c r="AB526" s="10">
        <v>42726</v>
      </c>
      <c r="AC526" t="s">
        <v>239</v>
      </c>
      <c r="AD526" s="160">
        <f t="shared" si="62"/>
        <v>0</v>
      </c>
      <c r="AF526" t="s">
        <v>466</v>
      </c>
      <c r="AG526" t="str">
        <f t="shared" si="63"/>
        <v/>
      </c>
    </row>
    <row r="527" spans="1:33" x14ac:dyDescent="0.25">
      <c r="A527">
        <v>3546</v>
      </c>
      <c r="B527">
        <v>17351</v>
      </c>
      <c r="C527" s="6" t="s">
        <v>3473</v>
      </c>
      <c r="D527" s="8">
        <v>12174316844.24</v>
      </c>
      <c r="E527" s="6" t="s">
        <v>3478</v>
      </c>
      <c r="G527" s="10">
        <v>42352</v>
      </c>
      <c r="J527" s="133">
        <f ca="1">VLOOKUP(A527,OFFSET('Классификация клиентов'!$A$6,1,0,1000,2),2,0)</f>
        <v>1</v>
      </c>
      <c r="K527" s="15">
        <f t="shared" si="57"/>
        <v>1</v>
      </c>
      <c r="L527" s="15"/>
      <c r="M527" s="15"/>
      <c r="N527" s="16">
        <f t="shared" ca="1" si="59"/>
        <v>1</v>
      </c>
      <c r="O527" s="8">
        <f t="shared" ca="1" si="60"/>
        <v>1</v>
      </c>
      <c r="P527" s="8">
        <f t="shared" ca="1" si="61"/>
        <v>1</v>
      </c>
      <c r="Q527" s="8">
        <f t="shared" si="58"/>
        <v>0</v>
      </c>
      <c r="R527" s="16">
        <v>1</v>
      </c>
      <c r="S527" s="16"/>
      <c r="T527" s="19">
        <v>42361</v>
      </c>
      <c r="U527" s="16">
        <v>0</v>
      </c>
      <c r="V527" s="19"/>
      <c r="W527" s="160"/>
      <c r="X527" s="160"/>
      <c r="Y527" s="160">
        <v>0</v>
      </c>
      <c r="Z527" s="160"/>
      <c r="AA527" s="160"/>
      <c r="AB527" s="10">
        <v>42635</v>
      </c>
      <c r="AC527" t="s">
        <v>296</v>
      </c>
      <c r="AD527" s="160">
        <f t="shared" si="62"/>
        <v>1</v>
      </c>
      <c r="AF527" t="s">
        <v>3479</v>
      </c>
      <c r="AG527" t="str">
        <f t="shared" si="63"/>
        <v>цели: предоставление/погашение займов 3 лицам (РП №115 от 2015-12-09)</v>
      </c>
    </row>
    <row r="528" spans="1:33" x14ac:dyDescent="0.25">
      <c r="A528">
        <v>3584</v>
      </c>
      <c r="B528">
        <v>7068</v>
      </c>
      <c r="C528" s="6" t="s">
        <v>698</v>
      </c>
      <c r="D528" s="8">
        <v>92447000000</v>
      </c>
      <c r="E528" s="6" t="s">
        <v>2049</v>
      </c>
      <c r="G528" s="10">
        <v>40613</v>
      </c>
      <c r="J528" s="133">
        <f ca="1">VLOOKUP(A528,OFFSET('Классификация клиентов'!$A$6,1,0,1000,2),2,0)</f>
        <v>1</v>
      </c>
      <c r="K528" s="15">
        <f t="shared" si="57"/>
        <v>1</v>
      </c>
      <c r="L528" s="15">
        <v>-1</v>
      </c>
      <c r="M528" s="15" t="s">
        <v>178</v>
      </c>
      <c r="N528" s="16">
        <f t="shared" ca="1" si="59"/>
        <v>1</v>
      </c>
      <c r="O528" s="8">
        <f t="shared" ca="1" si="60"/>
        <v>1</v>
      </c>
      <c r="P528" s="8">
        <f t="shared" ca="1" si="61"/>
        <v>1</v>
      </c>
      <c r="Q528" s="8">
        <f t="shared" si="58"/>
        <v>0</v>
      </c>
      <c r="R528" s="16">
        <v>1</v>
      </c>
      <c r="S528" s="16">
        <v>1</v>
      </c>
      <c r="T528" s="19">
        <v>41027</v>
      </c>
      <c r="U528" s="16">
        <v>0</v>
      </c>
      <c r="V528" s="19"/>
      <c r="W528" s="160"/>
      <c r="X528" s="160">
        <v>0</v>
      </c>
      <c r="Y528" s="160">
        <v>0</v>
      </c>
      <c r="Z528" s="160"/>
      <c r="AA528" s="160"/>
      <c r="AB528" s="10">
        <v>42717</v>
      </c>
      <c r="AC528" t="s">
        <v>296</v>
      </c>
      <c r="AD528" s="160">
        <f t="shared" si="62"/>
        <v>2</v>
      </c>
      <c r="AF528" t="s">
        <v>6811</v>
      </c>
      <c r="AG528" t="str">
        <f t="shared" si="63"/>
        <v>цели: погашение ранее выданной ссуды (РП №67 от 2016-08-09);
цели: предоставление/погашение займов 3 лицам (РП №67 от 2016-08-09)</v>
      </c>
    </row>
    <row r="529" spans="1:33" x14ac:dyDescent="0.25">
      <c r="A529">
        <v>3584</v>
      </c>
      <c r="B529">
        <v>22408</v>
      </c>
      <c r="C529" s="6" t="s">
        <v>4768</v>
      </c>
      <c r="D529" s="8">
        <v>1846697807.9400001</v>
      </c>
      <c r="E529" s="6" t="s">
        <v>4784</v>
      </c>
      <c r="G529" s="10">
        <v>42551</v>
      </c>
      <c r="J529" s="133">
        <f ca="1">VLOOKUP(A529,OFFSET('Классификация клиентов'!$A$6,1,0,1000,2),2,0)</f>
        <v>1</v>
      </c>
      <c r="K529" s="15">
        <f t="shared" si="57"/>
        <v>1</v>
      </c>
      <c r="L529" s="15">
        <v>-1</v>
      </c>
      <c r="M529" s="15" t="s">
        <v>178</v>
      </c>
      <c r="N529" s="16">
        <f t="shared" ca="1" si="59"/>
        <v>1</v>
      </c>
      <c r="O529" s="8">
        <f t="shared" ca="1" si="60"/>
        <v>1</v>
      </c>
      <c r="P529" s="8">
        <f t="shared" ca="1" si="61"/>
        <v>1</v>
      </c>
      <c r="Q529" s="8">
        <f t="shared" si="58"/>
        <v>0</v>
      </c>
      <c r="R529" s="16">
        <v>1</v>
      </c>
      <c r="S529" s="16"/>
      <c r="T529" s="19">
        <v>42580</v>
      </c>
      <c r="U529" s="16">
        <v>0</v>
      </c>
      <c r="V529" s="19"/>
      <c r="W529" s="160"/>
      <c r="X529" s="160"/>
      <c r="Y529" s="160">
        <v>0</v>
      </c>
      <c r="Z529" s="160">
        <v>0</v>
      </c>
      <c r="AA529" s="160"/>
      <c r="AB529" s="10">
        <v>42717</v>
      </c>
      <c r="AC529" t="s">
        <v>296</v>
      </c>
      <c r="AD529" s="160">
        <f t="shared" si="62"/>
        <v>2</v>
      </c>
      <c r="AF529" t="s">
        <v>6812</v>
      </c>
      <c r="AG529" t="str">
        <f t="shared" si="63"/>
        <v>цели: погашение задолженности 3 лиц перед Банком (РП №67 от 2016-08-09)</v>
      </c>
    </row>
    <row r="530" spans="1:33" x14ac:dyDescent="0.25">
      <c r="A530">
        <v>3592</v>
      </c>
      <c r="B530">
        <v>18633</v>
      </c>
      <c r="C530" s="6" t="s">
        <v>4129</v>
      </c>
      <c r="D530" s="8">
        <v>11504644543.809999</v>
      </c>
      <c r="E530" s="6" t="s">
        <v>4241</v>
      </c>
      <c r="G530" s="10">
        <v>41305</v>
      </c>
      <c r="J530" s="133">
        <f ca="1">VLOOKUP(A530,OFFSET('Классификация клиентов'!$A$6,1,0,1000,2),2,0)</f>
        <v>1</v>
      </c>
      <c r="K530" s="15">
        <f t="shared" ca="1" si="57"/>
        <v>1</v>
      </c>
      <c r="L530" s="15"/>
      <c r="M530" s="15"/>
      <c r="N530" s="16">
        <f t="shared" ca="1" si="59"/>
        <v>1</v>
      </c>
      <c r="O530" s="8">
        <f t="shared" ca="1" si="60"/>
        <v>1</v>
      </c>
      <c r="P530" s="8">
        <f t="shared" ca="1" si="61"/>
        <v>1</v>
      </c>
      <c r="Q530" s="8">
        <f t="shared" si="58"/>
        <v>0</v>
      </c>
      <c r="R530" s="16">
        <v>0</v>
      </c>
      <c r="S530" s="16"/>
      <c r="T530" s="19">
        <v>219148</v>
      </c>
      <c r="U530" s="16">
        <v>0</v>
      </c>
      <c r="V530" s="19"/>
      <c r="W530" s="160"/>
      <c r="X530" s="160"/>
      <c r="Y530" s="160"/>
      <c r="Z530" s="160"/>
      <c r="AA530" s="160"/>
      <c r="AB530" s="10">
        <v>42550</v>
      </c>
      <c r="AC530" t="s">
        <v>298</v>
      </c>
      <c r="AD530" s="160">
        <f t="shared" si="62"/>
        <v>0</v>
      </c>
      <c r="AF530" t="s">
        <v>466</v>
      </c>
      <c r="AG530" t="str">
        <f t="shared" si="63"/>
        <v/>
      </c>
    </row>
    <row r="531" spans="1:33" x14ac:dyDescent="0.25">
      <c r="A531">
        <v>3599</v>
      </c>
      <c r="B531">
        <v>16835</v>
      </c>
      <c r="C531" s="6" t="s">
        <v>3123</v>
      </c>
      <c r="D531" s="8">
        <v>147335705.30000001</v>
      </c>
      <c r="E531" s="6" t="s">
        <v>3125</v>
      </c>
      <c r="G531" s="10">
        <v>42297</v>
      </c>
      <c r="J531" s="133">
        <f ca="1">VLOOKUP(A531,OFFSET('Классификация клиентов'!$A$6,1,0,1000,2),2,0)</f>
        <v>1</v>
      </c>
      <c r="K531" s="15">
        <f t="shared" si="57"/>
        <v>1</v>
      </c>
      <c r="L531" s="15"/>
      <c r="M531" s="15"/>
      <c r="N531" s="16">
        <f t="shared" ca="1" si="59"/>
        <v>1</v>
      </c>
      <c r="O531" s="8">
        <f t="shared" ca="1" si="60"/>
        <v>1</v>
      </c>
      <c r="P531" s="8">
        <f t="shared" ca="1" si="61"/>
        <v>1</v>
      </c>
      <c r="Q531" s="8">
        <f t="shared" si="58"/>
        <v>0</v>
      </c>
      <c r="R531" s="16">
        <v>1</v>
      </c>
      <c r="S531" s="16"/>
      <c r="T531" s="19">
        <v>42318</v>
      </c>
      <c r="U531" s="16">
        <v>0</v>
      </c>
      <c r="V531" s="19"/>
      <c r="W531" s="160"/>
      <c r="X531" s="160"/>
      <c r="Y531" s="160"/>
      <c r="Z531" s="160"/>
      <c r="AA531" s="160"/>
      <c r="AB531" s="10">
        <v>42299</v>
      </c>
      <c r="AC531" t="s">
        <v>239</v>
      </c>
      <c r="AD531" s="160">
        <f t="shared" si="62"/>
        <v>0</v>
      </c>
      <c r="AF531" t="s">
        <v>466</v>
      </c>
      <c r="AG531" t="str">
        <f t="shared" si="63"/>
        <v/>
      </c>
    </row>
    <row r="532" spans="1:33" x14ac:dyDescent="0.25">
      <c r="A532">
        <v>3604</v>
      </c>
      <c r="B532">
        <v>3639</v>
      </c>
      <c r="C532" s="6" t="s">
        <v>467</v>
      </c>
      <c r="D532" s="8">
        <v>664716754.29999995</v>
      </c>
      <c r="E532" s="6" t="s">
        <v>2050</v>
      </c>
      <c r="G532" s="10">
        <v>40380</v>
      </c>
      <c r="J532" s="133">
        <f ca="1">VLOOKUP(A532,OFFSET('Классификация клиентов'!$A$6,1,0,1000,2),2,0)</f>
        <v>2.1</v>
      </c>
      <c r="K532" s="15">
        <f t="shared" si="57"/>
        <v>1</v>
      </c>
      <c r="L532" s="15"/>
      <c r="M532" s="15"/>
      <c r="N532" s="16">
        <f t="shared" ca="1" si="59"/>
        <v>2.1</v>
      </c>
      <c r="O532" s="8">
        <f t="shared" ca="1" si="60"/>
        <v>2.1</v>
      </c>
      <c r="P532" s="8">
        <f t="shared" ca="1" si="61"/>
        <v>2.1</v>
      </c>
      <c r="Q532" s="8">
        <f t="shared" si="58"/>
        <v>0</v>
      </c>
      <c r="R532" s="16">
        <v>1</v>
      </c>
      <c r="S532" s="16"/>
      <c r="T532" s="19">
        <v>40388</v>
      </c>
      <c r="U532" s="16">
        <v>0</v>
      </c>
      <c r="V532" s="19"/>
      <c r="W532" s="160">
        <v>0</v>
      </c>
      <c r="X532" s="160"/>
      <c r="Y532" s="160">
        <v>0</v>
      </c>
      <c r="Z532" s="160"/>
      <c r="AA532" s="160"/>
      <c r="AB532" s="10">
        <v>42490</v>
      </c>
      <c r="AC532" t="s">
        <v>296</v>
      </c>
      <c r="AD532" s="160">
        <f t="shared" si="62"/>
        <v>2</v>
      </c>
      <c r="AF532" t="s">
        <v>1882</v>
      </c>
      <c r="AG532" t="str">
        <f t="shared" si="63"/>
        <v>реструктуризация (РП №33 от 2012-07-24);
цели: предоставление/погашение займов 3 лицам (РП №30 от 2010-05-12)</v>
      </c>
    </row>
    <row r="533" spans="1:33" x14ac:dyDescent="0.25">
      <c r="A533">
        <v>3604</v>
      </c>
      <c r="B533">
        <v>9269</v>
      </c>
      <c r="C533" s="6" t="s">
        <v>428</v>
      </c>
      <c r="D533" s="8">
        <v>6000000000</v>
      </c>
      <c r="E533" s="6" t="s">
        <v>2051</v>
      </c>
      <c r="G533" s="10">
        <v>41451</v>
      </c>
      <c r="J533" s="133">
        <f ca="1">VLOOKUP(A533,OFFSET('Классификация клиентов'!$A$6,1,0,1000,2),2,0)</f>
        <v>2.1</v>
      </c>
      <c r="K533" s="15">
        <f t="shared" si="57"/>
        <v>1</v>
      </c>
      <c r="L533" s="15"/>
      <c r="M533" s="15"/>
      <c r="N533" s="16">
        <f t="shared" ca="1" si="59"/>
        <v>2.1</v>
      </c>
      <c r="O533" s="8">
        <f t="shared" ca="1" si="60"/>
        <v>2.1</v>
      </c>
      <c r="P533" s="8">
        <f t="shared" ca="1" si="61"/>
        <v>2.1</v>
      </c>
      <c r="Q533" s="8">
        <f t="shared" si="58"/>
        <v>0</v>
      </c>
      <c r="R533" s="16">
        <v>1</v>
      </c>
      <c r="S533" s="16"/>
      <c r="T533" s="19">
        <v>41451</v>
      </c>
      <c r="U533" s="16">
        <v>0</v>
      </c>
      <c r="V533" s="19"/>
      <c r="W533" s="160"/>
      <c r="X533" s="160"/>
      <c r="Y533" s="160">
        <v>0</v>
      </c>
      <c r="Z533" s="160"/>
      <c r="AA533" s="160"/>
      <c r="AB533" s="10">
        <v>41453</v>
      </c>
      <c r="AC533" t="s">
        <v>296</v>
      </c>
      <c r="AD533" s="160">
        <f t="shared" si="62"/>
        <v>1</v>
      </c>
      <c r="AF533" t="s">
        <v>2052</v>
      </c>
      <c r="AG533" t="str">
        <f t="shared" si="63"/>
        <v>цели: предоставление/погашение займов 3 лицам (РП №33 от 2012-07-24)</v>
      </c>
    </row>
    <row r="534" spans="1:33" x14ac:dyDescent="0.25">
      <c r="A534">
        <v>3604</v>
      </c>
      <c r="B534">
        <v>11088</v>
      </c>
      <c r="C534" s="6" t="s">
        <v>1134</v>
      </c>
      <c r="D534" s="8">
        <v>10492008100</v>
      </c>
      <c r="E534" s="6" t="s">
        <v>2053</v>
      </c>
      <c r="G534" s="10">
        <v>41691</v>
      </c>
      <c r="J534" s="133">
        <f ca="1">VLOOKUP(A534,OFFSET('Классификация клиентов'!$A$6,1,0,1000,2),2,0)</f>
        <v>2.1</v>
      </c>
      <c r="K534" s="15">
        <f t="shared" si="57"/>
        <v>1</v>
      </c>
      <c r="L534" s="15"/>
      <c r="M534" s="15"/>
      <c r="N534" s="16">
        <f t="shared" ca="1" si="59"/>
        <v>2.1</v>
      </c>
      <c r="O534" s="8">
        <f t="shared" ca="1" si="60"/>
        <v>2.1</v>
      </c>
      <c r="P534" s="8">
        <f t="shared" ca="1" si="61"/>
        <v>2.1</v>
      </c>
      <c r="Q534" s="8">
        <f t="shared" si="58"/>
        <v>0</v>
      </c>
      <c r="R534" s="16">
        <v>1</v>
      </c>
      <c r="S534" s="16"/>
      <c r="T534" s="19">
        <v>41718</v>
      </c>
      <c r="U534" s="16">
        <v>0</v>
      </c>
      <c r="V534" s="19"/>
      <c r="W534" s="160"/>
      <c r="X534" s="160"/>
      <c r="Y534" s="160">
        <v>0</v>
      </c>
      <c r="Z534" s="160"/>
      <c r="AA534" s="160"/>
      <c r="AB534" s="10">
        <v>41722</v>
      </c>
      <c r="AC534" t="s">
        <v>296</v>
      </c>
      <c r="AD534" s="160">
        <f t="shared" si="62"/>
        <v>1</v>
      </c>
      <c r="AF534" t="s">
        <v>2052</v>
      </c>
      <c r="AG534" t="str">
        <f t="shared" si="63"/>
        <v>цели: предоставление/погашение займов 3 лицам (РП №33 от 2012-07-24)</v>
      </c>
    </row>
    <row r="535" spans="1:33" x14ac:dyDescent="0.25">
      <c r="A535">
        <v>3604</v>
      </c>
      <c r="B535">
        <v>11634</v>
      </c>
      <c r="C535" s="6" t="s">
        <v>1219</v>
      </c>
      <c r="D535" s="8">
        <v>17874516145.830002</v>
      </c>
      <c r="E535" s="6" t="s">
        <v>2054</v>
      </c>
      <c r="G535" s="10">
        <v>40588</v>
      </c>
      <c r="J535" s="133">
        <f ca="1">VLOOKUP(A535,OFFSET('Классификация клиентов'!$A$6,1,0,1000,2),2,0)</f>
        <v>2.1</v>
      </c>
      <c r="K535" s="15">
        <f t="shared" si="57"/>
        <v>1</v>
      </c>
      <c r="L535" s="15"/>
      <c r="M535" s="15"/>
      <c r="N535" s="16">
        <f t="shared" ca="1" si="59"/>
        <v>2.1</v>
      </c>
      <c r="O535" s="8">
        <f t="shared" ca="1" si="60"/>
        <v>2.1</v>
      </c>
      <c r="P535" s="8">
        <f t="shared" ca="1" si="61"/>
        <v>2.1</v>
      </c>
      <c r="Q535" s="8">
        <f t="shared" si="58"/>
        <v>0</v>
      </c>
      <c r="R535" s="16">
        <v>1</v>
      </c>
      <c r="S535" s="16"/>
      <c r="T535" s="19">
        <v>40588</v>
      </c>
      <c r="U535" s="16">
        <v>0</v>
      </c>
      <c r="V535" s="19"/>
      <c r="W535" s="160"/>
      <c r="X535" s="160"/>
      <c r="Y535" s="160">
        <v>0</v>
      </c>
      <c r="Z535" s="160"/>
      <c r="AA535" s="160"/>
      <c r="AB535" s="10">
        <v>41751</v>
      </c>
      <c r="AC535" t="s">
        <v>296</v>
      </c>
      <c r="AD535" s="160">
        <f t="shared" si="62"/>
        <v>1</v>
      </c>
      <c r="AF535" t="s">
        <v>2055</v>
      </c>
      <c r="AG535" t="str">
        <f t="shared" si="63"/>
        <v>цели: предоставление/погашение займов 3 лицам (РП №83 от 2010-12-14, РП №86 от 2010-12-28)</v>
      </c>
    </row>
    <row r="536" spans="1:33" x14ac:dyDescent="0.25">
      <c r="A536">
        <v>3604</v>
      </c>
      <c r="B536">
        <v>18435</v>
      </c>
      <c r="C536" s="6" t="s">
        <v>4130</v>
      </c>
      <c r="D536" s="8">
        <v>1304597260.27</v>
      </c>
      <c r="E536" s="6" t="s">
        <v>4180</v>
      </c>
      <c r="G536" s="10">
        <v>41568</v>
      </c>
      <c r="J536" s="133">
        <f ca="1">VLOOKUP(A536,OFFSET('Классификация клиентов'!$A$6,1,0,1000,2),2,0)</f>
        <v>2.1</v>
      </c>
      <c r="K536" s="15">
        <f t="shared" si="57"/>
        <v>1</v>
      </c>
      <c r="L536" s="15"/>
      <c r="M536" s="15"/>
      <c r="N536" s="16">
        <f t="shared" ca="1" si="59"/>
        <v>2.1</v>
      </c>
      <c r="O536" s="8">
        <v>3</v>
      </c>
      <c r="P536" s="8">
        <f t="shared" ca="1" si="61"/>
        <v>2.1</v>
      </c>
      <c r="Q536" s="8">
        <f t="shared" si="58"/>
        <v>1</v>
      </c>
      <c r="R536" s="16">
        <v>0</v>
      </c>
      <c r="S536" s="16">
        <v>1</v>
      </c>
      <c r="T536" s="19">
        <v>219148</v>
      </c>
      <c r="U536" s="16">
        <v>0</v>
      </c>
      <c r="V536" s="19"/>
      <c r="W536" s="160"/>
      <c r="X536" s="160"/>
      <c r="Y536" s="160"/>
      <c r="Z536" s="160"/>
      <c r="AA536" s="160"/>
      <c r="AB536" s="10">
        <v>42500</v>
      </c>
      <c r="AC536" t="s">
        <v>298</v>
      </c>
      <c r="AD536" s="160">
        <f t="shared" si="62"/>
        <v>0</v>
      </c>
      <c r="AF536" t="s">
        <v>3983</v>
      </c>
      <c r="AG536" t="str">
        <f t="shared" si="63"/>
        <v>причина: векселедатель, задолженность &gt;25% ЧА</v>
      </c>
    </row>
    <row r="537" spans="1:33" x14ac:dyDescent="0.25">
      <c r="A537">
        <v>3617</v>
      </c>
      <c r="B537">
        <v>16972</v>
      </c>
      <c r="C537" s="6" t="s">
        <v>3259</v>
      </c>
      <c r="D537" s="8">
        <v>20755821000</v>
      </c>
      <c r="E537" s="6" t="s">
        <v>3263</v>
      </c>
      <c r="G537" s="10">
        <v>42306</v>
      </c>
      <c r="J537" s="133">
        <f ca="1">VLOOKUP(A537,OFFSET('Классификация клиентов'!$A$6,1,0,1000,2),2,0)</f>
        <v>1</v>
      </c>
      <c r="K537" s="15">
        <f t="shared" si="57"/>
        <v>1</v>
      </c>
      <c r="L537" s="15"/>
      <c r="M537" s="15"/>
      <c r="N537" s="16">
        <f t="shared" ca="1" si="59"/>
        <v>1</v>
      </c>
      <c r="O537" s="8">
        <f t="shared" ca="1" si="60"/>
        <v>1</v>
      </c>
      <c r="P537" s="8">
        <f t="shared" ca="1" si="61"/>
        <v>1</v>
      </c>
      <c r="Q537" s="8">
        <f t="shared" si="58"/>
        <v>0</v>
      </c>
      <c r="R537" s="16">
        <v>1</v>
      </c>
      <c r="S537" s="16"/>
      <c r="T537" s="19">
        <v>42317</v>
      </c>
      <c r="U537" s="16">
        <v>0</v>
      </c>
      <c r="V537" s="19"/>
      <c r="W537" s="160"/>
      <c r="X537" s="160"/>
      <c r="Y537" s="160">
        <v>0</v>
      </c>
      <c r="Z537" s="160"/>
      <c r="AA537" s="160"/>
      <c r="AB537" s="10">
        <v>42490</v>
      </c>
      <c r="AC537" t="s">
        <v>296</v>
      </c>
      <c r="AD537" s="160">
        <f t="shared" si="62"/>
        <v>1</v>
      </c>
      <c r="AF537" t="s">
        <v>3987</v>
      </c>
      <c r="AG537" t="str">
        <f t="shared" si="63"/>
        <v>цели: предоставление/погашение займов 3 лицам (РП №97 от 2015-10-20, РП №16 от 2016-03-09)</v>
      </c>
    </row>
    <row r="538" spans="1:33" x14ac:dyDescent="0.25">
      <c r="A538">
        <v>3624</v>
      </c>
      <c r="B538">
        <v>17805</v>
      </c>
      <c r="C538" s="6" t="s">
        <v>3980</v>
      </c>
      <c r="D538" s="8">
        <v>14980288200</v>
      </c>
      <c r="E538" s="6" t="s">
        <v>3981</v>
      </c>
      <c r="G538" s="10">
        <v>42478</v>
      </c>
      <c r="J538" s="133">
        <f ca="1">VLOOKUP(A538,OFFSET('Классификация клиентов'!$A$6,1,0,1000,2),2,0)</f>
        <v>1</v>
      </c>
      <c r="K538" s="15">
        <f t="shared" si="57"/>
        <v>1</v>
      </c>
      <c r="L538" s="15"/>
      <c r="M538" s="15"/>
      <c r="N538" s="16">
        <f t="shared" ca="1" si="59"/>
        <v>1</v>
      </c>
      <c r="O538" s="8">
        <f t="shared" ca="1" si="60"/>
        <v>1</v>
      </c>
      <c r="P538" s="8">
        <f t="shared" ca="1" si="61"/>
        <v>1</v>
      </c>
      <c r="Q538" s="8">
        <f t="shared" si="58"/>
        <v>0</v>
      </c>
      <c r="R538" s="16">
        <v>1</v>
      </c>
      <c r="S538" s="16"/>
      <c r="T538" s="19">
        <v>42487</v>
      </c>
      <c r="U538" s="16">
        <v>0</v>
      </c>
      <c r="V538" s="19"/>
      <c r="W538" s="160"/>
      <c r="X538" s="160"/>
      <c r="Y538" s="160">
        <v>0</v>
      </c>
      <c r="Z538" s="160"/>
      <c r="AA538" s="160"/>
      <c r="AB538" s="10">
        <v>42490</v>
      </c>
      <c r="AC538" t="s">
        <v>296</v>
      </c>
      <c r="AD538" s="160">
        <f t="shared" si="62"/>
        <v>1</v>
      </c>
      <c r="AF538" t="s">
        <v>3982</v>
      </c>
      <c r="AG538" t="str">
        <f t="shared" si="63"/>
        <v>цели: предоставление/погашение займов 3 лицам (РП №16 от 2016-03-09)</v>
      </c>
    </row>
    <row r="539" spans="1:33" x14ac:dyDescent="0.25">
      <c r="A539">
        <v>3629</v>
      </c>
      <c r="B539">
        <v>10420</v>
      </c>
      <c r="C539" s="6" t="s">
        <v>6773</v>
      </c>
      <c r="D539" s="8">
        <v>794657137.79999995</v>
      </c>
      <c r="E539" s="6" t="s">
        <v>2056</v>
      </c>
      <c r="G539" s="10">
        <v>41625</v>
      </c>
      <c r="J539" s="133">
        <f ca="1">VLOOKUP(A539,OFFSET('Классификация клиентов'!$A$6,1,0,1000,2),2,0)</f>
        <v>2.2999999999999998</v>
      </c>
      <c r="K539" s="15">
        <f t="shared" si="57"/>
        <v>3</v>
      </c>
      <c r="L539" s="15">
        <v>-2</v>
      </c>
      <c r="M539" s="15" t="s">
        <v>3931</v>
      </c>
      <c r="N539" s="16">
        <f t="shared" ca="1" si="59"/>
        <v>3</v>
      </c>
      <c r="O539" s="8">
        <f t="shared" ca="1" si="60"/>
        <v>3</v>
      </c>
      <c r="P539" s="8">
        <f t="shared" ca="1" si="61"/>
        <v>3</v>
      </c>
      <c r="Q539" s="8">
        <f t="shared" si="58"/>
        <v>0</v>
      </c>
      <c r="R539" s="16">
        <v>1</v>
      </c>
      <c r="S539" s="16"/>
      <c r="T539" s="19">
        <v>41709</v>
      </c>
      <c r="U539" s="16">
        <v>875</v>
      </c>
      <c r="V539" s="19"/>
      <c r="W539" s="160"/>
      <c r="X539" s="160"/>
      <c r="Y539" s="160">
        <v>0</v>
      </c>
      <c r="Z539" s="160"/>
      <c r="AA539" s="160"/>
      <c r="AB539" s="10">
        <v>42726</v>
      </c>
      <c r="AC539" t="s">
        <v>296</v>
      </c>
      <c r="AD539" s="160">
        <f t="shared" si="62"/>
        <v>1</v>
      </c>
      <c r="AF539" t="s">
        <v>1855</v>
      </c>
      <c r="AG539" t="str">
        <f t="shared" si="63"/>
        <v>цели: предоставление/погашение займов 3 лицам (РППП №3554/418000 от 2013-12-09)</v>
      </c>
    </row>
    <row r="540" spans="1:33" x14ac:dyDescent="0.25">
      <c r="A540">
        <v>3629</v>
      </c>
      <c r="B540">
        <v>13908</v>
      </c>
      <c r="C540" s="6" t="s">
        <v>3077</v>
      </c>
      <c r="D540" s="8">
        <v>10257339315.6</v>
      </c>
      <c r="E540" s="6" t="s">
        <v>2057</v>
      </c>
      <c r="G540" s="10">
        <v>39778</v>
      </c>
      <c r="J540" s="133">
        <f ca="1">VLOOKUP(A540,OFFSET('Классификация клиентов'!$A$6,1,0,1000,2),2,0)</f>
        <v>2.2999999999999998</v>
      </c>
      <c r="K540" s="15">
        <f t="shared" si="57"/>
        <v>3</v>
      </c>
      <c r="L540" s="15">
        <v>-2</v>
      </c>
      <c r="M540" s="15" t="s">
        <v>3931</v>
      </c>
      <c r="N540" s="16">
        <f t="shared" ca="1" si="59"/>
        <v>3</v>
      </c>
      <c r="O540" s="8">
        <f t="shared" ca="1" si="60"/>
        <v>3</v>
      </c>
      <c r="P540" s="8">
        <f t="shared" ca="1" si="61"/>
        <v>3</v>
      </c>
      <c r="Q540" s="8">
        <f t="shared" si="58"/>
        <v>0</v>
      </c>
      <c r="R540" s="16">
        <v>1</v>
      </c>
      <c r="S540" s="16"/>
      <c r="T540" s="19">
        <v>36526</v>
      </c>
      <c r="U540" s="16">
        <v>798</v>
      </c>
      <c r="V540" s="19" t="s">
        <v>7005</v>
      </c>
      <c r="W540" s="160">
        <v>2</v>
      </c>
      <c r="X540" s="160"/>
      <c r="Y540" s="160"/>
      <c r="Z540" s="160"/>
      <c r="AA540" s="160"/>
      <c r="AB540" s="10">
        <v>42735</v>
      </c>
      <c r="AC540" t="s">
        <v>296</v>
      </c>
      <c r="AD540" s="160">
        <f t="shared" si="62"/>
        <v>1</v>
      </c>
      <c r="AF540" t="s">
        <v>1857</v>
      </c>
      <c r="AG540" t="str">
        <f t="shared" si="63"/>
        <v>реструктуризация (РУОБ отсутствует);
реструктуризация (РП №78 от 2009-11-26, РП №63 от 2010-09-28, РП №17 от 2011-04-05, РП №14 от 2012-03-27, РП №16 от 2013-04-04)</v>
      </c>
    </row>
    <row r="541" spans="1:33" x14ac:dyDescent="0.25">
      <c r="A541">
        <v>3629</v>
      </c>
      <c r="B541">
        <v>14002</v>
      </c>
      <c r="C541" s="6" t="s">
        <v>3078</v>
      </c>
      <c r="D541" s="8">
        <v>1685601870.5899999</v>
      </c>
      <c r="E541" s="6" t="s">
        <v>2058</v>
      </c>
      <c r="G541" s="10">
        <v>40581</v>
      </c>
      <c r="J541" s="133">
        <f ca="1">VLOOKUP(A541,OFFSET('Классификация клиентов'!$A$6,1,0,1000,2),2,0)</f>
        <v>2.2999999999999998</v>
      </c>
      <c r="K541" s="15">
        <f t="shared" si="57"/>
        <v>3</v>
      </c>
      <c r="L541" s="15">
        <v>-2</v>
      </c>
      <c r="M541" s="15" t="s">
        <v>3931</v>
      </c>
      <c r="N541" s="16">
        <f t="shared" ca="1" si="59"/>
        <v>3</v>
      </c>
      <c r="O541" s="8">
        <f t="shared" ca="1" si="60"/>
        <v>3</v>
      </c>
      <c r="P541" s="8">
        <f t="shared" ca="1" si="61"/>
        <v>3</v>
      </c>
      <c r="Q541" s="8">
        <f t="shared" si="58"/>
        <v>0</v>
      </c>
      <c r="R541" s="16">
        <v>1</v>
      </c>
      <c r="S541" s="16"/>
      <c r="T541" s="19">
        <v>36526</v>
      </c>
      <c r="U541" s="16">
        <v>826</v>
      </c>
      <c r="V541" s="19" t="s">
        <v>7005</v>
      </c>
      <c r="W541" s="160">
        <v>1</v>
      </c>
      <c r="X541" s="160"/>
      <c r="Y541" s="160"/>
      <c r="Z541" s="160"/>
      <c r="AA541" s="160"/>
      <c r="AB541" s="10">
        <v>42735</v>
      </c>
      <c r="AC541" t="s">
        <v>296</v>
      </c>
      <c r="AD541" s="160">
        <f t="shared" si="62"/>
        <v>1</v>
      </c>
      <c r="AF541" t="s">
        <v>1851</v>
      </c>
      <c r="AG541" t="str">
        <f t="shared" si="63"/>
        <v>реструктуризация (РУОБ отсутствует)</v>
      </c>
    </row>
    <row r="542" spans="1:33" x14ac:dyDescent="0.25">
      <c r="A542">
        <v>3629</v>
      </c>
      <c r="B542">
        <v>14436</v>
      </c>
      <c r="C542" s="6" t="s">
        <v>2349</v>
      </c>
      <c r="D542" s="8">
        <v>2409529535.7799997</v>
      </c>
      <c r="E542" s="6" t="s">
        <v>2059</v>
      </c>
      <c r="G542" s="10">
        <v>40427</v>
      </c>
      <c r="J542" s="133">
        <f ca="1">VLOOKUP(A542,OFFSET('Классификация клиентов'!$A$6,1,0,1000,2),2,0)</f>
        <v>2.2999999999999998</v>
      </c>
      <c r="K542" s="15">
        <f t="shared" si="57"/>
        <v>3</v>
      </c>
      <c r="L542" s="15">
        <v>-2</v>
      </c>
      <c r="M542" s="15" t="s">
        <v>3931</v>
      </c>
      <c r="N542" s="16">
        <f t="shared" ca="1" si="59"/>
        <v>3</v>
      </c>
      <c r="O542" s="8">
        <f t="shared" ca="1" si="60"/>
        <v>3</v>
      </c>
      <c r="P542" s="8">
        <f t="shared" ca="1" si="61"/>
        <v>3</v>
      </c>
      <c r="Q542" s="8">
        <f t="shared" si="58"/>
        <v>0</v>
      </c>
      <c r="R542" s="16">
        <v>1</v>
      </c>
      <c r="S542" s="16"/>
      <c r="T542" s="19">
        <v>36526</v>
      </c>
      <c r="U542" s="16">
        <v>875</v>
      </c>
      <c r="V542" s="19"/>
      <c r="W542" s="160"/>
      <c r="X542" s="160"/>
      <c r="Y542" s="160">
        <v>0</v>
      </c>
      <c r="Z542" s="160"/>
      <c r="AA542" s="160"/>
      <c r="AB542" s="10">
        <v>42083</v>
      </c>
      <c r="AC542" t="s">
        <v>296</v>
      </c>
      <c r="AD542" s="160">
        <f t="shared" si="62"/>
        <v>1</v>
      </c>
      <c r="AF542" t="s">
        <v>2932</v>
      </c>
      <c r="AG542" t="str">
        <f t="shared" si="63"/>
        <v>цели: предоставление/погашение займов 3 лицам (РП №16 от 2013-04-04, РП №74 от 2014-12-23)</v>
      </c>
    </row>
    <row r="543" spans="1:33" x14ac:dyDescent="0.25">
      <c r="A543">
        <v>3629</v>
      </c>
      <c r="B543">
        <v>18224</v>
      </c>
      <c r="C543" s="6" t="s">
        <v>6774</v>
      </c>
      <c r="D543" s="8">
        <v>1565491932.45</v>
      </c>
      <c r="E543" s="6" t="s">
        <v>4181</v>
      </c>
      <c r="G543" s="10">
        <v>41390</v>
      </c>
      <c r="J543" s="133">
        <f ca="1">VLOOKUP(A543,OFFSET('Классификация клиентов'!$A$6,1,0,1000,2),2,0)</f>
        <v>2.2999999999999998</v>
      </c>
      <c r="K543" s="15">
        <f t="shared" si="57"/>
        <v>3</v>
      </c>
      <c r="L543" s="15">
        <v>-2</v>
      </c>
      <c r="M543" s="15" t="s">
        <v>3931</v>
      </c>
      <c r="N543" s="16">
        <f t="shared" ca="1" si="59"/>
        <v>3</v>
      </c>
      <c r="O543" s="8">
        <f t="shared" ca="1" si="60"/>
        <v>3</v>
      </c>
      <c r="P543" s="8">
        <f t="shared" ca="1" si="61"/>
        <v>3</v>
      </c>
      <c r="Q543" s="8">
        <f t="shared" si="58"/>
        <v>0</v>
      </c>
      <c r="R543" s="16">
        <v>1</v>
      </c>
      <c r="S543" s="16"/>
      <c r="T543" s="19">
        <v>41435</v>
      </c>
      <c r="U543" s="16">
        <v>875</v>
      </c>
      <c r="V543" s="19"/>
      <c r="W543" s="160">
        <v>0</v>
      </c>
      <c r="X543" s="160"/>
      <c r="Y543" s="160">
        <v>0</v>
      </c>
      <c r="Z543" s="160"/>
      <c r="AA543" s="160"/>
      <c r="AB543" s="10">
        <v>42726</v>
      </c>
      <c r="AC543" t="s">
        <v>296</v>
      </c>
      <c r="AD543" s="160">
        <f t="shared" si="62"/>
        <v>2</v>
      </c>
      <c r="AF543" t="s">
        <v>4335</v>
      </c>
      <c r="AG543" t="str">
        <f t="shared" si="63"/>
        <v>реструктуризация (РП БМ №102 от 2013-12-16);
цели: предоставление/погашение займов 3 лицам (РП БМ №23 от 2013-04-01)</v>
      </c>
    </row>
    <row r="544" spans="1:33" x14ac:dyDescent="0.25">
      <c r="A544">
        <v>3644</v>
      </c>
      <c r="B544">
        <v>3533</v>
      </c>
      <c r="C544" s="6" t="s">
        <v>251</v>
      </c>
      <c r="D544" s="8">
        <v>919000000</v>
      </c>
      <c r="E544" s="6" t="s">
        <v>2060</v>
      </c>
      <c r="G544" s="10">
        <v>40359</v>
      </c>
      <c r="J544" s="133">
        <f ca="1">VLOOKUP(A544,OFFSET('Классификация клиентов'!$A$6,1,0,1000,2),2,0)</f>
        <v>2.1</v>
      </c>
      <c r="K544" s="15">
        <f t="shared" si="57"/>
        <v>1</v>
      </c>
      <c r="L544" s="15"/>
      <c r="M544" s="15"/>
      <c r="N544" s="16">
        <f t="shared" ca="1" si="59"/>
        <v>2.1</v>
      </c>
      <c r="O544" s="8">
        <f t="shared" ca="1" si="60"/>
        <v>2.1</v>
      </c>
      <c r="P544" s="8">
        <f t="shared" ca="1" si="61"/>
        <v>2.1</v>
      </c>
      <c r="Q544" s="8">
        <f t="shared" si="58"/>
        <v>0</v>
      </c>
      <c r="R544" s="16">
        <v>1</v>
      </c>
      <c r="S544" s="16"/>
      <c r="T544" s="19">
        <v>40359</v>
      </c>
      <c r="U544" s="16">
        <v>0</v>
      </c>
      <c r="V544" s="19"/>
      <c r="W544" s="160">
        <v>0</v>
      </c>
      <c r="X544" s="160">
        <v>0</v>
      </c>
      <c r="Y544" s="160">
        <v>0</v>
      </c>
      <c r="Z544" s="160"/>
      <c r="AA544" s="160"/>
      <c r="AB544" s="10">
        <v>40694</v>
      </c>
      <c r="AC544" t="s">
        <v>564</v>
      </c>
      <c r="AD544" s="160">
        <f t="shared" si="62"/>
        <v>3</v>
      </c>
      <c r="AF544" t="s">
        <v>2061</v>
      </c>
      <c r="AG544" t="str">
        <f t="shared" si="63"/>
        <v>реструктуризация (РП №85 от 2010-12-21, РКК №34 от 2011-04-27);
цели: погашение ранее выданной ссуды (РП №37 от 2010-06-01);
цели: предоставление/погашение займов 3 лицам (РКК №10 от 2011-02-14)</v>
      </c>
    </row>
    <row r="545" spans="1:33" x14ac:dyDescent="0.25">
      <c r="A545">
        <v>3644</v>
      </c>
      <c r="B545">
        <v>5100</v>
      </c>
      <c r="C545" s="6" t="s">
        <v>173</v>
      </c>
      <c r="D545" s="8">
        <v>1776541280.4100001</v>
      </c>
      <c r="E545" s="6" t="s">
        <v>2062</v>
      </c>
      <c r="G545" s="10">
        <v>40681</v>
      </c>
      <c r="J545" s="133">
        <f ca="1">VLOOKUP(A545,OFFSET('Классификация клиентов'!$A$6,1,0,1000,2),2,0)</f>
        <v>2.1</v>
      </c>
      <c r="K545" s="15">
        <f t="shared" si="57"/>
        <v>1</v>
      </c>
      <c r="L545" s="15"/>
      <c r="M545" s="15"/>
      <c r="N545" s="16">
        <f t="shared" ca="1" si="59"/>
        <v>2.1</v>
      </c>
      <c r="O545" s="8">
        <f t="shared" ca="1" si="60"/>
        <v>2.1</v>
      </c>
      <c r="P545" s="8">
        <f t="shared" ca="1" si="61"/>
        <v>2.1</v>
      </c>
      <c r="Q545" s="8">
        <f t="shared" si="58"/>
        <v>0</v>
      </c>
      <c r="R545" s="16">
        <v>1</v>
      </c>
      <c r="S545" s="16"/>
      <c r="T545" s="19">
        <v>40700</v>
      </c>
      <c r="U545" s="16">
        <v>0</v>
      </c>
      <c r="V545" s="19"/>
      <c r="W545" s="160"/>
      <c r="X545" s="160"/>
      <c r="Y545" s="160"/>
      <c r="Z545" s="160"/>
      <c r="AA545" s="160"/>
      <c r="AB545" s="10">
        <v>41060</v>
      </c>
      <c r="AC545" t="s">
        <v>296</v>
      </c>
      <c r="AD545" s="160">
        <f t="shared" si="62"/>
        <v>0</v>
      </c>
      <c r="AF545" t="s">
        <v>466</v>
      </c>
      <c r="AG545" t="str">
        <f t="shared" si="63"/>
        <v/>
      </c>
    </row>
    <row r="546" spans="1:33" x14ac:dyDescent="0.25">
      <c r="A546">
        <v>3644</v>
      </c>
      <c r="B546">
        <v>15017</v>
      </c>
      <c r="C546" s="6" t="s">
        <v>3743</v>
      </c>
      <c r="D546" s="8">
        <v>1180751618.72</v>
      </c>
      <c r="E546" s="6" t="s">
        <v>2358</v>
      </c>
      <c r="G546" s="10">
        <v>42068</v>
      </c>
      <c r="J546" s="133">
        <f ca="1">VLOOKUP(A546,OFFSET('Классификация клиентов'!$A$6,1,0,1000,2),2,0)</f>
        <v>2.1</v>
      </c>
      <c r="K546" s="15">
        <f t="shared" si="57"/>
        <v>1</v>
      </c>
      <c r="L546" s="15"/>
      <c r="M546" s="15"/>
      <c r="N546" s="16">
        <f t="shared" ca="1" si="59"/>
        <v>2.1</v>
      </c>
      <c r="O546" s="8">
        <f t="shared" ca="1" si="60"/>
        <v>2.1</v>
      </c>
      <c r="P546" s="8">
        <f t="shared" ca="1" si="61"/>
        <v>2.1</v>
      </c>
      <c r="Q546" s="8">
        <f t="shared" si="58"/>
        <v>0</v>
      </c>
      <c r="R546" s="16">
        <v>1</v>
      </c>
      <c r="S546" s="16"/>
      <c r="T546" s="19">
        <v>42081</v>
      </c>
      <c r="U546" s="16">
        <v>0</v>
      </c>
      <c r="V546" s="19"/>
      <c r="W546" s="160">
        <v>0</v>
      </c>
      <c r="X546" s="160"/>
      <c r="Y546" s="160">
        <v>0</v>
      </c>
      <c r="Z546" s="160"/>
      <c r="AA546" s="160"/>
      <c r="AB546" s="10">
        <v>42735</v>
      </c>
      <c r="AC546" t="s">
        <v>296</v>
      </c>
      <c r="AD546" s="160">
        <f t="shared" si="62"/>
        <v>2</v>
      </c>
      <c r="AF546" t="s">
        <v>6976</v>
      </c>
      <c r="AG546" t="str">
        <f t="shared" si="63"/>
        <v>реструктуризация (РППП №702/404200 от 2016-06-07, РИО ППП №1534/404200 от 2016-11-14);
цели: предоставление/погашение займов 3 лицам (РППП №349/100000 от 2014-11-18)</v>
      </c>
    </row>
    <row r="547" spans="1:33" x14ac:dyDescent="0.25">
      <c r="A547">
        <v>3677</v>
      </c>
      <c r="B547">
        <v>18248</v>
      </c>
      <c r="C547" s="6" t="s">
        <v>4131</v>
      </c>
      <c r="D547" s="8">
        <v>11500000000</v>
      </c>
      <c r="E547" s="6" t="s">
        <v>4182</v>
      </c>
      <c r="G547" s="10">
        <v>41904</v>
      </c>
      <c r="J547" s="133">
        <f ca="1">VLOOKUP(A547,OFFSET('Классификация клиентов'!$A$6,1,0,1000,2),2,0)</f>
        <v>2.2000000000000002</v>
      </c>
      <c r="K547" s="15">
        <f t="shared" si="57"/>
        <v>2</v>
      </c>
      <c r="L547" s="15"/>
      <c r="M547" s="15"/>
      <c r="N547" s="16">
        <f t="shared" ca="1" si="59"/>
        <v>3.2</v>
      </c>
      <c r="O547" s="8">
        <f t="shared" ca="1" si="60"/>
        <v>3.2</v>
      </c>
      <c r="P547" s="8">
        <f t="shared" ca="1" si="61"/>
        <v>3.2</v>
      </c>
      <c r="Q547" s="8">
        <f t="shared" si="58"/>
        <v>0</v>
      </c>
      <c r="R547" s="16">
        <v>1</v>
      </c>
      <c r="S547" s="16"/>
      <c r="T547" s="19">
        <v>36526</v>
      </c>
      <c r="U547" s="16">
        <v>8</v>
      </c>
      <c r="V547" s="19" t="s">
        <v>5251</v>
      </c>
      <c r="W547" s="160"/>
      <c r="X547" s="160">
        <v>0</v>
      </c>
      <c r="Y547" s="160">
        <v>0</v>
      </c>
      <c r="Z547" s="160"/>
      <c r="AA547" s="160"/>
      <c r="AB547" s="10">
        <v>42635</v>
      </c>
      <c r="AC547" t="s">
        <v>296</v>
      </c>
      <c r="AD547" s="160">
        <f t="shared" si="62"/>
        <v>2</v>
      </c>
      <c r="AF547" t="s">
        <v>5446</v>
      </c>
      <c r="AG547" t="str">
        <f t="shared" si="63"/>
        <v>цели: погашение ранее выданной ссуды (РП №69 от 2016-08-23);
цели: предоставление/погашение займов 3 лицам (РП №69 от 2016-08-23)</v>
      </c>
    </row>
    <row r="548" spans="1:33" x14ac:dyDescent="0.25">
      <c r="A548">
        <v>3686</v>
      </c>
      <c r="B548">
        <v>2273</v>
      </c>
      <c r="C548" s="6" t="s">
        <v>378</v>
      </c>
      <c r="D548" s="8">
        <v>15040912510.200001</v>
      </c>
      <c r="E548" s="6" t="s">
        <v>2063</v>
      </c>
      <c r="G548" s="10">
        <v>39845</v>
      </c>
      <c r="J548" s="133">
        <f ca="1">VLOOKUP(A548,OFFSET('Классификация клиентов'!$A$6,1,0,1000,2),2,0)</f>
        <v>2.1</v>
      </c>
      <c r="K548" s="15">
        <f t="shared" si="57"/>
        <v>1</v>
      </c>
      <c r="L548" s="15"/>
      <c r="M548" s="15"/>
      <c r="N548" s="16">
        <f t="shared" ca="1" si="59"/>
        <v>2.1</v>
      </c>
      <c r="O548" s="8">
        <f t="shared" ca="1" si="60"/>
        <v>2.1</v>
      </c>
      <c r="P548" s="8">
        <f t="shared" ca="1" si="61"/>
        <v>2.1</v>
      </c>
      <c r="Q548" s="8">
        <f t="shared" si="58"/>
        <v>0</v>
      </c>
      <c r="R548" s="16">
        <v>1</v>
      </c>
      <c r="S548" s="16"/>
      <c r="T548" s="19">
        <v>40079</v>
      </c>
      <c r="U548" s="16">
        <v>0</v>
      </c>
      <c r="V548" s="19"/>
      <c r="W548" s="160">
        <v>0</v>
      </c>
      <c r="X548" s="160"/>
      <c r="Y548" s="160">
        <v>0</v>
      </c>
      <c r="Z548" s="160"/>
      <c r="AA548" s="160"/>
      <c r="AB548" s="10">
        <v>41176</v>
      </c>
      <c r="AC548" t="s">
        <v>296</v>
      </c>
      <c r="AD548" s="160">
        <f t="shared" si="62"/>
        <v>2</v>
      </c>
      <c r="AF548" t="s">
        <v>2064</v>
      </c>
      <c r="AG548" t="str">
        <f t="shared" si="63"/>
        <v>реструктуризация (РП №33 от 2012-07-24);
цели: предоставление/погашение займов 3 лицам (РП №50 от 2009-08-13)</v>
      </c>
    </row>
    <row r="549" spans="1:33" x14ac:dyDescent="0.25">
      <c r="A549">
        <v>3718</v>
      </c>
      <c r="B549">
        <v>5571</v>
      </c>
      <c r="C549" s="6" t="s">
        <v>377</v>
      </c>
      <c r="D549" s="8">
        <v>109410509.92</v>
      </c>
      <c r="E549" s="6" t="s">
        <v>2065</v>
      </c>
      <c r="G549" s="10">
        <v>40744</v>
      </c>
      <c r="J549" s="133">
        <f ca="1">VLOOKUP(A549,OFFSET('Классификация клиентов'!$A$6,1,0,1000,2),2,0)</f>
        <v>2</v>
      </c>
      <c r="K549" s="15">
        <f t="shared" ca="1" si="57"/>
        <v>2</v>
      </c>
      <c r="L549" s="15"/>
      <c r="M549" s="15"/>
      <c r="N549" s="16">
        <f t="shared" ca="1" si="59"/>
        <v>3</v>
      </c>
      <c r="O549" s="8">
        <f t="shared" ca="1" si="60"/>
        <v>3</v>
      </c>
      <c r="P549" s="8">
        <f t="shared" ca="1" si="61"/>
        <v>3</v>
      </c>
      <c r="Q549" s="8">
        <f t="shared" si="58"/>
        <v>0</v>
      </c>
      <c r="R549" s="16">
        <v>0</v>
      </c>
      <c r="S549" s="16"/>
      <c r="T549" s="19">
        <v>219148</v>
      </c>
      <c r="U549" s="16">
        <v>0</v>
      </c>
      <c r="V549" s="19"/>
      <c r="W549" s="160"/>
      <c r="X549" s="160"/>
      <c r="Y549" s="160"/>
      <c r="Z549" s="160"/>
      <c r="AA549" s="160"/>
      <c r="AB549" s="10">
        <v>40744</v>
      </c>
      <c r="AC549" t="s">
        <v>298</v>
      </c>
      <c r="AD549" s="160">
        <f t="shared" si="62"/>
        <v>0</v>
      </c>
      <c r="AF549" t="s">
        <v>466</v>
      </c>
      <c r="AG549" t="str">
        <f t="shared" si="63"/>
        <v/>
      </c>
    </row>
    <row r="550" spans="1:33" x14ac:dyDescent="0.25">
      <c r="A550">
        <v>3727</v>
      </c>
      <c r="B550">
        <v>8111</v>
      </c>
      <c r="C550" s="6" t="s">
        <v>422</v>
      </c>
      <c r="D550" s="8">
        <v>20000000000</v>
      </c>
      <c r="E550" s="6" t="s">
        <v>2066</v>
      </c>
      <c r="G550" s="10">
        <v>41213</v>
      </c>
      <c r="J550" s="133">
        <f ca="1">VLOOKUP(A550,OFFSET('Классификация клиентов'!$A$6,1,0,1000,2),2,0)</f>
        <v>1</v>
      </c>
      <c r="K550" s="15">
        <f t="shared" si="57"/>
        <v>1</v>
      </c>
      <c r="L550" s="15"/>
      <c r="M550" s="15"/>
      <c r="N550" s="16">
        <f t="shared" ca="1" si="59"/>
        <v>1</v>
      </c>
      <c r="O550" s="8">
        <f t="shared" ca="1" si="60"/>
        <v>1</v>
      </c>
      <c r="P550" s="8">
        <f t="shared" ca="1" si="61"/>
        <v>1</v>
      </c>
      <c r="Q550" s="8">
        <f t="shared" si="58"/>
        <v>0</v>
      </c>
      <c r="R550" s="16">
        <v>1</v>
      </c>
      <c r="S550" s="16"/>
      <c r="T550" s="19">
        <v>41325</v>
      </c>
      <c r="U550" s="16">
        <v>0</v>
      </c>
      <c r="V550" s="19"/>
      <c r="W550" s="160"/>
      <c r="X550" s="160"/>
      <c r="Y550" s="160">
        <v>0</v>
      </c>
      <c r="Z550" s="160"/>
      <c r="AA550" s="160"/>
      <c r="AB550" s="10">
        <v>42420</v>
      </c>
      <c r="AC550" t="s">
        <v>296</v>
      </c>
      <c r="AD550" s="160">
        <f t="shared" si="62"/>
        <v>1</v>
      </c>
      <c r="AF550" t="s">
        <v>3748</v>
      </c>
      <c r="AG550" t="str">
        <f t="shared" si="63"/>
        <v>цели: предоставление/погашение займов 3 лицам (РП №57 от 2015-06-09)</v>
      </c>
    </row>
    <row r="551" spans="1:33" x14ac:dyDescent="0.25">
      <c r="A551">
        <v>3727</v>
      </c>
      <c r="B551">
        <v>17581</v>
      </c>
      <c r="C551" s="6" t="s">
        <v>3745</v>
      </c>
      <c r="D551" s="8">
        <v>30000000000</v>
      </c>
      <c r="E551" s="6" t="s">
        <v>3747</v>
      </c>
      <c r="G551" s="10">
        <v>42411</v>
      </c>
      <c r="J551" s="133">
        <f ca="1">VLOOKUP(A551,OFFSET('Классификация клиентов'!$A$6,1,0,1000,2),2,0)</f>
        <v>1</v>
      </c>
      <c r="K551" s="15">
        <f t="shared" si="57"/>
        <v>1</v>
      </c>
      <c r="L551" s="15"/>
      <c r="M551" s="15"/>
      <c r="N551" s="16">
        <f t="shared" ca="1" si="59"/>
        <v>1</v>
      </c>
      <c r="O551" s="8">
        <f t="shared" ca="1" si="60"/>
        <v>1</v>
      </c>
      <c r="P551" s="8">
        <f t="shared" ca="1" si="61"/>
        <v>1</v>
      </c>
      <c r="Q551" s="8">
        <f t="shared" si="58"/>
        <v>0</v>
      </c>
      <c r="R551" s="16">
        <v>1</v>
      </c>
      <c r="S551" s="16"/>
      <c r="T551" s="19">
        <v>42420</v>
      </c>
      <c r="U551" s="16">
        <v>0</v>
      </c>
      <c r="V551" s="19"/>
      <c r="W551" s="160">
        <v>0</v>
      </c>
      <c r="X551" s="160"/>
      <c r="Y551" s="160">
        <v>0</v>
      </c>
      <c r="Z551" s="160"/>
      <c r="AA551" s="160"/>
      <c r="AB551" s="10">
        <v>42696</v>
      </c>
      <c r="AC551" t="s">
        <v>296</v>
      </c>
      <c r="AD551" s="160">
        <f t="shared" si="62"/>
        <v>2</v>
      </c>
      <c r="AF551" t="s">
        <v>6158</v>
      </c>
      <c r="AG551" t="str">
        <f t="shared" si="63"/>
        <v>реструктуризация (РП №95 от 2016-11-03);
цели: предоставление/погашение займов 3 лицам (РП №57 от 2015-06-09)</v>
      </c>
    </row>
    <row r="552" spans="1:33" x14ac:dyDescent="0.25">
      <c r="A552">
        <v>3731</v>
      </c>
      <c r="B552">
        <v>6518</v>
      </c>
      <c r="C552" s="6" t="s">
        <v>440</v>
      </c>
      <c r="D552" s="8">
        <v>660635000</v>
      </c>
      <c r="E552" s="6" t="s">
        <v>2067</v>
      </c>
      <c r="G552" s="10">
        <v>40897</v>
      </c>
      <c r="J552" s="133">
        <f ca="1">VLOOKUP(A552,OFFSET('Классификация клиентов'!$A$6,1,0,1000,2),2,0)</f>
        <v>1</v>
      </c>
      <c r="K552" s="15">
        <f t="shared" si="57"/>
        <v>1</v>
      </c>
      <c r="L552" s="15"/>
      <c r="M552" s="15"/>
      <c r="N552" s="16">
        <f t="shared" ca="1" si="59"/>
        <v>1</v>
      </c>
      <c r="O552" s="8">
        <f t="shared" ca="1" si="60"/>
        <v>1</v>
      </c>
      <c r="P552" s="8">
        <f t="shared" ca="1" si="61"/>
        <v>1</v>
      </c>
      <c r="Q552" s="8">
        <f t="shared" si="58"/>
        <v>0</v>
      </c>
      <c r="R552" s="16">
        <v>1</v>
      </c>
      <c r="S552" s="16"/>
      <c r="T552" s="19">
        <v>40898</v>
      </c>
      <c r="U552" s="16">
        <v>0</v>
      </c>
      <c r="V552" s="19"/>
      <c r="W552" s="160">
        <v>0</v>
      </c>
      <c r="X552" s="160"/>
      <c r="Y552" s="160">
        <v>0</v>
      </c>
      <c r="Z552" s="160"/>
      <c r="AA552" s="160"/>
      <c r="AB552" s="10">
        <v>42360</v>
      </c>
      <c r="AC552" t="s">
        <v>296</v>
      </c>
      <c r="AD552" s="160">
        <f t="shared" si="62"/>
        <v>2</v>
      </c>
      <c r="AF552" t="s">
        <v>3288</v>
      </c>
      <c r="AG552" t="str">
        <f t="shared" si="63"/>
        <v>реструктуризация (РП №108 от 2015-11-16);
цели: приобретение/погашение ценных бумаг (РП №47 от 2011-10-11)</v>
      </c>
    </row>
    <row r="553" spans="1:33" x14ac:dyDescent="0.25">
      <c r="A553">
        <v>3731</v>
      </c>
      <c r="B553">
        <v>6691</v>
      </c>
      <c r="C553" s="6" t="s">
        <v>441</v>
      </c>
      <c r="D553" s="8">
        <v>465953141</v>
      </c>
      <c r="E553" s="6" t="s">
        <v>2068</v>
      </c>
      <c r="G553" s="10">
        <v>40949</v>
      </c>
      <c r="J553" s="133">
        <f ca="1">VLOOKUP(A553,OFFSET('Классификация клиентов'!$A$6,1,0,1000,2),2,0)</f>
        <v>1</v>
      </c>
      <c r="K553" s="15">
        <f t="shared" si="57"/>
        <v>1</v>
      </c>
      <c r="L553" s="15"/>
      <c r="M553" s="15"/>
      <c r="N553" s="16">
        <f t="shared" ca="1" si="59"/>
        <v>1</v>
      </c>
      <c r="O553" s="8">
        <f t="shared" ca="1" si="60"/>
        <v>1</v>
      </c>
      <c r="P553" s="8">
        <f t="shared" ca="1" si="61"/>
        <v>1</v>
      </c>
      <c r="Q553" s="8">
        <f t="shared" si="58"/>
        <v>0</v>
      </c>
      <c r="R553" s="16">
        <v>1</v>
      </c>
      <c r="S553" s="16"/>
      <c r="T553" s="19">
        <v>40954</v>
      </c>
      <c r="U553" s="16">
        <v>0</v>
      </c>
      <c r="V553" s="19"/>
      <c r="W553" s="160">
        <v>0</v>
      </c>
      <c r="X553" s="160"/>
      <c r="Y553" s="160">
        <v>0</v>
      </c>
      <c r="Z553" s="160"/>
      <c r="AA553" s="160"/>
      <c r="AB553" s="10">
        <v>42360</v>
      </c>
      <c r="AC553" t="s">
        <v>296</v>
      </c>
      <c r="AD553" s="160">
        <f t="shared" si="62"/>
        <v>2</v>
      </c>
      <c r="AF553" t="s">
        <v>3466</v>
      </c>
      <c r="AG553" t="str">
        <f t="shared" si="63"/>
        <v>реструктуризация (РП №108 от 2015-11-16);
цели: предоставление/погашение займов 3 лицам (РП №47 от 2011-10-11)</v>
      </c>
    </row>
    <row r="554" spans="1:33" x14ac:dyDescent="0.25">
      <c r="A554">
        <v>3731</v>
      </c>
      <c r="B554">
        <v>7148</v>
      </c>
      <c r="C554" s="6" t="s">
        <v>2467</v>
      </c>
      <c r="D554" s="8">
        <v>5482460615</v>
      </c>
      <c r="E554" s="6" t="s">
        <v>2069</v>
      </c>
      <c r="G554" s="10">
        <v>41022</v>
      </c>
      <c r="J554" s="133">
        <f ca="1">VLOOKUP(A554,OFFSET('Классификация клиентов'!$A$6,1,0,1000,2),2,0)</f>
        <v>1</v>
      </c>
      <c r="K554" s="15">
        <f t="shared" si="57"/>
        <v>1</v>
      </c>
      <c r="L554" s="15"/>
      <c r="M554" s="15"/>
      <c r="N554" s="16">
        <f t="shared" ca="1" si="59"/>
        <v>1</v>
      </c>
      <c r="O554" s="8">
        <f t="shared" ca="1" si="60"/>
        <v>1</v>
      </c>
      <c r="P554" s="8">
        <f t="shared" ca="1" si="61"/>
        <v>1</v>
      </c>
      <c r="Q554" s="8">
        <f t="shared" si="58"/>
        <v>0</v>
      </c>
      <c r="R554" s="16">
        <v>1</v>
      </c>
      <c r="S554" s="16"/>
      <c r="T554" s="19">
        <v>41022</v>
      </c>
      <c r="U554" s="16">
        <v>0</v>
      </c>
      <c r="V554" s="19"/>
      <c r="W554" s="160">
        <v>0</v>
      </c>
      <c r="X554" s="160"/>
      <c r="Y554" s="160">
        <v>0</v>
      </c>
      <c r="Z554" s="160"/>
      <c r="AA554" s="160"/>
      <c r="AB554" s="10">
        <v>42360</v>
      </c>
      <c r="AC554" t="s">
        <v>296</v>
      </c>
      <c r="AD554" s="160">
        <f t="shared" si="62"/>
        <v>2</v>
      </c>
      <c r="AF554" t="s">
        <v>2552</v>
      </c>
      <c r="AG554" t="str">
        <f t="shared" si="63"/>
        <v>реструктуризация (РП №35 от 2015-03-30, РП №43 от 2015-04-22);
цели: предоставление/погашение займов 3 лицам (РП №47 от 2011-10-11)</v>
      </c>
    </row>
    <row r="555" spans="1:33" x14ac:dyDescent="0.25">
      <c r="A555">
        <v>3731</v>
      </c>
      <c r="B555">
        <v>7318</v>
      </c>
      <c r="C555" s="6" t="s">
        <v>4275</v>
      </c>
      <c r="D555" s="8">
        <v>1465221622.5599999</v>
      </c>
      <c r="E555" s="6" t="s">
        <v>2070</v>
      </c>
      <c r="G555" s="10">
        <v>41043</v>
      </c>
      <c r="J555" s="133">
        <f ca="1">VLOOKUP(A555,OFFSET('Классификация клиентов'!$A$6,1,0,1000,2),2,0)</f>
        <v>1</v>
      </c>
      <c r="K555" s="15">
        <f t="shared" si="57"/>
        <v>1</v>
      </c>
      <c r="L555" s="15"/>
      <c r="M555" s="15"/>
      <c r="N555" s="16">
        <f t="shared" ca="1" si="59"/>
        <v>1</v>
      </c>
      <c r="O555" s="8">
        <f t="shared" ca="1" si="60"/>
        <v>1</v>
      </c>
      <c r="P555" s="8">
        <f t="shared" ca="1" si="61"/>
        <v>1</v>
      </c>
      <c r="Q555" s="8">
        <f t="shared" si="58"/>
        <v>0</v>
      </c>
      <c r="R555" s="16">
        <v>1</v>
      </c>
      <c r="S555" s="16"/>
      <c r="T555" s="19">
        <v>41043</v>
      </c>
      <c r="U555" s="16">
        <v>0</v>
      </c>
      <c r="V555" s="19"/>
      <c r="W555" s="160">
        <v>0</v>
      </c>
      <c r="X555" s="160"/>
      <c r="Y555" s="160">
        <v>0</v>
      </c>
      <c r="Z555" s="160"/>
      <c r="AA555" s="160"/>
      <c r="AB555" s="10">
        <v>42604</v>
      </c>
      <c r="AC555" t="s">
        <v>296</v>
      </c>
      <c r="AD555" s="160">
        <f t="shared" si="62"/>
        <v>2</v>
      </c>
      <c r="AF555" t="s">
        <v>5168</v>
      </c>
      <c r="AG555" t="str">
        <f t="shared" si="63"/>
        <v>реструктуризация (РП №46 от 2015-04-30, РП №32 от 2016-04-26, РП №57 от 2016-07-12);
цели: предоставление/погашение займов 3 лицам (РП №47 от 2011-10-11)</v>
      </c>
    </row>
    <row r="556" spans="1:33" x14ac:dyDescent="0.25">
      <c r="A556">
        <v>3731</v>
      </c>
      <c r="B556">
        <v>7364</v>
      </c>
      <c r="C556" s="6" t="s">
        <v>2590</v>
      </c>
      <c r="D556" s="8">
        <v>2251889161.8499999</v>
      </c>
      <c r="E556" s="6" t="s">
        <v>2071</v>
      </c>
      <c r="G556" s="10">
        <v>41060</v>
      </c>
      <c r="J556" s="133">
        <f ca="1">VLOOKUP(A556,OFFSET('Классификация клиентов'!$A$6,1,0,1000,2),2,0)</f>
        <v>1</v>
      </c>
      <c r="K556" s="15">
        <f t="shared" si="57"/>
        <v>1</v>
      </c>
      <c r="L556" s="15"/>
      <c r="M556" s="15"/>
      <c r="N556" s="16">
        <f t="shared" ca="1" si="59"/>
        <v>1</v>
      </c>
      <c r="O556" s="8">
        <f t="shared" ca="1" si="60"/>
        <v>1</v>
      </c>
      <c r="P556" s="8">
        <f t="shared" ca="1" si="61"/>
        <v>1</v>
      </c>
      <c r="Q556" s="8">
        <f t="shared" si="58"/>
        <v>0</v>
      </c>
      <c r="R556" s="16">
        <v>1</v>
      </c>
      <c r="S556" s="16"/>
      <c r="T556" s="19">
        <v>41060</v>
      </c>
      <c r="U556" s="16">
        <v>0</v>
      </c>
      <c r="V556" s="19"/>
      <c r="W556" s="160">
        <v>0</v>
      </c>
      <c r="X556" s="160"/>
      <c r="Y556" s="160">
        <v>0</v>
      </c>
      <c r="Z556" s="160"/>
      <c r="AA556" s="160"/>
      <c r="AB556" s="10">
        <v>42604</v>
      </c>
      <c r="AC556" t="s">
        <v>296</v>
      </c>
      <c r="AD556" s="160">
        <f t="shared" si="62"/>
        <v>2</v>
      </c>
      <c r="AF556" t="s">
        <v>5169</v>
      </c>
      <c r="AG556" t="str">
        <f t="shared" si="63"/>
        <v>реструктуризация (РП №43 от 2015-04-22, РП №32 от 2016-04-26, РП №57 от 2016-07-12);
цели: предоставление/погашение займов 3 лицам (РП №47 от 2011-10-11)</v>
      </c>
    </row>
    <row r="557" spans="1:33" x14ac:dyDescent="0.25">
      <c r="A557">
        <v>3731</v>
      </c>
      <c r="B557">
        <v>7564</v>
      </c>
      <c r="C557" s="6" t="s">
        <v>2697</v>
      </c>
      <c r="D557" s="8">
        <v>1676554466</v>
      </c>
      <c r="E557" s="6" t="s">
        <v>2072</v>
      </c>
      <c r="G557" s="10">
        <v>41108</v>
      </c>
      <c r="J557" s="133">
        <f ca="1">VLOOKUP(A557,OFFSET('Классификация клиентов'!$A$6,1,0,1000,2),2,0)</f>
        <v>1</v>
      </c>
      <c r="K557" s="15">
        <f t="shared" si="57"/>
        <v>1</v>
      </c>
      <c r="L557" s="15"/>
      <c r="M557" s="15"/>
      <c r="N557" s="16">
        <f t="shared" ca="1" si="59"/>
        <v>1</v>
      </c>
      <c r="O557" s="8">
        <f t="shared" ca="1" si="60"/>
        <v>1</v>
      </c>
      <c r="P557" s="8">
        <f t="shared" ca="1" si="61"/>
        <v>1</v>
      </c>
      <c r="Q557" s="8">
        <f t="shared" si="58"/>
        <v>0</v>
      </c>
      <c r="R557" s="16">
        <v>1</v>
      </c>
      <c r="S557" s="16"/>
      <c r="T557" s="19">
        <v>41108</v>
      </c>
      <c r="U557" s="16">
        <v>0</v>
      </c>
      <c r="V557" s="19"/>
      <c r="W557" s="160">
        <v>0</v>
      </c>
      <c r="X557" s="160"/>
      <c r="Y557" s="160">
        <v>0</v>
      </c>
      <c r="Z557" s="160"/>
      <c r="AA557" s="160"/>
      <c r="AB557" s="10">
        <v>42360</v>
      </c>
      <c r="AC557" t="s">
        <v>296</v>
      </c>
      <c r="AD557" s="160">
        <f t="shared" si="62"/>
        <v>2</v>
      </c>
      <c r="AF557" t="s">
        <v>2700</v>
      </c>
      <c r="AG557" t="str">
        <f t="shared" si="63"/>
        <v>реструктуризация (РП №30 от 2014-07-15, РП №66 от 2015-07-01);
цели: предоставление/погашение займов 3 лицам (РП №47 от 2011-10-11)</v>
      </c>
    </row>
    <row r="558" spans="1:33" x14ac:dyDescent="0.25">
      <c r="A558">
        <v>3731</v>
      </c>
      <c r="B558">
        <v>8174</v>
      </c>
      <c r="C558" s="6" t="s">
        <v>3287</v>
      </c>
      <c r="D558" s="8">
        <v>958659772.38</v>
      </c>
      <c r="E558" s="6" t="s">
        <v>2073</v>
      </c>
      <c r="G558" s="10">
        <v>41235</v>
      </c>
      <c r="J558" s="133">
        <f ca="1">VLOOKUP(A558,OFFSET('Классификация клиентов'!$A$6,1,0,1000,2),2,0)</f>
        <v>1</v>
      </c>
      <c r="K558" s="15">
        <f t="shared" si="57"/>
        <v>1</v>
      </c>
      <c r="L558" s="15"/>
      <c r="M558" s="15"/>
      <c r="N558" s="16">
        <f t="shared" ca="1" si="59"/>
        <v>1</v>
      </c>
      <c r="O558" s="8">
        <f t="shared" ca="1" si="60"/>
        <v>1</v>
      </c>
      <c r="P558" s="8">
        <f t="shared" ca="1" si="61"/>
        <v>1</v>
      </c>
      <c r="Q558" s="8">
        <f t="shared" si="58"/>
        <v>0</v>
      </c>
      <c r="R558" s="16">
        <v>1</v>
      </c>
      <c r="S558" s="16"/>
      <c r="T558" s="19">
        <v>41235</v>
      </c>
      <c r="U558" s="16">
        <v>0</v>
      </c>
      <c r="V558" s="19"/>
      <c r="W558" s="160">
        <v>0</v>
      </c>
      <c r="X558" s="160"/>
      <c r="Y558" s="160">
        <v>0</v>
      </c>
      <c r="Z558" s="160"/>
      <c r="AA558" s="160"/>
      <c r="AB558" s="10">
        <v>42360</v>
      </c>
      <c r="AC558" t="s">
        <v>296</v>
      </c>
      <c r="AD558" s="160">
        <f t="shared" si="62"/>
        <v>2</v>
      </c>
      <c r="AF558" t="s">
        <v>3288</v>
      </c>
      <c r="AG558" t="str">
        <f t="shared" si="63"/>
        <v>реструктуризация (РП №108 от 2015-11-16);
цели: приобретение/погашение ценных бумаг (РП №47 от 2011-10-11)</v>
      </c>
    </row>
    <row r="559" spans="1:33" x14ac:dyDescent="0.25">
      <c r="A559">
        <v>3731</v>
      </c>
      <c r="B559">
        <v>10525</v>
      </c>
      <c r="C559" s="6" t="s">
        <v>6944</v>
      </c>
      <c r="D559" s="8">
        <v>1584700000</v>
      </c>
      <c r="E559" s="6" t="s">
        <v>2074</v>
      </c>
      <c r="G559" s="10">
        <v>41631</v>
      </c>
      <c r="J559" s="133">
        <f ca="1">VLOOKUP(A559,OFFSET('Классификация клиентов'!$A$6,1,0,1000,2),2,0)</f>
        <v>1</v>
      </c>
      <c r="K559" s="15">
        <f t="shared" si="57"/>
        <v>1</v>
      </c>
      <c r="L559" s="15"/>
      <c r="M559" s="15"/>
      <c r="N559" s="16">
        <f t="shared" ca="1" si="59"/>
        <v>1</v>
      </c>
      <c r="O559" s="8">
        <f t="shared" ca="1" si="60"/>
        <v>1</v>
      </c>
      <c r="P559" s="8">
        <f t="shared" ca="1" si="61"/>
        <v>1</v>
      </c>
      <c r="Q559" s="8">
        <f t="shared" si="58"/>
        <v>0</v>
      </c>
      <c r="R559" s="16">
        <v>1</v>
      </c>
      <c r="S559" s="16"/>
      <c r="T559" s="19">
        <v>41631</v>
      </c>
      <c r="U559" s="16">
        <v>0</v>
      </c>
      <c r="V559" s="19"/>
      <c r="W559" s="160">
        <v>0</v>
      </c>
      <c r="X559" s="160"/>
      <c r="Y559" s="160">
        <v>0</v>
      </c>
      <c r="Z559" s="160"/>
      <c r="AA559" s="160"/>
      <c r="AB559" s="10">
        <v>42726</v>
      </c>
      <c r="AC559" t="s">
        <v>296</v>
      </c>
      <c r="AD559" s="160">
        <f t="shared" si="62"/>
        <v>2</v>
      </c>
      <c r="AF559" t="s">
        <v>6960</v>
      </c>
      <c r="AG559" t="str">
        <f t="shared" si="63"/>
        <v>реструктуризация (РП №104 от 2016-11-25);
цели: предоставление/погашение займов 3 лицам (РП №45 от 2013-10-08)</v>
      </c>
    </row>
    <row r="560" spans="1:33" x14ac:dyDescent="0.25">
      <c r="A560">
        <v>3731</v>
      </c>
      <c r="B560">
        <v>10527</v>
      </c>
      <c r="C560" s="6" t="s">
        <v>6945</v>
      </c>
      <c r="D560" s="8">
        <v>5098577129.9899998</v>
      </c>
      <c r="E560" s="6" t="s">
        <v>2075</v>
      </c>
      <c r="G560" s="10">
        <v>41631</v>
      </c>
      <c r="J560" s="133">
        <f ca="1">VLOOKUP(A560,OFFSET('Классификация клиентов'!$A$6,1,0,1000,2),2,0)</f>
        <v>1</v>
      </c>
      <c r="K560" s="15">
        <f t="shared" si="57"/>
        <v>1</v>
      </c>
      <c r="L560" s="15"/>
      <c r="M560" s="15"/>
      <c r="N560" s="16">
        <f t="shared" ca="1" si="59"/>
        <v>1</v>
      </c>
      <c r="O560" s="8">
        <f t="shared" ca="1" si="60"/>
        <v>1</v>
      </c>
      <c r="P560" s="8">
        <f t="shared" ca="1" si="61"/>
        <v>1</v>
      </c>
      <c r="Q560" s="8">
        <f t="shared" si="58"/>
        <v>0</v>
      </c>
      <c r="R560" s="16">
        <v>1</v>
      </c>
      <c r="S560" s="16"/>
      <c r="T560" s="19">
        <v>41631</v>
      </c>
      <c r="U560" s="16">
        <v>0</v>
      </c>
      <c r="V560" s="19"/>
      <c r="W560" s="160">
        <v>0</v>
      </c>
      <c r="X560" s="160"/>
      <c r="Y560" s="160">
        <v>0</v>
      </c>
      <c r="Z560" s="160"/>
      <c r="AA560" s="160"/>
      <c r="AB560" s="10">
        <v>42726</v>
      </c>
      <c r="AC560" t="s">
        <v>296</v>
      </c>
      <c r="AD560" s="160">
        <f t="shared" si="62"/>
        <v>2</v>
      </c>
      <c r="AF560" t="s">
        <v>6961</v>
      </c>
      <c r="AG560" t="str">
        <f t="shared" si="63"/>
        <v>реструктуризация (РП №76 от 2015-08-04, РП №104 от 2016-11-25);
цели: предоставление/погашение займов 3 лицам (РП №45 от 2013-10-08)</v>
      </c>
    </row>
    <row r="561" spans="1:33" x14ac:dyDescent="0.25">
      <c r="A561">
        <v>3731</v>
      </c>
      <c r="B561">
        <v>10528</v>
      </c>
      <c r="C561" s="6" t="s">
        <v>6946</v>
      </c>
      <c r="D561" s="8">
        <v>1900982368.1199999</v>
      </c>
      <c r="E561" s="6" t="s">
        <v>2076</v>
      </c>
      <c r="G561" s="10">
        <v>41631</v>
      </c>
      <c r="J561" s="133">
        <f ca="1">VLOOKUP(A561,OFFSET('Классификация клиентов'!$A$6,1,0,1000,2),2,0)</f>
        <v>1</v>
      </c>
      <c r="K561" s="15">
        <f t="shared" si="57"/>
        <v>1</v>
      </c>
      <c r="L561" s="15"/>
      <c r="M561" s="15"/>
      <c r="N561" s="16">
        <f t="shared" ca="1" si="59"/>
        <v>1</v>
      </c>
      <c r="O561" s="8">
        <f t="shared" ca="1" si="60"/>
        <v>1</v>
      </c>
      <c r="P561" s="8">
        <f t="shared" ca="1" si="61"/>
        <v>1</v>
      </c>
      <c r="Q561" s="8">
        <f t="shared" si="58"/>
        <v>0</v>
      </c>
      <c r="R561" s="16">
        <v>1</v>
      </c>
      <c r="S561" s="16"/>
      <c r="T561" s="19">
        <v>41631</v>
      </c>
      <c r="U561" s="16">
        <v>0</v>
      </c>
      <c r="V561" s="19"/>
      <c r="W561" s="160">
        <v>0</v>
      </c>
      <c r="X561" s="160"/>
      <c r="Y561" s="160">
        <v>0</v>
      </c>
      <c r="Z561" s="160"/>
      <c r="AA561" s="160"/>
      <c r="AB561" s="10">
        <v>42726</v>
      </c>
      <c r="AC561" t="s">
        <v>296</v>
      </c>
      <c r="AD561" s="160">
        <f t="shared" si="62"/>
        <v>2</v>
      </c>
      <c r="AF561" t="s">
        <v>6960</v>
      </c>
      <c r="AG561" t="str">
        <f t="shared" si="63"/>
        <v>реструктуризация (РП №104 от 2016-11-25);
цели: предоставление/погашение займов 3 лицам (РП №45 от 2013-10-08)</v>
      </c>
    </row>
    <row r="562" spans="1:33" x14ac:dyDescent="0.25">
      <c r="A562">
        <v>3731</v>
      </c>
      <c r="B562">
        <v>10888</v>
      </c>
      <c r="C562" s="6" t="s">
        <v>2838</v>
      </c>
      <c r="D562" s="8">
        <v>1349415005.71</v>
      </c>
      <c r="E562" s="6" t="s">
        <v>2077</v>
      </c>
      <c r="G562" s="10">
        <v>41674</v>
      </c>
      <c r="J562" s="133">
        <f ca="1">VLOOKUP(A562,OFFSET('Классификация клиентов'!$A$6,1,0,1000,2),2,0)</f>
        <v>1</v>
      </c>
      <c r="K562" s="15">
        <f t="shared" si="57"/>
        <v>1</v>
      </c>
      <c r="L562" s="15"/>
      <c r="M562" s="15"/>
      <c r="N562" s="16">
        <f t="shared" ca="1" si="59"/>
        <v>1</v>
      </c>
      <c r="O562" s="8">
        <f t="shared" ca="1" si="60"/>
        <v>1</v>
      </c>
      <c r="P562" s="8">
        <f t="shared" ca="1" si="61"/>
        <v>1</v>
      </c>
      <c r="Q562" s="8">
        <f t="shared" si="58"/>
        <v>0</v>
      </c>
      <c r="R562" s="16">
        <v>1</v>
      </c>
      <c r="S562" s="16"/>
      <c r="T562" s="19">
        <v>41674</v>
      </c>
      <c r="U562" s="16">
        <v>0</v>
      </c>
      <c r="V562" s="19"/>
      <c r="W562" s="160">
        <v>0</v>
      </c>
      <c r="X562" s="160"/>
      <c r="Y562" s="160">
        <v>0</v>
      </c>
      <c r="Z562" s="160"/>
      <c r="AA562" s="160"/>
      <c r="AB562" s="10">
        <v>42360</v>
      </c>
      <c r="AC562" t="s">
        <v>296</v>
      </c>
      <c r="AD562" s="160">
        <f t="shared" si="62"/>
        <v>2</v>
      </c>
      <c r="AF562" t="s">
        <v>2839</v>
      </c>
      <c r="AG562" t="str">
        <f t="shared" si="63"/>
        <v>реструктуризация (РП №76 от 2015-08-04);
цели: предоставление/погашение займов 3 лицам (РП №45 от 2013-10-08)</v>
      </c>
    </row>
    <row r="563" spans="1:33" x14ac:dyDescent="0.25">
      <c r="A563">
        <v>3731</v>
      </c>
      <c r="B563">
        <v>17343</v>
      </c>
      <c r="C563" s="6" t="s">
        <v>3467</v>
      </c>
      <c r="D563" s="8">
        <v>9037100625</v>
      </c>
      <c r="E563" s="6" t="s">
        <v>3468</v>
      </c>
      <c r="G563" s="10">
        <v>42360</v>
      </c>
      <c r="J563" s="133">
        <f ca="1">VLOOKUP(A563,OFFSET('Классификация клиентов'!$A$6,1,0,1000,2),2,0)</f>
        <v>1</v>
      </c>
      <c r="K563" s="15">
        <f t="shared" si="57"/>
        <v>1</v>
      </c>
      <c r="L563" s="15"/>
      <c r="M563" s="15"/>
      <c r="N563" s="16">
        <f t="shared" ca="1" si="59"/>
        <v>1</v>
      </c>
      <c r="O563" s="8">
        <f t="shared" ca="1" si="60"/>
        <v>1</v>
      </c>
      <c r="P563" s="8">
        <f t="shared" ca="1" si="61"/>
        <v>1</v>
      </c>
      <c r="Q563" s="8">
        <f t="shared" si="58"/>
        <v>0</v>
      </c>
      <c r="R563" s="16">
        <v>1</v>
      </c>
      <c r="S563" s="16"/>
      <c r="T563" s="19">
        <v>42360</v>
      </c>
      <c r="U563" s="16">
        <v>0</v>
      </c>
      <c r="V563" s="19"/>
      <c r="W563" s="160"/>
      <c r="X563" s="160"/>
      <c r="Y563" s="160">
        <v>0</v>
      </c>
      <c r="Z563" s="160"/>
      <c r="AA563" s="160"/>
      <c r="AB563" s="10">
        <v>42360</v>
      </c>
      <c r="AC563" t="s">
        <v>296</v>
      </c>
      <c r="AD563" s="160">
        <f t="shared" si="62"/>
        <v>1</v>
      </c>
      <c r="AF563" t="s">
        <v>3469</v>
      </c>
      <c r="AG563" t="str">
        <f t="shared" si="63"/>
        <v>цели: приобретение/погашение ценных бумаг (РП №113 от 2015-12-07)</v>
      </c>
    </row>
    <row r="564" spans="1:33" x14ac:dyDescent="0.25">
      <c r="A564">
        <v>3731</v>
      </c>
      <c r="B564">
        <v>22409</v>
      </c>
      <c r="C564" s="6" t="s">
        <v>4769</v>
      </c>
      <c r="D564" s="8">
        <v>760206645.19000006</v>
      </c>
      <c r="E564" s="6" t="s">
        <v>4785</v>
      </c>
      <c r="G564" s="10">
        <v>42550</v>
      </c>
      <c r="J564" s="133">
        <f ca="1">VLOOKUP(A564,OFFSET('Классификация клиентов'!$A$6,1,0,1000,2),2,0)</f>
        <v>1</v>
      </c>
      <c r="K564" s="15">
        <f t="shared" ca="1" si="57"/>
        <v>1</v>
      </c>
      <c r="L564" s="15"/>
      <c r="M564" s="15"/>
      <c r="N564" s="16">
        <f t="shared" ca="1" si="59"/>
        <v>1</v>
      </c>
      <c r="O564" s="8">
        <f t="shared" ca="1" si="60"/>
        <v>1</v>
      </c>
      <c r="P564" s="8">
        <f t="shared" ca="1" si="61"/>
        <v>1</v>
      </c>
      <c r="Q564" s="8">
        <f t="shared" si="58"/>
        <v>0</v>
      </c>
      <c r="R564" s="16">
        <v>0</v>
      </c>
      <c r="S564" s="16"/>
      <c r="T564" s="19">
        <v>46202</v>
      </c>
      <c r="U564" s="16">
        <v>0</v>
      </c>
      <c r="V564" s="19"/>
      <c r="W564" s="160"/>
      <c r="X564" s="160"/>
      <c r="Y564" s="160">
        <v>0</v>
      </c>
      <c r="Z564" s="160">
        <v>0</v>
      </c>
      <c r="AA564" s="160"/>
      <c r="AB564" s="10">
        <v>42551</v>
      </c>
      <c r="AC564" t="s">
        <v>296</v>
      </c>
      <c r="AD564" s="160">
        <f t="shared" si="62"/>
        <v>2</v>
      </c>
      <c r="AF564" t="s">
        <v>4786</v>
      </c>
      <c r="AG564" t="str">
        <f t="shared" si="63"/>
        <v>цели: погашение задолженности 3 лиц перед Банком (РППП №1592 от 2016-06-23)</v>
      </c>
    </row>
    <row r="565" spans="1:33" x14ac:dyDescent="0.25">
      <c r="A565">
        <v>3731</v>
      </c>
      <c r="B565">
        <v>24270</v>
      </c>
      <c r="C565" s="6" t="s">
        <v>4990</v>
      </c>
      <c r="D565" s="8">
        <v>5000000000</v>
      </c>
      <c r="E565" s="6" t="s">
        <v>4992</v>
      </c>
      <c r="G565" s="10">
        <v>42572</v>
      </c>
      <c r="J565" s="133">
        <f ca="1">VLOOKUP(A565,OFFSET('Классификация клиентов'!$A$6,1,0,1000,2),2,0)</f>
        <v>1</v>
      </c>
      <c r="K565" s="15">
        <f t="shared" si="57"/>
        <v>1</v>
      </c>
      <c r="L565" s="15"/>
      <c r="M565" s="15"/>
      <c r="N565" s="16">
        <f t="shared" ca="1" si="59"/>
        <v>1</v>
      </c>
      <c r="O565" s="8">
        <f t="shared" ca="1" si="60"/>
        <v>1</v>
      </c>
      <c r="P565" s="8">
        <f t="shared" ca="1" si="61"/>
        <v>1</v>
      </c>
      <c r="Q565" s="8">
        <f t="shared" si="58"/>
        <v>0</v>
      </c>
      <c r="R565" s="16">
        <v>1</v>
      </c>
      <c r="S565" s="16"/>
      <c r="T565" s="19">
        <v>42573</v>
      </c>
      <c r="U565" s="16">
        <v>0</v>
      </c>
      <c r="V565" s="19"/>
      <c r="W565" s="160"/>
      <c r="X565" s="160"/>
      <c r="Y565" s="160">
        <v>0</v>
      </c>
      <c r="Z565" s="160"/>
      <c r="AA565" s="160"/>
      <c r="AB565" s="10">
        <v>42573</v>
      </c>
      <c r="AC565" t="s">
        <v>296</v>
      </c>
      <c r="AD565" s="160">
        <f t="shared" si="62"/>
        <v>1</v>
      </c>
      <c r="AF565" t="s">
        <v>4993</v>
      </c>
      <c r="AG565" t="str">
        <f t="shared" si="63"/>
        <v>цели: предоставление/погашение займов 3 лицам (РП №57 от 2016-07-12)</v>
      </c>
    </row>
    <row r="566" spans="1:33" x14ac:dyDescent="0.25">
      <c r="A566">
        <v>3731</v>
      </c>
      <c r="B566">
        <v>25961</v>
      </c>
      <c r="C566" s="6" t="s">
        <v>5195</v>
      </c>
      <c r="D566" s="8">
        <v>236806475.09</v>
      </c>
      <c r="E566" s="6" t="s">
        <v>5198</v>
      </c>
      <c r="G566" s="10">
        <v>42593</v>
      </c>
      <c r="J566" s="133">
        <f ca="1">VLOOKUP(A566,OFFSET('Классификация клиентов'!$A$6,1,0,1000,2),2,0)</f>
        <v>1</v>
      </c>
      <c r="K566" s="15">
        <f t="shared" si="57"/>
        <v>1</v>
      </c>
      <c r="L566" s="15"/>
      <c r="M566" s="15"/>
      <c r="N566" s="16">
        <f t="shared" ca="1" si="59"/>
        <v>1</v>
      </c>
      <c r="O566" s="8">
        <f t="shared" ca="1" si="60"/>
        <v>1</v>
      </c>
      <c r="P566" s="8">
        <f t="shared" ca="1" si="61"/>
        <v>1</v>
      </c>
      <c r="Q566" s="8">
        <f t="shared" si="58"/>
        <v>0</v>
      </c>
      <c r="R566" s="16">
        <v>1</v>
      </c>
      <c r="S566" s="16"/>
      <c r="T566" s="19">
        <v>42594</v>
      </c>
      <c r="U566" s="16">
        <v>0</v>
      </c>
      <c r="V566" s="19"/>
      <c r="W566" s="160"/>
      <c r="X566" s="160"/>
      <c r="Y566" s="160">
        <v>0</v>
      </c>
      <c r="Z566" s="160"/>
      <c r="AA566" s="160"/>
      <c r="AB566" s="10">
        <v>42604</v>
      </c>
      <c r="AC566" t="s">
        <v>296</v>
      </c>
      <c r="AD566" s="160">
        <f t="shared" si="62"/>
        <v>1</v>
      </c>
      <c r="AF566" t="s">
        <v>5199</v>
      </c>
      <c r="AG566" t="str">
        <f t="shared" si="63"/>
        <v>цели: приобретение/погашение ценных бумаг (РП №57 от 2016-07-12)</v>
      </c>
    </row>
    <row r="567" spans="1:33" x14ac:dyDescent="0.25">
      <c r="A567">
        <v>3732</v>
      </c>
      <c r="B567">
        <v>27286</v>
      </c>
      <c r="C567" s="6" t="s">
        <v>6883</v>
      </c>
      <c r="D567" s="8">
        <v>85282200000</v>
      </c>
      <c r="E567" s="6" t="s">
        <v>6891</v>
      </c>
      <c r="G567" s="10">
        <v>42723</v>
      </c>
      <c r="J567" s="133">
        <f ca="1">VLOOKUP(A567,OFFSET('Классификация клиентов'!$A$6,1,0,1000,2),2,0)</f>
        <v>2.1</v>
      </c>
      <c r="K567" s="15">
        <f t="shared" si="57"/>
        <v>1</v>
      </c>
      <c r="L567" s="15">
        <v>-2</v>
      </c>
      <c r="M567" s="15" t="s">
        <v>178</v>
      </c>
      <c r="N567" s="16">
        <f t="shared" ca="1" si="59"/>
        <v>1</v>
      </c>
      <c r="O567" s="8">
        <f t="shared" ca="1" si="60"/>
        <v>1</v>
      </c>
      <c r="P567" s="8">
        <f t="shared" ca="1" si="61"/>
        <v>1</v>
      </c>
      <c r="Q567" s="8">
        <f t="shared" si="58"/>
        <v>0</v>
      </c>
      <c r="R567" s="16">
        <v>1</v>
      </c>
      <c r="S567" s="16"/>
      <c r="T567" s="19">
        <v>36526</v>
      </c>
      <c r="U567" s="16">
        <v>0</v>
      </c>
      <c r="V567" s="19"/>
      <c r="W567" s="160"/>
      <c r="X567" s="160"/>
      <c r="Y567" s="160"/>
      <c r="Z567" s="160"/>
      <c r="AA567" s="160"/>
      <c r="AB567" s="10">
        <v>42755</v>
      </c>
      <c r="AC567" t="s">
        <v>298</v>
      </c>
      <c r="AD567" s="160">
        <f t="shared" si="62"/>
        <v>0</v>
      </c>
      <c r="AF567" t="s">
        <v>466</v>
      </c>
      <c r="AG567" t="str">
        <f t="shared" si="63"/>
        <v/>
      </c>
    </row>
    <row r="568" spans="1:33" x14ac:dyDescent="0.25">
      <c r="A568">
        <v>3732</v>
      </c>
      <c r="B568">
        <v>27287</v>
      </c>
      <c r="C568" s="6" t="s">
        <v>6884</v>
      </c>
      <c r="D568" s="8">
        <v>20066901660</v>
      </c>
      <c r="E568" s="6" t="s">
        <v>6892</v>
      </c>
      <c r="G568" s="10">
        <v>42723</v>
      </c>
      <c r="J568" s="133">
        <f ca="1">VLOOKUP(A568,OFFSET('Классификация клиентов'!$A$6,1,0,1000,2),2,0)</f>
        <v>2.1</v>
      </c>
      <c r="K568" s="15">
        <f t="shared" si="57"/>
        <v>1</v>
      </c>
      <c r="L568" s="15">
        <v>-2</v>
      </c>
      <c r="M568" s="15" t="s">
        <v>178</v>
      </c>
      <c r="N568" s="16">
        <f t="shared" ca="1" si="59"/>
        <v>1</v>
      </c>
      <c r="O568" s="8">
        <f t="shared" ca="1" si="60"/>
        <v>1</v>
      </c>
      <c r="P568" s="8">
        <f t="shared" ca="1" si="61"/>
        <v>1</v>
      </c>
      <c r="Q568" s="8">
        <f t="shared" si="58"/>
        <v>0</v>
      </c>
      <c r="R568" s="16">
        <v>1</v>
      </c>
      <c r="S568" s="16"/>
      <c r="T568" s="19">
        <v>36526</v>
      </c>
      <c r="U568" s="16">
        <v>0</v>
      </c>
      <c r="V568" s="19"/>
      <c r="W568" s="160"/>
      <c r="X568" s="160"/>
      <c r="Y568" s="160"/>
      <c r="Z568" s="160"/>
      <c r="AA568" s="160"/>
      <c r="AB568" s="10">
        <v>42755</v>
      </c>
      <c r="AC568" t="s">
        <v>298</v>
      </c>
      <c r="AD568" s="160">
        <f t="shared" si="62"/>
        <v>0</v>
      </c>
      <c r="AF568" t="s">
        <v>466</v>
      </c>
      <c r="AG568" t="str">
        <f t="shared" si="63"/>
        <v/>
      </c>
    </row>
    <row r="569" spans="1:33" x14ac:dyDescent="0.25">
      <c r="A569">
        <v>3732</v>
      </c>
      <c r="B569">
        <v>27288</v>
      </c>
      <c r="C569" s="6" t="s">
        <v>6885</v>
      </c>
      <c r="D569" s="8">
        <v>85282200000</v>
      </c>
      <c r="E569" s="6" t="s">
        <v>6893</v>
      </c>
      <c r="G569" s="10">
        <v>42723</v>
      </c>
      <c r="J569" s="133">
        <f ca="1">VLOOKUP(A569,OFFSET('Классификация клиентов'!$A$6,1,0,1000,2),2,0)</f>
        <v>2.1</v>
      </c>
      <c r="K569" s="15">
        <f t="shared" si="57"/>
        <v>1</v>
      </c>
      <c r="L569" s="15">
        <v>-2</v>
      </c>
      <c r="M569" s="15" t="s">
        <v>178</v>
      </c>
      <c r="N569" s="16">
        <f t="shared" ca="1" si="59"/>
        <v>1</v>
      </c>
      <c r="O569" s="8">
        <f t="shared" ca="1" si="60"/>
        <v>1</v>
      </c>
      <c r="P569" s="8">
        <f t="shared" ca="1" si="61"/>
        <v>1</v>
      </c>
      <c r="Q569" s="8">
        <f t="shared" si="58"/>
        <v>0</v>
      </c>
      <c r="R569" s="16">
        <v>1</v>
      </c>
      <c r="S569" s="16"/>
      <c r="T569" s="19">
        <v>36526</v>
      </c>
      <c r="U569" s="16">
        <v>0</v>
      </c>
      <c r="V569" s="19"/>
      <c r="W569" s="160"/>
      <c r="X569" s="160"/>
      <c r="Y569" s="160"/>
      <c r="Z569" s="160"/>
      <c r="AA569" s="160"/>
      <c r="AB569" s="10">
        <v>42755</v>
      </c>
      <c r="AC569" t="s">
        <v>298</v>
      </c>
      <c r="AD569" s="160">
        <f t="shared" si="62"/>
        <v>0</v>
      </c>
      <c r="AF569" t="s">
        <v>466</v>
      </c>
      <c r="AG569" t="str">
        <f t="shared" si="63"/>
        <v/>
      </c>
    </row>
    <row r="570" spans="1:33" x14ac:dyDescent="0.25">
      <c r="A570">
        <v>3774</v>
      </c>
      <c r="B570">
        <v>27051</v>
      </c>
      <c r="C570" s="6" t="s">
        <v>6018</v>
      </c>
      <c r="D570" s="8">
        <v>14957093.5</v>
      </c>
      <c r="E570" s="6" t="s">
        <v>6159</v>
      </c>
      <c r="G570" s="10">
        <v>41407</v>
      </c>
      <c r="J570" s="133">
        <f ca="1">VLOOKUP(A570,OFFSET('Классификация клиентов'!$A$6,1,0,1000,2),2,0)</f>
        <v>2.1</v>
      </c>
      <c r="K570" s="15">
        <f t="shared" si="57"/>
        <v>3</v>
      </c>
      <c r="L570" s="15"/>
      <c r="M570" s="15"/>
      <c r="N570" s="16">
        <f t="shared" ca="1" si="59"/>
        <v>4.0999999999999996</v>
      </c>
      <c r="O570" s="8">
        <f t="shared" ca="1" si="60"/>
        <v>4.0999999999999996</v>
      </c>
      <c r="P570" s="8">
        <f t="shared" ca="1" si="61"/>
        <v>4.0999999999999996</v>
      </c>
      <c r="Q570" s="8">
        <f t="shared" si="58"/>
        <v>0</v>
      </c>
      <c r="R570" s="16">
        <v>1</v>
      </c>
      <c r="S570" s="16"/>
      <c r="T570" s="19">
        <v>41425</v>
      </c>
      <c r="U570" s="16">
        <v>434</v>
      </c>
      <c r="V570" s="19"/>
      <c r="W570" s="160">
        <v>0</v>
      </c>
      <c r="X570" s="160"/>
      <c r="Y570" s="160"/>
      <c r="Z570" s="160"/>
      <c r="AA570" s="160"/>
      <c r="AB570" s="10">
        <v>42696</v>
      </c>
      <c r="AC570" t="s">
        <v>4334</v>
      </c>
      <c r="AD570" s="160">
        <f t="shared" si="62"/>
        <v>1</v>
      </c>
      <c r="AF570" t="s">
        <v>6160</v>
      </c>
      <c r="AG570" t="str">
        <f t="shared" si="63"/>
        <v>реструктуризация (РКК БМ №150.1 от 2013-12-04)</v>
      </c>
    </row>
    <row r="571" spans="1:33" x14ac:dyDescent="0.25">
      <c r="A571">
        <v>3774</v>
      </c>
      <c r="B571">
        <v>27052</v>
      </c>
      <c r="C571" s="6" t="s">
        <v>6019</v>
      </c>
      <c r="D571" s="8">
        <v>15000000</v>
      </c>
      <c r="E571" s="6" t="s">
        <v>6161</v>
      </c>
      <c r="G571" s="10">
        <v>41407</v>
      </c>
      <c r="J571" s="133">
        <f ca="1">VLOOKUP(A571,OFFSET('Классификация клиентов'!$A$6,1,0,1000,2),2,0)</f>
        <v>2.1</v>
      </c>
      <c r="K571" s="15">
        <f t="shared" si="57"/>
        <v>3</v>
      </c>
      <c r="L571" s="15"/>
      <c r="M571" s="15"/>
      <c r="N571" s="16">
        <f t="shared" ca="1" si="59"/>
        <v>4.0999999999999996</v>
      </c>
      <c r="O571" s="8">
        <f t="shared" ca="1" si="60"/>
        <v>4.0999999999999996</v>
      </c>
      <c r="P571" s="8">
        <f t="shared" ca="1" si="61"/>
        <v>4.0999999999999996</v>
      </c>
      <c r="Q571" s="8">
        <f t="shared" si="58"/>
        <v>0</v>
      </c>
      <c r="R571" s="16">
        <v>1</v>
      </c>
      <c r="S571" s="16"/>
      <c r="T571" s="19">
        <v>41425</v>
      </c>
      <c r="U571" s="16">
        <v>434</v>
      </c>
      <c r="V571" s="19"/>
      <c r="W571" s="160">
        <v>0</v>
      </c>
      <c r="X571" s="160"/>
      <c r="Y571" s="160"/>
      <c r="Z571" s="160"/>
      <c r="AA571" s="160"/>
      <c r="AB571" s="10">
        <v>42696</v>
      </c>
      <c r="AC571" t="s">
        <v>4334</v>
      </c>
      <c r="AD571" s="160">
        <f t="shared" si="62"/>
        <v>1</v>
      </c>
      <c r="AF571" t="s">
        <v>6160</v>
      </c>
      <c r="AG571" t="str">
        <f t="shared" si="63"/>
        <v>реструктуризация (РКК БМ №150.1 от 2013-12-04)</v>
      </c>
    </row>
    <row r="572" spans="1:33" x14ac:dyDescent="0.25">
      <c r="A572">
        <v>3774</v>
      </c>
      <c r="B572">
        <v>27053</v>
      </c>
      <c r="C572" s="6" t="s">
        <v>6020</v>
      </c>
      <c r="D572" s="8">
        <v>20000000</v>
      </c>
      <c r="E572" s="6" t="s">
        <v>6162</v>
      </c>
      <c r="G572" s="10">
        <v>41407</v>
      </c>
      <c r="J572" s="133">
        <f ca="1">VLOOKUP(A572,OFFSET('Классификация клиентов'!$A$6,1,0,1000,2),2,0)</f>
        <v>2.1</v>
      </c>
      <c r="K572" s="15">
        <f t="shared" si="57"/>
        <v>3</v>
      </c>
      <c r="L572" s="15"/>
      <c r="M572" s="15"/>
      <c r="N572" s="16">
        <f t="shared" ca="1" si="59"/>
        <v>4.0999999999999996</v>
      </c>
      <c r="O572" s="8">
        <f t="shared" ca="1" si="60"/>
        <v>4.0999999999999996</v>
      </c>
      <c r="P572" s="8">
        <f t="shared" ca="1" si="61"/>
        <v>4.0999999999999996</v>
      </c>
      <c r="Q572" s="8">
        <f t="shared" si="58"/>
        <v>0</v>
      </c>
      <c r="R572" s="16">
        <v>1</v>
      </c>
      <c r="S572" s="16"/>
      <c r="T572" s="19">
        <v>41425</v>
      </c>
      <c r="U572" s="16">
        <v>434</v>
      </c>
      <c r="V572" s="19"/>
      <c r="W572" s="160">
        <v>0</v>
      </c>
      <c r="X572" s="160"/>
      <c r="Y572" s="160"/>
      <c r="Z572" s="160"/>
      <c r="AA572" s="160"/>
      <c r="AB572" s="10">
        <v>42696</v>
      </c>
      <c r="AC572" t="s">
        <v>4334</v>
      </c>
      <c r="AD572" s="160">
        <f t="shared" si="62"/>
        <v>1</v>
      </c>
      <c r="AF572" t="s">
        <v>6160</v>
      </c>
      <c r="AG572" t="str">
        <f t="shared" si="63"/>
        <v>реструктуризация (РКК БМ №150.1 от 2013-12-04)</v>
      </c>
    </row>
    <row r="573" spans="1:33" x14ac:dyDescent="0.25">
      <c r="A573">
        <v>3774</v>
      </c>
      <c r="B573">
        <v>27054</v>
      </c>
      <c r="C573" s="6" t="s">
        <v>6021</v>
      </c>
      <c r="D573" s="8">
        <v>32500000</v>
      </c>
      <c r="E573" s="6" t="s">
        <v>6163</v>
      </c>
      <c r="G573" s="10">
        <v>41465</v>
      </c>
      <c r="J573" s="133">
        <f ca="1">VLOOKUP(A573,OFFSET('Классификация клиентов'!$A$6,1,0,1000,2),2,0)</f>
        <v>2.1</v>
      </c>
      <c r="K573" s="15">
        <f t="shared" si="57"/>
        <v>3</v>
      </c>
      <c r="L573" s="15"/>
      <c r="M573" s="15"/>
      <c r="N573" s="16">
        <f t="shared" ca="1" si="59"/>
        <v>4.0999999999999996</v>
      </c>
      <c r="O573" s="8">
        <f t="shared" ca="1" si="60"/>
        <v>4.0999999999999996</v>
      </c>
      <c r="P573" s="8">
        <f t="shared" ca="1" si="61"/>
        <v>4.0999999999999996</v>
      </c>
      <c r="Q573" s="8">
        <f t="shared" si="58"/>
        <v>0</v>
      </c>
      <c r="R573" s="16">
        <v>1</v>
      </c>
      <c r="S573" s="16"/>
      <c r="T573" s="19">
        <v>41486</v>
      </c>
      <c r="U573" s="16">
        <v>434</v>
      </c>
      <c r="V573" s="19"/>
      <c r="W573" s="160">
        <v>0</v>
      </c>
      <c r="X573" s="160"/>
      <c r="Y573" s="160"/>
      <c r="Z573" s="160"/>
      <c r="AA573" s="160"/>
      <c r="AB573" s="10">
        <v>42696</v>
      </c>
      <c r="AC573" t="s">
        <v>4334</v>
      </c>
      <c r="AD573" s="160">
        <f t="shared" si="62"/>
        <v>1</v>
      </c>
      <c r="AF573" t="s">
        <v>6160</v>
      </c>
      <c r="AG573" t="str">
        <f t="shared" si="63"/>
        <v>реструктуризация (РКК БМ №150.1 от 2013-12-04)</v>
      </c>
    </row>
    <row r="574" spans="1:33" x14ac:dyDescent="0.25">
      <c r="A574">
        <v>3787</v>
      </c>
      <c r="B574">
        <v>27289</v>
      </c>
      <c r="C574" s="6" t="s">
        <v>6903</v>
      </c>
      <c r="D574" s="8">
        <v>26047918934</v>
      </c>
      <c r="E574" s="6" t="s">
        <v>6911</v>
      </c>
      <c r="G574" s="10">
        <v>39757</v>
      </c>
      <c r="J574" s="133">
        <f ca="1">VLOOKUP(A574,OFFSET('Классификация клиентов'!$A$6,1,0,1000,2),2,0)</f>
        <v>2.2000000000000002</v>
      </c>
      <c r="K574" s="15">
        <f t="shared" si="57"/>
        <v>2</v>
      </c>
      <c r="L574" s="15"/>
      <c r="M574" s="15"/>
      <c r="N574" s="16">
        <f t="shared" ca="1" si="59"/>
        <v>3.2</v>
      </c>
      <c r="O574" s="8">
        <f t="shared" ca="1" si="60"/>
        <v>3.2</v>
      </c>
      <c r="P574" s="8">
        <f t="shared" ca="1" si="61"/>
        <v>3.2</v>
      </c>
      <c r="Q574" s="8">
        <f t="shared" si="58"/>
        <v>0</v>
      </c>
      <c r="R574" s="16">
        <v>1</v>
      </c>
      <c r="S574" s="16"/>
      <c r="T574" s="19">
        <v>36526</v>
      </c>
      <c r="U574" s="16">
        <v>0</v>
      </c>
      <c r="V574" s="19"/>
      <c r="W574" s="160">
        <v>2</v>
      </c>
      <c r="X574" s="160"/>
      <c r="Y574" s="160"/>
      <c r="Z574" s="160"/>
      <c r="AA574" s="160"/>
      <c r="AB574" s="10">
        <v>42726</v>
      </c>
      <c r="AC574" t="s">
        <v>296</v>
      </c>
      <c r="AD574" s="160">
        <f t="shared" si="62"/>
        <v>1</v>
      </c>
      <c r="AF574" t="s">
        <v>6931</v>
      </c>
      <c r="AG574" t="str">
        <f t="shared" si="63"/>
        <v>реструктуризация (РУОБ отсутствует);
реструктуризация (РП №51 от 2012-11-01)</v>
      </c>
    </row>
    <row r="575" spans="1:33" x14ac:dyDescent="0.25">
      <c r="A575">
        <v>3787</v>
      </c>
      <c r="B575">
        <v>27290</v>
      </c>
      <c r="C575" s="6" t="s">
        <v>6904</v>
      </c>
      <c r="D575" s="8">
        <v>2188787686.1100001</v>
      </c>
      <c r="E575" s="6" t="s">
        <v>6913</v>
      </c>
      <c r="G575" s="10">
        <v>40122</v>
      </c>
      <c r="J575" s="133">
        <f ca="1">VLOOKUP(A575,OFFSET('Классификация клиентов'!$A$6,1,0,1000,2),2,0)</f>
        <v>2.2000000000000002</v>
      </c>
      <c r="K575" s="15">
        <f t="shared" si="57"/>
        <v>1</v>
      </c>
      <c r="L575" s="15"/>
      <c r="M575" s="15"/>
      <c r="N575" s="16">
        <f t="shared" ca="1" si="59"/>
        <v>2.2000000000000002</v>
      </c>
      <c r="O575" s="8">
        <f t="shared" ca="1" si="60"/>
        <v>2.2000000000000002</v>
      </c>
      <c r="P575" s="8">
        <f t="shared" ca="1" si="61"/>
        <v>2.2000000000000002</v>
      </c>
      <c r="Q575" s="8">
        <f t="shared" si="58"/>
        <v>0</v>
      </c>
      <c r="R575" s="16">
        <v>1</v>
      </c>
      <c r="S575" s="16"/>
      <c r="T575" s="19">
        <v>36526</v>
      </c>
      <c r="U575" s="16">
        <v>0</v>
      </c>
      <c r="V575" s="19"/>
      <c r="W575" s="160">
        <v>0</v>
      </c>
      <c r="X575" s="160"/>
      <c r="Y575" s="160"/>
      <c r="Z575" s="160"/>
      <c r="AA575" s="160"/>
      <c r="AB575" s="10">
        <v>42726</v>
      </c>
      <c r="AC575" t="s">
        <v>296</v>
      </c>
      <c r="AD575" s="160">
        <f t="shared" si="62"/>
        <v>1</v>
      </c>
      <c r="AF575" t="s">
        <v>6912</v>
      </c>
      <c r="AG575" t="str">
        <f t="shared" si="63"/>
        <v>реструктуризация (РП №51 от 2012-11-01)</v>
      </c>
    </row>
    <row r="576" spans="1:33" x14ac:dyDescent="0.25">
      <c r="A576">
        <v>3787</v>
      </c>
      <c r="B576">
        <v>27291</v>
      </c>
      <c r="C576" s="6" t="s">
        <v>6905</v>
      </c>
      <c r="D576" s="8">
        <v>14200189468.780001</v>
      </c>
      <c r="E576" s="6" t="s">
        <v>6914</v>
      </c>
      <c r="G576" s="10">
        <v>39757</v>
      </c>
      <c r="J576" s="133">
        <f ca="1">VLOOKUP(A576,OFFSET('Классификация клиентов'!$A$6,1,0,1000,2),2,0)</f>
        <v>2.2000000000000002</v>
      </c>
      <c r="K576" s="15">
        <f t="shared" si="57"/>
        <v>2</v>
      </c>
      <c r="L576" s="15"/>
      <c r="M576" s="15"/>
      <c r="N576" s="16">
        <f t="shared" ca="1" si="59"/>
        <v>3.2</v>
      </c>
      <c r="O576" s="8">
        <f t="shared" ca="1" si="60"/>
        <v>3.2</v>
      </c>
      <c r="P576" s="8">
        <f t="shared" ca="1" si="61"/>
        <v>3.2</v>
      </c>
      <c r="Q576" s="8">
        <f t="shared" si="58"/>
        <v>0</v>
      </c>
      <c r="R576" s="16">
        <v>1</v>
      </c>
      <c r="S576" s="16"/>
      <c r="T576" s="19">
        <v>36526</v>
      </c>
      <c r="U576" s="16">
        <v>0</v>
      </c>
      <c r="V576" s="19"/>
      <c r="W576" s="160">
        <v>2</v>
      </c>
      <c r="X576" s="160"/>
      <c r="Y576" s="160"/>
      <c r="Z576" s="160"/>
      <c r="AA576" s="160"/>
      <c r="AB576" s="10">
        <v>42726</v>
      </c>
      <c r="AC576" t="s">
        <v>296</v>
      </c>
      <c r="AD576" s="160">
        <f t="shared" si="62"/>
        <v>1</v>
      </c>
      <c r="AF576" t="s">
        <v>6931</v>
      </c>
      <c r="AG576" t="str">
        <f t="shared" si="63"/>
        <v>реструктуризация (РУОБ отсутствует);
реструктуризация (РП №51 от 2012-11-01)</v>
      </c>
    </row>
    <row r="577" spans="1:33" x14ac:dyDescent="0.25">
      <c r="A577">
        <v>3787</v>
      </c>
      <c r="B577">
        <v>27292</v>
      </c>
      <c r="C577" s="6" t="s">
        <v>6906</v>
      </c>
      <c r="D577" s="8">
        <v>24777288742.299999</v>
      </c>
      <c r="E577" s="6" t="s">
        <v>6915</v>
      </c>
      <c r="G577" s="10">
        <v>39757</v>
      </c>
      <c r="J577" s="133">
        <f ca="1">VLOOKUP(A577,OFFSET('Классификация клиентов'!$A$6,1,0,1000,2),2,0)</f>
        <v>2.2000000000000002</v>
      </c>
      <c r="K577" s="15">
        <f t="shared" si="57"/>
        <v>2</v>
      </c>
      <c r="L577" s="15"/>
      <c r="M577" s="15"/>
      <c r="N577" s="16">
        <f t="shared" ca="1" si="59"/>
        <v>3.2</v>
      </c>
      <c r="O577" s="8">
        <f t="shared" ca="1" si="60"/>
        <v>3.2</v>
      </c>
      <c r="P577" s="8">
        <f t="shared" ca="1" si="61"/>
        <v>3.2</v>
      </c>
      <c r="Q577" s="8">
        <f t="shared" si="58"/>
        <v>0</v>
      </c>
      <c r="R577" s="16">
        <v>1</v>
      </c>
      <c r="S577" s="16"/>
      <c r="T577" s="19">
        <v>36526</v>
      </c>
      <c r="U577" s="16">
        <v>0</v>
      </c>
      <c r="V577" s="19"/>
      <c r="W577" s="160">
        <v>2</v>
      </c>
      <c r="X577" s="160"/>
      <c r="Y577" s="160"/>
      <c r="Z577" s="160"/>
      <c r="AA577" s="160"/>
      <c r="AB577" s="10">
        <v>42726</v>
      </c>
      <c r="AC577" t="s">
        <v>296</v>
      </c>
      <c r="AD577" s="160">
        <f t="shared" si="62"/>
        <v>1</v>
      </c>
      <c r="AF577" t="s">
        <v>6931</v>
      </c>
      <c r="AG577" t="str">
        <f t="shared" si="63"/>
        <v>реструктуризация (РУОБ отсутствует);
реструктуризация (РП №51 от 2012-11-01)</v>
      </c>
    </row>
    <row r="578" spans="1:33" x14ac:dyDescent="0.25">
      <c r="A578">
        <v>3822</v>
      </c>
      <c r="B578">
        <v>20109</v>
      </c>
      <c r="C578" s="6" t="s">
        <v>4689</v>
      </c>
      <c r="D578" s="8">
        <v>102426068.31</v>
      </c>
      <c r="E578" s="6" t="s">
        <v>4720</v>
      </c>
      <c r="G578" s="10">
        <v>42521</v>
      </c>
      <c r="J578" s="133">
        <f ca="1">VLOOKUP(A578,OFFSET('Классификация клиентов'!$A$6,1,0,1000,2),2,0)</f>
        <v>1</v>
      </c>
      <c r="K578" s="15">
        <f t="shared" si="57"/>
        <v>1</v>
      </c>
      <c r="L578" s="15"/>
      <c r="M578" s="15"/>
      <c r="N578" s="16">
        <f t="shared" ca="1" si="59"/>
        <v>1</v>
      </c>
      <c r="O578" s="8">
        <f t="shared" ca="1" si="60"/>
        <v>1</v>
      </c>
      <c r="P578" s="8">
        <f t="shared" ca="1" si="61"/>
        <v>1</v>
      </c>
      <c r="Q578" s="8">
        <f t="shared" si="58"/>
        <v>0</v>
      </c>
      <c r="R578" s="16">
        <v>1</v>
      </c>
      <c r="S578" s="16"/>
      <c r="T578" s="19">
        <v>42551</v>
      </c>
      <c r="U578" s="16">
        <v>0</v>
      </c>
      <c r="V578" s="19"/>
      <c r="W578" s="160"/>
      <c r="X578" s="160"/>
      <c r="Y578" s="160"/>
      <c r="Z578" s="160"/>
      <c r="AA578" s="160"/>
      <c r="AB578" s="10">
        <v>42543</v>
      </c>
      <c r="AC578" t="s">
        <v>239</v>
      </c>
      <c r="AD578" s="160">
        <f t="shared" si="62"/>
        <v>0</v>
      </c>
      <c r="AF578" t="s">
        <v>466</v>
      </c>
      <c r="AG578" t="str">
        <f t="shared" si="63"/>
        <v/>
      </c>
    </row>
    <row r="579" spans="1:33" x14ac:dyDescent="0.25">
      <c r="A579">
        <v>3861</v>
      </c>
      <c r="B579">
        <v>10268</v>
      </c>
      <c r="C579" s="6" t="s">
        <v>5140</v>
      </c>
      <c r="D579" s="8">
        <v>184360735.78999999</v>
      </c>
      <c r="E579" s="6" t="s">
        <v>2079</v>
      </c>
      <c r="G579" s="10">
        <v>41603</v>
      </c>
      <c r="J579" s="133">
        <f ca="1">VLOOKUP(A579,OFFSET('Классификация клиентов'!$A$6,1,0,1000,2),2,0)</f>
        <v>2.2000000000000002</v>
      </c>
      <c r="K579" s="15">
        <f t="shared" si="57"/>
        <v>2</v>
      </c>
      <c r="L579" s="15"/>
      <c r="M579" s="15"/>
      <c r="N579" s="16">
        <f t="shared" ca="1" si="59"/>
        <v>3.2</v>
      </c>
      <c r="O579" s="8">
        <f t="shared" ca="1" si="60"/>
        <v>3.2</v>
      </c>
      <c r="P579" s="8">
        <f t="shared" ca="1" si="61"/>
        <v>3.2</v>
      </c>
      <c r="Q579" s="8">
        <f t="shared" si="58"/>
        <v>0</v>
      </c>
      <c r="R579" s="16">
        <v>1</v>
      </c>
      <c r="S579" s="16"/>
      <c r="T579" s="19">
        <v>41607</v>
      </c>
      <c r="U579" s="16">
        <v>0</v>
      </c>
      <c r="V579" s="19"/>
      <c r="W579" s="160">
        <v>1</v>
      </c>
      <c r="X579" s="160"/>
      <c r="Y579" s="160"/>
      <c r="Z579" s="160"/>
      <c r="AA579" s="160"/>
      <c r="AB579" s="10">
        <v>42604</v>
      </c>
      <c r="AC579" t="s">
        <v>239</v>
      </c>
      <c r="AD579" s="160">
        <f t="shared" si="62"/>
        <v>1</v>
      </c>
      <c r="AF579" t="s">
        <v>1851</v>
      </c>
      <c r="AG579" t="str">
        <f t="shared" si="63"/>
        <v>реструктуризация (РУОБ отсутствует)</v>
      </c>
    </row>
    <row r="580" spans="1:33" x14ac:dyDescent="0.25">
      <c r="A580">
        <v>3861</v>
      </c>
      <c r="B580">
        <v>12576</v>
      </c>
      <c r="C580" s="6" t="s">
        <v>5141</v>
      </c>
      <c r="D580" s="8">
        <v>461524640.83999997</v>
      </c>
      <c r="E580" s="6" t="s">
        <v>2080</v>
      </c>
      <c r="G580" s="10">
        <v>41835</v>
      </c>
      <c r="J580" s="133">
        <f ca="1">VLOOKUP(A580,OFFSET('Классификация клиентов'!$A$6,1,0,1000,2),2,0)</f>
        <v>2.2000000000000002</v>
      </c>
      <c r="K580" s="15">
        <f t="shared" si="57"/>
        <v>2</v>
      </c>
      <c r="L580" s="15"/>
      <c r="M580" s="15"/>
      <c r="N580" s="16">
        <f t="shared" ca="1" si="59"/>
        <v>3.2</v>
      </c>
      <c r="O580" s="8">
        <f t="shared" ca="1" si="60"/>
        <v>3.2</v>
      </c>
      <c r="P580" s="8">
        <f t="shared" ca="1" si="61"/>
        <v>3.2</v>
      </c>
      <c r="Q580" s="8">
        <f t="shared" si="58"/>
        <v>0</v>
      </c>
      <c r="R580" s="16">
        <v>1</v>
      </c>
      <c r="S580" s="16"/>
      <c r="T580" s="19">
        <v>41845</v>
      </c>
      <c r="U580" s="16">
        <v>0</v>
      </c>
      <c r="V580" s="19"/>
      <c r="W580" s="160">
        <v>1</v>
      </c>
      <c r="X580" s="160"/>
      <c r="Y580" s="160"/>
      <c r="Z580" s="160"/>
      <c r="AA580" s="160"/>
      <c r="AB580" s="10">
        <v>42604</v>
      </c>
      <c r="AC580" t="s">
        <v>239</v>
      </c>
      <c r="AD580" s="160">
        <f t="shared" si="62"/>
        <v>1</v>
      </c>
      <c r="AF580" t="s">
        <v>1851</v>
      </c>
      <c r="AG580" t="str">
        <f t="shared" si="63"/>
        <v>реструктуризация (РУОБ отсутствует)</v>
      </c>
    </row>
    <row r="581" spans="1:33" x14ac:dyDescent="0.25">
      <c r="A581">
        <v>3861</v>
      </c>
      <c r="B581">
        <v>17523</v>
      </c>
      <c r="C581" s="6" t="s">
        <v>6422</v>
      </c>
      <c r="D581" s="8">
        <v>11205574.83</v>
      </c>
      <c r="E581" s="6" t="s">
        <v>3702</v>
      </c>
      <c r="G581" s="10">
        <v>41499</v>
      </c>
      <c r="J581" s="133">
        <f ca="1">VLOOKUP(A581,OFFSET('Классификация клиентов'!$A$6,1,0,1000,2),2,0)</f>
        <v>2.2000000000000002</v>
      </c>
      <c r="K581" s="15">
        <f t="shared" si="57"/>
        <v>2</v>
      </c>
      <c r="L581" s="15"/>
      <c r="M581" s="15"/>
      <c r="N581" s="16">
        <f t="shared" ca="1" si="59"/>
        <v>3.2</v>
      </c>
      <c r="O581" s="8">
        <f t="shared" ca="1" si="60"/>
        <v>3.2</v>
      </c>
      <c r="P581" s="8">
        <f t="shared" ca="1" si="61"/>
        <v>3.2</v>
      </c>
      <c r="Q581" s="8">
        <f t="shared" si="58"/>
        <v>0</v>
      </c>
      <c r="R581" s="16">
        <v>1</v>
      </c>
      <c r="S581" s="16"/>
      <c r="T581" s="19">
        <v>41499</v>
      </c>
      <c r="U581" s="16">
        <v>0</v>
      </c>
      <c r="V581" s="19"/>
      <c r="W581" s="160">
        <v>1</v>
      </c>
      <c r="X581" s="160"/>
      <c r="Y581" s="160"/>
      <c r="Z581" s="160"/>
      <c r="AA581" s="160"/>
      <c r="AB581" s="10">
        <v>42704</v>
      </c>
      <c r="AC581" t="s">
        <v>353</v>
      </c>
      <c r="AD581" s="160">
        <f t="shared" si="62"/>
        <v>1</v>
      </c>
      <c r="AF581" t="s">
        <v>1851</v>
      </c>
      <c r="AG581" t="str">
        <f t="shared" si="63"/>
        <v>реструктуризация (РУОБ отсутствует)</v>
      </c>
    </row>
    <row r="582" spans="1:33" x14ac:dyDescent="0.25">
      <c r="A582">
        <v>3870</v>
      </c>
      <c r="B582">
        <v>26890</v>
      </c>
      <c r="C582" s="6" t="s">
        <v>6022</v>
      </c>
      <c r="D582" s="8">
        <v>340949310</v>
      </c>
      <c r="E582" s="6" t="s">
        <v>6164</v>
      </c>
      <c r="G582" s="10">
        <v>42507</v>
      </c>
      <c r="J582" s="133">
        <f ca="1">VLOOKUP(A582,OFFSET('Классификация клиентов'!$A$6,1,0,1000,2),2,0)</f>
        <v>1</v>
      </c>
      <c r="K582" s="15">
        <f t="shared" ref="K582:K645" si="64" xml:space="preserve"> ROUND(MAX( IF(R582 = 0, IF(S582 = 1, 1, J582), 1)*1, IF(U582 &gt; 30, 3, IF(U582 &gt; 5, 2, 1)), IF(W582 &gt; 0, 2, 1), IF(X582 &gt; 0,2,1)), 0)</f>
        <v>1</v>
      </c>
      <c r="L582" s="15"/>
      <c r="M582" s="15"/>
      <c r="N582" s="16">
        <f t="shared" ca="1" si="59"/>
        <v>1</v>
      </c>
      <c r="O582" s="8">
        <f t="shared" ca="1" si="60"/>
        <v>1</v>
      </c>
      <c r="P582" s="8">
        <f t="shared" ca="1" si="61"/>
        <v>1</v>
      </c>
      <c r="Q582" s="8">
        <f t="shared" ref="Q582:Q645" si="65">IF(ISNA(VLOOKUP(B582,aid_exc,1,0)), 0, VLOOKUP(B582,aid_exc,2,0))</f>
        <v>0</v>
      </c>
      <c r="R582" s="16">
        <v>1</v>
      </c>
      <c r="S582" s="16"/>
      <c r="T582" s="19">
        <v>42734</v>
      </c>
      <c r="U582" s="16">
        <v>0</v>
      </c>
      <c r="V582" s="19"/>
      <c r="W582" s="160"/>
      <c r="X582" s="160"/>
      <c r="Y582" s="160"/>
      <c r="Z582" s="160"/>
      <c r="AA582" s="160"/>
      <c r="AB582" s="10">
        <v>42696</v>
      </c>
      <c r="AC582" t="s">
        <v>296</v>
      </c>
      <c r="AD582" s="160">
        <f t="shared" si="62"/>
        <v>0</v>
      </c>
      <c r="AF582" t="s">
        <v>466</v>
      </c>
      <c r="AG582" t="str">
        <f t="shared" si="63"/>
        <v/>
      </c>
    </row>
    <row r="583" spans="1:33" x14ac:dyDescent="0.25">
      <c r="A583">
        <v>3880</v>
      </c>
      <c r="B583">
        <v>3627</v>
      </c>
      <c r="C583" s="6" t="s">
        <v>225</v>
      </c>
      <c r="D583" s="8">
        <v>1000000</v>
      </c>
      <c r="E583" s="6" t="s">
        <v>2081</v>
      </c>
      <c r="G583" s="10">
        <v>40378</v>
      </c>
      <c r="J583" s="133">
        <f ca="1">VLOOKUP(A583,OFFSET('Классификация клиентов'!$A$6,1,0,1000,2),2,0)</f>
        <v>2.2000000000000002</v>
      </c>
      <c r="K583" s="15">
        <f t="shared" si="64"/>
        <v>2</v>
      </c>
      <c r="L583" s="15">
        <v>-2</v>
      </c>
      <c r="M583" s="15" t="s">
        <v>178</v>
      </c>
      <c r="N583" s="16">
        <f t="shared" ref="N583:N646" ca="1" si="66">MAX(1, J583+K583-1 +
            IF(OR( M583*1=0, NOT(ISERR(SEARCH((ROUND(J583,0)+K583-1) &amp; "", IF(L583&lt;&gt;-2, "", LEFT(M583)-1) &amp; M583)) )),
                   IF(L583=-2, -( IF(AND(M583*1&lt;&gt;0,  LEFT(M583)*1 = ROUND(J583,0)+K583), 0, 1 ) + J583 - ROUND(J583,0) ), L583),  0) )</f>
        <v>2</v>
      </c>
      <c r="O583" s="8">
        <f t="shared" ref="O583:O646" ca="1" si="67">MAX(N583, IF(Y583&gt;0,3,1), IF(Z583&gt;0,3,1), IF(AA583&gt;0,3,1))</f>
        <v>2</v>
      </c>
      <c r="P583" s="8">
        <f t="shared" ref="P583:P646" ca="1" si="68">IF(Q583=1, N583, IF(Q583=2, 0, O583))</f>
        <v>2</v>
      </c>
      <c r="Q583" s="8">
        <f t="shared" si="65"/>
        <v>0</v>
      </c>
      <c r="R583" s="16">
        <v>1</v>
      </c>
      <c r="S583" s="16"/>
      <c r="T583" s="19">
        <v>40381</v>
      </c>
      <c r="U583" s="16">
        <v>0</v>
      </c>
      <c r="V583" s="19"/>
      <c r="W583" s="160">
        <v>2</v>
      </c>
      <c r="X583" s="160"/>
      <c r="Y583" s="160"/>
      <c r="Z583" s="160"/>
      <c r="AA583" s="160"/>
      <c r="AB583" s="10">
        <v>42735</v>
      </c>
      <c r="AC583" t="s">
        <v>296</v>
      </c>
      <c r="AD583" s="160">
        <f t="shared" ref="AD583:AD646" si="69">COUNTA(W583:AA583)</f>
        <v>1</v>
      </c>
      <c r="AF583" t="s">
        <v>6977</v>
      </c>
      <c r="AG583" t="str">
        <f t="shared" ref="AG583:AG646" si="70">SUBSTITUTE( SUBSTITUTE(AF583,"restr", " - реструктуризация"), "targ", " - цели")</f>
        <v>реструктуризация (РУОБ отсутствует);
реструктуризация (РИО ППП №1688/404200 от 2016-12-08)</v>
      </c>
    </row>
    <row r="584" spans="1:33" x14ac:dyDescent="0.25">
      <c r="A584">
        <v>3896</v>
      </c>
      <c r="B584">
        <v>9389</v>
      </c>
      <c r="C584" s="6" t="s">
        <v>3012</v>
      </c>
      <c r="D584" s="8">
        <v>1070000000</v>
      </c>
      <c r="E584" s="6" t="s">
        <v>2082</v>
      </c>
      <c r="G584" s="10">
        <v>41474</v>
      </c>
      <c r="J584" s="133">
        <f ca="1">VLOOKUP(A584,OFFSET('Классификация клиентов'!$A$6,1,0,1000,2),2,0)</f>
        <v>2.2000000000000002</v>
      </c>
      <c r="K584" s="15">
        <f t="shared" si="64"/>
        <v>3</v>
      </c>
      <c r="L584" s="15"/>
      <c r="M584" s="15"/>
      <c r="N584" s="16">
        <f t="shared" ca="1" si="66"/>
        <v>4.2</v>
      </c>
      <c r="O584" s="8">
        <f t="shared" ca="1" si="67"/>
        <v>4.2</v>
      </c>
      <c r="P584" s="8">
        <f t="shared" ca="1" si="68"/>
        <v>4.2</v>
      </c>
      <c r="Q584" s="8">
        <f t="shared" si="65"/>
        <v>0</v>
      </c>
      <c r="R584" s="16">
        <v>1</v>
      </c>
      <c r="S584" s="16"/>
      <c r="T584" s="19">
        <v>36526</v>
      </c>
      <c r="U584" s="16">
        <v>562</v>
      </c>
      <c r="V584" s="19"/>
      <c r="W584" s="160"/>
      <c r="X584" s="160"/>
      <c r="Y584" s="160">
        <v>0</v>
      </c>
      <c r="Z584" s="160"/>
      <c r="AA584" s="160"/>
      <c r="AB584" s="10">
        <v>42521</v>
      </c>
      <c r="AC584" t="s">
        <v>563</v>
      </c>
      <c r="AD584" s="160">
        <f t="shared" si="69"/>
        <v>1</v>
      </c>
      <c r="AF584" t="s">
        <v>2083</v>
      </c>
      <c r="AG584" t="str">
        <f t="shared" si="70"/>
        <v>цели: предоставление/погашение займов 3 лицам (РМКК №24 от 2013-05-21)</v>
      </c>
    </row>
    <row r="585" spans="1:33" x14ac:dyDescent="0.25">
      <c r="A585">
        <v>3896</v>
      </c>
      <c r="B585">
        <v>9760</v>
      </c>
      <c r="C585" s="6" t="s">
        <v>3007</v>
      </c>
      <c r="D585" s="8">
        <v>930000000</v>
      </c>
      <c r="E585" s="6" t="s">
        <v>2084</v>
      </c>
      <c r="G585" s="10">
        <v>41578</v>
      </c>
      <c r="J585" s="133">
        <f ca="1">VLOOKUP(A585,OFFSET('Классификация клиентов'!$A$6,1,0,1000,2),2,0)</f>
        <v>2.2000000000000002</v>
      </c>
      <c r="K585" s="15">
        <f t="shared" si="64"/>
        <v>3</v>
      </c>
      <c r="L585" s="15"/>
      <c r="M585" s="15"/>
      <c r="N585" s="16">
        <f t="shared" ca="1" si="66"/>
        <v>4.2</v>
      </c>
      <c r="O585" s="8">
        <f t="shared" ca="1" si="67"/>
        <v>4.2</v>
      </c>
      <c r="P585" s="8">
        <f t="shared" ca="1" si="68"/>
        <v>4.2</v>
      </c>
      <c r="Q585" s="8">
        <f t="shared" si="65"/>
        <v>0</v>
      </c>
      <c r="R585" s="16">
        <v>1</v>
      </c>
      <c r="S585" s="16"/>
      <c r="T585" s="19">
        <v>36526</v>
      </c>
      <c r="U585" s="16">
        <v>562</v>
      </c>
      <c r="V585" s="19"/>
      <c r="W585" s="160"/>
      <c r="X585" s="160"/>
      <c r="Y585" s="160">
        <v>0</v>
      </c>
      <c r="Z585" s="160"/>
      <c r="AA585" s="160"/>
      <c r="AB585" s="10">
        <v>42521</v>
      </c>
      <c r="AC585" t="s">
        <v>563</v>
      </c>
      <c r="AD585" s="160">
        <f t="shared" si="69"/>
        <v>1</v>
      </c>
      <c r="AF585" t="s">
        <v>2083</v>
      </c>
      <c r="AG585" t="str">
        <f t="shared" si="70"/>
        <v>цели: предоставление/погашение займов 3 лицам (РМКК №24 от 2013-05-21)</v>
      </c>
    </row>
    <row r="586" spans="1:33" x14ac:dyDescent="0.25">
      <c r="A586">
        <v>3909</v>
      </c>
      <c r="B586">
        <v>25957</v>
      </c>
      <c r="C586" s="6" t="s">
        <v>5188</v>
      </c>
      <c r="D586" s="8">
        <v>158387226.69</v>
      </c>
      <c r="E586" s="6" t="s">
        <v>5190</v>
      </c>
      <c r="G586" s="10">
        <v>42592</v>
      </c>
      <c r="J586" s="133">
        <f ca="1">VLOOKUP(A586,OFFSET('Классификация клиентов'!$A$6,1,0,1000,2),2,0)</f>
        <v>1</v>
      </c>
      <c r="K586" s="15">
        <f t="shared" si="64"/>
        <v>1</v>
      </c>
      <c r="L586" s="15"/>
      <c r="M586" s="15"/>
      <c r="N586" s="16">
        <f t="shared" ca="1" si="66"/>
        <v>1</v>
      </c>
      <c r="O586" s="8">
        <f t="shared" ca="1" si="67"/>
        <v>1</v>
      </c>
      <c r="P586" s="8">
        <f t="shared" ca="1" si="68"/>
        <v>1</v>
      </c>
      <c r="Q586" s="8">
        <f t="shared" si="65"/>
        <v>0</v>
      </c>
      <c r="R586" s="16">
        <v>1</v>
      </c>
      <c r="S586" s="16"/>
      <c r="T586" s="19">
        <v>42604</v>
      </c>
      <c r="U586" s="16">
        <v>0</v>
      </c>
      <c r="V586" s="19"/>
      <c r="W586" s="160"/>
      <c r="X586" s="160"/>
      <c r="Y586" s="160"/>
      <c r="Z586" s="160"/>
      <c r="AA586" s="160"/>
      <c r="AB586" s="10">
        <v>42604</v>
      </c>
      <c r="AC586" t="s">
        <v>239</v>
      </c>
      <c r="AD586" s="160">
        <f t="shared" si="69"/>
        <v>0</v>
      </c>
      <c r="AF586" t="s">
        <v>466</v>
      </c>
      <c r="AG586" t="str">
        <f t="shared" si="70"/>
        <v/>
      </c>
    </row>
    <row r="587" spans="1:33" x14ac:dyDescent="0.25">
      <c r="A587">
        <v>3909</v>
      </c>
      <c r="B587">
        <v>26266</v>
      </c>
      <c r="C587" s="6" t="s">
        <v>7866</v>
      </c>
      <c r="D587" s="8">
        <v>491171.07</v>
      </c>
      <c r="E587" s="6" t="s">
        <v>7874</v>
      </c>
      <c r="G587" s="10">
        <v>42592</v>
      </c>
      <c r="J587" s="133">
        <f ca="1">VLOOKUP(A587,OFFSET('Классификация клиентов'!$A$6,1,0,1000,2),2,0)</f>
        <v>1</v>
      </c>
      <c r="K587" s="15">
        <f t="shared" si="64"/>
        <v>1</v>
      </c>
      <c r="L587" s="15"/>
      <c r="M587" s="15"/>
      <c r="N587" s="16">
        <f t="shared" ca="1" si="66"/>
        <v>1</v>
      </c>
      <c r="O587" s="8">
        <f t="shared" ca="1" si="67"/>
        <v>1</v>
      </c>
      <c r="P587" s="8">
        <f t="shared" ca="1" si="68"/>
        <v>1</v>
      </c>
      <c r="Q587" s="8">
        <f t="shared" si="65"/>
        <v>0</v>
      </c>
      <c r="R587" s="16">
        <v>1</v>
      </c>
      <c r="S587" s="16"/>
      <c r="T587" s="19">
        <v>42633</v>
      </c>
      <c r="U587" s="16">
        <v>0</v>
      </c>
      <c r="V587" s="19"/>
      <c r="W587" s="160"/>
      <c r="X587" s="160"/>
      <c r="Y587" s="160"/>
      <c r="Z587" s="160"/>
      <c r="AA587" s="160"/>
      <c r="AB587" s="10">
        <v>42766</v>
      </c>
      <c r="AC587" t="s">
        <v>239</v>
      </c>
      <c r="AD587" s="160">
        <f t="shared" si="69"/>
        <v>0</v>
      </c>
      <c r="AF587" t="s">
        <v>466</v>
      </c>
      <c r="AG587" t="str">
        <f t="shared" si="70"/>
        <v/>
      </c>
    </row>
    <row r="588" spans="1:33" x14ac:dyDescent="0.25">
      <c r="A588">
        <v>3909</v>
      </c>
      <c r="B588">
        <v>26568</v>
      </c>
      <c r="C588" s="6" t="s">
        <v>5628</v>
      </c>
      <c r="D588" s="8">
        <v>92154451.609999999</v>
      </c>
      <c r="E588" s="6" t="s">
        <v>6425</v>
      </c>
      <c r="G588" s="10">
        <v>42592</v>
      </c>
      <c r="J588" s="133">
        <f ca="1">VLOOKUP(A588,OFFSET('Классификация клиентов'!$A$6,1,0,1000,2),2,0)</f>
        <v>1</v>
      </c>
      <c r="K588" s="15">
        <f t="shared" si="64"/>
        <v>1</v>
      </c>
      <c r="L588" s="15"/>
      <c r="M588" s="15"/>
      <c r="N588" s="16">
        <f t="shared" ca="1" si="66"/>
        <v>1</v>
      </c>
      <c r="O588" s="8">
        <f t="shared" ca="1" si="67"/>
        <v>1</v>
      </c>
      <c r="P588" s="8">
        <f t="shared" ca="1" si="68"/>
        <v>1</v>
      </c>
      <c r="Q588" s="8">
        <f t="shared" si="65"/>
        <v>0</v>
      </c>
      <c r="R588" s="16">
        <v>1</v>
      </c>
      <c r="S588" s="16"/>
      <c r="T588" s="19">
        <v>42604</v>
      </c>
      <c r="U588" s="16">
        <v>0</v>
      </c>
      <c r="V588" s="19"/>
      <c r="W588" s="160"/>
      <c r="X588" s="160"/>
      <c r="Y588" s="160"/>
      <c r="Z588" s="160"/>
      <c r="AA588" s="160"/>
      <c r="AB588" s="10">
        <v>42704</v>
      </c>
      <c r="AC588" t="s">
        <v>239</v>
      </c>
      <c r="AD588" s="160">
        <f t="shared" si="69"/>
        <v>0</v>
      </c>
      <c r="AF588" t="s">
        <v>466</v>
      </c>
      <c r="AG588" t="str">
        <f t="shared" si="70"/>
        <v/>
      </c>
    </row>
    <row r="589" spans="1:33" x14ac:dyDescent="0.25">
      <c r="A589">
        <v>3909</v>
      </c>
      <c r="B589">
        <v>26569</v>
      </c>
      <c r="C589" s="6" t="s">
        <v>5406</v>
      </c>
      <c r="D589" s="8">
        <v>150000000</v>
      </c>
      <c r="E589" s="6" t="s">
        <v>5409</v>
      </c>
      <c r="G589" s="10">
        <v>42592</v>
      </c>
      <c r="J589" s="133">
        <f ca="1">VLOOKUP(A589,OFFSET('Классификация клиентов'!$A$6,1,0,1000,2),2,0)</f>
        <v>1</v>
      </c>
      <c r="K589" s="15">
        <f t="shared" si="64"/>
        <v>1</v>
      </c>
      <c r="L589" s="15"/>
      <c r="M589" s="15"/>
      <c r="N589" s="16">
        <f t="shared" ca="1" si="66"/>
        <v>1</v>
      </c>
      <c r="O589" s="8">
        <f t="shared" ca="1" si="67"/>
        <v>1</v>
      </c>
      <c r="P589" s="8">
        <f t="shared" ca="1" si="68"/>
        <v>1</v>
      </c>
      <c r="Q589" s="8">
        <f t="shared" si="65"/>
        <v>0</v>
      </c>
      <c r="R589" s="16">
        <v>1</v>
      </c>
      <c r="S589" s="16"/>
      <c r="T589" s="19">
        <v>42604</v>
      </c>
      <c r="U589" s="16">
        <v>0</v>
      </c>
      <c r="V589" s="19"/>
      <c r="W589" s="160"/>
      <c r="X589" s="160"/>
      <c r="Y589" s="160"/>
      <c r="Z589" s="160"/>
      <c r="AA589" s="160"/>
      <c r="AB589" s="10">
        <v>42635</v>
      </c>
      <c r="AC589" t="s">
        <v>239</v>
      </c>
      <c r="AD589" s="160">
        <f t="shared" si="69"/>
        <v>0</v>
      </c>
      <c r="AF589" t="s">
        <v>466</v>
      </c>
      <c r="AG589" t="str">
        <f t="shared" si="70"/>
        <v/>
      </c>
    </row>
    <row r="590" spans="1:33" x14ac:dyDescent="0.25">
      <c r="A590">
        <v>3998</v>
      </c>
      <c r="B590">
        <v>3442</v>
      </c>
      <c r="C590" s="6" t="s">
        <v>163</v>
      </c>
      <c r="D590" s="8">
        <v>7189902938.1099997</v>
      </c>
      <c r="E590" s="6" t="s">
        <v>2085</v>
      </c>
      <c r="G590" s="10">
        <v>40325</v>
      </c>
      <c r="J590" s="133">
        <f ca="1">VLOOKUP(A590,OFFSET('Классификация клиентов'!$A$6,1,0,1000,2),2,0)</f>
        <v>2.1</v>
      </c>
      <c r="K590" s="15">
        <f t="shared" si="64"/>
        <v>1</v>
      </c>
      <c r="L590" s="15"/>
      <c r="M590" s="15"/>
      <c r="N590" s="16">
        <f t="shared" ca="1" si="66"/>
        <v>2.1</v>
      </c>
      <c r="O590" s="8">
        <f t="shared" ca="1" si="67"/>
        <v>2.1</v>
      </c>
      <c r="P590" s="8">
        <f t="shared" ca="1" si="68"/>
        <v>2.1</v>
      </c>
      <c r="Q590" s="8">
        <f t="shared" si="65"/>
        <v>0</v>
      </c>
      <c r="R590" s="16">
        <v>1</v>
      </c>
      <c r="S590" s="16"/>
      <c r="T590" s="19">
        <v>40340</v>
      </c>
      <c r="U590" s="16">
        <v>0</v>
      </c>
      <c r="V590" s="19"/>
      <c r="W590" s="160">
        <v>0</v>
      </c>
      <c r="X590" s="160"/>
      <c r="Y590" s="160"/>
      <c r="Z590" s="160"/>
      <c r="AA590" s="160"/>
      <c r="AB590" s="10">
        <v>41851</v>
      </c>
      <c r="AC590" t="s">
        <v>296</v>
      </c>
      <c r="AD590" s="160">
        <f t="shared" si="69"/>
        <v>1</v>
      </c>
      <c r="AF590" t="s">
        <v>2086</v>
      </c>
      <c r="AG590" t="str">
        <f t="shared" si="70"/>
        <v>реструктуризация (РКК №58 от 2010-09-08, РП №14 от 2014-04-09)</v>
      </c>
    </row>
    <row r="591" spans="1:33" x14ac:dyDescent="0.25">
      <c r="A591">
        <v>4007</v>
      </c>
      <c r="B591">
        <v>16051</v>
      </c>
      <c r="C591" s="6" t="s">
        <v>2709</v>
      </c>
      <c r="D591" s="8">
        <v>2097576812.0599999</v>
      </c>
      <c r="E591" s="6" t="s">
        <v>2710</v>
      </c>
      <c r="G591" s="10">
        <v>42207</v>
      </c>
      <c r="J591" s="133">
        <f ca="1">VLOOKUP(A591,OFFSET('Классификация клиентов'!$A$6,1,0,1000,2),2,0)</f>
        <v>1</v>
      </c>
      <c r="K591" s="15">
        <f t="shared" si="64"/>
        <v>1</v>
      </c>
      <c r="L591" s="15"/>
      <c r="M591" s="15"/>
      <c r="N591" s="16">
        <f t="shared" ca="1" si="66"/>
        <v>1</v>
      </c>
      <c r="O591" s="8">
        <f t="shared" ca="1" si="67"/>
        <v>1</v>
      </c>
      <c r="P591" s="8">
        <f t="shared" ca="1" si="68"/>
        <v>1</v>
      </c>
      <c r="Q591" s="8">
        <f t="shared" si="65"/>
        <v>0</v>
      </c>
      <c r="R591" s="16">
        <v>1</v>
      </c>
      <c r="S591" s="16"/>
      <c r="T591" s="19">
        <v>42208</v>
      </c>
      <c r="U591" s="16">
        <v>0</v>
      </c>
      <c r="V591" s="19"/>
      <c r="W591" s="160"/>
      <c r="X591" s="160"/>
      <c r="Y591" s="160"/>
      <c r="Z591" s="160"/>
      <c r="AA591" s="160"/>
      <c r="AB591" s="10">
        <v>42216</v>
      </c>
      <c r="AC591" t="s">
        <v>296</v>
      </c>
      <c r="AD591" s="160">
        <f t="shared" si="69"/>
        <v>0</v>
      </c>
      <c r="AF591" t="s">
        <v>466</v>
      </c>
      <c r="AG591" t="str">
        <f t="shared" si="70"/>
        <v/>
      </c>
    </row>
    <row r="592" spans="1:33" x14ac:dyDescent="0.25">
      <c r="A592">
        <v>4007</v>
      </c>
      <c r="B592">
        <v>17382</v>
      </c>
      <c r="C592" s="6" t="s">
        <v>3487</v>
      </c>
      <c r="D592" s="8">
        <v>2093641082.4000001</v>
      </c>
      <c r="E592" s="6" t="s">
        <v>3489</v>
      </c>
      <c r="G592" s="10">
        <v>42363</v>
      </c>
      <c r="J592" s="133">
        <f ca="1">VLOOKUP(A592,OFFSET('Классификация клиентов'!$A$6,1,0,1000,2),2,0)</f>
        <v>1</v>
      </c>
      <c r="K592" s="15">
        <f t="shared" si="64"/>
        <v>1</v>
      </c>
      <c r="L592" s="15"/>
      <c r="M592" s="15"/>
      <c r="N592" s="16">
        <f t="shared" ca="1" si="66"/>
        <v>1</v>
      </c>
      <c r="O592" s="8">
        <f t="shared" ca="1" si="67"/>
        <v>1</v>
      </c>
      <c r="P592" s="8">
        <f t="shared" ca="1" si="68"/>
        <v>1</v>
      </c>
      <c r="Q592" s="8">
        <f t="shared" si="65"/>
        <v>0</v>
      </c>
      <c r="R592" s="16">
        <v>1</v>
      </c>
      <c r="S592" s="16"/>
      <c r="T592" s="19">
        <v>42363</v>
      </c>
      <c r="U592" s="16">
        <v>0</v>
      </c>
      <c r="V592" s="19"/>
      <c r="W592" s="160"/>
      <c r="X592" s="160"/>
      <c r="Y592" s="160"/>
      <c r="Z592" s="160"/>
      <c r="AA592" s="160"/>
      <c r="AB592" s="10">
        <v>42369</v>
      </c>
      <c r="AC592" t="s">
        <v>296</v>
      </c>
      <c r="AD592" s="160">
        <f t="shared" si="69"/>
        <v>0</v>
      </c>
      <c r="AF592" t="s">
        <v>466</v>
      </c>
      <c r="AG592" t="str">
        <f t="shared" si="70"/>
        <v/>
      </c>
    </row>
    <row r="593" spans="1:33" x14ac:dyDescent="0.25">
      <c r="A593">
        <v>4012</v>
      </c>
      <c r="B593">
        <v>13078</v>
      </c>
      <c r="C593" s="6" t="s">
        <v>1462</v>
      </c>
      <c r="D593" s="8">
        <v>708119148.96000004</v>
      </c>
      <c r="E593" s="6" t="s">
        <v>2087</v>
      </c>
      <c r="G593" s="10">
        <v>41880</v>
      </c>
      <c r="J593" s="133">
        <f ca="1">VLOOKUP(A593,OFFSET('Классификация клиентов'!$A$6,1,0,1000,2),2,0)</f>
        <v>1</v>
      </c>
      <c r="K593" s="15">
        <f t="shared" si="64"/>
        <v>1</v>
      </c>
      <c r="L593" s="15"/>
      <c r="M593" s="15"/>
      <c r="N593" s="16">
        <f t="shared" ca="1" si="66"/>
        <v>1</v>
      </c>
      <c r="O593" s="8">
        <f t="shared" ca="1" si="67"/>
        <v>1</v>
      </c>
      <c r="P593" s="8">
        <f t="shared" ca="1" si="68"/>
        <v>1</v>
      </c>
      <c r="Q593" s="8">
        <f t="shared" si="65"/>
        <v>0</v>
      </c>
      <c r="R593" s="16">
        <v>1</v>
      </c>
      <c r="S593" s="16"/>
      <c r="T593" s="19">
        <v>41897</v>
      </c>
      <c r="U593" s="16">
        <v>0</v>
      </c>
      <c r="V593" s="19"/>
      <c r="W593" s="160"/>
      <c r="X593" s="160"/>
      <c r="Y593" s="160">
        <v>0</v>
      </c>
      <c r="Z593" s="160"/>
      <c r="AA593" s="160"/>
      <c r="AB593" s="10">
        <v>41882</v>
      </c>
      <c r="AC593" t="s">
        <v>239</v>
      </c>
      <c r="AD593" s="160">
        <f t="shared" si="69"/>
        <v>1</v>
      </c>
      <c r="AF593" t="s">
        <v>2088</v>
      </c>
      <c r="AG593" t="str">
        <f t="shared" si="70"/>
        <v>цели: предоставление/погашение займов 3 лицам (РМКК №54 от 2014-07-29)</v>
      </c>
    </row>
    <row r="594" spans="1:33" x14ac:dyDescent="0.25">
      <c r="A594">
        <v>4012</v>
      </c>
      <c r="B594">
        <v>19720</v>
      </c>
      <c r="C594" s="6" t="s">
        <v>4320</v>
      </c>
      <c r="D594" s="8">
        <v>400000000</v>
      </c>
      <c r="E594" s="6" t="s">
        <v>4324</v>
      </c>
      <c r="G594" s="10">
        <v>42514</v>
      </c>
      <c r="J594" s="133">
        <f ca="1">VLOOKUP(A594,OFFSET('Классификация клиентов'!$A$6,1,0,1000,2),2,0)</f>
        <v>1</v>
      </c>
      <c r="K594" s="15">
        <f t="shared" si="64"/>
        <v>1</v>
      </c>
      <c r="L594" s="15"/>
      <c r="M594" s="15"/>
      <c r="N594" s="16">
        <f t="shared" ca="1" si="66"/>
        <v>1</v>
      </c>
      <c r="O594" s="8">
        <f t="shared" ca="1" si="67"/>
        <v>1</v>
      </c>
      <c r="P594" s="8">
        <f t="shared" ca="1" si="68"/>
        <v>1</v>
      </c>
      <c r="Q594" s="8">
        <f t="shared" si="65"/>
        <v>0</v>
      </c>
      <c r="R594" s="16">
        <v>1</v>
      </c>
      <c r="S594" s="16"/>
      <c r="T594" s="19">
        <v>42536</v>
      </c>
      <c r="U594" s="16">
        <v>0</v>
      </c>
      <c r="V594" s="19"/>
      <c r="W594" s="160"/>
      <c r="X594" s="160"/>
      <c r="Y594" s="160"/>
      <c r="Z594" s="160"/>
      <c r="AA594" s="160"/>
      <c r="AB594" s="10">
        <v>42521</v>
      </c>
      <c r="AC594" t="s">
        <v>239</v>
      </c>
      <c r="AD594" s="160">
        <f t="shared" si="69"/>
        <v>0</v>
      </c>
      <c r="AF594" t="s">
        <v>466</v>
      </c>
      <c r="AG594" t="str">
        <f t="shared" si="70"/>
        <v/>
      </c>
    </row>
    <row r="595" spans="1:33" x14ac:dyDescent="0.25">
      <c r="A595">
        <v>4012</v>
      </c>
      <c r="B595">
        <v>24656</v>
      </c>
      <c r="C595" s="6" t="s">
        <v>5016</v>
      </c>
      <c r="D595" s="8">
        <v>63988035.329999998</v>
      </c>
      <c r="E595" s="6" t="s">
        <v>5023</v>
      </c>
      <c r="G595" s="10">
        <v>42579</v>
      </c>
      <c r="J595" s="133">
        <f ca="1">VLOOKUP(A595,OFFSET('Классификация клиентов'!$A$6,1,0,1000,2),2,0)</f>
        <v>1</v>
      </c>
      <c r="K595" s="15">
        <f t="shared" si="64"/>
        <v>1</v>
      </c>
      <c r="L595" s="15"/>
      <c r="M595" s="15"/>
      <c r="N595" s="16">
        <f t="shared" ca="1" si="66"/>
        <v>1</v>
      </c>
      <c r="O595" s="8">
        <f t="shared" ca="1" si="67"/>
        <v>1</v>
      </c>
      <c r="P595" s="8">
        <f t="shared" ca="1" si="68"/>
        <v>1</v>
      </c>
      <c r="Q595" s="8">
        <f t="shared" si="65"/>
        <v>0</v>
      </c>
      <c r="R595" s="16">
        <v>1</v>
      </c>
      <c r="S595" s="16"/>
      <c r="T595" s="19">
        <v>42597</v>
      </c>
      <c r="U595" s="16">
        <v>0</v>
      </c>
      <c r="V595" s="19"/>
      <c r="W595" s="160"/>
      <c r="X595" s="160"/>
      <c r="Y595" s="160"/>
      <c r="Z595" s="160"/>
      <c r="AA595" s="160"/>
      <c r="AB595" s="10">
        <v>42582</v>
      </c>
      <c r="AC595" t="s">
        <v>239</v>
      </c>
      <c r="AD595" s="160">
        <f t="shared" si="69"/>
        <v>0</v>
      </c>
      <c r="AF595" t="s">
        <v>466</v>
      </c>
      <c r="AG595" t="str">
        <f t="shared" si="70"/>
        <v/>
      </c>
    </row>
    <row r="596" spans="1:33" x14ac:dyDescent="0.25">
      <c r="A596">
        <v>4012</v>
      </c>
      <c r="B596">
        <v>24907</v>
      </c>
      <c r="C596" s="6" t="s">
        <v>5189</v>
      </c>
      <c r="D596" s="8">
        <v>80000000</v>
      </c>
      <c r="E596" s="6" t="s">
        <v>5191</v>
      </c>
      <c r="G596" s="10">
        <v>42580</v>
      </c>
      <c r="J596" s="133">
        <f ca="1">VLOOKUP(A596,OFFSET('Классификация клиентов'!$A$6,1,0,1000,2),2,0)</f>
        <v>1</v>
      </c>
      <c r="K596" s="15">
        <f t="shared" si="64"/>
        <v>1</v>
      </c>
      <c r="L596" s="15"/>
      <c r="M596" s="15"/>
      <c r="N596" s="16">
        <f t="shared" ca="1" si="66"/>
        <v>1</v>
      </c>
      <c r="O596" s="8">
        <f t="shared" ca="1" si="67"/>
        <v>1</v>
      </c>
      <c r="P596" s="8">
        <f t="shared" ca="1" si="68"/>
        <v>1</v>
      </c>
      <c r="Q596" s="8">
        <f t="shared" si="65"/>
        <v>0</v>
      </c>
      <c r="R596" s="16">
        <v>1</v>
      </c>
      <c r="S596" s="16"/>
      <c r="T596" s="19">
        <v>42597</v>
      </c>
      <c r="U596" s="16">
        <v>0</v>
      </c>
      <c r="V596" s="19"/>
      <c r="W596" s="160"/>
      <c r="X596" s="160"/>
      <c r="Y596" s="160"/>
      <c r="Z596" s="160"/>
      <c r="AA596" s="160"/>
      <c r="AB596" s="10">
        <v>42604</v>
      </c>
      <c r="AC596" t="s">
        <v>239</v>
      </c>
      <c r="AD596" s="160">
        <f t="shared" si="69"/>
        <v>0</v>
      </c>
      <c r="AF596" t="s">
        <v>466</v>
      </c>
      <c r="AG596" t="str">
        <f t="shared" si="70"/>
        <v/>
      </c>
    </row>
    <row r="597" spans="1:33" x14ac:dyDescent="0.25">
      <c r="A597">
        <v>4012</v>
      </c>
      <c r="B597">
        <v>26793</v>
      </c>
      <c r="C597" s="6" t="s">
        <v>5684</v>
      </c>
      <c r="D597" s="8">
        <v>300000000</v>
      </c>
      <c r="E597" s="6" t="s">
        <v>5689</v>
      </c>
      <c r="G597" s="10">
        <v>42656</v>
      </c>
      <c r="J597" s="133">
        <f ca="1">VLOOKUP(A597,OFFSET('Классификация клиентов'!$A$6,1,0,1000,2),2,0)</f>
        <v>1</v>
      </c>
      <c r="K597" s="15">
        <f t="shared" si="64"/>
        <v>1</v>
      </c>
      <c r="L597" s="15"/>
      <c r="M597" s="15"/>
      <c r="N597" s="16">
        <f t="shared" ca="1" si="66"/>
        <v>1</v>
      </c>
      <c r="O597" s="8">
        <f t="shared" ca="1" si="67"/>
        <v>1</v>
      </c>
      <c r="P597" s="8">
        <f t="shared" ca="1" si="68"/>
        <v>1</v>
      </c>
      <c r="Q597" s="8">
        <f t="shared" si="65"/>
        <v>0</v>
      </c>
      <c r="R597" s="16">
        <v>1</v>
      </c>
      <c r="S597" s="16"/>
      <c r="T597" s="19">
        <v>42658</v>
      </c>
      <c r="U597" s="16">
        <v>0</v>
      </c>
      <c r="V597" s="19"/>
      <c r="W597" s="160"/>
      <c r="X597" s="160"/>
      <c r="Y597" s="160"/>
      <c r="Z597" s="160"/>
      <c r="AA597" s="160"/>
      <c r="AB597" s="10">
        <v>42664</v>
      </c>
      <c r="AC597" t="s">
        <v>239</v>
      </c>
      <c r="AD597" s="160">
        <f t="shared" si="69"/>
        <v>0</v>
      </c>
      <c r="AF597" t="s">
        <v>466</v>
      </c>
      <c r="AG597" t="str">
        <f t="shared" si="70"/>
        <v/>
      </c>
    </row>
    <row r="598" spans="1:33" x14ac:dyDescent="0.25">
      <c r="A598">
        <v>4012</v>
      </c>
      <c r="B598">
        <v>26839</v>
      </c>
      <c r="C598" s="6" t="s">
        <v>6365</v>
      </c>
      <c r="D598" s="8">
        <v>59870765.100000001</v>
      </c>
      <c r="E598" s="6" t="s">
        <v>6368</v>
      </c>
      <c r="G598" s="10">
        <v>42656</v>
      </c>
      <c r="J598" s="133">
        <f ca="1">VLOOKUP(A598,OFFSET('Классификация клиентов'!$A$6,1,0,1000,2),2,0)</f>
        <v>1</v>
      </c>
      <c r="K598" s="15">
        <f t="shared" si="64"/>
        <v>1</v>
      </c>
      <c r="L598" s="15"/>
      <c r="M598" s="15"/>
      <c r="N598" s="16">
        <f t="shared" ca="1" si="66"/>
        <v>1</v>
      </c>
      <c r="O598" s="8">
        <f t="shared" ca="1" si="67"/>
        <v>1</v>
      </c>
      <c r="P598" s="8">
        <f t="shared" ca="1" si="68"/>
        <v>1</v>
      </c>
      <c r="Q598" s="8">
        <f t="shared" si="65"/>
        <v>0</v>
      </c>
      <c r="R598" s="16">
        <v>1</v>
      </c>
      <c r="S598" s="16"/>
      <c r="T598" s="19">
        <v>42658</v>
      </c>
      <c r="U598" s="16">
        <v>0</v>
      </c>
      <c r="V598" s="19"/>
      <c r="W598" s="160"/>
      <c r="X598" s="160"/>
      <c r="Y598" s="160"/>
      <c r="Z598" s="160"/>
      <c r="AA598" s="160"/>
      <c r="AB598" s="10">
        <v>42704</v>
      </c>
      <c r="AC598" t="s">
        <v>239</v>
      </c>
      <c r="AD598" s="160">
        <f t="shared" si="69"/>
        <v>0</v>
      </c>
      <c r="AF598" t="s">
        <v>466</v>
      </c>
      <c r="AG598" t="str">
        <f t="shared" si="70"/>
        <v/>
      </c>
    </row>
    <row r="599" spans="1:33" x14ac:dyDescent="0.25">
      <c r="A599">
        <v>4016</v>
      </c>
      <c r="B599">
        <v>27023</v>
      </c>
      <c r="C599" s="6" t="s">
        <v>6023</v>
      </c>
      <c r="D599" s="8">
        <v>1528235000</v>
      </c>
      <c r="E599" s="6" t="s">
        <v>6165</v>
      </c>
      <c r="G599" s="10">
        <v>42040</v>
      </c>
      <c r="J599" s="133">
        <f ca="1">VLOOKUP(A599,OFFSET('Классификация клиентов'!$A$6,1,0,1000,2),2,0)</f>
        <v>2.2000000000000002</v>
      </c>
      <c r="K599" s="15">
        <f t="shared" si="64"/>
        <v>2</v>
      </c>
      <c r="L599" s="15"/>
      <c r="M599" s="15"/>
      <c r="N599" s="16">
        <f t="shared" ca="1" si="66"/>
        <v>3.2</v>
      </c>
      <c r="O599" s="8">
        <f t="shared" ca="1" si="67"/>
        <v>3.2</v>
      </c>
      <c r="P599" s="8">
        <f t="shared" ca="1" si="68"/>
        <v>3.2</v>
      </c>
      <c r="Q599" s="8">
        <f t="shared" si="65"/>
        <v>0</v>
      </c>
      <c r="R599" s="16">
        <v>1</v>
      </c>
      <c r="S599" s="16"/>
      <c r="T599" s="19">
        <v>42062</v>
      </c>
      <c r="U599" s="16">
        <v>0</v>
      </c>
      <c r="V599" s="19"/>
      <c r="W599" s="160">
        <v>2</v>
      </c>
      <c r="X599" s="160">
        <v>0</v>
      </c>
      <c r="Y599" s="160"/>
      <c r="Z599" s="160"/>
      <c r="AA599" s="160"/>
      <c r="AB599" s="10">
        <v>42766</v>
      </c>
      <c r="AC599" t="s">
        <v>4334</v>
      </c>
      <c r="AD599" s="160">
        <f t="shared" si="69"/>
        <v>2</v>
      </c>
      <c r="AF599" t="s">
        <v>6362</v>
      </c>
      <c r="AG599" t="str">
        <f t="shared" si="70"/>
        <v>реструктуризация (РУОБ отсутствует);
реструктуризация (РКК БМ №2.71 от 2015-09-16);
цели: погашение ранее выданной ссуды (РКК БМ №6.157 от 2014-12-17)</v>
      </c>
    </row>
    <row r="600" spans="1:33" x14ac:dyDescent="0.25">
      <c r="A600">
        <v>4017</v>
      </c>
      <c r="B600">
        <v>27378</v>
      </c>
      <c r="C600" s="6" t="s">
        <v>7088</v>
      </c>
      <c r="D600" s="8">
        <v>996998029.55999994</v>
      </c>
      <c r="E600" s="6" t="s">
        <v>7107</v>
      </c>
      <c r="G600" s="10">
        <v>42732</v>
      </c>
      <c r="J600" s="133">
        <f ca="1">VLOOKUP(A600,OFFSET('Классификация клиентов'!$A$6,1,0,1000,2),2,0)</f>
        <v>1</v>
      </c>
      <c r="K600" s="15">
        <f t="shared" si="64"/>
        <v>1</v>
      </c>
      <c r="L600" s="15"/>
      <c r="M600" s="15"/>
      <c r="N600" s="16">
        <f t="shared" ca="1" si="66"/>
        <v>1</v>
      </c>
      <c r="O600" s="8">
        <f t="shared" ca="1" si="67"/>
        <v>1</v>
      </c>
      <c r="P600" s="8">
        <f t="shared" ca="1" si="68"/>
        <v>1</v>
      </c>
      <c r="Q600" s="8">
        <f t="shared" si="65"/>
        <v>0</v>
      </c>
      <c r="R600" s="16">
        <v>1</v>
      </c>
      <c r="S600" s="16"/>
      <c r="T600" s="19">
        <v>42755</v>
      </c>
      <c r="U600" s="16">
        <v>0</v>
      </c>
      <c r="V600" s="19"/>
      <c r="W600" s="160"/>
      <c r="X600" s="160"/>
      <c r="Y600" s="160">
        <v>0</v>
      </c>
      <c r="Z600" s="160"/>
      <c r="AA600" s="160"/>
      <c r="AB600" s="10">
        <v>42735</v>
      </c>
      <c r="AC600" t="s">
        <v>296</v>
      </c>
      <c r="AD600" s="160">
        <f t="shared" si="69"/>
        <v>1</v>
      </c>
      <c r="AF600" t="s">
        <v>7108</v>
      </c>
      <c r="AG600" t="str">
        <f t="shared" si="70"/>
        <v>цели: предоставление/погашение займов 3 лицам (РП №102 от 2016-11-15)</v>
      </c>
    </row>
    <row r="601" spans="1:33" x14ac:dyDescent="0.25">
      <c r="A601">
        <v>4056</v>
      </c>
      <c r="B601">
        <v>18249</v>
      </c>
      <c r="C601" s="6" t="s">
        <v>7089</v>
      </c>
      <c r="D601" s="8">
        <v>1684691148.3299999</v>
      </c>
      <c r="E601" s="6" t="s">
        <v>4183</v>
      </c>
      <c r="G601" s="10">
        <v>41638</v>
      </c>
      <c r="J601" s="133">
        <f ca="1">VLOOKUP(A601,OFFSET('Классификация клиентов'!$A$6,1,0,1000,2),2,0)</f>
        <v>1</v>
      </c>
      <c r="K601" s="15">
        <f t="shared" si="64"/>
        <v>3</v>
      </c>
      <c r="L601" s="15">
        <v>-1</v>
      </c>
      <c r="M601" s="15" t="s">
        <v>178</v>
      </c>
      <c r="N601" s="16">
        <f t="shared" ca="1" si="66"/>
        <v>2</v>
      </c>
      <c r="O601" s="8">
        <f t="shared" ca="1" si="67"/>
        <v>2</v>
      </c>
      <c r="P601" s="8">
        <f t="shared" ca="1" si="68"/>
        <v>2</v>
      </c>
      <c r="Q601" s="8">
        <f t="shared" si="65"/>
        <v>0</v>
      </c>
      <c r="R601" s="16">
        <v>1</v>
      </c>
      <c r="S601" s="16"/>
      <c r="T601" s="19">
        <v>36526</v>
      </c>
      <c r="U601" s="16">
        <v>333</v>
      </c>
      <c r="V601" s="19"/>
      <c r="W601" s="160">
        <v>2</v>
      </c>
      <c r="X601" s="160"/>
      <c r="Y601" s="160">
        <v>0</v>
      </c>
      <c r="Z601" s="160"/>
      <c r="AA601" s="160"/>
      <c r="AB601" s="10">
        <v>42766</v>
      </c>
      <c r="AC601" t="s">
        <v>296</v>
      </c>
      <c r="AD601" s="160">
        <f t="shared" si="69"/>
        <v>2</v>
      </c>
      <c r="AF601" t="s">
        <v>7109</v>
      </c>
      <c r="AG601" t="str">
        <f t="shared" si="70"/>
        <v>реструктуризация (РУОБ отсутствует);
реструктуризация (РКК КИБ №140 от 2016-12-14);
цели: предоставление/погашение займов 3 лицам (РП БМ №106 от 2013-12-30)</v>
      </c>
    </row>
    <row r="602" spans="1:33" x14ac:dyDescent="0.25">
      <c r="A602">
        <v>4144</v>
      </c>
      <c r="B602">
        <v>24781</v>
      </c>
      <c r="C602" s="6" t="s">
        <v>7058</v>
      </c>
      <c r="D602" s="8">
        <v>4500000000</v>
      </c>
      <c r="E602" s="6" t="s">
        <v>7068</v>
      </c>
      <c r="G602" s="10">
        <v>42580</v>
      </c>
      <c r="J602" s="133">
        <f ca="1">VLOOKUP(A602,OFFSET('Классификация клиентов'!$A$6,1,0,1000,2),2,0)</f>
        <v>1</v>
      </c>
      <c r="K602" s="15">
        <f t="shared" si="64"/>
        <v>1</v>
      </c>
      <c r="L602" s="15"/>
      <c r="M602" s="15"/>
      <c r="N602" s="16">
        <f t="shared" ca="1" si="66"/>
        <v>1</v>
      </c>
      <c r="O602" s="8">
        <f t="shared" ca="1" si="67"/>
        <v>1</v>
      </c>
      <c r="P602" s="8">
        <f t="shared" ca="1" si="68"/>
        <v>1</v>
      </c>
      <c r="Q602" s="8">
        <f t="shared" si="65"/>
        <v>0</v>
      </c>
      <c r="R602" s="16">
        <v>1</v>
      </c>
      <c r="S602" s="16"/>
      <c r="T602" s="19">
        <v>42613</v>
      </c>
      <c r="U602" s="16">
        <v>0</v>
      </c>
      <c r="V602" s="19"/>
      <c r="W602" s="160"/>
      <c r="X602" s="160"/>
      <c r="Y602" s="160">
        <v>0</v>
      </c>
      <c r="Z602" s="160"/>
      <c r="AA602" s="160"/>
      <c r="AB602" s="10">
        <v>42735</v>
      </c>
      <c r="AC602" t="s">
        <v>296</v>
      </c>
      <c r="AD602" s="160">
        <f t="shared" si="69"/>
        <v>1</v>
      </c>
      <c r="AF602" t="s">
        <v>5039</v>
      </c>
      <c r="AG602" t="str">
        <f t="shared" si="70"/>
        <v>цели: предоставление/погашение займов 3 лицам (РП №61 от 2016-07-20)</v>
      </c>
    </row>
    <row r="603" spans="1:33" x14ac:dyDescent="0.25">
      <c r="A603">
        <v>4144</v>
      </c>
      <c r="B603">
        <v>26687</v>
      </c>
      <c r="C603" s="6" t="s">
        <v>5467</v>
      </c>
      <c r="D603" s="8">
        <v>10500000000</v>
      </c>
      <c r="E603" s="6" t="s">
        <v>7069</v>
      </c>
      <c r="G603" s="10">
        <v>42613</v>
      </c>
      <c r="J603" s="133">
        <f ca="1">VLOOKUP(A603,OFFSET('Классификация клиентов'!$A$6,1,0,1000,2),2,0)</f>
        <v>1</v>
      </c>
      <c r="K603" s="15">
        <f t="shared" si="64"/>
        <v>1</v>
      </c>
      <c r="L603" s="15"/>
      <c r="M603" s="15"/>
      <c r="N603" s="16">
        <f t="shared" ca="1" si="66"/>
        <v>1</v>
      </c>
      <c r="O603" s="8">
        <f t="shared" ca="1" si="67"/>
        <v>1</v>
      </c>
      <c r="P603" s="8">
        <f t="shared" ca="1" si="68"/>
        <v>1</v>
      </c>
      <c r="Q603" s="8">
        <f t="shared" si="65"/>
        <v>0</v>
      </c>
      <c r="R603" s="16">
        <v>1</v>
      </c>
      <c r="S603" s="16"/>
      <c r="T603" s="19">
        <v>42643</v>
      </c>
      <c r="U603" s="16">
        <v>0</v>
      </c>
      <c r="V603" s="19"/>
      <c r="W603" s="160"/>
      <c r="X603" s="160"/>
      <c r="Y603" s="160">
        <v>0</v>
      </c>
      <c r="Z603" s="160"/>
      <c r="AA603" s="160"/>
      <c r="AB603" s="10">
        <v>42735</v>
      </c>
      <c r="AC603" t="s">
        <v>296</v>
      </c>
      <c r="AD603" s="160">
        <f t="shared" si="69"/>
        <v>1</v>
      </c>
      <c r="AF603" t="s">
        <v>5039</v>
      </c>
      <c r="AG603" t="str">
        <f t="shared" si="70"/>
        <v>цели: предоставление/погашение займов 3 лицам (РП №61 от 2016-07-20)</v>
      </c>
    </row>
    <row r="604" spans="1:33" x14ac:dyDescent="0.25">
      <c r="A604">
        <v>4144</v>
      </c>
      <c r="B604">
        <v>27361</v>
      </c>
      <c r="C604" s="6" t="s">
        <v>7059</v>
      </c>
      <c r="D604" s="8">
        <v>7000000000</v>
      </c>
      <c r="E604" s="6" t="s">
        <v>7070</v>
      </c>
      <c r="G604" s="10">
        <v>42731</v>
      </c>
      <c r="J604" s="133">
        <f ca="1">VLOOKUP(A604,OFFSET('Классификация клиентов'!$A$6,1,0,1000,2),2,0)</f>
        <v>1</v>
      </c>
      <c r="K604" s="15">
        <f t="shared" si="64"/>
        <v>1</v>
      </c>
      <c r="L604" s="15"/>
      <c r="M604" s="15"/>
      <c r="N604" s="16">
        <f t="shared" ca="1" si="66"/>
        <v>1</v>
      </c>
      <c r="O604" s="8">
        <f t="shared" ca="1" si="67"/>
        <v>1</v>
      </c>
      <c r="P604" s="8">
        <f t="shared" ca="1" si="68"/>
        <v>1</v>
      </c>
      <c r="Q604" s="8">
        <f t="shared" si="65"/>
        <v>0</v>
      </c>
      <c r="R604" s="16">
        <v>1</v>
      </c>
      <c r="S604" s="16"/>
      <c r="T604" s="19">
        <v>42734</v>
      </c>
      <c r="U604" s="16">
        <v>0</v>
      </c>
      <c r="V604" s="19"/>
      <c r="W604" s="160"/>
      <c r="X604" s="160"/>
      <c r="Y604" s="160">
        <v>0</v>
      </c>
      <c r="Z604" s="160"/>
      <c r="AA604" s="160"/>
      <c r="AB604" s="10">
        <v>42747</v>
      </c>
      <c r="AC604" t="s">
        <v>296</v>
      </c>
      <c r="AD604" s="160">
        <f t="shared" si="69"/>
        <v>1</v>
      </c>
      <c r="AF604" t="s">
        <v>5039</v>
      </c>
      <c r="AG604" t="str">
        <f t="shared" si="70"/>
        <v>цели: предоставление/погашение займов 3 лицам (РП №61 от 2016-07-20)</v>
      </c>
    </row>
    <row r="605" spans="1:33" x14ac:dyDescent="0.25">
      <c r="A605">
        <v>4162</v>
      </c>
      <c r="B605">
        <v>26858</v>
      </c>
      <c r="C605" s="6" t="s">
        <v>5770</v>
      </c>
      <c r="D605" s="8">
        <v>6881124629.5799999</v>
      </c>
      <c r="E605" s="6" t="s">
        <v>5776</v>
      </c>
      <c r="G605" s="10">
        <v>42627</v>
      </c>
      <c r="J605" s="133">
        <f ca="1">VLOOKUP(A605,OFFSET('Классификация клиентов'!$A$6,1,0,1000,2),2,0)</f>
        <v>1</v>
      </c>
      <c r="K605" s="15">
        <f t="shared" si="64"/>
        <v>1</v>
      </c>
      <c r="L605" s="15"/>
      <c r="M605" s="15"/>
      <c r="N605" s="16">
        <f t="shared" ca="1" si="66"/>
        <v>1</v>
      </c>
      <c r="O605" s="8">
        <f t="shared" ca="1" si="67"/>
        <v>1</v>
      </c>
      <c r="P605" s="8">
        <f t="shared" ca="1" si="68"/>
        <v>1</v>
      </c>
      <c r="Q605" s="8">
        <f t="shared" si="65"/>
        <v>0</v>
      </c>
      <c r="R605" s="16">
        <v>1</v>
      </c>
      <c r="S605" s="16"/>
      <c r="T605" s="19">
        <v>42627</v>
      </c>
      <c r="U605" s="16">
        <v>0</v>
      </c>
      <c r="V605" s="19"/>
      <c r="W605" s="160"/>
      <c r="X605" s="160"/>
      <c r="Y605" s="160">
        <v>0</v>
      </c>
      <c r="Z605" s="160"/>
      <c r="AA605" s="160"/>
      <c r="AB605" s="10">
        <v>42696</v>
      </c>
      <c r="AC605" t="s">
        <v>296</v>
      </c>
      <c r="AD605" s="160">
        <f t="shared" si="69"/>
        <v>1</v>
      </c>
      <c r="AF605" t="s">
        <v>5777</v>
      </c>
      <c r="AG605" t="str">
        <f t="shared" si="70"/>
        <v>цели: предоставление/погашение займов 3 лицам (РП №69 от 2016-08-23)</v>
      </c>
    </row>
    <row r="606" spans="1:33" x14ac:dyDescent="0.25">
      <c r="A606">
        <v>4200</v>
      </c>
      <c r="B606">
        <v>26629</v>
      </c>
      <c r="C606" s="6" t="s">
        <v>7756</v>
      </c>
      <c r="D606" s="8">
        <v>257000000</v>
      </c>
      <c r="E606" s="6" t="s">
        <v>7758</v>
      </c>
      <c r="G606" s="10">
        <v>42621</v>
      </c>
      <c r="J606" s="133">
        <f ca="1">VLOOKUP(A606,OFFSET('Классификация клиентов'!$A$6,1,0,1000,2),2,0)</f>
        <v>1</v>
      </c>
      <c r="K606" s="15">
        <f t="shared" si="64"/>
        <v>1</v>
      </c>
      <c r="L606" s="15"/>
      <c r="M606" s="15"/>
      <c r="N606" s="16">
        <f t="shared" ca="1" si="66"/>
        <v>1</v>
      </c>
      <c r="O606" s="8">
        <f t="shared" ca="1" si="67"/>
        <v>1</v>
      </c>
      <c r="P606" s="8">
        <f t="shared" ca="1" si="68"/>
        <v>1</v>
      </c>
      <c r="Q606" s="8">
        <f t="shared" si="65"/>
        <v>0</v>
      </c>
      <c r="R606" s="16">
        <v>1</v>
      </c>
      <c r="S606" s="16"/>
      <c r="T606" s="19">
        <v>42631</v>
      </c>
      <c r="U606" s="16">
        <v>0</v>
      </c>
      <c r="V606" s="19"/>
      <c r="W606" s="160"/>
      <c r="X606" s="160"/>
      <c r="Y606" s="160"/>
      <c r="Z606" s="160"/>
      <c r="AA606" s="160"/>
      <c r="AB606" s="10">
        <v>42755</v>
      </c>
      <c r="AC606" t="s">
        <v>239</v>
      </c>
      <c r="AD606" s="160">
        <f t="shared" si="69"/>
        <v>0</v>
      </c>
      <c r="AF606" t="s">
        <v>466</v>
      </c>
      <c r="AG606" t="str">
        <f t="shared" si="70"/>
        <v/>
      </c>
    </row>
    <row r="607" spans="1:33" x14ac:dyDescent="0.25">
      <c r="A607">
        <v>4200</v>
      </c>
      <c r="B607">
        <v>26698</v>
      </c>
      <c r="C607" s="6" t="s">
        <v>5641</v>
      </c>
      <c r="D607" s="8">
        <v>148000000</v>
      </c>
      <c r="E607" s="6" t="s">
        <v>5643</v>
      </c>
      <c r="G607" s="10">
        <v>42628</v>
      </c>
      <c r="J607" s="133">
        <f ca="1">VLOOKUP(A607,OFFSET('Классификация клиентов'!$A$6,1,0,1000,2),2,0)</f>
        <v>1</v>
      </c>
      <c r="K607" s="15">
        <f t="shared" si="64"/>
        <v>1</v>
      </c>
      <c r="L607" s="15"/>
      <c r="M607" s="15"/>
      <c r="N607" s="16">
        <f t="shared" ca="1" si="66"/>
        <v>1</v>
      </c>
      <c r="O607" s="8">
        <f t="shared" ca="1" si="67"/>
        <v>1</v>
      </c>
      <c r="P607" s="8">
        <f t="shared" ca="1" si="68"/>
        <v>1</v>
      </c>
      <c r="Q607" s="8">
        <f t="shared" si="65"/>
        <v>0</v>
      </c>
      <c r="R607" s="16">
        <v>1</v>
      </c>
      <c r="S607" s="16"/>
      <c r="T607" s="19">
        <v>42631</v>
      </c>
      <c r="U607" s="16">
        <v>0</v>
      </c>
      <c r="V607" s="19"/>
      <c r="W607" s="160"/>
      <c r="X607" s="160"/>
      <c r="Y607" s="160"/>
      <c r="Z607" s="160"/>
      <c r="AA607" s="160"/>
      <c r="AB607" s="10">
        <v>42648</v>
      </c>
      <c r="AC607" t="s">
        <v>239</v>
      </c>
      <c r="AD607" s="160">
        <f t="shared" si="69"/>
        <v>0</v>
      </c>
      <c r="AF607" t="s">
        <v>466</v>
      </c>
      <c r="AG607" t="str">
        <f t="shared" si="70"/>
        <v/>
      </c>
    </row>
    <row r="608" spans="1:33" x14ac:dyDescent="0.25">
      <c r="A608">
        <v>4204</v>
      </c>
      <c r="B608">
        <v>12621</v>
      </c>
      <c r="C608" s="6" t="s">
        <v>2359</v>
      </c>
      <c r="D608" s="8">
        <v>480277380.22000003</v>
      </c>
      <c r="E608" s="6" t="s">
        <v>2089</v>
      </c>
      <c r="G608" s="10">
        <v>41012</v>
      </c>
      <c r="J608" s="133">
        <f ca="1">VLOOKUP(A608,OFFSET('Классификация клиентов'!$A$6,1,0,1000,2),2,0)</f>
        <v>3</v>
      </c>
      <c r="K608" s="15">
        <f t="shared" si="64"/>
        <v>3</v>
      </c>
      <c r="L608" s="15"/>
      <c r="M608" s="15"/>
      <c r="N608" s="16">
        <f t="shared" ca="1" si="66"/>
        <v>5</v>
      </c>
      <c r="O608" s="8">
        <f t="shared" ca="1" si="67"/>
        <v>5</v>
      </c>
      <c r="P608" s="8">
        <f t="shared" ca="1" si="68"/>
        <v>5</v>
      </c>
      <c r="Q608" s="8">
        <f t="shared" si="65"/>
        <v>0</v>
      </c>
      <c r="R608" s="16">
        <v>1</v>
      </c>
      <c r="S608" s="16"/>
      <c r="T608" s="19">
        <v>36526</v>
      </c>
      <c r="U608" s="16">
        <v>909</v>
      </c>
      <c r="V608" s="19"/>
      <c r="W608" s="160">
        <v>0</v>
      </c>
      <c r="X608" s="160">
        <v>0</v>
      </c>
      <c r="Y608" s="160"/>
      <c r="Z608" s="160"/>
      <c r="AA608" s="160"/>
      <c r="AB608" s="10">
        <v>42185</v>
      </c>
      <c r="AC608" t="s">
        <v>563</v>
      </c>
      <c r="AD608" s="160">
        <f t="shared" si="69"/>
        <v>2</v>
      </c>
      <c r="AF608" t="s">
        <v>2090</v>
      </c>
      <c r="AG608" t="str">
        <f t="shared" si="70"/>
        <v>реструктуризация (РКК №10 от 2013-02-13);
цели: погашение ранее выданной ссуды (РКК №10 от 2013-02-13)</v>
      </c>
    </row>
    <row r="609" spans="1:33" x14ac:dyDescent="0.25">
      <c r="A609">
        <v>4204</v>
      </c>
      <c r="B609">
        <v>12622</v>
      </c>
      <c r="C609" s="6" t="s">
        <v>2360</v>
      </c>
      <c r="D609" s="8">
        <v>255687922.28999999</v>
      </c>
      <c r="E609" s="6" t="s">
        <v>2091</v>
      </c>
      <c r="G609" s="10">
        <v>41012</v>
      </c>
      <c r="J609" s="133">
        <f ca="1">VLOOKUP(A609,OFFSET('Классификация клиентов'!$A$6,1,0,1000,2),2,0)</f>
        <v>3</v>
      </c>
      <c r="K609" s="15">
        <f t="shared" si="64"/>
        <v>3</v>
      </c>
      <c r="L609" s="15"/>
      <c r="M609" s="15"/>
      <c r="N609" s="16">
        <f t="shared" ca="1" si="66"/>
        <v>5</v>
      </c>
      <c r="O609" s="8">
        <f t="shared" ca="1" si="67"/>
        <v>5</v>
      </c>
      <c r="P609" s="8">
        <f t="shared" ca="1" si="68"/>
        <v>5</v>
      </c>
      <c r="Q609" s="8">
        <f t="shared" si="65"/>
        <v>0</v>
      </c>
      <c r="R609" s="16">
        <v>1</v>
      </c>
      <c r="S609" s="16"/>
      <c r="T609" s="19">
        <v>36526</v>
      </c>
      <c r="U609" s="16">
        <v>909</v>
      </c>
      <c r="V609" s="19"/>
      <c r="W609" s="160">
        <v>0</v>
      </c>
      <c r="X609" s="160"/>
      <c r="Y609" s="160"/>
      <c r="Z609" s="160"/>
      <c r="AA609" s="160"/>
      <c r="AB609" s="10">
        <v>42185</v>
      </c>
      <c r="AC609" t="s">
        <v>563</v>
      </c>
      <c r="AD609" s="160">
        <f t="shared" si="69"/>
        <v>1</v>
      </c>
      <c r="AF609" t="s">
        <v>2092</v>
      </c>
      <c r="AG609" t="str">
        <f t="shared" si="70"/>
        <v>реструктуризация (РКК №10 от 2013-02-13)</v>
      </c>
    </row>
    <row r="610" spans="1:33" x14ac:dyDescent="0.25">
      <c r="A610">
        <v>4234</v>
      </c>
      <c r="B610">
        <v>16001</v>
      </c>
      <c r="C610" s="6" t="s">
        <v>2706</v>
      </c>
      <c r="D610" s="8">
        <v>100000000</v>
      </c>
      <c r="E610" s="6" t="s">
        <v>3967</v>
      </c>
      <c r="G610" s="10">
        <v>42195</v>
      </c>
      <c r="J610" s="133">
        <f ca="1">VLOOKUP(A610,OFFSET('Классификация клиентов'!$A$6,1,0,1000,2),2,0)</f>
        <v>1</v>
      </c>
      <c r="K610" s="15">
        <f t="shared" si="64"/>
        <v>1</v>
      </c>
      <c r="L610" s="15"/>
      <c r="M610" s="15"/>
      <c r="N610" s="16">
        <f t="shared" ca="1" si="66"/>
        <v>1</v>
      </c>
      <c r="O610" s="8">
        <f t="shared" ca="1" si="67"/>
        <v>1</v>
      </c>
      <c r="P610" s="8">
        <f t="shared" ca="1" si="68"/>
        <v>1</v>
      </c>
      <c r="Q610" s="8">
        <f t="shared" si="65"/>
        <v>0</v>
      </c>
      <c r="R610" s="16">
        <v>1</v>
      </c>
      <c r="S610" s="16"/>
      <c r="T610" s="19">
        <v>42200</v>
      </c>
      <c r="U610" s="16">
        <v>0</v>
      </c>
      <c r="V610" s="19"/>
      <c r="W610" s="160"/>
      <c r="X610" s="160"/>
      <c r="Y610" s="160"/>
      <c r="Z610" s="160"/>
      <c r="AA610" s="160"/>
      <c r="AB610" s="10">
        <v>42490</v>
      </c>
      <c r="AC610" t="s">
        <v>239</v>
      </c>
      <c r="AD610" s="160">
        <f t="shared" si="69"/>
        <v>0</v>
      </c>
      <c r="AF610" t="s">
        <v>466</v>
      </c>
      <c r="AG610" t="str">
        <f t="shared" si="70"/>
        <v/>
      </c>
    </row>
    <row r="611" spans="1:33" x14ac:dyDescent="0.25">
      <c r="A611">
        <v>4234</v>
      </c>
      <c r="B611">
        <v>16089</v>
      </c>
      <c r="C611" s="6" t="s">
        <v>2719</v>
      </c>
      <c r="D611" s="8">
        <v>97000000</v>
      </c>
      <c r="E611" s="6" t="s">
        <v>3756</v>
      </c>
      <c r="G611" s="10">
        <v>42209</v>
      </c>
      <c r="J611" s="133">
        <f ca="1">VLOOKUP(A611,OFFSET('Классификация клиентов'!$A$6,1,0,1000,2),2,0)</f>
        <v>1</v>
      </c>
      <c r="K611" s="15">
        <f t="shared" si="64"/>
        <v>1</v>
      </c>
      <c r="L611" s="15"/>
      <c r="M611" s="15"/>
      <c r="N611" s="16">
        <f t="shared" ca="1" si="66"/>
        <v>1</v>
      </c>
      <c r="O611" s="8">
        <f t="shared" ca="1" si="67"/>
        <v>1</v>
      </c>
      <c r="P611" s="8">
        <f t="shared" ca="1" si="68"/>
        <v>1</v>
      </c>
      <c r="Q611" s="8">
        <f t="shared" si="65"/>
        <v>0</v>
      </c>
      <c r="R611" s="16">
        <v>1</v>
      </c>
      <c r="S611" s="16"/>
      <c r="T611" s="19">
        <v>42233</v>
      </c>
      <c r="U611" s="16">
        <v>0</v>
      </c>
      <c r="V611" s="19"/>
      <c r="W611" s="160"/>
      <c r="X611" s="160"/>
      <c r="Y611" s="160"/>
      <c r="Z611" s="160"/>
      <c r="AA611" s="160"/>
      <c r="AB611" s="10">
        <v>42420</v>
      </c>
      <c r="AC611" t="s">
        <v>239</v>
      </c>
      <c r="AD611" s="160">
        <f t="shared" si="69"/>
        <v>0</v>
      </c>
      <c r="AF611" t="s">
        <v>466</v>
      </c>
      <c r="AG611" t="str">
        <f t="shared" si="70"/>
        <v/>
      </c>
    </row>
    <row r="612" spans="1:33" x14ac:dyDescent="0.25">
      <c r="A612">
        <v>4234</v>
      </c>
      <c r="B612">
        <v>16567</v>
      </c>
      <c r="C612" s="6" t="s">
        <v>2940</v>
      </c>
      <c r="D612" s="8">
        <v>90000000</v>
      </c>
      <c r="E612" s="6" t="s">
        <v>3615</v>
      </c>
      <c r="G612" s="10">
        <v>42269</v>
      </c>
      <c r="J612" s="133">
        <f ca="1">VLOOKUP(A612,OFFSET('Классификация клиентов'!$A$6,1,0,1000,2),2,0)</f>
        <v>1</v>
      </c>
      <c r="K612" s="15">
        <f t="shared" si="64"/>
        <v>1</v>
      </c>
      <c r="L612" s="15"/>
      <c r="M612" s="15"/>
      <c r="N612" s="16">
        <f t="shared" ca="1" si="66"/>
        <v>1</v>
      </c>
      <c r="O612" s="8">
        <f t="shared" ca="1" si="67"/>
        <v>1</v>
      </c>
      <c r="P612" s="8">
        <f t="shared" ca="1" si="68"/>
        <v>1</v>
      </c>
      <c r="Q612" s="8">
        <f t="shared" si="65"/>
        <v>0</v>
      </c>
      <c r="R612" s="16">
        <v>1</v>
      </c>
      <c r="S612" s="16"/>
      <c r="T612" s="19">
        <v>42292</v>
      </c>
      <c r="U612" s="16">
        <v>0</v>
      </c>
      <c r="V612" s="19"/>
      <c r="W612" s="160"/>
      <c r="X612" s="160"/>
      <c r="Y612" s="160"/>
      <c r="Z612" s="160"/>
      <c r="AA612" s="160"/>
      <c r="AB612" s="10">
        <v>42391</v>
      </c>
      <c r="AC612" t="s">
        <v>239</v>
      </c>
      <c r="AD612" s="160">
        <f t="shared" si="69"/>
        <v>0</v>
      </c>
      <c r="AF612" t="s">
        <v>466</v>
      </c>
      <c r="AG612" t="str">
        <f t="shared" si="70"/>
        <v/>
      </c>
    </row>
    <row r="613" spans="1:33" x14ac:dyDescent="0.25">
      <c r="A613">
        <v>4234</v>
      </c>
      <c r="B613">
        <v>16674</v>
      </c>
      <c r="C613" s="6" t="s">
        <v>2973</v>
      </c>
      <c r="D613" s="8">
        <v>38000000</v>
      </c>
      <c r="E613" s="6" t="s">
        <v>3622</v>
      </c>
      <c r="G613" s="10">
        <v>42275</v>
      </c>
      <c r="J613" s="133">
        <f ca="1">VLOOKUP(A613,OFFSET('Классификация клиентов'!$A$6,1,0,1000,2),2,0)</f>
        <v>1</v>
      </c>
      <c r="K613" s="15">
        <f t="shared" si="64"/>
        <v>1</v>
      </c>
      <c r="L613" s="15"/>
      <c r="M613" s="15"/>
      <c r="N613" s="16">
        <f t="shared" ca="1" si="66"/>
        <v>1</v>
      </c>
      <c r="O613" s="8">
        <f t="shared" ca="1" si="67"/>
        <v>1</v>
      </c>
      <c r="P613" s="8">
        <f t="shared" ca="1" si="68"/>
        <v>1</v>
      </c>
      <c r="Q613" s="8">
        <f t="shared" si="65"/>
        <v>0</v>
      </c>
      <c r="R613" s="16">
        <v>1</v>
      </c>
      <c r="S613" s="16"/>
      <c r="T613" s="19">
        <v>42292</v>
      </c>
      <c r="U613" s="16">
        <v>0</v>
      </c>
      <c r="V613" s="19"/>
      <c r="W613" s="160"/>
      <c r="X613" s="160"/>
      <c r="Y613" s="160"/>
      <c r="Z613" s="160"/>
      <c r="AA613" s="160"/>
      <c r="AB613" s="10">
        <v>42391</v>
      </c>
      <c r="AC613" t="s">
        <v>239</v>
      </c>
      <c r="AD613" s="160">
        <f t="shared" si="69"/>
        <v>0</v>
      </c>
      <c r="AF613" t="s">
        <v>466</v>
      </c>
      <c r="AG613" t="str">
        <f t="shared" si="70"/>
        <v/>
      </c>
    </row>
    <row r="614" spans="1:33" x14ac:dyDescent="0.25">
      <c r="A614">
        <v>4234</v>
      </c>
      <c r="B614">
        <v>26794</v>
      </c>
      <c r="C614" s="6" t="s">
        <v>5685</v>
      </c>
      <c r="D614" s="8">
        <v>400000000</v>
      </c>
      <c r="E614" s="6" t="s">
        <v>5690</v>
      </c>
      <c r="G614" s="10">
        <v>42657</v>
      </c>
      <c r="J614" s="133">
        <f ca="1">VLOOKUP(A614,OFFSET('Классификация клиентов'!$A$6,1,0,1000,2),2,0)</f>
        <v>1</v>
      </c>
      <c r="K614" s="15">
        <f t="shared" si="64"/>
        <v>1</v>
      </c>
      <c r="L614" s="15"/>
      <c r="M614" s="15"/>
      <c r="N614" s="16">
        <f t="shared" ca="1" si="66"/>
        <v>1</v>
      </c>
      <c r="O614" s="8">
        <f t="shared" ca="1" si="67"/>
        <v>1</v>
      </c>
      <c r="P614" s="8">
        <f t="shared" ca="1" si="68"/>
        <v>1</v>
      </c>
      <c r="Q614" s="8">
        <f t="shared" si="65"/>
        <v>0</v>
      </c>
      <c r="R614" s="16">
        <v>1</v>
      </c>
      <c r="S614" s="16"/>
      <c r="T614" s="19">
        <v>42689</v>
      </c>
      <c r="U614" s="16">
        <v>0</v>
      </c>
      <c r="V614" s="19"/>
      <c r="W614" s="160"/>
      <c r="X614" s="160"/>
      <c r="Y614" s="160"/>
      <c r="Z614" s="160"/>
      <c r="AA614" s="160"/>
      <c r="AB614" s="10">
        <v>42664</v>
      </c>
      <c r="AC614" t="s">
        <v>239</v>
      </c>
      <c r="AD614" s="160">
        <f t="shared" si="69"/>
        <v>0</v>
      </c>
      <c r="AF614" t="s">
        <v>466</v>
      </c>
      <c r="AG614" t="str">
        <f t="shared" si="70"/>
        <v/>
      </c>
    </row>
    <row r="615" spans="1:33" x14ac:dyDescent="0.25">
      <c r="A615">
        <v>4249</v>
      </c>
      <c r="B615">
        <v>13857</v>
      </c>
      <c r="C615" s="6" t="s">
        <v>1600</v>
      </c>
      <c r="D615" s="8">
        <v>352865937.14999998</v>
      </c>
      <c r="E615" s="6" t="s">
        <v>2093</v>
      </c>
      <c r="G615" s="10">
        <v>40226</v>
      </c>
      <c r="J615" s="133">
        <f ca="1">VLOOKUP(A615,OFFSET('Классификация клиентов'!$A$6,1,0,1000,2),2,0)</f>
        <v>3</v>
      </c>
      <c r="K615" s="15">
        <f t="shared" si="64"/>
        <v>3</v>
      </c>
      <c r="L615" s="15"/>
      <c r="M615" s="15"/>
      <c r="N615" s="16">
        <f t="shared" ca="1" si="66"/>
        <v>5</v>
      </c>
      <c r="O615" s="8">
        <f t="shared" ca="1" si="67"/>
        <v>5</v>
      </c>
      <c r="P615" s="8">
        <f t="shared" ca="1" si="68"/>
        <v>5</v>
      </c>
      <c r="Q615" s="8">
        <f t="shared" si="65"/>
        <v>0</v>
      </c>
      <c r="R615" s="16">
        <v>1</v>
      </c>
      <c r="S615" s="16"/>
      <c r="T615" s="19">
        <v>36526</v>
      </c>
      <c r="U615" s="16">
        <v>1052</v>
      </c>
      <c r="V615" s="19"/>
      <c r="W615" s="160"/>
      <c r="X615" s="160"/>
      <c r="Y615" s="160"/>
      <c r="Z615" s="160"/>
      <c r="AA615" s="160"/>
      <c r="AB615" s="10">
        <v>41941</v>
      </c>
      <c r="AC615" t="s">
        <v>563</v>
      </c>
      <c r="AD615" s="160">
        <f t="shared" si="69"/>
        <v>0</v>
      </c>
      <c r="AF615" t="s">
        <v>466</v>
      </c>
      <c r="AG615" t="str">
        <f t="shared" si="70"/>
        <v/>
      </c>
    </row>
    <row r="616" spans="1:33" x14ac:dyDescent="0.25">
      <c r="A616">
        <v>4290</v>
      </c>
      <c r="B616">
        <v>16615</v>
      </c>
      <c r="C616" s="6" t="s">
        <v>2954</v>
      </c>
      <c r="D616" s="8">
        <v>129000000</v>
      </c>
      <c r="E616" s="6" t="s">
        <v>2956</v>
      </c>
      <c r="G616" s="10">
        <v>42272</v>
      </c>
      <c r="J616" s="133">
        <f ca="1">VLOOKUP(A616,OFFSET('Классификация клиентов'!$A$6,1,0,1000,2),2,0)</f>
        <v>1</v>
      </c>
      <c r="K616" s="15">
        <f t="shared" si="64"/>
        <v>1</v>
      </c>
      <c r="L616" s="15"/>
      <c r="M616" s="15"/>
      <c r="N616" s="16">
        <f t="shared" ca="1" si="66"/>
        <v>1</v>
      </c>
      <c r="O616" s="8">
        <f t="shared" ca="1" si="67"/>
        <v>1</v>
      </c>
      <c r="P616" s="8">
        <f t="shared" ca="1" si="68"/>
        <v>1</v>
      </c>
      <c r="Q616" s="8">
        <f t="shared" si="65"/>
        <v>0</v>
      </c>
      <c r="R616" s="16">
        <v>1</v>
      </c>
      <c r="S616" s="16"/>
      <c r="T616" s="19">
        <v>42277</v>
      </c>
      <c r="U616" s="16">
        <v>0</v>
      </c>
      <c r="V616" s="19"/>
      <c r="W616" s="160"/>
      <c r="X616" s="160"/>
      <c r="Y616" s="160"/>
      <c r="Z616" s="160"/>
      <c r="AA616" s="160"/>
      <c r="AB616" s="10">
        <v>42277</v>
      </c>
      <c r="AC616" t="s">
        <v>239</v>
      </c>
      <c r="AD616" s="160">
        <f t="shared" si="69"/>
        <v>0</v>
      </c>
      <c r="AF616" t="s">
        <v>466</v>
      </c>
      <c r="AG616" t="str">
        <f t="shared" si="70"/>
        <v/>
      </c>
    </row>
    <row r="617" spans="1:33" x14ac:dyDescent="0.25">
      <c r="A617">
        <v>4290</v>
      </c>
      <c r="B617">
        <v>17744</v>
      </c>
      <c r="C617" s="6" t="s">
        <v>3933</v>
      </c>
      <c r="D617" s="8">
        <v>179170000</v>
      </c>
      <c r="E617" s="6" t="s">
        <v>3936</v>
      </c>
      <c r="G617" s="10">
        <v>42467</v>
      </c>
      <c r="J617" s="133">
        <f ca="1">VLOOKUP(A617,OFFSET('Классификация клиентов'!$A$6,1,0,1000,2),2,0)</f>
        <v>1</v>
      </c>
      <c r="K617" s="15">
        <f t="shared" si="64"/>
        <v>1</v>
      </c>
      <c r="L617" s="15"/>
      <c r="M617" s="15"/>
      <c r="N617" s="16">
        <f t="shared" ca="1" si="66"/>
        <v>1</v>
      </c>
      <c r="O617" s="8">
        <f t="shared" ca="1" si="67"/>
        <v>1</v>
      </c>
      <c r="P617" s="8">
        <f t="shared" ca="1" si="68"/>
        <v>1</v>
      </c>
      <c r="Q617" s="8">
        <f t="shared" si="65"/>
        <v>0</v>
      </c>
      <c r="R617" s="16">
        <v>1</v>
      </c>
      <c r="S617" s="16"/>
      <c r="T617" s="19">
        <v>42490</v>
      </c>
      <c r="U617" s="16">
        <v>0</v>
      </c>
      <c r="V617" s="19"/>
      <c r="W617" s="160"/>
      <c r="X617" s="160"/>
      <c r="Y617" s="160"/>
      <c r="Z617" s="160"/>
      <c r="AA617" s="160"/>
      <c r="AB617" s="10">
        <v>42490</v>
      </c>
      <c r="AC617" t="s">
        <v>239</v>
      </c>
      <c r="AD617" s="160">
        <f t="shared" si="69"/>
        <v>0</v>
      </c>
      <c r="AF617" t="s">
        <v>466</v>
      </c>
      <c r="AG617" t="str">
        <f t="shared" si="70"/>
        <v/>
      </c>
    </row>
    <row r="618" spans="1:33" x14ac:dyDescent="0.25">
      <c r="A618">
        <v>4290</v>
      </c>
      <c r="B618">
        <v>19146</v>
      </c>
      <c r="C618" s="6" t="s">
        <v>4276</v>
      </c>
      <c r="D618" s="8">
        <v>17700000</v>
      </c>
      <c r="E618" s="6" t="s">
        <v>4281</v>
      </c>
      <c r="G618" s="10">
        <v>42503</v>
      </c>
      <c r="J618" s="133">
        <f ca="1">VLOOKUP(A618,OFFSET('Классификация клиентов'!$A$6,1,0,1000,2),2,0)</f>
        <v>1</v>
      </c>
      <c r="K618" s="15">
        <f t="shared" si="64"/>
        <v>1</v>
      </c>
      <c r="L618" s="15"/>
      <c r="M618" s="15"/>
      <c r="N618" s="16">
        <f t="shared" ca="1" si="66"/>
        <v>1</v>
      </c>
      <c r="O618" s="8">
        <f t="shared" ca="1" si="67"/>
        <v>1</v>
      </c>
      <c r="P618" s="8">
        <f t="shared" ca="1" si="68"/>
        <v>1</v>
      </c>
      <c r="Q618" s="8">
        <f t="shared" si="65"/>
        <v>0</v>
      </c>
      <c r="R618" s="16">
        <v>1</v>
      </c>
      <c r="S618" s="16"/>
      <c r="T618" s="19">
        <v>42520</v>
      </c>
      <c r="U618" s="16">
        <v>0</v>
      </c>
      <c r="V618" s="19"/>
      <c r="W618" s="160"/>
      <c r="X618" s="160"/>
      <c r="Y618" s="160"/>
      <c r="Z618" s="160"/>
      <c r="AA618" s="160"/>
      <c r="AB618" s="10">
        <v>42510</v>
      </c>
      <c r="AC618" t="s">
        <v>239</v>
      </c>
      <c r="AD618" s="160">
        <f t="shared" si="69"/>
        <v>0</v>
      </c>
      <c r="AF618" t="s">
        <v>466</v>
      </c>
      <c r="AG618" t="str">
        <f t="shared" si="70"/>
        <v/>
      </c>
    </row>
    <row r="619" spans="1:33" x14ac:dyDescent="0.25">
      <c r="A619">
        <v>4290</v>
      </c>
      <c r="B619">
        <v>25726</v>
      </c>
      <c r="C619" s="6" t="s">
        <v>5179</v>
      </c>
      <c r="D619" s="8">
        <v>150000000</v>
      </c>
      <c r="E619" s="6" t="s">
        <v>5181</v>
      </c>
      <c r="G619" s="10">
        <v>42587</v>
      </c>
      <c r="J619" s="133">
        <f ca="1">VLOOKUP(A619,OFFSET('Классификация клиентов'!$A$6,1,0,1000,2),2,0)</f>
        <v>1</v>
      </c>
      <c r="K619" s="15">
        <f t="shared" si="64"/>
        <v>1</v>
      </c>
      <c r="L619" s="15"/>
      <c r="M619" s="15"/>
      <c r="N619" s="16">
        <f t="shared" ca="1" si="66"/>
        <v>1</v>
      </c>
      <c r="O619" s="8">
        <f t="shared" ca="1" si="67"/>
        <v>1</v>
      </c>
      <c r="P619" s="8">
        <f t="shared" ca="1" si="68"/>
        <v>1</v>
      </c>
      <c r="Q619" s="8">
        <f t="shared" si="65"/>
        <v>0</v>
      </c>
      <c r="R619" s="16">
        <v>1</v>
      </c>
      <c r="S619" s="16"/>
      <c r="T619" s="19">
        <v>42612</v>
      </c>
      <c r="U619" s="16">
        <v>0</v>
      </c>
      <c r="V619" s="19"/>
      <c r="W619" s="160"/>
      <c r="X619" s="160"/>
      <c r="Y619" s="160"/>
      <c r="Z619" s="160"/>
      <c r="AA619" s="160"/>
      <c r="AB619" s="10">
        <v>42604</v>
      </c>
      <c r="AC619" t="s">
        <v>239</v>
      </c>
      <c r="AD619" s="160">
        <f t="shared" si="69"/>
        <v>0</v>
      </c>
      <c r="AF619" t="s">
        <v>466</v>
      </c>
      <c r="AG619" t="str">
        <f t="shared" si="70"/>
        <v/>
      </c>
    </row>
    <row r="620" spans="1:33" x14ac:dyDescent="0.25">
      <c r="A620">
        <v>4290</v>
      </c>
      <c r="B620">
        <v>26795</v>
      </c>
      <c r="C620" s="6" t="s">
        <v>5686</v>
      </c>
      <c r="D620" s="8">
        <v>200000000</v>
      </c>
      <c r="E620" s="6" t="s">
        <v>5691</v>
      </c>
      <c r="G620" s="10">
        <v>42657</v>
      </c>
      <c r="J620" s="133">
        <f ca="1">VLOOKUP(A620,OFFSET('Классификация клиентов'!$A$6,1,0,1000,2),2,0)</f>
        <v>1</v>
      </c>
      <c r="K620" s="15">
        <f t="shared" si="64"/>
        <v>1</v>
      </c>
      <c r="L620" s="15"/>
      <c r="M620" s="15"/>
      <c r="N620" s="16">
        <f t="shared" ca="1" si="66"/>
        <v>1</v>
      </c>
      <c r="O620" s="8">
        <f t="shared" ca="1" si="67"/>
        <v>1</v>
      </c>
      <c r="P620" s="8">
        <f t="shared" ca="1" si="68"/>
        <v>1</v>
      </c>
      <c r="Q620" s="8">
        <f t="shared" si="65"/>
        <v>0</v>
      </c>
      <c r="R620" s="16">
        <v>1</v>
      </c>
      <c r="S620" s="16"/>
      <c r="T620" s="19">
        <v>42673</v>
      </c>
      <c r="U620" s="16">
        <v>0</v>
      </c>
      <c r="V620" s="19"/>
      <c r="W620" s="160"/>
      <c r="X620" s="160"/>
      <c r="Y620" s="160"/>
      <c r="Z620" s="160"/>
      <c r="AA620" s="160"/>
      <c r="AB620" s="10">
        <v>42664</v>
      </c>
      <c r="AC620" t="s">
        <v>239</v>
      </c>
      <c r="AD620" s="160">
        <f t="shared" si="69"/>
        <v>0</v>
      </c>
      <c r="AF620" t="s">
        <v>466</v>
      </c>
      <c r="AG620" t="str">
        <f t="shared" si="70"/>
        <v/>
      </c>
    </row>
    <row r="621" spans="1:33" x14ac:dyDescent="0.25">
      <c r="A621">
        <v>4291</v>
      </c>
      <c r="B621">
        <v>26704</v>
      </c>
      <c r="C621" s="6" t="s">
        <v>5482</v>
      </c>
      <c r="D621" s="8">
        <v>250000000</v>
      </c>
      <c r="E621" s="6" t="s">
        <v>5483</v>
      </c>
      <c r="G621" s="10">
        <v>42641</v>
      </c>
      <c r="J621" s="133">
        <f ca="1">VLOOKUP(A621,OFFSET('Классификация клиентов'!$A$6,1,0,1000,2),2,0)</f>
        <v>1</v>
      </c>
      <c r="K621" s="15">
        <f t="shared" si="64"/>
        <v>1</v>
      </c>
      <c r="L621" s="15"/>
      <c r="M621" s="15"/>
      <c r="N621" s="16">
        <f t="shared" ca="1" si="66"/>
        <v>1</v>
      </c>
      <c r="O621" s="8">
        <f t="shared" ca="1" si="67"/>
        <v>1</v>
      </c>
      <c r="P621" s="8">
        <f t="shared" ca="1" si="68"/>
        <v>1</v>
      </c>
      <c r="Q621" s="8">
        <f t="shared" si="65"/>
        <v>0</v>
      </c>
      <c r="R621" s="16">
        <v>1</v>
      </c>
      <c r="S621" s="16"/>
      <c r="T621" s="19">
        <v>42671</v>
      </c>
      <c r="U621" s="16">
        <v>0</v>
      </c>
      <c r="V621" s="19"/>
      <c r="W621" s="160"/>
      <c r="X621" s="160"/>
      <c r="Y621" s="160"/>
      <c r="Z621" s="160"/>
      <c r="AA621" s="160"/>
      <c r="AB621" s="10">
        <v>42643</v>
      </c>
      <c r="AC621" t="s">
        <v>239</v>
      </c>
      <c r="AD621" s="160">
        <f t="shared" si="69"/>
        <v>0</v>
      </c>
      <c r="AF621" t="s">
        <v>466</v>
      </c>
      <c r="AG621" t="str">
        <f t="shared" si="70"/>
        <v/>
      </c>
    </row>
    <row r="622" spans="1:33" x14ac:dyDescent="0.25">
      <c r="A622">
        <v>4293</v>
      </c>
      <c r="B622">
        <v>17416</v>
      </c>
      <c r="C622" s="6" t="s">
        <v>3638</v>
      </c>
      <c r="D622" s="8">
        <v>530000000</v>
      </c>
      <c r="E622" s="6" t="s">
        <v>5252</v>
      </c>
      <c r="G622" s="10">
        <v>42362</v>
      </c>
      <c r="J622" s="133">
        <f ca="1">VLOOKUP(A622,OFFSET('Классификация клиентов'!$A$6,1,0,1000,2),2,0)</f>
        <v>2.2000000000000002</v>
      </c>
      <c r="K622" s="15">
        <f t="shared" si="64"/>
        <v>1</v>
      </c>
      <c r="L622" s="15">
        <v>-2</v>
      </c>
      <c r="M622" s="15" t="s">
        <v>1643</v>
      </c>
      <c r="N622" s="16">
        <f t="shared" ca="1" si="66"/>
        <v>2</v>
      </c>
      <c r="O622" s="8">
        <f t="shared" ca="1" si="67"/>
        <v>2</v>
      </c>
      <c r="P622" s="8">
        <f t="shared" ca="1" si="68"/>
        <v>2</v>
      </c>
      <c r="Q622" s="8">
        <f t="shared" si="65"/>
        <v>0</v>
      </c>
      <c r="R622" s="16">
        <v>1</v>
      </c>
      <c r="S622" s="16"/>
      <c r="T622" s="19">
        <v>42380</v>
      </c>
      <c r="U622" s="16">
        <v>0</v>
      </c>
      <c r="V622" s="19"/>
      <c r="W622" s="160"/>
      <c r="X622" s="160"/>
      <c r="Y622" s="160"/>
      <c r="Z622" s="160"/>
      <c r="AA622" s="160"/>
      <c r="AB622" s="10">
        <v>42400</v>
      </c>
      <c r="AC622" t="s">
        <v>239</v>
      </c>
      <c r="AD622" s="160">
        <f t="shared" si="69"/>
        <v>0</v>
      </c>
      <c r="AF622" t="s">
        <v>466</v>
      </c>
      <c r="AG622" t="str">
        <f t="shared" si="70"/>
        <v/>
      </c>
    </row>
    <row r="623" spans="1:33" x14ac:dyDescent="0.25">
      <c r="A623">
        <v>4295</v>
      </c>
      <c r="B623">
        <v>11464</v>
      </c>
      <c r="C623" s="6" t="s">
        <v>1153</v>
      </c>
      <c r="D623" s="8">
        <v>302325581.33999997</v>
      </c>
      <c r="E623" s="6" t="s">
        <v>2094</v>
      </c>
      <c r="G623" s="10">
        <v>41725</v>
      </c>
      <c r="J623" s="133">
        <f ca="1">VLOOKUP(A623,OFFSET('Классификация клиентов'!$A$6,1,0,1000,2),2,0)</f>
        <v>2.1</v>
      </c>
      <c r="K623" s="15">
        <f t="shared" si="64"/>
        <v>1</v>
      </c>
      <c r="L623" s="15"/>
      <c r="M623" s="15"/>
      <c r="N623" s="16">
        <f t="shared" ca="1" si="66"/>
        <v>2.1</v>
      </c>
      <c r="O623" s="8">
        <f t="shared" ca="1" si="67"/>
        <v>2.1</v>
      </c>
      <c r="P623" s="8">
        <f t="shared" ca="1" si="68"/>
        <v>2.1</v>
      </c>
      <c r="Q623" s="8">
        <f t="shared" si="65"/>
        <v>0</v>
      </c>
      <c r="R623" s="16">
        <v>1</v>
      </c>
      <c r="S623" s="16"/>
      <c r="T623" s="19">
        <v>41744</v>
      </c>
      <c r="U623" s="16">
        <v>0</v>
      </c>
      <c r="V623" s="19"/>
      <c r="W623" s="160"/>
      <c r="X623" s="160"/>
      <c r="Y623" s="160"/>
      <c r="Z623" s="160"/>
      <c r="AA623" s="160"/>
      <c r="AB623" s="10">
        <v>42328</v>
      </c>
      <c r="AC623" t="s">
        <v>239</v>
      </c>
      <c r="AD623" s="160">
        <f t="shared" si="69"/>
        <v>0</v>
      </c>
      <c r="AF623" t="s">
        <v>466</v>
      </c>
      <c r="AG623" t="str">
        <f t="shared" si="70"/>
        <v/>
      </c>
    </row>
    <row r="624" spans="1:33" x14ac:dyDescent="0.25">
      <c r="A624">
        <v>4295</v>
      </c>
      <c r="B624">
        <v>13796</v>
      </c>
      <c r="C624" s="6" t="s">
        <v>1631</v>
      </c>
      <c r="D624" s="8">
        <v>308867133.13999999</v>
      </c>
      <c r="E624" s="6" t="s">
        <v>2095</v>
      </c>
      <c r="G624" s="10">
        <v>41920</v>
      </c>
      <c r="J624" s="133">
        <f ca="1">VLOOKUP(A624,OFFSET('Классификация клиентов'!$A$6,1,0,1000,2),2,0)</f>
        <v>2.1</v>
      </c>
      <c r="K624" s="15">
        <f t="shared" si="64"/>
        <v>1</v>
      </c>
      <c r="L624" s="15"/>
      <c r="M624" s="15"/>
      <c r="N624" s="16">
        <f t="shared" ca="1" si="66"/>
        <v>2.1</v>
      </c>
      <c r="O624" s="8">
        <f t="shared" ca="1" si="67"/>
        <v>2.1</v>
      </c>
      <c r="P624" s="8">
        <f t="shared" ca="1" si="68"/>
        <v>2.1</v>
      </c>
      <c r="Q624" s="8">
        <f t="shared" si="65"/>
        <v>0</v>
      </c>
      <c r="R624" s="16">
        <v>1</v>
      </c>
      <c r="S624" s="16"/>
      <c r="T624" s="19">
        <v>41988</v>
      </c>
      <c r="U624" s="16">
        <v>0</v>
      </c>
      <c r="V624" s="19"/>
      <c r="W624" s="160"/>
      <c r="X624" s="160"/>
      <c r="Y624" s="160"/>
      <c r="Z624" s="160"/>
      <c r="AA624" s="160"/>
      <c r="AB624" s="10">
        <v>42237</v>
      </c>
      <c r="AC624" t="s">
        <v>239</v>
      </c>
      <c r="AD624" s="160">
        <f t="shared" si="69"/>
        <v>0</v>
      </c>
      <c r="AF624" t="s">
        <v>466</v>
      </c>
      <c r="AG624" t="str">
        <f t="shared" si="70"/>
        <v/>
      </c>
    </row>
    <row r="625" spans="1:33" x14ac:dyDescent="0.25">
      <c r="A625">
        <v>4295</v>
      </c>
      <c r="B625">
        <v>26699</v>
      </c>
      <c r="C625" s="6" t="s">
        <v>5636</v>
      </c>
      <c r="D625" s="8">
        <v>97173500.340000004</v>
      </c>
      <c r="E625" s="6" t="s">
        <v>5638</v>
      </c>
      <c r="G625" s="10">
        <v>42635</v>
      </c>
      <c r="J625" s="133">
        <f ca="1">VLOOKUP(A625,OFFSET('Классификация клиентов'!$A$6,1,0,1000,2),2,0)</f>
        <v>2.1</v>
      </c>
      <c r="K625" s="15">
        <f t="shared" si="64"/>
        <v>1</v>
      </c>
      <c r="L625" s="15"/>
      <c r="M625" s="15"/>
      <c r="N625" s="16">
        <f t="shared" ca="1" si="66"/>
        <v>2.1</v>
      </c>
      <c r="O625" s="8">
        <f t="shared" ca="1" si="67"/>
        <v>2.1</v>
      </c>
      <c r="P625" s="8">
        <f t="shared" ca="1" si="68"/>
        <v>2.1</v>
      </c>
      <c r="Q625" s="8">
        <f t="shared" si="65"/>
        <v>0</v>
      </c>
      <c r="R625" s="16">
        <v>1</v>
      </c>
      <c r="S625" s="16">
        <v>1</v>
      </c>
      <c r="T625" s="19">
        <v>42658</v>
      </c>
      <c r="U625" s="16">
        <v>0</v>
      </c>
      <c r="V625" s="19"/>
      <c r="W625" s="160"/>
      <c r="X625" s="160"/>
      <c r="Y625" s="160"/>
      <c r="Z625" s="160"/>
      <c r="AA625" s="160"/>
      <c r="AB625" s="10">
        <v>42647</v>
      </c>
      <c r="AC625" t="s">
        <v>239</v>
      </c>
      <c r="AD625" s="160">
        <f t="shared" si="69"/>
        <v>0</v>
      </c>
      <c r="AF625" t="s">
        <v>466</v>
      </c>
      <c r="AG625" t="str">
        <f t="shared" si="70"/>
        <v/>
      </c>
    </row>
    <row r="626" spans="1:33" x14ac:dyDescent="0.25">
      <c r="A626">
        <v>4306</v>
      </c>
      <c r="B626">
        <v>4949</v>
      </c>
      <c r="C626" s="6" t="s">
        <v>8</v>
      </c>
      <c r="D626" s="8">
        <v>854388781.98000002</v>
      </c>
      <c r="E626" s="6" t="s">
        <v>2096</v>
      </c>
      <c r="G626" s="10">
        <v>40659</v>
      </c>
      <c r="J626" s="133">
        <f ca="1">VLOOKUP(A626,OFFSET('Классификация клиентов'!$A$6,1,0,1000,2),2,0)</f>
        <v>1</v>
      </c>
      <c r="K626" s="15">
        <f t="shared" si="64"/>
        <v>1</v>
      </c>
      <c r="L626" s="15"/>
      <c r="M626" s="15"/>
      <c r="N626" s="16">
        <f t="shared" ca="1" si="66"/>
        <v>1</v>
      </c>
      <c r="O626" s="8">
        <f t="shared" ca="1" si="67"/>
        <v>1</v>
      </c>
      <c r="P626" s="8">
        <f t="shared" ca="1" si="68"/>
        <v>1</v>
      </c>
      <c r="Q626" s="8">
        <f t="shared" si="65"/>
        <v>0</v>
      </c>
      <c r="R626" s="16">
        <v>1</v>
      </c>
      <c r="S626" s="16"/>
      <c r="T626" s="19">
        <v>40700</v>
      </c>
      <c r="U626" s="16">
        <v>0</v>
      </c>
      <c r="V626" s="19"/>
      <c r="W626" s="160">
        <v>0</v>
      </c>
      <c r="X626" s="160"/>
      <c r="Y626" s="160"/>
      <c r="Z626" s="160"/>
      <c r="AA626" s="160"/>
      <c r="AB626" s="10">
        <v>42521</v>
      </c>
      <c r="AC626" t="s">
        <v>296</v>
      </c>
      <c r="AD626" s="160">
        <f t="shared" si="69"/>
        <v>1</v>
      </c>
      <c r="AF626" t="s">
        <v>2928</v>
      </c>
      <c r="AG626" t="str">
        <f t="shared" si="70"/>
        <v>реструктуризация (РКК №105 от 2012-12-12, РКК №39 от 2014-05-14)</v>
      </c>
    </row>
    <row r="627" spans="1:33" x14ac:dyDescent="0.25">
      <c r="A627">
        <v>4306</v>
      </c>
      <c r="B627">
        <v>6971</v>
      </c>
      <c r="C627" s="6" t="s">
        <v>152</v>
      </c>
      <c r="D627" s="8">
        <v>180445690.99000001</v>
      </c>
      <c r="E627" s="6" t="s">
        <v>2097</v>
      </c>
      <c r="G627" s="10">
        <v>40998</v>
      </c>
      <c r="J627" s="133">
        <f ca="1">VLOOKUP(A627,OFFSET('Классификация клиентов'!$A$6,1,0,1000,2),2,0)</f>
        <v>1</v>
      </c>
      <c r="K627" s="15">
        <f t="shared" si="64"/>
        <v>1</v>
      </c>
      <c r="L627" s="15"/>
      <c r="M627" s="15"/>
      <c r="N627" s="16">
        <f t="shared" ca="1" si="66"/>
        <v>1</v>
      </c>
      <c r="O627" s="8">
        <f t="shared" ca="1" si="67"/>
        <v>1</v>
      </c>
      <c r="P627" s="8">
        <f t="shared" ca="1" si="68"/>
        <v>1</v>
      </c>
      <c r="Q627" s="8">
        <f t="shared" si="65"/>
        <v>0</v>
      </c>
      <c r="R627" s="16">
        <v>1</v>
      </c>
      <c r="S627" s="16"/>
      <c r="T627" s="19">
        <v>41031</v>
      </c>
      <c r="U627" s="16">
        <v>0</v>
      </c>
      <c r="V627" s="19"/>
      <c r="W627" s="160">
        <v>0</v>
      </c>
      <c r="X627" s="160"/>
      <c r="Y627" s="160"/>
      <c r="Z627" s="160"/>
      <c r="AA627" s="160"/>
      <c r="AB627" s="10">
        <v>42521</v>
      </c>
      <c r="AC627" t="s">
        <v>296</v>
      </c>
      <c r="AD627" s="160">
        <f t="shared" si="69"/>
        <v>1</v>
      </c>
      <c r="AF627" t="s">
        <v>2929</v>
      </c>
      <c r="AG627" t="str">
        <f t="shared" si="70"/>
        <v>реструктуризация (РКК №105 от 2012-12-12)</v>
      </c>
    </row>
    <row r="628" spans="1:33" x14ac:dyDescent="0.25">
      <c r="A628">
        <v>4351</v>
      </c>
      <c r="B628">
        <v>15807</v>
      </c>
      <c r="C628" s="6" t="s">
        <v>2621</v>
      </c>
      <c r="D628" s="8">
        <v>26250000000</v>
      </c>
      <c r="E628" s="6" t="s">
        <v>2622</v>
      </c>
      <c r="G628" s="10">
        <v>42180</v>
      </c>
      <c r="J628" s="133">
        <f ca="1">VLOOKUP(A628,OFFSET('Классификация клиентов'!$A$6,1,0,1000,2),2,0)</f>
        <v>1</v>
      </c>
      <c r="K628" s="15">
        <f t="shared" si="64"/>
        <v>1</v>
      </c>
      <c r="L628" s="15"/>
      <c r="M628" s="15"/>
      <c r="N628" s="16">
        <f t="shared" ca="1" si="66"/>
        <v>1</v>
      </c>
      <c r="O628" s="8">
        <f t="shared" ca="1" si="67"/>
        <v>1</v>
      </c>
      <c r="P628" s="8">
        <f t="shared" ca="1" si="68"/>
        <v>1</v>
      </c>
      <c r="Q628" s="8">
        <f t="shared" si="65"/>
        <v>0</v>
      </c>
      <c r="R628" s="16">
        <v>1</v>
      </c>
      <c r="S628" s="16"/>
      <c r="T628" s="19">
        <v>42185</v>
      </c>
      <c r="U628" s="16">
        <v>0</v>
      </c>
      <c r="V628" s="19"/>
      <c r="W628" s="160">
        <v>0</v>
      </c>
      <c r="X628" s="160"/>
      <c r="Y628" s="160">
        <v>0</v>
      </c>
      <c r="Z628" s="160"/>
      <c r="AA628" s="160"/>
      <c r="AB628" s="10">
        <v>42573</v>
      </c>
      <c r="AC628" t="s">
        <v>296</v>
      </c>
      <c r="AD628" s="160">
        <f t="shared" si="69"/>
        <v>2</v>
      </c>
      <c r="AF628" t="s">
        <v>4986</v>
      </c>
      <c r="AG628" t="str">
        <f t="shared" si="70"/>
        <v>реструктуризация (РП №53 от 2016-07-05);
цели: предоставление/погашение займов 3 лицам (РП №58 от 2015-06-10)</v>
      </c>
    </row>
    <row r="629" spans="1:33" x14ac:dyDescent="0.25">
      <c r="A629">
        <v>4362</v>
      </c>
      <c r="B629">
        <v>11717</v>
      </c>
      <c r="C629" s="6" t="s">
        <v>1223</v>
      </c>
      <c r="D629" s="8">
        <v>1927104000</v>
      </c>
      <c r="E629" s="6" t="s">
        <v>2098</v>
      </c>
      <c r="G629" s="10">
        <v>41751</v>
      </c>
      <c r="J629" s="133">
        <f ca="1">VLOOKUP(A629,OFFSET('Классификация клиентов'!$A$6,1,0,1000,2),2,0)</f>
        <v>2.2999999999999998</v>
      </c>
      <c r="K629" s="15">
        <f t="shared" si="64"/>
        <v>1</v>
      </c>
      <c r="L629" s="15"/>
      <c r="M629" s="15"/>
      <c r="N629" s="16">
        <f t="shared" ca="1" si="66"/>
        <v>2.2999999999999998</v>
      </c>
      <c r="O629" s="8">
        <f t="shared" ca="1" si="67"/>
        <v>2.2999999999999998</v>
      </c>
      <c r="P629" s="8">
        <f t="shared" ca="1" si="68"/>
        <v>2.2999999999999998</v>
      </c>
      <c r="Q629" s="8">
        <f t="shared" si="65"/>
        <v>0</v>
      </c>
      <c r="R629" s="16">
        <v>1</v>
      </c>
      <c r="S629" s="16"/>
      <c r="T629" s="19">
        <v>41842</v>
      </c>
      <c r="U629" s="16">
        <v>0</v>
      </c>
      <c r="V629" s="19"/>
      <c r="W629" s="160"/>
      <c r="X629" s="160"/>
      <c r="Y629" s="160">
        <v>0</v>
      </c>
      <c r="Z629" s="160"/>
      <c r="AA629" s="160"/>
      <c r="AB629" s="10">
        <v>42573</v>
      </c>
      <c r="AC629" t="s">
        <v>296</v>
      </c>
      <c r="AD629" s="160">
        <f t="shared" si="69"/>
        <v>1</v>
      </c>
      <c r="AF629" t="s">
        <v>2099</v>
      </c>
      <c r="AG629" t="str">
        <f t="shared" si="70"/>
        <v>цели: предоставление/погашение займов 3 лицам (РКК №24 от 2014-04-02)</v>
      </c>
    </row>
    <row r="630" spans="1:33" x14ac:dyDescent="0.25">
      <c r="A630">
        <v>4380</v>
      </c>
      <c r="B630">
        <v>8641</v>
      </c>
      <c r="C630" s="6" t="s">
        <v>267</v>
      </c>
      <c r="D630" s="8">
        <v>11150124262.639999</v>
      </c>
      <c r="E630" s="6" t="s">
        <v>2100</v>
      </c>
      <c r="G630" s="10">
        <v>41264</v>
      </c>
      <c r="J630" s="133">
        <f ca="1">VLOOKUP(A630,OFFSET('Классификация клиентов'!$A$6,1,0,1000,2),2,0)</f>
        <v>1</v>
      </c>
      <c r="K630" s="15">
        <f t="shared" si="64"/>
        <v>1</v>
      </c>
      <c r="L630" s="15"/>
      <c r="M630" s="15"/>
      <c r="N630" s="16">
        <f t="shared" ca="1" si="66"/>
        <v>1</v>
      </c>
      <c r="O630" s="8">
        <f t="shared" ca="1" si="67"/>
        <v>1</v>
      </c>
      <c r="P630" s="8">
        <f t="shared" ca="1" si="68"/>
        <v>1</v>
      </c>
      <c r="Q630" s="8">
        <f t="shared" si="65"/>
        <v>0</v>
      </c>
      <c r="R630" s="16">
        <v>1</v>
      </c>
      <c r="S630" s="16"/>
      <c r="T630" s="19">
        <v>41445</v>
      </c>
      <c r="U630" s="16">
        <v>0</v>
      </c>
      <c r="V630" s="19"/>
      <c r="W630" s="160"/>
      <c r="X630" s="160"/>
      <c r="Y630" s="160"/>
      <c r="Z630" s="160"/>
      <c r="AA630" s="160"/>
      <c r="AB630" s="10">
        <v>41449</v>
      </c>
      <c r="AC630" t="s">
        <v>298</v>
      </c>
      <c r="AD630" s="160">
        <f t="shared" si="69"/>
        <v>0</v>
      </c>
      <c r="AF630" t="s">
        <v>466</v>
      </c>
      <c r="AG630" t="str">
        <f t="shared" si="70"/>
        <v/>
      </c>
    </row>
    <row r="631" spans="1:33" x14ac:dyDescent="0.25">
      <c r="A631">
        <v>4380</v>
      </c>
      <c r="B631">
        <v>9035</v>
      </c>
      <c r="C631" s="6" t="s">
        <v>94</v>
      </c>
      <c r="D631" s="8">
        <v>8415595000</v>
      </c>
      <c r="E631" s="6" t="s">
        <v>2101</v>
      </c>
      <c r="G631" s="10">
        <v>41382</v>
      </c>
      <c r="J631" s="133">
        <f ca="1">VLOOKUP(A631,OFFSET('Классификация клиентов'!$A$6,1,0,1000,2),2,0)</f>
        <v>1</v>
      </c>
      <c r="K631" s="15">
        <f t="shared" si="64"/>
        <v>1</v>
      </c>
      <c r="L631" s="15"/>
      <c r="M631" s="15"/>
      <c r="N631" s="16">
        <f t="shared" ca="1" si="66"/>
        <v>1</v>
      </c>
      <c r="O631" s="8">
        <f t="shared" ca="1" si="67"/>
        <v>1</v>
      </c>
      <c r="P631" s="8">
        <f t="shared" ca="1" si="68"/>
        <v>1</v>
      </c>
      <c r="Q631" s="8">
        <f t="shared" si="65"/>
        <v>0</v>
      </c>
      <c r="R631" s="16">
        <v>1</v>
      </c>
      <c r="S631" s="16"/>
      <c r="T631" s="19">
        <v>41264</v>
      </c>
      <c r="U631" s="16">
        <v>0</v>
      </c>
      <c r="V631" s="19"/>
      <c r="W631" s="160"/>
      <c r="X631" s="160"/>
      <c r="Y631" s="160"/>
      <c r="Z631" s="160"/>
      <c r="AA631" s="160"/>
      <c r="AB631" s="10">
        <v>41418</v>
      </c>
      <c r="AC631" t="s">
        <v>298</v>
      </c>
      <c r="AD631" s="160">
        <f t="shared" si="69"/>
        <v>0</v>
      </c>
      <c r="AF631" t="s">
        <v>466</v>
      </c>
      <c r="AG631" t="str">
        <f t="shared" si="70"/>
        <v/>
      </c>
    </row>
    <row r="632" spans="1:33" x14ac:dyDescent="0.25">
      <c r="A632">
        <v>4390</v>
      </c>
      <c r="B632">
        <v>9306</v>
      </c>
      <c r="C632" s="6" t="s">
        <v>354</v>
      </c>
      <c r="D632" s="8">
        <v>143157894.80000001</v>
      </c>
      <c r="E632" s="6" t="s">
        <v>2102</v>
      </c>
      <c r="G632" s="10">
        <v>41453</v>
      </c>
      <c r="J632" s="133">
        <f ca="1">VLOOKUP(A632,OFFSET('Классификация клиентов'!$A$6,1,0,1000,2),2,0)</f>
        <v>1</v>
      </c>
      <c r="K632" s="15">
        <f t="shared" si="64"/>
        <v>1</v>
      </c>
      <c r="L632" s="15"/>
      <c r="M632" s="15"/>
      <c r="N632" s="16">
        <f t="shared" ca="1" si="66"/>
        <v>1</v>
      </c>
      <c r="O632" s="8">
        <f t="shared" ca="1" si="67"/>
        <v>1</v>
      </c>
      <c r="P632" s="8">
        <f t="shared" ca="1" si="68"/>
        <v>1</v>
      </c>
      <c r="Q632" s="8">
        <f t="shared" si="65"/>
        <v>0</v>
      </c>
      <c r="R632" s="16">
        <v>1</v>
      </c>
      <c r="S632" s="16"/>
      <c r="T632" s="19">
        <v>41470</v>
      </c>
      <c r="U632" s="16">
        <v>0</v>
      </c>
      <c r="V632" s="19"/>
      <c r="W632" s="160"/>
      <c r="X632" s="160"/>
      <c r="Y632" s="160"/>
      <c r="Z632" s="160"/>
      <c r="AA632" s="160"/>
      <c r="AB632" s="10">
        <v>42237</v>
      </c>
      <c r="AC632" t="s">
        <v>239</v>
      </c>
      <c r="AD632" s="160">
        <f t="shared" si="69"/>
        <v>0</v>
      </c>
      <c r="AF632" t="s">
        <v>466</v>
      </c>
      <c r="AG632" t="str">
        <f t="shared" si="70"/>
        <v/>
      </c>
    </row>
    <row r="633" spans="1:33" x14ac:dyDescent="0.25">
      <c r="A633">
        <v>4390</v>
      </c>
      <c r="B633">
        <v>17787</v>
      </c>
      <c r="C633" s="6" t="s">
        <v>3965</v>
      </c>
      <c r="D633" s="8">
        <v>842105263.14999998</v>
      </c>
      <c r="E633" s="6" t="s">
        <v>3968</v>
      </c>
      <c r="G633" s="10">
        <v>42482</v>
      </c>
      <c r="J633" s="133">
        <f ca="1">VLOOKUP(A633,OFFSET('Классификация клиентов'!$A$6,1,0,1000,2),2,0)</f>
        <v>1</v>
      </c>
      <c r="K633" s="15">
        <f t="shared" si="64"/>
        <v>1</v>
      </c>
      <c r="L633" s="15"/>
      <c r="M633" s="15"/>
      <c r="N633" s="16">
        <f t="shared" ca="1" si="66"/>
        <v>1</v>
      </c>
      <c r="O633" s="8">
        <f t="shared" ca="1" si="67"/>
        <v>1</v>
      </c>
      <c r="P633" s="8">
        <f t="shared" ca="1" si="68"/>
        <v>1</v>
      </c>
      <c r="Q633" s="8">
        <f t="shared" si="65"/>
        <v>0</v>
      </c>
      <c r="R633" s="16">
        <v>1</v>
      </c>
      <c r="S633" s="16"/>
      <c r="T633" s="19">
        <v>42504</v>
      </c>
      <c r="U633" s="16">
        <v>0</v>
      </c>
      <c r="V633" s="19"/>
      <c r="W633" s="160"/>
      <c r="X633" s="160"/>
      <c r="Y633" s="160"/>
      <c r="Z633" s="160"/>
      <c r="AA633" s="160"/>
      <c r="AB633" s="10">
        <v>42482</v>
      </c>
      <c r="AC633" t="s">
        <v>239</v>
      </c>
      <c r="AD633" s="160">
        <f t="shared" si="69"/>
        <v>0</v>
      </c>
      <c r="AF633" t="s">
        <v>466</v>
      </c>
      <c r="AG633" t="str">
        <f t="shared" si="70"/>
        <v/>
      </c>
    </row>
    <row r="634" spans="1:33" x14ac:dyDescent="0.25">
      <c r="A634">
        <v>4390</v>
      </c>
      <c r="B634">
        <v>27186</v>
      </c>
      <c r="C634" s="6" t="s">
        <v>7090</v>
      </c>
      <c r="D634" s="8">
        <v>163085773.08000001</v>
      </c>
      <c r="E634" s="6" t="s">
        <v>7110</v>
      </c>
      <c r="G634" s="10">
        <v>42691</v>
      </c>
      <c r="J634" s="133">
        <f ca="1">VLOOKUP(A634,OFFSET('Классификация клиентов'!$A$6,1,0,1000,2),2,0)</f>
        <v>1</v>
      </c>
      <c r="K634" s="15">
        <f t="shared" si="64"/>
        <v>1</v>
      </c>
      <c r="L634" s="15"/>
      <c r="M634" s="15"/>
      <c r="N634" s="16">
        <f t="shared" ca="1" si="66"/>
        <v>1</v>
      </c>
      <c r="O634" s="8">
        <f t="shared" ca="1" si="67"/>
        <v>1</v>
      </c>
      <c r="P634" s="8">
        <f t="shared" ca="1" si="68"/>
        <v>1</v>
      </c>
      <c r="Q634" s="8">
        <f t="shared" si="65"/>
        <v>0</v>
      </c>
      <c r="R634" s="16">
        <v>1</v>
      </c>
      <c r="S634" s="16"/>
      <c r="T634" s="19">
        <v>42718</v>
      </c>
      <c r="U634" s="16">
        <v>0</v>
      </c>
      <c r="V634" s="19"/>
      <c r="W634" s="160"/>
      <c r="X634" s="160"/>
      <c r="Y634" s="160"/>
      <c r="Z634" s="160"/>
      <c r="AA634" s="160"/>
      <c r="AB634" s="10">
        <v>42735</v>
      </c>
      <c r="AC634" t="s">
        <v>239</v>
      </c>
      <c r="AD634" s="160">
        <f t="shared" si="69"/>
        <v>0</v>
      </c>
      <c r="AF634" t="s">
        <v>466</v>
      </c>
      <c r="AG634" t="str">
        <f t="shared" si="70"/>
        <v/>
      </c>
    </row>
    <row r="635" spans="1:33" x14ac:dyDescent="0.25">
      <c r="A635">
        <v>4406</v>
      </c>
      <c r="B635">
        <v>5719</v>
      </c>
      <c r="C635" s="6" t="s">
        <v>449</v>
      </c>
      <c r="D635" s="8">
        <v>145001000</v>
      </c>
      <c r="E635" s="6" t="s">
        <v>2103</v>
      </c>
      <c r="G635" s="10">
        <v>40760</v>
      </c>
      <c r="J635" s="133">
        <f ca="1">VLOOKUP(A635,OFFSET('Классификация клиентов'!$A$6,1,0,1000,2),2,0)</f>
        <v>3</v>
      </c>
      <c r="K635" s="15">
        <f t="shared" si="64"/>
        <v>3</v>
      </c>
      <c r="L635" s="15"/>
      <c r="M635" s="15"/>
      <c r="N635" s="16">
        <f t="shared" ca="1" si="66"/>
        <v>5</v>
      </c>
      <c r="O635" s="8">
        <f t="shared" ca="1" si="67"/>
        <v>5</v>
      </c>
      <c r="P635" s="8">
        <f t="shared" ca="1" si="68"/>
        <v>5</v>
      </c>
      <c r="Q635" s="8">
        <f t="shared" si="65"/>
        <v>0</v>
      </c>
      <c r="R635" s="16">
        <v>1</v>
      </c>
      <c r="S635" s="16"/>
      <c r="T635" s="19">
        <v>36526</v>
      </c>
      <c r="U635" s="16">
        <v>694</v>
      </c>
      <c r="V635" s="19"/>
      <c r="W635" s="160"/>
      <c r="X635" s="160"/>
      <c r="Y635" s="160"/>
      <c r="Z635" s="160"/>
      <c r="AA635" s="160"/>
      <c r="AB635" s="10">
        <v>42726</v>
      </c>
      <c r="AC635" t="s">
        <v>298</v>
      </c>
      <c r="AD635" s="160">
        <f t="shared" si="69"/>
        <v>0</v>
      </c>
      <c r="AF635" t="s">
        <v>466</v>
      </c>
      <c r="AG635" t="str">
        <f t="shared" si="70"/>
        <v/>
      </c>
    </row>
    <row r="636" spans="1:33" x14ac:dyDescent="0.25">
      <c r="A636">
        <v>4414</v>
      </c>
      <c r="B636">
        <v>6212</v>
      </c>
      <c r="C636" s="6" t="s">
        <v>181</v>
      </c>
      <c r="D636" s="8">
        <v>2133094255.3</v>
      </c>
      <c r="E636" s="6" t="s">
        <v>2104</v>
      </c>
      <c r="G636" s="10">
        <v>40820</v>
      </c>
      <c r="J636" s="133">
        <f ca="1">VLOOKUP(A636,OFFSET('Классификация клиентов'!$A$6,1,0,1000,2),2,0)</f>
        <v>2.1</v>
      </c>
      <c r="K636" s="15">
        <f t="shared" si="64"/>
        <v>1</v>
      </c>
      <c r="L636" s="15"/>
      <c r="M636" s="15"/>
      <c r="N636" s="16">
        <f t="shared" ca="1" si="66"/>
        <v>2.1</v>
      </c>
      <c r="O636" s="8">
        <f t="shared" ca="1" si="67"/>
        <v>2.1</v>
      </c>
      <c r="P636" s="8">
        <f t="shared" ca="1" si="68"/>
        <v>2.1</v>
      </c>
      <c r="Q636" s="8">
        <f t="shared" si="65"/>
        <v>0</v>
      </c>
      <c r="R636" s="16">
        <v>1</v>
      </c>
      <c r="S636" s="16"/>
      <c r="T636" s="19">
        <v>40856</v>
      </c>
      <c r="U636" s="16">
        <v>0</v>
      </c>
      <c r="V636" s="19"/>
      <c r="W636" s="160">
        <v>0</v>
      </c>
      <c r="X636" s="160"/>
      <c r="Y636" s="160"/>
      <c r="Z636" s="160"/>
      <c r="AA636" s="160"/>
      <c r="AB636" s="10">
        <v>42369</v>
      </c>
      <c r="AC636" t="s">
        <v>296</v>
      </c>
      <c r="AD636" s="160">
        <f t="shared" si="69"/>
        <v>1</v>
      </c>
      <c r="AF636" t="s">
        <v>3516</v>
      </c>
      <c r="AG636" t="str">
        <f t="shared" si="70"/>
        <v>реструктуризация (РП №114 от 2015-12-08)</v>
      </c>
    </row>
    <row r="637" spans="1:33" x14ac:dyDescent="0.25">
      <c r="A637">
        <v>4438</v>
      </c>
      <c r="B637">
        <v>20967</v>
      </c>
      <c r="C637" s="6" t="s">
        <v>4690</v>
      </c>
      <c r="D637" s="8">
        <v>15000000000</v>
      </c>
      <c r="E637" s="6" t="s">
        <v>4721</v>
      </c>
      <c r="G637" s="10">
        <v>42535</v>
      </c>
      <c r="J637" s="133">
        <f ca="1">VLOOKUP(A637,OFFSET('Классификация клиентов'!$A$6,1,0,1000,2),2,0)</f>
        <v>1</v>
      </c>
      <c r="K637" s="15">
        <f t="shared" si="64"/>
        <v>1</v>
      </c>
      <c r="L637" s="15"/>
      <c r="M637" s="15"/>
      <c r="N637" s="16">
        <f t="shared" ca="1" si="66"/>
        <v>1</v>
      </c>
      <c r="O637" s="8">
        <f t="shared" ca="1" si="67"/>
        <v>1</v>
      </c>
      <c r="P637" s="8">
        <f t="shared" ca="1" si="68"/>
        <v>1</v>
      </c>
      <c r="Q637" s="8">
        <f t="shared" si="65"/>
        <v>0</v>
      </c>
      <c r="R637" s="16">
        <v>1</v>
      </c>
      <c r="S637" s="16"/>
      <c r="T637" s="19">
        <v>42750</v>
      </c>
      <c r="U637" s="16">
        <v>0</v>
      </c>
      <c r="V637" s="19"/>
      <c r="W637" s="160">
        <v>0</v>
      </c>
      <c r="X637" s="160"/>
      <c r="Y637" s="160"/>
      <c r="Z637" s="160"/>
      <c r="AA637" s="160"/>
      <c r="AB637" s="10">
        <v>42735</v>
      </c>
      <c r="AC637" t="s">
        <v>296</v>
      </c>
      <c r="AD637" s="160">
        <f t="shared" si="69"/>
        <v>1</v>
      </c>
      <c r="AF637" t="s">
        <v>5680</v>
      </c>
      <c r="AG637" t="str">
        <f t="shared" si="70"/>
        <v>реструктуризация (РП №79 от 2016-09-19)</v>
      </c>
    </row>
    <row r="638" spans="1:33" x14ac:dyDescent="0.25">
      <c r="A638">
        <v>4438</v>
      </c>
      <c r="B638">
        <v>20968</v>
      </c>
      <c r="C638" s="6" t="s">
        <v>4691</v>
      </c>
      <c r="D638" s="8">
        <v>11000000000</v>
      </c>
      <c r="E638" s="6" t="s">
        <v>4722</v>
      </c>
      <c r="G638" s="10">
        <v>42535</v>
      </c>
      <c r="J638" s="133">
        <f ca="1">VLOOKUP(A638,OFFSET('Классификация клиентов'!$A$6,1,0,1000,2),2,0)</f>
        <v>1</v>
      </c>
      <c r="K638" s="15">
        <f t="shared" si="64"/>
        <v>1</v>
      </c>
      <c r="L638" s="15"/>
      <c r="M638" s="15"/>
      <c r="N638" s="16">
        <f t="shared" ca="1" si="66"/>
        <v>1</v>
      </c>
      <c r="O638" s="8">
        <f t="shared" ca="1" si="67"/>
        <v>1</v>
      </c>
      <c r="P638" s="8">
        <f t="shared" ca="1" si="68"/>
        <v>1</v>
      </c>
      <c r="Q638" s="8">
        <f t="shared" si="65"/>
        <v>0</v>
      </c>
      <c r="R638" s="16">
        <v>1</v>
      </c>
      <c r="S638" s="16"/>
      <c r="T638" s="19">
        <v>42750</v>
      </c>
      <c r="U638" s="16">
        <v>0</v>
      </c>
      <c r="V638" s="19"/>
      <c r="W638" s="160">
        <v>0</v>
      </c>
      <c r="X638" s="160"/>
      <c r="Y638" s="160"/>
      <c r="Z638" s="160"/>
      <c r="AA638" s="160"/>
      <c r="AB638" s="10">
        <v>42735</v>
      </c>
      <c r="AC638" t="s">
        <v>296</v>
      </c>
      <c r="AD638" s="160">
        <f t="shared" si="69"/>
        <v>1</v>
      </c>
      <c r="AF638" t="s">
        <v>5680</v>
      </c>
      <c r="AG638" t="str">
        <f t="shared" si="70"/>
        <v>реструктуризация (РП №79 от 2016-09-19)</v>
      </c>
    </row>
    <row r="639" spans="1:33" x14ac:dyDescent="0.25">
      <c r="A639">
        <v>4438</v>
      </c>
      <c r="B639">
        <v>23684</v>
      </c>
      <c r="C639" s="6" t="s">
        <v>4944</v>
      </c>
      <c r="D639" s="8">
        <v>880187412.75999999</v>
      </c>
      <c r="E639" s="6" t="s">
        <v>4957</v>
      </c>
      <c r="G639" s="10">
        <v>42565</v>
      </c>
      <c r="J639" s="133">
        <f ca="1">VLOOKUP(A639,OFFSET('Классификация клиентов'!$A$6,1,0,1000,2),2,0)</f>
        <v>1</v>
      </c>
      <c r="K639" s="15">
        <f t="shared" si="64"/>
        <v>1</v>
      </c>
      <c r="L639" s="15"/>
      <c r="M639" s="15"/>
      <c r="N639" s="16">
        <f t="shared" ca="1" si="66"/>
        <v>1</v>
      </c>
      <c r="O639" s="8">
        <f t="shared" ca="1" si="67"/>
        <v>1</v>
      </c>
      <c r="P639" s="8">
        <f t="shared" ca="1" si="68"/>
        <v>1</v>
      </c>
      <c r="Q639" s="8">
        <f t="shared" si="65"/>
        <v>0</v>
      </c>
      <c r="R639" s="16">
        <v>1</v>
      </c>
      <c r="S639" s="16"/>
      <c r="T639" s="19">
        <v>42660</v>
      </c>
      <c r="U639" s="16">
        <v>0</v>
      </c>
      <c r="V639" s="19"/>
      <c r="W639" s="160"/>
      <c r="X639" s="160"/>
      <c r="Y639" s="160">
        <v>0</v>
      </c>
      <c r="Z639" s="160"/>
      <c r="AA639" s="160"/>
      <c r="AB639" s="10">
        <v>42573</v>
      </c>
      <c r="AC639" t="s">
        <v>296</v>
      </c>
      <c r="AD639" s="160">
        <f t="shared" si="69"/>
        <v>1</v>
      </c>
      <c r="AF639" t="s">
        <v>4958</v>
      </c>
      <c r="AG639" t="str">
        <f t="shared" si="70"/>
        <v>цели: предоставление/погашение займов 3 лицам (РП №41 от 2016-05-18)</v>
      </c>
    </row>
    <row r="640" spans="1:33" x14ac:dyDescent="0.25">
      <c r="A640">
        <v>4438</v>
      </c>
      <c r="B640">
        <v>27379</v>
      </c>
      <c r="C640" s="6" t="s">
        <v>7091</v>
      </c>
      <c r="D640" s="8">
        <v>2899498500</v>
      </c>
      <c r="E640" s="6" t="s">
        <v>7111</v>
      </c>
      <c r="G640" s="10">
        <v>42733</v>
      </c>
      <c r="J640" s="133">
        <f ca="1">VLOOKUP(A640,OFFSET('Классификация клиентов'!$A$6,1,0,1000,2),2,0)</f>
        <v>1</v>
      </c>
      <c r="K640" s="15">
        <f t="shared" si="64"/>
        <v>1</v>
      </c>
      <c r="L640" s="15"/>
      <c r="M640" s="15"/>
      <c r="N640" s="16">
        <f t="shared" ca="1" si="66"/>
        <v>1</v>
      </c>
      <c r="O640" s="8">
        <f t="shared" ca="1" si="67"/>
        <v>1</v>
      </c>
      <c r="P640" s="8">
        <f t="shared" ca="1" si="68"/>
        <v>1</v>
      </c>
      <c r="Q640" s="8">
        <f t="shared" si="65"/>
        <v>0</v>
      </c>
      <c r="R640" s="16">
        <v>1</v>
      </c>
      <c r="S640" s="16"/>
      <c r="T640" s="19">
        <v>42750</v>
      </c>
      <c r="U640" s="16">
        <v>0</v>
      </c>
      <c r="V640" s="19"/>
      <c r="W640" s="160"/>
      <c r="X640" s="160"/>
      <c r="Y640" s="160">
        <v>0</v>
      </c>
      <c r="Z640" s="160"/>
      <c r="AA640" s="160"/>
      <c r="AB640" s="10">
        <v>42735</v>
      </c>
      <c r="AC640" t="s">
        <v>296</v>
      </c>
      <c r="AD640" s="160">
        <f t="shared" si="69"/>
        <v>1</v>
      </c>
      <c r="AF640" t="s">
        <v>4958</v>
      </c>
      <c r="AG640" t="str">
        <f t="shared" si="70"/>
        <v>цели: предоставление/погашение займов 3 лицам (РП №41 от 2016-05-18)</v>
      </c>
    </row>
    <row r="641" spans="1:33" x14ac:dyDescent="0.25">
      <c r="A641">
        <v>4438</v>
      </c>
      <c r="B641">
        <v>27380</v>
      </c>
      <c r="C641" s="6" t="s">
        <v>7092</v>
      </c>
      <c r="D641" s="8">
        <v>19384714103.759998</v>
      </c>
      <c r="E641" s="6" t="s">
        <v>7112</v>
      </c>
      <c r="G641" s="10">
        <v>42733</v>
      </c>
      <c r="J641" s="133">
        <f ca="1">VLOOKUP(A641,OFFSET('Классификация клиентов'!$A$6,1,0,1000,2),2,0)</f>
        <v>1</v>
      </c>
      <c r="K641" s="15">
        <f t="shared" si="64"/>
        <v>1</v>
      </c>
      <c r="L641" s="15"/>
      <c r="M641" s="15"/>
      <c r="N641" s="16">
        <f t="shared" ca="1" si="66"/>
        <v>1</v>
      </c>
      <c r="O641" s="8">
        <f t="shared" ca="1" si="67"/>
        <v>1</v>
      </c>
      <c r="P641" s="8">
        <f t="shared" ca="1" si="68"/>
        <v>1</v>
      </c>
      <c r="Q641" s="8">
        <f t="shared" si="65"/>
        <v>0</v>
      </c>
      <c r="R641" s="16">
        <v>1</v>
      </c>
      <c r="S641" s="16"/>
      <c r="T641" s="19">
        <v>42750</v>
      </c>
      <c r="U641" s="16">
        <v>0</v>
      </c>
      <c r="V641" s="19"/>
      <c r="W641" s="160"/>
      <c r="X641" s="160"/>
      <c r="Y641" s="160">
        <v>0</v>
      </c>
      <c r="Z641" s="160"/>
      <c r="AA641" s="160"/>
      <c r="AB641" s="10">
        <v>42735</v>
      </c>
      <c r="AC641" t="s">
        <v>296</v>
      </c>
      <c r="AD641" s="160">
        <f t="shared" si="69"/>
        <v>1</v>
      </c>
      <c r="AF641" t="s">
        <v>4958</v>
      </c>
      <c r="AG641" t="str">
        <f t="shared" si="70"/>
        <v>цели: предоставление/погашение займов 3 лицам (РП №41 от 2016-05-18)</v>
      </c>
    </row>
    <row r="642" spans="1:33" x14ac:dyDescent="0.25">
      <c r="A642">
        <v>4469</v>
      </c>
      <c r="B642">
        <v>26571</v>
      </c>
      <c r="C642" s="6" t="s">
        <v>5239</v>
      </c>
      <c r="D642" s="8">
        <v>170000000</v>
      </c>
      <c r="E642" s="6" t="s">
        <v>5243</v>
      </c>
      <c r="G642" s="10">
        <v>42598</v>
      </c>
      <c r="J642" s="133">
        <f ca="1">VLOOKUP(A642,OFFSET('Классификация клиентов'!$A$6,1,0,1000,2),2,0)</f>
        <v>1</v>
      </c>
      <c r="K642" s="15">
        <f t="shared" si="64"/>
        <v>1</v>
      </c>
      <c r="L642" s="15"/>
      <c r="M642" s="15"/>
      <c r="N642" s="16">
        <f t="shared" ca="1" si="66"/>
        <v>1</v>
      </c>
      <c r="O642" s="8">
        <f t="shared" ca="1" si="67"/>
        <v>1</v>
      </c>
      <c r="P642" s="8">
        <f t="shared" ca="1" si="68"/>
        <v>1</v>
      </c>
      <c r="Q642" s="8">
        <f t="shared" si="65"/>
        <v>0</v>
      </c>
      <c r="R642" s="16">
        <v>1</v>
      </c>
      <c r="S642" s="16"/>
      <c r="T642" s="19">
        <v>42604</v>
      </c>
      <c r="U642" s="16">
        <v>0</v>
      </c>
      <c r="V642" s="19"/>
      <c r="W642" s="160"/>
      <c r="X642" s="160"/>
      <c r="Y642" s="160"/>
      <c r="Z642" s="160"/>
      <c r="AA642" s="160"/>
      <c r="AB642" s="10">
        <v>42613</v>
      </c>
      <c r="AC642" t="s">
        <v>239</v>
      </c>
      <c r="AD642" s="160">
        <f t="shared" si="69"/>
        <v>0</v>
      </c>
      <c r="AF642" t="s">
        <v>466</v>
      </c>
      <c r="AG642" t="str">
        <f t="shared" si="70"/>
        <v/>
      </c>
    </row>
    <row r="643" spans="1:33" x14ac:dyDescent="0.25">
      <c r="A643">
        <v>4469</v>
      </c>
      <c r="B643">
        <v>26755</v>
      </c>
      <c r="C643" s="6" t="s">
        <v>5661</v>
      </c>
      <c r="D643" s="8">
        <v>150000000</v>
      </c>
      <c r="E643" s="6" t="s">
        <v>5665</v>
      </c>
      <c r="G643" s="10">
        <v>42650</v>
      </c>
      <c r="J643" s="133">
        <f ca="1">VLOOKUP(A643,OFFSET('Классификация клиентов'!$A$6,1,0,1000,2),2,0)</f>
        <v>1</v>
      </c>
      <c r="K643" s="15">
        <f t="shared" si="64"/>
        <v>1</v>
      </c>
      <c r="L643" s="15"/>
      <c r="M643" s="15"/>
      <c r="N643" s="16">
        <f t="shared" ca="1" si="66"/>
        <v>1</v>
      </c>
      <c r="O643" s="8">
        <f t="shared" ca="1" si="67"/>
        <v>1</v>
      </c>
      <c r="P643" s="8">
        <f t="shared" ca="1" si="68"/>
        <v>1</v>
      </c>
      <c r="Q643" s="8">
        <f t="shared" si="65"/>
        <v>0</v>
      </c>
      <c r="R643" s="16">
        <v>1</v>
      </c>
      <c r="S643" s="16"/>
      <c r="T643" s="19">
        <v>42673</v>
      </c>
      <c r="U643" s="16">
        <v>0</v>
      </c>
      <c r="V643" s="19"/>
      <c r="W643" s="160"/>
      <c r="X643" s="160"/>
      <c r="Y643" s="160"/>
      <c r="Z643" s="160"/>
      <c r="AA643" s="160"/>
      <c r="AB643" s="10">
        <v>42664</v>
      </c>
      <c r="AC643" t="s">
        <v>239</v>
      </c>
      <c r="AD643" s="160">
        <f t="shared" si="69"/>
        <v>0</v>
      </c>
      <c r="AF643" t="s">
        <v>466</v>
      </c>
      <c r="AG643" t="str">
        <f t="shared" si="70"/>
        <v/>
      </c>
    </row>
    <row r="644" spans="1:33" x14ac:dyDescent="0.25">
      <c r="A644">
        <v>4496</v>
      </c>
      <c r="B644">
        <v>6242</v>
      </c>
      <c r="C644" s="6" t="s">
        <v>476</v>
      </c>
      <c r="D644" s="8">
        <v>6171000000</v>
      </c>
      <c r="E644" s="6" t="s">
        <v>2105</v>
      </c>
      <c r="G644" s="10">
        <v>40842</v>
      </c>
      <c r="J644" s="133">
        <f ca="1">VLOOKUP(A644,OFFSET('Классификация клиентов'!$A$6,1,0,1000,2),2,0)</f>
        <v>1</v>
      </c>
      <c r="K644" s="15">
        <f t="shared" si="64"/>
        <v>1</v>
      </c>
      <c r="L644" s="15"/>
      <c r="M644" s="15"/>
      <c r="N644" s="16">
        <f t="shared" ca="1" si="66"/>
        <v>1</v>
      </c>
      <c r="O644" s="8">
        <f t="shared" ca="1" si="67"/>
        <v>1</v>
      </c>
      <c r="P644" s="8">
        <f t="shared" ca="1" si="68"/>
        <v>1</v>
      </c>
      <c r="Q644" s="8">
        <f t="shared" si="65"/>
        <v>0</v>
      </c>
      <c r="R644" s="16">
        <v>1</v>
      </c>
      <c r="S644" s="16"/>
      <c r="T644" s="19">
        <v>40843</v>
      </c>
      <c r="U644" s="16">
        <v>0</v>
      </c>
      <c r="V644" s="19"/>
      <c r="W644" s="160">
        <v>0</v>
      </c>
      <c r="X644" s="160"/>
      <c r="Y644" s="160"/>
      <c r="Z644" s="160"/>
      <c r="AA644" s="160"/>
      <c r="AB644" s="10">
        <v>42083</v>
      </c>
      <c r="AC644" t="s">
        <v>296</v>
      </c>
      <c r="AD644" s="160">
        <f t="shared" si="69"/>
        <v>1</v>
      </c>
      <c r="AF644" t="s">
        <v>2362</v>
      </c>
      <c r="AG644" t="str">
        <f t="shared" si="70"/>
        <v>реструктуризация (РППП №1379/411120 от 2015-03-03)</v>
      </c>
    </row>
    <row r="645" spans="1:33" x14ac:dyDescent="0.25">
      <c r="A645">
        <v>4496</v>
      </c>
      <c r="B645">
        <v>13294</v>
      </c>
      <c r="C645" s="6" t="s">
        <v>1485</v>
      </c>
      <c r="D645" s="8">
        <v>5800000000</v>
      </c>
      <c r="E645" s="6" t="s">
        <v>2106</v>
      </c>
      <c r="G645" s="10">
        <v>41893</v>
      </c>
      <c r="J645" s="133">
        <f ca="1">VLOOKUP(A645,OFFSET('Классификация клиентов'!$A$6,1,0,1000,2),2,0)</f>
        <v>1</v>
      </c>
      <c r="K645" s="15">
        <f t="shared" si="64"/>
        <v>1</v>
      </c>
      <c r="L645" s="15"/>
      <c r="M645" s="15"/>
      <c r="N645" s="16">
        <f t="shared" ca="1" si="66"/>
        <v>1</v>
      </c>
      <c r="O645" s="8">
        <f t="shared" ca="1" si="67"/>
        <v>1</v>
      </c>
      <c r="P645" s="8">
        <f t="shared" ca="1" si="68"/>
        <v>1</v>
      </c>
      <c r="Q645" s="8">
        <f t="shared" si="65"/>
        <v>0</v>
      </c>
      <c r="R645" s="16">
        <v>1</v>
      </c>
      <c r="S645" s="16"/>
      <c r="T645" s="19">
        <v>42449</v>
      </c>
      <c r="U645" s="16">
        <v>0</v>
      </c>
      <c r="V645" s="19"/>
      <c r="W645" s="160">
        <v>0</v>
      </c>
      <c r="X645" s="160"/>
      <c r="Y645" s="160"/>
      <c r="Z645" s="160"/>
      <c r="AA645" s="160"/>
      <c r="AB645" s="10">
        <v>42083</v>
      </c>
      <c r="AC645" t="s">
        <v>296</v>
      </c>
      <c r="AD645" s="160">
        <f t="shared" si="69"/>
        <v>1</v>
      </c>
      <c r="AF645" t="s">
        <v>2362</v>
      </c>
      <c r="AG645" t="str">
        <f t="shared" si="70"/>
        <v>реструктуризация (РППП №1379/411120 от 2015-03-03)</v>
      </c>
    </row>
    <row r="646" spans="1:33" x14ac:dyDescent="0.25">
      <c r="A646">
        <v>4496</v>
      </c>
      <c r="B646">
        <v>26723</v>
      </c>
      <c r="C646" s="6" t="s">
        <v>5494</v>
      </c>
      <c r="D646" s="8">
        <v>751584038.29999995</v>
      </c>
      <c r="E646" s="6" t="s">
        <v>5505</v>
      </c>
      <c r="G646" s="10">
        <v>42643</v>
      </c>
      <c r="J646" s="133">
        <f ca="1">VLOOKUP(A646,OFFSET('Классификация клиентов'!$A$6,1,0,1000,2),2,0)</f>
        <v>1</v>
      </c>
      <c r="K646" s="15">
        <f t="shared" ref="K646:K709" si="71" xml:space="preserve"> ROUND(MAX( IF(R646 = 0, IF(S646 = 1, 1, J646), 1)*1, IF(U646 &gt; 30, 3, IF(U646 &gt; 5, 2, 1)), IF(W646 &gt; 0, 2, 1), IF(X646 &gt; 0,2,1)), 0)</f>
        <v>1</v>
      </c>
      <c r="L646" s="15"/>
      <c r="M646" s="15"/>
      <c r="N646" s="16">
        <f t="shared" ca="1" si="66"/>
        <v>1</v>
      </c>
      <c r="O646" s="8">
        <f t="shared" ca="1" si="67"/>
        <v>1</v>
      </c>
      <c r="P646" s="8">
        <f t="shared" ca="1" si="68"/>
        <v>1</v>
      </c>
      <c r="Q646" s="8">
        <f t="shared" ref="Q646:Q709" si="72">IF(ISNA(VLOOKUP(B646,aid_exc,1,0)), 0, VLOOKUP(B646,aid_exc,2,0))</f>
        <v>0</v>
      </c>
      <c r="R646" s="16">
        <v>1</v>
      </c>
      <c r="S646" s="16"/>
      <c r="T646" s="19">
        <v>42724</v>
      </c>
      <c r="U646" s="16">
        <v>0</v>
      </c>
      <c r="V646" s="19"/>
      <c r="W646" s="160"/>
      <c r="X646" s="160"/>
      <c r="Y646" s="160"/>
      <c r="Z646" s="160"/>
      <c r="AA646" s="160"/>
      <c r="AB646" s="10">
        <v>42643</v>
      </c>
      <c r="AC646" t="s">
        <v>296</v>
      </c>
      <c r="AD646" s="160">
        <f t="shared" si="69"/>
        <v>0</v>
      </c>
      <c r="AF646" t="s">
        <v>466</v>
      </c>
      <c r="AG646" t="str">
        <f t="shared" si="70"/>
        <v/>
      </c>
    </row>
    <row r="647" spans="1:33" x14ac:dyDescent="0.25">
      <c r="A647">
        <v>4505</v>
      </c>
      <c r="B647">
        <v>16919</v>
      </c>
      <c r="C647" s="6" t="s">
        <v>3147</v>
      </c>
      <c r="D647" s="8">
        <v>2500000000</v>
      </c>
      <c r="E647" s="6" t="s">
        <v>3149</v>
      </c>
      <c r="G647" s="10">
        <v>42307</v>
      </c>
      <c r="J647" s="133">
        <f ca="1">VLOOKUP(A647,OFFSET('Классификация клиентов'!$A$6,1,0,1000,2),2,0)</f>
        <v>1</v>
      </c>
      <c r="K647" s="15">
        <f t="shared" si="71"/>
        <v>1</v>
      </c>
      <c r="L647" s="15"/>
      <c r="M647" s="15"/>
      <c r="N647" s="16">
        <f t="shared" ref="N647:N710" ca="1" si="73">MAX(1, J647+K647-1 +
            IF(OR( M647*1=0, NOT(ISERR(SEARCH((ROUND(J647,0)+K647-1) &amp; "", IF(L647&lt;&gt;-2, "", LEFT(M647)-1) &amp; M647)) )),
                   IF(L647=-2, -( IF(AND(M647*1&lt;&gt;0,  LEFT(M647)*1 = ROUND(J647,0)+K647), 0, 1 ) + J647 - ROUND(J647,0) ), L647),  0) )</f>
        <v>1</v>
      </c>
      <c r="O647" s="8">
        <f t="shared" ref="O647:O710" ca="1" si="74">MAX(N647, IF(Y647&gt;0,3,1), IF(Z647&gt;0,3,1), IF(AA647&gt;0,3,1))</f>
        <v>1</v>
      </c>
      <c r="P647" s="8">
        <f t="shared" ref="P647:P710" ca="1" si="75">IF(Q647=1, N647, IF(Q647=2, 0, O647))</f>
        <v>1</v>
      </c>
      <c r="Q647" s="8">
        <f t="shared" si="72"/>
        <v>0</v>
      </c>
      <c r="R647" s="16">
        <v>1</v>
      </c>
      <c r="S647" s="16"/>
      <c r="T647" s="19">
        <v>42307</v>
      </c>
      <c r="U647" s="16">
        <v>0</v>
      </c>
      <c r="V647" s="19"/>
      <c r="W647" s="160"/>
      <c r="X647" s="160"/>
      <c r="Y647" s="160">
        <v>0</v>
      </c>
      <c r="Z647" s="160"/>
      <c r="AA647" s="160"/>
      <c r="AB647" s="10">
        <v>42308</v>
      </c>
      <c r="AC647" t="s">
        <v>296</v>
      </c>
      <c r="AD647" s="160">
        <f t="shared" ref="AD647:AD710" si="76">COUNTA(W647:AA647)</f>
        <v>1</v>
      </c>
      <c r="AF647" t="s">
        <v>3150</v>
      </c>
      <c r="AG647" t="str">
        <f t="shared" ref="AG647:AG710" si="77">SUBSTITUTE( SUBSTITUTE(AF647,"restr", " - реструктуризация"), "targ", " - цели")</f>
        <v>цели: предоставление/погашение займов 3 лицам (РКК №130 от 2015-10-21)</v>
      </c>
    </row>
    <row r="648" spans="1:33" x14ac:dyDescent="0.25">
      <c r="A648">
        <v>4511</v>
      </c>
      <c r="B648">
        <v>26907</v>
      </c>
      <c r="C648" s="6" t="s">
        <v>6024</v>
      </c>
      <c r="D648" s="8">
        <v>237500000</v>
      </c>
      <c r="E648" s="6" t="s">
        <v>6166</v>
      </c>
      <c r="G648" s="10">
        <v>42685</v>
      </c>
      <c r="J648" s="133">
        <f ca="1">VLOOKUP(A648,OFFSET('Классификация клиентов'!$A$6,1,0,1000,2),2,0)</f>
        <v>1</v>
      </c>
      <c r="K648" s="15">
        <f t="shared" si="71"/>
        <v>1</v>
      </c>
      <c r="L648" s="15"/>
      <c r="M648" s="15"/>
      <c r="N648" s="16">
        <f t="shared" ca="1" si="73"/>
        <v>1</v>
      </c>
      <c r="O648" s="8">
        <f t="shared" ca="1" si="74"/>
        <v>1</v>
      </c>
      <c r="P648" s="8">
        <f t="shared" ca="1" si="75"/>
        <v>1</v>
      </c>
      <c r="Q648" s="8">
        <f t="shared" si="72"/>
        <v>0</v>
      </c>
      <c r="R648" s="16">
        <v>1</v>
      </c>
      <c r="S648" s="16"/>
      <c r="T648" s="19">
        <v>42697</v>
      </c>
      <c r="U648" s="16">
        <v>0</v>
      </c>
      <c r="V648" s="19"/>
      <c r="W648" s="160"/>
      <c r="X648" s="160"/>
      <c r="Y648" s="160">
        <v>0</v>
      </c>
      <c r="Z648" s="160"/>
      <c r="AA648" s="160"/>
      <c r="AB648" s="10">
        <v>42696</v>
      </c>
      <c r="AC648" t="s">
        <v>239</v>
      </c>
      <c r="AD648" s="160">
        <f t="shared" si="76"/>
        <v>1</v>
      </c>
      <c r="AF648" t="s">
        <v>6167</v>
      </c>
      <c r="AG648" t="str">
        <f t="shared" si="77"/>
        <v>цели: предоставление/погашение займов 3 лицам (РКК СБ №33 от 2016-05-25)</v>
      </c>
    </row>
    <row r="649" spans="1:33" x14ac:dyDescent="0.25">
      <c r="A649">
        <v>4511</v>
      </c>
      <c r="B649">
        <v>26908</v>
      </c>
      <c r="C649" s="6" t="s">
        <v>6025</v>
      </c>
      <c r="D649" s="8">
        <v>762500000</v>
      </c>
      <c r="E649" s="6" t="s">
        <v>6168</v>
      </c>
      <c r="G649" s="10">
        <v>42685</v>
      </c>
      <c r="J649" s="133">
        <f ca="1">VLOOKUP(A649,OFFSET('Классификация клиентов'!$A$6,1,0,1000,2),2,0)</f>
        <v>1</v>
      </c>
      <c r="K649" s="15">
        <f t="shared" si="71"/>
        <v>1</v>
      </c>
      <c r="L649" s="15"/>
      <c r="M649" s="15"/>
      <c r="N649" s="16">
        <f t="shared" ca="1" si="73"/>
        <v>1</v>
      </c>
      <c r="O649" s="8">
        <f t="shared" ca="1" si="74"/>
        <v>1</v>
      </c>
      <c r="P649" s="8">
        <f t="shared" ca="1" si="75"/>
        <v>1</v>
      </c>
      <c r="Q649" s="8">
        <f t="shared" si="72"/>
        <v>0</v>
      </c>
      <c r="R649" s="16">
        <v>1</v>
      </c>
      <c r="S649" s="16"/>
      <c r="T649" s="19">
        <v>42697</v>
      </c>
      <c r="U649" s="16">
        <v>0</v>
      </c>
      <c r="V649" s="19"/>
      <c r="W649" s="160"/>
      <c r="X649" s="160"/>
      <c r="Y649" s="160">
        <v>0</v>
      </c>
      <c r="Z649" s="160"/>
      <c r="AA649" s="160"/>
      <c r="AB649" s="10">
        <v>42696</v>
      </c>
      <c r="AC649" t="s">
        <v>239</v>
      </c>
      <c r="AD649" s="160">
        <f t="shared" si="76"/>
        <v>1</v>
      </c>
      <c r="AF649" t="s">
        <v>6167</v>
      </c>
      <c r="AG649" t="str">
        <f t="shared" si="77"/>
        <v>цели: предоставление/погашение займов 3 лицам (РКК СБ №33 от 2016-05-25)</v>
      </c>
    </row>
    <row r="650" spans="1:33" x14ac:dyDescent="0.25">
      <c r="A650">
        <v>4521</v>
      </c>
      <c r="B650">
        <v>24782</v>
      </c>
      <c r="C650" s="6" t="s">
        <v>5035</v>
      </c>
      <c r="D650" s="8">
        <v>10000000000</v>
      </c>
      <c r="E650" s="6" t="s">
        <v>5040</v>
      </c>
      <c r="G650" s="10">
        <v>42573</v>
      </c>
      <c r="J650" s="133">
        <f ca="1">VLOOKUP(A650,OFFSET('Классификация клиентов'!$A$6,1,0,1000,2),2,0)</f>
        <v>1</v>
      </c>
      <c r="K650" s="15">
        <f t="shared" si="71"/>
        <v>1</v>
      </c>
      <c r="L650" s="15"/>
      <c r="M650" s="15"/>
      <c r="N650" s="16">
        <f t="shared" ca="1" si="73"/>
        <v>1</v>
      </c>
      <c r="O650" s="8">
        <f t="shared" ca="1" si="74"/>
        <v>1</v>
      </c>
      <c r="P650" s="8">
        <f t="shared" ca="1" si="75"/>
        <v>1</v>
      </c>
      <c r="Q650" s="8">
        <f t="shared" si="72"/>
        <v>0</v>
      </c>
      <c r="R650" s="16">
        <v>1</v>
      </c>
      <c r="S650" s="16"/>
      <c r="T650" s="19">
        <v>42580</v>
      </c>
      <c r="U650" s="16">
        <v>0</v>
      </c>
      <c r="V650" s="19"/>
      <c r="W650" s="160"/>
      <c r="X650" s="160"/>
      <c r="Y650" s="160">
        <v>0</v>
      </c>
      <c r="Z650" s="160">
        <v>0</v>
      </c>
      <c r="AA650" s="160"/>
      <c r="AB650" s="10">
        <v>42726</v>
      </c>
      <c r="AC650" t="s">
        <v>296</v>
      </c>
      <c r="AD650" s="160">
        <f t="shared" si="76"/>
        <v>2</v>
      </c>
      <c r="AF650" t="s">
        <v>5041</v>
      </c>
      <c r="AG650" t="str">
        <f t="shared" si="77"/>
        <v>цели: погашение задолженности 3 лиц перед Банком (РП №45 от 2016-06-03);
цели: погашение задолженности 3 лиц перед др. банками (РП №45 от 2016-06-03);
цели: предоставление/погашение займов 3 лицам (РП №45 от 2016-06-03)</v>
      </c>
    </row>
    <row r="651" spans="1:33" x14ac:dyDescent="0.25">
      <c r="A651">
        <v>4521</v>
      </c>
      <c r="B651">
        <v>100004521</v>
      </c>
      <c r="C651" s="6" t="s">
        <v>224</v>
      </c>
      <c r="D651" s="8">
        <v>2093000000</v>
      </c>
      <c r="E651" s="6"/>
      <c r="G651" s="10"/>
      <c r="J651" s="133">
        <f ca="1">VLOOKUP(A651,OFFSET('Классификация клиентов'!$A$6,1,0,1000,2),2,0)</f>
        <v>1</v>
      </c>
      <c r="K651" s="15">
        <f t="shared" ca="1" si="71"/>
        <v>1</v>
      </c>
      <c r="L651" s="15"/>
      <c r="M651" s="15"/>
      <c r="N651" s="16">
        <f t="shared" ca="1" si="73"/>
        <v>1</v>
      </c>
      <c r="O651" s="8">
        <f t="shared" ca="1" si="74"/>
        <v>1</v>
      </c>
      <c r="P651" s="8">
        <f t="shared" ca="1" si="75"/>
        <v>1</v>
      </c>
      <c r="Q651" s="8">
        <f t="shared" si="72"/>
        <v>0</v>
      </c>
      <c r="R651" s="16"/>
      <c r="S651" s="16"/>
      <c r="T651" s="19"/>
      <c r="U651" s="16">
        <v>0</v>
      </c>
      <c r="V651" s="19"/>
      <c r="W651" s="160"/>
      <c r="X651" s="160"/>
      <c r="Y651" s="160"/>
      <c r="Z651" s="160"/>
      <c r="AA651" s="160"/>
      <c r="AB651" s="10"/>
      <c r="AD651" s="160">
        <f t="shared" si="76"/>
        <v>0</v>
      </c>
      <c r="AG651" t="str">
        <f t="shared" si="77"/>
        <v/>
      </c>
    </row>
    <row r="652" spans="1:33" x14ac:dyDescent="0.25">
      <c r="A652">
        <v>4524</v>
      </c>
      <c r="B652">
        <v>15459</v>
      </c>
      <c r="C652" s="6" t="s">
        <v>2840</v>
      </c>
      <c r="D652" s="8">
        <v>4073938033.4699998</v>
      </c>
      <c r="E652" s="6" t="s">
        <v>1891</v>
      </c>
      <c r="G652" s="10">
        <v>38565</v>
      </c>
      <c r="J652" s="133">
        <f ca="1">VLOOKUP(A652,OFFSET('Классификация клиентов'!$A$6,1,0,1000,2),2,0)</f>
        <v>2.2000000000000002</v>
      </c>
      <c r="K652" s="15">
        <f t="shared" si="71"/>
        <v>3</v>
      </c>
      <c r="L652" s="15">
        <v>-2</v>
      </c>
      <c r="M652" s="15" t="s">
        <v>1643</v>
      </c>
      <c r="N652" s="16">
        <f t="shared" ca="1" si="73"/>
        <v>3</v>
      </c>
      <c r="O652" s="8">
        <f t="shared" ca="1" si="74"/>
        <v>3</v>
      </c>
      <c r="P652" s="8">
        <f t="shared" ca="1" si="75"/>
        <v>3</v>
      </c>
      <c r="Q652" s="8">
        <f t="shared" si="72"/>
        <v>0</v>
      </c>
      <c r="R652" s="16">
        <v>1</v>
      </c>
      <c r="S652" s="16"/>
      <c r="T652" s="19">
        <v>36526</v>
      </c>
      <c r="U652" s="16">
        <v>642</v>
      </c>
      <c r="V652" s="19"/>
      <c r="W652" s="160">
        <v>1</v>
      </c>
      <c r="X652" s="160"/>
      <c r="Y652" s="160"/>
      <c r="Z652" s="160"/>
      <c r="AA652" s="160"/>
      <c r="AB652" s="10">
        <v>42207</v>
      </c>
      <c r="AC652" t="s">
        <v>296</v>
      </c>
      <c r="AD652" s="160">
        <f t="shared" si="76"/>
        <v>1</v>
      </c>
      <c r="AF652" t="s">
        <v>1851</v>
      </c>
      <c r="AG652" t="str">
        <f t="shared" si="77"/>
        <v>реструктуризация (РУОБ отсутствует)</v>
      </c>
    </row>
    <row r="653" spans="1:33" x14ac:dyDescent="0.25">
      <c r="A653">
        <v>4558</v>
      </c>
      <c r="B653">
        <v>9617</v>
      </c>
      <c r="C653" s="6" t="s">
        <v>153</v>
      </c>
      <c r="D653" s="8">
        <v>952380952.35000002</v>
      </c>
      <c r="E653" s="6" t="s">
        <v>2107</v>
      </c>
      <c r="G653" s="10">
        <v>41544</v>
      </c>
      <c r="J653" s="133">
        <f ca="1">VLOOKUP(A653,OFFSET('Классификация клиентов'!$A$6,1,0,1000,2),2,0)</f>
        <v>1</v>
      </c>
      <c r="K653" s="15">
        <f t="shared" si="71"/>
        <v>1</v>
      </c>
      <c r="L653" s="15"/>
      <c r="M653" s="15"/>
      <c r="N653" s="16">
        <f t="shared" ca="1" si="73"/>
        <v>1</v>
      </c>
      <c r="O653" s="8">
        <f t="shared" ca="1" si="74"/>
        <v>1</v>
      </c>
      <c r="P653" s="8">
        <f t="shared" ca="1" si="75"/>
        <v>1</v>
      </c>
      <c r="Q653" s="8">
        <f t="shared" si="72"/>
        <v>0</v>
      </c>
      <c r="R653" s="16">
        <v>1</v>
      </c>
      <c r="S653" s="16"/>
      <c r="T653" s="19">
        <v>41624</v>
      </c>
      <c r="U653" s="16">
        <v>0</v>
      </c>
      <c r="V653" s="19"/>
      <c r="W653" s="160"/>
      <c r="X653" s="160"/>
      <c r="Y653" s="160"/>
      <c r="Z653" s="160"/>
      <c r="AA653" s="160"/>
      <c r="AB653" s="10">
        <v>41547</v>
      </c>
      <c r="AC653" t="s">
        <v>296</v>
      </c>
      <c r="AD653" s="160">
        <f t="shared" si="76"/>
        <v>0</v>
      </c>
      <c r="AF653" t="s">
        <v>466</v>
      </c>
      <c r="AG653" t="str">
        <f t="shared" si="77"/>
        <v/>
      </c>
    </row>
    <row r="654" spans="1:33" x14ac:dyDescent="0.25">
      <c r="A654">
        <v>4558</v>
      </c>
      <c r="B654">
        <v>16928</v>
      </c>
      <c r="C654" s="6" t="s">
        <v>3493</v>
      </c>
      <c r="D654" s="8">
        <v>2474025822.3099999</v>
      </c>
      <c r="E654" s="6" t="s">
        <v>3496</v>
      </c>
      <c r="G654" s="10">
        <v>42306</v>
      </c>
      <c r="J654" s="133">
        <f ca="1">VLOOKUP(A654,OFFSET('Классификация клиентов'!$A$6,1,0,1000,2),2,0)</f>
        <v>1</v>
      </c>
      <c r="K654" s="15">
        <f t="shared" si="71"/>
        <v>1</v>
      </c>
      <c r="L654" s="15"/>
      <c r="M654" s="15"/>
      <c r="N654" s="16">
        <f t="shared" ca="1" si="73"/>
        <v>1</v>
      </c>
      <c r="O654" s="8">
        <f t="shared" ca="1" si="74"/>
        <v>1</v>
      </c>
      <c r="P654" s="8">
        <f t="shared" ca="1" si="75"/>
        <v>1</v>
      </c>
      <c r="Q654" s="8">
        <f t="shared" si="72"/>
        <v>0</v>
      </c>
      <c r="R654" s="16">
        <v>1</v>
      </c>
      <c r="S654" s="16"/>
      <c r="T654" s="19">
        <v>42397</v>
      </c>
      <c r="U654" s="16">
        <v>0</v>
      </c>
      <c r="V654" s="19"/>
      <c r="W654" s="160"/>
      <c r="X654" s="160"/>
      <c r="Y654" s="160"/>
      <c r="Z654" s="160"/>
      <c r="AA654" s="160"/>
      <c r="AB654" s="10">
        <v>42369</v>
      </c>
      <c r="AC654" t="s">
        <v>296</v>
      </c>
      <c r="AD654" s="160">
        <f t="shared" si="76"/>
        <v>0</v>
      </c>
      <c r="AF654" t="s">
        <v>466</v>
      </c>
      <c r="AG654" t="str">
        <f t="shared" si="77"/>
        <v/>
      </c>
    </row>
    <row r="655" spans="1:33" x14ac:dyDescent="0.25">
      <c r="A655">
        <v>4558</v>
      </c>
      <c r="B655">
        <v>27281</v>
      </c>
      <c r="C655" s="6" t="s">
        <v>6886</v>
      </c>
      <c r="D655" s="8">
        <v>5000000000</v>
      </c>
      <c r="E655" s="6" t="s">
        <v>6894</v>
      </c>
      <c r="G655" s="10">
        <v>42705</v>
      </c>
      <c r="J655" s="133">
        <f ca="1">VLOOKUP(A655,OFFSET('Классификация клиентов'!$A$6,1,0,1000,2),2,0)</f>
        <v>1</v>
      </c>
      <c r="K655" s="15">
        <f t="shared" si="71"/>
        <v>1</v>
      </c>
      <c r="L655" s="15"/>
      <c r="M655" s="15"/>
      <c r="N655" s="16">
        <f t="shared" ca="1" si="73"/>
        <v>1</v>
      </c>
      <c r="O655" s="8">
        <f t="shared" ca="1" si="74"/>
        <v>1</v>
      </c>
      <c r="P655" s="8">
        <f t="shared" ca="1" si="75"/>
        <v>1</v>
      </c>
      <c r="Q655" s="8">
        <f t="shared" si="72"/>
        <v>0</v>
      </c>
      <c r="R655" s="16">
        <v>1</v>
      </c>
      <c r="S655" s="16"/>
      <c r="T655" s="19">
        <v>42732</v>
      </c>
      <c r="U655" s="16">
        <v>0</v>
      </c>
      <c r="V655" s="19"/>
      <c r="W655" s="160"/>
      <c r="X655" s="160"/>
      <c r="Y655" s="160"/>
      <c r="Z655" s="160"/>
      <c r="AA655" s="160"/>
      <c r="AB655" s="10">
        <v>42726</v>
      </c>
      <c r="AC655" t="s">
        <v>296</v>
      </c>
      <c r="AD655" s="160">
        <f t="shared" si="76"/>
        <v>0</v>
      </c>
      <c r="AF655" t="s">
        <v>466</v>
      </c>
      <c r="AG655" t="str">
        <f t="shared" si="77"/>
        <v/>
      </c>
    </row>
    <row r="656" spans="1:33" x14ac:dyDescent="0.25">
      <c r="A656">
        <v>4570</v>
      </c>
      <c r="B656">
        <v>27602</v>
      </c>
      <c r="C656" s="6" t="s">
        <v>7850</v>
      </c>
      <c r="D656" s="8">
        <v>258697884</v>
      </c>
      <c r="E656" s="6" t="s">
        <v>7854</v>
      </c>
      <c r="G656" s="10">
        <v>42765</v>
      </c>
      <c r="J656" s="133">
        <f ca="1">VLOOKUP(A656,OFFSET('Классификация клиентов'!$A$6,1,0,1000,2),2,0)</f>
        <v>2.1</v>
      </c>
      <c r="K656" s="15">
        <f t="shared" si="71"/>
        <v>1</v>
      </c>
      <c r="L656" s="15"/>
      <c r="M656" s="15"/>
      <c r="N656" s="16">
        <f t="shared" ca="1" si="73"/>
        <v>2.1</v>
      </c>
      <c r="O656" s="8">
        <f t="shared" ca="1" si="74"/>
        <v>2.1</v>
      </c>
      <c r="P656" s="8">
        <f t="shared" ca="1" si="75"/>
        <v>2.1</v>
      </c>
      <c r="Q656" s="8">
        <f t="shared" si="72"/>
        <v>0</v>
      </c>
      <c r="R656" s="16">
        <v>1</v>
      </c>
      <c r="S656" s="16"/>
      <c r="T656" s="19">
        <v>42220</v>
      </c>
      <c r="U656" s="16">
        <v>2</v>
      </c>
      <c r="V656" s="19"/>
      <c r="W656" s="160"/>
      <c r="X656" s="160"/>
      <c r="Y656" s="160"/>
      <c r="Z656" s="160"/>
      <c r="AA656" s="160"/>
      <c r="AB656" s="10">
        <v>42766</v>
      </c>
      <c r="AC656" t="s">
        <v>353</v>
      </c>
      <c r="AD656" s="160">
        <f t="shared" si="76"/>
        <v>0</v>
      </c>
      <c r="AF656" t="s">
        <v>466</v>
      </c>
      <c r="AG656" t="str">
        <f t="shared" si="77"/>
        <v/>
      </c>
    </row>
    <row r="657" spans="1:33" x14ac:dyDescent="0.25">
      <c r="A657">
        <v>4575</v>
      </c>
      <c r="B657">
        <v>7594</v>
      </c>
      <c r="C657" s="6" t="s">
        <v>450</v>
      </c>
      <c r="D657" s="8">
        <v>11727272.5</v>
      </c>
      <c r="E657" s="6" t="s">
        <v>2108</v>
      </c>
      <c r="G657" s="10">
        <v>41093</v>
      </c>
      <c r="J657" s="133">
        <f ca="1">VLOOKUP(A657,OFFSET('Классификация клиентов'!$A$6,1,0,1000,2),2,0)</f>
        <v>1</v>
      </c>
      <c r="K657" s="15">
        <f t="shared" si="71"/>
        <v>1</v>
      </c>
      <c r="L657" s="15"/>
      <c r="M657" s="15"/>
      <c r="N657" s="16">
        <f t="shared" ca="1" si="73"/>
        <v>1</v>
      </c>
      <c r="O657" s="8">
        <f t="shared" ca="1" si="74"/>
        <v>1</v>
      </c>
      <c r="P657" s="8">
        <f t="shared" ca="1" si="75"/>
        <v>1</v>
      </c>
      <c r="Q657" s="8">
        <f t="shared" si="72"/>
        <v>0</v>
      </c>
      <c r="R657" s="16">
        <v>1</v>
      </c>
      <c r="S657" s="16"/>
      <c r="T657" s="19">
        <v>41115</v>
      </c>
      <c r="U657" s="16">
        <v>0</v>
      </c>
      <c r="V657" s="19"/>
      <c r="W657" s="160"/>
      <c r="X657" s="160"/>
      <c r="Y657" s="160"/>
      <c r="Z657" s="160"/>
      <c r="AA657" s="160"/>
      <c r="AB657" s="10">
        <v>42328</v>
      </c>
      <c r="AC657" t="s">
        <v>239</v>
      </c>
      <c r="AD657" s="160">
        <f t="shared" si="76"/>
        <v>0</v>
      </c>
      <c r="AF657" t="s">
        <v>466</v>
      </c>
      <c r="AG657" t="str">
        <f t="shared" si="77"/>
        <v/>
      </c>
    </row>
    <row r="658" spans="1:33" x14ac:dyDescent="0.25">
      <c r="A658">
        <v>4575</v>
      </c>
      <c r="B658">
        <v>8865</v>
      </c>
      <c r="C658" s="6" t="s">
        <v>488</v>
      </c>
      <c r="D658" s="8">
        <v>32072727.309999999</v>
      </c>
      <c r="E658" s="6" t="s">
        <v>2109</v>
      </c>
      <c r="G658" s="10">
        <v>41351</v>
      </c>
      <c r="J658" s="133">
        <f ca="1">VLOOKUP(A658,OFFSET('Классификация клиентов'!$A$6,1,0,1000,2),2,0)</f>
        <v>1</v>
      </c>
      <c r="K658" s="15">
        <f t="shared" si="71"/>
        <v>1</v>
      </c>
      <c r="L658" s="15"/>
      <c r="M658" s="15"/>
      <c r="N658" s="16">
        <f t="shared" ca="1" si="73"/>
        <v>1</v>
      </c>
      <c r="O658" s="8">
        <f t="shared" ca="1" si="74"/>
        <v>1</v>
      </c>
      <c r="P658" s="8">
        <f t="shared" ca="1" si="75"/>
        <v>1</v>
      </c>
      <c r="Q658" s="8">
        <f t="shared" si="72"/>
        <v>0</v>
      </c>
      <c r="R658" s="16">
        <v>1</v>
      </c>
      <c r="S658" s="16"/>
      <c r="T658" s="19">
        <v>41389</v>
      </c>
      <c r="U658" s="16">
        <v>0</v>
      </c>
      <c r="V658" s="19"/>
      <c r="W658" s="160"/>
      <c r="X658" s="160"/>
      <c r="Y658" s="160"/>
      <c r="Z658" s="160"/>
      <c r="AA658" s="160"/>
      <c r="AB658" s="10">
        <v>42328</v>
      </c>
      <c r="AC658" t="s">
        <v>239</v>
      </c>
      <c r="AD658" s="160">
        <f t="shared" si="76"/>
        <v>0</v>
      </c>
      <c r="AF658" t="s">
        <v>466</v>
      </c>
      <c r="AG658" t="str">
        <f t="shared" si="77"/>
        <v/>
      </c>
    </row>
    <row r="659" spans="1:33" x14ac:dyDescent="0.25">
      <c r="A659">
        <v>4575</v>
      </c>
      <c r="B659">
        <v>9032</v>
      </c>
      <c r="C659" s="6" t="s">
        <v>569</v>
      </c>
      <c r="D659" s="8">
        <v>118636363.59999999</v>
      </c>
      <c r="E659" s="6" t="s">
        <v>2110</v>
      </c>
      <c r="G659" s="10">
        <v>41394</v>
      </c>
      <c r="J659" s="133">
        <f ca="1">VLOOKUP(A659,OFFSET('Классификация клиентов'!$A$6,1,0,1000,2),2,0)</f>
        <v>1</v>
      </c>
      <c r="K659" s="15">
        <f t="shared" si="71"/>
        <v>1</v>
      </c>
      <c r="L659" s="15"/>
      <c r="M659" s="15"/>
      <c r="N659" s="16">
        <f t="shared" ca="1" si="73"/>
        <v>1</v>
      </c>
      <c r="O659" s="8">
        <f t="shared" ca="1" si="74"/>
        <v>1</v>
      </c>
      <c r="P659" s="8">
        <f t="shared" ca="1" si="75"/>
        <v>1</v>
      </c>
      <c r="Q659" s="8">
        <f t="shared" si="72"/>
        <v>0</v>
      </c>
      <c r="R659" s="16">
        <v>1</v>
      </c>
      <c r="S659" s="16"/>
      <c r="T659" s="19">
        <v>41450</v>
      </c>
      <c r="U659" s="16">
        <v>0</v>
      </c>
      <c r="V659" s="19"/>
      <c r="W659" s="160"/>
      <c r="X659" s="160"/>
      <c r="Y659" s="160"/>
      <c r="Z659" s="160"/>
      <c r="AA659" s="160"/>
      <c r="AB659" s="10">
        <v>42328</v>
      </c>
      <c r="AC659" t="s">
        <v>239</v>
      </c>
      <c r="AD659" s="160">
        <f t="shared" si="76"/>
        <v>0</v>
      </c>
      <c r="AF659" t="s">
        <v>466</v>
      </c>
      <c r="AG659" t="str">
        <f t="shared" si="77"/>
        <v/>
      </c>
    </row>
    <row r="660" spans="1:33" x14ac:dyDescent="0.25">
      <c r="A660">
        <v>4575</v>
      </c>
      <c r="B660">
        <v>16857</v>
      </c>
      <c r="C660" s="6" t="s">
        <v>3131</v>
      </c>
      <c r="D660" s="8">
        <v>327272727.30000001</v>
      </c>
      <c r="E660" s="6" t="s">
        <v>3132</v>
      </c>
      <c r="G660" s="10">
        <v>42297</v>
      </c>
      <c r="J660" s="133">
        <f ca="1">VLOOKUP(A660,OFFSET('Классификация клиентов'!$A$6,1,0,1000,2),2,0)</f>
        <v>1</v>
      </c>
      <c r="K660" s="15">
        <f t="shared" si="71"/>
        <v>1</v>
      </c>
      <c r="L660" s="15"/>
      <c r="M660" s="15"/>
      <c r="N660" s="16">
        <f t="shared" ca="1" si="73"/>
        <v>1</v>
      </c>
      <c r="O660" s="8">
        <f t="shared" ca="1" si="74"/>
        <v>1</v>
      </c>
      <c r="P660" s="8">
        <f t="shared" ca="1" si="75"/>
        <v>1</v>
      </c>
      <c r="Q660" s="8">
        <f t="shared" si="72"/>
        <v>0</v>
      </c>
      <c r="R660" s="16">
        <v>1</v>
      </c>
      <c r="S660" s="16"/>
      <c r="T660" s="19">
        <v>42299</v>
      </c>
      <c r="U660" s="16">
        <v>0</v>
      </c>
      <c r="V660" s="19"/>
      <c r="W660" s="160"/>
      <c r="X660" s="160"/>
      <c r="Y660" s="160"/>
      <c r="Z660" s="160"/>
      <c r="AA660" s="160"/>
      <c r="AB660" s="10">
        <v>42299</v>
      </c>
      <c r="AC660" t="s">
        <v>239</v>
      </c>
      <c r="AD660" s="160">
        <f t="shared" si="76"/>
        <v>0</v>
      </c>
      <c r="AF660" t="s">
        <v>466</v>
      </c>
      <c r="AG660" t="str">
        <f t="shared" si="77"/>
        <v/>
      </c>
    </row>
    <row r="661" spans="1:33" x14ac:dyDescent="0.25">
      <c r="A661">
        <v>4575</v>
      </c>
      <c r="B661">
        <v>27173</v>
      </c>
      <c r="C661" s="6" t="s">
        <v>6428</v>
      </c>
      <c r="D661" s="8">
        <v>270000000</v>
      </c>
      <c r="E661" s="6" t="s">
        <v>6435</v>
      </c>
      <c r="G661" s="10">
        <v>42690</v>
      </c>
      <c r="J661" s="133">
        <f ca="1">VLOOKUP(A661,OFFSET('Классификация клиентов'!$A$6,1,0,1000,2),2,0)</f>
        <v>1</v>
      </c>
      <c r="K661" s="15">
        <f t="shared" si="71"/>
        <v>1</v>
      </c>
      <c r="L661" s="15"/>
      <c r="M661" s="15"/>
      <c r="N661" s="16">
        <f t="shared" ca="1" si="73"/>
        <v>1</v>
      </c>
      <c r="O661" s="8">
        <f t="shared" ca="1" si="74"/>
        <v>1</v>
      </c>
      <c r="P661" s="8">
        <f t="shared" ca="1" si="75"/>
        <v>1</v>
      </c>
      <c r="Q661" s="8">
        <f t="shared" si="72"/>
        <v>0</v>
      </c>
      <c r="R661" s="16">
        <v>1</v>
      </c>
      <c r="S661" s="16"/>
      <c r="T661" s="19">
        <v>42704</v>
      </c>
      <c r="U661" s="16">
        <v>0</v>
      </c>
      <c r="V661" s="19"/>
      <c r="W661" s="160"/>
      <c r="X661" s="160"/>
      <c r="Y661" s="160"/>
      <c r="Z661" s="160"/>
      <c r="AA661" s="160"/>
      <c r="AB661" s="10">
        <v>42704</v>
      </c>
      <c r="AC661" t="s">
        <v>239</v>
      </c>
      <c r="AD661" s="160">
        <f t="shared" si="76"/>
        <v>0</v>
      </c>
      <c r="AF661" t="s">
        <v>466</v>
      </c>
      <c r="AG661" t="str">
        <f t="shared" si="77"/>
        <v/>
      </c>
    </row>
    <row r="662" spans="1:33" x14ac:dyDescent="0.25">
      <c r="A662">
        <v>4575</v>
      </c>
      <c r="B662">
        <v>27187</v>
      </c>
      <c r="C662" s="6" t="s">
        <v>7032</v>
      </c>
      <c r="D662" s="8">
        <v>160000000</v>
      </c>
      <c r="E662" s="6" t="s">
        <v>7047</v>
      </c>
      <c r="G662" s="10">
        <v>42692</v>
      </c>
      <c r="J662" s="133">
        <f ca="1">VLOOKUP(A662,OFFSET('Классификация клиентов'!$A$6,1,0,1000,2),2,0)</f>
        <v>1</v>
      </c>
      <c r="K662" s="15">
        <f t="shared" si="71"/>
        <v>1</v>
      </c>
      <c r="L662" s="15"/>
      <c r="M662" s="15"/>
      <c r="N662" s="16">
        <f t="shared" ca="1" si="73"/>
        <v>1</v>
      </c>
      <c r="O662" s="8">
        <f t="shared" ca="1" si="74"/>
        <v>1</v>
      </c>
      <c r="P662" s="8">
        <f t="shared" ca="1" si="75"/>
        <v>1</v>
      </c>
      <c r="Q662" s="8">
        <f t="shared" si="72"/>
        <v>0</v>
      </c>
      <c r="R662" s="16">
        <v>1</v>
      </c>
      <c r="S662" s="16"/>
      <c r="T662" s="19">
        <v>42704</v>
      </c>
      <c r="U662" s="16">
        <v>0</v>
      </c>
      <c r="V662" s="19"/>
      <c r="W662" s="160"/>
      <c r="X662" s="160"/>
      <c r="Y662" s="160"/>
      <c r="Z662" s="160"/>
      <c r="AA662" s="160"/>
      <c r="AB662" s="10">
        <v>42735</v>
      </c>
      <c r="AC662" t="s">
        <v>239</v>
      </c>
      <c r="AD662" s="160">
        <f t="shared" si="76"/>
        <v>0</v>
      </c>
      <c r="AF662" t="s">
        <v>466</v>
      </c>
      <c r="AG662" t="str">
        <f t="shared" si="77"/>
        <v/>
      </c>
    </row>
    <row r="663" spans="1:33" x14ac:dyDescent="0.25">
      <c r="A663">
        <v>4581</v>
      </c>
      <c r="B663">
        <v>100004581</v>
      </c>
      <c r="C663" s="6" t="s">
        <v>1776</v>
      </c>
      <c r="D663" s="8">
        <v>472.8</v>
      </c>
      <c r="E663" s="6"/>
      <c r="G663" s="10"/>
      <c r="J663" s="133">
        <f ca="1">VLOOKUP(A663,OFFSET('Классификация клиентов'!$A$6,1,0,1000,2),2,0)</f>
        <v>3</v>
      </c>
      <c r="K663" s="15">
        <f t="shared" ca="1" si="71"/>
        <v>3</v>
      </c>
      <c r="L663" s="15"/>
      <c r="M663" s="15"/>
      <c r="N663" s="16">
        <f t="shared" ca="1" si="73"/>
        <v>5</v>
      </c>
      <c r="O663" s="8">
        <f t="shared" ca="1" si="74"/>
        <v>5</v>
      </c>
      <c r="P663" s="8">
        <f t="shared" ca="1" si="75"/>
        <v>5</v>
      </c>
      <c r="Q663" s="8">
        <f t="shared" si="72"/>
        <v>0</v>
      </c>
      <c r="R663" s="16"/>
      <c r="S663" s="16"/>
      <c r="T663" s="19"/>
      <c r="U663" s="16">
        <v>0</v>
      </c>
      <c r="V663" s="19"/>
      <c r="W663" s="160"/>
      <c r="X663" s="160"/>
      <c r="Y663" s="160"/>
      <c r="Z663" s="160"/>
      <c r="AA663" s="160"/>
      <c r="AB663" s="10"/>
      <c r="AD663" s="160">
        <f t="shared" si="76"/>
        <v>0</v>
      </c>
      <c r="AG663" t="str">
        <f t="shared" si="77"/>
        <v/>
      </c>
    </row>
    <row r="664" spans="1:33" x14ac:dyDescent="0.25">
      <c r="A664">
        <v>4583</v>
      </c>
      <c r="B664">
        <v>27245</v>
      </c>
      <c r="C664" s="6" t="s">
        <v>6807</v>
      </c>
      <c r="D664" s="8">
        <v>668572226</v>
      </c>
      <c r="E664" s="6" t="s">
        <v>6813</v>
      </c>
      <c r="G664" s="10">
        <v>42717</v>
      </c>
      <c r="J664" s="133">
        <f ca="1">VLOOKUP(A664,OFFSET('Классификация клиентов'!$A$6,1,0,1000,2),2,0)</f>
        <v>1</v>
      </c>
      <c r="K664" s="15">
        <f t="shared" ca="1" si="71"/>
        <v>1</v>
      </c>
      <c r="L664" s="15"/>
      <c r="M664" s="15"/>
      <c r="N664" s="16">
        <f t="shared" ca="1" si="73"/>
        <v>1</v>
      </c>
      <c r="O664" s="8">
        <f t="shared" ca="1" si="74"/>
        <v>1</v>
      </c>
      <c r="P664" s="8">
        <f t="shared" ca="1" si="75"/>
        <v>1</v>
      </c>
      <c r="Q664" s="8">
        <f t="shared" si="72"/>
        <v>0</v>
      </c>
      <c r="R664" s="16">
        <v>0</v>
      </c>
      <c r="S664" s="16"/>
      <c r="T664" s="19">
        <v>42793</v>
      </c>
      <c r="U664" s="16">
        <v>0</v>
      </c>
      <c r="V664" s="19"/>
      <c r="W664" s="160"/>
      <c r="X664" s="160"/>
      <c r="Y664" s="160">
        <v>0</v>
      </c>
      <c r="Z664" s="160"/>
      <c r="AA664" s="160"/>
      <c r="AB664" s="10">
        <v>42726</v>
      </c>
      <c r="AC664" t="s">
        <v>239</v>
      </c>
      <c r="AD664" s="160">
        <f t="shared" si="76"/>
        <v>1</v>
      </c>
      <c r="AF664" t="s">
        <v>6814</v>
      </c>
      <c r="AG664" t="str">
        <f t="shared" si="77"/>
        <v>цели: предоставление/погашение займов 3 лицам (РКК СБ №82 от 2016-11-15)</v>
      </c>
    </row>
    <row r="665" spans="1:33" x14ac:dyDescent="0.25">
      <c r="A665">
        <v>4597</v>
      </c>
      <c r="B665">
        <v>16112</v>
      </c>
      <c r="C665" s="6" t="s">
        <v>2722</v>
      </c>
      <c r="D665" s="8">
        <v>10000000000</v>
      </c>
      <c r="E665" s="6" t="s">
        <v>2723</v>
      </c>
      <c r="G665" s="10">
        <v>42214</v>
      </c>
      <c r="J665" s="133">
        <f ca="1">VLOOKUP(A665,OFFSET('Классификация клиентов'!$A$6,1,0,1000,2),2,0)</f>
        <v>2.2000000000000002</v>
      </c>
      <c r="K665" s="15">
        <f t="shared" si="71"/>
        <v>1</v>
      </c>
      <c r="L665" s="15"/>
      <c r="M665" s="15"/>
      <c r="N665" s="16">
        <f t="shared" ca="1" si="73"/>
        <v>2.2000000000000002</v>
      </c>
      <c r="O665" s="8">
        <f t="shared" ca="1" si="74"/>
        <v>2.2000000000000002</v>
      </c>
      <c r="P665" s="8">
        <f t="shared" ca="1" si="75"/>
        <v>2.2000000000000002</v>
      </c>
      <c r="Q665" s="8">
        <f t="shared" si="72"/>
        <v>0</v>
      </c>
      <c r="R665" s="16">
        <v>1</v>
      </c>
      <c r="S665" s="16">
        <v>1</v>
      </c>
      <c r="T665" s="19">
        <v>42277</v>
      </c>
      <c r="U665" s="16">
        <v>0</v>
      </c>
      <c r="V665" s="19"/>
      <c r="W665" s="160"/>
      <c r="X665" s="160">
        <v>0</v>
      </c>
      <c r="Y665" s="160">
        <v>0</v>
      </c>
      <c r="Z665" s="160"/>
      <c r="AA665" s="160"/>
      <c r="AB665" s="10">
        <v>42216</v>
      </c>
      <c r="AC665" t="s">
        <v>296</v>
      </c>
      <c r="AD665" s="160">
        <f t="shared" si="76"/>
        <v>2</v>
      </c>
      <c r="AF665" t="s">
        <v>2724</v>
      </c>
      <c r="AG665" t="str">
        <f t="shared" si="77"/>
        <v>цели: погашение ранее выданной ссуды (РП №59 от 2015-06-16);
цели: предоставление/погашение займов 3 лицам (РП №59 от 2015-06-16)</v>
      </c>
    </row>
    <row r="666" spans="1:33" x14ac:dyDescent="0.25">
      <c r="A666">
        <v>4601</v>
      </c>
      <c r="B666">
        <v>15011</v>
      </c>
      <c r="C666" s="6" t="s">
        <v>2353</v>
      </c>
      <c r="D666" s="8">
        <v>450000000</v>
      </c>
      <c r="E666" s="6" t="s">
        <v>2355</v>
      </c>
      <c r="G666" s="10">
        <v>42080</v>
      </c>
      <c r="J666" s="133">
        <f ca="1">VLOOKUP(A666,OFFSET('Классификация клиентов'!$A$6,1,0,1000,2),2,0)</f>
        <v>1</v>
      </c>
      <c r="K666" s="15">
        <f t="shared" si="71"/>
        <v>1</v>
      </c>
      <c r="L666" s="15"/>
      <c r="M666" s="15"/>
      <c r="N666" s="16">
        <f t="shared" ca="1" si="73"/>
        <v>1</v>
      </c>
      <c r="O666" s="8">
        <f t="shared" ca="1" si="74"/>
        <v>1</v>
      </c>
      <c r="P666" s="8">
        <f t="shared" ca="1" si="75"/>
        <v>1</v>
      </c>
      <c r="Q666" s="8">
        <f t="shared" si="72"/>
        <v>0</v>
      </c>
      <c r="R666" s="16">
        <v>1</v>
      </c>
      <c r="S666" s="16"/>
      <c r="T666" s="19">
        <v>42094</v>
      </c>
      <c r="U666" s="16">
        <v>0</v>
      </c>
      <c r="V666" s="19"/>
      <c r="W666" s="160"/>
      <c r="X666" s="160"/>
      <c r="Y666" s="160"/>
      <c r="Z666" s="160"/>
      <c r="AA666" s="160"/>
      <c r="AB666" s="10">
        <v>42328</v>
      </c>
      <c r="AC666" t="s">
        <v>239</v>
      </c>
      <c r="AD666" s="160">
        <f t="shared" si="76"/>
        <v>0</v>
      </c>
      <c r="AF666" t="s">
        <v>466</v>
      </c>
      <c r="AG666" t="str">
        <f t="shared" si="77"/>
        <v/>
      </c>
    </row>
    <row r="667" spans="1:33" x14ac:dyDescent="0.25">
      <c r="A667">
        <v>4601</v>
      </c>
      <c r="B667">
        <v>15012</v>
      </c>
      <c r="C667" s="6" t="s">
        <v>2354</v>
      </c>
      <c r="D667" s="8">
        <v>85714285.700000003</v>
      </c>
      <c r="E667" s="6" t="s">
        <v>2356</v>
      </c>
      <c r="G667" s="10">
        <v>42080</v>
      </c>
      <c r="J667" s="133">
        <f ca="1">VLOOKUP(A667,OFFSET('Классификация клиентов'!$A$6,1,0,1000,2),2,0)</f>
        <v>1</v>
      </c>
      <c r="K667" s="15">
        <f t="shared" si="71"/>
        <v>1</v>
      </c>
      <c r="L667" s="15"/>
      <c r="M667" s="15"/>
      <c r="N667" s="16">
        <f t="shared" ca="1" si="73"/>
        <v>1</v>
      </c>
      <c r="O667" s="8">
        <f t="shared" ca="1" si="74"/>
        <v>1</v>
      </c>
      <c r="P667" s="8">
        <f t="shared" ca="1" si="75"/>
        <v>1</v>
      </c>
      <c r="Q667" s="8">
        <f t="shared" si="72"/>
        <v>0</v>
      </c>
      <c r="R667" s="16">
        <v>1</v>
      </c>
      <c r="S667" s="16"/>
      <c r="T667" s="19">
        <v>42094</v>
      </c>
      <c r="U667" s="16">
        <v>0</v>
      </c>
      <c r="V667" s="19"/>
      <c r="W667" s="160"/>
      <c r="X667" s="160"/>
      <c r="Y667" s="160">
        <v>0</v>
      </c>
      <c r="Z667" s="160"/>
      <c r="AA667" s="160"/>
      <c r="AB667" s="10">
        <v>42086</v>
      </c>
      <c r="AC667" t="s">
        <v>239</v>
      </c>
      <c r="AD667" s="160">
        <f t="shared" si="76"/>
        <v>1</v>
      </c>
      <c r="AF667" t="s">
        <v>2363</v>
      </c>
      <c r="AG667" t="str">
        <f t="shared" si="77"/>
        <v>цели: предоставление/погашение займов 3 лицам (РМКК №85 от 2014-10-28)</v>
      </c>
    </row>
    <row r="668" spans="1:33" x14ac:dyDescent="0.25">
      <c r="A668">
        <v>4642</v>
      </c>
      <c r="B668">
        <v>18636</v>
      </c>
      <c r="C668" s="6" t="s">
        <v>4256</v>
      </c>
      <c r="D668" s="8">
        <v>1821997945.3699999</v>
      </c>
      <c r="E668" s="6" t="s">
        <v>4261</v>
      </c>
      <c r="G668" s="10">
        <v>41634</v>
      </c>
      <c r="J668" s="133">
        <f ca="1">VLOOKUP(A668,OFFSET('Классификация клиентов'!$A$6,1,0,1000,2),2,0)</f>
        <v>1</v>
      </c>
      <c r="K668" s="15">
        <f t="shared" si="71"/>
        <v>3</v>
      </c>
      <c r="L668" s="15"/>
      <c r="M668" s="15"/>
      <c r="N668" s="16">
        <f t="shared" ca="1" si="73"/>
        <v>3</v>
      </c>
      <c r="O668" s="8">
        <f t="shared" ca="1" si="74"/>
        <v>3</v>
      </c>
      <c r="P668" s="8">
        <f t="shared" ca="1" si="75"/>
        <v>3</v>
      </c>
      <c r="Q668" s="8">
        <f t="shared" si="72"/>
        <v>0</v>
      </c>
      <c r="R668" s="16">
        <v>1</v>
      </c>
      <c r="S668" s="16"/>
      <c r="T668" s="19">
        <v>36526</v>
      </c>
      <c r="U668" s="16">
        <v>266</v>
      </c>
      <c r="V668" s="19"/>
      <c r="W668" s="160"/>
      <c r="X668" s="160"/>
      <c r="Y668" s="160"/>
      <c r="Z668" s="160"/>
      <c r="AA668" s="160"/>
      <c r="AB668" s="10">
        <v>42543</v>
      </c>
      <c r="AC668" t="s">
        <v>563</v>
      </c>
      <c r="AD668" s="160">
        <f t="shared" si="76"/>
        <v>0</v>
      </c>
      <c r="AF668" t="s">
        <v>466</v>
      </c>
      <c r="AG668" t="str">
        <f t="shared" si="77"/>
        <v/>
      </c>
    </row>
    <row r="669" spans="1:33" x14ac:dyDescent="0.25">
      <c r="A669">
        <v>4651</v>
      </c>
      <c r="B669">
        <v>26679</v>
      </c>
      <c r="C669" s="6" t="s">
        <v>5460</v>
      </c>
      <c r="D669" s="8">
        <v>84000000</v>
      </c>
      <c r="E669" s="6" t="s">
        <v>5461</v>
      </c>
      <c r="G669" s="10">
        <v>42634</v>
      </c>
      <c r="J669" s="133">
        <f ca="1">VLOOKUP(A669,OFFSET('Классификация клиентов'!$A$6,1,0,1000,2),2,0)</f>
        <v>1</v>
      </c>
      <c r="K669" s="15">
        <f t="shared" si="71"/>
        <v>1</v>
      </c>
      <c r="L669" s="15"/>
      <c r="M669" s="15"/>
      <c r="N669" s="16">
        <f t="shared" ca="1" si="73"/>
        <v>1</v>
      </c>
      <c r="O669" s="8">
        <f t="shared" ca="1" si="74"/>
        <v>1</v>
      </c>
      <c r="P669" s="8">
        <f t="shared" ca="1" si="75"/>
        <v>1</v>
      </c>
      <c r="Q669" s="8">
        <f t="shared" si="72"/>
        <v>0</v>
      </c>
      <c r="R669" s="16">
        <v>1</v>
      </c>
      <c r="S669" s="16"/>
      <c r="T669" s="19">
        <v>42639</v>
      </c>
      <c r="U669" s="16">
        <v>0</v>
      </c>
      <c r="V669" s="19"/>
      <c r="W669" s="160"/>
      <c r="X669" s="160"/>
      <c r="Y669" s="160"/>
      <c r="Z669" s="160"/>
      <c r="AA669" s="160"/>
      <c r="AB669" s="10">
        <v>42635</v>
      </c>
      <c r="AC669" t="s">
        <v>239</v>
      </c>
      <c r="AD669" s="160">
        <f t="shared" si="76"/>
        <v>0</v>
      </c>
      <c r="AF669" t="s">
        <v>466</v>
      </c>
      <c r="AG669" t="str">
        <f t="shared" si="77"/>
        <v/>
      </c>
    </row>
    <row r="670" spans="1:33" x14ac:dyDescent="0.25">
      <c r="A670">
        <v>4741</v>
      </c>
      <c r="B670">
        <v>9373</v>
      </c>
      <c r="C670" s="6" t="s">
        <v>37</v>
      </c>
      <c r="D670" s="8">
        <v>61290412.270000003</v>
      </c>
      <c r="E670" s="6" t="s">
        <v>2111</v>
      </c>
      <c r="G670" s="10">
        <v>41451</v>
      </c>
      <c r="J670" s="133">
        <f ca="1">VLOOKUP(A670,OFFSET('Классификация клиентов'!$A$6,1,0,1000,2),2,0)</f>
        <v>2.1</v>
      </c>
      <c r="K670" s="15">
        <f t="shared" ca="1" si="71"/>
        <v>2</v>
      </c>
      <c r="L670" s="15"/>
      <c r="M670" s="15"/>
      <c r="N670" s="16">
        <f t="shared" ca="1" si="73"/>
        <v>3.0999999999999996</v>
      </c>
      <c r="O670" s="8">
        <f t="shared" ca="1" si="74"/>
        <v>3.0999999999999996</v>
      </c>
      <c r="P670" s="8">
        <f t="shared" ca="1" si="75"/>
        <v>3.0999999999999996</v>
      </c>
      <c r="Q670" s="8">
        <f t="shared" si="72"/>
        <v>0</v>
      </c>
      <c r="R670" s="16">
        <v>0</v>
      </c>
      <c r="S670" s="16"/>
      <c r="T670" s="19">
        <v>219148</v>
      </c>
      <c r="U670" s="16">
        <v>0</v>
      </c>
      <c r="V670" s="19"/>
      <c r="W670" s="160"/>
      <c r="X670" s="160"/>
      <c r="Y670" s="160">
        <v>0</v>
      </c>
      <c r="Z670" s="160"/>
      <c r="AA670" s="160"/>
      <c r="AB670" s="10">
        <v>42573</v>
      </c>
      <c r="AC670" t="s">
        <v>296</v>
      </c>
      <c r="AD670" s="160">
        <f t="shared" si="76"/>
        <v>1</v>
      </c>
      <c r="AF670" t="s">
        <v>2112</v>
      </c>
      <c r="AG670" t="str">
        <f t="shared" si="77"/>
        <v>цели: предоставление/погашение займов 3 лицам (РП №21 от 2012-04-28)</v>
      </c>
    </row>
    <row r="671" spans="1:33" x14ac:dyDescent="0.25">
      <c r="A671">
        <v>4752</v>
      </c>
      <c r="B671">
        <v>16618</v>
      </c>
      <c r="C671" s="6" t="s">
        <v>5679</v>
      </c>
      <c r="D671" s="8">
        <v>971015689.66000009</v>
      </c>
      <c r="E671" s="6" t="s">
        <v>2957</v>
      </c>
      <c r="G671" s="10">
        <v>42272</v>
      </c>
      <c r="J671" s="133">
        <f ca="1">VLOOKUP(A671,OFFSET('Классификация клиентов'!$A$6,1,0,1000,2),2,0)</f>
        <v>1</v>
      </c>
      <c r="K671" s="15">
        <f t="shared" si="71"/>
        <v>1</v>
      </c>
      <c r="L671" s="15"/>
      <c r="M671" s="15"/>
      <c r="N671" s="16">
        <f t="shared" ca="1" si="73"/>
        <v>1</v>
      </c>
      <c r="O671" s="8">
        <f t="shared" ca="1" si="74"/>
        <v>1</v>
      </c>
      <c r="P671" s="8">
        <f t="shared" ca="1" si="75"/>
        <v>1</v>
      </c>
      <c r="Q671" s="8">
        <f t="shared" si="72"/>
        <v>0</v>
      </c>
      <c r="R671" s="16">
        <v>1</v>
      </c>
      <c r="S671" s="16"/>
      <c r="T671" s="19">
        <v>42289</v>
      </c>
      <c r="U671" s="16">
        <v>0</v>
      </c>
      <c r="V671" s="19"/>
      <c r="W671" s="160"/>
      <c r="X671" s="160"/>
      <c r="Y671" s="160"/>
      <c r="Z671" s="160"/>
      <c r="AA671" s="160"/>
      <c r="AB671" s="10">
        <v>42674</v>
      </c>
      <c r="AC671" t="s">
        <v>239</v>
      </c>
      <c r="AD671" s="160">
        <f t="shared" si="76"/>
        <v>0</v>
      </c>
      <c r="AF671" t="s">
        <v>466</v>
      </c>
      <c r="AG671" t="str">
        <f t="shared" si="77"/>
        <v/>
      </c>
    </row>
    <row r="672" spans="1:33" x14ac:dyDescent="0.25">
      <c r="A672">
        <v>4752</v>
      </c>
      <c r="B672">
        <v>27293</v>
      </c>
      <c r="C672" s="6" t="s">
        <v>6907</v>
      </c>
      <c r="D672" s="8">
        <v>250000000</v>
      </c>
      <c r="E672" s="6" t="s">
        <v>6916</v>
      </c>
      <c r="G672" s="10">
        <v>42724</v>
      </c>
      <c r="J672" s="133">
        <f ca="1">VLOOKUP(A672,OFFSET('Классификация клиентов'!$A$6,1,0,1000,2),2,0)</f>
        <v>1</v>
      </c>
      <c r="K672" s="15">
        <f t="shared" si="71"/>
        <v>1</v>
      </c>
      <c r="L672" s="15"/>
      <c r="M672" s="15"/>
      <c r="N672" s="16">
        <f t="shared" ca="1" si="73"/>
        <v>1</v>
      </c>
      <c r="O672" s="8">
        <f t="shared" ca="1" si="74"/>
        <v>1</v>
      </c>
      <c r="P672" s="8">
        <f t="shared" ca="1" si="75"/>
        <v>1</v>
      </c>
      <c r="Q672" s="8">
        <f t="shared" si="72"/>
        <v>0</v>
      </c>
      <c r="R672" s="16">
        <v>1</v>
      </c>
      <c r="S672" s="16"/>
      <c r="T672" s="19">
        <v>42745</v>
      </c>
      <c r="U672" s="16">
        <v>0</v>
      </c>
      <c r="V672" s="19"/>
      <c r="W672" s="160"/>
      <c r="X672" s="160"/>
      <c r="Y672" s="160"/>
      <c r="Z672" s="160"/>
      <c r="AA672" s="160"/>
      <c r="AB672" s="10">
        <v>42726</v>
      </c>
      <c r="AC672" t="s">
        <v>239</v>
      </c>
      <c r="AD672" s="160">
        <f t="shared" si="76"/>
        <v>0</v>
      </c>
      <c r="AF672" t="s">
        <v>466</v>
      </c>
      <c r="AG672" t="str">
        <f t="shared" si="77"/>
        <v/>
      </c>
    </row>
    <row r="673" spans="1:33" x14ac:dyDescent="0.25">
      <c r="A673">
        <v>4770</v>
      </c>
      <c r="B673">
        <v>27243</v>
      </c>
      <c r="C673" s="6" t="s">
        <v>6860</v>
      </c>
      <c r="D673" s="8">
        <v>150000000</v>
      </c>
      <c r="E673" s="6" t="s">
        <v>6872</v>
      </c>
      <c r="G673" s="10">
        <v>42717</v>
      </c>
      <c r="J673" s="133">
        <f ca="1">VLOOKUP(A673,OFFSET('Классификация клиентов'!$A$6,1,0,1000,2),2,0)</f>
        <v>1</v>
      </c>
      <c r="K673" s="15">
        <f t="shared" si="71"/>
        <v>1</v>
      </c>
      <c r="L673" s="15"/>
      <c r="M673" s="15"/>
      <c r="N673" s="16">
        <f t="shared" ca="1" si="73"/>
        <v>1</v>
      </c>
      <c r="O673" s="8">
        <f t="shared" ca="1" si="74"/>
        <v>1</v>
      </c>
      <c r="P673" s="8">
        <f t="shared" ca="1" si="75"/>
        <v>1</v>
      </c>
      <c r="Q673" s="8">
        <f t="shared" si="72"/>
        <v>0</v>
      </c>
      <c r="R673" s="16">
        <v>1</v>
      </c>
      <c r="S673" s="16"/>
      <c r="T673" s="19">
        <v>42719</v>
      </c>
      <c r="U673" s="16">
        <v>0</v>
      </c>
      <c r="V673" s="19"/>
      <c r="W673" s="160"/>
      <c r="X673" s="160"/>
      <c r="Y673" s="160"/>
      <c r="Z673" s="160"/>
      <c r="AA673" s="160"/>
      <c r="AB673" s="10">
        <v>42726</v>
      </c>
      <c r="AC673" t="s">
        <v>4334</v>
      </c>
      <c r="AD673" s="160">
        <f t="shared" si="76"/>
        <v>0</v>
      </c>
      <c r="AF673" t="s">
        <v>466</v>
      </c>
      <c r="AG673" t="str">
        <f t="shared" si="77"/>
        <v/>
      </c>
    </row>
    <row r="674" spans="1:33" x14ac:dyDescent="0.25">
      <c r="A674">
        <v>4778</v>
      </c>
      <c r="B674">
        <v>18250</v>
      </c>
      <c r="C674" s="6" t="s">
        <v>4132</v>
      </c>
      <c r="D674" s="8">
        <v>160000000</v>
      </c>
      <c r="E674" s="6" t="s">
        <v>4184</v>
      </c>
      <c r="G674" s="10">
        <v>41745</v>
      </c>
      <c r="J674" s="133">
        <f ca="1">VLOOKUP(A674,OFFSET('Классификация клиентов'!$A$6,1,0,1000,2),2,0)</f>
        <v>1</v>
      </c>
      <c r="K674" s="15">
        <f t="shared" si="71"/>
        <v>1</v>
      </c>
      <c r="L674" s="15"/>
      <c r="M674" s="15"/>
      <c r="N674" s="16">
        <f t="shared" ca="1" si="73"/>
        <v>1</v>
      </c>
      <c r="O674" s="8">
        <f t="shared" ca="1" si="74"/>
        <v>1</v>
      </c>
      <c r="P674" s="8">
        <f t="shared" ca="1" si="75"/>
        <v>1</v>
      </c>
      <c r="Q674" s="8">
        <f t="shared" si="72"/>
        <v>0</v>
      </c>
      <c r="R674" s="16">
        <v>1</v>
      </c>
      <c r="S674" s="16"/>
      <c r="T674" s="19">
        <v>36526</v>
      </c>
      <c r="U674" s="16">
        <v>0</v>
      </c>
      <c r="V674" s="19"/>
      <c r="W674" s="160"/>
      <c r="X674" s="160"/>
      <c r="Y674" s="160"/>
      <c r="Z674" s="160"/>
      <c r="AA674" s="160"/>
      <c r="AB674" s="10">
        <v>42515</v>
      </c>
      <c r="AC674" t="s">
        <v>296</v>
      </c>
      <c r="AD674" s="160">
        <f t="shared" si="76"/>
        <v>0</v>
      </c>
      <c r="AF674" t="s">
        <v>466</v>
      </c>
      <c r="AG674" t="str">
        <f t="shared" si="77"/>
        <v/>
      </c>
    </row>
    <row r="675" spans="1:33" x14ac:dyDescent="0.25">
      <c r="A675">
        <v>4778</v>
      </c>
      <c r="B675">
        <v>18251</v>
      </c>
      <c r="C675" s="6" t="s">
        <v>4133</v>
      </c>
      <c r="D675" s="8">
        <v>786200000</v>
      </c>
      <c r="E675" s="6" t="s">
        <v>4185</v>
      </c>
      <c r="G675" s="10">
        <v>41976</v>
      </c>
      <c r="J675" s="133">
        <f ca="1">VLOOKUP(A675,OFFSET('Классификация клиентов'!$A$6,1,0,1000,2),2,0)</f>
        <v>1</v>
      </c>
      <c r="K675" s="15">
        <f t="shared" si="71"/>
        <v>1</v>
      </c>
      <c r="L675" s="15"/>
      <c r="M675" s="15"/>
      <c r="N675" s="16">
        <f t="shared" ca="1" si="73"/>
        <v>1</v>
      </c>
      <c r="O675" s="8">
        <f t="shared" ca="1" si="74"/>
        <v>1</v>
      </c>
      <c r="P675" s="8">
        <f t="shared" ca="1" si="75"/>
        <v>1</v>
      </c>
      <c r="Q675" s="8">
        <f t="shared" si="72"/>
        <v>0</v>
      </c>
      <c r="R675" s="16">
        <v>1</v>
      </c>
      <c r="S675" s="16"/>
      <c r="T675" s="19">
        <v>36526</v>
      </c>
      <c r="U675" s="16">
        <v>0</v>
      </c>
      <c r="V675" s="19"/>
      <c r="W675" s="160"/>
      <c r="X675" s="160"/>
      <c r="Y675" s="160"/>
      <c r="Z675" s="160"/>
      <c r="AA675" s="160"/>
      <c r="AB675" s="10">
        <v>42515</v>
      </c>
      <c r="AC675" t="s">
        <v>296</v>
      </c>
      <c r="AD675" s="160">
        <f t="shared" si="76"/>
        <v>0</v>
      </c>
      <c r="AF675" t="s">
        <v>466</v>
      </c>
      <c r="AG675" t="str">
        <f t="shared" si="77"/>
        <v/>
      </c>
    </row>
    <row r="676" spans="1:33" x14ac:dyDescent="0.25">
      <c r="A676">
        <v>4792</v>
      </c>
      <c r="B676">
        <v>16968</v>
      </c>
      <c r="C676" s="6" t="s">
        <v>3254</v>
      </c>
      <c r="D676" s="8">
        <v>2800000000</v>
      </c>
      <c r="E676" s="6" t="s">
        <v>3255</v>
      </c>
      <c r="G676" s="10">
        <v>42310</v>
      </c>
      <c r="J676" s="133">
        <f ca="1">VLOOKUP(A676,OFFSET('Классификация клиентов'!$A$6,1,0,1000,2),2,0)</f>
        <v>2.2000000000000002</v>
      </c>
      <c r="K676" s="15">
        <f t="shared" si="71"/>
        <v>1</v>
      </c>
      <c r="L676" s="15"/>
      <c r="M676" s="15"/>
      <c r="N676" s="16">
        <f t="shared" ca="1" si="73"/>
        <v>2.2000000000000002</v>
      </c>
      <c r="O676" s="8">
        <f t="shared" ca="1" si="74"/>
        <v>2.2000000000000002</v>
      </c>
      <c r="P676" s="8">
        <f t="shared" ca="1" si="75"/>
        <v>2.2000000000000002</v>
      </c>
      <c r="Q676" s="8">
        <f t="shared" si="72"/>
        <v>0</v>
      </c>
      <c r="R676" s="16">
        <v>1</v>
      </c>
      <c r="S676" s="16"/>
      <c r="T676" s="19">
        <v>42314</v>
      </c>
      <c r="U676" s="16">
        <v>0</v>
      </c>
      <c r="V676" s="19"/>
      <c r="W676" s="160"/>
      <c r="X676" s="160">
        <v>0</v>
      </c>
      <c r="Y676" s="160">
        <v>0</v>
      </c>
      <c r="Z676" s="160"/>
      <c r="AA676" s="160"/>
      <c r="AB676" s="10">
        <v>42460</v>
      </c>
      <c r="AC676" t="s">
        <v>296</v>
      </c>
      <c r="AD676" s="160">
        <f t="shared" si="76"/>
        <v>2</v>
      </c>
      <c r="AF676" t="s">
        <v>3848</v>
      </c>
      <c r="AG676" t="str">
        <f t="shared" si="77"/>
        <v>цели: погашение ранее выданной ссуды (РП №19 от 2014-04-29);
цели: предоставление/погашение займов 3 лицам (РКК №115 от 2015-09-23)</v>
      </c>
    </row>
    <row r="677" spans="1:33" x14ac:dyDescent="0.25">
      <c r="A677">
        <v>4814</v>
      </c>
      <c r="B677">
        <v>17184</v>
      </c>
      <c r="C677" s="6" t="s">
        <v>3420</v>
      </c>
      <c r="D677" s="8">
        <v>1119230769.25</v>
      </c>
      <c r="E677" s="6" t="s">
        <v>3423</v>
      </c>
      <c r="G677" s="10">
        <v>42341</v>
      </c>
      <c r="J677" s="133">
        <f ca="1">VLOOKUP(A677,OFFSET('Классификация клиентов'!$A$6,1,0,1000,2),2,0)</f>
        <v>1</v>
      </c>
      <c r="K677" s="15">
        <f t="shared" si="71"/>
        <v>1</v>
      </c>
      <c r="L677" s="15"/>
      <c r="M677" s="15"/>
      <c r="N677" s="16">
        <f t="shared" ca="1" si="73"/>
        <v>1</v>
      </c>
      <c r="O677" s="8">
        <f t="shared" ca="1" si="74"/>
        <v>1</v>
      </c>
      <c r="P677" s="8">
        <f t="shared" ca="1" si="75"/>
        <v>1</v>
      </c>
      <c r="Q677" s="8">
        <f t="shared" si="72"/>
        <v>0</v>
      </c>
      <c r="R677" s="16">
        <v>1</v>
      </c>
      <c r="S677" s="16"/>
      <c r="T677" s="19">
        <v>42341</v>
      </c>
      <c r="U677" s="16">
        <v>0</v>
      </c>
      <c r="V677" s="19"/>
      <c r="W677" s="160"/>
      <c r="X677" s="160"/>
      <c r="Y677" s="160"/>
      <c r="Z677" s="160"/>
      <c r="AA677" s="160"/>
      <c r="AB677" s="10">
        <v>42360</v>
      </c>
      <c r="AC677" t="s">
        <v>296</v>
      </c>
      <c r="AD677" s="160">
        <f t="shared" si="76"/>
        <v>0</v>
      </c>
      <c r="AF677" t="s">
        <v>466</v>
      </c>
      <c r="AG677" t="str">
        <f t="shared" si="77"/>
        <v/>
      </c>
    </row>
    <row r="678" spans="1:33" x14ac:dyDescent="0.25">
      <c r="A678">
        <v>4821</v>
      </c>
      <c r="B678">
        <v>8044</v>
      </c>
      <c r="C678" s="6" t="s">
        <v>268</v>
      </c>
      <c r="D678" s="8">
        <v>634656000</v>
      </c>
      <c r="E678" s="6" t="s">
        <v>2113</v>
      </c>
      <c r="G678" s="10">
        <v>40375</v>
      </c>
      <c r="J678" s="133">
        <f ca="1">VLOOKUP(A678,OFFSET('Классификация клиентов'!$A$6,1,0,1000,2),2,0)</f>
        <v>2</v>
      </c>
      <c r="K678" s="15">
        <f t="shared" si="71"/>
        <v>3</v>
      </c>
      <c r="L678" s="15"/>
      <c r="M678" s="15"/>
      <c r="N678" s="16">
        <f t="shared" ca="1" si="73"/>
        <v>4</v>
      </c>
      <c r="O678" s="8">
        <f t="shared" ca="1" si="74"/>
        <v>4</v>
      </c>
      <c r="P678" s="8">
        <f t="shared" ca="1" si="75"/>
        <v>4</v>
      </c>
      <c r="Q678" s="8">
        <f t="shared" si="72"/>
        <v>0</v>
      </c>
      <c r="R678" s="16">
        <v>1</v>
      </c>
      <c r="S678" s="16"/>
      <c r="T678" s="19">
        <v>36526</v>
      </c>
      <c r="U678" s="16">
        <v>1596</v>
      </c>
      <c r="V678" s="19"/>
      <c r="W678" s="160">
        <v>1</v>
      </c>
      <c r="X678" s="160"/>
      <c r="Y678" s="160"/>
      <c r="Z678" s="160"/>
      <c r="AA678" s="160"/>
      <c r="AB678" s="10">
        <v>42755</v>
      </c>
      <c r="AC678" t="s">
        <v>563</v>
      </c>
      <c r="AD678" s="160">
        <f t="shared" si="76"/>
        <v>1</v>
      </c>
      <c r="AF678" t="s">
        <v>1851</v>
      </c>
      <c r="AG678" t="str">
        <f t="shared" si="77"/>
        <v>реструктуризация (РУОБ отсутствует)</v>
      </c>
    </row>
    <row r="679" spans="1:33" x14ac:dyDescent="0.25">
      <c r="A679">
        <v>4821</v>
      </c>
      <c r="B679">
        <v>8045</v>
      </c>
      <c r="C679" s="6" t="s">
        <v>269</v>
      </c>
      <c r="D679" s="8">
        <v>627798839</v>
      </c>
      <c r="E679" s="6" t="s">
        <v>2114</v>
      </c>
      <c r="G679" s="10">
        <v>40393</v>
      </c>
      <c r="J679" s="133">
        <f ca="1">VLOOKUP(A679,OFFSET('Классификация клиентов'!$A$6,1,0,1000,2),2,0)</f>
        <v>2</v>
      </c>
      <c r="K679" s="15">
        <f t="shared" si="71"/>
        <v>3</v>
      </c>
      <c r="L679" s="15"/>
      <c r="M679" s="15"/>
      <c r="N679" s="16">
        <f t="shared" ca="1" si="73"/>
        <v>4</v>
      </c>
      <c r="O679" s="8">
        <f t="shared" ca="1" si="74"/>
        <v>4</v>
      </c>
      <c r="P679" s="8">
        <f t="shared" ca="1" si="75"/>
        <v>4</v>
      </c>
      <c r="Q679" s="8">
        <f t="shared" si="72"/>
        <v>0</v>
      </c>
      <c r="R679" s="16">
        <v>1</v>
      </c>
      <c r="S679" s="16"/>
      <c r="T679" s="19">
        <v>36526</v>
      </c>
      <c r="U679" s="16">
        <v>1596</v>
      </c>
      <c r="V679" s="19"/>
      <c r="W679" s="160">
        <v>1</v>
      </c>
      <c r="X679" s="160"/>
      <c r="Y679" s="160"/>
      <c r="Z679" s="160"/>
      <c r="AA679" s="160"/>
      <c r="AB679" s="10">
        <v>41694</v>
      </c>
      <c r="AC679" t="s">
        <v>563</v>
      </c>
      <c r="AD679" s="160">
        <f t="shared" si="76"/>
        <v>1</v>
      </c>
      <c r="AF679" t="s">
        <v>1851</v>
      </c>
      <c r="AG679" t="str">
        <f t="shared" si="77"/>
        <v>реструктуризация (РУОБ отсутствует)</v>
      </c>
    </row>
    <row r="680" spans="1:33" x14ac:dyDescent="0.25">
      <c r="A680">
        <v>4821</v>
      </c>
      <c r="B680">
        <v>8046</v>
      </c>
      <c r="C680" s="6" t="s">
        <v>270</v>
      </c>
      <c r="D680" s="8">
        <v>318579700</v>
      </c>
      <c r="E680" s="6" t="s">
        <v>2115</v>
      </c>
      <c r="G680" s="10">
        <v>40359</v>
      </c>
      <c r="J680" s="133">
        <f ca="1">VLOOKUP(A680,OFFSET('Классификация клиентов'!$A$6,1,0,1000,2),2,0)</f>
        <v>2</v>
      </c>
      <c r="K680" s="15">
        <f t="shared" si="71"/>
        <v>3</v>
      </c>
      <c r="L680" s="15"/>
      <c r="M680" s="15"/>
      <c r="N680" s="16">
        <f t="shared" ca="1" si="73"/>
        <v>4</v>
      </c>
      <c r="O680" s="8">
        <f t="shared" ca="1" si="74"/>
        <v>4</v>
      </c>
      <c r="P680" s="8">
        <f t="shared" ca="1" si="75"/>
        <v>4</v>
      </c>
      <c r="Q680" s="8">
        <f t="shared" si="72"/>
        <v>0</v>
      </c>
      <c r="R680" s="16">
        <v>1</v>
      </c>
      <c r="S680" s="16"/>
      <c r="T680" s="19">
        <v>36526</v>
      </c>
      <c r="U680" s="16">
        <v>1596</v>
      </c>
      <c r="V680" s="19"/>
      <c r="W680" s="160">
        <v>1</v>
      </c>
      <c r="X680" s="160"/>
      <c r="Y680" s="160"/>
      <c r="Z680" s="160"/>
      <c r="AA680" s="160"/>
      <c r="AB680" s="10">
        <v>41694</v>
      </c>
      <c r="AC680" t="s">
        <v>563</v>
      </c>
      <c r="AD680" s="160">
        <f t="shared" si="76"/>
        <v>1</v>
      </c>
      <c r="AF680" t="s">
        <v>1851</v>
      </c>
      <c r="AG680" t="str">
        <f t="shared" si="77"/>
        <v>реструктуризация (РУОБ отсутствует)</v>
      </c>
    </row>
    <row r="681" spans="1:33" x14ac:dyDescent="0.25">
      <c r="A681">
        <v>4827</v>
      </c>
      <c r="B681">
        <v>13992</v>
      </c>
      <c r="C681" s="6" t="s">
        <v>6026</v>
      </c>
      <c r="D681" s="8">
        <v>100000000</v>
      </c>
      <c r="E681" s="6" t="s">
        <v>2116</v>
      </c>
      <c r="G681" s="10">
        <v>41955</v>
      </c>
      <c r="J681" s="133">
        <f ca="1">VLOOKUP(A681,OFFSET('Классификация клиентов'!$A$6,1,0,1000,2),2,0)</f>
        <v>2.1</v>
      </c>
      <c r="K681" s="15">
        <f t="shared" si="71"/>
        <v>3</v>
      </c>
      <c r="L681" s="15"/>
      <c r="M681" s="15"/>
      <c r="N681" s="16">
        <f t="shared" ca="1" si="73"/>
        <v>4.0999999999999996</v>
      </c>
      <c r="O681" s="8">
        <f t="shared" ca="1" si="74"/>
        <v>4.0999999999999996</v>
      </c>
      <c r="P681" s="8">
        <f t="shared" ca="1" si="75"/>
        <v>4.0999999999999996</v>
      </c>
      <c r="Q681" s="8">
        <f t="shared" si="72"/>
        <v>0</v>
      </c>
      <c r="R681" s="16">
        <v>1</v>
      </c>
      <c r="S681" s="16"/>
      <c r="T681" s="19">
        <v>36526</v>
      </c>
      <c r="U681" s="16">
        <v>205</v>
      </c>
      <c r="V681" s="19"/>
      <c r="W681" s="160"/>
      <c r="X681" s="160"/>
      <c r="Y681" s="160"/>
      <c r="Z681" s="160"/>
      <c r="AA681" s="160"/>
      <c r="AB681" s="10">
        <v>42704</v>
      </c>
      <c r="AC681" t="s">
        <v>563</v>
      </c>
      <c r="AD681" s="160">
        <f t="shared" si="76"/>
        <v>0</v>
      </c>
      <c r="AF681" t="s">
        <v>466</v>
      </c>
      <c r="AG681" t="str">
        <f t="shared" si="77"/>
        <v/>
      </c>
    </row>
    <row r="682" spans="1:33" x14ac:dyDescent="0.25">
      <c r="A682">
        <v>4827</v>
      </c>
      <c r="B682">
        <v>14185</v>
      </c>
      <c r="C682" s="6" t="s">
        <v>4878</v>
      </c>
      <c r="D682" s="8">
        <v>345334019.13</v>
      </c>
      <c r="E682" s="6" t="s">
        <v>2117</v>
      </c>
      <c r="G682" s="10">
        <v>41981</v>
      </c>
      <c r="J682" s="133">
        <f ca="1">VLOOKUP(A682,OFFSET('Классификация клиентов'!$A$6,1,0,1000,2),2,0)</f>
        <v>2.1</v>
      </c>
      <c r="K682" s="15">
        <f t="shared" si="71"/>
        <v>3</v>
      </c>
      <c r="L682" s="15"/>
      <c r="M682" s="15"/>
      <c r="N682" s="16">
        <f t="shared" ca="1" si="73"/>
        <v>4.0999999999999996</v>
      </c>
      <c r="O682" s="8">
        <f t="shared" ca="1" si="74"/>
        <v>4.0999999999999996</v>
      </c>
      <c r="P682" s="8">
        <f t="shared" ca="1" si="75"/>
        <v>4.0999999999999996</v>
      </c>
      <c r="Q682" s="8">
        <f t="shared" si="72"/>
        <v>0</v>
      </c>
      <c r="R682" s="16">
        <v>1</v>
      </c>
      <c r="S682" s="16"/>
      <c r="T682" s="19">
        <v>36526</v>
      </c>
      <c r="U682" s="16">
        <v>216</v>
      </c>
      <c r="V682" s="19"/>
      <c r="W682" s="160"/>
      <c r="X682" s="160"/>
      <c r="Y682" s="160"/>
      <c r="Z682" s="160"/>
      <c r="AA682" s="160"/>
      <c r="AB682" s="10">
        <v>42704</v>
      </c>
      <c r="AC682" t="s">
        <v>563</v>
      </c>
      <c r="AD682" s="160">
        <f t="shared" si="76"/>
        <v>0</v>
      </c>
      <c r="AF682" t="s">
        <v>466</v>
      </c>
      <c r="AG682" t="str">
        <f t="shared" si="77"/>
        <v/>
      </c>
    </row>
    <row r="683" spans="1:33" x14ac:dyDescent="0.25">
      <c r="A683">
        <v>4842</v>
      </c>
      <c r="B683">
        <v>100004842</v>
      </c>
      <c r="C683" s="6" t="s">
        <v>7710</v>
      </c>
      <c r="D683" s="8">
        <v>12169188388.700001</v>
      </c>
      <c r="E683" s="6"/>
      <c r="G683" s="10"/>
      <c r="J683" s="133">
        <f ca="1">VLOOKUP(A683,OFFSET('Классификация клиентов'!$A$6,1,0,1000,2),2,0)</f>
        <v>1</v>
      </c>
      <c r="K683" s="15">
        <f t="shared" ca="1" si="71"/>
        <v>1</v>
      </c>
      <c r="L683" s="15"/>
      <c r="M683" s="15"/>
      <c r="N683" s="16">
        <f t="shared" ca="1" si="73"/>
        <v>1</v>
      </c>
      <c r="O683" s="8">
        <f t="shared" ca="1" si="74"/>
        <v>1</v>
      </c>
      <c r="P683" s="8">
        <f t="shared" ca="1" si="75"/>
        <v>1</v>
      </c>
      <c r="Q683" s="8">
        <f t="shared" si="72"/>
        <v>0</v>
      </c>
      <c r="R683" s="16"/>
      <c r="S683" s="16"/>
      <c r="T683" s="19"/>
      <c r="U683" s="16">
        <v>0</v>
      </c>
      <c r="V683" s="19"/>
      <c r="W683" s="160"/>
      <c r="X683" s="160"/>
      <c r="Y683" s="160"/>
      <c r="Z683" s="160"/>
      <c r="AA683" s="160"/>
      <c r="AB683" s="10"/>
      <c r="AD683" s="160">
        <f t="shared" si="76"/>
        <v>0</v>
      </c>
      <c r="AG683" t="str">
        <f t="shared" si="77"/>
        <v/>
      </c>
    </row>
    <row r="684" spans="1:33" x14ac:dyDescent="0.25">
      <c r="A684">
        <v>4864</v>
      </c>
      <c r="B684">
        <v>8088</v>
      </c>
      <c r="C684" s="6" t="s">
        <v>1632</v>
      </c>
      <c r="D684" s="8">
        <v>122620856.31</v>
      </c>
      <c r="E684" s="6" t="s">
        <v>2118</v>
      </c>
      <c r="G684" s="10">
        <v>41200</v>
      </c>
      <c r="J684" s="133">
        <f ca="1">VLOOKUP(A684,OFFSET('Классификация клиентов'!$A$6,1,0,1000,2),2,0)</f>
        <v>1</v>
      </c>
      <c r="K684" s="15">
        <f t="shared" si="71"/>
        <v>2</v>
      </c>
      <c r="L684" s="15">
        <v>-1</v>
      </c>
      <c r="M684" s="15" t="s">
        <v>178</v>
      </c>
      <c r="N684" s="16">
        <f t="shared" ca="1" si="73"/>
        <v>1</v>
      </c>
      <c r="O684" s="8">
        <f t="shared" ca="1" si="74"/>
        <v>1</v>
      </c>
      <c r="P684" s="8">
        <f t="shared" ca="1" si="75"/>
        <v>1</v>
      </c>
      <c r="Q684" s="8">
        <f t="shared" si="72"/>
        <v>0</v>
      </c>
      <c r="R684" s="16">
        <v>1</v>
      </c>
      <c r="S684" s="16"/>
      <c r="T684" s="19">
        <v>41263</v>
      </c>
      <c r="U684" s="16">
        <v>0</v>
      </c>
      <c r="V684" s="19"/>
      <c r="W684" s="160">
        <v>1</v>
      </c>
      <c r="X684" s="160"/>
      <c r="Y684" s="160"/>
      <c r="Z684" s="160"/>
      <c r="AA684" s="160"/>
      <c r="AB684" s="10">
        <v>42177</v>
      </c>
      <c r="AC684" t="s">
        <v>296</v>
      </c>
      <c r="AD684" s="160">
        <f t="shared" si="76"/>
        <v>1</v>
      </c>
      <c r="AF684" t="s">
        <v>1851</v>
      </c>
      <c r="AG684" t="str">
        <f t="shared" si="77"/>
        <v>реструктуризация (РУОБ отсутствует)</v>
      </c>
    </row>
    <row r="685" spans="1:33" x14ac:dyDescent="0.25">
      <c r="A685">
        <v>4876</v>
      </c>
      <c r="B685">
        <v>8006</v>
      </c>
      <c r="C685" s="6" t="s">
        <v>490</v>
      </c>
      <c r="D685" s="8">
        <v>5632352200</v>
      </c>
      <c r="E685" s="6" t="s">
        <v>2119</v>
      </c>
      <c r="G685" s="10">
        <v>41194</v>
      </c>
      <c r="J685" s="133">
        <f ca="1">VLOOKUP(A685,OFFSET('Классификация клиентов'!$A$6,1,0,1000,2),2,0)</f>
        <v>2.1</v>
      </c>
      <c r="K685" s="15">
        <f t="shared" si="71"/>
        <v>1</v>
      </c>
      <c r="L685" s="15">
        <v>-2</v>
      </c>
      <c r="M685" s="15" t="s">
        <v>178</v>
      </c>
      <c r="N685" s="16">
        <f t="shared" ca="1" si="73"/>
        <v>1</v>
      </c>
      <c r="O685" s="8">
        <f t="shared" ca="1" si="74"/>
        <v>1</v>
      </c>
      <c r="P685" s="8">
        <f t="shared" ca="1" si="75"/>
        <v>1</v>
      </c>
      <c r="Q685" s="8">
        <f t="shared" si="72"/>
        <v>0</v>
      </c>
      <c r="R685" s="16">
        <v>1</v>
      </c>
      <c r="S685" s="16"/>
      <c r="T685" s="19">
        <v>41193</v>
      </c>
      <c r="U685" s="16">
        <v>0</v>
      </c>
      <c r="V685" s="19"/>
      <c r="W685" s="160"/>
      <c r="X685" s="160"/>
      <c r="Y685" s="160">
        <v>0</v>
      </c>
      <c r="Z685" s="160"/>
      <c r="AA685" s="160"/>
      <c r="AB685" s="10">
        <v>42573</v>
      </c>
      <c r="AC685" t="s">
        <v>296</v>
      </c>
      <c r="AD685" s="160">
        <f t="shared" si="76"/>
        <v>1</v>
      </c>
      <c r="AF685" t="s">
        <v>2120</v>
      </c>
      <c r="AG685" t="str">
        <f t="shared" si="77"/>
        <v>цели: вложения в уставные капиталы 3 лиц (РП №40 от 2012-09-04)</v>
      </c>
    </row>
    <row r="686" spans="1:33" x14ac:dyDescent="0.25">
      <c r="A686">
        <v>4876</v>
      </c>
      <c r="B686">
        <v>17316</v>
      </c>
      <c r="C686" s="6" t="s">
        <v>3462</v>
      </c>
      <c r="D686" s="8">
        <v>25454545400</v>
      </c>
      <c r="E686" s="6" t="s">
        <v>3463</v>
      </c>
      <c r="G686" s="10">
        <v>42356</v>
      </c>
      <c r="J686" s="133">
        <f ca="1">VLOOKUP(A686,OFFSET('Классификация клиентов'!$A$6,1,0,1000,2),2,0)</f>
        <v>2.1</v>
      </c>
      <c r="K686" s="15">
        <f t="shared" si="71"/>
        <v>1</v>
      </c>
      <c r="L686" s="15">
        <v>-2</v>
      </c>
      <c r="M686" s="15" t="s">
        <v>178</v>
      </c>
      <c r="N686" s="16">
        <f t="shared" ca="1" si="73"/>
        <v>1</v>
      </c>
      <c r="O686" s="8">
        <f t="shared" ca="1" si="74"/>
        <v>1</v>
      </c>
      <c r="P686" s="8">
        <f t="shared" ca="1" si="75"/>
        <v>1</v>
      </c>
      <c r="Q686" s="8">
        <f t="shared" si="72"/>
        <v>0</v>
      </c>
      <c r="R686" s="16">
        <v>1</v>
      </c>
      <c r="S686" s="16"/>
      <c r="T686" s="19">
        <v>42356</v>
      </c>
      <c r="U686" s="16">
        <v>0</v>
      </c>
      <c r="V686" s="19"/>
      <c r="W686" s="160">
        <v>0</v>
      </c>
      <c r="X686" s="160"/>
      <c r="Y686" s="160">
        <v>0</v>
      </c>
      <c r="Z686" s="160"/>
      <c r="AA686" s="160"/>
      <c r="AB686" s="10">
        <v>42543</v>
      </c>
      <c r="AC686" t="s">
        <v>296</v>
      </c>
      <c r="AD686" s="160">
        <f t="shared" si="76"/>
        <v>2</v>
      </c>
      <c r="AF686" t="s">
        <v>3608</v>
      </c>
      <c r="AG686" t="str">
        <f t="shared" si="77"/>
        <v>реструктуризация (РППП №3194/418000 от 2015-12-17);
цели: предоставление/погашение займов 3 лицам (РППП №3194/418000 от 2015-12-17)</v>
      </c>
    </row>
    <row r="687" spans="1:33" x14ac:dyDescent="0.25">
      <c r="A687">
        <v>4887</v>
      </c>
      <c r="B687">
        <v>27321</v>
      </c>
      <c r="C687" s="6" t="s">
        <v>6351</v>
      </c>
      <c r="D687" s="8">
        <v>11098823924.610001</v>
      </c>
      <c r="E687" s="6" t="s">
        <v>6978</v>
      </c>
      <c r="G687" s="10">
        <v>41211</v>
      </c>
      <c r="J687" s="133">
        <f ca="1">VLOOKUP(A687,OFFSET('Классификация клиентов'!$A$6,1,0,1000,2),2,0)</f>
        <v>2.2000000000000002</v>
      </c>
      <c r="K687" s="15">
        <f t="shared" si="71"/>
        <v>3</v>
      </c>
      <c r="L687" s="15"/>
      <c r="M687" s="15"/>
      <c r="N687" s="16">
        <f t="shared" ca="1" si="73"/>
        <v>4.2</v>
      </c>
      <c r="O687" s="8">
        <f t="shared" ca="1" si="74"/>
        <v>4.2</v>
      </c>
      <c r="P687" s="8">
        <f t="shared" ca="1" si="75"/>
        <v>4.2</v>
      </c>
      <c r="Q687" s="8">
        <f t="shared" si="72"/>
        <v>0</v>
      </c>
      <c r="R687" s="16">
        <v>1</v>
      </c>
      <c r="S687" s="16"/>
      <c r="T687" s="19">
        <v>36526</v>
      </c>
      <c r="U687" s="16">
        <v>86</v>
      </c>
      <c r="V687" s="19"/>
      <c r="W687" s="160"/>
      <c r="X687" s="160"/>
      <c r="Y687" s="160">
        <v>1</v>
      </c>
      <c r="Z687" s="160"/>
      <c r="AA687" s="160"/>
      <c r="AB687" s="10">
        <v>42755</v>
      </c>
      <c r="AC687" t="s">
        <v>563</v>
      </c>
      <c r="AD687" s="160">
        <f t="shared" si="76"/>
        <v>1</v>
      </c>
      <c r="AF687" t="s">
        <v>7811</v>
      </c>
      <c r="AG687" t="str">
        <f t="shared" si="77"/>
        <v>цели: вложения в уставные капиталы 3 лиц (РУОБ отсутствует)</v>
      </c>
    </row>
    <row r="688" spans="1:33" x14ac:dyDescent="0.25">
      <c r="A688">
        <v>4893</v>
      </c>
      <c r="B688">
        <v>27277</v>
      </c>
      <c r="C688" s="6" t="s">
        <v>6861</v>
      </c>
      <c r="D688" s="8">
        <v>250000000</v>
      </c>
      <c r="E688" s="6" t="s">
        <v>6873</v>
      </c>
      <c r="G688" s="10">
        <v>42720</v>
      </c>
      <c r="J688" s="133">
        <f ca="1">VLOOKUP(A688,OFFSET('Классификация клиентов'!$A$6,1,0,1000,2),2,0)</f>
        <v>1</v>
      </c>
      <c r="K688" s="15">
        <f t="shared" si="71"/>
        <v>1</v>
      </c>
      <c r="L688" s="15"/>
      <c r="M688" s="15"/>
      <c r="N688" s="16">
        <f t="shared" ca="1" si="73"/>
        <v>1</v>
      </c>
      <c r="O688" s="8">
        <f t="shared" ca="1" si="74"/>
        <v>1</v>
      </c>
      <c r="P688" s="8">
        <f t="shared" ca="1" si="75"/>
        <v>1</v>
      </c>
      <c r="Q688" s="8">
        <f t="shared" si="72"/>
        <v>0</v>
      </c>
      <c r="R688" s="16">
        <v>1</v>
      </c>
      <c r="S688" s="16"/>
      <c r="T688" s="19">
        <v>42753</v>
      </c>
      <c r="U688" s="16">
        <v>0</v>
      </c>
      <c r="V688" s="19"/>
      <c r="W688" s="160"/>
      <c r="X688" s="160"/>
      <c r="Y688" s="160"/>
      <c r="Z688" s="160"/>
      <c r="AA688" s="160"/>
      <c r="AB688" s="10">
        <v>42726</v>
      </c>
      <c r="AC688" t="s">
        <v>239</v>
      </c>
      <c r="AD688" s="160">
        <f t="shared" si="76"/>
        <v>0</v>
      </c>
      <c r="AF688" t="s">
        <v>466</v>
      </c>
      <c r="AG688" t="str">
        <f t="shared" si="77"/>
        <v/>
      </c>
    </row>
    <row r="689" spans="1:33" x14ac:dyDescent="0.25">
      <c r="A689">
        <v>4896</v>
      </c>
      <c r="B689">
        <v>14066</v>
      </c>
      <c r="C689" s="6" t="s">
        <v>2895</v>
      </c>
      <c r="D689" s="8">
        <v>50000000</v>
      </c>
      <c r="E689" s="6" t="s">
        <v>2121</v>
      </c>
      <c r="G689" s="10">
        <v>41968</v>
      </c>
      <c r="J689" s="133">
        <f ca="1">VLOOKUP(A689,OFFSET('Классификация клиентов'!$A$6,1,0,1000,2),2,0)</f>
        <v>2.2000000000000002</v>
      </c>
      <c r="K689" s="15">
        <f t="shared" si="71"/>
        <v>3</v>
      </c>
      <c r="L689" s="15"/>
      <c r="M689" s="15"/>
      <c r="N689" s="16">
        <f t="shared" ca="1" si="73"/>
        <v>4.2</v>
      </c>
      <c r="O689" s="8">
        <f t="shared" ca="1" si="74"/>
        <v>4.2</v>
      </c>
      <c r="P689" s="8">
        <f t="shared" ca="1" si="75"/>
        <v>4.2</v>
      </c>
      <c r="Q689" s="8">
        <f t="shared" si="72"/>
        <v>0</v>
      </c>
      <c r="R689" s="16">
        <v>1</v>
      </c>
      <c r="S689" s="16"/>
      <c r="T689" s="19">
        <v>36526</v>
      </c>
      <c r="U689" s="16">
        <v>597</v>
      </c>
      <c r="V689" s="19"/>
      <c r="W689" s="160"/>
      <c r="X689" s="160"/>
      <c r="Y689" s="160"/>
      <c r="Z689" s="160"/>
      <c r="AA689" s="160"/>
      <c r="AB689" s="10">
        <v>42409</v>
      </c>
      <c r="AC689" t="s">
        <v>563</v>
      </c>
      <c r="AD689" s="160">
        <f t="shared" si="76"/>
        <v>0</v>
      </c>
      <c r="AF689" t="s">
        <v>466</v>
      </c>
      <c r="AG689" t="str">
        <f t="shared" si="77"/>
        <v/>
      </c>
    </row>
    <row r="690" spans="1:33" x14ac:dyDescent="0.25">
      <c r="A690">
        <v>4896</v>
      </c>
      <c r="B690">
        <v>14933</v>
      </c>
      <c r="C690" s="6" t="s">
        <v>2888</v>
      </c>
      <c r="D690" s="8">
        <v>700000000</v>
      </c>
      <c r="E690" s="6" t="s">
        <v>2325</v>
      </c>
      <c r="G690" s="10">
        <v>42067</v>
      </c>
      <c r="J690" s="133">
        <f ca="1">VLOOKUP(A690,OFFSET('Классификация клиентов'!$A$6,1,0,1000,2),2,0)</f>
        <v>2.2000000000000002</v>
      </c>
      <c r="K690" s="15">
        <f t="shared" si="71"/>
        <v>3</v>
      </c>
      <c r="L690" s="15"/>
      <c r="M690" s="15"/>
      <c r="N690" s="16">
        <f t="shared" ca="1" si="73"/>
        <v>4.2</v>
      </c>
      <c r="O690" s="8">
        <f t="shared" ca="1" si="74"/>
        <v>4.2</v>
      </c>
      <c r="P690" s="8">
        <f t="shared" ca="1" si="75"/>
        <v>4.2</v>
      </c>
      <c r="Q690" s="8">
        <f t="shared" si="72"/>
        <v>0</v>
      </c>
      <c r="R690" s="16">
        <v>1</v>
      </c>
      <c r="S690" s="16"/>
      <c r="T690" s="19">
        <v>36526</v>
      </c>
      <c r="U690" s="16">
        <v>597</v>
      </c>
      <c r="V690" s="19"/>
      <c r="W690" s="160"/>
      <c r="X690" s="160"/>
      <c r="Y690" s="160"/>
      <c r="Z690" s="160"/>
      <c r="AA690" s="160"/>
      <c r="AB690" s="10">
        <v>42409</v>
      </c>
      <c r="AC690" t="s">
        <v>563</v>
      </c>
      <c r="AD690" s="160">
        <f t="shared" si="76"/>
        <v>0</v>
      </c>
      <c r="AF690" t="s">
        <v>466</v>
      </c>
      <c r="AG690" t="str">
        <f t="shared" si="77"/>
        <v/>
      </c>
    </row>
    <row r="691" spans="1:33" x14ac:dyDescent="0.25">
      <c r="A691">
        <v>4921</v>
      </c>
      <c r="B691">
        <v>27362</v>
      </c>
      <c r="C691" s="6" t="s">
        <v>7060</v>
      </c>
      <c r="D691" s="8">
        <v>200000000</v>
      </c>
      <c r="E691" s="6" t="s">
        <v>7071</v>
      </c>
      <c r="G691" s="10">
        <v>42732</v>
      </c>
      <c r="J691" s="133">
        <f ca="1">VLOOKUP(A691,OFFSET('Классификация клиентов'!$A$6,1,0,1000,2),2,0)</f>
        <v>1</v>
      </c>
      <c r="K691" s="15">
        <f t="shared" si="71"/>
        <v>1</v>
      </c>
      <c r="L691" s="15"/>
      <c r="M691" s="15"/>
      <c r="N691" s="16">
        <f t="shared" ca="1" si="73"/>
        <v>1</v>
      </c>
      <c r="O691" s="8">
        <f t="shared" ca="1" si="74"/>
        <v>1</v>
      </c>
      <c r="P691" s="8">
        <f t="shared" ca="1" si="75"/>
        <v>1</v>
      </c>
      <c r="Q691" s="8">
        <f t="shared" si="72"/>
        <v>0</v>
      </c>
      <c r="R691" s="16">
        <v>1</v>
      </c>
      <c r="S691" s="16"/>
      <c r="T691" s="19">
        <v>42758</v>
      </c>
      <c r="U691" s="16">
        <v>0</v>
      </c>
      <c r="V691" s="19"/>
      <c r="W691" s="160"/>
      <c r="X691" s="160"/>
      <c r="Y691" s="160"/>
      <c r="Z691" s="160"/>
      <c r="AA691" s="160"/>
      <c r="AB691" s="10">
        <v>42735</v>
      </c>
      <c r="AC691" t="s">
        <v>239</v>
      </c>
      <c r="AD691" s="160">
        <f t="shared" si="76"/>
        <v>0</v>
      </c>
      <c r="AF691" t="s">
        <v>466</v>
      </c>
      <c r="AG691" t="str">
        <f t="shared" si="77"/>
        <v/>
      </c>
    </row>
    <row r="692" spans="1:33" x14ac:dyDescent="0.25">
      <c r="A692">
        <v>4934</v>
      </c>
      <c r="B692">
        <v>8219</v>
      </c>
      <c r="C692" s="6" t="s">
        <v>247</v>
      </c>
      <c r="D692" s="8">
        <v>2422000000</v>
      </c>
      <c r="E692" s="6" t="s">
        <v>2123</v>
      </c>
      <c r="G692" s="10">
        <v>41242</v>
      </c>
      <c r="J692" s="133">
        <f ca="1">VLOOKUP(A692,OFFSET('Классификация клиентов'!$A$6,1,0,1000,2),2,0)</f>
        <v>1</v>
      </c>
      <c r="K692" s="15">
        <f t="shared" si="71"/>
        <v>1</v>
      </c>
      <c r="L692" s="15"/>
      <c r="M692" s="15"/>
      <c r="N692" s="16">
        <f t="shared" ca="1" si="73"/>
        <v>1</v>
      </c>
      <c r="O692" s="8">
        <f t="shared" ca="1" si="74"/>
        <v>1</v>
      </c>
      <c r="P692" s="8">
        <f t="shared" ca="1" si="75"/>
        <v>1</v>
      </c>
      <c r="Q692" s="8">
        <f t="shared" si="72"/>
        <v>0</v>
      </c>
      <c r="R692" s="16">
        <v>1</v>
      </c>
      <c r="S692" s="16"/>
      <c r="T692" s="19">
        <v>41243</v>
      </c>
      <c r="U692" s="16">
        <v>0</v>
      </c>
      <c r="V692" s="19"/>
      <c r="W692" s="160">
        <v>0</v>
      </c>
      <c r="X692" s="160"/>
      <c r="Y692" s="160">
        <v>0</v>
      </c>
      <c r="Z692" s="160"/>
      <c r="AA692" s="160"/>
      <c r="AB692" s="10">
        <v>42360</v>
      </c>
      <c r="AC692" t="s">
        <v>296</v>
      </c>
      <c r="AD692" s="160">
        <f t="shared" si="76"/>
        <v>2</v>
      </c>
      <c r="AF692" t="s">
        <v>2124</v>
      </c>
      <c r="AG692" t="str">
        <f t="shared" si="77"/>
        <v>реструктуризация (РП №51 от 2013-11-26);
цели: предоставление/погашение займов 3 лицам (РП №46 от 2012-10-22)</v>
      </c>
    </row>
    <row r="693" spans="1:33" x14ac:dyDescent="0.25">
      <c r="A693">
        <v>4934</v>
      </c>
      <c r="B693">
        <v>8221</v>
      </c>
      <c r="C693" s="6" t="s">
        <v>248</v>
      </c>
      <c r="D693" s="8">
        <v>3726234561.52</v>
      </c>
      <c r="E693" s="6" t="s">
        <v>2125</v>
      </c>
      <c r="G693" s="10">
        <v>41242</v>
      </c>
      <c r="J693" s="133">
        <f ca="1">VLOOKUP(A693,OFFSET('Классификация клиентов'!$A$6,1,0,1000,2),2,0)</f>
        <v>1</v>
      </c>
      <c r="K693" s="15">
        <f t="shared" si="71"/>
        <v>1</v>
      </c>
      <c r="L693" s="15"/>
      <c r="M693" s="15"/>
      <c r="N693" s="16">
        <f t="shared" ca="1" si="73"/>
        <v>1</v>
      </c>
      <c r="O693" s="8">
        <f t="shared" ca="1" si="74"/>
        <v>1</v>
      </c>
      <c r="P693" s="8">
        <f t="shared" ca="1" si="75"/>
        <v>1</v>
      </c>
      <c r="Q693" s="8">
        <f t="shared" si="72"/>
        <v>0</v>
      </c>
      <c r="R693" s="16">
        <v>1</v>
      </c>
      <c r="S693" s="16"/>
      <c r="T693" s="19">
        <v>41243</v>
      </c>
      <c r="U693" s="16">
        <v>0</v>
      </c>
      <c r="V693" s="19"/>
      <c r="W693" s="160">
        <v>0</v>
      </c>
      <c r="X693" s="160"/>
      <c r="Y693" s="160">
        <v>0</v>
      </c>
      <c r="Z693" s="160"/>
      <c r="AA693" s="160"/>
      <c r="AB693" s="10">
        <v>42360</v>
      </c>
      <c r="AC693" t="s">
        <v>296</v>
      </c>
      <c r="AD693" s="160">
        <f t="shared" si="76"/>
        <v>2</v>
      </c>
      <c r="AF693" t="s">
        <v>2124</v>
      </c>
      <c r="AG693" t="str">
        <f t="shared" si="77"/>
        <v>реструктуризация (РП №51 от 2013-11-26);
цели: предоставление/погашение займов 3 лицам (РП №46 от 2012-10-22)</v>
      </c>
    </row>
    <row r="694" spans="1:33" x14ac:dyDescent="0.25">
      <c r="A694">
        <v>4934</v>
      </c>
      <c r="B694">
        <v>11463</v>
      </c>
      <c r="C694" s="6" t="s">
        <v>1154</v>
      </c>
      <c r="D694" s="8">
        <v>1848000000</v>
      </c>
      <c r="E694" s="6" t="s">
        <v>2126</v>
      </c>
      <c r="G694" s="10">
        <v>41242</v>
      </c>
      <c r="J694" s="133">
        <f ca="1">VLOOKUP(A694,OFFSET('Классификация клиентов'!$A$6,1,0,1000,2),2,0)</f>
        <v>1</v>
      </c>
      <c r="K694" s="15">
        <f t="shared" si="71"/>
        <v>1</v>
      </c>
      <c r="L694" s="15"/>
      <c r="M694" s="15"/>
      <c r="N694" s="16">
        <f t="shared" ca="1" si="73"/>
        <v>1</v>
      </c>
      <c r="O694" s="8">
        <f t="shared" ca="1" si="74"/>
        <v>1</v>
      </c>
      <c r="P694" s="8">
        <f t="shared" ca="1" si="75"/>
        <v>1</v>
      </c>
      <c r="Q694" s="8">
        <f t="shared" si="72"/>
        <v>0</v>
      </c>
      <c r="R694" s="16">
        <v>1</v>
      </c>
      <c r="S694" s="16"/>
      <c r="T694" s="19">
        <v>41243</v>
      </c>
      <c r="U694" s="16">
        <v>0</v>
      </c>
      <c r="V694" s="19"/>
      <c r="W694" s="160">
        <v>0</v>
      </c>
      <c r="X694" s="160"/>
      <c r="Y694" s="160">
        <v>0</v>
      </c>
      <c r="Z694" s="160"/>
      <c r="AA694" s="160"/>
      <c r="AB694" s="10">
        <v>42360</v>
      </c>
      <c r="AC694" t="s">
        <v>296</v>
      </c>
      <c r="AD694" s="160">
        <f t="shared" si="76"/>
        <v>2</v>
      </c>
      <c r="AF694" t="s">
        <v>2124</v>
      </c>
      <c r="AG694" t="str">
        <f t="shared" si="77"/>
        <v>реструктуризация (РП №51 от 2013-11-26);
цели: предоставление/погашение займов 3 лицам (РП №46 от 2012-10-22)</v>
      </c>
    </row>
    <row r="695" spans="1:33" x14ac:dyDescent="0.25">
      <c r="A695">
        <v>4934</v>
      </c>
      <c r="B695">
        <v>14205</v>
      </c>
      <c r="C695" s="6" t="s">
        <v>5419</v>
      </c>
      <c r="D695" s="8">
        <v>79706025320.880005</v>
      </c>
      <c r="E695" s="6" t="s">
        <v>2127</v>
      </c>
      <c r="G695" s="10">
        <v>41983</v>
      </c>
      <c r="J695" s="133">
        <f ca="1">VLOOKUP(A695,OFFSET('Классификация клиентов'!$A$6,1,0,1000,2),2,0)</f>
        <v>1</v>
      </c>
      <c r="K695" s="15">
        <f t="shared" si="71"/>
        <v>1</v>
      </c>
      <c r="L695" s="15"/>
      <c r="M695" s="15"/>
      <c r="N695" s="16">
        <f t="shared" ca="1" si="73"/>
        <v>1</v>
      </c>
      <c r="O695" s="8">
        <f t="shared" ca="1" si="74"/>
        <v>1</v>
      </c>
      <c r="P695" s="8">
        <f t="shared" ca="1" si="75"/>
        <v>1</v>
      </c>
      <c r="Q695" s="8">
        <f t="shared" si="72"/>
        <v>0</v>
      </c>
      <c r="R695" s="16">
        <v>1</v>
      </c>
      <c r="S695" s="16"/>
      <c r="T695" s="19">
        <v>42003</v>
      </c>
      <c r="U695" s="16">
        <v>0</v>
      </c>
      <c r="V695" s="19"/>
      <c r="W695" s="160"/>
      <c r="X695" s="160">
        <v>0</v>
      </c>
      <c r="Y695" s="160">
        <v>0</v>
      </c>
      <c r="Z695" s="160">
        <v>0</v>
      </c>
      <c r="AA695" s="160"/>
      <c r="AB695" s="10">
        <v>42695</v>
      </c>
      <c r="AC695" t="s">
        <v>296</v>
      </c>
      <c r="AD695" s="160">
        <f t="shared" si="76"/>
        <v>3</v>
      </c>
      <c r="AF695" t="s">
        <v>3628</v>
      </c>
      <c r="AG695" t="str">
        <f t="shared" si="77"/>
        <v>цели: погашение задолженности 3 лиц перед Банком (РП №109 от 2015-11-17);
цели: погашение ранее выданной ссуды (РП №109 от 2015-11-17);
цели: предоставление/погашение займов 3 лицам (РП №109 от 2015-11-17)</v>
      </c>
    </row>
    <row r="696" spans="1:33" x14ac:dyDescent="0.25">
      <c r="A696">
        <v>4934</v>
      </c>
      <c r="B696">
        <v>14725</v>
      </c>
      <c r="C696" s="6" t="s">
        <v>1740</v>
      </c>
      <c r="D696" s="8">
        <v>6855000000</v>
      </c>
      <c r="E696" s="6" t="s">
        <v>2594</v>
      </c>
      <c r="G696" s="10">
        <v>42003</v>
      </c>
      <c r="J696" s="133">
        <f ca="1">VLOOKUP(A696,OFFSET('Классификация клиентов'!$A$6,1,0,1000,2),2,0)</f>
        <v>1</v>
      </c>
      <c r="K696" s="15">
        <f t="shared" si="71"/>
        <v>1</v>
      </c>
      <c r="L696" s="15"/>
      <c r="M696" s="15"/>
      <c r="N696" s="16">
        <f t="shared" ca="1" si="73"/>
        <v>1</v>
      </c>
      <c r="O696" s="8">
        <f t="shared" ca="1" si="74"/>
        <v>1</v>
      </c>
      <c r="P696" s="8">
        <f t="shared" ca="1" si="75"/>
        <v>1</v>
      </c>
      <c r="Q696" s="8">
        <f t="shared" si="72"/>
        <v>0</v>
      </c>
      <c r="R696" s="16">
        <v>1</v>
      </c>
      <c r="S696" s="16"/>
      <c r="T696" s="19">
        <v>42003</v>
      </c>
      <c r="U696" s="16">
        <v>0</v>
      </c>
      <c r="V696" s="19"/>
      <c r="W696" s="160"/>
      <c r="X696" s="160">
        <v>0</v>
      </c>
      <c r="Y696" s="160">
        <v>0</v>
      </c>
      <c r="Z696" s="160"/>
      <c r="AA696" s="160"/>
      <c r="AB696" s="10">
        <v>42696</v>
      </c>
      <c r="AC696" t="s">
        <v>296</v>
      </c>
      <c r="AD696" s="160">
        <f t="shared" si="76"/>
        <v>2</v>
      </c>
      <c r="AF696" t="s">
        <v>6391</v>
      </c>
      <c r="AG696" t="str">
        <f t="shared" si="77"/>
        <v>цели: погашение ранее выданной ссуды (РП №109 от 2015-11-17);
цели: предоставление/погашение займов 3 лицам (РП №6 от 2016-02-09)</v>
      </c>
    </row>
    <row r="697" spans="1:33" x14ac:dyDescent="0.25">
      <c r="A697">
        <v>4944</v>
      </c>
      <c r="B697">
        <v>9251</v>
      </c>
      <c r="C697" s="6" t="s">
        <v>28</v>
      </c>
      <c r="D697" s="8">
        <v>1394651413.9300001</v>
      </c>
      <c r="E697" s="6" t="s">
        <v>2128</v>
      </c>
      <c r="G697" s="10">
        <v>41449</v>
      </c>
      <c r="J697" s="133">
        <f ca="1">VLOOKUP(A697,OFFSET('Классификация клиентов'!$A$6,1,0,1000,2),2,0)</f>
        <v>2.1</v>
      </c>
      <c r="K697" s="15">
        <f t="shared" si="71"/>
        <v>1</v>
      </c>
      <c r="L697" s="15"/>
      <c r="M697" s="15"/>
      <c r="N697" s="16">
        <f t="shared" ca="1" si="73"/>
        <v>2.1</v>
      </c>
      <c r="O697" s="8">
        <f t="shared" ca="1" si="74"/>
        <v>2.1</v>
      </c>
      <c r="P697" s="8">
        <f t="shared" ca="1" si="75"/>
        <v>2.1</v>
      </c>
      <c r="Q697" s="8">
        <f t="shared" si="72"/>
        <v>0</v>
      </c>
      <c r="R697" s="16">
        <v>1</v>
      </c>
      <c r="S697" s="16"/>
      <c r="T697" s="19">
        <v>41453</v>
      </c>
      <c r="U697" s="16">
        <v>0</v>
      </c>
      <c r="V697" s="19"/>
      <c r="W697" s="160">
        <v>0</v>
      </c>
      <c r="X697" s="160"/>
      <c r="Y697" s="160"/>
      <c r="Z697" s="160"/>
      <c r="AA697" s="160"/>
      <c r="AB697" s="10">
        <v>42726</v>
      </c>
      <c r="AC697" t="s">
        <v>296</v>
      </c>
      <c r="AD697" s="160">
        <f t="shared" si="76"/>
        <v>1</v>
      </c>
      <c r="AF697" t="s">
        <v>6780</v>
      </c>
      <c r="AG697" t="str">
        <f t="shared" si="77"/>
        <v>реструктуризация (РКК №93 от 2014-11-06, РКК КИБ №11 от 2015-12-17, РКК КИБ №116 от 2016-10-13)</v>
      </c>
    </row>
    <row r="698" spans="1:33" x14ac:dyDescent="0.25">
      <c r="A698">
        <v>4961</v>
      </c>
      <c r="B698">
        <v>8863</v>
      </c>
      <c r="C698" s="6" t="s">
        <v>5650</v>
      </c>
      <c r="D698" s="8">
        <v>981381497.72000003</v>
      </c>
      <c r="E698" s="6" t="s">
        <v>2129</v>
      </c>
      <c r="G698" s="10">
        <v>41345</v>
      </c>
      <c r="J698" s="133">
        <f ca="1">VLOOKUP(A698,OFFSET('Классификация клиентов'!$A$6,1,0,1000,2),2,0)</f>
        <v>2.1</v>
      </c>
      <c r="K698" s="15">
        <f t="shared" si="71"/>
        <v>3</v>
      </c>
      <c r="L698" s="15">
        <v>-2</v>
      </c>
      <c r="M698" s="15" t="s">
        <v>178</v>
      </c>
      <c r="N698" s="16">
        <f t="shared" ca="1" si="73"/>
        <v>2.9999999999999996</v>
      </c>
      <c r="O698" s="8">
        <f t="shared" ca="1" si="74"/>
        <v>2.9999999999999996</v>
      </c>
      <c r="P698" s="8">
        <f t="shared" ca="1" si="75"/>
        <v>2.9999999999999996</v>
      </c>
      <c r="Q698" s="8">
        <f t="shared" si="72"/>
        <v>0</v>
      </c>
      <c r="R698" s="16">
        <v>1</v>
      </c>
      <c r="S698" s="16"/>
      <c r="T698" s="19">
        <v>41384</v>
      </c>
      <c r="U698" s="16">
        <v>53</v>
      </c>
      <c r="V698" s="19" t="s">
        <v>5464</v>
      </c>
      <c r="W698" s="160">
        <v>1</v>
      </c>
      <c r="X698" s="160"/>
      <c r="Y698" s="160"/>
      <c r="Z698" s="160"/>
      <c r="AA698" s="160"/>
      <c r="AB698" s="10">
        <v>42664</v>
      </c>
      <c r="AC698" t="s">
        <v>296</v>
      </c>
      <c r="AD698" s="160">
        <f t="shared" si="76"/>
        <v>1</v>
      </c>
      <c r="AF698" t="s">
        <v>1851</v>
      </c>
      <c r="AG698" t="str">
        <f t="shared" si="77"/>
        <v>реструктуризация (РУОБ отсутствует)</v>
      </c>
    </row>
    <row r="699" spans="1:33" x14ac:dyDescent="0.25">
      <c r="A699">
        <v>4961</v>
      </c>
      <c r="B699">
        <v>8864</v>
      </c>
      <c r="C699" s="6" t="s">
        <v>5651</v>
      </c>
      <c r="D699" s="8">
        <v>1196965464.4100001</v>
      </c>
      <c r="E699" s="6" t="s">
        <v>2130</v>
      </c>
      <c r="G699" s="10">
        <v>41345</v>
      </c>
      <c r="J699" s="133">
        <f ca="1">VLOOKUP(A699,OFFSET('Классификация клиентов'!$A$6,1,0,1000,2),2,0)</f>
        <v>2.1</v>
      </c>
      <c r="K699" s="15">
        <f t="shared" si="71"/>
        <v>3</v>
      </c>
      <c r="L699" s="15">
        <v>-2</v>
      </c>
      <c r="M699" s="15" t="s">
        <v>178</v>
      </c>
      <c r="N699" s="16">
        <f t="shared" ca="1" si="73"/>
        <v>2.9999999999999996</v>
      </c>
      <c r="O699" s="8">
        <f t="shared" ca="1" si="74"/>
        <v>2.9999999999999996</v>
      </c>
      <c r="P699" s="8">
        <f t="shared" ca="1" si="75"/>
        <v>2.9999999999999996</v>
      </c>
      <c r="Q699" s="8">
        <f t="shared" si="72"/>
        <v>0</v>
      </c>
      <c r="R699" s="16">
        <v>1</v>
      </c>
      <c r="S699" s="16"/>
      <c r="T699" s="19">
        <v>41384</v>
      </c>
      <c r="U699" s="16">
        <v>53</v>
      </c>
      <c r="V699" s="19" t="s">
        <v>5464</v>
      </c>
      <c r="W699" s="160">
        <v>1</v>
      </c>
      <c r="X699" s="160"/>
      <c r="Y699" s="160"/>
      <c r="Z699" s="160"/>
      <c r="AA699" s="160"/>
      <c r="AB699" s="10">
        <v>42664</v>
      </c>
      <c r="AC699" t="s">
        <v>296</v>
      </c>
      <c r="AD699" s="160">
        <f t="shared" si="76"/>
        <v>1</v>
      </c>
      <c r="AF699" t="s">
        <v>1851</v>
      </c>
      <c r="AG699" t="str">
        <f t="shared" si="77"/>
        <v>реструктуризация (РУОБ отсутствует)</v>
      </c>
    </row>
    <row r="700" spans="1:33" x14ac:dyDescent="0.25">
      <c r="A700">
        <v>4966</v>
      </c>
      <c r="B700">
        <v>17257</v>
      </c>
      <c r="C700" s="6" t="s">
        <v>6821</v>
      </c>
      <c r="D700" s="8">
        <v>200000000</v>
      </c>
      <c r="E700" s="6" t="s">
        <v>6392</v>
      </c>
      <c r="G700" s="10">
        <v>42348</v>
      </c>
      <c r="J700" s="133">
        <f ca="1">VLOOKUP(A700,OFFSET('Классификация клиентов'!$A$6,1,0,1000,2),2,0)</f>
        <v>1</v>
      </c>
      <c r="K700" s="15">
        <f t="shared" si="71"/>
        <v>1</v>
      </c>
      <c r="L700" s="15"/>
      <c r="M700" s="15"/>
      <c r="N700" s="16">
        <f t="shared" ca="1" si="73"/>
        <v>1</v>
      </c>
      <c r="O700" s="8">
        <f t="shared" ca="1" si="74"/>
        <v>1</v>
      </c>
      <c r="P700" s="8">
        <f t="shared" ca="1" si="75"/>
        <v>1</v>
      </c>
      <c r="Q700" s="8">
        <f t="shared" si="72"/>
        <v>0</v>
      </c>
      <c r="R700" s="16">
        <v>1</v>
      </c>
      <c r="S700" s="16"/>
      <c r="T700" s="19">
        <v>42368</v>
      </c>
      <c r="U700" s="16">
        <v>0</v>
      </c>
      <c r="V700" s="19"/>
      <c r="W700" s="160"/>
      <c r="X700" s="160"/>
      <c r="Y700" s="160"/>
      <c r="Z700" s="160"/>
      <c r="AA700" s="160"/>
      <c r="AB700" s="10">
        <v>42726</v>
      </c>
      <c r="AC700" t="s">
        <v>239</v>
      </c>
      <c r="AD700" s="160">
        <f t="shared" si="76"/>
        <v>0</v>
      </c>
      <c r="AF700" t="s">
        <v>466</v>
      </c>
      <c r="AG700" t="str">
        <f t="shared" si="77"/>
        <v/>
      </c>
    </row>
    <row r="701" spans="1:33" x14ac:dyDescent="0.25">
      <c r="A701">
        <v>4966</v>
      </c>
      <c r="B701">
        <v>19145</v>
      </c>
      <c r="C701" s="6" t="s">
        <v>4277</v>
      </c>
      <c r="D701" s="8">
        <v>199200000</v>
      </c>
      <c r="E701" s="6" t="s">
        <v>4282</v>
      </c>
      <c r="G701" s="10">
        <v>42503</v>
      </c>
      <c r="J701" s="133">
        <f ca="1">VLOOKUP(A701,OFFSET('Классификация клиентов'!$A$6,1,0,1000,2),2,0)</f>
        <v>1</v>
      </c>
      <c r="K701" s="15">
        <f t="shared" si="71"/>
        <v>1</v>
      </c>
      <c r="L701" s="15"/>
      <c r="M701" s="15"/>
      <c r="N701" s="16">
        <f t="shared" ca="1" si="73"/>
        <v>1</v>
      </c>
      <c r="O701" s="8">
        <f t="shared" ca="1" si="74"/>
        <v>1</v>
      </c>
      <c r="P701" s="8">
        <f t="shared" ca="1" si="75"/>
        <v>1</v>
      </c>
      <c r="Q701" s="8">
        <f t="shared" si="72"/>
        <v>0</v>
      </c>
      <c r="R701" s="16">
        <v>1</v>
      </c>
      <c r="S701" s="16"/>
      <c r="T701" s="19">
        <v>42520</v>
      </c>
      <c r="U701" s="16">
        <v>0</v>
      </c>
      <c r="V701" s="19"/>
      <c r="W701" s="160"/>
      <c r="X701" s="160"/>
      <c r="Y701" s="160"/>
      <c r="Z701" s="160"/>
      <c r="AA701" s="160"/>
      <c r="AB701" s="10">
        <v>42510</v>
      </c>
      <c r="AC701" t="s">
        <v>239</v>
      </c>
      <c r="AD701" s="160">
        <f t="shared" si="76"/>
        <v>0</v>
      </c>
      <c r="AF701" t="s">
        <v>466</v>
      </c>
      <c r="AG701" t="str">
        <f t="shared" si="77"/>
        <v/>
      </c>
    </row>
    <row r="702" spans="1:33" x14ac:dyDescent="0.25">
      <c r="A702">
        <v>4988</v>
      </c>
      <c r="B702">
        <v>17233</v>
      </c>
      <c r="C702" s="6" t="s">
        <v>4070</v>
      </c>
      <c r="D702" s="8">
        <v>2143212000</v>
      </c>
      <c r="E702" s="6" t="s">
        <v>3442</v>
      </c>
      <c r="G702" s="10">
        <v>42191</v>
      </c>
      <c r="J702" s="133">
        <f ca="1">VLOOKUP(A702,OFFSET('Классификация клиентов'!$A$6,1,0,1000,2),2,0)</f>
        <v>1</v>
      </c>
      <c r="K702" s="15">
        <f t="shared" si="71"/>
        <v>1</v>
      </c>
      <c r="L702" s="15"/>
      <c r="M702" s="15"/>
      <c r="N702" s="16">
        <f t="shared" ca="1" si="73"/>
        <v>1</v>
      </c>
      <c r="O702" s="8">
        <f t="shared" ca="1" si="74"/>
        <v>1</v>
      </c>
      <c r="P702" s="8">
        <f t="shared" ca="1" si="75"/>
        <v>1</v>
      </c>
      <c r="Q702" s="8">
        <f t="shared" si="72"/>
        <v>0</v>
      </c>
      <c r="R702" s="16">
        <v>1</v>
      </c>
      <c r="S702" s="16"/>
      <c r="T702" s="19">
        <v>42363</v>
      </c>
      <c r="U702" s="16">
        <v>0</v>
      </c>
      <c r="V702" s="19"/>
      <c r="W702" s="160"/>
      <c r="X702" s="160"/>
      <c r="Y702" s="160"/>
      <c r="Z702" s="160"/>
      <c r="AA702" s="160"/>
      <c r="AB702" s="10">
        <v>42515</v>
      </c>
      <c r="AC702" t="s">
        <v>296</v>
      </c>
      <c r="AD702" s="160">
        <f t="shared" si="76"/>
        <v>0</v>
      </c>
      <c r="AF702" t="s">
        <v>466</v>
      </c>
      <c r="AG702" t="str">
        <f t="shared" si="77"/>
        <v/>
      </c>
    </row>
    <row r="703" spans="1:33" x14ac:dyDescent="0.25">
      <c r="A703">
        <v>4988</v>
      </c>
      <c r="B703">
        <v>17726</v>
      </c>
      <c r="C703" s="6" t="s">
        <v>3925</v>
      </c>
      <c r="D703" s="8">
        <v>500000000</v>
      </c>
      <c r="E703" s="6" t="s">
        <v>3928</v>
      </c>
      <c r="G703" s="10">
        <v>42460</v>
      </c>
      <c r="J703" s="133">
        <f ca="1">VLOOKUP(A703,OFFSET('Классификация клиентов'!$A$6,1,0,1000,2),2,0)</f>
        <v>1</v>
      </c>
      <c r="K703" s="15">
        <f t="shared" si="71"/>
        <v>1</v>
      </c>
      <c r="L703" s="15"/>
      <c r="M703" s="15"/>
      <c r="N703" s="16">
        <f t="shared" ca="1" si="73"/>
        <v>1</v>
      </c>
      <c r="O703" s="8">
        <f t="shared" ca="1" si="74"/>
        <v>1</v>
      </c>
      <c r="P703" s="8">
        <f t="shared" ca="1" si="75"/>
        <v>1</v>
      </c>
      <c r="Q703" s="8">
        <f t="shared" si="72"/>
        <v>0</v>
      </c>
      <c r="R703" s="16">
        <v>1</v>
      </c>
      <c r="S703" s="16"/>
      <c r="T703" s="19">
        <v>42485</v>
      </c>
      <c r="U703" s="16">
        <v>0</v>
      </c>
      <c r="V703" s="19"/>
      <c r="W703" s="160"/>
      <c r="X703" s="160"/>
      <c r="Y703" s="160"/>
      <c r="Z703" s="160"/>
      <c r="AA703" s="160"/>
      <c r="AB703" s="10">
        <v>42490</v>
      </c>
      <c r="AC703" t="s">
        <v>296</v>
      </c>
      <c r="AD703" s="160">
        <f t="shared" si="76"/>
        <v>0</v>
      </c>
      <c r="AF703" t="s">
        <v>466</v>
      </c>
      <c r="AG703" t="str">
        <f t="shared" si="77"/>
        <v/>
      </c>
    </row>
    <row r="704" spans="1:33" x14ac:dyDescent="0.25">
      <c r="A704">
        <v>4988</v>
      </c>
      <c r="B704">
        <v>27522</v>
      </c>
      <c r="C704" s="6" t="s">
        <v>7757</v>
      </c>
      <c r="D704" s="8">
        <v>1100000000</v>
      </c>
      <c r="E704" s="6" t="s">
        <v>7759</v>
      </c>
      <c r="G704" s="10">
        <v>42751</v>
      </c>
      <c r="J704" s="133">
        <f ca="1">VLOOKUP(A704,OFFSET('Классификация клиентов'!$A$6,1,0,1000,2),2,0)</f>
        <v>1</v>
      </c>
      <c r="K704" s="15">
        <f t="shared" si="71"/>
        <v>1</v>
      </c>
      <c r="L704" s="15"/>
      <c r="M704" s="15"/>
      <c r="N704" s="16">
        <f t="shared" ca="1" si="73"/>
        <v>1</v>
      </c>
      <c r="O704" s="8">
        <f t="shared" ca="1" si="74"/>
        <v>1</v>
      </c>
      <c r="P704" s="8">
        <f t="shared" ca="1" si="75"/>
        <v>1</v>
      </c>
      <c r="Q704" s="8">
        <f t="shared" si="72"/>
        <v>0</v>
      </c>
      <c r="R704" s="16">
        <v>1</v>
      </c>
      <c r="S704" s="16"/>
      <c r="T704" s="19">
        <v>42760</v>
      </c>
      <c r="U704" s="16">
        <v>0</v>
      </c>
      <c r="V704" s="19"/>
      <c r="W704" s="160"/>
      <c r="X704" s="160"/>
      <c r="Y704" s="160"/>
      <c r="Z704" s="160"/>
      <c r="AA704" s="160"/>
      <c r="AB704" s="10">
        <v>42755</v>
      </c>
      <c r="AC704" t="s">
        <v>296</v>
      </c>
      <c r="AD704" s="160">
        <f t="shared" si="76"/>
        <v>0</v>
      </c>
      <c r="AF704" t="s">
        <v>466</v>
      </c>
      <c r="AG704" t="str">
        <f t="shared" si="77"/>
        <v/>
      </c>
    </row>
    <row r="705" spans="1:33" x14ac:dyDescent="0.25">
      <c r="A705">
        <v>4990</v>
      </c>
      <c r="B705">
        <v>9024</v>
      </c>
      <c r="C705" s="6" t="s">
        <v>3960</v>
      </c>
      <c r="D705" s="8">
        <v>17301000000</v>
      </c>
      <c r="E705" s="6" t="s">
        <v>2131</v>
      </c>
      <c r="G705" s="10">
        <v>41388</v>
      </c>
      <c r="J705" s="133">
        <f ca="1">VLOOKUP(A705,OFFSET('Классификация клиентов'!$A$6,1,0,1000,2),2,0)</f>
        <v>1</v>
      </c>
      <c r="K705" s="15">
        <f t="shared" si="71"/>
        <v>3</v>
      </c>
      <c r="L705" s="15"/>
      <c r="M705" s="15"/>
      <c r="N705" s="16">
        <f t="shared" ca="1" si="73"/>
        <v>3</v>
      </c>
      <c r="O705" s="8">
        <f t="shared" ca="1" si="74"/>
        <v>3</v>
      </c>
      <c r="P705" s="8">
        <f t="shared" ca="1" si="75"/>
        <v>3</v>
      </c>
      <c r="Q705" s="8">
        <f t="shared" si="72"/>
        <v>0</v>
      </c>
      <c r="R705" s="16">
        <v>1</v>
      </c>
      <c r="S705" s="16"/>
      <c r="T705" s="19">
        <v>41480</v>
      </c>
      <c r="U705" s="16">
        <v>644</v>
      </c>
      <c r="V705" s="19"/>
      <c r="W705" s="160">
        <v>0</v>
      </c>
      <c r="X705" s="160"/>
      <c r="Y705" s="160">
        <v>0</v>
      </c>
      <c r="Z705" s="160"/>
      <c r="AA705" s="160"/>
      <c r="AB705" s="10">
        <v>42573</v>
      </c>
      <c r="AC705" t="s">
        <v>296</v>
      </c>
      <c r="AD705" s="160">
        <f t="shared" si="76"/>
        <v>2</v>
      </c>
      <c r="AF705" t="s">
        <v>2132</v>
      </c>
      <c r="AG705" t="str">
        <f t="shared" si="77"/>
        <v>реструктуризация (РП №17 от 2014-04-22);
цели: предоставление/погашение займов 3 лицам (РП №7 от 2013-02-19)</v>
      </c>
    </row>
    <row r="706" spans="1:33" x14ac:dyDescent="0.25">
      <c r="A706">
        <v>4990</v>
      </c>
      <c r="B706">
        <v>13791</v>
      </c>
      <c r="C706" s="6" t="s">
        <v>2684</v>
      </c>
      <c r="D706" s="8">
        <v>72176111460</v>
      </c>
      <c r="E706" s="6" t="s">
        <v>2133</v>
      </c>
      <c r="G706" s="10">
        <v>41385</v>
      </c>
      <c r="J706" s="133">
        <f ca="1">VLOOKUP(A706,OFFSET('Классификация клиентов'!$A$6,1,0,1000,2),2,0)</f>
        <v>1</v>
      </c>
      <c r="K706" s="15">
        <f t="shared" si="71"/>
        <v>3</v>
      </c>
      <c r="L706" s="15"/>
      <c r="M706" s="15"/>
      <c r="N706" s="16">
        <f t="shared" ca="1" si="73"/>
        <v>3</v>
      </c>
      <c r="O706" s="8">
        <f t="shared" ca="1" si="74"/>
        <v>3</v>
      </c>
      <c r="P706" s="8">
        <f t="shared" ca="1" si="75"/>
        <v>3</v>
      </c>
      <c r="Q706" s="8">
        <f t="shared" si="72"/>
        <v>0</v>
      </c>
      <c r="R706" s="16">
        <v>1</v>
      </c>
      <c r="S706" s="16"/>
      <c r="T706" s="19">
        <v>36526</v>
      </c>
      <c r="U706" s="16">
        <v>525</v>
      </c>
      <c r="V706" s="19"/>
      <c r="W706" s="160"/>
      <c r="X706" s="160"/>
      <c r="Y706" s="160">
        <v>0</v>
      </c>
      <c r="Z706" s="160"/>
      <c r="AA706" s="160"/>
      <c r="AB706" s="10">
        <v>42490</v>
      </c>
      <c r="AC706" t="s">
        <v>296</v>
      </c>
      <c r="AD706" s="160">
        <f t="shared" si="76"/>
        <v>1</v>
      </c>
      <c r="AF706" t="s">
        <v>2007</v>
      </c>
      <c r="AG706" t="str">
        <f t="shared" si="77"/>
        <v>цели: предоставление/погашение займов 3 лицам (РП №7 от 2013-02-19)</v>
      </c>
    </row>
    <row r="707" spans="1:33" x14ac:dyDescent="0.25">
      <c r="A707">
        <v>4990</v>
      </c>
      <c r="B707">
        <v>14860</v>
      </c>
      <c r="C707" s="6" t="s">
        <v>3961</v>
      </c>
      <c r="D707" s="8">
        <v>4512135000</v>
      </c>
      <c r="E707" s="6" t="s">
        <v>2134</v>
      </c>
      <c r="G707" s="10">
        <v>42045</v>
      </c>
      <c r="J707" s="133">
        <f ca="1">VLOOKUP(A707,OFFSET('Классификация клиентов'!$A$6,1,0,1000,2),2,0)</f>
        <v>1</v>
      </c>
      <c r="K707" s="15">
        <f t="shared" si="71"/>
        <v>3</v>
      </c>
      <c r="L707" s="15"/>
      <c r="M707" s="15"/>
      <c r="N707" s="16">
        <f t="shared" ca="1" si="73"/>
        <v>3</v>
      </c>
      <c r="O707" s="8">
        <f t="shared" ca="1" si="74"/>
        <v>3</v>
      </c>
      <c r="P707" s="8">
        <f t="shared" ca="1" si="75"/>
        <v>3</v>
      </c>
      <c r="Q707" s="8">
        <f t="shared" si="72"/>
        <v>0</v>
      </c>
      <c r="R707" s="16">
        <v>1</v>
      </c>
      <c r="S707" s="16">
        <v>1</v>
      </c>
      <c r="T707" s="19">
        <v>42138</v>
      </c>
      <c r="U707" s="16">
        <v>286</v>
      </c>
      <c r="V707" s="19"/>
      <c r="W707" s="160"/>
      <c r="X707" s="160">
        <v>0</v>
      </c>
      <c r="Y707" s="160"/>
      <c r="Z707" s="160"/>
      <c r="AA707" s="160"/>
      <c r="AB707" s="10">
        <v>42573</v>
      </c>
      <c r="AC707" t="s">
        <v>296</v>
      </c>
      <c r="AD707" s="160">
        <f t="shared" si="76"/>
        <v>1</v>
      </c>
      <c r="AF707" t="s">
        <v>2135</v>
      </c>
      <c r="AG707" t="str">
        <f t="shared" si="77"/>
        <v>цели: погашение ранее выданной ссуды (РП №74 от 2014-12-23)</v>
      </c>
    </row>
    <row r="708" spans="1:33" x14ac:dyDescent="0.25">
      <c r="A708">
        <v>4990</v>
      </c>
      <c r="B708">
        <v>22031</v>
      </c>
      <c r="C708" s="6" t="s">
        <v>4770</v>
      </c>
      <c r="D708" s="8">
        <v>5543901551.4300003</v>
      </c>
      <c r="E708" s="6" t="s">
        <v>4775</v>
      </c>
      <c r="G708" s="10">
        <v>42258</v>
      </c>
      <c r="J708" s="133">
        <f ca="1">VLOOKUP(A708,OFFSET('Классификация клиентов'!$A$6,1,0,1000,2),2,0)</f>
        <v>1</v>
      </c>
      <c r="K708" s="15">
        <f t="shared" ca="1" si="71"/>
        <v>3</v>
      </c>
      <c r="L708" s="15"/>
      <c r="M708" s="15"/>
      <c r="N708" s="16">
        <f t="shared" ca="1" si="73"/>
        <v>3</v>
      </c>
      <c r="O708" s="8">
        <f t="shared" ca="1" si="74"/>
        <v>3</v>
      </c>
      <c r="P708" s="8">
        <f t="shared" ca="1" si="75"/>
        <v>3</v>
      </c>
      <c r="Q708" s="8">
        <f t="shared" si="72"/>
        <v>0</v>
      </c>
      <c r="R708" s="16">
        <v>0</v>
      </c>
      <c r="S708" s="16"/>
      <c r="T708" s="19">
        <v>219148</v>
      </c>
      <c r="U708" s="16">
        <v>729</v>
      </c>
      <c r="V708" s="19"/>
      <c r="W708" s="160"/>
      <c r="X708" s="160"/>
      <c r="Y708" s="160"/>
      <c r="Z708" s="160"/>
      <c r="AA708" s="160"/>
      <c r="AB708" s="10">
        <v>42735</v>
      </c>
      <c r="AC708" t="s">
        <v>298</v>
      </c>
      <c r="AD708" s="160">
        <f t="shared" si="76"/>
        <v>0</v>
      </c>
      <c r="AF708" t="s">
        <v>466</v>
      </c>
      <c r="AG708" t="str">
        <f t="shared" si="77"/>
        <v/>
      </c>
    </row>
    <row r="709" spans="1:33" x14ac:dyDescent="0.25">
      <c r="A709">
        <v>4994</v>
      </c>
      <c r="B709">
        <v>26538</v>
      </c>
      <c r="C709" s="6" t="s">
        <v>5221</v>
      </c>
      <c r="D709" s="8">
        <v>3000000000</v>
      </c>
      <c r="E709" s="6" t="s">
        <v>5223</v>
      </c>
      <c r="G709" s="10">
        <v>42604</v>
      </c>
      <c r="J709" s="133">
        <f ca="1">VLOOKUP(A709,OFFSET('Классификация клиентов'!$A$6,1,0,1000,2),2,0)</f>
        <v>1</v>
      </c>
      <c r="K709" s="15">
        <f t="shared" si="71"/>
        <v>1</v>
      </c>
      <c r="L709" s="15"/>
      <c r="M709" s="15"/>
      <c r="N709" s="16">
        <f t="shared" ca="1" si="73"/>
        <v>1</v>
      </c>
      <c r="O709" s="8">
        <f t="shared" ca="1" si="74"/>
        <v>1</v>
      </c>
      <c r="P709" s="8">
        <f t="shared" ca="1" si="75"/>
        <v>1</v>
      </c>
      <c r="Q709" s="8">
        <f t="shared" si="72"/>
        <v>0</v>
      </c>
      <c r="R709" s="16">
        <v>1</v>
      </c>
      <c r="S709" s="16"/>
      <c r="T709" s="19">
        <v>42604</v>
      </c>
      <c r="U709" s="16">
        <v>0</v>
      </c>
      <c r="V709" s="19"/>
      <c r="W709" s="160"/>
      <c r="X709" s="160">
        <v>0</v>
      </c>
      <c r="Y709" s="160"/>
      <c r="Z709" s="160"/>
      <c r="AA709" s="160"/>
      <c r="AB709" s="10">
        <v>42604</v>
      </c>
      <c r="AC709" t="s">
        <v>296</v>
      </c>
      <c r="AD709" s="160">
        <f t="shared" si="76"/>
        <v>1</v>
      </c>
      <c r="AF709" t="s">
        <v>2618</v>
      </c>
      <c r="AG709" t="str">
        <f t="shared" si="77"/>
        <v>цели: погашение ранее выданной ссуды (РП №58 от 2015-06-10)</v>
      </c>
    </row>
    <row r="710" spans="1:33" x14ac:dyDescent="0.25">
      <c r="A710">
        <v>5026</v>
      </c>
      <c r="B710">
        <v>8543</v>
      </c>
      <c r="C710" s="6" t="s">
        <v>1775</v>
      </c>
      <c r="D710" s="8">
        <v>11496077714.799999</v>
      </c>
      <c r="E710" s="6" t="s">
        <v>2136</v>
      </c>
      <c r="G710" s="10">
        <v>41299</v>
      </c>
      <c r="J710" s="133">
        <f ca="1">VLOOKUP(A710,OFFSET('Классификация клиентов'!$A$6,1,0,1000,2),2,0)</f>
        <v>1</v>
      </c>
      <c r="K710" s="15">
        <f t="shared" ref="K710:K773" si="78" xml:space="preserve"> ROUND(MAX( IF(R710 = 0, IF(S710 = 1, 1, J710), 1)*1, IF(U710 &gt; 30, 3, IF(U710 &gt; 5, 2, 1)), IF(W710 &gt; 0, 2, 1), IF(X710 &gt; 0,2,1)), 0)</f>
        <v>2</v>
      </c>
      <c r="L710" s="15">
        <v>-2</v>
      </c>
      <c r="M710" s="15" t="s">
        <v>1643</v>
      </c>
      <c r="N710" s="16">
        <f t="shared" ca="1" si="73"/>
        <v>2</v>
      </c>
      <c r="O710" s="8">
        <f t="shared" ca="1" si="74"/>
        <v>2</v>
      </c>
      <c r="P710" s="8">
        <f t="shared" ca="1" si="75"/>
        <v>2</v>
      </c>
      <c r="Q710" s="8">
        <f t="shared" ref="Q710:Q773" si="79">IF(ISNA(VLOOKUP(B710,aid_exc,1,0)), 0, VLOOKUP(B710,aid_exc,2,0))</f>
        <v>0</v>
      </c>
      <c r="R710" s="16">
        <v>1</v>
      </c>
      <c r="S710" s="16"/>
      <c r="T710" s="19">
        <v>41313</v>
      </c>
      <c r="U710" s="16">
        <v>0</v>
      </c>
      <c r="V710" s="19"/>
      <c r="W710" s="160">
        <v>2</v>
      </c>
      <c r="X710" s="160"/>
      <c r="Y710" s="160">
        <v>0</v>
      </c>
      <c r="Z710" s="160"/>
      <c r="AA710" s="160"/>
      <c r="AB710" s="10">
        <v>42643</v>
      </c>
      <c r="AC710" t="s">
        <v>296</v>
      </c>
      <c r="AD710" s="160">
        <f t="shared" si="76"/>
        <v>2</v>
      </c>
      <c r="AF710" t="s">
        <v>5024</v>
      </c>
      <c r="AG710" t="str">
        <f t="shared" si="77"/>
        <v>реструктуризация (РУОБ отсутствует);
реструктуризация (РП №50 от 2013-11-19, РП №4 от 2015-01-19);
цели: предоставление/погашение займов 3 лицам (РП №57 от 2012-12-04)</v>
      </c>
    </row>
    <row r="711" spans="1:33" x14ac:dyDescent="0.25">
      <c r="A711">
        <v>5039</v>
      </c>
      <c r="B711">
        <v>26756</v>
      </c>
      <c r="C711" s="6" t="s">
        <v>5662</v>
      </c>
      <c r="D711" s="8">
        <v>300000000</v>
      </c>
      <c r="E711" s="6" t="s">
        <v>5666</v>
      </c>
      <c r="G711" s="10">
        <v>42650</v>
      </c>
      <c r="J711" s="133">
        <f ca="1">VLOOKUP(A711,OFFSET('Классификация клиентов'!$A$6,1,0,1000,2),2,0)</f>
        <v>1</v>
      </c>
      <c r="K711" s="15">
        <f t="shared" si="78"/>
        <v>1</v>
      </c>
      <c r="L711" s="15"/>
      <c r="M711" s="15"/>
      <c r="N711" s="16">
        <f t="shared" ref="N711:N774" ca="1" si="80">MAX(1, J711+K711-1 +
            IF(OR( M711*1=0, NOT(ISERR(SEARCH((ROUND(J711,0)+K711-1) &amp; "", IF(L711&lt;&gt;-2, "", LEFT(M711)-1) &amp; M711)) )),
                   IF(L711=-2, -( IF(AND(M711*1&lt;&gt;0,  LEFT(M711)*1 = ROUND(J711,0)+K711), 0, 1 ) + J711 - ROUND(J711,0) ), L711),  0) )</f>
        <v>1</v>
      </c>
      <c r="O711" s="8">
        <f t="shared" ref="O711:O774" ca="1" si="81">MAX(N711, IF(Y711&gt;0,3,1), IF(Z711&gt;0,3,1), IF(AA711&gt;0,3,1))</f>
        <v>1</v>
      </c>
      <c r="P711" s="8">
        <f t="shared" ref="P711:P774" ca="1" si="82">IF(Q711=1, N711, IF(Q711=2, 0, O711))</f>
        <v>1</v>
      </c>
      <c r="Q711" s="8">
        <f t="shared" si="79"/>
        <v>0</v>
      </c>
      <c r="R711" s="16">
        <v>1</v>
      </c>
      <c r="S711" s="16"/>
      <c r="T711" s="19">
        <v>42668</v>
      </c>
      <c r="U711" s="16">
        <v>0</v>
      </c>
      <c r="V711" s="19"/>
      <c r="W711" s="160"/>
      <c r="X711" s="160"/>
      <c r="Y711" s="160"/>
      <c r="Z711" s="160"/>
      <c r="AA711" s="160"/>
      <c r="AB711" s="10">
        <v>42664</v>
      </c>
      <c r="AC711" t="s">
        <v>239</v>
      </c>
      <c r="AD711" s="160">
        <f t="shared" ref="AD711:AD774" si="83">COUNTA(W711:AA711)</f>
        <v>0</v>
      </c>
      <c r="AF711" t="s">
        <v>466</v>
      </c>
      <c r="AG711" t="str">
        <f t="shared" ref="AG711:AG774" si="84">SUBSTITUTE( SUBSTITUTE(AF711,"restr", " - реструктуризация"), "targ", " - цели")</f>
        <v/>
      </c>
    </row>
    <row r="712" spans="1:33" x14ac:dyDescent="0.25">
      <c r="A712">
        <v>5039</v>
      </c>
      <c r="B712">
        <v>26837</v>
      </c>
      <c r="C712" s="6" t="s">
        <v>6775</v>
      </c>
      <c r="D712" s="8">
        <v>144314000</v>
      </c>
      <c r="E712" s="6" t="s">
        <v>6776</v>
      </c>
      <c r="G712" s="10">
        <v>42650</v>
      </c>
      <c r="J712" s="133">
        <f ca="1">VLOOKUP(A712,OFFSET('Классификация клиентов'!$A$6,1,0,1000,2),2,0)</f>
        <v>1</v>
      </c>
      <c r="K712" s="15">
        <f t="shared" si="78"/>
        <v>1</v>
      </c>
      <c r="L712" s="15"/>
      <c r="M712" s="15"/>
      <c r="N712" s="16">
        <f t="shared" ca="1" si="80"/>
        <v>1</v>
      </c>
      <c r="O712" s="8">
        <f t="shared" ca="1" si="81"/>
        <v>1</v>
      </c>
      <c r="P712" s="8">
        <f t="shared" ca="1" si="82"/>
        <v>1</v>
      </c>
      <c r="Q712" s="8">
        <f t="shared" si="79"/>
        <v>0</v>
      </c>
      <c r="R712" s="16">
        <v>1</v>
      </c>
      <c r="S712" s="16"/>
      <c r="T712" s="19">
        <v>42668</v>
      </c>
      <c r="U712" s="16">
        <v>0</v>
      </c>
      <c r="V712" s="19"/>
      <c r="W712" s="160"/>
      <c r="X712" s="160"/>
      <c r="Y712" s="160"/>
      <c r="Z712" s="160"/>
      <c r="AA712" s="160"/>
      <c r="AB712" s="10">
        <v>42726</v>
      </c>
      <c r="AC712" t="s">
        <v>239</v>
      </c>
      <c r="AD712" s="160">
        <f t="shared" si="83"/>
        <v>0</v>
      </c>
      <c r="AF712" t="s">
        <v>466</v>
      </c>
      <c r="AG712" t="str">
        <f t="shared" si="84"/>
        <v/>
      </c>
    </row>
    <row r="713" spans="1:33" x14ac:dyDescent="0.25">
      <c r="A713">
        <v>5041</v>
      </c>
      <c r="B713">
        <v>26580</v>
      </c>
      <c r="C713" s="6" t="s">
        <v>5240</v>
      </c>
      <c r="D713" s="8">
        <v>6016180000</v>
      </c>
      <c r="E713" s="6" t="s">
        <v>5244</v>
      </c>
      <c r="G713" s="10">
        <v>42611</v>
      </c>
      <c r="J713" s="133">
        <f ca="1">VLOOKUP(A713,OFFSET('Классификация клиентов'!$A$6,1,0,1000,2),2,0)</f>
        <v>1</v>
      </c>
      <c r="K713" s="15">
        <f t="shared" si="78"/>
        <v>1</v>
      </c>
      <c r="L713" s="15">
        <v>-2</v>
      </c>
      <c r="M713" s="15" t="s">
        <v>178</v>
      </c>
      <c r="N713" s="16">
        <f t="shared" ca="1" si="80"/>
        <v>1</v>
      </c>
      <c r="O713" s="8">
        <f t="shared" ca="1" si="81"/>
        <v>1</v>
      </c>
      <c r="P713" s="8">
        <f t="shared" ca="1" si="82"/>
        <v>1</v>
      </c>
      <c r="Q713" s="8">
        <f t="shared" si="79"/>
        <v>0</v>
      </c>
      <c r="R713" s="16">
        <v>1</v>
      </c>
      <c r="S713" s="16"/>
      <c r="T713" s="19">
        <v>42612</v>
      </c>
      <c r="U713" s="16">
        <v>0</v>
      </c>
      <c r="V713" s="19"/>
      <c r="W713" s="160"/>
      <c r="X713" s="160"/>
      <c r="Y713" s="160">
        <v>0</v>
      </c>
      <c r="Z713" s="160"/>
      <c r="AA713" s="160"/>
      <c r="AB713" s="10">
        <v>42634</v>
      </c>
      <c r="AC713" t="s">
        <v>296</v>
      </c>
      <c r="AD713" s="160">
        <f t="shared" si="83"/>
        <v>1</v>
      </c>
      <c r="AF713" t="s">
        <v>5245</v>
      </c>
      <c r="AG713" t="str">
        <f t="shared" si="84"/>
        <v>цели: предоставление/погашение займов 3 лицам (РП №24 от 2016-03-29)</v>
      </c>
    </row>
    <row r="714" spans="1:33" x14ac:dyDescent="0.25">
      <c r="A714">
        <v>5046</v>
      </c>
      <c r="B714">
        <v>11401</v>
      </c>
      <c r="C714" s="6" t="s">
        <v>1138</v>
      </c>
      <c r="D714" s="8">
        <v>468750463.94999999</v>
      </c>
      <c r="E714" s="6" t="s">
        <v>2137</v>
      </c>
      <c r="G714" s="10">
        <v>40617</v>
      </c>
      <c r="J714" s="133">
        <f ca="1">VLOOKUP(A714,OFFSET('Классификация клиентов'!$A$6,1,0,1000,2),2,0)</f>
        <v>2.2999999999999998</v>
      </c>
      <c r="K714" s="15">
        <f t="shared" si="78"/>
        <v>3</v>
      </c>
      <c r="L714" s="15"/>
      <c r="M714" s="15"/>
      <c r="N714" s="16">
        <f t="shared" ca="1" si="80"/>
        <v>4.3</v>
      </c>
      <c r="O714" s="8">
        <f t="shared" ca="1" si="81"/>
        <v>4.3</v>
      </c>
      <c r="P714" s="8">
        <f t="shared" ca="1" si="82"/>
        <v>4.3</v>
      </c>
      <c r="Q714" s="8">
        <f t="shared" si="79"/>
        <v>0</v>
      </c>
      <c r="R714" s="16">
        <v>1</v>
      </c>
      <c r="S714" s="16"/>
      <c r="T714" s="19">
        <v>36526</v>
      </c>
      <c r="U714" s="16">
        <v>643</v>
      </c>
      <c r="V714" s="19"/>
      <c r="W714" s="160"/>
      <c r="X714" s="160"/>
      <c r="Y714" s="160"/>
      <c r="Z714" s="160"/>
      <c r="AA714" s="160"/>
      <c r="AB714" s="10">
        <v>42431</v>
      </c>
      <c r="AC714" t="s">
        <v>563</v>
      </c>
      <c r="AD714" s="160">
        <f t="shared" si="83"/>
        <v>0</v>
      </c>
      <c r="AF714" t="s">
        <v>466</v>
      </c>
      <c r="AG714" t="str">
        <f t="shared" si="84"/>
        <v/>
      </c>
    </row>
    <row r="715" spans="1:33" x14ac:dyDescent="0.25">
      <c r="A715">
        <v>5049</v>
      </c>
      <c r="B715">
        <v>17634</v>
      </c>
      <c r="C715" s="6" t="s">
        <v>3812</v>
      </c>
      <c r="D715" s="8">
        <v>375000000</v>
      </c>
      <c r="E715" s="6" t="s">
        <v>3813</v>
      </c>
      <c r="G715" s="10">
        <v>42433</v>
      </c>
      <c r="J715" s="133">
        <f ca="1">VLOOKUP(A715,OFFSET('Классификация клиентов'!$A$6,1,0,1000,2),2,0)</f>
        <v>1</v>
      </c>
      <c r="K715" s="15">
        <f t="shared" si="78"/>
        <v>1</v>
      </c>
      <c r="L715" s="15"/>
      <c r="M715" s="15"/>
      <c r="N715" s="16">
        <f t="shared" ca="1" si="80"/>
        <v>1</v>
      </c>
      <c r="O715" s="8">
        <f t="shared" ca="1" si="81"/>
        <v>1</v>
      </c>
      <c r="P715" s="8">
        <f t="shared" ca="1" si="82"/>
        <v>1</v>
      </c>
      <c r="Q715" s="8">
        <f t="shared" si="79"/>
        <v>0</v>
      </c>
      <c r="R715" s="16">
        <v>1</v>
      </c>
      <c r="S715" s="16"/>
      <c r="T715" s="19">
        <v>42461</v>
      </c>
      <c r="U715" s="16">
        <v>0</v>
      </c>
      <c r="V715" s="19"/>
      <c r="W715" s="160"/>
      <c r="X715" s="160"/>
      <c r="Y715" s="160"/>
      <c r="Z715" s="160"/>
      <c r="AA715" s="160"/>
      <c r="AB715" s="10">
        <v>42451</v>
      </c>
      <c r="AC715" t="s">
        <v>239</v>
      </c>
      <c r="AD715" s="160">
        <f t="shared" si="83"/>
        <v>0</v>
      </c>
      <c r="AF715" t="s">
        <v>466</v>
      </c>
      <c r="AG715" t="str">
        <f t="shared" si="84"/>
        <v/>
      </c>
    </row>
    <row r="716" spans="1:33" x14ac:dyDescent="0.25">
      <c r="A716">
        <v>5049</v>
      </c>
      <c r="B716">
        <v>17635</v>
      </c>
      <c r="C716" s="6" t="s">
        <v>5733</v>
      </c>
      <c r="D716" s="8">
        <v>37239529.479999997</v>
      </c>
      <c r="E716" s="6" t="s">
        <v>7727</v>
      </c>
      <c r="G716" s="10">
        <v>42433</v>
      </c>
      <c r="J716" s="133">
        <f ca="1">VLOOKUP(A716,OFFSET('Классификация клиентов'!$A$6,1,0,1000,2),2,0)</f>
        <v>1</v>
      </c>
      <c r="K716" s="15">
        <f t="shared" si="78"/>
        <v>1</v>
      </c>
      <c r="L716" s="15"/>
      <c r="M716" s="15"/>
      <c r="N716" s="16">
        <f t="shared" ca="1" si="80"/>
        <v>1</v>
      </c>
      <c r="O716" s="8">
        <f t="shared" ca="1" si="81"/>
        <v>1</v>
      </c>
      <c r="P716" s="8">
        <f t="shared" ca="1" si="82"/>
        <v>1</v>
      </c>
      <c r="Q716" s="8">
        <f t="shared" si="79"/>
        <v>0</v>
      </c>
      <c r="R716" s="16">
        <v>1</v>
      </c>
      <c r="S716" s="16"/>
      <c r="T716" s="19">
        <v>42439</v>
      </c>
      <c r="U716" s="16">
        <v>0</v>
      </c>
      <c r="V716" s="19"/>
      <c r="W716" s="160"/>
      <c r="X716" s="160"/>
      <c r="Y716" s="160"/>
      <c r="Z716" s="160"/>
      <c r="AA716" s="160"/>
      <c r="AB716" s="10">
        <v>42755</v>
      </c>
      <c r="AC716" t="s">
        <v>239</v>
      </c>
      <c r="AD716" s="160">
        <f t="shared" si="83"/>
        <v>0</v>
      </c>
      <c r="AF716" t="s">
        <v>466</v>
      </c>
      <c r="AG716" t="str">
        <f t="shared" si="84"/>
        <v/>
      </c>
    </row>
    <row r="717" spans="1:33" x14ac:dyDescent="0.25">
      <c r="A717">
        <v>5065</v>
      </c>
      <c r="B717">
        <v>8909</v>
      </c>
      <c r="C717" s="6" t="s">
        <v>3861</v>
      </c>
      <c r="D717" s="8">
        <v>209500000</v>
      </c>
      <c r="E717" s="6" t="s">
        <v>2138</v>
      </c>
      <c r="G717" s="10">
        <v>41365</v>
      </c>
      <c r="J717" s="133">
        <f ca="1">VLOOKUP(A717,OFFSET('Классификация клиентов'!$A$6,1,0,1000,2),2,0)</f>
        <v>1</v>
      </c>
      <c r="K717" s="15">
        <f t="shared" si="78"/>
        <v>1</v>
      </c>
      <c r="L717" s="15">
        <v>-1</v>
      </c>
      <c r="M717" s="15" t="s">
        <v>178</v>
      </c>
      <c r="N717" s="16">
        <f t="shared" ca="1" si="80"/>
        <v>1</v>
      </c>
      <c r="O717" s="8">
        <f t="shared" ca="1" si="81"/>
        <v>1</v>
      </c>
      <c r="P717" s="8">
        <f t="shared" ca="1" si="82"/>
        <v>1</v>
      </c>
      <c r="Q717" s="8">
        <f t="shared" si="79"/>
        <v>0</v>
      </c>
      <c r="R717" s="16">
        <v>1</v>
      </c>
      <c r="S717" s="16"/>
      <c r="T717" s="19">
        <v>41385</v>
      </c>
      <c r="U717" s="16">
        <v>0</v>
      </c>
      <c r="V717" s="19"/>
      <c r="W717" s="160">
        <v>0</v>
      </c>
      <c r="X717" s="160"/>
      <c r="Y717" s="160">
        <v>0</v>
      </c>
      <c r="Z717" s="160"/>
      <c r="AA717" s="160"/>
      <c r="AB717" s="10">
        <v>42460</v>
      </c>
      <c r="AC717" t="s">
        <v>296</v>
      </c>
      <c r="AD717" s="160">
        <f t="shared" si="83"/>
        <v>2</v>
      </c>
      <c r="AF717" t="s">
        <v>3866</v>
      </c>
      <c r="AG717" t="str">
        <f t="shared" si="84"/>
        <v>реструктуризация (РКК КИБ №32 от 2016-03-24);
цели: предоставление/погашение займов 3 лицам (РМКК №64 от 2012-11-29)</v>
      </c>
    </row>
    <row r="718" spans="1:33" x14ac:dyDescent="0.25">
      <c r="A718">
        <v>5070</v>
      </c>
      <c r="B718">
        <v>8890</v>
      </c>
      <c r="C718" s="6" t="s">
        <v>1117</v>
      </c>
      <c r="D718" s="8">
        <v>108733.48</v>
      </c>
      <c r="E718" s="6" t="s">
        <v>7728</v>
      </c>
      <c r="G718" s="10">
        <v>41197</v>
      </c>
      <c r="J718" s="133">
        <f ca="1">VLOOKUP(A718,OFFSET('Классификация клиентов'!$A$6,1,0,1000,2),2,0)</f>
        <v>2</v>
      </c>
      <c r="K718" s="15">
        <f t="shared" ca="1" si="78"/>
        <v>3</v>
      </c>
      <c r="L718" s="15"/>
      <c r="M718" s="15"/>
      <c r="N718" s="16">
        <f t="shared" ca="1" si="80"/>
        <v>4</v>
      </c>
      <c r="O718" s="8">
        <f t="shared" ca="1" si="81"/>
        <v>4</v>
      </c>
      <c r="P718" s="8">
        <f t="shared" ca="1" si="82"/>
        <v>4</v>
      </c>
      <c r="Q718" s="8">
        <f t="shared" si="79"/>
        <v>0</v>
      </c>
      <c r="R718" s="16">
        <v>0</v>
      </c>
      <c r="S718" s="16"/>
      <c r="T718" s="19">
        <v>219148</v>
      </c>
      <c r="U718" s="16">
        <v>309</v>
      </c>
      <c r="V718" s="19"/>
      <c r="W718" s="160"/>
      <c r="X718" s="160"/>
      <c r="Y718" s="160"/>
      <c r="Z718" s="160"/>
      <c r="AA718" s="160"/>
      <c r="AB718" s="10">
        <v>42510</v>
      </c>
      <c r="AC718" t="s">
        <v>300</v>
      </c>
      <c r="AD718" s="160">
        <f t="shared" si="83"/>
        <v>0</v>
      </c>
      <c r="AF718" t="s">
        <v>466</v>
      </c>
      <c r="AG718" t="str">
        <f t="shared" si="84"/>
        <v/>
      </c>
    </row>
    <row r="719" spans="1:33" x14ac:dyDescent="0.25">
      <c r="A719">
        <v>5073</v>
      </c>
      <c r="B719">
        <v>27261</v>
      </c>
      <c r="C719" s="6" t="s">
        <v>6838</v>
      </c>
      <c r="D719" s="8">
        <v>700000000</v>
      </c>
      <c r="E719" s="6" t="s">
        <v>6847</v>
      </c>
      <c r="G719" s="10">
        <v>42719</v>
      </c>
      <c r="J719" s="133">
        <f ca="1">VLOOKUP(A719,OFFSET('Классификация клиентов'!$A$6,1,0,1000,2),2,0)</f>
        <v>1</v>
      </c>
      <c r="K719" s="15">
        <f t="shared" si="78"/>
        <v>1</v>
      </c>
      <c r="L719" s="15"/>
      <c r="M719" s="15"/>
      <c r="N719" s="16">
        <f t="shared" ca="1" si="80"/>
        <v>1</v>
      </c>
      <c r="O719" s="8">
        <f t="shared" ca="1" si="81"/>
        <v>1</v>
      </c>
      <c r="P719" s="8">
        <f t="shared" ca="1" si="82"/>
        <v>1</v>
      </c>
      <c r="Q719" s="8">
        <f t="shared" si="79"/>
        <v>0</v>
      </c>
      <c r="R719" s="16">
        <v>1</v>
      </c>
      <c r="S719" s="16"/>
      <c r="T719" s="19">
        <v>42750</v>
      </c>
      <c r="U719" s="16">
        <v>0</v>
      </c>
      <c r="V719" s="19"/>
      <c r="W719" s="160"/>
      <c r="X719" s="160">
        <v>0</v>
      </c>
      <c r="Y719" s="160"/>
      <c r="Z719" s="160"/>
      <c r="AA719" s="160"/>
      <c r="AB719" s="10">
        <v>42726</v>
      </c>
      <c r="AC719" t="s">
        <v>296</v>
      </c>
      <c r="AD719" s="160">
        <f t="shared" si="83"/>
        <v>1</v>
      </c>
      <c r="AF719" t="s">
        <v>6848</v>
      </c>
      <c r="AG719" t="str">
        <f t="shared" si="84"/>
        <v>цели: погашение ранее выданной ссуды (РКК КИБ №126 от 2016-11-09)</v>
      </c>
    </row>
    <row r="720" spans="1:33" x14ac:dyDescent="0.25">
      <c r="A720">
        <v>5087</v>
      </c>
      <c r="B720">
        <v>8854</v>
      </c>
      <c r="C720" s="6" t="s">
        <v>130</v>
      </c>
      <c r="D720" s="8">
        <v>134086000</v>
      </c>
      <c r="E720" s="6" t="s">
        <v>2139</v>
      </c>
      <c r="G720" s="10">
        <v>41200</v>
      </c>
      <c r="J720" s="133">
        <f ca="1">VLOOKUP(A720,OFFSET('Классификация клиентов'!$A$6,1,0,1000,2),2,0)</f>
        <v>1</v>
      </c>
      <c r="K720" s="15">
        <f t="shared" si="78"/>
        <v>1</v>
      </c>
      <c r="L720" s="15"/>
      <c r="M720" s="15"/>
      <c r="N720" s="16">
        <f t="shared" ca="1" si="80"/>
        <v>1</v>
      </c>
      <c r="O720" s="8">
        <f t="shared" ca="1" si="81"/>
        <v>1</v>
      </c>
      <c r="P720" s="8">
        <f t="shared" ca="1" si="82"/>
        <v>1</v>
      </c>
      <c r="Q720" s="8">
        <f t="shared" si="79"/>
        <v>0</v>
      </c>
      <c r="R720" s="16">
        <v>1</v>
      </c>
      <c r="S720" s="16"/>
      <c r="T720" s="19">
        <v>41200</v>
      </c>
      <c r="U720" s="16">
        <v>0</v>
      </c>
      <c r="V720" s="19"/>
      <c r="W720" s="160"/>
      <c r="X720" s="160"/>
      <c r="Y720" s="160"/>
      <c r="Z720" s="160"/>
      <c r="AA720" s="160"/>
      <c r="AB720" s="10">
        <v>42643</v>
      </c>
      <c r="AC720" t="s">
        <v>296</v>
      </c>
      <c r="AD720" s="160">
        <f t="shared" si="83"/>
        <v>0</v>
      </c>
      <c r="AF720" t="s">
        <v>466</v>
      </c>
      <c r="AG720" t="str">
        <f t="shared" si="84"/>
        <v/>
      </c>
    </row>
    <row r="721" spans="1:33" x14ac:dyDescent="0.25">
      <c r="A721">
        <v>5087</v>
      </c>
      <c r="B721">
        <v>8855</v>
      </c>
      <c r="C721" s="6" t="s">
        <v>131</v>
      </c>
      <c r="D721" s="8">
        <v>62094078.82</v>
      </c>
      <c r="E721" s="6" t="s">
        <v>2140</v>
      </c>
      <c r="G721" s="10">
        <v>41200</v>
      </c>
      <c r="J721" s="133">
        <f ca="1">VLOOKUP(A721,OFFSET('Классификация клиентов'!$A$6,1,0,1000,2),2,0)</f>
        <v>1</v>
      </c>
      <c r="K721" s="15">
        <f t="shared" si="78"/>
        <v>1</v>
      </c>
      <c r="L721" s="15"/>
      <c r="M721" s="15"/>
      <c r="N721" s="16">
        <f t="shared" ca="1" si="80"/>
        <v>1</v>
      </c>
      <c r="O721" s="8">
        <f t="shared" ca="1" si="81"/>
        <v>1</v>
      </c>
      <c r="P721" s="8">
        <f t="shared" ca="1" si="82"/>
        <v>1</v>
      </c>
      <c r="Q721" s="8">
        <f t="shared" si="79"/>
        <v>0</v>
      </c>
      <c r="R721" s="16">
        <v>1</v>
      </c>
      <c r="S721" s="16"/>
      <c r="T721" s="19">
        <v>41213</v>
      </c>
      <c r="U721" s="16">
        <v>0</v>
      </c>
      <c r="V721" s="19"/>
      <c r="W721" s="160"/>
      <c r="X721" s="160"/>
      <c r="Y721" s="160">
        <v>0</v>
      </c>
      <c r="Z721" s="160"/>
      <c r="AA721" s="160"/>
      <c r="AB721" s="10">
        <v>42643</v>
      </c>
      <c r="AC721" t="s">
        <v>296</v>
      </c>
      <c r="AD721" s="160">
        <f t="shared" si="83"/>
        <v>1</v>
      </c>
      <c r="AF721" t="s">
        <v>2141</v>
      </c>
      <c r="AG721" t="str">
        <f t="shared" si="84"/>
        <v>цели: предоставление/погашение займов 3 лицам (РП №13 от 2013-03-22)</v>
      </c>
    </row>
    <row r="722" spans="1:33" x14ac:dyDescent="0.25">
      <c r="A722">
        <v>5092</v>
      </c>
      <c r="B722">
        <v>8856</v>
      </c>
      <c r="C722" s="6" t="s">
        <v>424</v>
      </c>
      <c r="D722" s="8">
        <v>303712641.38999999</v>
      </c>
      <c r="E722" s="6" t="s">
        <v>2142</v>
      </c>
      <c r="G722" s="10">
        <v>41233</v>
      </c>
      <c r="J722" s="133">
        <f ca="1">VLOOKUP(A722,OFFSET('Классификация клиентов'!$A$6,1,0,1000,2),2,0)</f>
        <v>1</v>
      </c>
      <c r="K722" s="15">
        <f t="shared" si="78"/>
        <v>1</v>
      </c>
      <c r="L722" s="15"/>
      <c r="M722" s="15"/>
      <c r="N722" s="16">
        <f t="shared" ca="1" si="80"/>
        <v>1</v>
      </c>
      <c r="O722" s="8">
        <f t="shared" ca="1" si="81"/>
        <v>1</v>
      </c>
      <c r="P722" s="8">
        <f t="shared" ca="1" si="82"/>
        <v>1</v>
      </c>
      <c r="Q722" s="8">
        <f t="shared" si="79"/>
        <v>0</v>
      </c>
      <c r="R722" s="16">
        <v>1</v>
      </c>
      <c r="S722" s="16"/>
      <c r="T722" s="19">
        <v>41224</v>
      </c>
      <c r="U722" s="16">
        <v>0</v>
      </c>
      <c r="V722" s="19"/>
      <c r="W722" s="160"/>
      <c r="X722" s="160"/>
      <c r="Y722" s="160"/>
      <c r="Z722" s="160"/>
      <c r="AA722" s="160"/>
      <c r="AB722" s="10">
        <v>41362</v>
      </c>
      <c r="AC722" t="s">
        <v>296</v>
      </c>
      <c r="AD722" s="160">
        <f t="shared" si="83"/>
        <v>0</v>
      </c>
      <c r="AF722" t="s">
        <v>466</v>
      </c>
      <c r="AG722" t="str">
        <f t="shared" si="84"/>
        <v/>
      </c>
    </row>
    <row r="723" spans="1:33" x14ac:dyDescent="0.25">
      <c r="A723">
        <v>5092</v>
      </c>
      <c r="B723">
        <v>24657</v>
      </c>
      <c r="C723" s="6" t="s">
        <v>5017</v>
      </c>
      <c r="D723" s="8">
        <v>148655899.59999999</v>
      </c>
      <c r="E723" s="6" t="s">
        <v>5025</v>
      </c>
      <c r="G723" s="10">
        <v>42573</v>
      </c>
      <c r="J723" s="133">
        <f ca="1">VLOOKUP(A723,OFFSET('Классификация клиентов'!$A$6,1,0,1000,2),2,0)</f>
        <v>1</v>
      </c>
      <c r="K723" s="15">
        <f t="shared" si="78"/>
        <v>1</v>
      </c>
      <c r="L723" s="15"/>
      <c r="M723" s="15"/>
      <c r="N723" s="16">
        <f t="shared" ca="1" si="80"/>
        <v>1</v>
      </c>
      <c r="O723" s="8">
        <f t="shared" ca="1" si="81"/>
        <v>1</v>
      </c>
      <c r="P723" s="8">
        <f t="shared" ca="1" si="82"/>
        <v>1</v>
      </c>
      <c r="Q723" s="8">
        <f t="shared" si="79"/>
        <v>0</v>
      </c>
      <c r="R723" s="16">
        <v>1</v>
      </c>
      <c r="S723" s="16"/>
      <c r="T723" s="19">
        <v>42576</v>
      </c>
      <c r="U723" s="16">
        <v>0</v>
      </c>
      <c r="V723" s="19"/>
      <c r="W723" s="160"/>
      <c r="X723" s="160"/>
      <c r="Y723" s="160"/>
      <c r="Z723" s="160"/>
      <c r="AA723" s="160"/>
      <c r="AB723" s="10">
        <v>42704</v>
      </c>
      <c r="AC723" t="s">
        <v>296</v>
      </c>
      <c r="AD723" s="160">
        <f t="shared" si="83"/>
        <v>0</v>
      </c>
      <c r="AF723" t="s">
        <v>466</v>
      </c>
      <c r="AG723" t="str">
        <f t="shared" si="84"/>
        <v/>
      </c>
    </row>
    <row r="724" spans="1:33" x14ac:dyDescent="0.25">
      <c r="A724">
        <v>5095</v>
      </c>
      <c r="B724">
        <v>13716</v>
      </c>
      <c r="C724" s="6" t="s">
        <v>1549</v>
      </c>
      <c r="D724" s="8">
        <v>61953624.479999997</v>
      </c>
      <c r="E724" s="6" t="s">
        <v>2143</v>
      </c>
      <c r="G724" s="10">
        <v>41927</v>
      </c>
      <c r="J724" s="133">
        <f ca="1">VLOOKUP(A724,OFFSET('Классификация клиентов'!$A$6,1,0,1000,2),2,0)</f>
        <v>1</v>
      </c>
      <c r="K724" s="15">
        <f t="shared" si="78"/>
        <v>1</v>
      </c>
      <c r="L724" s="15"/>
      <c r="M724" s="15"/>
      <c r="N724" s="16">
        <f t="shared" ca="1" si="80"/>
        <v>1</v>
      </c>
      <c r="O724" s="8">
        <f t="shared" ca="1" si="81"/>
        <v>1</v>
      </c>
      <c r="P724" s="8">
        <f t="shared" ca="1" si="82"/>
        <v>1</v>
      </c>
      <c r="Q724" s="8">
        <f t="shared" si="79"/>
        <v>0</v>
      </c>
      <c r="R724" s="16">
        <v>1</v>
      </c>
      <c r="S724" s="16"/>
      <c r="T724" s="19">
        <v>41939</v>
      </c>
      <c r="U724" s="16">
        <v>0</v>
      </c>
      <c r="V724" s="19"/>
      <c r="W724" s="160"/>
      <c r="X724" s="160"/>
      <c r="Y724" s="160"/>
      <c r="Z724" s="160"/>
      <c r="AA724" s="160"/>
      <c r="AB724" s="10">
        <v>42237</v>
      </c>
      <c r="AC724" t="s">
        <v>239</v>
      </c>
      <c r="AD724" s="160">
        <f t="shared" si="83"/>
        <v>0</v>
      </c>
      <c r="AF724" t="s">
        <v>466</v>
      </c>
      <c r="AG724" t="str">
        <f t="shared" si="84"/>
        <v/>
      </c>
    </row>
    <row r="725" spans="1:33" x14ac:dyDescent="0.25">
      <c r="A725">
        <v>5095</v>
      </c>
      <c r="B725">
        <v>15508</v>
      </c>
      <c r="C725" s="6" t="s">
        <v>2549</v>
      </c>
      <c r="D725" s="8">
        <v>239626889.50999999</v>
      </c>
      <c r="E725" s="6" t="s">
        <v>2550</v>
      </c>
      <c r="G725" s="10">
        <v>42136</v>
      </c>
      <c r="J725" s="133">
        <f ca="1">VLOOKUP(A725,OFFSET('Классификация клиентов'!$A$6,1,0,1000,2),2,0)</f>
        <v>1</v>
      </c>
      <c r="K725" s="15">
        <f t="shared" si="78"/>
        <v>1</v>
      </c>
      <c r="L725" s="15"/>
      <c r="M725" s="15"/>
      <c r="N725" s="16">
        <f t="shared" ca="1" si="80"/>
        <v>1</v>
      </c>
      <c r="O725" s="8">
        <f t="shared" ca="1" si="81"/>
        <v>1</v>
      </c>
      <c r="P725" s="8">
        <f t="shared" ca="1" si="82"/>
        <v>1</v>
      </c>
      <c r="Q725" s="8">
        <f t="shared" si="79"/>
        <v>0</v>
      </c>
      <c r="R725" s="16">
        <v>1</v>
      </c>
      <c r="S725" s="16"/>
      <c r="T725" s="19">
        <v>42149</v>
      </c>
      <c r="U725" s="16">
        <v>0</v>
      </c>
      <c r="V725" s="19"/>
      <c r="W725" s="160"/>
      <c r="X725" s="160"/>
      <c r="Y725" s="160"/>
      <c r="Z725" s="160"/>
      <c r="AA725" s="160"/>
      <c r="AB725" s="10">
        <v>42146</v>
      </c>
      <c r="AC725" t="s">
        <v>239</v>
      </c>
      <c r="AD725" s="160">
        <f t="shared" si="83"/>
        <v>0</v>
      </c>
      <c r="AF725" t="s">
        <v>466</v>
      </c>
      <c r="AG725" t="str">
        <f t="shared" si="84"/>
        <v/>
      </c>
    </row>
    <row r="726" spans="1:33" x14ac:dyDescent="0.25">
      <c r="A726">
        <v>5095</v>
      </c>
      <c r="B726">
        <v>17245</v>
      </c>
      <c r="C726" s="6" t="s">
        <v>3447</v>
      </c>
      <c r="D726" s="8">
        <v>449825492.23000002</v>
      </c>
      <c r="E726" s="6" t="s">
        <v>3448</v>
      </c>
      <c r="G726" s="10">
        <v>42348</v>
      </c>
      <c r="J726" s="133">
        <f ca="1">VLOOKUP(A726,OFFSET('Классификация клиентов'!$A$6,1,0,1000,2),2,0)</f>
        <v>1</v>
      </c>
      <c r="K726" s="15">
        <f t="shared" si="78"/>
        <v>1</v>
      </c>
      <c r="L726" s="15"/>
      <c r="M726" s="15"/>
      <c r="N726" s="16">
        <f t="shared" ca="1" si="80"/>
        <v>1</v>
      </c>
      <c r="O726" s="8">
        <f t="shared" ca="1" si="81"/>
        <v>1</v>
      </c>
      <c r="P726" s="8">
        <f t="shared" ca="1" si="82"/>
        <v>1</v>
      </c>
      <c r="Q726" s="8">
        <f t="shared" si="79"/>
        <v>0</v>
      </c>
      <c r="R726" s="16">
        <v>1</v>
      </c>
      <c r="S726" s="16"/>
      <c r="T726" s="19">
        <v>42363</v>
      </c>
      <c r="U726" s="16">
        <v>0</v>
      </c>
      <c r="V726" s="19"/>
      <c r="W726" s="160"/>
      <c r="X726" s="160"/>
      <c r="Y726" s="160"/>
      <c r="Z726" s="160"/>
      <c r="AA726" s="160"/>
      <c r="AB726" s="10">
        <v>42360</v>
      </c>
      <c r="AC726" t="s">
        <v>239</v>
      </c>
      <c r="AD726" s="160">
        <f t="shared" si="83"/>
        <v>0</v>
      </c>
      <c r="AF726" t="s">
        <v>466</v>
      </c>
      <c r="AG726" t="str">
        <f t="shared" si="84"/>
        <v/>
      </c>
    </row>
    <row r="727" spans="1:33" x14ac:dyDescent="0.25">
      <c r="A727">
        <v>5095</v>
      </c>
      <c r="B727">
        <v>19406</v>
      </c>
      <c r="C727" s="6" t="s">
        <v>4288</v>
      </c>
      <c r="D727" s="8">
        <v>933253724.07000005</v>
      </c>
      <c r="E727" s="6" t="s">
        <v>4289</v>
      </c>
      <c r="G727" s="10">
        <v>42508</v>
      </c>
      <c r="J727" s="133">
        <f ca="1">VLOOKUP(A727,OFFSET('Классификация клиентов'!$A$6,1,0,1000,2),2,0)</f>
        <v>1</v>
      </c>
      <c r="K727" s="15">
        <f t="shared" si="78"/>
        <v>1</v>
      </c>
      <c r="L727" s="15"/>
      <c r="M727" s="15"/>
      <c r="N727" s="16">
        <f t="shared" ca="1" si="80"/>
        <v>1</v>
      </c>
      <c r="O727" s="8">
        <f t="shared" ca="1" si="81"/>
        <v>1</v>
      </c>
      <c r="P727" s="8">
        <f t="shared" ca="1" si="82"/>
        <v>1</v>
      </c>
      <c r="Q727" s="8">
        <f t="shared" si="79"/>
        <v>0</v>
      </c>
      <c r="R727" s="16">
        <v>1</v>
      </c>
      <c r="S727" s="16"/>
      <c r="T727" s="19">
        <v>42508</v>
      </c>
      <c r="U727" s="16">
        <v>0</v>
      </c>
      <c r="V727" s="19"/>
      <c r="W727" s="160"/>
      <c r="X727" s="160"/>
      <c r="Y727" s="160"/>
      <c r="Z727" s="160"/>
      <c r="AA727" s="160"/>
      <c r="AB727" s="10">
        <v>42510</v>
      </c>
      <c r="AC727" t="s">
        <v>239</v>
      </c>
      <c r="AD727" s="160">
        <f t="shared" si="83"/>
        <v>0</v>
      </c>
      <c r="AF727" t="s">
        <v>466</v>
      </c>
      <c r="AG727" t="str">
        <f t="shared" si="84"/>
        <v/>
      </c>
    </row>
    <row r="728" spans="1:33" x14ac:dyDescent="0.25">
      <c r="A728">
        <v>5095</v>
      </c>
      <c r="B728">
        <v>26769</v>
      </c>
      <c r="C728" s="6" t="s">
        <v>5676</v>
      </c>
      <c r="D728" s="8">
        <v>807554709.47000003</v>
      </c>
      <c r="E728" s="6" t="s">
        <v>5677</v>
      </c>
      <c r="G728" s="10">
        <v>42654</v>
      </c>
      <c r="J728" s="133">
        <f ca="1">VLOOKUP(A728,OFFSET('Классификация клиентов'!$A$6,1,0,1000,2),2,0)</f>
        <v>1</v>
      </c>
      <c r="K728" s="15">
        <f t="shared" si="78"/>
        <v>1</v>
      </c>
      <c r="L728" s="15"/>
      <c r="M728" s="15"/>
      <c r="N728" s="16">
        <f t="shared" ca="1" si="80"/>
        <v>1</v>
      </c>
      <c r="O728" s="8">
        <f t="shared" ca="1" si="81"/>
        <v>1</v>
      </c>
      <c r="P728" s="8">
        <f t="shared" ca="1" si="82"/>
        <v>1</v>
      </c>
      <c r="Q728" s="8">
        <f t="shared" si="79"/>
        <v>0</v>
      </c>
      <c r="R728" s="16">
        <v>1</v>
      </c>
      <c r="S728" s="16"/>
      <c r="T728" s="19">
        <v>42668</v>
      </c>
      <c r="U728" s="16">
        <v>0</v>
      </c>
      <c r="V728" s="19"/>
      <c r="W728" s="160"/>
      <c r="X728" s="160"/>
      <c r="Y728" s="160">
        <v>0</v>
      </c>
      <c r="Z728" s="160"/>
      <c r="AA728" s="160"/>
      <c r="AB728" s="10">
        <v>42664</v>
      </c>
      <c r="AC728" t="s">
        <v>239</v>
      </c>
      <c r="AD728" s="160">
        <f t="shared" si="83"/>
        <v>1</v>
      </c>
      <c r="AF728" t="s">
        <v>5678</v>
      </c>
      <c r="AG728" t="str">
        <f t="shared" si="84"/>
        <v>цели: предоставление/погашение займов 3 лицам (РКК СБ №18 от 2016-03-29)</v>
      </c>
    </row>
    <row r="729" spans="1:33" x14ac:dyDescent="0.25">
      <c r="A729">
        <v>5095</v>
      </c>
      <c r="B729">
        <v>26780</v>
      </c>
      <c r="C729" s="6" t="s">
        <v>5701</v>
      </c>
      <c r="D729" s="8">
        <v>121000000</v>
      </c>
      <c r="E729" s="6" t="s">
        <v>5708</v>
      </c>
      <c r="G729" s="10">
        <v>41800</v>
      </c>
      <c r="J729" s="133">
        <f ca="1">VLOOKUP(A729,OFFSET('Классификация клиентов'!$A$6,1,0,1000,2),2,0)</f>
        <v>1</v>
      </c>
      <c r="K729" s="15">
        <f t="shared" si="78"/>
        <v>1</v>
      </c>
      <c r="L729" s="15"/>
      <c r="M729" s="15"/>
      <c r="N729" s="16">
        <f t="shared" ca="1" si="80"/>
        <v>1</v>
      </c>
      <c r="O729" s="8">
        <f t="shared" ca="1" si="81"/>
        <v>1</v>
      </c>
      <c r="P729" s="8">
        <f t="shared" ca="1" si="82"/>
        <v>1</v>
      </c>
      <c r="Q729" s="8">
        <f t="shared" si="79"/>
        <v>0</v>
      </c>
      <c r="R729" s="16">
        <v>1</v>
      </c>
      <c r="S729" s="16"/>
      <c r="T729" s="19">
        <v>41851</v>
      </c>
      <c r="U729" s="16">
        <v>0</v>
      </c>
      <c r="V729" s="19"/>
      <c r="W729" s="160"/>
      <c r="X729" s="160"/>
      <c r="Y729" s="160"/>
      <c r="Z729" s="160"/>
      <c r="AA729" s="160"/>
      <c r="AB729" s="10">
        <v>42664</v>
      </c>
      <c r="AC729" t="s">
        <v>4334</v>
      </c>
      <c r="AD729" s="160">
        <f t="shared" si="83"/>
        <v>0</v>
      </c>
      <c r="AF729" t="s">
        <v>466</v>
      </c>
      <c r="AG729" t="str">
        <f t="shared" si="84"/>
        <v/>
      </c>
    </row>
    <row r="730" spans="1:33" x14ac:dyDescent="0.25">
      <c r="A730">
        <v>5097</v>
      </c>
      <c r="B730">
        <v>9256</v>
      </c>
      <c r="C730" s="6" t="s">
        <v>10</v>
      </c>
      <c r="D730" s="8">
        <v>116636363.64</v>
      </c>
      <c r="E730" s="6" t="s">
        <v>1891</v>
      </c>
      <c r="G730" s="10">
        <v>41451</v>
      </c>
      <c r="J730" s="133">
        <f ca="1">VLOOKUP(A730,OFFSET('Классификация клиентов'!$A$6,1,0,1000,2),2,0)</f>
        <v>1</v>
      </c>
      <c r="K730" s="15">
        <f t="shared" si="78"/>
        <v>1</v>
      </c>
      <c r="L730" s="15"/>
      <c r="M730" s="15"/>
      <c r="N730" s="16">
        <f t="shared" ca="1" si="80"/>
        <v>1</v>
      </c>
      <c r="O730" s="8">
        <f t="shared" ca="1" si="81"/>
        <v>1</v>
      </c>
      <c r="P730" s="8">
        <f t="shared" ca="1" si="82"/>
        <v>1</v>
      </c>
      <c r="Q730" s="8">
        <f t="shared" si="79"/>
        <v>0</v>
      </c>
      <c r="R730" s="16">
        <v>1</v>
      </c>
      <c r="S730" s="16"/>
      <c r="T730" s="19">
        <v>41450</v>
      </c>
      <c r="U730" s="16">
        <v>0</v>
      </c>
      <c r="V730" s="19"/>
      <c r="W730" s="160">
        <v>0</v>
      </c>
      <c r="X730" s="160"/>
      <c r="Y730" s="160">
        <v>0</v>
      </c>
      <c r="Z730" s="160"/>
      <c r="AA730" s="160"/>
      <c r="AB730" s="10">
        <v>42116</v>
      </c>
      <c r="AC730" t="s">
        <v>296</v>
      </c>
      <c r="AD730" s="160">
        <f t="shared" si="83"/>
        <v>2</v>
      </c>
      <c r="AF730" t="s">
        <v>2459</v>
      </c>
      <c r="AG730" t="str">
        <f t="shared" si="84"/>
        <v>реструктуризация (РП №45 от 2013-10-08, РП №23 от 2015-02-25);
цели: предоставление/погашение займов 3 лицам (РКК №25 от 2013-04-05)</v>
      </c>
    </row>
    <row r="731" spans="1:33" x14ac:dyDescent="0.25">
      <c r="A731">
        <v>5097</v>
      </c>
      <c r="B731">
        <v>14716</v>
      </c>
      <c r="C731" s="6" t="s">
        <v>271</v>
      </c>
      <c r="D731" s="8">
        <v>77757575.75</v>
      </c>
      <c r="E731" s="6" t="s">
        <v>2145</v>
      </c>
      <c r="G731" s="10">
        <v>41554</v>
      </c>
      <c r="J731" s="133">
        <f ca="1">VLOOKUP(A731,OFFSET('Классификация клиентов'!$A$6,1,0,1000,2),2,0)</f>
        <v>1</v>
      </c>
      <c r="K731" s="15">
        <f t="shared" si="78"/>
        <v>1</v>
      </c>
      <c r="L731" s="15"/>
      <c r="M731" s="15"/>
      <c r="N731" s="16">
        <f t="shared" ca="1" si="80"/>
        <v>1</v>
      </c>
      <c r="O731" s="8">
        <f t="shared" ca="1" si="81"/>
        <v>1</v>
      </c>
      <c r="P731" s="8">
        <f t="shared" ca="1" si="82"/>
        <v>1</v>
      </c>
      <c r="Q731" s="8">
        <f t="shared" si="79"/>
        <v>0</v>
      </c>
      <c r="R731" s="16">
        <v>1</v>
      </c>
      <c r="S731" s="16"/>
      <c r="T731" s="19">
        <v>41451</v>
      </c>
      <c r="U731" s="16">
        <v>0</v>
      </c>
      <c r="V731" s="19"/>
      <c r="W731" s="160">
        <v>0</v>
      </c>
      <c r="X731" s="160"/>
      <c r="Y731" s="160"/>
      <c r="Z731" s="160"/>
      <c r="AA731" s="160"/>
      <c r="AB731" s="10">
        <v>42573</v>
      </c>
      <c r="AC731" t="s">
        <v>296</v>
      </c>
      <c r="AD731" s="160">
        <f t="shared" si="83"/>
        <v>1</v>
      </c>
      <c r="AF731" t="s">
        <v>2144</v>
      </c>
      <c r="AG731" t="str">
        <f t="shared" si="84"/>
        <v>реструктуризация (РП №48 от 2013-11-08)</v>
      </c>
    </row>
    <row r="732" spans="1:33" x14ac:dyDescent="0.25">
      <c r="A732">
        <v>5097</v>
      </c>
      <c r="B732">
        <v>18252</v>
      </c>
      <c r="C732" s="6" t="s">
        <v>4134</v>
      </c>
      <c r="D732" s="8">
        <v>727272727.41999996</v>
      </c>
      <c r="E732" s="6" t="s">
        <v>4186</v>
      </c>
      <c r="G732" s="10">
        <v>41635</v>
      </c>
      <c r="J732" s="133">
        <f ca="1">VLOOKUP(A732,OFFSET('Классификация клиентов'!$A$6,1,0,1000,2),2,0)</f>
        <v>1</v>
      </c>
      <c r="K732" s="15">
        <f t="shared" si="78"/>
        <v>1</v>
      </c>
      <c r="L732" s="15"/>
      <c r="M732" s="15"/>
      <c r="N732" s="16">
        <f t="shared" ca="1" si="80"/>
        <v>1</v>
      </c>
      <c r="O732" s="8">
        <f t="shared" ca="1" si="81"/>
        <v>1</v>
      </c>
      <c r="P732" s="8">
        <f t="shared" ca="1" si="82"/>
        <v>1</v>
      </c>
      <c r="Q732" s="8">
        <f t="shared" si="79"/>
        <v>0</v>
      </c>
      <c r="R732" s="16">
        <v>1</v>
      </c>
      <c r="S732" s="16"/>
      <c r="T732" s="19">
        <v>36526</v>
      </c>
      <c r="U732" s="16">
        <v>0</v>
      </c>
      <c r="V732" s="19"/>
      <c r="W732" s="160"/>
      <c r="X732" s="160"/>
      <c r="Y732" s="160">
        <v>0</v>
      </c>
      <c r="Z732" s="160"/>
      <c r="AA732" s="160"/>
      <c r="AB732" s="10">
        <v>42521</v>
      </c>
      <c r="AC732" t="s">
        <v>296</v>
      </c>
      <c r="AD732" s="160">
        <f t="shared" si="83"/>
        <v>1</v>
      </c>
      <c r="AF732" t="s">
        <v>4337</v>
      </c>
      <c r="AG732" t="str">
        <f t="shared" si="84"/>
        <v>цели: предоставление/погашение займов 3 лицам (РП БМ №18 от 2014-03-11)</v>
      </c>
    </row>
    <row r="733" spans="1:33" x14ac:dyDescent="0.25">
      <c r="A733">
        <v>5113</v>
      </c>
      <c r="B733">
        <v>14941</v>
      </c>
      <c r="C733" s="6" t="s">
        <v>2330</v>
      </c>
      <c r="D733" s="8">
        <v>45000000</v>
      </c>
      <c r="E733" s="6" t="s">
        <v>2339</v>
      </c>
      <c r="G733" s="10">
        <v>41535</v>
      </c>
      <c r="J733" s="133">
        <f ca="1">VLOOKUP(A733,OFFSET('Классификация клиентов'!$A$6,1,0,1000,2),2,0)</f>
        <v>3</v>
      </c>
      <c r="K733" s="15">
        <f t="shared" si="78"/>
        <v>3</v>
      </c>
      <c r="L733" s="15"/>
      <c r="M733" s="15"/>
      <c r="N733" s="16">
        <f t="shared" ca="1" si="80"/>
        <v>5</v>
      </c>
      <c r="O733" s="8">
        <f t="shared" ca="1" si="81"/>
        <v>5</v>
      </c>
      <c r="P733" s="8">
        <f t="shared" ca="1" si="82"/>
        <v>5</v>
      </c>
      <c r="Q733" s="8">
        <f t="shared" si="79"/>
        <v>0</v>
      </c>
      <c r="R733" s="16">
        <v>1</v>
      </c>
      <c r="S733" s="16"/>
      <c r="T733" s="19">
        <v>36526</v>
      </c>
      <c r="U733" s="16">
        <v>751</v>
      </c>
      <c r="V733" s="19"/>
      <c r="W733" s="160"/>
      <c r="X733" s="160"/>
      <c r="Y733" s="160"/>
      <c r="Z733" s="160"/>
      <c r="AA733" s="160"/>
      <c r="AB733" s="10">
        <v>42226</v>
      </c>
      <c r="AC733" t="s">
        <v>563</v>
      </c>
      <c r="AD733" s="160">
        <f t="shared" si="83"/>
        <v>0</v>
      </c>
      <c r="AF733" t="s">
        <v>466</v>
      </c>
      <c r="AG733" t="str">
        <f t="shared" si="84"/>
        <v/>
      </c>
    </row>
    <row r="734" spans="1:33" x14ac:dyDescent="0.25">
      <c r="A734">
        <v>5113</v>
      </c>
      <c r="B734">
        <v>14942</v>
      </c>
      <c r="C734" s="6" t="s">
        <v>2331</v>
      </c>
      <c r="D734" s="8">
        <v>30000000</v>
      </c>
      <c r="E734" s="6" t="s">
        <v>2340</v>
      </c>
      <c r="G734" s="10">
        <v>41564</v>
      </c>
      <c r="J734" s="133">
        <f ca="1">VLOOKUP(A734,OFFSET('Классификация клиентов'!$A$6,1,0,1000,2),2,0)</f>
        <v>3</v>
      </c>
      <c r="K734" s="15">
        <f t="shared" si="78"/>
        <v>3</v>
      </c>
      <c r="L734" s="15"/>
      <c r="M734" s="15"/>
      <c r="N734" s="16">
        <f t="shared" ca="1" si="80"/>
        <v>5</v>
      </c>
      <c r="O734" s="8">
        <f t="shared" ca="1" si="81"/>
        <v>5</v>
      </c>
      <c r="P734" s="8">
        <f t="shared" ca="1" si="82"/>
        <v>5</v>
      </c>
      <c r="Q734" s="8">
        <f t="shared" si="79"/>
        <v>0</v>
      </c>
      <c r="R734" s="16">
        <v>1</v>
      </c>
      <c r="S734" s="16"/>
      <c r="T734" s="19">
        <v>36526</v>
      </c>
      <c r="U734" s="16">
        <v>751</v>
      </c>
      <c r="V734" s="19"/>
      <c r="W734" s="160"/>
      <c r="X734" s="160"/>
      <c r="Y734" s="160"/>
      <c r="Z734" s="160"/>
      <c r="AA734" s="160"/>
      <c r="AB734" s="10">
        <v>42226</v>
      </c>
      <c r="AC734" t="s">
        <v>563</v>
      </c>
      <c r="AD734" s="160">
        <f t="shared" si="83"/>
        <v>0</v>
      </c>
      <c r="AF734" t="s">
        <v>466</v>
      </c>
      <c r="AG734" t="str">
        <f t="shared" si="84"/>
        <v/>
      </c>
    </row>
    <row r="735" spans="1:33" x14ac:dyDescent="0.25">
      <c r="A735">
        <v>5113</v>
      </c>
      <c r="B735">
        <v>14943</v>
      </c>
      <c r="C735" s="6" t="s">
        <v>2332</v>
      </c>
      <c r="D735" s="8">
        <v>41000000</v>
      </c>
      <c r="E735" s="6" t="s">
        <v>2341</v>
      </c>
      <c r="G735" s="10">
        <v>41614</v>
      </c>
      <c r="J735" s="133">
        <f ca="1">VLOOKUP(A735,OFFSET('Классификация клиентов'!$A$6,1,0,1000,2),2,0)</f>
        <v>3</v>
      </c>
      <c r="K735" s="15">
        <f t="shared" si="78"/>
        <v>3</v>
      </c>
      <c r="L735" s="15"/>
      <c r="M735" s="15"/>
      <c r="N735" s="16">
        <f t="shared" ca="1" si="80"/>
        <v>5</v>
      </c>
      <c r="O735" s="8">
        <f t="shared" ca="1" si="81"/>
        <v>5</v>
      </c>
      <c r="P735" s="8">
        <f t="shared" ca="1" si="82"/>
        <v>5</v>
      </c>
      <c r="Q735" s="8">
        <f t="shared" si="79"/>
        <v>0</v>
      </c>
      <c r="R735" s="16">
        <v>1</v>
      </c>
      <c r="S735" s="16"/>
      <c r="T735" s="19">
        <v>36526</v>
      </c>
      <c r="U735" s="16">
        <v>751</v>
      </c>
      <c r="V735" s="19"/>
      <c r="W735" s="160"/>
      <c r="X735" s="160"/>
      <c r="Y735" s="160"/>
      <c r="Z735" s="160"/>
      <c r="AA735" s="160"/>
      <c r="AB735" s="10">
        <v>42226</v>
      </c>
      <c r="AC735" t="s">
        <v>563</v>
      </c>
      <c r="AD735" s="160">
        <f t="shared" si="83"/>
        <v>0</v>
      </c>
      <c r="AF735" t="s">
        <v>466</v>
      </c>
      <c r="AG735" t="str">
        <f t="shared" si="84"/>
        <v/>
      </c>
    </row>
    <row r="736" spans="1:33" x14ac:dyDescent="0.25">
      <c r="A736">
        <v>5113</v>
      </c>
      <c r="B736">
        <v>14944</v>
      </c>
      <c r="C736" s="6" t="s">
        <v>2333</v>
      </c>
      <c r="D736" s="8">
        <v>40000000</v>
      </c>
      <c r="E736" s="6" t="s">
        <v>2342</v>
      </c>
      <c r="G736" s="10">
        <v>41715</v>
      </c>
      <c r="J736" s="133">
        <f ca="1">VLOOKUP(A736,OFFSET('Классификация клиентов'!$A$6,1,0,1000,2),2,0)</f>
        <v>3</v>
      </c>
      <c r="K736" s="15">
        <f t="shared" si="78"/>
        <v>3</v>
      </c>
      <c r="L736" s="15"/>
      <c r="M736" s="15"/>
      <c r="N736" s="16">
        <f t="shared" ca="1" si="80"/>
        <v>5</v>
      </c>
      <c r="O736" s="8">
        <f t="shared" ca="1" si="81"/>
        <v>5</v>
      </c>
      <c r="P736" s="8">
        <f t="shared" ca="1" si="82"/>
        <v>5</v>
      </c>
      <c r="Q736" s="8">
        <f t="shared" si="79"/>
        <v>0</v>
      </c>
      <c r="R736" s="16">
        <v>1</v>
      </c>
      <c r="S736" s="16"/>
      <c r="T736" s="19">
        <v>36526</v>
      </c>
      <c r="U736" s="16">
        <v>751</v>
      </c>
      <c r="V736" s="19"/>
      <c r="W736" s="160"/>
      <c r="X736" s="160"/>
      <c r="Y736" s="160"/>
      <c r="Z736" s="160"/>
      <c r="AA736" s="160"/>
      <c r="AB736" s="10">
        <v>42226</v>
      </c>
      <c r="AC736" t="s">
        <v>563</v>
      </c>
      <c r="AD736" s="160">
        <f t="shared" si="83"/>
        <v>0</v>
      </c>
      <c r="AF736" t="s">
        <v>466</v>
      </c>
      <c r="AG736" t="str">
        <f t="shared" si="84"/>
        <v/>
      </c>
    </row>
    <row r="737" spans="1:33" x14ac:dyDescent="0.25">
      <c r="A737">
        <v>5113</v>
      </c>
      <c r="B737">
        <v>14945</v>
      </c>
      <c r="C737" s="6" t="s">
        <v>2334</v>
      </c>
      <c r="D737" s="8">
        <v>19000000</v>
      </c>
      <c r="E737" s="6" t="s">
        <v>2343</v>
      </c>
      <c r="G737" s="10">
        <v>41739</v>
      </c>
      <c r="J737" s="133">
        <f ca="1">VLOOKUP(A737,OFFSET('Классификация клиентов'!$A$6,1,0,1000,2),2,0)</f>
        <v>3</v>
      </c>
      <c r="K737" s="15">
        <f t="shared" si="78"/>
        <v>3</v>
      </c>
      <c r="L737" s="15"/>
      <c r="M737" s="15"/>
      <c r="N737" s="16">
        <f t="shared" ca="1" si="80"/>
        <v>5</v>
      </c>
      <c r="O737" s="8">
        <f t="shared" ca="1" si="81"/>
        <v>5</v>
      </c>
      <c r="P737" s="8">
        <f t="shared" ca="1" si="82"/>
        <v>5</v>
      </c>
      <c r="Q737" s="8">
        <f t="shared" si="79"/>
        <v>0</v>
      </c>
      <c r="R737" s="16">
        <v>1</v>
      </c>
      <c r="S737" s="16"/>
      <c r="T737" s="19">
        <v>36526</v>
      </c>
      <c r="U737" s="16">
        <v>751</v>
      </c>
      <c r="V737" s="19"/>
      <c r="W737" s="160"/>
      <c r="X737" s="160"/>
      <c r="Y737" s="160"/>
      <c r="Z737" s="160"/>
      <c r="AA737" s="160"/>
      <c r="AB737" s="10">
        <v>42226</v>
      </c>
      <c r="AC737" t="s">
        <v>563</v>
      </c>
      <c r="AD737" s="160">
        <f t="shared" si="83"/>
        <v>0</v>
      </c>
      <c r="AF737" t="s">
        <v>466</v>
      </c>
      <c r="AG737" t="str">
        <f t="shared" si="84"/>
        <v/>
      </c>
    </row>
    <row r="738" spans="1:33" x14ac:dyDescent="0.25">
      <c r="A738">
        <v>5113</v>
      </c>
      <c r="B738">
        <v>14946</v>
      </c>
      <c r="C738" s="6" t="s">
        <v>2335</v>
      </c>
      <c r="D738" s="8">
        <v>18000000</v>
      </c>
      <c r="E738" s="6" t="s">
        <v>2344</v>
      </c>
      <c r="G738" s="10">
        <v>41850</v>
      </c>
      <c r="J738" s="133">
        <f ca="1">VLOOKUP(A738,OFFSET('Классификация клиентов'!$A$6,1,0,1000,2),2,0)</f>
        <v>3</v>
      </c>
      <c r="K738" s="15">
        <f t="shared" si="78"/>
        <v>3</v>
      </c>
      <c r="L738" s="15"/>
      <c r="M738" s="15"/>
      <c r="N738" s="16">
        <f t="shared" ca="1" si="80"/>
        <v>5</v>
      </c>
      <c r="O738" s="8">
        <f t="shared" ca="1" si="81"/>
        <v>5</v>
      </c>
      <c r="P738" s="8">
        <f t="shared" ca="1" si="82"/>
        <v>5</v>
      </c>
      <c r="Q738" s="8">
        <f t="shared" si="79"/>
        <v>0</v>
      </c>
      <c r="R738" s="16">
        <v>1</v>
      </c>
      <c r="S738" s="16"/>
      <c r="T738" s="19">
        <v>36526</v>
      </c>
      <c r="U738" s="16">
        <v>751</v>
      </c>
      <c r="V738" s="19"/>
      <c r="W738" s="160"/>
      <c r="X738" s="160"/>
      <c r="Y738" s="160"/>
      <c r="Z738" s="160"/>
      <c r="AA738" s="160"/>
      <c r="AB738" s="10">
        <v>42226</v>
      </c>
      <c r="AC738" t="s">
        <v>563</v>
      </c>
      <c r="AD738" s="160">
        <f t="shared" si="83"/>
        <v>0</v>
      </c>
      <c r="AF738" t="s">
        <v>466</v>
      </c>
      <c r="AG738" t="str">
        <f t="shared" si="84"/>
        <v/>
      </c>
    </row>
    <row r="739" spans="1:33" x14ac:dyDescent="0.25">
      <c r="A739">
        <v>5126</v>
      </c>
      <c r="B739">
        <v>13882</v>
      </c>
      <c r="C739" s="6" t="s">
        <v>3354</v>
      </c>
      <c r="D739" s="8">
        <v>968770341.05999994</v>
      </c>
      <c r="E739" s="6" t="s">
        <v>2146</v>
      </c>
      <c r="G739" s="10">
        <v>41943</v>
      </c>
      <c r="J739" s="133">
        <f ca="1">VLOOKUP(A739,OFFSET('Классификация клиентов'!$A$6,1,0,1000,2),2,0)</f>
        <v>2.2999999999999998</v>
      </c>
      <c r="K739" s="15">
        <f t="shared" si="78"/>
        <v>3</v>
      </c>
      <c r="L739" s="15"/>
      <c r="M739" s="15"/>
      <c r="N739" s="16">
        <f t="shared" ca="1" si="80"/>
        <v>4.3</v>
      </c>
      <c r="O739" s="8">
        <f t="shared" ca="1" si="81"/>
        <v>4.3</v>
      </c>
      <c r="P739" s="8">
        <f t="shared" ca="1" si="82"/>
        <v>4.3</v>
      </c>
      <c r="Q739" s="8">
        <f t="shared" si="79"/>
        <v>0</v>
      </c>
      <c r="R739" s="16">
        <v>1</v>
      </c>
      <c r="S739" s="16"/>
      <c r="T739" s="19">
        <v>36526</v>
      </c>
      <c r="U739" s="16">
        <v>457</v>
      </c>
      <c r="V739" s="19"/>
      <c r="W739" s="160"/>
      <c r="X739" s="160"/>
      <c r="Y739" s="160"/>
      <c r="Z739" s="160"/>
      <c r="AA739" s="160"/>
      <c r="AB739" s="10">
        <v>42755</v>
      </c>
      <c r="AC739" t="s">
        <v>563</v>
      </c>
      <c r="AD739" s="160">
        <f t="shared" si="83"/>
        <v>0</v>
      </c>
      <c r="AF739" t="s">
        <v>466</v>
      </c>
      <c r="AG739" t="str">
        <f t="shared" si="84"/>
        <v/>
      </c>
    </row>
    <row r="740" spans="1:33" x14ac:dyDescent="0.25">
      <c r="A740">
        <v>5133</v>
      </c>
      <c r="B740">
        <v>13539</v>
      </c>
      <c r="C740" s="6" t="s">
        <v>1530</v>
      </c>
      <c r="D740" s="8">
        <v>1050000000</v>
      </c>
      <c r="E740" s="6" t="s">
        <v>2147</v>
      </c>
      <c r="G740" s="10">
        <v>41913</v>
      </c>
      <c r="J740" s="133">
        <f ca="1">VLOOKUP(A740,OFFSET('Классификация клиентов'!$A$6,1,0,1000,2),2,0)</f>
        <v>1</v>
      </c>
      <c r="K740" s="15">
        <f t="shared" si="78"/>
        <v>1</v>
      </c>
      <c r="L740" s="15"/>
      <c r="M740" s="15"/>
      <c r="N740" s="16">
        <f t="shared" ca="1" si="80"/>
        <v>1</v>
      </c>
      <c r="O740" s="8">
        <f t="shared" ca="1" si="81"/>
        <v>1</v>
      </c>
      <c r="P740" s="8">
        <f t="shared" ca="1" si="82"/>
        <v>1</v>
      </c>
      <c r="Q740" s="8">
        <f t="shared" si="79"/>
        <v>0</v>
      </c>
      <c r="R740" s="16">
        <v>1</v>
      </c>
      <c r="S740" s="16"/>
      <c r="T740" s="19">
        <v>41913</v>
      </c>
      <c r="U740" s="16">
        <v>0</v>
      </c>
      <c r="V740" s="19"/>
      <c r="W740" s="160">
        <v>0</v>
      </c>
      <c r="X740" s="160"/>
      <c r="Y740" s="160"/>
      <c r="Z740" s="160"/>
      <c r="AA740" s="160"/>
      <c r="AB740" s="10">
        <v>42146</v>
      </c>
      <c r="AC740" t="s">
        <v>296</v>
      </c>
      <c r="AD740" s="160">
        <f t="shared" si="83"/>
        <v>1</v>
      </c>
      <c r="AF740" t="s">
        <v>2361</v>
      </c>
      <c r="AG740" t="str">
        <f t="shared" si="84"/>
        <v>реструктуризация (РП №23 от 2015-02-25)</v>
      </c>
    </row>
    <row r="741" spans="1:33" x14ac:dyDescent="0.25">
      <c r="A741">
        <v>5133</v>
      </c>
      <c r="B741">
        <v>16568</v>
      </c>
      <c r="C741" s="6" t="s">
        <v>2941</v>
      </c>
      <c r="D741" s="8">
        <v>1000000000</v>
      </c>
      <c r="E741" s="6" t="s">
        <v>2942</v>
      </c>
      <c r="G741" s="10">
        <v>42150</v>
      </c>
      <c r="J741" s="133">
        <f ca="1">VLOOKUP(A741,OFFSET('Классификация клиентов'!$A$6,1,0,1000,2),2,0)</f>
        <v>1</v>
      </c>
      <c r="K741" s="15">
        <f t="shared" si="78"/>
        <v>1</v>
      </c>
      <c r="L741" s="15"/>
      <c r="M741" s="15"/>
      <c r="N741" s="16">
        <f t="shared" ca="1" si="80"/>
        <v>1</v>
      </c>
      <c r="O741" s="8">
        <f t="shared" ca="1" si="81"/>
        <v>1</v>
      </c>
      <c r="P741" s="8">
        <f t="shared" ca="1" si="82"/>
        <v>1</v>
      </c>
      <c r="Q741" s="8">
        <f t="shared" si="79"/>
        <v>0</v>
      </c>
      <c r="R741" s="16">
        <v>1</v>
      </c>
      <c r="S741" s="16"/>
      <c r="T741" s="19">
        <v>42269</v>
      </c>
      <c r="U741" s="16">
        <v>0</v>
      </c>
      <c r="V741" s="19"/>
      <c r="W741" s="160"/>
      <c r="X741" s="160"/>
      <c r="Y741" s="160"/>
      <c r="Z741" s="160"/>
      <c r="AA741" s="160"/>
      <c r="AB741" s="10">
        <v>42277</v>
      </c>
      <c r="AC741" t="s">
        <v>296</v>
      </c>
      <c r="AD741" s="160">
        <f t="shared" si="83"/>
        <v>0</v>
      </c>
      <c r="AF741" t="s">
        <v>466</v>
      </c>
      <c r="AG741" t="str">
        <f t="shared" si="84"/>
        <v/>
      </c>
    </row>
    <row r="742" spans="1:33" x14ac:dyDescent="0.25">
      <c r="A742">
        <v>5133</v>
      </c>
      <c r="B742">
        <v>17690</v>
      </c>
      <c r="C742" s="6" t="s">
        <v>3841</v>
      </c>
      <c r="D742" s="8">
        <v>1050000000</v>
      </c>
      <c r="E742" s="6" t="s">
        <v>3844</v>
      </c>
      <c r="G742" s="10">
        <v>42451</v>
      </c>
      <c r="J742" s="133">
        <f ca="1">VLOOKUP(A742,OFFSET('Классификация клиентов'!$A$6,1,0,1000,2),2,0)</f>
        <v>1</v>
      </c>
      <c r="K742" s="15">
        <f t="shared" si="78"/>
        <v>1</v>
      </c>
      <c r="L742" s="15"/>
      <c r="M742" s="15"/>
      <c r="N742" s="16">
        <f t="shared" ca="1" si="80"/>
        <v>1</v>
      </c>
      <c r="O742" s="8">
        <f t="shared" ca="1" si="81"/>
        <v>1</v>
      </c>
      <c r="P742" s="8">
        <f t="shared" ca="1" si="82"/>
        <v>1</v>
      </c>
      <c r="Q742" s="8">
        <f t="shared" si="79"/>
        <v>0</v>
      </c>
      <c r="R742" s="16">
        <v>1</v>
      </c>
      <c r="S742" s="16"/>
      <c r="T742" s="19">
        <v>42454</v>
      </c>
      <c r="U742" s="16">
        <v>0</v>
      </c>
      <c r="V742" s="19"/>
      <c r="W742" s="160"/>
      <c r="X742" s="160"/>
      <c r="Y742" s="160"/>
      <c r="Z742" s="160"/>
      <c r="AA742" s="160"/>
      <c r="AB742" s="10">
        <v>42460</v>
      </c>
      <c r="AC742" t="s">
        <v>296</v>
      </c>
      <c r="AD742" s="160">
        <f t="shared" si="83"/>
        <v>0</v>
      </c>
      <c r="AF742" t="s">
        <v>466</v>
      </c>
      <c r="AG742" t="str">
        <f t="shared" si="84"/>
        <v/>
      </c>
    </row>
    <row r="743" spans="1:33" x14ac:dyDescent="0.25">
      <c r="A743">
        <v>5133</v>
      </c>
      <c r="B743">
        <v>27100</v>
      </c>
      <c r="C743" s="6" t="s">
        <v>6027</v>
      </c>
      <c r="D743" s="8">
        <v>450000000</v>
      </c>
      <c r="E743" s="6" t="s">
        <v>6169</v>
      </c>
      <c r="G743" s="10">
        <v>42577</v>
      </c>
      <c r="J743" s="133">
        <f ca="1">VLOOKUP(A743,OFFSET('Классификация клиентов'!$A$6,1,0,1000,2),2,0)</f>
        <v>1</v>
      </c>
      <c r="K743" s="15">
        <f t="shared" si="78"/>
        <v>1</v>
      </c>
      <c r="L743" s="15"/>
      <c r="M743" s="15"/>
      <c r="N743" s="16">
        <f t="shared" ca="1" si="80"/>
        <v>1</v>
      </c>
      <c r="O743" s="8">
        <f t="shared" ca="1" si="81"/>
        <v>1</v>
      </c>
      <c r="P743" s="8">
        <f t="shared" ca="1" si="82"/>
        <v>1</v>
      </c>
      <c r="Q743" s="8">
        <f t="shared" si="79"/>
        <v>0</v>
      </c>
      <c r="R743" s="16">
        <v>1</v>
      </c>
      <c r="S743" s="16"/>
      <c r="T743" s="19">
        <v>42690</v>
      </c>
      <c r="U743" s="16">
        <v>0</v>
      </c>
      <c r="V743" s="19"/>
      <c r="W743" s="160"/>
      <c r="X743" s="160"/>
      <c r="Y743" s="160"/>
      <c r="Z743" s="160"/>
      <c r="AA743" s="160"/>
      <c r="AB743" s="10">
        <v>42696</v>
      </c>
      <c r="AC743" t="s">
        <v>296</v>
      </c>
      <c r="AD743" s="160">
        <f t="shared" si="83"/>
        <v>0</v>
      </c>
      <c r="AF743" t="s">
        <v>466</v>
      </c>
      <c r="AG743" t="str">
        <f t="shared" si="84"/>
        <v/>
      </c>
    </row>
    <row r="744" spans="1:33" x14ac:dyDescent="0.25">
      <c r="A744">
        <v>5135</v>
      </c>
      <c r="B744">
        <v>17185</v>
      </c>
      <c r="C744" s="6" t="s">
        <v>3421</v>
      </c>
      <c r="D744" s="8">
        <v>466666666.67000002</v>
      </c>
      <c r="E744" s="6" t="s">
        <v>3424</v>
      </c>
      <c r="G744" s="10">
        <v>42340</v>
      </c>
      <c r="J744" s="133">
        <f ca="1">VLOOKUP(A744,OFFSET('Классификация клиентов'!$A$6,1,0,1000,2),2,0)</f>
        <v>1</v>
      </c>
      <c r="K744" s="15">
        <f t="shared" si="78"/>
        <v>1</v>
      </c>
      <c r="L744" s="15"/>
      <c r="M744" s="15"/>
      <c r="N744" s="16">
        <f t="shared" ca="1" si="80"/>
        <v>1</v>
      </c>
      <c r="O744" s="8">
        <f t="shared" ca="1" si="81"/>
        <v>1</v>
      </c>
      <c r="P744" s="8">
        <f t="shared" ca="1" si="82"/>
        <v>1</v>
      </c>
      <c r="Q744" s="8">
        <f t="shared" si="79"/>
        <v>0</v>
      </c>
      <c r="R744" s="16">
        <v>1</v>
      </c>
      <c r="S744" s="16"/>
      <c r="T744" s="19">
        <v>42368</v>
      </c>
      <c r="U744" s="16">
        <v>0</v>
      </c>
      <c r="V744" s="19"/>
      <c r="W744" s="160"/>
      <c r="X744" s="160"/>
      <c r="Y744" s="160"/>
      <c r="Z744" s="160"/>
      <c r="AA744" s="160"/>
      <c r="AB744" s="10">
        <v>42360</v>
      </c>
      <c r="AC744" t="s">
        <v>239</v>
      </c>
      <c r="AD744" s="160">
        <f t="shared" si="83"/>
        <v>0</v>
      </c>
      <c r="AF744" t="s">
        <v>466</v>
      </c>
      <c r="AG744" t="str">
        <f t="shared" si="84"/>
        <v/>
      </c>
    </row>
    <row r="745" spans="1:33" x14ac:dyDescent="0.25">
      <c r="A745">
        <v>5135</v>
      </c>
      <c r="B745">
        <v>18061</v>
      </c>
      <c r="C745" s="6" t="s">
        <v>4061</v>
      </c>
      <c r="D745" s="8">
        <v>528000000</v>
      </c>
      <c r="E745" s="6" t="s">
        <v>4065</v>
      </c>
      <c r="G745" s="10">
        <v>42494</v>
      </c>
      <c r="J745" s="133">
        <f ca="1">VLOOKUP(A745,OFFSET('Классификация клиентов'!$A$6,1,0,1000,2),2,0)</f>
        <v>1</v>
      </c>
      <c r="K745" s="15">
        <f t="shared" si="78"/>
        <v>1</v>
      </c>
      <c r="L745" s="15"/>
      <c r="M745" s="15"/>
      <c r="N745" s="16">
        <f t="shared" ca="1" si="80"/>
        <v>1</v>
      </c>
      <c r="O745" s="8">
        <f t="shared" ca="1" si="81"/>
        <v>1</v>
      </c>
      <c r="P745" s="8">
        <f t="shared" ca="1" si="82"/>
        <v>1</v>
      </c>
      <c r="Q745" s="8">
        <f t="shared" si="79"/>
        <v>0</v>
      </c>
      <c r="R745" s="16">
        <v>1</v>
      </c>
      <c r="S745" s="16"/>
      <c r="T745" s="19">
        <v>42520</v>
      </c>
      <c r="U745" s="16">
        <v>0</v>
      </c>
      <c r="V745" s="19"/>
      <c r="W745" s="160"/>
      <c r="X745" s="160"/>
      <c r="Y745" s="160"/>
      <c r="Z745" s="160"/>
      <c r="AA745" s="160"/>
      <c r="AB745" s="10">
        <v>42510</v>
      </c>
      <c r="AC745" t="s">
        <v>239</v>
      </c>
      <c r="AD745" s="160">
        <f t="shared" si="83"/>
        <v>0</v>
      </c>
      <c r="AF745" t="s">
        <v>466</v>
      </c>
      <c r="AG745" t="str">
        <f t="shared" si="84"/>
        <v/>
      </c>
    </row>
    <row r="746" spans="1:33" x14ac:dyDescent="0.25">
      <c r="A746">
        <v>5135</v>
      </c>
      <c r="B746">
        <v>27278</v>
      </c>
      <c r="C746" s="6" t="s">
        <v>6862</v>
      </c>
      <c r="D746" s="8">
        <v>188304830.24000001</v>
      </c>
      <c r="E746" s="6" t="s">
        <v>6874</v>
      </c>
      <c r="G746" s="10">
        <v>42719</v>
      </c>
      <c r="J746" s="133">
        <f ca="1">VLOOKUP(A746,OFFSET('Классификация клиентов'!$A$6,1,0,1000,2),2,0)</f>
        <v>1</v>
      </c>
      <c r="K746" s="15">
        <f t="shared" si="78"/>
        <v>1</v>
      </c>
      <c r="L746" s="15"/>
      <c r="M746" s="15"/>
      <c r="N746" s="16">
        <f t="shared" ca="1" si="80"/>
        <v>1</v>
      </c>
      <c r="O746" s="8">
        <f t="shared" ca="1" si="81"/>
        <v>1</v>
      </c>
      <c r="P746" s="8">
        <f t="shared" ca="1" si="82"/>
        <v>1</v>
      </c>
      <c r="Q746" s="8">
        <f t="shared" si="79"/>
        <v>0</v>
      </c>
      <c r="R746" s="16">
        <v>1</v>
      </c>
      <c r="S746" s="16"/>
      <c r="T746" s="19">
        <v>42734</v>
      </c>
      <c r="U746" s="16">
        <v>0</v>
      </c>
      <c r="V746" s="19"/>
      <c r="W746" s="160"/>
      <c r="X746" s="160"/>
      <c r="Y746" s="160"/>
      <c r="Z746" s="160"/>
      <c r="AA746" s="160"/>
      <c r="AB746" s="10">
        <v>42726</v>
      </c>
      <c r="AC746" t="s">
        <v>239</v>
      </c>
      <c r="AD746" s="160">
        <f t="shared" si="83"/>
        <v>0</v>
      </c>
      <c r="AF746" t="s">
        <v>466</v>
      </c>
      <c r="AG746" t="str">
        <f t="shared" si="84"/>
        <v/>
      </c>
    </row>
    <row r="747" spans="1:33" x14ac:dyDescent="0.25">
      <c r="A747">
        <v>5135</v>
      </c>
      <c r="B747">
        <v>27350</v>
      </c>
      <c r="C747" s="6" t="s">
        <v>7723</v>
      </c>
      <c r="D747" s="8">
        <v>242947201.90000001</v>
      </c>
      <c r="E747" s="6" t="s">
        <v>7729</v>
      </c>
      <c r="G747" s="10">
        <v>42719</v>
      </c>
      <c r="J747" s="133">
        <f ca="1">VLOOKUP(A747,OFFSET('Классификация клиентов'!$A$6,1,0,1000,2),2,0)</f>
        <v>1</v>
      </c>
      <c r="K747" s="15">
        <f t="shared" si="78"/>
        <v>1</v>
      </c>
      <c r="L747" s="15"/>
      <c r="M747" s="15"/>
      <c r="N747" s="16">
        <f t="shared" ca="1" si="80"/>
        <v>1</v>
      </c>
      <c r="O747" s="8">
        <f t="shared" ca="1" si="81"/>
        <v>1</v>
      </c>
      <c r="P747" s="8">
        <f t="shared" ca="1" si="82"/>
        <v>1</v>
      </c>
      <c r="Q747" s="8">
        <f t="shared" si="79"/>
        <v>0</v>
      </c>
      <c r="R747" s="16">
        <v>1</v>
      </c>
      <c r="S747" s="16"/>
      <c r="T747" s="19">
        <v>42734</v>
      </c>
      <c r="U747" s="16">
        <v>0</v>
      </c>
      <c r="V747" s="19"/>
      <c r="W747" s="160"/>
      <c r="X747" s="160"/>
      <c r="Y747" s="160"/>
      <c r="Z747" s="160"/>
      <c r="AA747" s="160"/>
      <c r="AB747" s="10">
        <v>42755</v>
      </c>
      <c r="AC747" t="s">
        <v>239</v>
      </c>
      <c r="AD747" s="160">
        <f t="shared" si="83"/>
        <v>0</v>
      </c>
      <c r="AF747" t="s">
        <v>466</v>
      </c>
      <c r="AG747" t="str">
        <f t="shared" si="84"/>
        <v/>
      </c>
    </row>
    <row r="748" spans="1:33" x14ac:dyDescent="0.25">
      <c r="A748">
        <v>5138</v>
      </c>
      <c r="B748">
        <v>14947</v>
      </c>
      <c r="C748" s="6" t="s">
        <v>2336</v>
      </c>
      <c r="D748" s="8">
        <v>18000000000</v>
      </c>
      <c r="E748" s="6" t="s">
        <v>2345</v>
      </c>
      <c r="G748" s="10">
        <v>42069</v>
      </c>
      <c r="J748" s="133">
        <f ca="1">VLOOKUP(A748,OFFSET('Классификация клиентов'!$A$6,1,0,1000,2),2,0)</f>
        <v>3</v>
      </c>
      <c r="K748" s="15">
        <f t="shared" si="78"/>
        <v>1</v>
      </c>
      <c r="L748" s="15"/>
      <c r="M748" s="15"/>
      <c r="N748" s="16">
        <f t="shared" ca="1" si="80"/>
        <v>3</v>
      </c>
      <c r="O748" s="8">
        <f t="shared" ca="1" si="81"/>
        <v>3</v>
      </c>
      <c r="P748" s="8">
        <f t="shared" ca="1" si="82"/>
        <v>3</v>
      </c>
      <c r="Q748" s="8">
        <f t="shared" si="79"/>
        <v>0</v>
      </c>
      <c r="R748" s="16">
        <v>1</v>
      </c>
      <c r="S748" s="16"/>
      <c r="T748" s="19">
        <v>42096</v>
      </c>
      <c r="U748" s="16">
        <v>0</v>
      </c>
      <c r="V748" s="19"/>
      <c r="W748" s="160"/>
      <c r="X748" s="160"/>
      <c r="Y748" s="160"/>
      <c r="Z748" s="160"/>
      <c r="AA748" s="160"/>
      <c r="AB748" s="10">
        <v>42482</v>
      </c>
      <c r="AC748" t="s">
        <v>298</v>
      </c>
      <c r="AD748" s="160">
        <f t="shared" si="83"/>
        <v>0</v>
      </c>
      <c r="AF748" t="s">
        <v>466</v>
      </c>
      <c r="AG748" t="str">
        <f t="shared" si="84"/>
        <v/>
      </c>
    </row>
    <row r="749" spans="1:33" x14ac:dyDescent="0.25">
      <c r="A749">
        <v>5138</v>
      </c>
      <c r="B749">
        <v>14980</v>
      </c>
      <c r="C749" s="6" t="s">
        <v>2350</v>
      </c>
      <c r="D749" s="8">
        <v>7000000000</v>
      </c>
      <c r="E749" s="6" t="s">
        <v>2351</v>
      </c>
      <c r="G749" s="10">
        <v>42073</v>
      </c>
      <c r="J749" s="133">
        <f ca="1">VLOOKUP(A749,OFFSET('Классификация клиентов'!$A$6,1,0,1000,2),2,0)</f>
        <v>3</v>
      </c>
      <c r="K749" s="15">
        <f t="shared" si="78"/>
        <v>1</v>
      </c>
      <c r="L749" s="15"/>
      <c r="M749" s="15"/>
      <c r="N749" s="16">
        <f t="shared" ca="1" si="80"/>
        <v>3</v>
      </c>
      <c r="O749" s="8">
        <f t="shared" ca="1" si="81"/>
        <v>3</v>
      </c>
      <c r="P749" s="8">
        <f t="shared" ca="1" si="82"/>
        <v>3</v>
      </c>
      <c r="Q749" s="8">
        <f t="shared" si="79"/>
        <v>0</v>
      </c>
      <c r="R749" s="16">
        <v>1</v>
      </c>
      <c r="S749" s="16"/>
      <c r="T749" s="19">
        <v>42096</v>
      </c>
      <c r="U749" s="16">
        <v>0</v>
      </c>
      <c r="V749" s="19"/>
      <c r="W749" s="160"/>
      <c r="X749" s="160"/>
      <c r="Y749" s="160"/>
      <c r="Z749" s="160"/>
      <c r="AA749" s="160"/>
      <c r="AB749" s="10">
        <v>42482</v>
      </c>
      <c r="AC749" t="s">
        <v>298</v>
      </c>
      <c r="AD749" s="160">
        <f t="shared" si="83"/>
        <v>0</v>
      </c>
      <c r="AF749" t="s">
        <v>466</v>
      </c>
      <c r="AG749" t="str">
        <f t="shared" si="84"/>
        <v/>
      </c>
    </row>
    <row r="750" spans="1:33" x14ac:dyDescent="0.25">
      <c r="A750">
        <v>5145</v>
      </c>
      <c r="B750">
        <v>24658</v>
      </c>
      <c r="C750" s="6" t="s">
        <v>5018</v>
      </c>
      <c r="D750" s="8">
        <v>450000000</v>
      </c>
      <c r="E750" s="6" t="s">
        <v>5026</v>
      </c>
      <c r="G750" s="10">
        <v>42576</v>
      </c>
      <c r="J750" s="133">
        <f ca="1">VLOOKUP(A750,OFFSET('Классификация клиентов'!$A$6,1,0,1000,2),2,0)</f>
        <v>1</v>
      </c>
      <c r="K750" s="15">
        <f t="shared" si="78"/>
        <v>1</v>
      </c>
      <c r="L750" s="15"/>
      <c r="M750" s="15"/>
      <c r="N750" s="16">
        <f t="shared" ca="1" si="80"/>
        <v>1</v>
      </c>
      <c r="O750" s="8">
        <f t="shared" ca="1" si="81"/>
        <v>1</v>
      </c>
      <c r="P750" s="8">
        <f t="shared" ca="1" si="82"/>
        <v>1</v>
      </c>
      <c r="Q750" s="8">
        <f t="shared" si="79"/>
        <v>0</v>
      </c>
      <c r="R750" s="16">
        <v>1</v>
      </c>
      <c r="S750" s="16"/>
      <c r="T750" s="19">
        <v>42610</v>
      </c>
      <c r="U750" s="16">
        <v>0</v>
      </c>
      <c r="V750" s="19"/>
      <c r="W750" s="160"/>
      <c r="X750" s="160"/>
      <c r="Y750" s="160">
        <v>0</v>
      </c>
      <c r="Z750" s="160"/>
      <c r="AA750" s="160"/>
      <c r="AB750" s="10">
        <v>42582</v>
      </c>
      <c r="AC750" t="s">
        <v>296</v>
      </c>
      <c r="AD750" s="160">
        <f t="shared" si="83"/>
        <v>1</v>
      </c>
      <c r="AF750" t="s">
        <v>5027</v>
      </c>
      <c r="AG750" t="str">
        <f t="shared" si="84"/>
        <v>цели: предоставление/погашение займов 3 лицам (РП №17 от 2016-03-11)</v>
      </c>
    </row>
    <row r="751" spans="1:33" x14ac:dyDescent="0.25">
      <c r="A751">
        <v>5147</v>
      </c>
      <c r="B751">
        <v>14048</v>
      </c>
      <c r="C751" s="6" t="s">
        <v>2464</v>
      </c>
      <c r="D751" s="8">
        <v>1999722321.9200001</v>
      </c>
      <c r="E751" s="6" t="s">
        <v>2148</v>
      </c>
      <c r="G751" s="10">
        <v>41549</v>
      </c>
      <c r="J751" s="133">
        <f ca="1">VLOOKUP(A751,OFFSET('Классификация клиентов'!$A$6,1,0,1000,2),2,0)</f>
        <v>3</v>
      </c>
      <c r="K751" s="15">
        <f t="shared" si="78"/>
        <v>3</v>
      </c>
      <c r="L751" s="15"/>
      <c r="M751" s="15"/>
      <c r="N751" s="16">
        <f t="shared" ca="1" si="80"/>
        <v>5</v>
      </c>
      <c r="O751" s="8">
        <f t="shared" ca="1" si="81"/>
        <v>5</v>
      </c>
      <c r="P751" s="8">
        <f t="shared" ca="1" si="82"/>
        <v>5</v>
      </c>
      <c r="Q751" s="8">
        <f t="shared" si="79"/>
        <v>0</v>
      </c>
      <c r="R751" s="16">
        <v>1</v>
      </c>
      <c r="S751" s="16"/>
      <c r="T751" s="19">
        <v>36526</v>
      </c>
      <c r="U751" s="16">
        <v>653</v>
      </c>
      <c r="V751" s="19"/>
      <c r="W751" s="160"/>
      <c r="X751" s="160"/>
      <c r="Y751" s="160"/>
      <c r="Z751" s="160"/>
      <c r="AA751" s="160"/>
      <c r="AB751" s="10">
        <v>42566</v>
      </c>
      <c r="AC751" t="s">
        <v>563</v>
      </c>
      <c r="AD751" s="160">
        <f t="shared" si="83"/>
        <v>0</v>
      </c>
      <c r="AF751" t="s">
        <v>466</v>
      </c>
      <c r="AG751" t="str">
        <f t="shared" si="84"/>
        <v/>
      </c>
    </row>
    <row r="752" spans="1:33" x14ac:dyDescent="0.25">
      <c r="A752">
        <v>5147</v>
      </c>
      <c r="B752">
        <v>14098</v>
      </c>
      <c r="C752" s="6" t="s">
        <v>1642</v>
      </c>
      <c r="D752" s="8">
        <v>464178693.42000002</v>
      </c>
      <c r="E752" s="6" t="s">
        <v>2149</v>
      </c>
      <c r="G752" s="10">
        <v>41508</v>
      </c>
      <c r="J752" s="133">
        <f ca="1">VLOOKUP(A752,OFFSET('Классификация клиентов'!$A$6,1,0,1000,2),2,0)</f>
        <v>3</v>
      </c>
      <c r="K752" s="15">
        <f t="shared" si="78"/>
        <v>3</v>
      </c>
      <c r="L752" s="15"/>
      <c r="M752" s="15"/>
      <c r="N752" s="16">
        <f t="shared" ca="1" si="80"/>
        <v>5</v>
      </c>
      <c r="O752" s="8">
        <f t="shared" ca="1" si="81"/>
        <v>5</v>
      </c>
      <c r="P752" s="8">
        <f t="shared" ca="1" si="82"/>
        <v>5</v>
      </c>
      <c r="Q752" s="8">
        <f t="shared" si="79"/>
        <v>0</v>
      </c>
      <c r="R752" s="16">
        <v>1</v>
      </c>
      <c r="S752" s="16"/>
      <c r="T752" s="19">
        <v>36526</v>
      </c>
      <c r="U752" s="16">
        <v>894</v>
      </c>
      <c r="V752" s="19"/>
      <c r="W752" s="160"/>
      <c r="X752" s="160"/>
      <c r="Y752" s="160"/>
      <c r="Z752" s="160"/>
      <c r="AA752" s="160"/>
      <c r="AB752" s="10">
        <v>42566</v>
      </c>
      <c r="AC752" t="s">
        <v>563</v>
      </c>
      <c r="AD752" s="160">
        <f t="shared" si="83"/>
        <v>0</v>
      </c>
      <c r="AF752" t="s">
        <v>466</v>
      </c>
      <c r="AG752" t="str">
        <f t="shared" si="84"/>
        <v/>
      </c>
    </row>
    <row r="753" spans="1:33" x14ac:dyDescent="0.25">
      <c r="A753">
        <v>5147</v>
      </c>
      <c r="B753">
        <v>14099</v>
      </c>
      <c r="C753" s="6" t="s">
        <v>1722</v>
      </c>
      <c r="D753" s="8">
        <v>2999493062.77</v>
      </c>
      <c r="E753" s="6" t="s">
        <v>2150</v>
      </c>
      <c r="G753" s="10">
        <v>41635</v>
      </c>
      <c r="J753" s="133">
        <f ca="1">VLOOKUP(A753,OFFSET('Классификация клиентов'!$A$6,1,0,1000,2),2,0)</f>
        <v>3</v>
      </c>
      <c r="K753" s="15">
        <f t="shared" si="78"/>
        <v>3</v>
      </c>
      <c r="L753" s="15"/>
      <c r="M753" s="15"/>
      <c r="N753" s="16">
        <f t="shared" ca="1" si="80"/>
        <v>5</v>
      </c>
      <c r="O753" s="8">
        <f t="shared" ca="1" si="81"/>
        <v>5</v>
      </c>
      <c r="P753" s="8">
        <f t="shared" ca="1" si="82"/>
        <v>5</v>
      </c>
      <c r="Q753" s="8">
        <f t="shared" si="79"/>
        <v>0</v>
      </c>
      <c r="R753" s="16">
        <v>1</v>
      </c>
      <c r="S753" s="16"/>
      <c r="T753" s="19">
        <v>36526</v>
      </c>
      <c r="U753" s="16">
        <v>765</v>
      </c>
      <c r="V753" s="19"/>
      <c r="W753" s="160"/>
      <c r="X753" s="160"/>
      <c r="Y753" s="160"/>
      <c r="Z753" s="160"/>
      <c r="AA753" s="160"/>
      <c r="AB753" s="10">
        <v>42566</v>
      </c>
      <c r="AC753" t="s">
        <v>563</v>
      </c>
      <c r="AD753" s="160">
        <f t="shared" si="83"/>
        <v>0</v>
      </c>
      <c r="AF753" t="s">
        <v>466</v>
      </c>
      <c r="AG753" t="str">
        <f t="shared" si="84"/>
        <v/>
      </c>
    </row>
    <row r="754" spans="1:33" x14ac:dyDescent="0.25">
      <c r="A754">
        <v>5147</v>
      </c>
      <c r="B754">
        <v>15432</v>
      </c>
      <c r="C754" s="6" t="s">
        <v>2539</v>
      </c>
      <c r="D754" s="8">
        <v>30801221</v>
      </c>
      <c r="E754" s="6" t="s">
        <v>2540</v>
      </c>
      <c r="G754" s="10">
        <v>41654</v>
      </c>
      <c r="J754" s="133">
        <f ca="1">VLOOKUP(A754,OFFSET('Классификация клиентов'!$A$6,1,0,1000,2),2,0)</f>
        <v>3</v>
      </c>
      <c r="K754" s="15">
        <f t="shared" si="78"/>
        <v>3</v>
      </c>
      <c r="L754" s="15"/>
      <c r="M754" s="15"/>
      <c r="N754" s="16">
        <f t="shared" ca="1" si="80"/>
        <v>5</v>
      </c>
      <c r="O754" s="8">
        <f t="shared" ca="1" si="81"/>
        <v>5</v>
      </c>
      <c r="P754" s="8">
        <f t="shared" ca="1" si="82"/>
        <v>5</v>
      </c>
      <c r="Q754" s="8">
        <f t="shared" si="79"/>
        <v>0</v>
      </c>
      <c r="R754" s="16">
        <v>1</v>
      </c>
      <c r="S754" s="16"/>
      <c r="T754" s="19">
        <v>36526</v>
      </c>
      <c r="U754" s="16">
        <v>707</v>
      </c>
      <c r="V754" s="19"/>
      <c r="W754" s="160"/>
      <c r="X754" s="160"/>
      <c r="Y754" s="160"/>
      <c r="Z754" s="160"/>
      <c r="AA754" s="160"/>
      <c r="AB754" s="10">
        <v>42566</v>
      </c>
      <c r="AC754" t="s">
        <v>563</v>
      </c>
      <c r="AD754" s="160">
        <f t="shared" si="83"/>
        <v>0</v>
      </c>
      <c r="AF754" t="s">
        <v>466</v>
      </c>
      <c r="AG754" t="str">
        <f t="shared" si="84"/>
        <v/>
      </c>
    </row>
    <row r="755" spans="1:33" x14ac:dyDescent="0.25">
      <c r="A755">
        <v>5161</v>
      </c>
      <c r="B755">
        <v>8906</v>
      </c>
      <c r="C755" s="6" t="s">
        <v>400</v>
      </c>
      <c r="D755" s="8">
        <v>38381913909.199997</v>
      </c>
      <c r="E755" s="6" t="s">
        <v>2151</v>
      </c>
      <c r="G755" s="10">
        <v>41359</v>
      </c>
      <c r="J755" s="133">
        <f ca="1">VLOOKUP(A755,OFFSET('Классификация клиентов'!$A$6,1,0,1000,2),2,0)</f>
        <v>1</v>
      </c>
      <c r="K755" s="15">
        <f t="shared" si="78"/>
        <v>1</v>
      </c>
      <c r="L755" s="15"/>
      <c r="M755" s="15"/>
      <c r="N755" s="16">
        <f t="shared" ca="1" si="80"/>
        <v>1</v>
      </c>
      <c r="O755" s="8">
        <f t="shared" ca="1" si="81"/>
        <v>1</v>
      </c>
      <c r="P755" s="8">
        <f t="shared" ca="1" si="82"/>
        <v>1</v>
      </c>
      <c r="Q755" s="8">
        <f t="shared" si="79"/>
        <v>0</v>
      </c>
      <c r="R755" s="16">
        <v>1</v>
      </c>
      <c r="S755" s="16"/>
      <c r="T755" s="19">
        <v>41368</v>
      </c>
      <c r="U755" s="16">
        <v>0</v>
      </c>
      <c r="V755" s="19"/>
      <c r="W755" s="160">
        <v>0</v>
      </c>
      <c r="X755" s="160"/>
      <c r="Y755" s="160">
        <v>0</v>
      </c>
      <c r="Z755" s="160"/>
      <c r="AA755" s="160"/>
      <c r="AB755" s="10">
        <v>42696</v>
      </c>
      <c r="AC755" t="s">
        <v>296</v>
      </c>
      <c r="AD755" s="160">
        <f t="shared" si="83"/>
        <v>2</v>
      </c>
      <c r="AF755" t="s">
        <v>6170</v>
      </c>
      <c r="AG755" t="str">
        <f t="shared" si="84"/>
        <v>реструктуризация (РППП №3303/418000 от 2013-11-06, РП №96 от 2016-11-07);
цели: предоставление/погашение займов 3 лицам (РП №34 от 2016-04-28)</v>
      </c>
    </row>
    <row r="756" spans="1:33" x14ac:dyDescent="0.25">
      <c r="A756">
        <v>5161</v>
      </c>
      <c r="B756">
        <v>16612</v>
      </c>
      <c r="C756" s="6" t="s">
        <v>2951</v>
      </c>
      <c r="D756" s="8">
        <v>2300110494.8600001</v>
      </c>
      <c r="E756" s="6" t="s">
        <v>2952</v>
      </c>
      <c r="G756" s="10">
        <v>42269</v>
      </c>
      <c r="J756" s="133">
        <f ca="1">VLOOKUP(A756,OFFSET('Классификация клиентов'!$A$6,1,0,1000,2),2,0)</f>
        <v>1</v>
      </c>
      <c r="K756" s="15">
        <f t="shared" si="78"/>
        <v>1</v>
      </c>
      <c r="L756" s="15"/>
      <c r="M756" s="15"/>
      <c r="N756" s="16">
        <f t="shared" ca="1" si="80"/>
        <v>1</v>
      </c>
      <c r="O756" s="8">
        <f t="shared" ca="1" si="81"/>
        <v>1</v>
      </c>
      <c r="P756" s="8">
        <f t="shared" ca="1" si="82"/>
        <v>1</v>
      </c>
      <c r="Q756" s="8">
        <f t="shared" si="79"/>
        <v>0</v>
      </c>
      <c r="R756" s="16">
        <v>1</v>
      </c>
      <c r="S756" s="16"/>
      <c r="T756" s="19">
        <v>42271</v>
      </c>
      <c r="U756" s="16">
        <v>0</v>
      </c>
      <c r="V756" s="19"/>
      <c r="W756" s="160">
        <v>0</v>
      </c>
      <c r="X756" s="160"/>
      <c r="Y756" s="160">
        <v>0</v>
      </c>
      <c r="Z756" s="160"/>
      <c r="AA756" s="160"/>
      <c r="AB756" s="10">
        <v>42664</v>
      </c>
      <c r="AC756" t="s">
        <v>296</v>
      </c>
      <c r="AD756" s="160">
        <f t="shared" si="83"/>
        <v>2</v>
      </c>
      <c r="AF756" t="s">
        <v>5681</v>
      </c>
      <c r="AG756" t="str">
        <f t="shared" si="84"/>
        <v>реструктуризация (РППП №2172/418000 от 2016-10-05);
цели: предоставление/погашение займов 3 лицам (РП №34 от 2016-04-28)</v>
      </c>
    </row>
    <row r="757" spans="1:33" x14ac:dyDescent="0.25">
      <c r="A757">
        <v>5182</v>
      </c>
      <c r="B757">
        <v>9135</v>
      </c>
      <c r="C757" s="6" t="s">
        <v>439</v>
      </c>
      <c r="D757" s="8">
        <v>6517226141.0100002</v>
      </c>
      <c r="E757" s="6" t="s">
        <v>2152</v>
      </c>
      <c r="G757" s="10">
        <v>39617</v>
      </c>
      <c r="J757" s="133">
        <f ca="1">VLOOKUP(A757,OFFSET('Классификация клиентов'!$A$6,1,0,1000,2),2,0)</f>
        <v>2.2000000000000002</v>
      </c>
      <c r="K757" s="15">
        <f t="shared" si="78"/>
        <v>2</v>
      </c>
      <c r="L757" s="15">
        <v>-2</v>
      </c>
      <c r="M757" s="15" t="s">
        <v>178</v>
      </c>
      <c r="N757" s="16">
        <f t="shared" ca="1" si="80"/>
        <v>2</v>
      </c>
      <c r="O757" s="8">
        <f t="shared" ca="1" si="81"/>
        <v>2</v>
      </c>
      <c r="P757" s="8">
        <f t="shared" ca="1" si="82"/>
        <v>2</v>
      </c>
      <c r="Q757" s="8">
        <f t="shared" si="79"/>
        <v>0</v>
      </c>
      <c r="R757" s="16">
        <v>1</v>
      </c>
      <c r="S757" s="16"/>
      <c r="T757" s="19">
        <v>39615</v>
      </c>
      <c r="U757" s="16">
        <v>0</v>
      </c>
      <c r="V757" s="19"/>
      <c r="W757" s="160">
        <v>2</v>
      </c>
      <c r="X757" s="160"/>
      <c r="Y757" s="160"/>
      <c r="Z757" s="160"/>
      <c r="AA757" s="160"/>
      <c r="AB757" s="10">
        <v>42515</v>
      </c>
      <c r="AC757" t="s">
        <v>296</v>
      </c>
      <c r="AD757" s="160">
        <f t="shared" si="83"/>
        <v>1</v>
      </c>
      <c r="AF757" t="s">
        <v>3613</v>
      </c>
      <c r="AG757" t="str">
        <f t="shared" si="84"/>
        <v>реструктуризация (РУОБ отсутствует);
реструктуризация (РКК №30 от 2013-04-19)</v>
      </c>
    </row>
    <row r="758" spans="1:33" x14ac:dyDescent="0.25">
      <c r="A758">
        <v>5182</v>
      </c>
      <c r="B758">
        <v>17423</v>
      </c>
      <c r="C758" s="6" t="s">
        <v>5486</v>
      </c>
      <c r="D758" s="8">
        <v>402814630.06</v>
      </c>
      <c r="E758" s="6" t="s">
        <v>4959</v>
      </c>
      <c r="G758" s="10">
        <v>42368</v>
      </c>
      <c r="J758" s="133">
        <f ca="1">VLOOKUP(A758,OFFSET('Классификация клиентов'!$A$6,1,0,1000,2),2,0)</f>
        <v>2.2000000000000002</v>
      </c>
      <c r="K758" s="15">
        <f t="shared" si="78"/>
        <v>1</v>
      </c>
      <c r="L758" s="15">
        <v>-2</v>
      </c>
      <c r="M758" s="15" t="s">
        <v>178</v>
      </c>
      <c r="N758" s="16">
        <f t="shared" ca="1" si="80"/>
        <v>1</v>
      </c>
      <c r="O758" s="8">
        <f t="shared" ca="1" si="81"/>
        <v>1</v>
      </c>
      <c r="P758" s="8">
        <f t="shared" ca="1" si="82"/>
        <v>1</v>
      </c>
      <c r="Q758" s="8">
        <f t="shared" si="79"/>
        <v>0</v>
      </c>
      <c r="R758" s="16">
        <v>1</v>
      </c>
      <c r="S758" s="16"/>
      <c r="T758" s="19">
        <v>42464</v>
      </c>
      <c r="U758" s="16">
        <v>0</v>
      </c>
      <c r="V758" s="19"/>
      <c r="W758" s="160"/>
      <c r="X758" s="160"/>
      <c r="Y758" s="160"/>
      <c r="Z758" s="160"/>
      <c r="AA758" s="160"/>
      <c r="AB758" s="10">
        <v>42573</v>
      </c>
      <c r="AC758" t="s">
        <v>296</v>
      </c>
      <c r="AD758" s="160">
        <f t="shared" si="83"/>
        <v>0</v>
      </c>
      <c r="AF758" t="s">
        <v>466</v>
      </c>
      <c r="AG758" t="str">
        <f t="shared" si="84"/>
        <v/>
      </c>
    </row>
    <row r="759" spans="1:33" x14ac:dyDescent="0.25">
      <c r="A759">
        <v>5199</v>
      </c>
      <c r="B759">
        <v>12756</v>
      </c>
      <c r="C759" s="6" t="s">
        <v>1410</v>
      </c>
      <c r="D759" s="8">
        <v>200000000</v>
      </c>
      <c r="E759" s="6" t="s">
        <v>2153</v>
      </c>
      <c r="G759" s="10">
        <v>41851</v>
      </c>
      <c r="J759" s="133">
        <f ca="1">VLOOKUP(A759,OFFSET('Классификация клиентов'!$A$6,1,0,1000,2),2,0)</f>
        <v>2.2000000000000002</v>
      </c>
      <c r="K759" s="15">
        <f t="shared" si="78"/>
        <v>1</v>
      </c>
      <c r="L759" s="15"/>
      <c r="M759" s="15"/>
      <c r="N759" s="16">
        <f t="shared" ca="1" si="80"/>
        <v>2.2000000000000002</v>
      </c>
      <c r="O759" s="8">
        <f t="shared" ca="1" si="81"/>
        <v>2.2000000000000002</v>
      </c>
      <c r="P759" s="8">
        <f t="shared" ca="1" si="82"/>
        <v>2.2000000000000002</v>
      </c>
      <c r="Q759" s="8">
        <f t="shared" si="79"/>
        <v>0</v>
      </c>
      <c r="R759" s="16">
        <v>1</v>
      </c>
      <c r="S759" s="16">
        <v>1</v>
      </c>
      <c r="T759" s="19">
        <v>41851</v>
      </c>
      <c r="U759" s="16">
        <v>0</v>
      </c>
      <c r="V759" s="19"/>
      <c r="W759" s="160"/>
      <c r="X759" s="160"/>
      <c r="Y759" s="160"/>
      <c r="Z759" s="160"/>
      <c r="AA759" s="160"/>
      <c r="AB759" s="10">
        <v>42237</v>
      </c>
      <c r="AC759" t="s">
        <v>239</v>
      </c>
      <c r="AD759" s="160">
        <f t="shared" si="83"/>
        <v>0</v>
      </c>
      <c r="AF759" t="s">
        <v>466</v>
      </c>
      <c r="AG759" t="str">
        <f t="shared" si="84"/>
        <v/>
      </c>
    </row>
    <row r="760" spans="1:33" x14ac:dyDescent="0.25">
      <c r="A760">
        <v>5199</v>
      </c>
      <c r="B760">
        <v>27569</v>
      </c>
      <c r="C760" s="6" t="s">
        <v>7792</v>
      </c>
      <c r="D760" s="8">
        <v>20000000</v>
      </c>
      <c r="E760" s="6" t="s">
        <v>7798</v>
      </c>
      <c r="G760" s="10">
        <v>42711</v>
      </c>
      <c r="J760" s="133">
        <f ca="1">VLOOKUP(A760,OFFSET('Классификация клиентов'!$A$6,1,0,1000,2),2,0)</f>
        <v>2.2000000000000002</v>
      </c>
      <c r="K760" s="15">
        <f t="shared" si="78"/>
        <v>1</v>
      </c>
      <c r="L760" s="15"/>
      <c r="M760" s="15"/>
      <c r="N760" s="16">
        <f t="shared" ca="1" si="80"/>
        <v>2.2000000000000002</v>
      </c>
      <c r="O760" s="8">
        <f t="shared" ca="1" si="81"/>
        <v>2.2000000000000002</v>
      </c>
      <c r="P760" s="8">
        <f t="shared" ca="1" si="82"/>
        <v>2.2000000000000002</v>
      </c>
      <c r="Q760" s="8">
        <f t="shared" si="79"/>
        <v>0</v>
      </c>
      <c r="R760" s="16">
        <v>1</v>
      </c>
      <c r="S760" s="16"/>
      <c r="T760" s="19">
        <v>42735</v>
      </c>
      <c r="U760" s="16">
        <v>0</v>
      </c>
      <c r="V760" s="19"/>
      <c r="W760" s="160"/>
      <c r="X760" s="160"/>
      <c r="Y760" s="160"/>
      <c r="Z760" s="160"/>
      <c r="AA760" s="160"/>
      <c r="AB760" s="10">
        <v>42766</v>
      </c>
      <c r="AC760" t="s">
        <v>239</v>
      </c>
      <c r="AD760" s="160">
        <f t="shared" si="83"/>
        <v>0</v>
      </c>
      <c r="AF760" t="s">
        <v>466</v>
      </c>
      <c r="AG760" t="str">
        <f t="shared" si="84"/>
        <v/>
      </c>
    </row>
    <row r="761" spans="1:33" x14ac:dyDescent="0.25">
      <c r="A761">
        <v>5206</v>
      </c>
      <c r="B761">
        <v>16917</v>
      </c>
      <c r="C761" s="6" t="s">
        <v>7753</v>
      </c>
      <c r="D761" s="8">
        <v>642094593.87</v>
      </c>
      <c r="E761" s="6" t="s">
        <v>3145</v>
      </c>
      <c r="G761" s="10">
        <v>42306</v>
      </c>
      <c r="J761" s="133">
        <f ca="1">VLOOKUP(A761,OFFSET('Классификация клиентов'!$A$6,1,0,1000,2),2,0)</f>
        <v>1</v>
      </c>
      <c r="K761" s="15">
        <f t="shared" si="78"/>
        <v>1</v>
      </c>
      <c r="L761" s="15"/>
      <c r="M761" s="15"/>
      <c r="N761" s="16">
        <f t="shared" ca="1" si="80"/>
        <v>1</v>
      </c>
      <c r="O761" s="8">
        <f t="shared" ca="1" si="81"/>
        <v>1</v>
      </c>
      <c r="P761" s="8">
        <f t="shared" ca="1" si="82"/>
        <v>1</v>
      </c>
      <c r="Q761" s="8">
        <f t="shared" si="79"/>
        <v>0</v>
      </c>
      <c r="R761" s="16">
        <v>1</v>
      </c>
      <c r="S761" s="16"/>
      <c r="T761" s="19">
        <v>42317</v>
      </c>
      <c r="U761" s="16">
        <v>0</v>
      </c>
      <c r="V761" s="19"/>
      <c r="W761" s="160"/>
      <c r="X761" s="160">
        <v>0</v>
      </c>
      <c r="Y761" s="160"/>
      <c r="Z761" s="160"/>
      <c r="AA761" s="160"/>
      <c r="AB761" s="10">
        <v>42748</v>
      </c>
      <c r="AC761" t="s">
        <v>296</v>
      </c>
      <c r="AD761" s="160">
        <f t="shared" si="83"/>
        <v>1</v>
      </c>
      <c r="AF761" t="s">
        <v>2613</v>
      </c>
      <c r="AG761" t="str">
        <f t="shared" si="84"/>
        <v>цели: погашение ранее выданной ссуды (РП №19 от 2014-04-29)</v>
      </c>
    </row>
    <row r="762" spans="1:33" x14ac:dyDescent="0.25">
      <c r="A762">
        <v>5208</v>
      </c>
      <c r="B762">
        <v>15820</v>
      </c>
      <c r="C762" s="6" t="s">
        <v>2678</v>
      </c>
      <c r="D762" s="8">
        <v>10981117578.030001</v>
      </c>
      <c r="E762" s="6" t="s">
        <v>2633</v>
      </c>
      <c r="G762" s="10">
        <v>42180</v>
      </c>
      <c r="J762" s="133">
        <f ca="1">VLOOKUP(A762,OFFSET('Классификация клиентов'!$A$6,1,0,1000,2),2,0)</f>
        <v>1</v>
      </c>
      <c r="K762" s="15">
        <f t="shared" si="78"/>
        <v>1</v>
      </c>
      <c r="L762" s="15"/>
      <c r="M762" s="15"/>
      <c r="N762" s="16">
        <f t="shared" ca="1" si="80"/>
        <v>1</v>
      </c>
      <c r="O762" s="8">
        <f t="shared" ca="1" si="81"/>
        <v>1</v>
      </c>
      <c r="P762" s="8">
        <f t="shared" ca="1" si="82"/>
        <v>1</v>
      </c>
      <c r="Q762" s="8">
        <f t="shared" si="79"/>
        <v>0</v>
      </c>
      <c r="R762" s="16">
        <v>1</v>
      </c>
      <c r="S762" s="16"/>
      <c r="T762" s="19">
        <v>42184</v>
      </c>
      <c r="U762" s="16">
        <v>0</v>
      </c>
      <c r="V762" s="19"/>
      <c r="W762" s="160"/>
      <c r="X762" s="160">
        <v>0</v>
      </c>
      <c r="Y762" s="160">
        <v>0</v>
      </c>
      <c r="Z762" s="160"/>
      <c r="AA762" s="160"/>
      <c r="AB762" s="10">
        <v>42207</v>
      </c>
      <c r="AC762" t="s">
        <v>296</v>
      </c>
      <c r="AD762" s="160">
        <f t="shared" si="83"/>
        <v>2</v>
      </c>
      <c r="AF762" t="s">
        <v>2674</v>
      </c>
      <c r="AG762" t="str">
        <f t="shared" si="84"/>
        <v>цели: погашение ранее выданной ссуды (РП №54 от 2015-06-02);
цели: предоставление/погашение займов 3 лицам (РП №54 от 2015-06-02)</v>
      </c>
    </row>
    <row r="763" spans="1:33" x14ac:dyDescent="0.25">
      <c r="A763">
        <v>5210</v>
      </c>
      <c r="B763">
        <v>18604</v>
      </c>
      <c r="C763" s="6" t="s">
        <v>4535</v>
      </c>
      <c r="D763" s="8">
        <v>2033829810.8000002</v>
      </c>
      <c r="E763" s="6" t="s">
        <v>4242</v>
      </c>
      <c r="G763" s="10">
        <v>41436</v>
      </c>
      <c r="J763" s="133">
        <f ca="1">VLOOKUP(A763,OFFSET('Классификация клиентов'!$A$6,1,0,1000,2),2,0)</f>
        <v>1</v>
      </c>
      <c r="K763" s="15">
        <f t="shared" si="78"/>
        <v>2</v>
      </c>
      <c r="L763" s="15"/>
      <c r="M763" s="15"/>
      <c r="N763" s="16">
        <f t="shared" ca="1" si="80"/>
        <v>2</v>
      </c>
      <c r="O763" s="8">
        <f t="shared" ca="1" si="81"/>
        <v>2</v>
      </c>
      <c r="P763" s="8">
        <f t="shared" ca="1" si="82"/>
        <v>2</v>
      </c>
      <c r="Q763" s="8">
        <f t="shared" si="79"/>
        <v>0</v>
      </c>
      <c r="R763" s="16">
        <v>1</v>
      </c>
      <c r="S763" s="16"/>
      <c r="T763" s="19">
        <v>36526</v>
      </c>
      <c r="U763" s="16">
        <v>0</v>
      </c>
      <c r="V763" s="19"/>
      <c r="W763" s="160">
        <v>1</v>
      </c>
      <c r="X763" s="160"/>
      <c r="Y763" s="160">
        <v>0</v>
      </c>
      <c r="Z763" s="160"/>
      <c r="AA763" s="160"/>
      <c r="AB763" s="10">
        <v>42726</v>
      </c>
      <c r="AC763" t="s">
        <v>296</v>
      </c>
      <c r="AD763" s="160">
        <f t="shared" si="83"/>
        <v>2</v>
      </c>
      <c r="AF763" t="s">
        <v>4338</v>
      </c>
      <c r="AG763" t="str">
        <f t="shared" si="84"/>
        <v>реструктуризация (РУОБ отсутствует);
цели: предоставление/погашение займов 3 лицам (РП БМ №26 от 2013-04-16)</v>
      </c>
    </row>
    <row r="764" spans="1:33" x14ac:dyDescent="0.25">
      <c r="A764">
        <v>5210</v>
      </c>
      <c r="B764">
        <v>18614</v>
      </c>
      <c r="C764" s="6" t="s">
        <v>4230</v>
      </c>
      <c r="D764" s="8">
        <v>182024198</v>
      </c>
      <c r="E764" s="6" t="s">
        <v>4243</v>
      </c>
      <c r="G764" s="10">
        <v>41436</v>
      </c>
      <c r="J764" s="133">
        <f ca="1">VLOOKUP(A764,OFFSET('Классификация клиентов'!$A$6,1,0,1000,2),2,0)</f>
        <v>1</v>
      </c>
      <c r="K764" s="15">
        <f t="shared" si="78"/>
        <v>2</v>
      </c>
      <c r="L764" s="15"/>
      <c r="M764" s="15"/>
      <c r="N764" s="16">
        <f t="shared" ca="1" si="80"/>
        <v>2</v>
      </c>
      <c r="O764" s="8">
        <f t="shared" ca="1" si="81"/>
        <v>2</v>
      </c>
      <c r="P764" s="8">
        <f t="shared" ca="1" si="82"/>
        <v>2</v>
      </c>
      <c r="Q764" s="8">
        <f t="shared" si="79"/>
        <v>0</v>
      </c>
      <c r="R764" s="16">
        <v>1</v>
      </c>
      <c r="S764" s="16"/>
      <c r="T764" s="19">
        <v>36526</v>
      </c>
      <c r="U764" s="16">
        <v>0</v>
      </c>
      <c r="V764" s="19"/>
      <c r="W764" s="160">
        <v>1</v>
      </c>
      <c r="X764" s="160"/>
      <c r="Y764" s="160">
        <v>0</v>
      </c>
      <c r="Z764" s="160"/>
      <c r="AA764" s="160"/>
      <c r="AB764" s="10">
        <v>42726</v>
      </c>
      <c r="AC764" t="s">
        <v>296</v>
      </c>
      <c r="AD764" s="160">
        <f t="shared" si="83"/>
        <v>2</v>
      </c>
      <c r="AF764" t="s">
        <v>4338</v>
      </c>
      <c r="AG764" t="str">
        <f t="shared" si="84"/>
        <v>реструктуризация (РУОБ отсутствует);
цели: предоставление/погашение займов 3 лицам (РП БМ №26 от 2013-04-16)</v>
      </c>
    </row>
    <row r="765" spans="1:33" x14ac:dyDescent="0.25">
      <c r="A765">
        <v>5210</v>
      </c>
      <c r="B765">
        <v>18631</v>
      </c>
      <c r="C765" s="6" t="s">
        <v>4231</v>
      </c>
      <c r="D765" s="8">
        <v>1380267583.26</v>
      </c>
      <c r="E765" s="6" t="s">
        <v>4244</v>
      </c>
      <c r="G765" s="10">
        <v>41436</v>
      </c>
      <c r="J765" s="133">
        <f ca="1">VLOOKUP(A765,OFFSET('Классификация клиентов'!$A$6,1,0,1000,2),2,0)</f>
        <v>1</v>
      </c>
      <c r="K765" s="15">
        <f t="shared" si="78"/>
        <v>2</v>
      </c>
      <c r="L765" s="15"/>
      <c r="M765" s="15"/>
      <c r="N765" s="16">
        <f t="shared" ca="1" si="80"/>
        <v>2</v>
      </c>
      <c r="O765" s="8">
        <f t="shared" ca="1" si="81"/>
        <v>2</v>
      </c>
      <c r="P765" s="8">
        <f t="shared" ca="1" si="82"/>
        <v>2</v>
      </c>
      <c r="Q765" s="8">
        <f t="shared" si="79"/>
        <v>0</v>
      </c>
      <c r="R765" s="16">
        <v>1</v>
      </c>
      <c r="S765" s="16"/>
      <c r="T765" s="19">
        <v>36526</v>
      </c>
      <c r="U765" s="16">
        <v>0</v>
      </c>
      <c r="V765" s="19"/>
      <c r="W765" s="160">
        <v>2</v>
      </c>
      <c r="X765" s="160"/>
      <c r="Y765" s="160">
        <v>0</v>
      </c>
      <c r="Z765" s="160"/>
      <c r="AA765" s="160"/>
      <c r="AB765" s="10">
        <v>42726</v>
      </c>
      <c r="AC765" t="s">
        <v>296</v>
      </c>
      <c r="AD765" s="160">
        <f t="shared" si="83"/>
        <v>2</v>
      </c>
      <c r="AF765" t="s">
        <v>4339</v>
      </c>
      <c r="AG765" t="str">
        <f t="shared" si="84"/>
        <v>реструктуризация (РУОБ отсутствует);
реструктуризация (РП БМ №89 от 2014-10-20);
цели: предоставление/погашение займов 3 лицам (РП БМ №26 от 2013-04-16)</v>
      </c>
    </row>
    <row r="766" spans="1:33" x14ac:dyDescent="0.25">
      <c r="A766">
        <v>5216</v>
      </c>
      <c r="B766">
        <v>18603</v>
      </c>
      <c r="C766" s="6" t="s">
        <v>6947</v>
      </c>
      <c r="D766" s="8">
        <v>1424648400</v>
      </c>
      <c r="E766" s="6" t="s">
        <v>4245</v>
      </c>
      <c r="G766" s="10">
        <v>41436</v>
      </c>
      <c r="J766" s="133">
        <f ca="1">VLOOKUP(A766,OFFSET('Классификация клиентов'!$A$6,1,0,1000,2),2,0)</f>
        <v>1</v>
      </c>
      <c r="K766" s="15">
        <f t="shared" si="78"/>
        <v>2</v>
      </c>
      <c r="L766" s="15"/>
      <c r="M766" s="15"/>
      <c r="N766" s="16">
        <f t="shared" ca="1" si="80"/>
        <v>2</v>
      </c>
      <c r="O766" s="8">
        <f t="shared" ca="1" si="81"/>
        <v>2</v>
      </c>
      <c r="P766" s="8">
        <f t="shared" ca="1" si="82"/>
        <v>2</v>
      </c>
      <c r="Q766" s="8">
        <f t="shared" si="79"/>
        <v>0</v>
      </c>
      <c r="R766" s="16">
        <v>1</v>
      </c>
      <c r="S766" s="16"/>
      <c r="T766" s="19">
        <v>36526</v>
      </c>
      <c r="U766" s="16">
        <v>0</v>
      </c>
      <c r="V766" s="19"/>
      <c r="W766" s="160">
        <v>2</v>
      </c>
      <c r="X766" s="160"/>
      <c r="Y766" s="160"/>
      <c r="Z766" s="160"/>
      <c r="AA766" s="160"/>
      <c r="AB766" s="10">
        <v>42726</v>
      </c>
      <c r="AC766" t="s">
        <v>296</v>
      </c>
      <c r="AD766" s="160">
        <f t="shared" si="83"/>
        <v>1</v>
      </c>
      <c r="AF766" t="s">
        <v>4340</v>
      </c>
      <c r="AG766" t="str">
        <f t="shared" si="84"/>
        <v>реструктуризация (РУОБ отсутствует);
реструктуризация (РП БМ №86 от 2014-10-09)</v>
      </c>
    </row>
    <row r="767" spans="1:33" x14ac:dyDescent="0.25">
      <c r="A767">
        <v>5216</v>
      </c>
      <c r="B767">
        <v>18626</v>
      </c>
      <c r="C767" s="6" t="s">
        <v>4232</v>
      </c>
      <c r="D767" s="8">
        <v>451609393</v>
      </c>
      <c r="E767" s="6" t="s">
        <v>4246</v>
      </c>
      <c r="G767" s="10">
        <v>41436</v>
      </c>
      <c r="J767" s="133">
        <f ca="1">VLOOKUP(A767,OFFSET('Классификация клиентов'!$A$6,1,0,1000,2),2,0)</f>
        <v>1</v>
      </c>
      <c r="K767" s="15">
        <f t="shared" si="78"/>
        <v>2</v>
      </c>
      <c r="L767" s="15"/>
      <c r="M767" s="15"/>
      <c r="N767" s="16">
        <f t="shared" ca="1" si="80"/>
        <v>2</v>
      </c>
      <c r="O767" s="8">
        <f t="shared" ca="1" si="81"/>
        <v>2</v>
      </c>
      <c r="P767" s="8">
        <f t="shared" ca="1" si="82"/>
        <v>2</v>
      </c>
      <c r="Q767" s="8">
        <f t="shared" si="79"/>
        <v>0</v>
      </c>
      <c r="R767" s="16">
        <v>1</v>
      </c>
      <c r="S767" s="16"/>
      <c r="T767" s="19">
        <v>36526</v>
      </c>
      <c r="U767" s="16">
        <v>23</v>
      </c>
      <c r="V767" s="19" t="s">
        <v>6928</v>
      </c>
      <c r="W767" s="160">
        <v>1</v>
      </c>
      <c r="X767" s="160"/>
      <c r="Y767" s="160"/>
      <c r="Z767" s="160"/>
      <c r="AA767" s="160"/>
      <c r="AB767" s="10">
        <v>42726</v>
      </c>
      <c r="AC767" t="s">
        <v>296</v>
      </c>
      <c r="AD767" s="160">
        <f t="shared" si="83"/>
        <v>1</v>
      </c>
      <c r="AF767" t="s">
        <v>1851</v>
      </c>
      <c r="AG767" t="str">
        <f t="shared" si="84"/>
        <v>реструктуризация (РУОБ отсутствует)</v>
      </c>
    </row>
    <row r="768" spans="1:33" x14ac:dyDescent="0.25">
      <c r="A768">
        <v>5220</v>
      </c>
      <c r="B768">
        <v>18602</v>
      </c>
      <c r="C768" s="6" t="s">
        <v>6948</v>
      </c>
      <c r="D768" s="8">
        <v>135908712.31999999</v>
      </c>
      <c r="E768" s="6" t="s">
        <v>4247</v>
      </c>
      <c r="G768" s="10">
        <v>41436</v>
      </c>
      <c r="J768" s="133">
        <f ca="1">VLOOKUP(A768,OFFSET('Классификация клиентов'!$A$6,1,0,1000,2),2,0)</f>
        <v>1</v>
      </c>
      <c r="K768" s="15">
        <f t="shared" si="78"/>
        <v>2</v>
      </c>
      <c r="L768" s="15"/>
      <c r="M768" s="15"/>
      <c r="N768" s="16">
        <f t="shared" ca="1" si="80"/>
        <v>2</v>
      </c>
      <c r="O768" s="8">
        <f t="shared" ca="1" si="81"/>
        <v>2</v>
      </c>
      <c r="P768" s="8">
        <f t="shared" ca="1" si="82"/>
        <v>2</v>
      </c>
      <c r="Q768" s="8">
        <f t="shared" si="79"/>
        <v>0</v>
      </c>
      <c r="R768" s="16">
        <v>1</v>
      </c>
      <c r="S768" s="16"/>
      <c r="T768" s="19">
        <v>36526</v>
      </c>
      <c r="U768" s="16">
        <v>0</v>
      </c>
      <c r="V768" s="19"/>
      <c r="W768" s="160">
        <v>1</v>
      </c>
      <c r="X768" s="160"/>
      <c r="Y768" s="160"/>
      <c r="Z768" s="160"/>
      <c r="AA768" s="160"/>
      <c r="AB768" s="10">
        <v>42726</v>
      </c>
      <c r="AC768" t="s">
        <v>296</v>
      </c>
      <c r="AD768" s="160">
        <f t="shared" si="83"/>
        <v>1</v>
      </c>
      <c r="AF768" t="s">
        <v>1851</v>
      </c>
      <c r="AG768" t="str">
        <f t="shared" si="84"/>
        <v>реструктуризация (РУОБ отсутствует)</v>
      </c>
    </row>
    <row r="769" spans="1:33" x14ac:dyDescent="0.25">
      <c r="A769">
        <v>5254</v>
      </c>
      <c r="B769">
        <v>9188</v>
      </c>
      <c r="C769" s="6" t="s">
        <v>570</v>
      </c>
      <c r="D769" s="8">
        <v>1526304866</v>
      </c>
      <c r="E769" s="6" t="s">
        <v>2154</v>
      </c>
      <c r="G769" s="10">
        <v>41269</v>
      </c>
      <c r="J769" s="133">
        <f ca="1">VLOOKUP(A769,OFFSET('Классификация клиентов'!$A$6,1,0,1000,2),2,0)</f>
        <v>1</v>
      </c>
      <c r="K769" s="15">
        <f t="shared" si="78"/>
        <v>1</v>
      </c>
      <c r="L769" s="15"/>
      <c r="M769" s="15"/>
      <c r="N769" s="16">
        <f t="shared" ca="1" si="80"/>
        <v>1</v>
      </c>
      <c r="O769" s="8">
        <f t="shared" ca="1" si="81"/>
        <v>1</v>
      </c>
      <c r="P769" s="8">
        <f t="shared" ca="1" si="82"/>
        <v>1</v>
      </c>
      <c r="Q769" s="8">
        <f t="shared" si="79"/>
        <v>0</v>
      </c>
      <c r="R769" s="16">
        <v>1</v>
      </c>
      <c r="S769" s="16"/>
      <c r="T769" s="19">
        <v>41269</v>
      </c>
      <c r="U769" s="16">
        <v>0</v>
      </c>
      <c r="V769" s="19"/>
      <c r="W769" s="160"/>
      <c r="X769" s="160"/>
      <c r="Y769" s="160">
        <v>0</v>
      </c>
      <c r="Z769" s="160"/>
      <c r="AA769" s="160"/>
      <c r="AB769" s="10">
        <v>42026</v>
      </c>
      <c r="AC769" t="s">
        <v>296</v>
      </c>
      <c r="AD769" s="160">
        <f t="shared" si="83"/>
        <v>1</v>
      </c>
      <c r="AF769" t="s">
        <v>2155</v>
      </c>
      <c r="AG769" t="str">
        <f t="shared" si="84"/>
        <v>цели: предоставление/погашение займов 3 лицам (РКК №38 от 2013-05-23)</v>
      </c>
    </row>
    <row r="770" spans="1:33" x14ac:dyDescent="0.25">
      <c r="A770">
        <v>5255</v>
      </c>
      <c r="B770">
        <v>9189</v>
      </c>
      <c r="C770" s="6" t="s">
        <v>5475</v>
      </c>
      <c r="D770" s="8">
        <v>1860837678.1900001</v>
      </c>
      <c r="E770" s="6" t="s">
        <v>2156</v>
      </c>
      <c r="G770" s="10">
        <v>41247</v>
      </c>
      <c r="J770" s="133">
        <f ca="1">VLOOKUP(A770,OFFSET('Классификация клиентов'!$A$6,1,0,1000,2),2,0)</f>
        <v>1</v>
      </c>
      <c r="K770" s="15">
        <f t="shared" si="78"/>
        <v>1</v>
      </c>
      <c r="L770" s="15"/>
      <c r="M770" s="15"/>
      <c r="N770" s="16">
        <f t="shared" ca="1" si="80"/>
        <v>1</v>
      </c>
      <c r="O770" s="8">
        <f t="shared" ca="1" si="81"/>
        <v>1</v>
      </c>
      <c r="P770" s="8">
        <f t="shared" ca="1" si="82"/>
        <v>1</v>
      </c>
      <c r="Q770" s="8">
        <f t="shared" si="79"/>
        <v>0</v>
      </c>
      <c r="R770" s="16">
        <v>1</v>
      </c>
      <c r="S770" s="16"/>
      <c r="T770" s="19">
        <v>41247</v>
      </c>
      <c r="U770" s="16">
        <v>0</v>
      </c>
      <c r="V770" s="19"/>
      <c r="W770" s="160">
        <v>0</v>
      </c>
      <c r="X770" s="160">
        <v>0</v>
      </c>
      <c r="Y770" s="160">
        <v>0</v>
      </c>
      <c r="Z770" s="160"/>
      <c r="AA770" s="160"/>
      <c r="AB770" s="10">
        <v>42643</v>
      </c>
      <c r="AC770" t="s">
        <v>296</v>
      </c>
      <c r="AD770" s="160">
        <f t="shared" si="83"/>
        <v>3</v>
      </c>
      <c r="AF770" t="s">
        <v>5478</v>
      </c>
      <c r="AG770" t="str">
        <f t="shared" si="84"/>
        <v>реструктуризация (РМКК №59 от 2013-10-01, РКК КИБ №67 от 2016-06-01);
цели: погашение ранее выданной ссуды (РКК КИБ №67 от 2016-06-01);
цели: предоставление/погашение займов 3 лицам (РКК КИБ №67 от 2016-06-01)</v>
      </c>
    </row>
    <row r="771" spans="1:33" x14ac:dyDescent="0.25">
      <c r="A771">
        <v>5257</v>
      </c>
      <c r="B771">
        <v>15931</v>
      </c>
      <c r="C771" s="6" t="s">
        <v>3607</v>
      </c>
      <c r="D771" s="8">
        <v>1942347161.25</v>
      </c>
      <c r="E771" s="6" t="s">
        <v>2682</v>
      </c>
      <c r="G771" s="10">
        <v>40844</v>
      </c>
      <c r="J771" s="133">
        <f ca="1">VLOOKUP(A771,OFFSET('Классификация клиентов'!$A$6,1,0,1000,2),2,0)</f>
        <v>1</v>
      </c>
      <c r="K771" s="15">
        <f t="shared" si="78"/>
        <v>3</v>
      </c>
      <c r="L771" s="15"/>
      <c r="M771" s="15"/>
      <c r="N771" s="16">
        <f t="shared" ca="1" si="80"/>
        <v>3</v>
      </c>
      <c r="O771" s="8">
        <f t="shared" ca="1" si="81"/>
        <v>3</v>
      </c>
      <c r="P771" s="8">
        <f t="shared" ca="1" si="82"/>
        <v>3</v>
      </c>
      <c r="Q771" s="8">
        <f t="shared" si="79"/>
        <v>0</v>
      </c>
      <c r="R771" s="16">
        <v>1</v>
      </c>
      <c r="S771" s="16"/>
      <c r="T771" s="19">
        <v>36526</v>
      </c>
      <c r="U771" s="16">
        <v>590</v>
      </c>
      <c r="V771" s="19"/>
      <c r="W771" s="160">
        <v>0</v>
      </c>
      <c r="X771" s="160"/>
      <c r="Y771" s="160"/>
      <c r="Z771" s="160"/>
      <c r="AA771" s="160"/>
      <c r="AB771" s="10">
        <v>42391</v>
      </c>
      <c r="AC771" t="s">
        <v>563</v>
      </c>
      <c r="AD771" s="160">
        <f t="shared" si="83"/>
        <v>1</v>
      </c>
      <c r="AF771" t="s">
        <v>2042</v>
      </c>
      <c r="AG771" t="str">
        <f t="shared" si="84"/>
        <v>реструктуризация (РКК №108 от 2013-12-20)</v>
      </c>
    </row>
    <row r="772" spans="1:33" x14ac:dyDescent="0.25">
      <c r="A772">
        <v>5258</v>
      </c>
      <c r="B772">
        <v>9192</v>
      </c>
      <c r="C772" s="6" t="s">
        <v>3972</v>
      </c>
      <c r="D772" s="8">
        <v>6319680834.29</v>
      </c>
      <c r="E772" s="6" t="s">
        <v>2157</v>
      </c>
      <c r="G772" s="10">
        <v>41004</v>
      </c>
      <c r="J772" s="133">
        <f ca="1">VLOOKUP(A772,OFFSET('Классификация клиентов'!$A$6,1,0,1000,2),2,0)</f>
        <v>2.1</v>
      </c>
      <c r="K772" s="15">
        <f t="shared" si="78"/>
        <v>1</v>
      </c>
      <c r="L772" s="15">
        <v>-2</v>
      </c>
      <c r="M772" s="15" t="s">
        <v>178</v>
      </c>
      <c r="N772" s="16">
        <f t="shared" ca="1" si="80"/>
        <v>1</v>
      </c>
      <c r="O772" s="8">
        <f t="shared" ca="1" si="81"/>
        <v>1</v>
      </c>
      <c r="P772" s="8">
        <f t="shared" ca="1" si="82"/>
        <v>1</v>
      </c>
      <c r="Q772" s="8">
        <f t="shared" si="79"/>
        <v>0</v>
      </c>
      <c r="R772" s="16">
        <v>1</v>
      </c>
      <c r="S772" s="16"/>
      <c r="T772" s="19">
        <v>41004</v>
      </c>
      <c r="U772" s="16">
        <v>0</v>
      </c>
      <c r="V772" s="19"/>
      <c r="W772" s="160">
        <v>0</v>
      </c>
      <c r="X772" s="160"/>
      <c r="Y772" s="160">
        <v>0</v>
      </c>
      <c r="Z772" s="160">
        <v>0</v>
      </c>
      <c r="AA772" s="160"/>
      <c r="AB772" s="10">
        <v>42490</v>
      </c>
      <c r="AC772" t="s">
        <v>296</v>
      </c>
      <c r="AD772" s="160">
        <f t="shared" si="83"/>
        <v>3</v>
      </c>
      <c r="AF772" t="s">
        <v>3956</v>
      </c>
      <c r="AG772" t="str">
        <f t="shared" si="84"/>
        <v>реструктуризация (РП №6 от 2016-02-09);
цели: погашение задолженности 3 лиц перед Банком (РКК №38 от 2013-05-23)</v>
      </c>
    </row>
    <row r="773" spans="1:33" x14ac:dyDescent="0.25">
      <c r="A773">
        <v>5259</v>
      </c>
      <c r="B773">
        <v>27381</v>
      </c>
      <c r="C773" s="6" t="s">
        <v>7093</v>
      </c>
      <c r="D773" s="8">
        <v>12032360000</v>
      </c>
      <c r="E773" s="6" t="s">
        <v>7113</v>
      </c>
      <c r="G773" s="10">
        <v>42733</v>
      </c>
      <c r="J773" s="133">
        <f ca="1">VLOOKUP(A773,OFFSET('Классификация клиентов'!$A$6,1,0,1000,2),2,0)</f>
        <v>1</v>
      </c>
      <c r="K773" s="15">
        <f t="shared" si="78"/>
        <v>1</v>
      </c>
      <c r="L773" s="15">
        <v>-2</v>
      </c>
      <c r="M773" s="15" t="s">
        <v>178</v>
      </c>
      <c r="N773" s="16">
        <f t="shared" ca="1" si="80"/>
        <v>1</v>
      </c>
      <c r="O773" s="8">
        <f t="shared" ca="1" si="81"/>
        <v>1</v>
      </c>
      <c r="P773" s="8">
        <f t="shared" ca="1" si="82"/>
        <v>1</v>
      </c>
      <c r="Q773" s="8">
        <f t="shared" si="79"/>
        <v>0</v>
      </c>
      <c r="R773" s="16">
        <v>1</v>
      </c>
      <c r="S773" s="16"/>
      <c r="T773" s="19">
        <v>42733</v>
      </c>
      <c r="U773" s="16">
        <v>0</v>
      </c>
      <c r="V773" s="19"/>
      <c r="W773" s="160"/>
      <c r="X773" s="160"/>
      <c r="Y773" s="160">
        <v>0</v>
      </c>
      <c r="Z773" s="160"/>
      <c r="AA773" s="160"/>
      <c r="AB773" s="10">
        <v>42735</v>
      </c>
      <c r="AC773" t="s">
        <v>296</v>
      </c>
      <c r="AD773" s="160">
        <f t="shared" si="83"/>
        <v>1</v>
      </c>
      <c r="AF773" t="s">
        <v>7138</v>
      </c>
      <c r="AG773" t="str">
        <f t="shared" si="84"/>
        <v>цели: предоставление/погашение займов 3 лицам (РППП №3131/418000 от 2016-12-29)</v>
      </c>
    </row>
    <row r="774" spans="1:33" x14ac:dyDescent="0.25">
      <c r="A774">
        <v>5260</v>
      </c>
      <c r="B774">
        <v>9196</v>
      </c>
      <c r="C774" s="6" t="s">
        <v>572</v>
      </c>
      <c r="D774" s="8">
        <v>815794008</v>
      </c>
      <c r="E774" s="6" t="s">
        <v>2158</v>
      </c>
      <c r="G774" s="10">
        <v>41242</v>
      </c>
      <c r="J774" s="133">
        <f ca="1">VLOOKUP(A774,OFFSET('Классификация клиентов'!$A$6,1,0,1000,2),2,0)</f>
        <v>1</v>
      </c>
      <c r="K774" s="15">
        <f t="shared" ref="K774:K837" si="85" xml:space="preserve"> ROUND(MAX( IF(R774 = 0, IF(S774 = 1, 1, J774), 1)*1, IF(U774 &gt; 30, 3, IF(U774 &gt; 5, 2, 1)), IF(W774 &gt; 0, 2, 1), IF(X774 &gt; 0,2,1)), 0)</f>
        <v>1</v>
      </c>
      <c r="L774" s="15"/>
      <c r="M774" s="15"/>
      <c r="N774" s="16">
        <f t="shared" ca="1" si="80"/>
        <v>1</v>
      </c>
      <c r="O774" s="8">
        <f t="shared" ca="1" si="81"/>
        <v>1</v>
      </c>
      <c r="P774" s="8">
        <f t="shared" ca="1" si="82"/>
        <v>1</v>
      </c>
      <c r="Q774" s="8">
        <f t="shared" ref="Q774:Q837" si="86">IF(ISNA(VLOOKUP(B774,aid_exc,1,0)), 0, VLOOKUP(B774,aid_exc,2,0))</f>
        <v>0</v>
      </c>
      <c r="R774" s="16">
        <v>1</v>
      </c>
      <c r="S774" s="16"/>
      <c r="T774" s="19">
        <v>41242</v>
      </c>
      <c r="U774" s="16">
        <v>0</v>
      </c>
      <c r="V774" s="19"/>
      <c r="W774" s="160"/>
      <c r="X774" s="160"/>
      <c r="Y774" s="160">
        <v>0</v>
      </c>
      <c r="Z774" s="160"/>
      <c r="AA774" s="160"/>
      <c r="AB774" s="10">
        <v>41851</v>
      </c>
      <c r="AC774" t="s">
        <v>296</v>
      </c>
      <c r="AD774" s="160">
        <f t="shared" si="83"/>
        <v>1</v>
      </c>
      <c r="AF774" t="s">
        <v>2155</v>
      </c>
      <c r="AG774" t="str">
        <f t="shared" si="84"/>
        <v>цели: предоставление/погашение займов 3 лицам (РКК №38 от 2013-05-23)</v>
      </c>
    </row>
    <row r="775" spans="1:33" x14ac:dyDescent="0.25">
      <c r="A775">
        <v>5265</v>
      </c>
      <c r="B775">
        <v>9595</v>
      </c>
      <c r="C775" s="6" t="s">
        <v>566</v>
      </c>
      <c r="D775" s="8">
        <v>438101726.48000002</v>
      </c>
      <c r="E775" s="6" t="s">
        <v>2159</v>
      </c>
      <c r="G775" s="10">
        <v>40655</v>
      </c>
      <c r="J775" s="133">
        <f ca="1">VLOOKUP(A775,OFFSET('Классификация клиентов'!$A$6,1,0,1000,2),2,0)</f>
        <v>3</v>
      </c>
      <c r="K775" s="15">
        <f t="shared" si="85"/>
        <v>3</v>
      </c>
      <c r="L775" s="15"/>
      <c r="M775" s="15"/>
      <c r="N775" s="16">
        <f t="shared" ref="N775:N838" ca="1" si="87">MAX(1, J775+K775-1 +
            IF(OR( M775*1=0, NOT(ISERR(SEARCH((ROUND(J775,0)+K775-1) &amp; "", IF(L775&lt;&gt;-2, "", LEFT(M775)-1) &amp; M775)) )),
                   IF(L775=-2, -( IF(AND(M775*1&lt;&gt;0,  LEFT(M775)*1 = ROUND(J775,0)+K775), 0, 1 ) + J775 - ROUND(J775,0) ), L775),  0) )</f>
        <v>5</v>
      </c>
      <c r="O775" s="8">
        <f t="shared" ref="O775:O838" ca="1" si="88">MAX(N775, IF(Y775&gt;0,3,1), IF(Z775&gt;0,3,1), IF(AA775&gt;0,3,1))</f>
        <v>5</v>
      </c>
      <c r="P775" s="8">
        <f t="shared" ref="P775:P838" ca="1" si="89">IF(Q775=1, N775, IF(Q775=2, 0, O775))</f>
        <v>5</v>
      </c>
      <c r="Q775" s="8">
        <f t="shared" si="86"/>
        <v>0</v>
      </c>
      <c r="R775" s="16">
        <v>1</v>
      </c>
      <c r="S775" s="16"/>
      <c r="T775" s="19">
        <v>36526</v>
      </c>
      <c r="U775" s="16">
        <v>1335</v>
      </c>
      <c r="V775" s="19"/>
      <c r="W775" s="160">
        <v>1</v>
      </c>
      <c r="X775" s="160"/>
      <c r="Y775" s="160"/>
      <c r="Z775" s="160"/>
      <c r="AA775" s="160"/>
      <c r="AB775" s="10">
        <v>42143</v>
      </c>
      <c r="AC775" t="s">
        <v>563</v>
      </c>
      <c r="AD775" s="160">
        <f t="shared" ref="AD775:AD838" si="90">COUNTA(W775:AA775)</f>
        <v>1</v>
      </c>
      <c r="AF775" t="s">
        <v>1851</v>
      </c>
      <c r="AG775" t="str">
        <f t="shared" ref="AG775:AG838" si="91">SUBSTITUTE( SUBSTITUTE(AF775,"restr", " - реструктуризация"), "targ", " - цели")</f>
        <v>реструктуризация (РУОБ отсутствует)</v>
      </c>
    </row>
    <row r="776" spans="1:33" x14ac:dyDescent="0.25">
      <c r="A776">
        <v>5278</v>
      </c>
      <c r="B776">
        <v>9022</v>
      </c>
      <c r="C776" s="6" t="s">
        <v>340</v>
      </c>
      <c r="D776" s="8">
        <v>237682397.34999999</v>
      </c>
      <c r="E776" s="6" t="s">
        <v>2160</v>
      </c>
      <c r="G776" s="10">
        <v>41394</v>
      </c>
      <c r="J776" s="133">
        <f ca="1">VLOOKUP(A776,OFFSET('Классификация клиентов'!$A$6,1,0,1000,2),2,0)</f>
        <v>1</v>
      </c>
      <c r="K776" s="15">
        <f t="shared" si="85"/>
        <v>1</v>
      </c>
      <c r="L776" s="15"/>
      <c r="M776" s="15"/>
      <c r="N776" s="16">
        <f t="shared" ca="1" si="87"/>
        <v>1</v>
      </c>
      <c r="O776" s="8">
        <f t="shared" ca="1" si="88"/>
        <v>1</v>
      </c>
      <c r="P776" s="8">
        <f t="shared" ca="1" si="89"/>
        <v>1</v>
      </c>
      <c r="Q776" s="8">
        <f t="shared" si="86"/>
        <v>0</v>
      </c>
      <c r="R776" s="16">
        <v>1</v>
      </c>
      <c r="S776" s="16"/>
      <c r="T776" s="19">
        <v>41394</v>
      </c>
      <c r="U776" s="16">
        <v>0</v>
      </c>
      <c r="V776" s="19"/>
      <c r="W776" s="160"/>
      <c r="X776" s="160"/>
      <c r="Y776" s="160">
        <v>0</v>
      </c>
      <c r="Z776" s="160"/>
      <c r="AA776" s="160"/>
      <c r="AB776" s="10">
        <v>42237</v>
      </c>
      <c r="AC776" t="s">
        <v>239</v>
      </c>
      <c r="AD776" s="160">
        <f t="shared" si="90"/>
        <v>1</v>
      </c>
      <c r="AF776" t="s">
        <v>2808</v>
      </c>
      <c r="AG776" t="str">
        <f t="shared" si="91"/>
        <v>цели: предоставление/погашение займов 3 лицам (РМКК №15 от 2013-04-02)</v>
      </c>
    </row>
    <row r="777" spans="1:33" x14ac:dyDescent="0.25">
      <c r="A777">
        <v>5278</v>
      </c>
      <c r="B777">
        <v>9231</v>
      </c>
      <c r="C777" s="6" t="s">
        <v>369</v>
      </c>
      <c r="D777" s="8">
        <v>51374170.640000001</v>
      </c>
      <c r="E777" s="6" t="s">
        <v>2161</v>
      </c>
      <c r="G777" s="10">
        <v>41446</v>
      </c>
      <c r="J777" s="133">
        <f ca="1">VLOOKUP(A777,OFFSET('Классификация клиентов'!$A$6,1,0,1000,2),2,0)</f>
        <v>1</v>
      </c>
      <c r="K777" s="15">
        <f t="shared" si="85"/>
        <v>1</v>
      </c>
      <c r="L777" s="15"/>
      <c r="M777" s="15"/>
      <c r="N777" s="16">
        <f t="shared" ca="1" si="87"/>
        <v>1</v>
      </c>
      <c r="O777" s="8">
        <f t="shared" ca="1" si="88"/>
        <v>1</v>
      </c>
      <c r="P777" s="8">
        <f t="shared" ca="1" si="89"/>
        <v>1</v>
      </c>
      <c r="Q777" s="8">
        <f t="shared" si="86"/>
        <v>0</v>
      </c>
      <c r="R777" s="16">
        <v>1</v>
      </c>
      <c r="S777" s="16"/>
      <c r="T777" s="19">
        <v>41446</v>
      </c>
      <c r="U777" s="16">
        <v>0</v>
      </c>
      <c r="V777" s="19"/>
      <c r="W777" s="160"/>
      <c r="X777" s="160"/>
      <c r="Y777" s="160">
        <v>0</v>
      </c>
      <c r="Z777" s="160"/>
      <c r="AA777" s="160"/>
      <c r="AB777" s="10">
        <v>42420</v>
      </c>
      <c r="AC777" t="s">
        <v>239</v>
      </c>
      <c r="AD777" s="160">
        <f t="shared" si="90"/>
        <v>1</v>
      </c>
      <c r="AF777" t="s">
        <v>2808</v>
      </c>
      <c r="AG777" t="str">
        <f t="shared" si="91"/>
        <v>цели: предоставление/погашение займов 3 лицам (РМКК №15 от 2013-04-02)</v>
      </c>
    </row>
    <row r="778" spans="1:33" x14ac:dyDescent="0.25">
      <c r="A778">
        <v>5278</v>
      </c>
      <c r="B778">
        <v>9248</v>
      </c>
      <c r="C778" s="6" t="s">
        <v>192</v>
      </c>
      <c r="D778" s="8">
        <v>17124723.510000002</v>
      </c>
      <c r="E778" s="6" t="s">
        <v>2162</v>
      </c>
      <c r="G778" s="10">
        <v>41446</v>
      </c>
      <c r="J778" s="133">
        <f ca="1">VLOOKUP(A778,OFFSET('Классификация клиентов'!$A$6,1,0,1000,2),2,0)</f>
        <v>1</v>
      </c>
      <c r="K778" s="15">
        <f t="shared" si="85"/>
        <v>1</v>
      </c>
      <c r="L778" s="15"/>
      <c r="M778" s="15"/>
      <c r="N778" s="16">
        <f t="shared" ca="1" si="87"/>
        <v>1</v>
      </c>
      <c r="O778" s="8">
        <f t="shared" ca="1" si="88"/>
        <v>1</v>
      </c>
      <c r="P778" s="8">
        <f t="shared" ca="1" si="89"/>
        <v>1</v>
      </c>
      <c r="Q778" s="8">
        <f t="shared" si="86"/>
        <v>0</v>
      </c>
      <c r="R778" s="16">
        <v>1</v>
      </c>
      <c r="S778" s="16"/>
      <c r="T778" s="19">
        <v>41452</v>
      </c>
      <c r="U778" s="16">
        <v>0</v>
      </c>
      <c r="V778" s="19"/>
      <c r="W778" s="160"/>
      <c r="X778" s="160"/>
      <c r="Y778" s="160">
        <v>0</v>
      </c>
      <c r="Z778" s="160"/>
      <c r="AA778" s="160"/>
      <c r="AB778" s="10">
        <v>42420</v>
      </c>
      <c r="AC778" t="s">
        <v>239</v>
      </c>
      <c r="AD778" s="160">
        <f t="shared" si="90"/>
        <v>1</v>
      </c>
      <c r="AF778" t="s">
        <v>2808</v>
      </c>
      <c r="AG778" t="str">
        <f t="shared" si="91"/>
        <v>цели: предоставление/погашение займов 3 лицам (РМКК №15 от 2013-04-02)</v>
      </c>
    </row>
    <row r="779" spans="1:33" x14ac:dyDescent="0.25">
      <c r="A779">
        <v>5278</v>
      </c>
      <c r="B779">
        <v>9249</v>
      </c>
      <c r="C779" s="6" t="s">
        <v>419</v>
      </c>
      <c r="D779" s="8">
        <v>67058823.509999998</v>
      </c>
      <c r="E779" s="6" t="s">
        <v>2163</v>
      </c>
      <c r="G779" s="10">
        <v>41446</v>
      </c>
      <c r="J779" s="133">
        <f ca="1">VLOOKUP(A779,OFFSET('Классификация клиентов'!$A$6,1,0,1000,2),2,0)</f>
        <v>1</v>
      </c>
      <c r="K779" s="15">
        <f t="shared" si="85"/>
        <v>1</v>
      </c>
      <c r="L779" s="15"/>
      <c r="M779" s="15"/>
      <c r="N779" s="16">
        <f t="shared" ca="1" si="87"/>
        <v>1</v>
      </c>
      <c r="O779" s="8">
        <f t="shared" ca="1" si="88"/>
        <v>1</v>
      </c>
      <c r="P779" s="8">
        <f t="shared" ca="1" si="89"/>
        <v>1</v>
      </c>
      <c r="Q779" s="8">
        <f t="shared" si="86"/>
        <v>0</v>
      </c>
      <c r="R779" s="16">
        <v>1</v>
      </c>
      <c r="S779" s="16"/>
      <c r="T779" s="19">
        <v>41459</v>
      </c>
      <c r="U779" s="16">
        <v>0</v>
      </c>
      <c r="V779" s="19"/>
      <c r="W779" s="160"/>
      <c r="X779" s="160"/>
      <c r="Y779" s="160"/>
      <c r="Z779" s="160"/>
      <c r="AA779" s="160"/>
      <c r="AB779" s="10">
        <v>42237</v>
      </c>
      <c r="AC779" t="s">
        <v>239</v>
      </c>
      <c r="AD779" s="160">
        <f t="shared" si="90"/>
        <v>0</v>
      </c>
      <c r="AF779" t="s">
        <v>466</v>
      </c>
      <c r="AG779" t="str">
        <f t="shared" si="91"/>
        <v/>
      </c>
    </row>
    <row r="780" spans="1:33" x14ac:dyDescent="0.25">
      <c r="A780">
        <v>5278</v>
      </c>
      <c r="B780">
        <v>11961</v>
      </c>
      <c r="C780" s="6" t="s">
        <v>1275</v>
      </c>
      <c r="D780" s="8">
        <v>86384181.430000007</v>
      </c>
      <c r="E780" s="6" t="s">
        <v>2164</v>
      </c>
      <c r="G780" s="10">
        <v>41772</v>
      </c>
      <c r="J780" s="133">
        <f ca="1">VLOOKUP(A780,OFFSET('Классификация клиентов'!$A$6,1,0,1000,2),2,0)</f>
        <v>1</v>
      </c>
      <c r="K780" s="15">
        <f t="shared" si="85"/>
        <v>1</v>
      </c>
      <c r="L780" s="15"/>
      <c r="M780" s="15"/>
      <c r="N780" s="16">
        <f t="shared" ca="1" si="87"/>
        <v>1</v>
      </c>
      <c r="O780" s="8">
        <f t="shared" ca="1" si="88"/>
        <v>1</v>
      </c>
      <c r="P780" s="8">
        <f t="shared" ca="1" si="89"/>
        <v>1</v>
      </c>
      <c r="Q780" s="8">
        <f t="shared" si="86"/>
        <v>0</v>
      </c>
      <c r="R780" s="16">
        <v>1</v>
      </c>
      <c r="S780" s="16"/>
      <c r="T780" s="19">
        <v>41785</v>
      </c>
      <c r="U780" s="16">
        <v>0</v>
      </c>
      <c r="V780" s="19"/>
      <c r="W780" s="160"/>
      <c r="X780" s="160"/>
      <c r="Y780" s="160">
        <v>0</v>
      </c>
      <c r="Z780" s="160"/>
      <c r="AA780" s="160"/>
      <c r="AB780" s="10">
        <v>42369</v>
      </c>
      <c r="AC780" t="s">
        <v>239</v>
      </c>
      <c r="AD780" s="160">
        <f t="shared" si="90"/>
        <v>1</v>
      </c>
      <c r="AF780" t="s">
        <v>2809</v>
      </c>
      <c r="AG780" t="str">
        <f t="shared" si="91"/>
        <v>цели: предоставление/погашение займов 3 лицам (РМКК №25 от 2014-04-10)</v>
      </c>
    </row>
    <row r="781" spans="1:33" x14ac:dyDescent="0.25">
      <c r="A781">
        <v>5278</v>
      </c>
      <c r="B781">
        <v>15265</v>
      </c>
      <c r="C781" s="6" t="s">
        <v>2474</v>
      </c>
      <c r="D781" s="8">
        <v>98422247.819999993</v>
      </c>
      <c r="E781" s="6" t="s">
        <v>2478</v>
      </c>
      <c r="G781" s="10">
        <v>42104</v>
      </c>
      <c r="J781" s="133">
        <f ca="1">VLOOKUP(A781,OFFSET('Классификация клиентов'!$A$6,1,0,1000,2),2,0)</f>
        <v>1</v>
      </c>
      <c r="K781" s="15">
        <f t="shared" si="85"/>
        <v>1</v>
      </c>
      <c r="L781" s="15"/>
      <c r="M781" s="15"/>
      <c r="N781" s="16">
        <f t="shared" ca="1" si="87"/>
        <v>1</v>
      </c>
      <c r="O781" s="8">
        <f t="shared" ca="1" si="88"/>
        <v>1</v>
      </c>
      <c r="P781" s="8">
        <f t="shared" ca="1" si="89"/>
        <v>1</v>
      </c>
      <c r="Q781" s="8">
        <f t="shared" si="86"/>
        <v>0</v>
      </c>
      <c r="R781" s="16">
        <v>1</v>
      </c>
      <c r="S781" s="16"/>
      <c r="T781" s="19">
        <v>42121</v>
      </c>
      <c r="U781" s="16">
        <v>0</v>
      </c>
      <c r="V781" s="19"/>
      <c r="W781" s="160"/>
      <c r="X781" s="160"/>
      <c r="Y781" s="160">
        <v>0</v>
      </c>
      <c r="Z781" s="160"/>
      <c r="AA781" s="160"/>
      <c r="AB781" s="10">
        <v>42420</v>
      </c>
      <c r="AC781" t="s">
        <v>239</v>
      </c>
      <c r="AD781" s="160">
        <f t="shared" si="90"/>
        <v>1</v>
      </c>
      <c r="AF781" t="s">
        <v>2809</v>
      </c>
      <c r="AG781" t="str">
        <f t="shared" si="91"/>
        <v>цели: предоставление/погашение займов 3 лицам (РМКК №25 от 2014-04-10)</v>
      </c>
    </row>
    <row r="782" spans="1:33" x14ac:dyDescent="0.25">
      <c r="A782">
        <v>5289</v>
      </c>
      <c r="B782">
        <v>16695</v>
      </c>
      <c r="C782" s="6" t="s">
        <v>3054</v>
      </c>
      <c r="D782" s="8">
        <v>787837077.06999993</v>
      </c>
      <c r="E782" s="6" t="s">
        <v>3058</v>
      </c>
      <c r="G782" s="10">
        <v>41578</v>
      </c>
      <c r="J782" s="133">
        <f ca="1">VLOOKUP(A782,OFFSET('Классификация клиентов'!$A$6,1,0,1000,2),2,0)</f>
        <v>1</v>
      </c>
      <c r="K782" s="15">
        <f t="shared" si="85"/>
        <v>2</v>
      </c>
      <c r="L782" s="15"/>
      <c r="M782" s="15"/>
      <c r="N782" s="16">
        <f t="shared" ca="1" si="87"/>
        <v>2</v>
      </c>
      <c r="O782" s="8">
        <f t="shared" ca="1" si="88"/>
        <v>2</v>
      </c>
      <c r="P782" s="8">
        <f t="shared" ca="1" si="89"/>
        <v>2</v>
      </c>
      <c r="Q782" s="8">
        <f t="shared" si="86"/>
        <v>0</v>
      </c>
      <c r="R782" s="16">
        <v>1</v>
      </c>
      <c r="S782" s="16"/>
      <c r="T782" s="19">
        <v>36526</v>
      </c>
      <c r="U782" s="16">
        <v>0</v>
      </c>
      <c r="V782" s="19"/>
      <c r="W782" s="160">
        <v>1</v>
      </c>
      <c r="X782" s="160"/>
      <c r="Y782" s="160">
        <v>0</v>
      </c>
      <c r="Z782" s="160"/>
      <c r="AA782" s="160"/>
      <c r="AB782" s="10">
        <v>42696</v>
      </c>
      <c r="AC782" t="s">
        <v>563</v>
      </c>
      <c r="AD782" s="160">
        <f t="shared" si="90"/>
        <v>2</v>
      </c>
      <c r="AF782" t="s">
        <v>6393</v>
      </c>
      <c r="AG782" t="str">
        <f t="shared" si="91"/>
        <v>реструктуризация (РУОБ отсутствует);
цели: предоставление/погашение займов 3 лицам (РКК №63 от 2013-08-07)</v>
      </c>
    </row>
    <row r="783" spans="1:33" x14ac:dyDescent="0.25">
      <c r="A783">
        <v>5297</v>
      </c>
      <c r="B783">
        <v>27596</v>
      </c>
      <c r="C783" s="6" t="s">
        <v>7831</v>
      </c>
      <c r="D783" s="8">
        <v>3308899000</v>
      </c>
      <c r="E783" s="6" t="s">
        <v>7836</v>
      </c>
      <c r="G783" s="10">
        <v>42762</v>
      </c>
      <c r="J783" s="133">
        <f ca="1">VLOOKUP(A783,OFFSET('Классификация клиентов'!$A$6,1,0,1000,2),2,0)</f>
        <v>1</v>
      </c>
      <c r="K783" s="15">
        <f t="shared" ca="1" si="85"/>
        <v>1</v>
      </c>
      <c r="L783" s="15"/>
      <c r="M783" s="15"/>
      <c r="N783" s="16">
        <f t="shared" ca="1" si="87"/>
        <v>1</v>
      </c>
      <c r="O783" s="8">
        <f t="shared" ca="1" si="88"/>
        <v>1</v>
      </c>
      <c r="P783" s="8">
        <f t="shared" ca="1" si="89"/>
        <v>1</v>
      </c>
      <c r="Q783" s="8">
        <f t="shared" si="86"/>
        <v>0</v>
      </c>
      <c r="R783" s="16">
        <v>0</v>
      </c>
      <c r="S783" s="16"/>
      <c r="T783" s="19">
        <v>42821</v>
      </c>
      <c r="U783" s="16">
        <v>0</v>
      </c>
      <c r="V783" s="19"/>
      <c r="W783" s="160"/>
      <c r="X783" s="160"/>
      <c r="Y783" s="160">
        <v>0</v>
      </c>
      <c r="Z783" s="160"/>
      <c r="AA783" s="160"/>
      <c r="AB783" s="10">
        <v>42766</v>
      </c>
      <c r="AC783" t="s">
        <v>296</v>
      </c>
      <c r="AD783" s="160">
        <f t="shared" si="90"/>
        <v>1</v>
      </c>
      <c r="AF783" t="s">
        <v>7841</v>
      </c>
      <c r="AG783" t="str">
        <f t="shared" si="91"/>
        <v>цели: предоставление/погашение займов 3 лицам (РП №67 от 2016-08-09)</v>
      </c>
    </row>
    <row r="784" spans="1:33" x14ac:dyDescent="0.25">
      <c r="A784">
        <v>5308</v>
      </c>
      <c r="B784">
        <v>17562</v>
      </c>
      <c r="C784" s="6" t="s">
        <v>3727</v>
      </c>
      <c r="D784" s="8">
        <v>120000000</v>
      </c>
      <c r="E784" s="6" t="s">
        <v>3730</v>
      </c>
      <c r="G784" s="10">
        <v>42410</v>
      </c>
      <c r="J784" s="133">
        <f ca="1">VLOOKUP(A784,OFFSET('Классификация клиентов'!$A$6,1,0,1000,2),2,0)</f>
        <v>1</v>
      </c>
      <c r="K784" s="15">
        <f t="shared" si="85"/>
        <v>1</v>
      </c>
      <c r="L784" s="15"/>
      <c r="M784" s="15"/>
      <c r="N784" s="16">
        <f t="shared" ca="1" si="87"/>
        <v>1</v>
      </c>
      <c r="O784" s="8">
        <f t="shared" ca="1" si="88"/>
        <v>1</v>
      </c>
      <c r="P784" s="8">
        <f t="shared" ca="1" si="89"/>
        <v>1</v>
      </c>
      <c r="Q784" s="8">
        <f t="shared" si="86"/>
        <v>0</v>
      </c>
      <c r="R784" s="16">
        <v>1</v>
      </c>
      <c r="S784" s="16"/>
      <c r="T784" s="19">
        <v>42439</v>
      </c>
      <c r="U784" s="16">
        <v>0</v>
      </c>
      <c r="V784" s="19"/>
      <c r="W784" s="160"/>
      <c r="X784" s="160"/>
      <c r="Y784" s="160"/>
      <c r="Z784" s="160"/>
      <c r="AA784" s="160"/>
      <c r="AB784" s="10">
        <v>42420</v>
      </c>
      <c r="AC784" t="s">
        <v>239</v>
      </c>
      <c r="AD784" s="160">
        <f t="shared" si="90"/>
        <v>0</v>
      </c>
      <c r="AF784" t="s">
        <v>466</v>
      </c>
      <c r="AG784" t="str">
        <f t="shared" si="91"/>
        <v/>
      </c>
    </row>
    <row r="785" spans="1:33" x14ac:dyDescent="0.25">
      <c r="A785">
        <v>5308</v>
      </c>
      <c r="B785">
        <v>17676</v>
      </c>
      <c r="C785" s="6" t="s">
        <v>3837</v>
      </c>
      <c r="D785" s="8">
        <v>560000000</v>
      </c>
      <c r="E785" s="6" t="s">
        <v>3838</v>
      </c>
      <c r="G785" s="10">
        <v>42445</v>
      </c>
      <c r="J785" s="133">
        <f ca="1">VLOOKUP(A785,OFFSET('Классификация клиентов'!$A$6,1,0,1000,2),2,0)</f>
        <v>1</v>
      </c>
      <c r="K785" s="15">
        <f t="shared" si="85"/>
        <v>1</v>
      </c>
      <c r="L785" s="15"/>
      <c r="M785" s="15"/>
      <c r="N785" s="16">
        <f t="shared" ca="1" si="87"/>
        <v>1</v>
      </c>
      <c r="O785" s="8">
        <f t="shared" ca="1" si="88"/>
        <v>1</v>
      </c>
      <c r="P785" s="8">
        <f t="shared" ca="1" si="89"/>
        <v>1</v>
      </c>
      <c r="Q785" s="8">
        <f t="shared" si="86"/>
        <v>0</v>
      </c>
      <c r="R785" s="16">
        <v>1</v>
      </c>
      <c r="S785" s="16"/>
      <c r="T785" s="19">
        <v>42470</v>
      </c>
      <c r="U785" s="16">
        <v>0</v>
      </c>
      <c r="V785" s="19"/>
      <c r="W785" s="160"/>
      <c r="X785" s="160"/>
      <c r="Y785" s="160"/>
      <c r="Z785" s="160"/>
      <c r="AA785" s="160"/>
      <c r="AB785" s="10">
        <v>42451</v>
      </c>
      <c r="AC785" t="s">
        <v>239</v>
      </c>
      <c r="AD785" s="160">
        <f t="shared" si="90"/>
        <v>0</v>
      </c>
      <c r="AF785" t="s">
        <v>466</v>
      </c>
      <c r="AG785" t="str">
        <f t="shared" si="91"/>
        <v/>
      </c>
    </row>
    <row r="786" spans="1:33" x14ac:dyDescent="0.25">
      <c r="A786">
        <v>5308</v>
      </c>
      <c r="B786">
        <v>17710</v>
      </c>
      <c r="C786" s="6" t="s">
        <v>3862</v>
      </c>
      <c r="D786" s="8">
        <v>1266666666.6700001</v>
      </c>
      <c r="E786" s="6" t="s">
        <v>3867</v>
      </c>
      <c r="G786" s="10">
        <v>42460</v>
      </c>
      <c r="J786" s="133">
        <f ca="1">VLOOKUP(A786,OFFSET('Классификация клиентов'!$A$6,1,0,1000,2),2,0)</f>
        <v>1</v>
      </c>
      <c r="K786" s="15">
        <f t="shared" si="85"/>
        <v>1</v>
      </c>
      <c r="L786" s="15"/>
      <c r="M786" s="15"/>
      <c r="N786" s="16">
        <f t="shared" ca="1" si="87"/>
        <v>1</v>
      </c>
      <c r="O786" s="8">
        <f t="shared" ca="1" si="88"/>
        <v>1</v>
      </c>
      <c r="P786" s="8">
        <f t="shared" ca="1" si="89"/>
        <v>1</v>
      </c>
      <c r="Q786" s="8">
        <f t="shared" si="86"/>
        <v>0</v>
      </c>
      <c r="R786" s="16">
        <v>1</v>
      </c>
      <c r="S786" s="16"/>
      <c r="T786" s="19">
        <v>42471</v>
      </c>
      <c r="U786" s="16">
        <v>0</v>
      </c>
      <c r="V786" s="19"/>
      <c r="W786" s="160"/>
      <c r="X786" s="160"/>
      <c r="Y786" s="160"/>
      <c r="Z786" s="160"/>
      <c r="AA786" s="160"/>
      <c r="AB786" s="10">
        <v>42460</v>
      </c>
      <c r="AC786" t="s">
        <v>239</v>
      </c>
      <c r="AD786" s="160">
        <f t="shared" si="90"/>
        <v>0</v>
      </c>
      <c r="AF786" t="s">
        <v>466</v>
      </c>
      <c r="AG786" t="str">
        <f t="shared" si="91"/>
        <v/>
      </c>
    </row>
    <row r="787" spans="1:33" x14ac:dyDescent="0.25">
      <c r="A787">
        <v>5308</v>
      </c>
      <c r="B787">
        <v>27181</v>
      </c>
      <c r="C787" s="6" t="s">
        <v>7731</v>
      </c>
      <c r="D787" s="8">
        <v>1030000000</v>
      </c>
      <c r="E787" s="6" t="s">
        <v>7736</v>
      </c>
      <c r="G787" s="10">
        <v>42684</v>
      </c>
      <c r="J787" s="133">
        <f ca="1">VLOOKUP(A787,OFFSET('Классификация клиентов'!$A$6,1,0,1000,2),2,0)</f>
        <v>1</v>
      </c>
      <c r="K787" s="15">
        <f t="shared" si="85"/>
        <v>1</v>
      </c>
      <c r="L787" s="15"/>
      <c r="M787" s="15"/>
      <c r="N787" s="16">
        <f t="shared" ca="1" si="87"/>
        <v>1</v>
      </c>
      <c r="O787" s="8">
        <f t="shared" ca="1" si="88"/>
        <v>1</v>
      </c>
      <c r="P787" s="8">
        <f t="shared" ca="1" si="89"/>
        <v>1</v>
      </c>
      <c r="Q787" s="8">
        <f t="shared" si="86"/>
        <v>0</v>
      </c>
      <c r="R787" s="16">
        <v>1</v>
      </c>
      <c r="S787" s="16"/>
      <c r="T787" s="19">
        <v>42714</v>
      </c>
      <c r="U787" s="16">
        <v>0</v>
      </c>
      <c r="V787" s="19"/>
      <c r="W787" s="160"/>
      <c r="X787" s="160"/>
      <c r="Y787" s="160"/>
      <c r="Z787" s="160"/>
      <c r="AA787" s="160"/>
      <c r="AB787" s="10">
        <v>42755</v>
      </c>
      <c r="AC787" t="s">
        <v>239</v>
      </c>
      <c r="AD787" s="160">
        <f t="shared" si="90"/>
        <v>0</v>
      </c>
      <c r="AF787" t="s">
        <v>466</v>
      </c>
      <c r="AG787" t="str">
        <f t="shared" si="91"/>
        <v/>
      </c>
    </row>
    <row r="788" spans="1:33" x14ac:dyDescent="0.25">
      <c r="A788">
        <v>5313</v>
      </c>
      <c r="B788">
        <v>27363</v>
      </c>
      <c r="C788" s="6" t="s">
        <v>7061</v>
      </c>
      <c r="D788" s="8">
        <v>78000000</v>
      </c>
      <c r="E788" s="6" t="s">
        <v>7072</v>
      </c>
      <c r="G788" s="10">
        <v>42732</v>
      </c>
      <c r="J788" s="133">
        <f ca="1">VLOOKUP(A788,OFFSET('Классификация клиентов'!$A$6,1,0,1000,2),2,0)</f>
        <v>2</v>
      </c>
      <c r="K788" s="15">
        <f t="shared" si="85"/>
        <v>1</v>
      </c>
      <c r="L788" s="15">
        <v>-1</v>
      </c>
      <c r="M788" s="15" t="s">
        <v>178</v>
      </c>
      <c r="N788" s="16">
        <f t="shared" ca="1" si="87"/>
        <v>1</v>
      </c>
      <c r="O788" s="8">
        <f t="shared" ca="1" si="88"/>
        <v>1</v>
      </c>
      <c r="P788" s="8">
        <f t="shared" ca="1" si="89"/>
        <v>1</v>
      </c>
      <c r="Q788" s="8">
        <f t="shared" si="86"/>
        <v>0</v>
      </c>
      <c r="R788" s="16">
        <v>1</v>
      </c>
      <c r="S788" s="16">
        <v>1</v>
      </c>
      <c r="T788" s="19">
        <v>42734</v>
      </c>
      <c r="U788" s="16">
        <v>0</v>
      </c>
      <c r="V788" s="19"/>
      <c r="W788" s="160"/>
      <c r="X788" s="160"/>
      <c r="Y788" s="160"/>
      <c r="Z788" s="160"/>
      <c r="AA788" s="160"/>
      <c r="AB788" s="10">
        <v>42735</v>
      </c>
      <c r="AC788" t="s">
        <v>298</v>
      </c>
      <c r="AD788" s="160">
        <f t="shared" si="90"/>
        <v>0</v>
      </c>
      <c r="AF788" t="s">
        <v>466</v>
      </c>
      <c r="AG788" t="str">
        <f t="shared" si="91"/>
        <v/>
      </c>
    </row>
    <row r="789" spans="1:33" x14ac:dyDescent="0.25">
      <c r="A789">
        <v>5325</v>
      </c>
      <c r="B789">
        <v>17011</v>
      </c>
      <c r="C789" s="6" t="s">
        <v>3272</v>
      </c>
      <c r="D789" s="8">
        <v>40929649.090000004</v>
      </c>
      <c r="E789" s="6" t="s">
        <v>3706</v>
      </c>
      <c r="G789" s="10">
        <v>42319</v>
      </c>
      <c r="J789" s="133">
        <f ca="1">VLOOKUP(A789,OFFSET('Классификация клиентов'!$A$6,1,0,1000,2),2,0)</f>
        <v>1</v>
      </c>
      <c r="K789" s="15">
        <f t="shared" si="85"/>
        <v>1</v>
      </c>
      <c r="L789" s="15"/>
      <c r="M789" s="15"/>
      <c r="N789" s="16">
        <f t="shared" ca="1" si="87"/>
        <v>1</v>
      </c>
      <c r="O789" s="8">
        <f t="shared" ca="1" si="88"/>
        <v>1</v>
      </c>
      <c r="P789" s="8">
        <f t="shared" ca="1" si="89"/>
        <v>1</v>
      </c>
      <c r="Q789" s="8">
        <f t="shared" si="86"/>
        <v>0</v>
      </c>
      <c r="R789" s="16">
        <v>1</v>
      </c>
      <c r="S789" s="16"/>
      <c r="T789" s="19">
        <v>42324</v>
      </c>
      <c r="U789" s="16">
        <v>0</v>
      </c>
      <c r="V789" s="19"/>
      <c r="W789" s="160"/>
      <c r="X789" s="160"/>
      <c r="Y789" s="160"/>
      <c r="Z789" s="160"/>
      <c r="AA789" s="160"/>
      <c r="AB789" s="10">
        <v>42420</v>
      </c>
      <c r="AC789" t="s">
        <v>239</v>
      </c>
      <c r="AD789" s="160">
        <f t="shared" si="90"/>
        <v>0</v>
      </c>
      <c r="AF789" t="s">
        <v>466</v>
      </c>
      <c r="AG789" t="str">
        <f t="shared" si="91"/>
        <v/>
      </c>
    </row>
    <row r="790" spans="1:33" x14ac:dyDescent="0.25">
      <c r="A790">
        <v>5326</v>
      </c>
      <c r="B790">
        <v>9300</v>
      </c>
      <c r="C790" s="6" t="s">
        <v>193</v>
      </c>
      <c r="D790" s="8">
        <v>1886055682.72</v>
      </c>
      <c r="E790" s="6" t="s">
        <v>2165</v>
      </c>
      <c r="G790" s="10">
        <v>40892</v>
      </c>
      <c r="J790" s="133">
        <f ca="1">VLOOKUP(A790,OFFSET('Классификация клиентов'!$A$6,1,0,1000,2),2,0)</f>
        <v>3</v>
      </c>
      <c r="K790" s="15">
        <f t="shared" si="85"/>
        <v>3</v>
      </c>
      <c r="L790" s="15">
        <v>-1</v>
      </c>
      <c r="M790" s="15" t="s">
        <v>178</v>
      </c>
      <c r="N790" s="16">
        <f t="shared" ca="1" si="87"/>
        <v>4</v>
      </c>
      <c r="O790" s="8">
        <f t="shared" ca="1" si="88"/>
        <v>4</v>
      </c>
      <c r="P790" s="8">
        <f t="shared" ca="1" si="89"/>
        <v>4</v>
      </c>
      <c r="Q790" s="8">
        <f t="shared" si="86"/>
        <v>0</v>
      </c>
      <c r="R790" s="16">
        <v>1</v>
      </c>
      <c r="S790" s="16"/>
      <c r="T790" s="19">
        <v>36526</v>
      </c>
      <c r="U790" s="16">
        <v>1220</v>
      </c>
      <c r="V790" s="19"/>
      <c r="W790" s="160">
        <v>2</v>
      </c>
      <c r="X790" s="160"/>
      <c r="Y790" s="160"/>
      <c r="Z790" s="160"/>
      <c r="AA790" s="160"/>
      <c r="AB790" s="10">
        <v>42543</v>
      </c>
      <c r="AC790" t="s">
        <v>563</v>
      </c>
      <c r="AD790" s="160">
        <f t="shared" si="90"/>
        <v>1</v>
      </c>
      <c r="AF790" t="s">
        <v>2166</v>
      </c>
      <c r="AG790" t="str">
        <f t="shared" si="91"/>
        <v>реструктуризация (РУОБ отсутствует);
реструктуризация (РКК №38 от 2013-05-23)</v>
      </c>
    </row>
    <row r="791" spans="1:33" x14ac:dyDescent="0.25">
      <c r="A791">
        <v>5333</v>
      </c>
      <c r="B791">
        <v>9753</v>
      </c>
      <c r="C791" s="6" t="s">
        <v>552</v>
      </c>
      <c r="D791" s="8">
        <v>65337638.890000001</v>
      </c>
      <c r="E791" s="6" t="s">
        <v>2167</v>
      </c>
      <c r="G791" s="10">
        <v>39813</v>
      </c>
      <c r="J791" s="133">
        <f ca="1">VLOOKUP(A791,OFFSET('Классификация клиентов'!$A$6,1,0,1000,2),2,0)</f>
        <v>3</v>
      </c>
      <c r="K791" s="15">
        <f t="shared" si="85"/>
        <v>3</v>
      </c>
      <c r="L791" s="15">
        <v>-2</v>
      </c>
      <c r="M791" s="15" t="s">
        <v>178</v>
      </c>
      <c r="N791" s="16">
        <f t="shared" ca="1" si="87"/>
        <v>4</v>
      </c>
      <c r="O791" s="8">
        <f t="shared" ca="1" si="88"/>
        <v>4</v>
      </c>
      <c r="P791" s="8">
        <f t="shared" ca="1" si="89"/>
        <v>4</v>
      </c>
      <c r="Q791" s="8">
        <f t="shared" si="86"/>
        <v>0</v>
      </c>
      <c r="R791" s="16">
        <v>1</v>
      </c>
      <c r="S791" s="16"/>
      <c r="T791" s="19">
        <v>39813</v>
      </c>
      <c r="U791" s="16">
        <v>1069</v>
      </c>
      <c r="V791" s="19"/>
      <c r="W791" s="160">
        <v>1</v>
      </c>
      <c r="X791" s="160"/>
      <c r="Y791" s="160"/>
      <c r="Z791" s="160"/>
      <c r="AA791" s="160"/>
      <c r="AB791" s="10">
        <v>42391</v>
      </c>
      <c r="AC791" t="s">
        <v>296</v>
      </c>
      <c r="AD791" s="160">
        <f t="shared" si="90"/>
        <v>1</v>
      </c>
      <c r="AF791" t="s">
        <v>1851</v>
      </c>
      <c r="AG791" t="str">
        <f t="shared" si="91"/>
        <v>реструктуризация (РУОБ отсутствует)</v>
      </c>
    </row>
    <row r="792" spans="1:33" x14ac:dyDescent="0.25">
      <c r="A792">
        <v>5333</v>
      </c>
      <c r="B792">
        <v>9754</v>
      </c>
      <c r="C792" s="6" t="s">
        <v>553</v>
      </c>
      <c r="D792" s="8">
        <v>99850297.469999999</v>
      </c>
      <c r="E792" s="6" t="s">
        <v>2168</v>
      </c>
      <c r="G792" s="10">
        <v>40715</v>
      </c>
      <c r="J792" s="133">
        <f ca="1">VLOOKUP(A792,OFFSET('Классификация клиентов'!$A$6,1,0,1000,2),2,0)</f>
        <v>3</v>
      </c>
      <c r="K792" s="15">
        <f t="shared" si="85"/>
        <v>3</v>
      </c>
      <c r="L792" s="15">
        <v>-2</v>
      </c>
      <c r="M792" s="15" t="s">
        <v>178</v>
      </c>
      <c r="N792" s="16">
        <f t="shared" ca="1" si="87"/>
        <v>4</v>
      </c>
      <c r="O792" s="8">
        <f t="shared" ca="1" si="88"/>
        <v>4</v>
      </c>
      <c r="P792" s="8">
        <f t="shared" ca="1" si="89"/>
        <v>4</v>
      </c>
      <c r="Q792" s="8">
        <f t="shared" si="86"/>
        <v>0</v>
      </c>
      <c r="R792" s="16">
        <v>1</v>
      </c>
      <c r="S792" s="16"/>
      <c r="T792" s="19">
        <v>40813</v>
      </c>
      <c r="U792" s="16">
        <v>1038</v>
      </c>
      <c r="V792" s="19"/>
      <c r="W792" s="160">
        <v>1</v>
      </c>
      <c r="X792" s="160"/>
      <c r="Y792" s="160"/>
      <c r="Z792" s="160"/>
      <c r="AA792" s="160"/>
      <c r="AB792" s="10">
        <v>42391</v>
      </c>
      <c r="AC792" t="s">
        <v>296</v>
      </c>
      <c r="AD792" s="160">
        <f t="shared" si="90"/>
        <v>1</v>
      </c>
      <c r="AF792" t="s">
        <v>1851</v>
      </c>
      <c r="AG792" t="str">
        <f t="shared" si="91"/>
        <v>реструктуризация (РУОБ отсутствует)</v>
      </c>
    </row>
    <row r="793" spans="1:33" x14ac:dyDescent="0.25">
      <c r="A793">
        <v>5335</v>
      </c>
      <c r="B793">
        <v>25383</v>
      </c>
      <c r="C793" s="6" t="s">
        <v>5174</v>
      </c>
      <c r="D793" s="8">
        <v>100000000</v>
      </c>
      <c r="E793" s="6" t="s">
        <v>5177</v>
      </c>
      <c r="G793" s="10">
        <v>42586</v>
      </c>
      <c r="J793" s="133">
        <f ca="1">VLOOKUP(A793,OFFSET('Классификация клиентов'!$A$6,1,0,1000,2),2,0)</f>
        <v>1</v>
      </c>
      <c r="K793" s="15">
        <f t="shared" si="85"/>
        <v>1</v>
      </c>
      <c r="L793" s="15"/>
      <c r="M793" s="15"/>
      <c r="N793" s="16">
        <f t="shared" ca="1" si="87"/>
        <v>1</v>
      </c>
      <c r="O793" s="8">
        <f t="shared" ca="1" si="88"/>
        <v>1</v>
      </c>
      <c r="P793" s="8">
        <f t="shared" ca="1" si="89"/>
        <v>1</v>
      </c>
      <c r="Q793" s="8">
        <f t="shared" si="86"/>
        <v>0</v>
      </c>
      <c r="R793" s="16">
        <v>1</v>
      </c>
      <c r="S793" s="16"/>
      <c r="T793" s="19">
        <v>42590</v>
      </c>
      <c r="U793" s="16">
        <v>0</v>
      </c>
      <c r="V793" s="19"/>
      <c r="W793" s="160"/>
      <c r="X793" s="160"/>
      <c r="Y793" s="160"/>
      <c r="Z793" s="160"/>
      <c r="AA793" s="160"/>
      <c r="AB793" s="10">
        <v>42755</v>
      </c>
      <c r="AC793" t="s">
        <v>239</v>
      </c>
      <c r="AD793" s="160">
        <f t="shared" si="90"/>
        <v>0</v>
      </c>
      <c r="AF793" t="s">
        <v>466</v>
      </c>
      <c r="AG793" t="str">
        <f t="shared" si="91"/>
        <v/>
      </c>
    </row>
    <row r="794" spans="1:33" x14ac:dyDescent="0.25">
      <c r="A794">
        <v>5336</v>
      </c>
      <c r="B794">
        <v>9247</v>
      </c>
      <c r="C794" s="6" t="s">
        <v>355</v>
      </c>
      <c r="D794" s="8">
        <v>127058823.51000001</v>
      </c>
      <c r="E794" s="6" t="s">
        <v>2169</v>
      </c>
      <c r="G794" s="10">
        <v>41446</v>
      </c>
      <c r="J794" s="133">
        <f ca="1">VLOOKUP(A794,OFFSET('Классификация клиентов'!$A$6,1,0,1000,2),2,0)</f>
        <v>1</v>
      </c>
      <c r="K794" s="15">
        <f t="shared" si="85"/>
        <v>1</v>
      </c>
      <c r="L794" s="15"/>
      <c r="M794" s="15"/>
      <c r="N794" s="16">
        <f t="shared" ca="1" si="87"/>
        <v>1</v>
      </c>
      <c r="O794" s="8">
        <f t="shared" ca="1" si="88"/>
        <v>1</v>
      </c>
      <c r="P794" s="8">
        <f t="shared" ca="1" si="89"/>
        <v>1</v>
      </c>
      <c r="Q794" s="8">
        <f t="shared" si="86"/>
        <v>0</v>
      </c>
      <c r="R794" s="16">
        <v>1</v>
      </c>
      <c r="S794" s="16"/>
      <c r="T794" s="19">
        <v>41477</v>
      </c>
      <c r="U794" s="16">
        <v>0</v>
      </c>
      <c r="V794" s="19"/>
      <c r="W794" s="160"/>
      <c r="X794" s="160"/>
      <c r="Y794" s="160"/>
      <c r="Z794" s="160"/>
      <c r="AA794" s="160"/>
      <c r="AB794" s="10">
        <v>42237</v>
      </c>
      <c r="AC794" t="s">
        <v>239</v>
      </c>
      <c r="AD794" s="160">
        <f t="shared" si="90"/>
        <v>0</v>
      </c>
      <c r="AF794" t="s">
        <v>466</v>
      </c>
      <c r="AG794" t="str">
        <f t="shared" si="91"/>
        <v/>
      </c>
    </row>
    <row r="795" spans="1:33" x14ac:dyDescent="0.25">
      <c r="A795">
        <v>5336</v>
      </c>
      <c r="B795">
        <v>12456</v>
      </c>
      <c r="C795" s="6" t="s">
        <v>1393</v>
      </c>
      <c r="D795" s="8">
        <v>181419321.24000001</v>
      </c>
      <c r="E795" s="6" t="s">
        <v>2170</v>
      </c>
      <c r="G795" s="10">
        <v>41823</v>
      </c>
      <c r="J795" s="133">
        <f ca="1">VLOOKUP(A795,OFFSET('Классификация клиентов'!$A$6,1,0,1000,2),2,0)</f>
        <v>1</v>
      </c>
      <c r="K795" s="15">
        <f t="shared" si="85"/>
        <v>1</v>
      </c>
      <c r="L795" s="15"/>
      <c r="M795" s="15"/>
      <c r="N795" s="16">
        <f t="shared" ca="1" si="87"/>
        <v>1</v>
      </c>
      <c r="O795" s="8">
        <f t="shared" ca="1" si="88"/>
        <v>1</v>
      </c>
      <c r="P795" s="8">
        <f t="shared" ca="1" si="89"/>
        <v>1</v>
      </c>
      <c r="Q795" s="8">
        <f t="shared" si="86"/>
        <v>0</v>
      </c>
      <c r="R795" s="16">
        <v>1</v>
      </c>
      <c r="S795" s="16"/>
      <c r="T795" s="19">
        <v>41845</v>
      </c>
      <c r="U795" s="16">
        <v>0</v>
      </c>
      <c r="V795" s="19"/>
      <c r="W795" s="160"/>
      <c r="X795" s="160"/>
      <c r="Y795" s="160"/>
      <c r="Z795" s="160"/>
      <c r="AA795" s="160"/>
      <c r="AB795" s="10">
        <v>42237</v>
      </c>
      <c r="AC795" t="s">
        <v>239</v>
      </c>
      <c r="AD795" s="160">
        <f t="shared" si="90"/>
        <v>0</v>
      </c>
      <c r="AF795" t="s">
        <v>466</v>
      </c>
      <c r="AG795" t="str">
        <f t="shared" si="91"/>
        <v/>
      </c>
    </row>
    <row r="796" spans="1:33" x14ac:dyDescent="0.25">
      <c r="A796">
        <v>5336</v>
      </c>
      <c r="B796">
        <v>14904</v>
      </c>
      <c r="C796" s="6" t="s">
        <v>2323</v>
      </c>
      <c r="D796" s="8">
        <v>76470588.239999995</v>
      </c>
      <c r="E796" s="6" t="s">
        <v>2324</v>
      </c>
      <c r="G796" s="10">
        <v>42060</v>
      </c>
      <c r="J796" s="133">
        <f ca="1">VLOOKUP(A796,OFFSET('Классификация клиентов'!$A$6,1,0,1000,2),2,0)</f>
        <v>1</v>
      </c>
      <c r="K796" s="15">
        <f t="shared" si="85"/>
        <v>1</v>
      </c>
      <c r="L796" s="15"/>
      <c r="M796" s="15"/>
      <c r="N796" s="16">
        <f t="shared" ca="1" si="87"/>
        <v>1</v>
      </c>
      <c r="O796" s="8">
        <f t="shared" ca="1" si="88"/>
        <v>1</v>
      </c>
      <c r="P796" s="8">
        <f t="shared" ca="1" si="89"/>
        <v>1</v>
      </c>
      <c r="Q796" s="8">
        <f t="shared" si="86"/>
        <v>0</v>
      </c>
      <c r="R796" s="16">
        <v>1</v>
      </c>
      <c r="S796" s="16"/>
      <c r="T796" s="19">
        <v>42088</v>
      </c>
      <c r="U796" s="16">
        <v>0</v>
      </c>
      <c r="V796" s="19"/>
      <c r="W796" s="160"/>
      <c r="X796" s="160"/>
      <c r="Y796" s="160"/>
      <c r="Z796" s="160"/>
      <c r="AA796" s="160"/>
      <c r="AB796" s="10">
        <v>42083</v>
      </c>
      <c r="AC796" t="s">
        <v>239</v>
      </c>
      <c r="AD796" s="160">
        <f t="shared" si="90"/>
        <v>0</v>
      </c>
      <c r="AF796" t="s">
        <v>466</v>
      </c>
      <c r="AG796" t="str">
        <f t="shared" si="91"/>
        <v/>
      </c>
    </row>
    <row r="797" spans="1:33" x14ac:dyDescent="0.25">
      <c r="A797">
        <v>5336</v>
      </c>
      <c r="B797">
        <v>16353</v>
      </c>
      <c r="C797" s="6" t="s">
        <v>2841</v>
      </c>
      <c r="D797" s="8">
        <v>355555555.56</v>
      </c>
      <c r="E797" s="6" t="s">
        <v>2847</v>
      </c>
      <c r="G797" s="10">
        <v>42244</v>
      </c>
      <c r="J797" s="133">
        <f ca="1">VLOOKUP(A797,OFFSET('Классификация клиентов'!$A$6,1,0,1000,2),2,0)</f>
        <v>1</v>
      </c>
      <c r="K797" s="15">
        <f t="shared" si="85"/>
        <v>1</v>
      </c>
      <c r="L797" s="15"/>
      <c r="M797" s="15"/>
      <c r="N797" s="16">
        <f t="shared" ca="1" si="87"/>
        <v>1</v>
      </c>
      <c r="O797" s="8">
        <f t="shared" ca="1" si="88"/>
        <v>1</v>
      </c>
      <c r="P797" s="8">
        <f t="shared" ca="1" si="89"/>
        <v>1</v>
      </c>
      <c r="Q797" s="8">
        <f t="shared" si="86"/>
        <v>0</v>
      </c>
      <c r="R797" s="16">
        <v>1</v>
      </c>
      <c r="S797" s="16"/>
      <c r="T797" s="19">
        <v>42272</v>
      </c>
      <c r="U797" s="16">
        <v>0</v>
      </c>
      <c r="V797" s="19"/>
      <c r="W797" s="160"/>
      <c r="X797" s="160"/>
      <c r="Y797" s="160"/>
      <c r="Z797" s="160"/>
      <c r="AA797" s="160"/>
      <c r="AB797" s="10">
        <v>42247</v>
      </c>
      <c r="AC797" t="s">
        <v>239</v>
      </c>
      <c r="AD797" s="160">
        <f t="shared" si="90"/>
        <v>0</v>
      </c>
      <c r="AF797" t="s">
        <v>466</v>
      </c>
      <c r="AG797" t="str">
        <f t="shared" si="91"/>
        <v/>
      </c>
    </row>
    <row r="798" spans="1:33" x14ac:dyDescent="0.25">
      <c r="A798">
        <v>5336</v>
      </c>
      <c r="B798">
        <v>25253</v>
      </c>
      <c r="C798" s="6" t="s">
        <v>5147</v>
      </c>
      <c r="D798" s="8">
        <v>322672749.02999997</v>
      </c>
      <c r="E798" s="6" t="s">
        <v>5151</v>
      </c>
      <c r="G798" s="10">
        <v>42585</v>
      </c>
      <c r="J798" s="133">
        <f ca="1">VLOOKUP(A798,OFFSET('Классификация клиентов'!$A$6,1,0,1000,2),2,0)</f>
        <v>1</v>
      </c>
      <c r="K798" s="15">
        <f t="shared" si="85"/>
        <v>1</v>
      </c>
      <c r="L798" s="15"/>
      <c r="M798" s="15"/>
      <c r="N798" s="16">
        <f t="shared" ca="1" si="87"/>
        <v>1</v>
      </c>
      <c r="O798" s="8">
        <f t="shared" ca="1" si="88"/>
        <v>1</v>
      </c>
      <c r="P798" s="8">
        <f t="shared" ca="1" si="89"/>
        <v>1</v>
      </c>
      <c r="Q798" s="8">
        <f t="shared" si="86"/>
        <v>0</v>
      </c>
      <c r="R798" s="16">
        <v>1</v>
      </c>
      <c r="S798" s="16"/>
      <c r="T798" s="19">
        <v>42607</v>
      </c>
      <c r="U798" s="16">
        <v>0</v>
      </c>
      <c r="V798" s="19"/>
      <c r="W798" s="160"/>
      <c r="X798" s="160"/>
      <c r="Y798" s="160"/>
      <c r="Z798" s="160"/>
      <c r="AA798" s="160"/>
      <c r="AB798" s="10">
        <v>42604</v>
      </c>
      <c r="AC798" t="s">
        <v>239</v>
      </c>
      <c r="AD798" s="160">
        <f t="shared" si="90"/>
        <v>0</v>
      </c>
      <c r="AF798" t="s">
        <v>466</v>
      </c>
      <c r="AG798" t="str">
        <f t="shared" si="91"/>
        <v/>
      </c>
    </row>
    <row r="799" spans="1:33" x14ac:dyDescent="0.25">
      <c r="A799">
        <v>5337</v>
      </c>
      <c r="B799">
        <v>27312</v>
      </c>
      <c r="C799" s="6" t="s">
        <v>6949</v>
      </c>
      <c r="D799" s="8">
        <v>38134663.759999998</v>
      </c>
      <c r="E799" s="6" t="s">
        <v>6962</v>
      </c>
      <c r="G799" s="10">
        <v>42711</v>
      </c>
      <c r="J799" s="133">
        <f ca="1">VLOOKUP(A799,OFFSET('Классификация клиентов'!$A$6,1,0,1000,2),2,0)</f>
        <v>1</v>
      </c>
      <c r="K799" s="15">
        <f t="shared" si="85"/>
        <v>1</v>
      </c>
      <c r="L799" s="15"/>
      <c r="M799" s="15"/>
      <c r="N799" s="16">
        <f t="shared" ca="1" si="87"/>
        <v>1</v>
      </c>
      <c r="O799" s="8">
        <f t="shared" ca="1" si="88"/>
        <v>1</v>
      </c>
      <c r="P799" s="8">
        <f t="shared" ca="1" si="89"/>
        <v>1</v>
      </c>
      <c r="Q799" s="8">
        <f t="shared" si="86"/>
        <v>0</v>
      </c>
      <c r="R799" s="16">
        <v>1</v>
      </c>
      <c r="S799" s="16"/>
      <c r="T799" s="19">
        <v>42734</v>
      </c>
      <c r="U799" s="16">
        <v>0</v>
      </c>
      <c r="V799" s="19"/>
      <c r="W799" s="160"/>
      <c r="X799" s="160"/>
      <c r="Y799" s="160"/>
      <c r="Z799" s="160"/>
      <c r="AA799" s="160"/>
      <c r="AB799" s="10">
        <v>42726</v>
      </c>
      <c r="AC799" t="s">
        <v>239</v>
      </c>
      <c r="AD799" s="160">
        <f t="shared" si="90"/>
        <v>0</v>
      </c>
      <c r="AF799" t="s">
        <v>466</v>
      </c>
      <c r="AG799" t="str">
        <f t="shared" si="91"/>
        <v/>
      </c>
    </row>
    <row r="800" spans="1:33" x14ac:dyDescent="0.25">
      <c r="A800">
        <v>5339</v>
      </c>
      <c r="B800">
        <v>9296</v>
      </c>
      <c r="C800" s="6" t="s">
        <v>42</v>
      </c>
      <c r="D800" s="8">
        <v>31000018.18</v>
      </c>
      <c r="E800" s="6" t="s">
        <v>2171</v>
      </c>
      <c r="G800" s="10">
        <v>41117</v>
      </c>
      <c r="J800" s="133">
        <f ca="1">VLOOKUP(A800,OFFSET('Классификация клиентов'!$A$6,1,0,1000,2),2,0)</f>
        <v>1</v>
      </c>
      <c r="K800" s="15">
        <f t="shared" si="85"/>
        <v>1</v>
      </c>
      <c r="L800" s="15"/>
      <c r="M800" s="15"/>
      <c r="N800" s="16">
        <f t="shared" ca="1" si="87"/>
        <v>1</v>
      </c>
      <c r="O800" s="8">
        <f t="shared" ca="1" si="88"/>
        <v>1</v>
      </c>
      <c r="P800" s="8">
        <f t="shared" ca="1" si="89"/>
        <v>1</v>
      </c>
      <c r="Q800" s="8">
        <f t="shared" si="86"/>
        <v>0</v>
      </c>
      <c r="R800" s="16">
        <v>1</v>
      </c>
      <c r="S800" s="16"/>
      <c r="T800" s="19">
        <v>41117</v>
      </c>
      <c r="U800" s="16">
        <v>0</v>
      </c>
      <c r="V800" s="19"/>
      <c r="W800" s="160"/>
      <c r="X800" s="160"/>
      <c r="Y800" s="160"/>
      <c r="Z800" s="160"/>
      <c r="AA800" s="160"/>
      <c r="AB800" s="10">
        <v>41479</v>
      </c>
      <c r="AC800" t="s">
        <v>296</v>
      </c>
      <c r="AD800" s="160">
        <f t="shared" si="90"/>
        <v>0</v>
      </c>
      <c r="AF800" t="s">
        <v>466</v>
      </c>
      <c r="AG800" t="str">
        <f t="shared" si="91"/>
        <v/>
      </c>
    </row>
    <row r="801" spans="1:33" x14ac:dyDescent="0.25">
      <c r="A801">
        <v>5342</v>
      </c>
      <c r="B801">
        <v>16218</v>
      </c>
      <c r="C801" s="6" t="s">
        <v>2890</v>
      </c>
      <c r="D801" s="8">
        <v>112652373.19</v>
      </c>
      <c r="E801" s="6" t="s">
        <v>2832</v>
      </c>
      <c r="G801" s="10">
        <v>41163</v>
      </c>
      <c r="J801" s="133">
        <f ca="1">VLOOKUP(A801,OFFSET('Классификация клиентов'!$A$6,1,0,1000,2),2,0)</f>
        <v>3</v>
      </c>
      <c r="K801" s="15">
        <f t="shared" si="85"/>
        <v>3</v>
      </c>
      <c r="L801" s="15"/>
      <c r="M801" s="15"/>
      <c r="N801" s="16">
        <f t="shared" ca="1" si="87"/>
        <v>5</v>
      </c>
      <c r="O801" s="8">
        <f t="shared" ca="1" si="88"/>
        <v>5</v>
      </c>
      <c r="P801" s="8">
        <f t="shared" ca="1" si="89"/>
        <v>5</v>
      </c>
      <c r="Q801" s="8">
        <f t="shared" si="86"/>
        <v>0</v>
      </c>
      <c r="R801" s="16">
        <v>1</v>
      </c>
      <c r="S801" s="16"/>
      <c r="T801" s="19">
        <v>36526</v>
      </c>
      <c r="U801" s="16">
        <v>611</v>
      </c>
      <c r="V801" s="19"/>
      <c r="W801" s="160">
        <v>0</v>
      </c>
      <c r="X801" s="160"/>
      <c r="Y801" s="160"/>
      <c r="Z801" s="160"/>
      <c r="AA801" s="160"/>
      <c r="AB801" s="10">
        <v>42572</v>
      </c>
      <c r="AC801" t="s">
        <v>563</v>
      </c>
      <c r="AD801" s="160">
        <f t="shared" si="90"/>
        <v>1</v>
      </c>
      <c r="AF801" t="s">
        <v>2833</v>
      </c>
      <c r="AG801" t="str">
        <f t="shared" si="91"/>
        <v>реструктуризация (РМКК №13 от 2014-02-25)</v>
      </c>
    </row>
    <row r="802" spans="1:33" x14ac:dyDescent="0.25">
      <c r="A802">
        <v>5342</v>
      </c>
      <c r="B802">
        <v>16219</v>
      </c>
      <c r="C802" s="6" t="s">
        <v>2824</v>
      </c>
      <c r="D802" s="8">
        <v>56600000</v>
      </c>
      <c r="E802" s="6" t="s">
        <v>3517</v>
      </c>
      <c r="G802" s="10">
        <v>41334</v>
      </c>
      <c r="J802" s="133">
        <f ca="1">VLOOKUP(A802,OFFSET('Классификация клиентов'!$A$6,1,0,1000,2),2,0)</f>
        <v>3</v>
      </c>
      <c r="K802" s="15">
        <f t="shared" si="85"/>
        <v>3</v>
      </c>
      <c r="L802" s="15"/>
      <c r="M802" s="15"/>
      <c r="N802" s="16">
        <f t="shared" ca="1" si="87"/>
        <v>5</v>
      </c>
      <c r="O802" s="8">
        <f t="shared" ca="1" si="88"/>
        <v>5</v>
      </c>
      <c r="P802" s="8">
        <f t="shared" ca="1" si="89"/>
        <v>5</v>
      </c>
      <c r="Q802" s="8">
        <f t="shared" si="86"/>
        <v>0</v>
      </c>
      <c r="R802" s="16">
        <v>1</v>
      </c>
      <c r="S802" s="16"/>
      <c r="T802" s="19">
        <v>36526</v>
      </c>
      <c r="U802" s="16">
        <v>603</v>
      </c>
      <c r="V802" s="19"/>
      <c r="W802" s="160">
        <v>0</v>
      </c>
      <c r="X802" s="160"/>
      <c r="Y802" s="160"/>
      <c r="Z802" s="160"/>
      <c r="AA802" s="160"/>
      <c r="AB802" s="10">
        <v>42604</v>
      </c>
      <c r="AC802" t="s">
        <v>563</v>
      </c>
      <c r="AD802" s="160">
        <f t="shared" si="90"/>
        <v>1</v>
      </c>
      <c r="AF802" t="s">
        <v>2833</v>
      </c>
      <c r="AG802" t="str">
        <f t="shared" si="91"/>
        <v>реструктуризация (РМКК №13 от 2014-02-25)</v>
      </c>
    </row>
    <row r="803" spans="1:33" x14ac:dyDescent="0.25">
      <c r="A803">
        <v>5347</v>
      </c>
      <c r="B803">
        <v>9736</v>
      </c>
      <c r="C803" s="6" t="s">
        <v>276</v>
      </c>
      <c r="D803" s="8">
        <v>4533572.45</v>
      </c>
      <c r="E803" s="6" t="s">
        <v>2172</v>
      </c>
      <c r="G803" s="10">
        <v>40884</v>
      </c>
      <c r="J803" s="133">
        <f ca="1">VLOOKUP(A803,OFFSET('Классификация клиентов'!$A$6,1,0,1000,2),2,0)</f>
        <v>3</v>
      </c>
      <c r="K803" s="15">
        <f t="shared" si="85"/>
        <v>3</v>
      </c>
      <c r="L803" s="15"/>
      <c r="M803" s="15"/>
      <c r="N803" s="16">
        <f t="shared" ca="1" si="87"/>
        <v>5</v>
      </c>
      <c r="O803" s="8">
        <f t="shared" ca="1" si="88"/>
        <v>5</v>
      </c>
      <c r="P803" s="8">
        <f t="shared" ca="1" si="89"/>
        <v>5</v>
      </c>
      <c r="Q803" s="8">
        <f t="shared" si="86"/>
        <v>0</v>
      </c>
      <c r="R803" s="16">
        <v>1</v>
      </c>
      <c r="S803" s="16"/>
      <c r="T803" s="19">
        <v>36526</v>
      </c>
      <c r="U803" s="16">
        <v>1373</v>
      </c>
      <c r="V803" s="19"/>
      <c r="W803" s="160">
        <v>1</v>
      </c>
      <c r="X803" s="160"/>
      <c r="Y803" s="160"/>
      <c r="Z803" s="160"/>
      <c r="AA803" s="160"/>
      <c r="AB803" s="10">
        <v>41752</v>
      </c>
      <c r="AC803" t="s">
        <v>563</v>
      </c>
      <c r="AD803" s="160">
        <f t="shared" si="90"/>
        <v>1</v>
      </c>
      <c r="AF803" t="s">
        <v>1851</v>
      </c>
      <c r="AG803" t="str">
        <f t="shared" si="91"/>
        <v>реструктуризация (РУОБ отсутствует)</v>
      </c>
    </row>
    <row r="804" spans="1:33" x14ac:dyDescent="0.25">
      <c r="A804">
        <v>5347</v>
      </c>
      <c r="B804">
        <v>9737</v>
      </c>
      <c r="C804" s="6" t="s">
        <v>277</v>
      </c>
      <c r="D804" s="8">
        <v>6850072.6500000004</v>
      </c>
      <c r="E804" s="6" t="s">
        <v>2173</v>
      </c>
      <c r="G804" s="10">
        <v>41128</v>
      </c>
      <c r="J804" s="133">
        <f ca="1">VLOOKUP(A804,OFFSET('Классификация клиентов'!$A$6,1,0,1000,2),2,0)</f>
        <v>3</v>
      </c>
      <c r="K804" s="15">
        <f t="shared" si="85"/>
        <v>3</v>
      </c>
      <c r="L804" s="15"/>
      <c r="M804" s="15"/>
      <c r="N804" s="16">
        <f t="shared" ca="1" si="87"/>
        <v>5</v>
      </c>
      <c r="O804" s="8">
        <f t="shared" ca="1" si="88"/>
        <v>5</v>
      </c>
      <c r="P804" s="8">
        <f t="shared" ca="1" si="89"/>
        <v>5</v>
      </c>
      <c r="Q804" s="8">
        <f t="shared" si="86"/>
        <v>0</v>
      </c>
      <c r="R804" s="16">
        <v>1</v>
      </c>
      <c r="S804" s="16"/>
      <c r="T804" s="19">
        <v>36526</v>
      </c>
      <c r="U804" s="16">
        <v>1373</v>
      </c>
      <c r="V804" s="19"/>
      <c r="W804" s="160"/>
      <c r="X804" s="160"/>
      <c r="Y804" s="160"/>
      <c r="Z804" s="160"/>
      <c r="AA804" s="160"/>
      <c r="AB804" s="10">
        <v>41752</v>
      </c>
      <c r="AC804" t="s">
        <v>563</v>
      </c>
      <c r="AD804" s="160">
        <f t="shared" si="90"/>
        <v>0</v>
      </c>
      <c r="AF804" t="s">
        <v>466</v>
      </c>
      <c r="AG804" t="str">
        <f t="shared" si="91"/>
        <v/>
      </c>
    </row>
    <row r="805" spans="1:33" x14ac:dyDescent="0.25">
      <c r="A805">
        <v>5347</v>
      </c>
      <c r="B805">
        <v>9738</v>
      </c>
      <c r="C805" s="6" t="s">
        <v>278</v>
      </c>
      <c r="D805" s="8">
        <v>25002496.390000001</v>
      </c>
      <c r="E805" s="6" t="s">
        <v>2174</v>
      </c>
      <c r="G805" s="10">
        <v>41268</v>
      </c>
      <c r="J805" s="133">
        <f ca="1">VLOOKUP(A805,OFFSET('Классификация клиентов'!$A$6,1,0,1000,2),2,0)</f>
        <v>3</v>
      </c>
      <c r="K805" s="15">
        <f t="shared" si="85"/>
        <v>3</v>
      </c>
      <c r="L805" s="15"/>
      <c r="M805" s="15"/>
      <c r="N805" s="16">
        <f t="shared" ca="1" si="87"/>
        <v>5</v>
      </c>
      <c r="O805" s="8">
        <f t="shared" ca="1" si="88"/>
        <v>5</v>
      </c>
      <c r="P805" s="8">
        <f t="shared" ca="1" si="89"/>
        <v>5</v>
      </c>
      <c r="Q805" s="8">
        <f t="shared" si="86"/>
        <v>0</v>
      </c>
      <c r="R805" s="16">
        <v>1</v>
      </c>
      <c r="S805" s="16"/>
      <c r="T805" s="19">
        <v>36526</v>
      </c>
      <c r="U805" s="16">
        <v>1373</v>
      </c>
      <c r="V805" s="19"/>
      <c r="W805" s="160"/>
      <c r="X805" s="160"/>
      <c r="Y805" s="160"/>
      <c r="Z805" s="160"/>
      <c r="AA805" s="160"/>
      <c r="AB805" s="10">
        <v>41752</v>
      </c>
      <c r="AC805" t="s">
        <v>563</v>
      </c>
      <c r="AD805" s="160">
        <f t="shared" si="90"/>
        <v>0</v>
      </c>
      <c r="AF805" t="s">
        <v>466</v>
      </c>
      <c r="AG805" t="str">
        <f t="shared" si="91"/>
        <v/>
      </c>
    </row>
    <row r="806" spans="1:33" x14ac:dyDescent="0.25">
      <c r="A806">
        <v>5347</v>
      </c>
      <c r="B806">
        <v>9739</v>
      </c>
      <c r="C806" s="6" t="s">
        <v>279</v>
      </c>
      <c r="D806" s="8">
        <v>24650345.969999999</v>
      </c>
      <c r="E806" s="6" t="s">
        <v>2175</v>
      </c>
      <c r="G806" s="10">
        <v>41292</v>
      </c>
      <c r="J806" s="133">
        <f ca="1">VLOOKUP(A806,OFFSET('Классификация клиентов'!$A$6,1,0,1000,2),2,0)</f>
        <v>3</v>
      </c>
      <c r="K806" s="15">
        <f t="shared" si="85"/>
        <v>3</v>
      </c>
      <c r="L806" s="15"/>
      <c r="M806" s="15"/>
      <c r="N806" s="16">
        <f t="shared" ca="1" si="87"/>
        <v>5</v>
      </c>
      <c r="O806" s="8">
        <f t="shared" ca="1" si="88"/>
        <v>5</v>
      </c>
      <c r="P806" s="8">
        <f t="shared" ca="1" si="89"/>
        <v>5</v>
      </c>
      <c r="Q806" s="8">
        <f t="shared" si="86"/>
        <v>0</v>
      </c>
      <c r="R806" s="16">
        <v>1</v>
      </c>
      <c r="S806" s="16"/>
      <c r="T806" s="19">
        <v>36526</v>
      </c>
      <c r="U806" s="16">
        <v>1373</v>
      </c>
      <c r="V806" s="19"/>
      <c r="W806" s="160"/>
      <c r="X806" s="160"/>
      <c r="Y806" s="160"/>
      <c r="Z806" s="160"/>
      <c r="AA806" s="160"/>
      <c r="AB806" s="10">
        <v>41752</v>
      </c>
      <c r="AC806" t="s">
        <v>563</v>
      </c>
      <c r="AD806" s="160">
        <f t="shared" si="90"/>
        <v>0</v>
      </c>
      <c r="AF806" t="s">
        <v>466</v>
      </c>
      <c r="AG806" t="str">
        <f t="shared" si="91"/>
        <v/>
      </c>
    </row>
    <row r="807" spans="1:33" x14ac:dyDescent="0.25">
      <c r="A807">
        <v>5348</v>
      </c>
      <c r="B807">
        <v>12956</v>
      </c>
      <c r="C807" s="6" t="s">
        <v>3059</v>
      </c>
      <c r="D807" s="8">
        <v>260000000</v>
      </c>
      <c r="E807" s="6" t="s">
        <v>2176</v>
      </c>
      <c r="G807" s="10">
        <v>41852</v>
      </c>
      <c r="J807" s="133">
        <f ca="1">VLOOKUP(A807,OFFSET('Классификация клиентов'!$A$6,1,0,1000,2),2,0)</f>
        <v>1</v>
      </c>
      <c r="K807" s="15">
        <f t="shared" si="85"/>
        <v>1</v>
      </c>
      <c r="L807" s="15"/>
      <c r="M807" s="15"/>
      <c r="N807" s="16">
        <f t="shared" ca="1" si="87"/>
        <v>1</v>
      </c>
      <c r="O807" s="8">
        <f t="shared" ca="1" si="88"/>
        <v>1</v>
      </c>
      <c r="P807" s="8">
        <f t="shared" ca="1" si="89"/>
        <v>1</v>
      </c>
      <c r="Q807" s="8">
        <f t="shared" si="86"/>
        <v>0</v>
      </c>
      <c r="R807" s="16">
        <v>1</v>
      </c>
      <c r="S807" s="16"/>
      <c r="T807" s="19">
        <v>41876</v>
      </c>
      <c r="U807" s="16">
        <v>0</v>
      </c>
      <c r="V807" s="19"/>
      <c r="W807" s="160"/>
      <c r="X807" s="160"/>
      <c r="Y807" s="160"/>
      <c r="Z807" s="160"/>
      <c r="AA807" s="160"/>
      <c r="AB807" s="10">
        <v>42328</v>
      </c>
      <c r="AC807" t="s">
        <v>239</v>
      </c>
      <c r="AD807" s="160">
        <f t="shared" si="90"/>
        <v>0</v>
      </c>
      <c r="AF807" t="s">
        <v>466</v>
      </c>
      <c r="AG807" t="str">
        <f t="shared" si="91"/>
        <v/>
      </c>
    </row>
    <row r="808" spans="1:33" x14ac:dyDescent="0.25">
      <c r="A808">
        <v>5348</v>
      </c>
      <c r="B808">
        <v>24525</v>
      </c>
      <c r="C808" s="6" t="s">
        <v>5407</v>
      </c>
      <c r="D808" s="8">
        <v>100000000</v>
      </c>
      <c r="E808" s="6" t="s">
        <v>5410</v>
      </c>
      <c r="G808" s="10">
        <v>42562</v>
      </c>
      <c r="J808" s="133">
        <f ca="1">VLOOKUP(A808,OFFSET('Классификация клиентов'!$A$6,1,0,1000,2),2,0)</f>
        <v>1</v>
      </c>
      <c r="K808" s="15">
        <f t="shared" si="85"/>
        <v>1</v>
      </c>
      <c r="L808" s="15"/>
      <c r="M808" s="15"/>
      <c r="N808" s="16">
        <f t="shared" ca="1" si="87"/>
        <v>1</v>
      </c>
      <c r="O808" s="8">
        <f t="shared" ca="1" si="88"/>
        <v>1</v>
      </c>
      <c r="P808" s="8">
        <f t="shared" ca="1" si="89"/>
        <v>1</v>
      </c>
      <c r="Q808" s="8">
        <f t="shared" si="86"/>
        <v>0</v>
      </c>
      <c r="R808" s="16">
        <v>1</v>
      </c>
      <c r="S808" s="16"/>
      <c r="T808" s="19">
        <v>42576</v>
      </c>
      <c r="U808" s="16">
        <v>0</v>
      </c>
      <c r="V808" s="19"/>
      <c r="W808" s="160"/>
      <c r="X808" s="160"/>
      <c r="Y808" s="160"/>
      <c r="Z808" s="160"/>
      <c r="AA808" s="160"/>
      <c r="AB808" s="10">
        <v>42635</v>
      </c>
      <c r="AC808" t="s">
        <v>239</v>
      </c>
      <c r="AD808" s="160">
        <f t="shared" si="90"/>
        <v>0</v>
      </c>
      <c r="AF808" t="s">
        <v>466</v>
      </c>
      <c r="AG808" t="str">
        <f t="shared" si="91"/>
        <v/>
      </c>
    </row>
    <row r="809" spans="1:33" x14ac:dyDescent="0.25">
      <c r="A809">
        <v>5348</v>
      </c>
      <c r="B809">
        <v>27346</v>
      </c>
      <c r="C809" s="6" t="s">
        <v>7819</v>
      </c>
      <c r="D809" s="8">
        <v>23719877.530000001</v>
      </c>
      <c r="E809" s="6" t="s">
        <v>7823</v>
      </c>
      <c r="G809" s="10">
        <v>42712</v>
      </c>
      <c r="J809" s="133">
        <f ca="1">VLOOKUP(A809,OFFSET('Классификация клиентов'!$A$6,1,0,1000,2),2,0)</f>
        <v>1</v>
      </c>
      <c r="K809" s="15">
        <f t="shared" si="85"/>
        <v>1</v>
      </c>
      <c r="L809" s="15"/>
      <c r="M809" s="15"/>
      <c r="N809" s="16">
        <f t="shared" ca="1" si="87"/>
        <v>1</v>
      </c>
      <c r="O809" s="8">
        <f t="shared" ca="1" si="88"/>
        <v>1</v>
      </c>
      <c r="P809" s="8">
        <f t="shared" ca="1" si="89"/>
        <v>1</v>
      </c>
      <c r="Q809" s="8">
        <f t="shared" si="86"/>
        <v>0</v>
      </c>
      <c r="R809" s="16">
        <v>1</v>
      </c>
      <c r="S809" s="16"/>
      <c r="T809" s="19">
        <v>42729</v>
      </c>
      <c r="U809" s="16">
        <v>0</v>
      </c>
      <c r="V809" s="19"/>
      <c r="W809" s="160"/>
      <c r="X809" s="160"/>
      <c r="Y809" s="160">
        <v>0</v>
      </c>
      <c r="Z809" s="160"/>
      <c r="AA809" s="160"/>
      <c r="AB809" s="10">
        <v>42766</v>
      </c>
      <c r="AC809" t="s">
        <v>239</v>
      </c>
      <c r="AD809" s="160">
        <f t="shared" si="90"/>
        <v>1</v>
      </c>
      <c r="AF809" t="s">
        <v>7824</v>
      </c>
      <c r="AG809" t="str">
        <f t="shared" si="91"/>
        <v>цели: предоставление/погашение займов 3 лицам (РКК СБ №70 от 2016-09-27)</v>
      </c>
    </row>
    <row r="810" spans="1:33" x14ac:dyDescent="0.25">
      <c r="A810">
        <v>5354</v>
      </c>
      <c r="B810">
        <v>9437</v>
      </c>
      <c r="C810" s="6" t="s">
        <v>4</v>
      </c>
      <c r="D810" s="8">
        <v>34463243.829999998</v>
      </c>
      <c r="E810" s="6" t="s">
        <v>2177</v>
      </c>
      <c r="G810" s="10">
        <v>40459</v>
      </c>
      <c r="J810" s="133">
        <f ca="1">VLOOKUP(A810,OFFSET('Классификация клиентов'!$A$6,1,0,1000,2),2,0)</f>
        <v>3</v>
      </c>
      <c r="K810" s="15">
        <f t="shared" si="85"/>
        <v>3</v>
      </c>
      <c r="L810" s="15"/>
      <c r="M810" s="15"/>
      <c r="N810" s="16">
        <f t="shared" ca="1" si="87"/>
        <v>5</v>
      </c>
      <c r="O810" s="8">
        <f t="shared" ca="1" si="88"/>
        <v>5</v>
      </c>
      <c r="P810" s="8">
        <f t="shared" ca="1" si="89"/>
        <v>5</v>
      </c>
      <c r="Q810" s="8">
        <f t="shared" si="86"/>
        <v>0</v>
      </c>
      <c r="R810" s="16">
        <v>1</v>
      </c>
      <c r="S810" s="16"/>
      <c r="T810" s="19">
        <v>36526</v>
      </c>
      <c r="U810" s="16">
        <v>1478</v>
      </c>
      <c r="V810" s="19"/>
      <c r="W810" s="160"/>
      <c r="X810" s="160"/>
      <c r="Y810" s="160"/>
      <c r="Z810" s="160"/>
      <c r="AA810" s="160"/>
      <c r="AB810" s="10">
        <v>42083</v>
      </c>
      <c r="AC810" t="s">
        <v>563</v>
      </c>
      <c r="AD810" s="160">
        <f t="shared" si="90"/>
        <v>0</v>
      </c>
      <c r="AF810" t="s">
        <v>466</v>
      </c>
      <c r="AG810" t="str">
        <f t="shared" si="91"/>
        <v/>
      </c>
    </row>
    <row r="811" spans="1:33" x14ac:dyDescent="0.25">
      <c r="A811">
        <v>5357</v>
      </c>
      <c r="B811">
        <v>9727</v>
      </c>
      <c r="C811" s="6" t="s">
        <v>381</v>
      </c>
      <c r="D811" s="8">
        <v>1887540.11</v>
      </c>
      <c r="E811" s="6" t="s">
        <v>2178</v>
      </c>
      <c r="G811" s="10">
        <v>39231</v>
      </c>
      <c r="J811" s="133">
        <f ca="1">VLOOKUP(A811,OFFSET('Классификация клиентов'!$A$6,1,0,1000,2),2,0)</f>
        <v>3</v>
      </c>
      <c r="K811" s="15">
        <f t="shared" si="85"/>
        <v>3</v>
      </c>
      <c r="L811" s="15"/>
      <c r="M811" s="15"/>
      <c r="N811" s="16">
        <f t="shared" ca="1" si="87"/>
        <v>5</v>
      </c>
      <c r="O811" s="8">
        <f t="shared" ca="1" si="88"/>
        <v>5</v>
      </c>
      <c r="P811" s="8">
        <f t="shared" ca="1" si="89"/>
        <v>5</v>
      </c>
      <c r="Q811" s="8">
        <f t="shared" si="86"/>
        <v>0</v>
      </c>
      <c r="R811" s="16">
        <v>1</v>
      </c>
      <c r="S811" s="16"/>
      <c r="T811" s="19">
        <v>36526</v>
      </c>
      <c r="U811" s="16">
        <v>1828</v>
      </c>
      <c r="V811" s="19"/>
      <c r="W811" s="160"/>
      <c r="X811" s="160"/>
      <c r="Y811" s="160"/>
      <c r="Z811" s="160"/>
      <c r="AA811" s="160"/>
      <c r="AB811" s="10">
        <v>42155</v>
      </c>
      <c r="AC811" t="s">
        <v>563</v>
      </c>
      <c r="AD811" s="160">
        <f t="shared" si="90"/>
        <v>0</v>
      </c>
      <c r="AF811" t="s">
        <v>466</v>
      </c>
      <c r="AG811" t="str">
        <f t="shared" si="91"/>
        <v/>
      </c>
    </row>
    <row r="812" spans="1:33" x14ac:dyDescent="0.25">
      <c r="A812">
        <v>5374</v>
      </c>
      <c r="B812">
        <v>27401</v>
      </c>
      <c r="C812" s="6" t="s">
        <v>7867</v>
      </c>
      <c r="D812" s="8">
        <v>80000000</v>
      </c>
      <c r="E812" s="6" t="s">
        <v>7877</v>
      </c>
      <c r="G812" s="10">
        <v>42734</v>
      </c>
      <c r="J812" s="133">
        <f ca="1">VLOOKUP(A812,OFFSET('Классификация клиентов'!$A$6,1,0,1000,2),2,0)</f>
        <v>2.1</v>
      </c>
      <c r="K812" s="15">
        <f t="shared" si="85"/>
        <v>1</v>
      </c>
      <c r="L812" s="15">
        <v>-2</v>
      </c>
      <c r="M812" s="15" t="s">
        <v>178</v>
      </c>
      <c r="N812" s="16">
        <f t="shared" ca="1" si="87"/>
        <v>1</v>
      </c>
      <c r="O812" s="8">
        <f t="shared" ca="1" si="88"/>
        <v>1</v>
      </c>
      <c r="P812" s="8">
        <f t="shared" ca="1" si="89"/>
        <v>1</v>
      </c>
      <c r="Q812" s="8">
        <f t="shared" si="86"/>
        <v>0</v>
      </c>
      <c r="R812" s="16">
        <v>1</v>
      </c>
      <c r="S812" s="16"/>
      <c r="T812" s="19">
        <v>42766</v>
      </c>
      <c r="U812" s="16">
        <v>0</v>
      </c>
      <c r="V812" s="19"/>
      <c r="W812" s="160"/>
      <c r="X812" s="160"/>
      <c r="Y812" s="160"/>
      <c r="Z812" s="160"/>
      <c r="AA812" s="160"/>
      <c r="AB812" s="10">
        <v>42766</v>
      </c>
      <c r="AC812" t="s">
        <v>296</v>
      </c>
      <c r="AD812" s="160">
        <f t="shared" si="90"/>
        <v>0</v>
      </c>
      <c r="AF812" t="s">
        <v>466</v>
      </c>
      <c r="AG812" t="str">
        <f t="shared" si="91"/>
        <v/>
      </c>
    </row>
    <row r="813" spans="1:33" x14ac:dyDescent="0.25">
      <c r="A813">
        <v>5380</v>
      </c>
      <c r="B813">
        <v>16792</v>
      </c>
      <c r="C813" s="6" t="s">
        <v>3089</v>
      </c>
      <c r="D813" s="8">
        <v>530495331.88</v>
      </c>
      <c r="E813" s="6" t="s">
        <v>3092</v>
      </c>
      <c r="G813" s="10">
        <v>42289</v>
      </c>
      <c r="J813" s="133">
        <f ca="1">VLOOKUP(A813,OFFSET('Классификация клиентов'!$A$6,1,0,1000,2),2,0)</f>
        <v>1</v>
      </c>
      <c r="K813" s="15">
        <f t="shared" si="85"/>
        <v>1</v>
      </c>
      <c r="L813" s="15"/>
      <c r="M813" s="15"/>
      <c r="N813" s="16">
        <f t="shared" ca="1" si="87"/>
        <v>1</v>
      </c>
      <c r="O813" s="8">
        <f t="shared" ca="1" si="88"/>
        <v>1</v>
      </c>
      <c r="P813" s="8">
        <f t="shared" ca="1" si="89"/>
        <v>1</v>
      </c>
      <c r="Q813" s="8">
        <f t="shared" si="86"/>
        <v>0</v>
      </c>
      <c r="R813" s="16">
        <v>1</v>
      </c>
      <c r="S813" s="16"/>
      <c r="T813" s="19">
        <v>42297</v>
      </c>
      <c r="U813" s="16">
        <v>0</v>
      </c>
      <c r="V813" s="19"/>
      <c r="W813" s="160"/>
      <c r="X813" s="160"/>
      <c r="Y813" s="160"/>
      <c r="Z813" s="160"/>
      <c r="AA813" s="160"/>
      <c r="AB813" s="10">
        <v>42366</v>
      </c>
      <c r="AC813" t="s">
        <v>296</v>
      </c>
      <c r="AD813" s="160">
        <f t="shared" si="90"/>
        <v>0</v>
      </c>
      <c r="AF813" t="s">
        <v>466</v>
      </c>
      <c r="AG813" t="str">
        <f t="shared" si="91"/>
        <v/>
      </c>
    </row>
    <row r="814" spans="1:33" x14ac:dyDescent="0.25">
      <c r="A814">
        <v>5380</v>
      </c>
      <c r="B814">
        <v>26694</v>
      </c>
      <c r="C814" s="6" t="s">
        <v>5748</v>
      </c>
      <c r="D814" s="8">
        <v>121649292.41</v>
      </c>
      <c r="E814" s="6" t="s">
        <v>5752</v>
      </c>
      <c r="G814" s="10">
        <v>42622</v>
      </c>
      <c r="J814" s="133">
        <f ca="1">VLOOKUP(A814,OFFSET('Классификация клиентов'!$A$6,1,0,1000,2),2,0)</f>
        <v>1</v>
      </c>
      <c r="K814" s="15">
        <f t="shared" si="85"/>
        <v>1</v>
      </c>
      <c r="L814" s="15"/>
      <c r="M814" s="15"/>
      <c r="N814" s="16">
        <f t="shared" ca="1" si="87"/>
        <v>1</v>
      </c>
      <c r="O814" s="8">
        <f t="shared" ca="1" si="88"/>
        <v>1</v>
      </c>
      <c r="P814" s="8">
        <f t="shared" ca="1" si="89"/>
        <v>1</v>
      </c>
      <c r="Q814" s="8">
        <f t="shared" si="86"/>
        <v>0</v>
      </c>
      <c r="R814" s="16">
        <v>1</v>
      </c>
      <c r="S814" s="16"/>
      <c r="T814" s="19">
        <v>42681</v>
      </c>
      <c r="U814" s="16">
        <v>0</v>
      </c>
      <c r="V814" s="19"/>
      <c r="W814" s="160"/>
      <c r="X814" s="160"/>
      <c r="Y814" s="160"/>
      <c r="Z814" s="160"/>
      <c r="AA814" s="160"/>
      <c r="AB814" s="10">
        <v>42674</v>
      </c>
      <c r="AC814" t="s">
        <v>296</v>
      </c>
      <c r="AD814" s="160">
        <f t="shared" si="90"/>
        <v>0</v>
      </c>
      <c r="AF814" t="s">
        <v>466</v>
      </c>
      <c r="AG814" t="str">
        <f t="shared" si="91"/>
        <v/>
      </c>
    </row>
    <row r="815" spans="1:33" x14ac:dyDescent="0.25">
      <c r="A815">
        <v>5380</v>
      </c>
      <c r="B815">
        <v>26695</v>
      </c>
      <c r="C815" s="6" t="s">
        <v>5487</v>
      </c>
      <c r="D815" s="8">
        <v>96360250.319999993</v>
      </c>
      <c r="E815" s="6" t="s">
        <v>5488</v>
      </c>
      <c r="G815" s="10">
        <v>42622</v>
      </c>
      <c r="J815" s="133">
        <f ca="1">VLOOKUP(A815,OFFSET('Классификация клиентов'!$A$6,1,0,1000,2),2,0)</f>
        <v>1</v>
      </c>
      <c r="K815" s="15">
        <f t="shared" si="85"/>
        <v>1</v>
      </c>
      <c r="L815" s="15"/>
      <c r="M815" s="15"/>
      <c r="N815" s="16">
        <f t="shared" ca="1" si="87"/>
        <v>1</v>
      </c>
      <c r="O815" s="8">
        <f t="shared" ca="1" si="88"/>
        <v>1</v>
      </c>
      <c r="P815" s="8">
        <f t="shared" ca="1" si="89"/>
        <v>1</v>
      </c>
      <c r="Q815" s="8">
        <f t="shared" si="86"/>
        <v>0</v>
      </c>
      <c r="R815" s="16">
        <v>1</v>
      </c>
      <c r="S815" s="16"/>
      <c r="T815" s="19">
        <v>42663</v>
      </c>
      <c r="U815" s="16">
        <v>0</v>
      </c>
      <c r="V815" s="19"/>
      <c r="W815" s="160"/>
      <c r="X815" s="160"/>
      <c r="Y815" s="160"/>
      <c r="Z815" s="160"/>
      <c r="AA815" s="160"/>
      <c r="AB815" s="10">
        <v>42643</v>
      </c>
      <c r="AC815" t="s">
        <v>296</v>
      </c>
      <c r="AD815" s="160">
        <f t="shared" si="90"/>
        <v>0</v>
      </c>
      <c r="AF815" t="s">
        <v>466</v>
      </c>
      <c r="AG815" t="str">
        <f t="shared" si="91"/>
        <v/>
      </c>
    </row>
    <row r="816" spans="1:33" x14ac:dyDescent="0.25">
      <c r="A816">
        <v>5384</v>
      </c>
      <c r="B816">
        <v>14087</v>
      </c>
      <c r="C816" s="6" t="s">
        <v>1640</v>
      </c>
      <c r="D816" s="8">
        <v>208976414.40000001</v>
      </c>
      <c r="E816" s="6" t="s">
        <v>2179</v>
      </c>
      <c r="G816" s="10">
        <v>41969</v>
      </c>
      <c r="J816" s="133">
        <f ca="1">VLOOKUP(A816,OFFSET('Классификация клиентов'!$A$6,1,0,1000,2),2,0)</f>
        <v>2</v>
      </c>
      <c r="K816" s="15">
        <f t="shared" si="85"/>
        <v>1</v>
      </c>
      <c r="L816" s="15"/>
      <c r="M816" s="15"/>
      <c r="N816" s="16">
        <f t="shared" ca="1" si="87"/>
        <v>2</v>
      </c>
      <c r="O816" s="8">
        <f t="shared" ca="1" si="88"/>
        <v>2</v>
      </c>
      <c r="P816" s="8">
        <f t="shared" ca="1" si="89"/>
        <v>2</v>
      </c>
      <c r="Q816" s="8">
        <f t="shared" si="86"/>
        <v>0</v>
      </c>
      <c r="R816" s="16">
        <v>1</v>
      </c>
      <c r="S816" s="16"/>
      <c r="T816" s="19">
        <v>41983</v>
      </c>
      <c r="U816" s="16">
        <v>0</v>
      </c>
      <c r="V816" s="19"/>
      <c r="W816" s="160"/>
      <c r="X816" s="160"/>
      <c r="Y816" s="160"/>
      <c r="Z816" s="160"/>
      <c r="AA816" s="160"/>
      <c r="AB816" s="10">
        <v>42735</v>
      </c>
      <c r="AC816" t="s">
        <v>298</v>
      </c>
      <c r="AD816" s="160">
        <f t="shared" si="90"/>
        <v>0</v>
      </c>
      <c r="AF816" t="s">
        <v>466</v>
      </c>
      <c r="AG816" t="str">
        <f t="shared" si="91"/>
        <v/>
      </c>
    </row>
    <row r="817" spans="1:33" x14ac:dyDescent="0.25">
      <c r="A817">
        <v>5398</v>
      </c>
      <c r="B817">
        <v>13054</v>
      </c>
      <c r="C817" s="6" t="s">
        <v>1460</v>
      </c>
      <c r="D817" s="8">
        <v>189583333.38999999</v>
      </c>
      <c r="E817" s="6" t="s">
        <v>2180</v>
      </c>
      <c r="G817" s="10">
        <v>41870</v>
      </c>
      <c r="J817" s="133">
        <f ca="1">VLOOKUP(A817,OFFSET('Классификация клиентов'!$A$6,1,0,1000,2),2,0)</f>
        <v>1</v>
      </c>
      <c r="K817" s="15">
        <f t="shared" si="85"/>
        <v>1</v>
      </c>
      <c r="L817" s="15"/>
      <c r="M817" s="15"/>
      <c r="N817" s="16">
        <f t="shared" ca="1" si="87"/>
        <v>1</v>
      </c>
      <c r="O817" s="8">
        <f t="shared" ca="1" si="88"/>
        <v>1</v>
      </c>
      <c r="P817" s="8">
        <f t="shared" ca="1" si="89"/>
        <v>1</v>
      </c>
      <c r="Q817" s="8">
        <f t="shared" si="86"/>
        <v>0</v>
      </c>
      <c r="R817" s="16">
        <v>1</v>
      </c>
      <c r="S817" s="16"/>
      <c r="T817" s="19">
        <v>41877</v>
      </c>
      <c r="U817" s="16">
        <v>0</v>
      </c>
      <c r="V817" s="19"/>
      <c r="W817" s="160">
        <v>0</v>
      </c>
      <c r="X817" s="160"/>
      <c r="Y817" s="160">
        <v>0</v>
      </c>
      <c r="Z817" s="160"/>
      <c r="AA817" s="160"/>
      <c r="AB817" s="10">
        <v>42146</v>
      </c>
      <c r="AC817" t="s">
        <v>296</v>
      </c>
      <c r="AD817" s="160">
        <f t="shared" si="90"/>
        <v>2</v>
      </c>
      <c r="AF817" t="s">
        <v>2528</v>
      </c>
      <c r="AG817" t="str">
        <f t="shared" si="91"/>
        <v>реструктуризация (РП №23 от 2015-02-25);
цели: вложения в уставные капиталы 3 лиц (РКК №63 от 2014-08-04)</v>
      </c>
    </row>
    <row r="818" spans="1:33" x14ac:dyDescent="0.25">
      <c r="A818">
        <v>5398</v>
      </c>
      <c r="B818">
        <v>17722</v>
      </c>
      <c r="C818" s="6" t="s">
        <v>3921</v>
      </c>
      <c r="D818" s="8">
        <v>200000000</v>
      </c>
      <c r="E818" s="6" t="s">
        <v>3922</v>
      </c>
      <c r="G818" s="10">
        <v>42459</v>
      </c>
      <c r="J818" s="133">
        <f ca="1">VLOOKUP(A818,OFFSET('Классификация клиентов'!$A$6,1,0,1000,2),2,0)</f>
        <v>1</v>
      </c>
      <c r="K818" s="15">
        <f t="shared" si="85"/>
        <v>1</v>
      </c>
      <c r="L818" s="15"/>
      <c r="M818" s="15"/>
      <c r="N818" s="16">
        <f t="shared" ca="1" si="87"/>
        <v>1</v>
      </c>
      <c r="O818" s="8">
        <f t="shared" ca="1" si="88"/>
        <v>1</v>
      </c>
      <c r="P818" s="8">
        <f t="shared" ca="1" si="89"/>
        <v>1</v>
      </c>
      <c r="Q818" s="8">
        <f t="shared" si="86"/>
        <v>0</v>
      </c>
      <c r="R818" s="16">
        <v>1</v>
      </c>
      <c r="S818" s="16"/>
      <c r="T818" s="19">
        <v>42475</v>
      </c>
      <c r="U818" s="16">
        <v>0</v>
      </c>
      <c r="V818" s="19"/>
      <c r="W818" s="160"/>
      <c r="X818" s="160"/>
      <c r="Y818" s="160"/>
      <c r="Z818" s="160"/>
      <c r="AA818" s="160"/>
      <c r="AB818" s="10">
        <v>42490</v>
      </c>
      <c r="AC818" t="s">
        <v>296</v>
      </c>
      <c r="AD818" s="160">
        <f t="shared" si="90"/>
        <v>0</v>
      </c>
      <c r="AF818" t="s">
        <v>466</v>
      </c>
      <c r="AG818" t="str">
        <f t="shared" si="91"/>
        <v/>
      </c>
    </row>
    <row r="819" spans="1:33" x14ac:dyDescent="0.25">
      <c r="A819">
        <v>5400</v>
      </c>
      <c r="B819">
        <v>9579</v>
      </c>
      <c r="C819" s="6" t="s">
        <v>172</v>
      </c>
      <c r="D819" s="8">
        <v>4000000000</v>
      </c>
      <c r="E819" s="6" t="s">
        <v>2181</v>
      </c>
      <c r="G819" s="10">
        <v>41526</v>
      </c>
      <c r="J819" s="133">
        <f ca="1">VLOOKUP(A819,OFFSET('Классификация клиентов'!$A$6,1,0,1000,2),2,0)</f>
        <v>1</v>
      </c>
      <c r="K819" s="15">
        <f t="shared" si="85"/>
        <v>3</v>
      </c>
      <c r="L819" s="15"/>
      <c r="M819" s="15"/>
      <c r="N819" s="16">
        <f t="shared" ca="1" si="87"/>
        <v>3</v>
      </c>
      <c r="O819" s="8">
        <f t="shared" ca="1" si="88"/>
        <v>3</v>
      </c>
      <c r="P819" s="8">
        <f t="shared" ca="1" si="89"/>
        <v>3</v>
      </c>
      <c r="Q819" s="8">
        <f t="shared" si="86"/>
        <v>0</v>
      </c>
      <c r="R819" s="16">
        <v>1</v>
      </c>
      <c r="S819" s="16"/>
      <c r="T819" s="19">
        <v>41526</v>
      </c>
      <c r="U819" s="16">
        <v>447</v>
      </c>
      <c r="V819" s="19"/>
      <c r="W819" s="160"/>
      <c r="X819" s="160"/>
      <c r="Y819" s="160">
        <v>0</v>
      </c>
      <c r="Z819" s="160"/>
      <c r="AA819" s="160"/>
      <c r="AB819" s="10">
        <v>42573</v>
      </c>
      <c r="AC819" t="s">
        <v>296</v>
      </c>
      <c r="AD819" s="160">
        <f t="shared" si="90"/>
        <v>1</v>
      </c>
      <c r="AF819" t="s">
        <v>2182</v>
      </c>
      <c r="AG819" t="str">
        <f t="shared" si="91"/>
        <v>цели: предоставление/погашение займов 3 лицам (РП №23 от 2013-05-28)</v>
      </c>
    </row>
    <row r="820" spans="1:33" x14ac:dyDescent="0.25">
      <c r="A820">
        <v>5408</v>
      </c>
      <c r="B820">
        <v>10427</v>
      </c>
      <c r="C820" s="6" t="s">
        <v>3350</v>
      </c>
      <c r="D820" s="8">
        <v>1530560500</v>
      </c>
      <c r="E820" s="6" t="s">
        <v>2183</v>
      </c>
      <c r="G820" s="10">
        <v>41625</v>
      </c>
      <c r="J820" s="133">
        <f ca="1">VLOOKUP(A820,OFFSET('Классификация клиентов'!$A$6,1,0,1000,2),2,0)</f>
        <v>2.2000000000000002</v>
      </c>
      <c r="K820" s="15">
        <f t="shared" si="85"/>
        <v>3</v>
      </c>
      <c r="L820" s="15"/>
      <c r="M820" s="15"/>
      <c r="N820" s="16">
        <f t="shared" ca="1" si="87"/>
        <v>4.2</v>
      </c>
      <c r="O820" s="8">
        <f t="shared" ca="1" si="88"/>
        <v>4.2</v>
      </c>
      <c r="P820" s="8">
        <f t="shared" ca="1" si="89"/>
        <v>4.2</v>
      </c>
      <c r="Q820" s="8">
        <f t="shared" si="86"/>
        <v>0</v>
      </c>
      <c r="R820" s="16">
        <v>1</v>
      </c>
      <c r="S820" s="16"/>
      <c r="T820" s="19">
        <v>36526</v>
      </c>
      <c r="U820" s="16">
        <v>457</v>
      </c>
      <c r="V820" s="19"/>
      <c r="W820" s="160"/>
      <c r="X820" s="160"/>
      <c r="Y820" s="160">
        <v>0</v>
      </c>
      <c r="Z820" s="160"/>
      <c r="AA820" s="160"/>
      <c r="AB820" s="10">
        <v>42360</v>
      </c>
      <c r="AC820" t="s">
        <v>563</v>
      </c>
      <c r="AD820" s="160">
        <f t="shared" si="90"/>
        <v>1</v>
      </c>
      <c r="AF820" t="s">
        <v>2184</v>
      </c>
      <c r="AG820" t="str">
        <f t="shared" si="91"/>
        <v>цели: предоставление/погашение займов 3 лицам (РКК №75 от 2013-09-19)</v>
      </c>
    </row>
    <row r="821" spans="1:33" x14ac:dyDescent="0.25">
      <c r="A821">
        <v>5414</v>
      </c>
      <c r="B821">
        <v>9594</v>
      </c>
      <c r="C821" s="6" t="s">
        <v>2974</v>
      </c>
      <c r="D821" s="8">
        <v>14175950483.58</v>
      </c>
      <c r="E821" s="6" t="s">
        <v>2185</v>
      </c>
      <c r="G821" s="10">
        <v>41534</v>
      </c>
      <c r="J821" s="133">
        <f ca="1">VLOOKUP(A821,OFFSET('Классификация клиентов'!$A$6,1,0,1000,2),2,0)</f>
        <v>1</v>
      </c>
      <c r="K821" s="15">
        <f t="shared" si="85"/>
        <v>3</v>
      </c>
      <c r="L821" s="15">
        <v>-2</v>
      </c>
      <c r="M821" s="15" t="s">
        <v>178</v>
      </c>
      <c r="N821" s="16">
        <f t="shared" ca="1" si="87"/>
        <v>2</v>
      </c>
      <c r="O821" s="8">
        <f t="shared" ca="1" si="88"/>
        <v>2</v>
      </c>
      <c r="P821" s="8">
        <f t="shared" ca="1" si="89"/>
        <v>2</v>
      </c>
      <c r="Q821" s="8">
        <f t="shared" si="86"/>
        <v>0</v>
      </c>
      <c r="R821" s="16">
        <v>1</v>
      </c>
      <c r="S821" s="16"/>
      <c r="T821" s="19">
        <v>41572</v>
      </c>
      <c r="U821" s="16">
        <v>160</v>
      </c>
      <c r="V821" s="19"/>
      <c r="W821" s="160">
        <v>2</v>
      </c>
      <c r="X821" s="160"/>
      <c r="Y821" s="160"/>
      <c r="Z821" s="160"/>
      <c r="AA821" s="160"/>
      <c r="AB821" s="10">
        <v>42664</v>
      </c>
      <c r="AC821" t="s">
        <v>296</v>
      </c>
      <c r="AD821" s="160">
        <f t="shared" si="90"/>
        <v>1</v>
      </c>
      <c r="AF821" t="s">
        <v>3518</v>
      </c>
      <c r="AG821" t="str">
        <f t="shared" si="91"/>
        <v>реструктуризация (РУОБ отсутствует);
реструктуризация (РП №25 от 2015-03-02, РППП №7898/411120 от 2015-09-22)</v>
      </c>
    </row>
    <row r="822" spans="1:33" x14ac:dyDescent="0.25">
      <c r="A822">
        <v>5414</v>
      </c>
      <c r="B822">
        <v>15509</v>
      </c>
      <c r="C822" s="6" t="s">
        <v>7868</v>
      </c>
      <c r="D822" s="8">
        <v>2540481533.8600001</v>
      </c>
      <c r="E822" s="6" t="s">
        <v>2551</v>
      </c>
      <c r="G822" s="10">
        <v>42145</v>
      </c>
      <c r="J822" s="133">
        <f ca="1">VLOOKUP(A822,OFFSET('Классификация клиентов'!$A$6,1,0,1000,2),2,0)</f>
        <v>1</v>
      </c>
      <c r="K822" s="15">
        <f t="shared" si="85"/>
        <v>3</v>
      </c>
      <c r="L822" s="15">
        <v>-2</v>
      </c>
      <c r="M822" s="15" t="s">
        <v>178</v>
      </c>
      <c r="N822" s="16">
        <f t="shared" ca="1" si="87"/>
        <v>2</v>
      </c>
      <c r="O822" s="8">
        <f t="shared" ca="1" si="88"/>
        <v>2</v>
      </c>
      <c r="P822" s="8">
        <f t="shared" ca="1" si="89"/>
        <v>2</v>
      </c>
      <c r="Q822" s="8">
        <f t="shared" si="86"/>
        <v>0</v>
      </c>
      <c r="R822" s="16">
        <v>1</v>
      </c>
      <c r="S822" s="16"/>
      <c r="T822" s="19">
        <v>42180</v>
      </c>
      <c r="U822" s="16">
        <v>156</v>
      </c>
      <c r="V822" s="19"/>
      <c r="W822" s="160">
        <v>1</v>
      </c>
      <c r="X822" s="160"/>
      <c r="Y822" s="160"/>
      <c r="Z822" s="160"/>
      <c r="AA822" s="160"/>
      <c r="AB822" s="10">
        <v>42766</v>
      </c>
      <c r="AC822" t="s">
        <v>296</v>
      </c>
      <c r="AD822" s="160">
        <f t="shared" si="90"/>
        <v>1</v>
      </c>
      <c r="AF822" t="s">
        <v>1851</v>
      </c>
      <c r="AG822" t="str">
        <f t="shared" si="91"/>
        <v>реструктуризация (РУОБ отсутствует)</v>
      </c>
    </row>
    <row r="823" spans="1:33" x14ac:dyDescent="0.25">
      <c r="A823">
        <v>5415</v>
      </c>
      <c r="B823">
        <v>22152</v>
      </c>
      <c r="C823" s="6" t="s">
        <v>4749</v>
      </c>
      <c r="D823" s="8">
        <v>960333333.33000004</v>
      </c>
      <c r="E823" s="6" t="s">
        <v>4750</v>
      </c>
      <c r="G823" s="10">
        <v>42549</v>
      </c>
      <c r="J823" s="133">
        <f ca="1">VLOOKUP(A823,OFFSET('Классификация клиентов'!$A$6,1,0,1000,2),2,0)</f>
        <v>2.2000000000000002</v>
      </c>
      <c r="K823" s="15">
        <f t="shared" si="85"/>
        <v>1</v>
      </c>
      <c r="L823" s="15"/>
      <c r="M823" s="15"/>
      <c r="N823" s="16">
        <f t="shared" ca="1" si="87"/>
        <v>2.2000000000000002</v>
      </c>
      <c r="O823" s="8">
        <f t="shared" ca="1" si="88"/>
        <v>2.2000000000000002</v>
      </c>
      <c r="P823" s="8">
        <f t="shared" ca="1" si="89"/>
        <v>2.2000000000000002</v>
      </c>
      <c r="Q823" s="8">
        <f t="shared" si="86"/>
        <v>0</v>
      </c>
      <c r="R823" s="16">
        <v>1</v>
      </c>
      <c r="S823" s="16"/>
      <c r="T823" s="19">
        <v>42549</v>
      </c>
      <c r="U823" s="16">
        <v>0</v>
      </c>
      <c r="V823" s="19"/>
      <c r="W823" s="160"/>
      <c r="X823" s="160">
        <v>0</v>
      </c>
      <c r="Y823" s="160"/>
      <c r="Z823" s="160"/>
      <c r="AA823" s="160"/>
      <c r="AB823" s="10">
        <v>42551</v>
      </c>
      <c r="AC823" t="s">
        <v>239</v>
      </c>
      <c r="AD823" s="160">
        <f t="shared" si="90"/>
        <v>1</v>
      </c>
      <c r="AF823" t="s">
        <v>4751</v>
      </c>
      <c r="AG823" t="str">
        <f t="shared" si="91"/>
        <v>цели: погашение ранее выданной ссуды (РКК СБ №26 от 2016-04-28)</v>
      </c>
    </row>
    <row r="824" spans="1:33" x14ac:dyDescent="0.25">
      <c r="A824">
        <v>5415</v>
      </c>
      <c r="B824">
        <v>22533</v>
      </c>
      <c r="C824" s="6" t="s">
        <v>4921</v>
      </c>
      <c r="D824" s="8">
        <v>100000000</v>
      </c>
      <c r="E824" s="6" t="s">
        <v>4924</v>
      </c>
      <c r="G824" s="10">
        <v>42552</v>
      </c>
      <c r="J824" s="133">
        <f ca="1">VLOOKUP(A824,OFFSET('Классификация клиентов'!$A$6,1,0,1000,2),2,0)</f>
        <v>2.2000000000000002</v>
      </c>
      <c r="K824" s="15">
        <f t="shared" si="85"/>
        <v>1</v>
      </c>
      <c r="L824" s="15"/>
      <c r="M824" s="15"/>
      <c r="N824" s="16">
        <f t="shared" ca="1" si="87"/>
        <v>2.2000000000000002</v>
      </c>
      <c r="O824" s="8">
        <f t="shared" ca="1" si="88"/>
        <v>2.2000000000000002</v>
      </c>
      <c r="P824" s="8">
        <f t="shared" ca="1" si="89"/>
        <v>2.2000000000000002</v>
      </c>
      <c r="Q824" s="8">
        <f t="shared" si="86"/>
        <v>0</v>
      </c>
      <c r="R824" s="16">
        <v>1</v>
      </c>
      <c r="S824" s="16"/>
      <c r="T824" s="19">
        <v>42552</v>
      </c>
      <c r="U824" s="16">
        <v>0</v>
      </c>
      <c r="V824" s="19"/>
      <c r="W824" s="160"/>
      <c r="X824" s="160"/>
      <c r="Y824" s="160"/>
      <c r="Z824" s="160"/>
      <c r="AA824" s="160"/>
      <c r="AB824" s="10">
        <v>42573</v>
      </c>
      <c r="AC824" t="s">
        <v>239</v>
      </c>
      <c r="AD824" s="160">
        <f t="shared" si="90"/>
        <v>0</v>
      </c>
      <c r="AF824" t="s">
        <v>466</v>
      </c>
      <c r="AG824" t="str">
        <f t="shared" si="91"/>
        <v/>
      </c>
    </row>
    <row r="825" spans="1:33" x14ac:dyDescent="0.25">
      <c r="A825">
        <v>5416</v>
      </c>
      <c r="B825">
        <v>18806</v>
      </c>
      <c r="C825" s="6" t="s">
        <v>4269</v>
      </c>
      <c r="D825" s="8">
        <v>306055000</v>
      </c>
      <c r="E825" s="6" t="s">
        <v>4271</v>
      </c>
      <c r="G825" s="10">
        <v>42503</v>
      </c>
      <c r="J825" s="133">
        <f ca="1">VLOOKUP(A825,OFFSET('Классификация клиентов'!$A$6,1,0,1000,2),2,0)</f>
        <v>1</v>
      </c>
      <c r="K825" s="15">
        <f t="shared" si="85"/>
        <v>1</v>
      </c>
      <c r="L825" s="15"/>
      <c r="M825" s="15"/>
      <c r="N825" s="16">
        <f t="shared" ca="1" si="87"/>
        <v>1</v>
      </c>
      <c r="O825" s="8">
        <f t="shared" ca="1" si="88"/>
        <v>1</v>
      </c>
      <c r="P825" s="8">
        <f t="shared" ca="1" si="89"/>
        <v>1</v>
      </c>
      <c r="Q825" s="8">
        <f t="shared" si="86"/>
        <v>0</v>
      </c>
      <c r="R825" s="16">
        <v>1</v>
      </c>
      <c r="S825" s="16"/>
      <c r="T825" s="19">
        <v>42531</v>
      </c>
      <c r="U825" s="16">
        <v>0</v>
      </c>
      <c r="V825" s="19"/>
      <c r="W825" s="160"/>
      <c r="X825" s="160"/>
      <c r="Y825" s="160"/>
      <c r="Z825" s="160"/>
      <c r="AA825" s="160"/>
      <c r="AB825" s="10">
        <v>42510</v>
      </c>
      <c r="AC825" t="s">
        <v>239</v>
      </c>
      <c r="AD825" s="160">
        <f t="shared" si="90"/>
        <v>0</v>
      </c>
      <c r="AF825" t="s">
        <v>466</v>
      </c>
      <c r="AG825" t="str">
        <f t="shared" si="91"/>
        <v/>
      </c>
    </row>
    <row r="826" spans="1:33" x14ac:dyDescent="0.25">
      <c r="A826">
        <v>5421</v>
      </c>
      <c r="B826">
        <v>12398</v>
      </c>
      <c r="C826" s="6" t="s">
        <v>1399</v>
      </c>
      <c r="D826" s="8">
        <v>470049787.54000002</v>
      </c>
      <c r="E826" s="6" t="s">
        <v>2186</v>
      </c>
      <c r="G826" s="10">
        <v>41817</v>
      </c>
      <c r="J826" s="133">
        <f ca="1">VLOOKUP(A826,OFFSET('Классификация клиентов'!$A$6,1,0,1000,2),2,0)</f>
        <v>2.2000000000000002</v>
      </c>
      <c r="K826" s="15">
        <f t="shared" si="85"/>
        <v>1</v>
      </c>
      <c r="L826" s="15"/>
      <c r="M826" s="15"/>
      <c r="N826" s="16">
        <f t="shared" ca="1" si="87"/>
        <v>2.2000000000000002</v>
      </c>
      <c r="O826" s="8">
        <f t="shared" ca="1" si="88"/>
        <v>2.2000000000000002</v>
      </c>
      <c r="P826" s="8">
        <f t="shared" ca="1" si="89"/>
        <v>2.2000000000000002</v>
      </c>
      <c r="Q826" s="8">
        <f t="shared" si="86"/>
        <v>0</v>
      </c>
      <c r="R826" s="16">
        <v>1</v>
      </c>
      <c r="S826" s="16"/>
      <c r="T826" s="19">
        <v>41830</v>
      </c>
      <c r="U826" s="16">
        <v>0</v>
      </c>
      <c r="V826" s="19"/>
      <c r="W826" s="160"/>
      <c r="X826" s="160"/>
      <c r="Y826" s="160"/>
      <c r="Z826" s="160"/>
      <c r="AA826" s="160"/>
      <c r="AB826" s="10">
        <v>41851</v>
      </c>
      <c r="AC826" t="s">
        <v>296</v>
      </c>
      <c r="AD826" s="160">
        <f t="shared" si="90"/>
        <v>0</v>
      </c>
      <c r="AF826" t="s">
        <v>466</v>
      </c>
      <c r="AG826" t="str">
        <f t="shared" si="91"/>
        <v/>
      </c>
    </row>
    <row r="827" spans="1:33" x14ac:dyDescent="0.25">
      <c r="A827">
        <v>5422</v>
      </c>
      <c r="B827">
        <v>9506</v>
      </c>
      <c r="C827" s="6" t="s">
        <v>3148</v>
      </c>
      <c r="D827" s="8">
        <v>9491192562.8999996</v>
      </c>
      <c r="E827" s="6" t="s">
        <v>2187</v>
      </c>
      <c r="G827" s="10">
        <v>40814</v>
      </c>
      <c r="J827" s="133">
        <f ca="1">VLOOKUP(A827,OFFSET('Классификация клиентов'!$A$6,1,0,1000,2),2,0)</f>
        <v>2.2000000000000002</v>
      </c>
      <c r="K827" s="15">
        <f t="shared" si="85"/>
        <v>3</v>
      </c>
      <c r="L827" s="15"/>
      <c r="M827" s="15"/>
      <c r="N827" s="16">
        <f t="shared" ca="1" si="87"/>
        <v>4.2</v>
      </c>
      <c r="O827" s="8">
        <f t="shared" ca="1" si="88"/>
        <v>4.2</v>
      </c>
      <c r="P827" s="8">
        <f t="shared" ca="1" si="89"/>
        <v>4.2</v>
      </c>
      <c r="Q827" s="8">
        <f t="shared" si="86"/>
        <v>0</v>
      </c>
      <c r="R827" s="16">
        <v>1</v>
      </c>
      <c r="S827" s="16"/>
      <c r="T827" s="19">
        <v>36526</v>
      </c>
      <c r="U827" s="16">
        <v>492</v>
      </c>
      <c r="V827" s="19"/>
      <c r="W827" s="160">
        <v>0</v>
      </c>
      <c r="X827" s="160"/>
      <c r="Y827" s="160">
        <v>0</v>
      </c>
      <c r="Z827" s="160"/>
      <c r="AA827" s="160"/>
      <c r="AB827" s="10">
        <v>42521</v>
      </c>
      <c r="AC827" t="s">
        <v>296</v>
      </c>
      <c r="AD827" s="160">
        <f t="shared" si="90"/>
        <v>2</v>
      </c>
      <c r="AF827" t="s">
        <v>4406</v>
      </c>
      <c r="AG827" t="str">
        <f t="shared" si="91"/>
        <v>реструктуризация (РП №43 от 2014-09-16);
цели: предоставление/погашение займов 3 лицам (РП №76 от 2015-08-04)</v>
      </c>
    </row>
    <row r="828" spans="1:33" x14ac:dyDescent="0.25">
      <c r="A828">
        <v>5433</v>
      </c>
      <c r="B828">
        <v>15395</v>
      </c>
      <c r="C828" s="6" t="s">
        <v>2531</v>
      </c>
      <c r="D828" s="8">
        <v>76002315311.220001</v>
      </c>
      <c r="E828" s="6" t="s">
        <v>2533</v>
      </c>
      <c r="G828" s="10">
        <v>42130</v>
      </c>
      <c r="J828" s="133">
        <f ca="1">VLOOKUP(A828,OFFSET('Классификация клиентов'!$A$6,1,0,1000,2),2,0)</f>
        <v>1</v>
      </c>
      <c r="K828" s="15">
        <f t="shared" si="85"/>
        <v>1</v>
      </c>
      <c r="L828" s="15">
        <v>-2</v>
      </c>
      <c r="M828" s="15" t="s">
        <v>178</v>
      </c>
      <c r="N828" s="16">
        <f t="shared" ca="1" si="87"/>
        <v>1</v>
      </c>
      <c r="O828" s="8">
        <f t="shared" ca="1" si="88"/>
        <v>1</v>
      </c>
      <c r="P828" s="8">
        <f t="shared" ca="1" si="89"/>
        <v>1</v>
      </c>
      <c r="Q828" s="8">
        <f t="shared" si="86"/>
        <v>0</v>
      </c>
      <c r="R828" s="16">
        <v>1</v>
      </c>
      <c r="S828" s="16"/>
      <c r="T828" s="19">
        <v>42131</v>
      </c>
      <c r="U828" s="16">
        <v>0</v>
      </c>
      <c r="V828" s="19"/>
      <c r="W828" s="160">
        <v>0</v>
      </c>
      <c r="X828" s="160">
        <v>0</v>
      </c>
      <c r="Y828" s="160">
        <v>0</v>
      </c>
      <c r="Z828" s="160">
        <v>0</v>
      </c>
      <c r="AA828" s="160"/>
      <c r="AB828" s="10">
        <v>42696</v>
      </c>
      <c r="AC828" t="s">
        <v>296</v>
      </c>
      <c r="AD828" s="160">
        <f t="shared" si="90"/>
        <v>4</v>
      </c>
      <c r="AF828" t="s">
        <v>6171</v>
      </c>
      <c r="AG828" t="str">
        <f t="shared" si="91"/>
        <v>реструктуризация (РП №48 от 2016-06-14, РП №86 от 2016-10-11);
цели: погашение задолженности 3 лиц перед Банком (РП №45 от 2015-04-28);
цели: погашение ранее выданной ссуды (РП №45 от 2015-04-28)</v>
      </c>
    </row>
    <row r="829" spans="1:33" x14ac:dyDescent="0.25">
      <c r="A829">
        <v>5434</v>
      </c>
      <c r="B829">
        <v>21515</v>
      </c>
      <c r="C829" s="6" t="s">
        <v>4692</v>
      </c>
      <c r="D829" s="8">
        <v>84226520000</v>
      </c>
      <c r="E829" s="6" t="s">
        <v>4723</v>
      </c>
      <c r="G829" s="10">
        <v>42541</v>
      </c>
      <c r="J829" s="133">
        <f ca="1">VLOOKUP(A829,OFFSET('Классификация клиентов'!$A$6,1,0,1000,2),2,0)</f>
        <v>1</v>
      </c>
      <c r="K829" s="15">
        <f t="shared" si="85"/>
        <v>1</v>
      </c>
      <c r="L829" s="15">
        <v>-2</v>
      </c>
      <c r="M829" s="15" t="s">
        <v>178</v>
      </c>
      <c r="N829" s="16">
        <f t="shared" ca="1" si="87"/>
        <v>1</v>
      </c>
      <c r="O829" s="8">
        <f t="shared" ca="1" si="88"/>
        <v>1</v>
      </c>
      <c r="P829" s="8">
        <f t="shared" ca="1" si="89"/>
        <v>1</v>
      </c>
      <c r="Q829" s="8">
        <f t="shared" si="86"/>
        <v>0</v>
      </c>
      <c r="R829" s="16">
        <v>1</v>
      </c>
      <c r="S829" s="16"/>
      <c r="T829" s="19">
        <v>42541</v>
      </c>
      <c r="U829" s="16">
        <v>0</v>
      </c>
      <c r="V829" s="19"/>
      <c r="W829" s="160"/>
      <c r="X829" s="160"/>
      <c r="Y829" s="160">
        <v>0</v>
      </c>
      <c r="Z829" s="160"/>
      <c r="AA829" s="160"/>
      <c r="AB829" s="10">
        <v>42543</v>
      </c>
      <c r="AC829" t="s">
        <v>296</v>
      </c>
      <c r="AD829" s="160">
        <f t="shared" si="90"/>
        <v>1</v>
      </c>
      <c r="AF829" t="s">
        <v>4724</v>
      </c>
      <c r="AG829" t="str">
        <f t="shared" si="91"/>
        <v>цели: предоставление/погашение займов 3 лицам (РП №45 от 2016-06-03)</v>
      </c>
    </row>
    <row r="830" spans="1:33" x14ac:dyDescent="0.25">
      <c r="A830">
        <v>5436</v>
      </c>
      <c r="B830">
        <v>15694</v>
      </c>
      <c r="C830" s="6" t="s">
        <v>2603</v>
      </c>
      <c r="D830" s="8">
        <v>833333333.30999994</v>
      </c>
      <c r="E830" s="6" t="s">
        <v>2612</v>
      </c>
      <c r="G830" s="10">
        <v>42166</v>
      </c>
      <c r="J830" s="133">
        <f ca="1">VLOOKUP(A830,OFFSET('Классификация клиентов'!$A$6,1,0,1000,2),2,0)</f>
        <v>1</v>
      </c>
      <c r="K830" s="15">
        <f t="shared" si="85"/>
        <v>1</v>
      </c>
      <c r="L830" s="15"/>
      <c r="M830" s="15"/>
      <c r="N830" s="16">
        <f t="shared" ca="1" si="87"/>
        <v>1</v>
      </c>
      <c r="O830" s="8">
        <f t="shared" ca="1" si="88"/>
        <v>1</v>
      </c>
      <c r="P830" s="8">
        <f t="shared" ca="1" si="89"/>
        <v>1</v>
      </c>
      <c r="Q830" s="8">
        <f t="shared" si="86"/>
        <v>0</v>
      </c>
      <c r="R830" s="16">
        <v>1</v>
      </c>
      <c r="S830" s="16"/>
      <c r="T830" s="19">
        <v>42166</v>
      </c>
      <c r="U830" s="16">
        <v>0</v>
      </c>
      <c r="V830" s="19"/>
      <c r="W830" s="160"/>
      <c r="X830" s="160">
        <v>0</v>
      </c>
      <c r="Y830" s="160"/>
      <c r="Z830" s="160"/>
      <c r="AA830" s="160"/>
      <c r="AB830" s="10">
        <v>42185</v>
      </c>
      <c r="AC830" t="s">
        <v>296</v>
      </c>
      <c r="AD830" s="160">
        <f t="shared" si="90"/>
        <v>1</v>
      </c>
      <c r="AF830" t="s">
        <v>2613</v>
      </c>
      <c r="AG830" t="str">
        <f t="shared" si="91"/>
        <v>цели: погашение ранее выданной ссуды (РП №19 от 2014-04-29)</v>
      </c>
    </row>
    <row r="831" spans="1:33" x14ac:dyDescent="0.25">
      <c r="A831">
        <v>5436</v>
      </c>
      <c r="B831">
        <v>16493</v>
      </c>
      <c r="C831" s="6" t="s">
        <v>2925</v>
      </c>
      <c r="D831" s="8">
        <v>1000000000</v>
      </c>
      <c r="E831" s="6" t="s">
        <v>2926</v>
      </c>
      <c r="G831" s="10">
        <v>42255</v>
      </c>
      <c r="J831" s="133">
        <f ca="1">VLOOKUP(A831,OFFSET('Классификация клиентов'!$A$6,1,0,1000,2),2,0)</f>
        <v>1</v>
      </c>
      <c r="K831" s="15">
        <f t="shared" si="85"/>
        <v>1</v>
      </c>
      <c r="L831" s="15"/>
      <c r="M831" s="15"/>
      <c r="N831" s="16">
        <f t="shared" ca="1" si="87"/>
        <v>1</v>
      </c>
      <c r="O831" s="8">
        <f t="shared" ca="1" si="88"/>
        <v>1</v>
      </c>
      <c r="P831" s="8">
        <f t="shared" ca="1" si="89"/>
        <v>1</v>
      </c>
      <c r="Q831" s="8">
        <f t="shared" si="86"/>
        <v>0</v>
      </c>
      <c r="R831" s="16">
        <v>1</v>
      </c>
      <c r="S831" s="16"/>
      <c r="T831" s="19">
        <v>42257</v>
      </c>
      <c r="U831" s="16">
        <v>0</v>
      </c>
      <c r="V831" s="19"/>
      <c r="W831" s="160"/>
      <c r="X831" s="160"/>
      <c r="Y831" s="160"/>
      <c r="Z831" s="160"/>
      <c r="AA831" s="160"/>
      <c r="AB831" s="10">
        <v>42277</v>
      </c>
      <c r="AC831" t="s">
        <v>296</v>
      </c>
      <c r="AD831" s="160">
        <f t="shared" si="90"/>
        <v>0</v>
      </c>
      <c r="AF831" t="s">
        <v>466</v>
      </c>
      <c r="AG831" t="str">
        <f t="shared" si="91"/>
        <v/>
      </c>
    </row>
    <row r="832" spans="1:33" x14ac:dyDescent="0.25">
      <c r="A832">
        <v>5436</v>
      </c>
      <c r="B832">
        <v>26891</v>
      </c>
      <c r="C832" s="6" t="s">
        <v>7711</v>
      </c>
      <c r="D832" s="8">
        <v>300119584.56999999</v>
      </c>
      <c r="E832" s="6" t="s">
        <v>7715</v>
      </c>
      <c r="G832" s="10">
        <v>42681</v>
      </c>
      <c r="J832" s="133">
        <f ca="1">VLOOKUP(A832,OFFSET('Классификация клиентов'!$A$6,1,0,1000,2),2,0)</f>
        <v>1</v>
      </c>
      <c r="K832" s="15">
        <f t="shared" si="85"/>
        <v>1</v>
      </c>
      <c r="L832" s="15"/>
      <c r="M832" s="15"/>
      <c r="N832" s="16">
        <f t="shared" ca="1" si="87"/>
        <v>1</v>
      </c>
      <c r="O832" s="8">
        <f t="shared" ca="1" si="88"/>
        <v>1</v>
      </c>
      <c r="P832" s="8">
        <f t="shared" ca="1" si="89"/>
        <v>1</v>
      </c>
      <c r="Q832" s="8">
        <f t="shared" si="86"/>
        <v>0</v>
      </c>
      <c r="R832" s="16">
        <v>1</v>
      </c>
      <c r="S832" s="16"/>
      <c r="T832" s="19">
        <v>42699</v>
      </c>
      <c r="U832" s="16">
        <v>0</v>
      </c>
      <c r="V832" s="19"/>
      <c r="W832" s="160"/>
      <c r="X832" s="160"/>
      <c r="Y832" s="160"/>
      <c r="Z832" s="160"/>
      <c r="AA832" s="160"/>
      <c r="AB832" s="10">
        <v>42755</v>
      </c>
      <c r="AC832" t="s">
        <v>296</v>
      </c>
      <c r="AD832" s="160">
        <f t="shared" si="90"/>
        <v>0</v>
      </c>
      <c r="AF832" t="s">
        <v>466</v>
      </c>
      <c r="AG832" t="str">
        <f t="shared" si="91"/>
        <v/>
      </c>
    </row>
    <row r="833" spans="1:33" x14ac:dyDescent="0.25">
      <c r="A833">
        <v>5458</v>
      </c>
      <c r="B833">
        <v>9551</v>
      </c>
      <c r="C833" s="6" t="s">
        <v>105</v>
      </c>
      <c r="D833" s="8">
        <v>623472222.45000005</v>
      </c>
      <c r="E833" s="6" t="s">
        <v>2188</v>
      </c>
      <c r="G833" s="10">
        <v>41513</v>
      </c>
      <c r="J833" s="133">
        <f ca="1">VLOOKUP(A833,OFFSET('Классификация клиентов'!$A$6,1,0,1000,2),2,0)</f>
        <v>2.1</v>
      </c>
      <c r="K833" s="15">
        <f t="shared" si="85"/>
        <v>1</v>
      </c>
      <c r="L833" s="15"/>
      <c r="M833" s="15"/>
      <c r="N833" s="16">
        <f t="shared" ca="1" si="87"/>
        <v>2.1</v>
      </c>
      <c r="O833" s="8">
        <f t="shared" ca="1" si="88"/>
        <v>2.1</v>
      </c>
      <c r="P833" s="8">
        <f t="shared" ca="1" si="89"/>
        <v>2.1</v>
      </c>
      <c r="Q833" s="8">
        <f t="shared" si="86"/>
        <v>0</v>
      </c>
      <c r="R833" s="16">
        <v>1</v>
      </c>
      <c r="S833" s="16"/>
      <c r="T833" s="19">
        <v>41513</v>
      </c>
      <c r="U833" s="16">
        <v>0</v>
      </c>
      <c r="V833" s="19"/>
      <c r="W833" s="160"/>
      <c r="X833" s="160"/>
      <c r="Y833" s="160">
        <v>0</v>
      </c>
      <c r="Z833" s="160"/>
      <c r="AA833" s="160"/>
      <c r="AB833" s="10">
        <v>42420</v>
      </c>
      <c r="AC833" t="s">
        <v>239</v>
      </c>
      <c r="AD833" s="160">
        <f t="shared" si="90"/>
        <v>1</v>
      </c>
      <c r="AF833" t="s">
        <v>3643</v>
      </c>
      <c r="AG833" t="str">
        <f t="shared" si="91"/>
        <v>цели: предоставление/погашение займов 3 лицам (РМКК №48 от 2013-08-13)</v>
      </c>
    </row>
    <row r="834" spans="1:33" x14ac:dyDescent="0.25">
      <c r="A834">
        <v>5458</v>
      </c>
      <c r="B834">
        <v>17383</v>
      </c>
      <c r="C834" s="6" t="s">
        <v>3488</v>
      </c>
      <c r="D834" s="8">
        <v>171084337.40000001</v>
      </c>
      <c r="E834" s="6" t="s">
        <v>3490</v>
      </c>
      <c r="G834" s="10">
        <v>42362</v>
      </c>
      <c r="J834" s="133">
        <f ca="1">VLOOKUP(A834,OFFSET('Классификация клиентов'!$A$6,1,0,1000,2),2,0)</f>
        <v>2.1</v>
      </c>
      <c r="K834" s="15">
        <f t="shared" si="85"/>
        <v>1</v>
      </c>
      <c r="L834" s="15"/>
      <c r="M834" s="15"/>
      <c r="N834" s="16">
        <f t="shared" ca="1" si="87"/>
        <v>2.1</v>
      </c>
      <c r="O834" s="8">
        <f t="shared" ca="1" si="88"/>
        <v>2.1</v>
      </c>
      <c r="P834" s="8">
        <f t="shared" ca="1" si="89"/>
        <v>2.1</v>
      </c>
      <c r="Q834" s="8">
        <f t="shared" si="86"/>
        <v>0</v>
      </c>
      <c r="R834" s="16">
        <v>1</v>
      </c>
      <c r="S834" s="16"/>
      <c r="T834" s="19">
        <v>42363</v>
      </c>
      <c r="U834" s="16">
        <v>0</v>
      </c>
      <c r="V834" s="19"/>
      <c r="W834" s="160"/>
      <c r="X834" s="160"/>
      <c r="Y834" s="160">
        <v>0</v>
      </c>
      <c r="Z834" s="160"/>
      <c r="AA834" s="160"/>
      <c r="AB834" s="10">
        <v>42521</v>
      </c>
      <c r="AC834" t="s">
        <v>239</v>
      </c>
      <c r="AD834" s="160">
        <f t="shared" si="90"/>
        <v>1</v>
      </c>
      <c r="AF834" t="s">
        <v>3491</v>
      </c>
      <c r="AG834" t="str">
        <f t="shared" si="91"/>
        <v>цели: предоставление/погашение займов 3 лицам (РМКК №99 от 2015-11-03)</v>
      </c>
    </row>
    <row r="835" spans="1:33" x14ac:dyDescent="0.25">
      <c r="A835">
        <v>5462</v>
      </c>
      <c r="B835">
        <v>14096</v>
      </c>
      <c r="C835" s="6" t="s">
        <v>1698</v>
      </c>
      <c r="D835" s="8">
        <v>10200000000</v>
      </c>
      <c r="E835" s="6" t="s">
        <v>2189</v>
      </c>
      <c r="G835" s="10">
        <v>41964</v>
      </c>
      <c r="J835" s="133">
        <f ca="1">VLOOKUP(A835,OFFSET('Классификация клиентов'!$A$6,1,0,1000,2),2,0)</f>
        <v>1</v>
      </c>
      <c r="K835" s="15">
        <f t="shared" si="85"/>
        <v>1</v>
      </c>
      <c r="L835" s="15">
        <v>-1</v>
      </c>
      <c r="M835" s="15" t="s">
        <v>178</v>
      </c>
      <c r="N835" s="16">
        <f t="shared" ca="1" si="87"/>
        <v>1</v>
      </c>
      <c r="O835" s="8">
        <f t="shared" ca="1" si="88"/>
        <v>1</v>
      </c>
      <c r="P835" s="8">
        <f t="shared" ca="1" si="89"/>
        <v>1</v>
      </c>
      <c r="Q835" s="8">
        <f t="shared" si="86"/>
        <v>0</v>
      </c>
      <c r="R835" s="16">
        <v>1</v>
      </c>
      <c r="S835" s="16"/>
      <c r="T835" s="19">
        <v>42094</v>
      </c>
      <c r="U835" s="16">
        <v>0</v>
      </c>
      <c r="V835" s="19"/>
      <c r="W835" s="160">
        <v>0</v>
      </c>
      <c r="X835" s="160"/>
      <c r="Y835" s="160">
        <v>0</v>
      </c>
      <c r="Z835" s="160"/>
      <c r="AA835" s="160"/>
      <c r="AB835" s="10">
        <v>42490</v>
      </c>
      <c r="AC835" t="s">
        <v>296</v>
      </c>
      <c r="AD835" s="160">
        <f t="shared" si="90"/>
        <v>2</v>
      </c>
      <c r="AF835" t="s">
        <v>3977</v>
      </c>
      <c r="AG835" t="str">
        <f t="shared" si="91"/>
        <v>реструктуризация (РП №14 от 2016-03-01);
цели: предоставление/погашение займов 3 лицам (РП №52 от 2014-10-21)</v>
      </c>
    </row>
    <row r="836" spans="1:33" x14ac:dyDescent="0.25">
      <c r="A836">
        <v>5462</v>
      </c>
      <c r="B836">
        <v>17391</v>
      </c>
      <c r="C836" s="6" t="s">
        <v>3494</v>
      </c>
      <c r="D836" s="8">
        <v>974466190.01999998</v>
      </c>
      <c r="E836" s="6" t="s">
        <v>3497</v>
      </c>
      <c r="G836" s="10">
        <v>42362</v>
      </c>
      <c r="J836" s="133">
        <f ca="1">VLOOKUP(A836,OFFSET('Классификация клиентов'!$A$6,1,0,1000,2),2,0)</f>
        <v>1</v>
      </c>
      <c r="K836" s="15">
        <f t="shared" si="85"/>
        <v>1</v>
      </c>
      <c r="L836" s="15">
        <v>-1</v>
      </c>
      <c r="M836" s="15" t="s">
        <v>178</v>
      </c>
      <c r="N836" s="16">
        <f t="shared" ca="1" si="87"/>
        <v>1</v>
      </c>
      <c r="O836" s="8">
        <f t="shared" ca="1" si="88"/>
        <v>1</v>
      </c>
      <c r="P836" s="8">
        <f t="shared" ca="1" si="89"/>
        <v>1</v>
      </c>
      <c r="Q836" s="8">
        <f t="shared" si="86"/>
        <v>0</v>
      </c>
      <c r="R836" s="16">
        <v>1</v>
      </c>
      <c r="S836" s="16">
        <v>1</v>
      </c>
      <c r="T836" s="19">
        <v>42465</v>
      </c>
      <c r="U836" s="16">
        <v>0</v>
      </c>
      <c r="V836" s="19"/>
      <c r="W836" s="160"/>
      <c r="X836" s="160"/>
      <c r="Y836" s="160"/>
      <c r="Z836" s="160"/>
      <c r="AA836" s="160"/>
      <c r="AB836" s="10">
        <v>42369</v>
      </c>
      <c r="AC836" t="s">
        <v>296</v>
      </c>
      <c r="AD836" s="160">
        <f t="shared" si="90"/>
        <v>0</v>
      </c>
      <c r="AF836" t="s">
        <v>466</v>
      </c>
      <c r="AG836" t="str">
        <f t="shared" si="91"/>
        <v/>
      </c>
    </row>
    <row r="837" spans="1:33" x14ac:dyDescent="0.25">
      <c r="A837">
        <v>5487</v>
      </c>
      <c r="B837">
        <v>26747</v>
      </c>
      <c r="C837" s="6" t="s">
        <v>5652</v>
      </c>
      <c r="D837" s="8">
        <v>78247755.709999993</v>
      </c>
      <c r="E837" s="6" t="s">
        <v>5654</v>
      </c>
      <c r="G837" s="10">
        <v>42611</v>
      </c>
      <c r="J837" s="133">
        <f ca="1">VLOOKUP(A837,OFFSET('Классификация клиентов'!$A$6,1,0,1000,2),2,0)</f>
        <v>1</v>
      </c>
      <c r="K837" s="15">
        <f t="shared" si="85"/>
        <v>1</v>
      </c>
      <c r="L837" s="15"/>
      <c r="M837" s="15"/>
      <c r="N837" s="16">
        <f t="shared" ca="1" si="87"/>
        <v>1</v>
      </c>
      <c r="O837" s="8">
        <f t="shared" ca="1" si="88"/>
        <v>1</v>
      </c>
      <c r="P837" s="8">
        <f t="shared" ca="1" si="89"/>
        <v>1</v>
      </c>
      <c r="Q837" s="8">
        <f t="shared" si="86"/>
        <v>0</v>
      </c>
      <c r="R837" s="16">
        <v>1</v>
      </c>
      <c r="S837" s="16"/>
      <c r="T837" s="19">
        <v>42658</v>
      </c>
      <c r="U837" s="16">
        <v>0</v>
      </c>
      <c r="V837" s="19"/>
      <c r="W837" s="160"/>
      <c r="X837" s="160"/>
      <c r="Y837" s="160"/>
      <c r="Z837" s="160"/>
      <c r="AA837" s="160"/>
      <c r="AB837" s="10">
        <v>42664</v>
      </c>
      <c r="AC837" t="s">
        <v>296</v>
      </c>
      <c r="AD837" s="160">
        <f t="shared" si="90"/>
        <v>0</v>
      </c>
      <c r="AF837" t="s">
        <v>466</v>
      </c>
      <c r="AG837" t="str">
        <f t="shared" si="91"/>
        <v/>
      </c>
    </row>
    <row r="838" spans="1:33" x14ac:dyDescent="0.25">
      <c r="A838">
        <v>5496</v>
      </c>
      <c r="B838">
        <v>9669</v>
      </c>
      <c r="C838" s="6" t="s">
        <v>447</v>
      </c>
      <c r="D838" s="8">
        <v>1320654702.53</v>
      </c>
      <c r="E838" s="6" t="s">
        <v>2190</v>
      </c>
      <c r="G838" s="10">
        <v>41264</v>
      </c>
      <c r="J838" s="133">
        <f ca="1">VLOOKUP(A838,OFFSET('Классификация клиентов'!$A$6,1,0,1000,2),2,0)</f>
        <v>1</v>
      </c>
      <c r="K838" s="15">
        <f t="shared" ref="K838:K901" si="92" xml:space="preserve"> ROUND(MAX( IF(R838 = 0, IF(S838 = 1, 1, J838), 1)*1, IF(U838 &gt; 30, 3, IF(U838 &gt; 5, 2, 1)), IF(W838 &gt; 0, 2, 1), IF(X838 &gt; 0,2,1)), 0)</f>
        <v>1</v>
      </c>
      <c r="L838" s="15"/>
      <c r="M838" s="15"/>
      <c r="N838" s="16">
        <f t="shared" ca="1" si="87"/>
        <v>1</v>
      </c>
      <c r="O838" s="8">
        <f t="shared" ca="1" si="88"/>
        <v>1</v>
      </c>
      <c r="P838" s="8">
        <f t="shared" ca="1" si="89"/>
        <v>1</v>
      </c>
      <c r="Q838" s="8">
        <f t="shared" ref="Q838:Q901" si="93">IF(ISNA(VLOOKUP(B838,aid_exc,1,0)), 0, VLOOKUP(B838,aid_exc,2,0))</f>
        <v>0</v>
      </c>
      <c r="R838" s="16">
        <v>1</v>
      </c>
      <c r="S838" s="16"/>
      <c r="T838" s="19">
        <v>41585</v>
      </c>
      <c r="U838" s="16">
        <v>0</v>
      </c>
      <c r="V838" s="19"/>
      <c r="W838" s="160"/>
      <c r="X838" s="160"/>
      <c r="Y838" s="160"/>
      <c r="Z838" s="160"/>
      <c r="AA838" s="160"/>
      <c r="AB838" s="10">
        <v>41571</v>
      </c>
      <c r="AC838" t="s">
        <v>296</v>
      </c>
      <c r="AD838" s="160">
        <f t="shared" si="90"/>
        <v>0</v>
      </c>
      <c r="AF838" t="s">
        <v>466</v>
      </c>
      <c r="AG838" t="str">
        <f t="shared" si="91"/>
        <v/>
      </c>
    </row>
    <row r="839" spans="1:33" x14ac:dyDescent="0.25">
      <c r="A839">
        <v>5500</v>
      </c>
      <c r="B839">
        <v>12898</v>
      </c>
      <c r="C839" s="6" t="s">
        <v>1454</v>
      </c>
      <c r="D839" s="8">
        <v>1475059096.7</v>
      </c>
      <c r="E839" s="6" t="s">
        <v>2191</v>
      </c>
      <c r="G839" s="10">
        <v>41863</v>
      </c>
      <c r="J839" s="133">
        <f ca="1">VLOOKUP(A839,OFFSET('Классификация клиентов'!$A$6,1,0,1000,2),2,0)</f>
        <v>1</v>
      </c>
      <c r="K839" s="15">
        <f t="shared" si="92"/>
        <v>1</v>
      </c>
      <c r="L839" s="15"/>
      <c r="M839" s="15"/>
      <c r="N839" s="16">
        <f t="shared" ref="N839:N902" ca="1" si="94">MAX(1, J839+K839-1 +
            IF(OR( M839*1=0, NOT(ISERR(SEARCH((ROUND(J839,0)+K839-1) &amp; "", IF(L839&lt;&gt;-2, "", LEFT(M839)-1) &amp; M839)) )),
                   IF(L839=-2, -( IF(AND(M839*1&lt;&gt;0,  LEFT(M839)*1 = ROUND(J839,0)+K839), 0, 1 ) + J839 - ROUND(J839,0) ), L839),  0) )</f>
        <v>1</v>
      </c>
      <c r="O839" s="8">
        <f t="shared" ref="O839:O902" ca="1" si="95">MAX(N839, IF(Y839&gt;0,3,1), IF(Z839&gt;0,3,1), IF(AA839&gt;0,3,1))</f>
        <v>1</v>
      </c>
      <c r="P839" s="8">
        <f t="shared" ref="P839:P902" ca="1" si="96">IF(Q839=1, N839, IF(Q839=2, 0, O839))</f>
        <v>1</v>
      </c>
      <c r="Q839" s="8">
        <f t="shared" si="93"/>
        <v>0</v>
      </c>
      <c r="R839" s="16">
        <v>1</v>
      </c>
      <c r="S839" s="16"/>
      <c r="T839" s="19">
        <v>41877</v>
      </c>
      <c r="U839" s="16">
        <v>0</v>
      </c>
      <c r="V839" s="19"/>
      <c r="W839" s="160"/>
      <c r="X839" s="160"/>
      <c r="Y839" s="160">
        <v>0</v>
      </c>
      <c r="Z839" s="160"/>
      <c r="AA839" s="160"/>
      <c r="AB839" s="10">
        <v>41882</v>
      </c>
      <c r="AC839" t="s">
        <v>239</v>
      </c>
      <c r="AD839" s="160">
        <f t="shared" ref="AD839:AD902" si="97">COUNTA(W839:AA839)</f>
        <v>1</v>
      </c>
      <c r="AF839" t="s">
        <v>2192</v>
      </c>
      <c r="AG839" t="str">
        <f t="shared" ref="AG839:AG902" si="98">SUBSTITUTE( SUBSTITUTE(AF839,"restr", " - реструктуризация"), "targ", " - цели")</f>
        <v>цели: вложения в уставные капиталы 3 лиц (РКК №58 от 2014-07-16)</v>
      </c>
    </row>
    <row r="840" spans="1:33" x14ac:dyDescent="0.25">
      <c r="A840">
        <v>5501</v>
      </c>
      <c r="B840">
        <v>11027</v>
      </c>
      <c r="C840" s="6" t="s">
        <v>1083</v>
      </c>
      <c r="D840" s="8">
        <v>36097080000</v>
      </c>
      <c r="E840" s="6" t="s">
        <v>2193</v>
      </c>
      <c r="G840" s="10">
        <v>41689</v>
      </c>
      <c r="J840" s="133">
        <f ca="1">VLOOKUP(A840,OFFSET('Классификация клиентов'!$A$6,1,0,1000,2),2,0)</f>
        <v>2</v>
      </c>
      <c r="K840" s="15">
        <f t="shared" si="92"/>
        <v>2</v>
      </c>
      <c r="L840" s="15">
        <v>-2</v>
      </c>
      <c r="M840" s="15" t="s">
        <v>178</v>
      </c>
      <c r="N840" s="16">
        <f t="shared" ca="1" si="94"/>
        <v>2</v>
      </c>
      <c r="O840" s="8">
        <f t="shared" ca="1" si="95"/>
        <v>2</v>
      </c>
      <c r="P840" s="8">
        <f t="shared" ca="1" si="96"/>
        <v>2</v>
      </c>
      <c r="Q840" s="8">
        <f t="shared" si="93"/>
        <v>0</v>
      </c>
      <c r="R840" s="16">
        <v>1</v>
      </c>
      <c r="S840" s="16"/>
      <c r="T840" s="19">
        <v>41689</v>
      </c>
      <c r="U840" s="16">
        <v>12</v>
      </c>
      <c r="V840" s="19" t="s">
        <v>5445</v>
      </c>
      <c r="W840" s="160"/>
      <c r="X840" s="160">
        <v>0</v>
      </c>
      <c r="Y840" s="160">
        <v>0</v>
      </c>
      <c r="Z840" s="160"/>
      <c r="AA840" s="160"/>
      <c r="AB840" s="10">
        <v>42635</v>
      </c>
      <c r="AC840" t="s">
        <v>296</v>
      </c>
      <c r="AD840" s="160">
        <f t="shared" si="97"/>
        <v>2</v>
      </c>
      <c r="AF840" t="s">
        <v>2194</v>
      </c>
      <c r="AG840" t="str">
        <f t="shared" si="98"/>
        <v>цели: погашение ранее выданной ссуды (РП №2 от 2014-01-28);
цели: предоставление/погашение займов 3 лицам (РП №2 от 2014-01-28)</v>
      </c>
    </row>
    <row r="841" spans="1:33" x14ac:dyDescent="0.25">
      <c r="A841">
        <v>5501</v>
      </c>
      <c r="B841">
        <v>13909</v>
      </c>
      <c r="C841" s="6" t="s">
        <v>1613</v>
      </c>
      <c r="D841" s="8">
        <v>39105170000</v>
      </c>
      <c r="E841" s="6" t="s">
        <v>1890</v>
      </c>
      <c r="G841" s="10">
        <v>41915</v>
      </c>
      <c r="J841" s="133">
        <f ca="1">VLOOKUP(A841,OFFSET('Классификация клиентов'!$A$6,1,0,1000,2),2,0)</f>
        <v>2</v>
      </c>
      <c r="K841" s="15">
        <f t="shared" si="92"/>
        <v>1</v>
      </c>
      <c r="L841" s="15">
        <v>-2</v>
      </c>
      <c r="M841" s="15" t="s">
        <v>178</v>
      </c>
      <c r="N841" s="16">
        <f t="shared" ca="1" si="94"/>
        <v>1</v>
      </c>
      <c r="O841" s="8">
        <f t="shared" ca="1" si="95"/>
        <v>1</v>
      </c>
      <c r="P841" s="8">
        <f t="shared" ca="1" si="96"/>
        <v>1</v>
      </c>
      <c r="Q841" s="8">
        <f t="shared" si="93"/>
        <v>0</v>
      </c>
      <c r="R841" s="16">
        <v>1</v>
      </c>
      <c r="S841" s="16"/>
      <c r="T841" s="19">
        <v>36526</v>
      </c>
      <c r="U841" s="16">
        <v>3</v>
      </c>
      <c r="V841" s="19" t="s">
        <v>5222</v>
      </c>
      <c r="W841" s="160"/>
      <c r="X841" s="160"/>
      <c r="Y841" s="160">
        <v>0</v>
      </c>
      <c r="Z841" s="160"/>
      <c r="AA841" s="160"/>
      <c r="AB841" s="10">
        <v>42604</v>
      </c>
      <c r="AC841" t="s">
        <v>296</v>
      </c>
      <c r="AD841" s="160">
        <f t="shared" si="97"/>
        <v>1</v>
      </c>
      <c r="AF841" t="s">
        <v>2195</v>
      </c>
      <c r="AG841" t="str">
        <f t="shared" si="98"/>
        <v>цели: предоставление/погашение займов 3 лицам (РП №29 от 2014-07-08)</v>
      </c>
    </row>
    <row r="842" spans="1:33" x14ac:dyDescent="0.25">
      <c r="A842">
        <v>5503</v>
      </c>
      <c r="B842">
        <v>9634</v>
      </c>
      <c r="C842" s="6" t="s">
        <v>338</v>
      </c>
      <c r="D842" s="8">
        <v>150000000</v>
      </c>
      <c r="E842" s="6" t="s">
        <v>2196</v>
      </c>
      <c r="G842" s="10">
        <v>40079</v>
      </c>
      <c r="J842" s="133">
        <f ca="1">VLOOKUP(A842,OFFSET('Классификация клиентов'!$A$6,1,0,1000,2),2,0)</f>
        <v>3</v>
      </c>
      <c r="K842" s="15">
        <f t="shared" si="92"/>
        <v>3</v>
      </c>
      <c r="L842" s="15"/>
      <c r="M842" s="15"/>
      <c r="N842" s="16">
        <f t="shared" ca="1" si="94"/>
        <v>5</v>
      </c>
      <c r="O842" s="8">
        <f t="shared" ca="1" si="95"/>
        <v>5</v>
      </c>
      <c r="P842" s="8">
        <f t="shared" ca="1" si="96"/>
        <v>5</v>
      </c>
      <c r="Q842" s="8">
        <f t="shared" si="93"/>
        <v>0</v>
      </c>
      <c r="R842" s="16">
        <v>1</v>
      </c>
      <c r="S842" s="16"/>
      <c r="T842" s="19">
        <v>36526</v>
      </c>
      <c r="U842" s="16">
        <v>1342</v>
      </c>
      <c r="V842" s="19"/>
      <c r="W842" s="160">
        <v>1</v>
      </c>
      <c r="X842" s="160"/>
      <c r="Y842" s="160"/>
      <c r="Z842" s="160"/>
      <c r="AA842" s="160"/>
      <c r="AB842" s="10">
        <v>42035</v>
      </c>
      <c r="AC842" t="s">
        <v>563</v>
      </c>
      <c r="AD842" s="160">
        <f t="shared" si="97"/>
        <v>1</v>
      </c>
      <c r="AF842" t="s">
        <v>1851</v>
      </c>
      <c r="AG842" t="str">
        <f t="shared" si="98"/>
        <v>реструктуризация (РУОБ отсутствует)</v>
      </c>
    </row>
    <row r="843" spans="1:33" x14ac:dyDescent="0.25">
      <c r="A843">
        <v>5504</v>
      </c>
      <c r="B843">
        <v>10430</v>
      </c>
      <c r="C843" s="6" t="s">
        <v>156</v>
      </c>
      <c r="D843" s="8">
        <v>4916457388.9799995</v>
      </c>
      <c r="E843" s="6" t="s">
        <v>2197</v>
      </c>
      <c r="G843" s="10">
        <v>41614</v>
      </c>
      <c r="J843" s="133">
        <f ca="1">VLOOKUP(A843,OFFSET('Классификация клиентов'!$A$6,1,0,1000,2),2,0)</f>
        <v>1</v>
      </c>
      <c r="K843" s="15">
        <f t="shared" si="92"/>
        <v>1</v>
      </c>
      <c r="L843" s="15"/>
      <c r="M843" s="15"/>
      <c r="N843" s="16">
        <f t="shared" ca="1" si="94"/>
        <v>1</v>
      </c>
      <c r="O843" s="8">
        <f t="shared" ca="1" si="95"/>
        <v>1</v>
      </c>
      <c r="P843" s="8">
        <f t="shared" ca="1" si="96"/>
        <v>1</v>
      </c>
      <c r="Q843" s="8">
        <f t="shared" si="93"/>
        <v>0</v>
      </c>
      <c r="R843" s="16">
        <v>1</v>
      </c>
      <c r="S843" s="16"/>
      <c r="T843" s="19">
        <v>41638</v>
      </c>
      <c r="U843" s="16">
        <v>0</v>
      </c>
      <c r="V843" s="19"/>
      <c r="W843" s="160"/>
      <c r="X843" s="160"/>
      <c r="Y843" s="160">
        <v>0</v>
      </c>
      <c r="Z843" s="160">
        <v>0</v>
      </c>
      <c r="AA843" s="160"/>
      <c r="AB843" s="10">
        <v>42055</v>
      </c>
      <c r="AC843" t="s">
        <v>296</v>
      </c>
      <c r="AD843" s="160">
        <f t="shared" si="97"/>
        <v>2</v>
      </c>
      <c r="AF843" t="s">
        <v>2198</v>
      </c>
      <c r="AG843" t="str">
        <f t="shared" si="98"/>
        <v>цели: погашение задолженности 3 лиц перед Банком (РКК №101 от 2014-11-28)</v>
      </c>
    </row>
    <row r="844" spans="1:33" x14ac:dyDescent="0.25">
      <c r="A844">
        <v>5505</v>
      </c>
      <c r="B844">
        <v>9614</v>
      </c>
      <c r="C844" s="6" t="s">
        <v>343</v>
      </c>
      <c r="D844" s="8">
        <v>170000000</v>
      </c>
      <c r="E844" s="6" t="s">
        <v>2199</v>
      </c>
      <c r="G844" s="10">
        <v>40641</v>
      </c>
      <c r="J844" s="133">
        <f ca="1">VLOOKUP(A844,OFFSET('Классификация клиентов'!$A$6,1,0,1000,2),2,0)</f>
        <v>3</v>
      </c>
      <c r="K844" s="15">
        <f t="shared" si="92"/>
        <v>3</v>
      </c>
      <c r="L844" s="15"/>
      <c r="M844" s="15"/>
      <c r="N844" s="16">
        <f t="shared" ca="1" si="94"/>
        <v>5</v>
      </c>
      <c r="O844" s="8">
        <f t="shared" ca="1" si="95"/>
        <v>5</v>
      </c>
      <c r="P844" s="8">
        <f t="shared" ca="1" si="96"/>
        <v>5</v>
      </c>
      <c r="Q844" s="8">
        <f t="shared" si="93"/>
        <v>0</v>
      </c>
      <c r="R844" s="16">
        <v>1</v>
      </c>
      <c r="S844" s="16"/>
      <c r="T844" s="19">
        <v>36526</v>
      </c>
      <c r="U844" s="16">
        <v>1342</v>
      </c>
      <c r="V844" s="19"/>
      <c r="W844" s="160">
        <v>1</v>
      </c>
      <c r="X844" s="160"/>
      <c r="Y844" s="160"/>
      <c r="Z844" s="160"/>
      <c r="AA844" s="160"/>
      <c r="AB844" s="10">
        <v>41995</v>
      </c>
      <c r="AC844" t="s">
        <v>563</v>
      </c>
      <c r="AD844" s="160">
        <f t="shared" si="97"/>
        <v>1</v>
      </c>
      <c r="AF844" t="s">
        <v>1851</v>
      </c>
      <c r="AG844" t="str">
        <f t="shared" si="98"/>
        <v>реструктуризация (РУОБ отсутствует)</v>
      </c>
    </row>
    <row r="845" spans="1:33" x14ac:dyDescent="0.25">
      <c r="A845">
        <v>5506</v>
      </c>
      <c r="B845">
        <v>9652</v>
      </c>
      <c r="C845" s="6" t="s">
        <v>337</v>
      </c>
      <c r="D845" s="8">
        <v>150000000</v>
      </c>
      <c r="E845" s="6" t="s">
        <v>2200</v>
      </c>
      <c r="G845" s="10">
        <v>40079</v>
      </c>
      <c r="J845" s="133">
        <f ca="1">VLOOKUP(A845,OFFSET('Классификация клиентов'!$A$6,1,0,1000,2),2,0)</f>
        <v>3</v>
      </c>
      <c r="K845" s="15">
        <f t="shared" si="92"/>
        <v>3</v>
      </c>
      <c r="L845" s="15"/>
      <c r="M845" s="15"/>
      <c r="N845" s="16">
        <f t="shared" ca="1" si="94"/>
        <v>5</v>
      </c>
      <c r="O845" s="8">
        <f t="shared" ca="1" si="95"/>
        <v>5</v>
      </c>
      <c r="P845" s="8">
        <f t="shared" ca="1" si="96"/>
        <v>5</v>
      </c>
      <c r="Q845" s="8">
        <f t="shared" si="93"/>
        <v>0</v>
      </c>
      <c r="R845" s="16">
        <v>1</v>
      </c>
      <c r="S845" s="16"/>
      <c r="T845" s="19">
        <v>36526</v>
      </c>
      <c r="U845" s="16">
        <v>1342</v>
      </c>
      <c r="V845" s="19"/>
      <c r="W845" s="160">
        <v>1</v>
      </c>
      <c r="X845" s="160"/>
      <c r="Y845" s="160"/>
      <c r="Z845" s="160"/>
      <c r="AA845" s="160"/>
      <c r="AB845" s="10">
        <v>41918</v>
      </c>
      <c r="AC845" t="s">
        <v>563</v>
      </c>
      <c r="AD845" s="160">
        <f t="shared" si="97"/>
        <v>1</v>
      </c>
      <c r="AF845" t="s">
        <v>1851</v>
      </c>
      <c r="AG845" t="str">
        <f t="shared" si="98"/>
        <v>реструктуризация (РУОБ отсутствует)</v>
      </c>
    </row>
    <row r="846" spans="1:33" x14ac:dyDescent="0.25">
      <c r="A846">
        <v>5511</v>
      </c>
      <c r="B846">
        <v>9730</v>
      </c>
      <c r="C846" s="6" t="s">
        <v>138</v>
      </c>
      <c r="D846" s="8">
        <v>488372093.10000002</v>
      </c>
      <c r="E846" s="6" t="s">
        <v>2201</v>
      </c>
      <c r="G846" s="10">
        <v>41569</v>
      </c>
      <c r="J846" s="133">
        <f ca="1">VLOOKUP(A846,OFFSET('Классификация клиентов'!$A$6,1,0,1000,2),2,0)</f>
        <v>1</v>
      </c>
      <c r="K846" s="15">
        <f t="shared" si="92"/>
        <v>1</v>
      </c>
      <c r="L846" s="15"/>
      <c r="M846" s="15"/>
      <c r="N846" s="16">
        <f t="shared" ca="1" si="94"/>
        <v>1</v>
      </c>
      <c r="O846" s="8">
        <f t="shared" ca="1" si="95"/>
        <v>1</v>
      </c>
      <c r="P846" s="8">
        <f t="shared" ca="1" si="96"/>
        <v>1</v>
      </c>
      <c r="Q846" s="8">
        <f t="shared" si="93"/>
        <v>0</v>
      </c>
      <c r="R846" s="16">
        <v>1</v>
      </c>
      <c r="S846" s="16"/>
      <c r="T846" s="19">
        <v>41605</v>
      </c>
      <c r="U846" s="16">
        <v>0</v>
      </c>
      <c r="V846" s="19"/>
      <c r="W846" s="160"/>
      <c r="X846" s="160"/>
      <c r="Y846" s="160"/>
      <c r="Z846" s="160"/>
      <c r="AA846" s="160"/>
      <c r="AB846" s="10">
        <v>42328</v>
      </c>
      <c r="AC846" t="s">
        <v>239</v>
      </c>
      <c r="AD846" s="160">
        <f t="shared" si="97"/>
        <v>0</v>
      </c>
      <c r="AF846" t="s">
        <v>466</v>
      </c>
      <c r="AG846" t="str">
        <f t="shared" si="98"/>
        <v/>
      </c>
    </row>
    <row r="847" spans="1:33" x14ac:dyDescent="0.25">
      <c r="A847">
        <v>5520</v>
      </c>
      <c r="B847">
        <v>18062</v>
      </c>
      <c r="C847" s="6" t="s">
        <v>4062</v>
      </c>
      <c r="D847" s="8">
        <v>350000000</v>
      </c>
      <c r="E847" s="6" t="s">
        <v>4066</v>
      </c>
      <c r="G847" s="10">
        <v>42451</v>
      </c>
      <c r="J847" s="133">
        <f ca="1">VLOOKUP(A847,OFFSET('Классификация клиентов'!$A$6,1,0,1000,2),2,0)</f>
        <v>1</v>
      </c>
      <c r="K847" s="15">
        <f t="shared" si="92"/>
        <v>1</v>
      </c>
      <c r="L847" s="15"/>
      <c r="M847" s="15"/>
      <c r="N847" s="16">
        <f t="shared" ca="1" si="94"/>
        <v>1</v>
      </c>
      <c r="O847" s="8">
        <f t="shared" ca="1" si="95"/>
        <v>1</v>
      </c>
      <c r="P847" s="8">
        <f t="shared" ca="1" si="96"/>
        <v>1</v>
      </c>
      <c r="Q847" s="8">
        <f t="shared" si="93"/>
        <v>0</v>
      </c>
      <c r="R847" s="16">
        <v>1</v>
      </c>
      <c r="S847" s="16"/>
      <c r="T847" s="19">
        <v>42494</v>
      </c>
      <c r="U847" s="16">
        <v>0</v>
      </c>
      <c r="V847" s="19"/>
      <c r="W847" s="160"/>
      <c r="X847" s="160"/>
      <c r="Y847" s="160"/>
      <c r="Z847" s="160"/>
      <c r="AA847" s="160"/>
      <c r="AB847" s="10">
        <v>42515</v>
      </c>
      <c r="AC847" t="s">
        <v>296</v>
      </c>
      <c r="AD847" s="160">
        <f t="shared" si="97"/>
        <v>0</v>
      </c>
      <c r="AF847" t="s">
        <v>466</v>
      </c>
      <c r="AG847" t="str">
        <f t="shared" si="98"/>
        <v/>
      </c>
    </row>
    <row r="848" spans="1:33" x14ac:dyDescent="0.25">
      <c r="A848">
        <v>5535</v>
      </c>
      <c r="B848">
        <v>9653</v>
      </c>
      <c r="C848" s="6" t="s">
        <v>5918</v>
      </c>
      <c r="D848" s="8">
        <v>1918325964.47</v>
      </c>
      <c r="E848" s="6" t="s">
        <v>2202</v>
      </c>
      <c r="G848" s="10">
        <v>41550</v>
      </c>
      <c r="J848" s="133">
        <f ca="1">VLOOKUP(A848,OFFSET('Классификация клиентов'!$A$6,1,0,1000,2),2,0)</f>
        <v>2.2999999999999998</v>
      </c>
      <c r="K848" s="15">
        <f t="shared" si="92"/>
        <v>3</v>
      </c>
      <c r="L848" s="15"/>
      <c r="M848" s="15"/>
      <c r="N848" s="16">
        <f t="shared" ca="1" si="94"/>
        <v>4.3</v>
      </c>
      <c r="O848" s="8">
        <f t="shared" ca="1" si="95"/>
        <v>4.3</v>
      </c>
      <c r="P848" s="8">
        <f t="shared" ca="1" si="96"/>
        <v>4.3</v>
      </c>
      <c r="Q848" s="8">
        <f t="shared" si="93"/>
        <v>0</v>
      </c>
      <c r="R848" s="16">
        <v>1</v>
      </c>
      <c r="S848" s="16"/>
      <c r="T848" s="19">
        <v>36526</v>
      </c>
      <c r="U848" s="16">
        <v>92</v>
      </c>
      <c r="V848" s="19"/>
      <c r="W848" s="160">
        <v>1</v>
      </c>
      <c r="X848" s="160"/>
      <c r="Y848" s="160"/>
      <c r="Z848" s="160"/>
      <c r="AA848" s="160"/>
      <c r="AB848" s="10">
        <v>42726</v>
      </c>
      <c r="AC848" t="s">
        <v>563</v>
      </c>
      <c r="AD848" s="160">
        <f t="shared" si="97"/>
        <v>1</v>
      </c>
      <c r="AF848" t="s">
        <v>1851</v>
      </c>
      <c r="AG848" t="str">
        <f t="shared" si="98"/>
        <v>реструктуризация (РУОБ отсутствует)</v>
      </c>
    </row>
    <row r="849" spans="1:33" x14ac:dyDescent="0.25">
      <c r="A849">
        <v>5535</v>
      </c>
      <c r="B849">
        <v>13301</v>
      </c>
      <c r="C849" s="6" t="s">
        <v>5919</v>
      </c>
      <c r="D849" s="8">
        <v>787339524.60000002</v>
      </c>
      <c r="E849" s="6" t="s">
        <v>2203</v>
      </c>
      <c r="G849" s="10">
        <v>41894</v>
      </c>
      <c r="J849" s="133">
        <f ca="1">VLOOKUP(A849,OFFSET('Классификация клиентов'!$A$6,1,0,1000,2),2,0)</f>
        <v>2.2999999999999998</v>
      </c>
      <c r="K849" s="15">
        <f t="shared" si="92"/>
        <v>3</v>
      </c>
      <c r="L849" s="15"/>
      <c r="M849" s="15"/>
      <c r="N849" s="16">
        <f t="shared" ca="1" si="94"/>
        <v>4.3</v>
      </c>
      <c r="O849" s="8">
        <f t="shared" ca="1" si="95"/>
        <v>4.3</v>
      </c>
      <c r="P849" s="8">
        <f t="shared" ca="1" si="96"/>
        <v>4.3</v>
      </c>
      <c r="Q849" s="8">
        <f t="shared" si="93"/>
        <v>0</v>
      </c>
      <c r="R849" s="16">
        <v>1</v>
      </c>
      <c r="S849" s="16"/>
      <c r="T849" s="19">
        <v>36526</v>
      </c>
      <c r="U849" s="16">
        <v>92</v>
      </c>
      <c r="V849" s="19"/>
      <c r="W849" s="160">
        <v>1</v>
      </c>
      <c r="X849" s="160"/>
      <c r="Y849" s="160"/>
      <c r="Z849" s="160"/>
      <c r="AA849" s="160"/>
      <c r="AB849" s="10">
        <v>42726</v>
      </c>
      <c r="AC849" t="s">
        <v>563</v>
      </c>
      <c r="AD849" s="160">
        <f t="shared" si="97"/>
        <v>1</v>
      </c>
      <c r="AF849" t="s">
        <v>1851</v>
      </c>
      <c r="AG849" t="str">
        <f t="shared" si="98"/>
        <v>реструктуризация (РУОБ отсутствует)</v>
      </c>
    </row>
    <row r="850" spans="1:33" x14ac:dyDescent="0.25">
      <c r="A850">
        <v>5544</v>
      </c>
      <c r="B850">
        <v>17352</v>
      </c>
      <c r="C850" s="6" t="s">
        <v>3474</v>
      </c>
      <c r="D850" s="8">
        <v>24365529000</v>
      </c>
      <c r="E850" s="6" t="s">
        <v>3480</v>
      </c>
      <c r="G850" s="10">
        <v>41022</v>
      </c>
      <c r="J850" s="133">
        <f ca="1">VLOOKUP(A850,OFFSET('Классификация клиентов'!$A$6,1,0,1000,2),2,0)</f>
        <v>1</v>
      </c>
      <c r="K850" s="15">
        <f t="shared" si="92"/>
        <v>1</v>
      </c>
      <c r="L850" s="15">
        <v>-2</v>
      </c>
      <c r="M850" s="15" t="s">
        <v>178</v>
      </c>
      <c r="N850" s="16">
        <f t="shared" ca="1" si="94"/>
        <v>1</v>
      </c>
      <c r="O850" s="8">
        <f t="shared" ca="1" si="95"/>
        <v>1</v>
      </c>
      <c r="P850" s="8">
        <f t="shared" ca="1" si="96"/>
        <v>1</v>
      </c>
      <c r="Q850" s="8">
        <f t="shared" si="93"/>
        <v>0</v>
      </c>
      <c r="R850" s="16">
        <v>1</v>
      </c>
      <c r="S850" s="16"/>
      <c r="T850" s="19">
        <v>41087</v>
      </c>
      <c r="U850" s="16">
        <v>0</v>
      </c>
      <c r="V850" s="19"/>
      <c r="W850" s="160">
        <v>0</v>
      </c>
      <c r="X850" s="160"/>
      <c r="Y850" s="160">
        <v>0</v>
      </c>
      <c r="Z850" s="160"/>
      <c r="AA850" s="160"/>
      <c r="AB850" s="10">
        <v>42460</v>
      </c>
      <c r="AC850" t="s">
        <v>296</v>
      </c>
      <c r="AD850" s="160">
        <f t="shared" si="97"/>
        <v>2</v>
      </c>
      <c r="AF850" t="s">
        <v>3498</v>
      </c>
      <c r="AG850" t="str">
        <f t="shared" si="98"/>
        <v>реструктуризация (РП №56 от 2013-12-19, РП №115 от 2015-12-09);
цели: предоставление/погашение займов 3 лицам (РП №56 от 2013-12-19)</v>
      </c>
    </row>
    <row r="851" spans="1:33" x14ac:dyDescent="0.25">
      <c r="A851">
        <v>5571</v>
      </c>
      <c r="B851">
        <v>18255</v>
      </c>
      <c r="C851" s="6" t="s">
        <v>4771</v>
      </c>
      <c r="D851" s="8">
        <v>15992168286.74</v>
      </c>
      <c r="E851" s="6" t="s">
        <v>4787</v>
      </c>
      <c r="G851" s="10">
        <v>42186</v>
      </c>
      <c r="J851" s="133">
        <f ca="1">VLOOKUP(A851,OFFSET('Классификация клиентов'!$A$6,1,0,1000,2),2,0)</f>
        <v>1</v>
      </c>
      <c r="K851" s="15">
        <f t="shared" si="92"/>
        <v>1</v>
      </c>
      <c r="L851" s="15">
        <v>-2</v>
      </c>
      <c r="M851" s="15" t="s">
        <v>1643</v>
      </c>
      <c r="N851" s="16">
        <f t="shared" ca="1" si="94"/>
        <v>1</v>
      </c>
      <c r="O851" s="8">
        <f t="shared" ca="1" si="95"/>
        <v>1</v>
      </c>
      <c r="P851" s="8">
        <f t="shared" ca="1" si="96"/>
        <v>1</v>
      </c>
      <c r="Q851" s="8">
        <f t="shared" si="93"/>
        <v>0</v>
      </c>
      <c r="R851" s="16">
        <v>1</v>
      </c>
      <c r="S851" s="16"/>
      <c r="T851" s="19">
        <v>36526</v>
      </c>
      <c r="U851" s="16">
        <v>0</v>
      </c>
      <c r="V851" s="19"/>
      <c r="W851" s="160">
        <v>0</v>
      </c>
      <c r="X851" s="160">
        <v>0</v>
      </c>
      <c r="Y851" s="160">
        <v>0</v>
      </c>
      <c r="Z851" s="160"/>
      <c r="AA851" s="160"/>
      <c r="AB851" s="10">
        <v>42551</v>
      </c>
      <c r="AC851" t="s">
        <v>296</v>
      </c>
      <c r="AD851" s="160">
        <f t="shared" si="97"/>
        <v>3</v>
      </c>
      <c r="AF851" t="s">
        <v>4788</v>
      </c>
      <c r="AG851" t="str">
        <f t="shared" si="98"/>
        <v>реструктуризация (РП БМ №4 от 2016-01-25, РП №50 от 2016-06-21);
цели: погашение ранее выданной ссуды (РП БМ №39 от 2015-06-24);
цели: предоставление/погашение займов 3 лицам (РП БМ №39 от 2015-06-24)</v>
      </c>
    </row>
    <row r="852" spans="1:33" x14ac:dyDescent="0.25">
      <c r="A852">
        <v>5572</v>
      </c>
      <c r="B852">
        <v>14088</v>
      </c>
      <c r="C852" s="6" t="s">
        <v>2975</v>
      </c>
      <c r="D852" s="8">
        <v>400000000</v>
      </c>
      <c r="E852" s="6" t="s">
        <v>2204</v>
      </c>
      <c r="G852" s="10">
        <v>41552</v>
      </c>
      <c r="J852" s="133">
        <f ca="1">VLOOKUP(A852,OFFSET('Классификация клиентов'!$A$6,1,0,1000,2),2,0)</f>
        <v>3</v>
      </c>
      <c r="K852" s="15">
        <f t="shared" si="92"/>
        <v>3</v>
      </c>
      <c r="L852" s="15"/>
      <c r="M852" s="15"/>
      <c r="N852" s="16">
        <f t="shared" ca="1" si="94"/>
        <v>5</v>
      </c>
      <c r="O852" s="8">
        <f t="shared" ca="1" si="95"/>
        <v>5</v>
      </c>
      <c r="P852" s="8">
        <f t="shared" ca="1" si="96"/>
        <v>5</v>
      </c>
      <c r="Q852" s="8">
        <f t="shared" si="93"/>
        <v>0</v>
      </c>
      <c r="R852" s="16">
        <v>1</v>
      </c>
      <c r="S852" s="16"/>
      <c r="T852" s="19">
        <v>36526</v>
      </c>
      <c r="U852" s="16">
        <v>813</v>
      </c>
      <c r="V852" s="19"/>
      <c r="W852" s="160"/>
      <c r="X852" s="160"/>
      <c r="Y852" s="160"/>
      <c r="Z852" s="160"/>
      <c r="AA852" s="160"/>
      <c r="AB852" s="10">
        <v>42277</v>
      </c>
      <c r="AC852" t="s">
        <v>563</v>
      </c>
      <c r="AD852" s="160">
        <f t="shared" si="97"/>
        <v>0</v>
      </c>
      <c r="AF852" t="s">
        <v>466</v>
      </c>
      <c r="AG852" t="str">
        <f t="shared" si="98"/>
        <v/>
      </c>
    </row>
    <row r="853" spans="1:33" x14ac:dyDescent="0.25">
      <c r="A853">
        <v>5573</v>
      </c>
      <c r="B853">
        <v>17079</v>
      </c>
      <c r="C853" s="6" t="s">
        <v>3283</v>
      </c>
      <c r="D853" s="8">
        <v>752000000</v>
      </c>
      <c r="E853" s="6" t="s">
        <v>3284</v>
      </c>
      <c r="G853" s="10">
        <v>42328</v>
      </c>
      <c r="J853" s="133">
        <f ca="1">VLOOKUP(A853,OFFSET('Классификация клиентов'!$A$6,1,0,1000,2),2,0)</f>
        <v>1</v>
      </c>
      <c r="K853" s="15">
        <f t="shared" si="92"/>
        <v>1</v>
      </c>
      <c r="L853" s="15"/>
      <c r="M853" s="15"/>
      <c r="N853" s="16">
        <f t="shared" ca="1" si="94"/>
        <v>1</v>
      </c>
      <c r="O853" s="8">
        <f t="shared" ca="1" si="95"/>
        <v>1</v>
      </c>
      <c r="P853" s="8">
        <f t="shared" ca="1" si="96"/>
        <v>1</v>
      </c>
      <c r="Q853" s="8">
        <f t="shared" si="93"/>
        <v>0</v>
      </c>
      <c r="R853" s="16">
        <v>1</v>
      </c>
      <c r="S853" s="16"/>
      <c r="T853" s="19">
        <v>42353</v>
      </c>
      <c r="U853" s="16">
        <v>0</v>
      </c>
      <c r="V853" s="19"/>
      <c r="W853" s="160"/>
      <c r="X853" s="160"/>
      <c r="Y853" s="160">
        <v>0</v>
      </c>
      <c r="Z853" s="160"/>
      <c r="AA853" s="160"/>
      <c r="AB853" s="10">
        <v>42521</v>
      </c>
      <c r="AC853" t="s">
        <v>239</v>
      </c>
      <c r="AD853" s="160">
        <f t="shared" si="97"/>
        <v>1</v>
      </c>
      <c r="AF853" t="s">
        <v>3289</v>
      </c>
      <c r="AG853" t="str">
        <f t="shared" si="98"/>
        <v>цели: предоставление/погашение займов 3 лицам (РКК №127 от 2015-10-15)</v>
      </c>
    </row>
    <row r="854" spans="1:33" x14ac:dyDescent="0.25">
      <c r="A854">
        <v>5573</v>
      </c>
      <c r="B854">
        <v>21252</v>
      </c>
      <c r="C854" s="6" t="s">
        <v>6839</v>
      </c>
      <c r="D854" s="8">
        <v>159794068.25999999</v>
      </c>
      <c r="E854" s="6" t="s">
        <v>5753</v>
      </c>
      <c r="G854" s="10">
        <v>42530</v>
      </c>
      <c r="J854" s="133">
        <f ca="1">VLOOKUP(A854,OFFSET('Классификация клиентов'!$A$6,1,0,1000,2),2,0)</f>
        <v>1</v>
      </c>
      <c r="K854" s="15">
        <f t="shared" si="92"/>
        <v>1</v>
      </c>
      <c r="L854" s="15"/>
      <c r="M854" s="15"/>
      <c r="N854" s="16">
        <f t="shared" ca="1" si="94"/>
        <v>1</v>
      </c>
      <c r="O854" s="8">
        <f t="shared" ca="1" si="95"/>
        <v>1</v>
      </c>
      <c r="P854" s="8">
        <f t="shared" ca="1" si="96"/>
        <v>1</v>
      </c>
      <c r="Q854" s="8">
        <f t="shared" si="93"/>
        <v>0</v>
      </c>
      <c r="R854" s="16">
        <v>1</v>
      </c>
      <c r="S854" s="16"/>
      <c r="T854" s="19">
        <v>42536</v>
      </c>
      <c r="U854" s="16">
        <v>0</v>
      </c>
      <c r="V854" s="19"/>
      <c r="W854" s="160"/>
      <c r="X854" s="160"/>
      <c r="Y854" s="160"/>
      <c r="Z854" s="160"/>
      <c r="AA854" s="160"/>
      <c r="AB854" s="10">
        <v>42726</v>
      </c>
      <c r="AC854" t="s">
        <v>239</v>
      </c>
      <c r="AD854" s="160">
        <f t="shared" si="97"/>
        <v>0</v>
      </c>
      <c r="AF854" t="s">
        <v>466</v>
      </c>
      <c r="AG854" t="str">
        <f t="shared" si="98"/>
        <v/>
      </c>
    </row>
    <row r="855" spans="1:33" x14ac:dyDescent="0.25">
      <c r="A855">
        <v>5573</v>
      </c>
      <c r="B855">
        <v>27282</v>
      </c>
      <c r="C855" s="6" t="s">
        <v>6887</v>
      </c>
      <c r="D855" s="8">
        <v>311235662.72000003</v>
      </c>
      <c r="E855" s="6" t="s">
        <v>6895</v>
      </c>
      <c r="G855" s="10">
        <v>42720</v>
      </c>
      <c r="J855" s="133">
        <f ca="1">VLOOKUP(A855,OFFSET('Классификация клиентов'!$A$6,1,0,1000,2),2,0)</f>
        <v>1</v>
      </c>
      <c r="K855" s="15">
        <f t="shared" si="92"/>
        <v>1</v>
      </c>
      <c r="L855" s="15"/>
      <c r="M855" s="15"/>
      <c r="N855" s="16">
        <f t="shared" ca="1" si="94"/>
        <v>1</v>
      </c>
      <c r="O855" s="8">
        <f t="shared" ca="1" si="95"/>
        <v>1</v>
      </c>
      <c r="P855" s="8">
        <f t="shared" ca="1" si="96"/>
        <v>1</v>
      </c>
      <c r="Q855" s="8">
        <f t="shared" si="93"/>
        <v>0</v>
      </c>
      <c r="R855" s="16">
        <v>1</v>
      </c>
      <c r="S855" s="16"/>
      <c r="T855" s="19">
        <v>42750</v>
      </c>
      <c r="U855" s="16">
        <v>0</v>
      </c>
      <c r="V855" s="19"/>
      <c r="W855" s="160"/>
      <c r="X855" s="160"/>
      <c r="Y855" s="160"/>
      <c r="Z855" s="160"/>
      <c r="AA855" s="160"/>
      <c r="AB855" s="10">
        <v>42726</v>
      </c>
      <c r="AC855" t="s">
        <v>239</v>
      </c>
      <c r="AD855" s="160">
        <f t="shared" si="97"/>
        <v>0</v>
      </c>
      <c r="AF855" t="s">
        <v>466</v>
      </c>
      <c r="AG855" t="str">
        <f t="shared" si="98"/>
        <v/>
      </c>
    </row>
    <row r="856" spans="1:33" x14ac:dyDescent="0.25">
      <c r="A856">
        <v>5577</v>
      </c>
      <c r="B856">
        <v>17757</v>
      </c>
      <c r="C856" s="6" t="s">
        <v>6028</v>
      </c>
      <c r="D856" s="8">
        <v>850000000</v>
      </c>
      <c r="E856" s="6" t="s">
        <v>3949</v>
      </c>
      <c r="G856" s="10">
        <v>42468</v>
      </c>
      <c r="J856" s="133">
        <f ca="1">VLOOKUP(A856,OFFSET('Классификация клиентов'!$A$6,1,0,1000,2),2,0)</f>
        <v>1</v>
      </c>
      <c r="K856" s="15">
        <f t="shared" si="92"/>
        <v>1</v>
      </c>
      <c r="L856" s="15"/>
      <c r="M856" s="15"/>
      <c r="N856" s="16">
        <f t="shared" ca="1" si="94"/>
        <v>1</v>
      </c>
      <c r="O856" s="8">
        <f t="shared" ca="1" si="95"/>
        <v>1</v>
      </c>
      <c r="P856" s="8">
        <f t="shared" ca="1" si="96"/>
        <v>1</v>
      </c>
      <c r="Q856" s="8">
        <f t="shared" si="93"/>
        <v>0</v>
      </c>
      <c r="R856" s="16">
        <v>1</v>
      </c>
      <c r="S856" s="16"/>
      <c r="T856" s="19">
        <v>42480</v>
      </c>
      <c r="U856" s="16">
        <v>0</v>
      </c>
      <c r="V856" s="19"/>
      <c r="W856" s="160"/>
      <c r="X856" s="160"/>
      <c r="Y856" s="160"/>
      <c r="Z856" s="160"/>
      <c r="AA856" s="160"/>
      <c r="AB856" s="10">
        <v>42696</v>
      </c>
      <c r="AC856" t="s">
        <v>296</v>
      </c>
      <c r="AD856" s="160">
        <f t="shared" si="97"/>
        <v>0</v>
      </c>
      <c r="AF856" t="s">
        <v>466</v>
      </c>
      <c r="AG856" t="str">
        <f t="shared" si="98"/>
        <v/>
      </c>
    </row>
    <row r="857" spans="1:33" x14ac:dyDescent="0.25">
      <c r="A857">
        <v>5577</v>
      </c>
      <c r="B857">
        <v>17782</v>
      </c>
      <c r="C857" s="6" t="s">
        <v>3962</v>
      </c>
      <c r="D857" s="8">
        <v>625254237.25</v>
      </c>
      <c r="E857" s="6" t="s">
        <v>3963</v>
      </c>
      <c r="G857" s="10">
        <v>42480</v>
      </c>
      <c r="J857" s="133">
        <f ca="1">VLOOKUP(A857,OFFSET('Классификация клиентов'!$A$6,1,0,1000,2),2,0)</f>
        <v>1</v>
      </c>
      <c r="K857" s="15">
        <f t="shared" si="92"/>
        <v>1</v>
      </c>
      <c r="L857" s="15"/>
      <c r="M857" s="15"/>
      <c r="N857" s="16">
        <f t="shared" ca="1" si="94"/>
        <v>1</v>
      </c>
      <c r="O857" s="8">
        <f t="shared" ca="1" si="95"/>
        <v>1</v>
      </c>
      <c r="P857" s="8">
        <f t="shared" ca="1" si="96"/>
        <v>1</v>
      </c>
      <c r="Q857" s="8">
        <f t="shared" si="93"/>
        <v>0</v>
      </c>
      <c r="R857" s="16">
        <v>1</v>
      </c>
      <c r="S857" s="16"/>
      <c r="T857" s="19">
        <v>42481</v>
      </c>
      <c r="U857" s="16">
        <v>0</v>
      </c>
      <c r="V857" s="19"/>
      <c r="W857" s="160"/>
      <c r="X857" s="160"/>
      <c r="Y857" s="160"/>
      <c r="Z857" s="160"/>
      <c r="AA857" s="160"/>
      <c r="AB857" s="10">
        <v>42490</v>
      </c>
      <c r="AC857" t="s">
        <v>296</v>
      </c>
      <c r="AD857" s="160">
        <f t="shared" si="97"/>
        <v>0</v>
      </c>
      <c r="AF857" t="s">
        <v>466</v>
      </c>
      <c r="AG857" t="str">
        <f t="shared" si="98"/>
        <v/>
      </c>
    </row>
    <row r="858" spans="1:33" x14ac:dyDescent="0.25">
      <c r="A858">
        <v>5580</v>
      </c>
      <c r="B858">
        <v>26872</v>
      </c>
      <c r="C858" s="6" t="s">
        <v>6381</v>
      </c>
      <c r="D858" s="8">
        <v>131550000</v>
      </c>
      <c r="E858" s="6" t="s">
        <v>6815</v>
      </c>
      <c r="G858" s="10">
        <v>42674</v>
      </c>
      <c r="J858" s="133">
        <f ca="1">VLOOKUP(A858,OFFSET('Классификация клиентов'!$A$6,1,0,1000,2),2,0)</f>
        <v>1</v>
      </c>
      <c r="K858" s="15">
        <f t="shared" si="92"/>
        <v>1</v>
      </c>
      <c r="L858" s="15"/>
      <c r="M858" s="15"/>
      <c r="N858" s="16">
        <f t="shared" ca="1" si="94"/>
        <v>1</v>
      </c>
      <c r="O858" s="8">
        <f t="shared" ca="1" si="95"/>
        <v>1</v>
      </c>
      <c r="P858" s="8">
        <f t="shared" ca="1" si="96"/>
        <v>1</v>
      </c>
      <c r="Q858" s="8">
        <f t="shared" si="93"/>
        <v>0</v>
      </c>
      <c r="R858" s="16">
        <v>1</v>
      </c>
      <c r="S858" s="16"/>
      <c r="T858" s="19">
        <v>42704</v>
      </c>
      <c r="U858" s="16">
        <v>0</v>
      </c>
      <c r="V858" s="19"/>
      <c r="W858" s="160"/>
      <c r="X858" s="160"/>
      <c r="Y858" s="160"/>
      <c r="Z858" s="160"/>
      <c r="AA858" s="160"/>
      <c r="AB858" s="10">
        <v>42726</v>
      </c>
      <c r="AC858" t="s">
        <v>239</v>
      </c>
      <c r="AD858" s="160">
        <f t="shared" si="97"/>
        <v>0</v>
      </c>
      <c r="AF858" t="s">
        <v>466</v>
      </c>
      <c r="AG858" t="str">
        <f t="shared" si="98"/>
        <v/>
      </c>
    </row>
    <row r="859" spans="1:33" x14ac:dyDescent="0.25">
      <c r="A859">
        <v>5580</v>
      </c>
      <c r="B859">
        <v>27134</v>
      </c>
      <c r="C859" s="6" t="s">
        <v>6352</v>
      </c>
      <c r="D859" s="8">
        <v>76400000</v>
      </c>
      <c r="E859" s="6" t="s">
        <v>6356</v>
      </c>
      <c r="G859" s="10">
        <v>42696</v>
      </c>
      <c r="J859" s="133">
        <f ca="1">VLOOKUP(A859,OFFSET('Классификация клиентов'!$A$6,1,0,1000,2),2,0)</f>
        <v>1</v>
      </c>
      <c r="K859" s="15">
        <f t="shared" si="92"/>
        <v>1</v>
      </c>
      <c r="L859" s="15"/>
      <c r="M859" s="15"/>
      <c r="N859" s="16">
        <f t="shared" ca="1" si="94"/>
        <v>1</v>
      </c>
      <c r="O859" s="8">
        <f t="shared" ca="1" si="95"/>
        <v>1</v>
      </c>
      <c r="P859" s="8">
        <f t="shared" ca="1" si="96"/>
        <v>1</v>
      </c>
      <c r="Q859" s="8">
        <f t="shared" si="93"/>
        <v>0</v>
      </c>
      <c r="R859" s="16">
        <v>1</v>
      </c>
      <c r="S859" s="16"/>
      <c r="T859" s="19">
        <v>42704</v>
      </c>
      <c r="U859" s="16">
        <v>0</v>
      </c>
      <c r="V859" s="19"/>
      <c r="W859" s="160"/>
      <c r="X859" s="160"/>
      <c r="Y859" s="160"/>
      <c r="Z859" s="160"/>
      <c r="AA859" s="160"/>
      <c r="AB859" s="10">
        <v>42704</v>
      </c>
      <c r="AC859" t="s">
        <v>239</v>
      </c>
      <c r="AD859" s="160">
        <f t="shared" si="97"/>
        <v>0</v>
      </c>
      <c r="AF859" t="s">
        <v>466</v>
      </c>
      <c r="AG859" t="str">
        <f t="shared" si="98"/>
        <v/>
      </c>
    </row>
    <row r="860" spans="1:33" x14ac:dyDescent="0.25">
      <c r="A860">
        <v>5580</v>
      </c>
      <c r="B860">
        <v>27151</v>
      </c>
      <c r="C860" s="6" t="s">
        <v>6029</v>
      </c>
      <c r="D860" s="8">
        <v>200000000</v>
      </c>
      <c r="E860" s="6" t="s">
        <v>7114</v>
      </c>
      <c r="G860" s="10">
        <v>42683</v>
      </c>
      <c r="J860" s="133">
        <f ca="1">VLOOKUP(A860,OFFSET('Классификация клиентов'!$A$6,1,0,1000,2),2,0)</f>
        <v>1</v>
      </c>
      <c r="K860" s="15">
        <f t="shared" si="92"/>
        <v>1</v>
      </c>
      <c r="L860" s="15"/>
      <c r="M860" s="15"/>
      <c r="N860" s="16">
        <f t="shared" ca="1" si="94"/>
        <v>1</v>
      </c>
      <c r="O860" s="8">
        <f t="shared" ca="1" si="95"/>
        <v>1</v>
      </c>
      <c r="P860" s="8">
        <f t="shared" ca="1" si="96"/>
        <v>1</v>
      </c>
      <c r="Q860" s="8">
        <f t="shared" si="93"/>
        <v>0</v>
      </c>
      <c r="R860" s="16">
        <v>1</v>
      </c>
      <c r="S860" s="16"/>
      <c r="T860" s="19">
        <v>42704</v>
      </c>
      <c r="U860" s="16">
        <v>0</v>
      </c>
      <c r="V860" s="19"/>
      <c r="W860" s="160"/>
      <c r="X860" s="160"/>
      <c r="Y860" s="160"/>
      <c r="Z860" s="160"/>
      <c r="AA860" s="160"/>
      <c r="AB860" s="10">
        <v>42735</v>
      </c>
      <c r="AC860" t="s">
        <v>239</v>
      </c>
      <c r="AD860" s="160">
        <f t="shared" si="97"/>
        <v>0</v>
      </c>
      <c r="AF860" t="s">
        <v>466</v>
      </c>
      <c r="AG860" t="str">
        <f t="shared" si="98"/>
        <v/>
      </c>
    </row>
    <row r="861" spans="1:33" x14ac:dyDescent="0.25">
      <c r="A861">
        <v>5581</v>
      </c>
      <c r="B861">
        <v>27228</v>
      </c>
      <c r="C861" s="6" t="s">
        <v>6779</v>
      </c>
      <c r="D861" s="8">
        <v>52500000</v>
      </c>
      <c r="E861" s="6" t="s">
        <v>6781</v>
      </c>
      <c r="G861" s="10">
        <v>42712</v>
      </c>
      <c r="J861" s="133">
        <f ca="1">VLOOKUP(A861,OFFSET('Классификация клиентов'!$A$6,1,0,1000,2),2,0)</f>
        <v>1</v>
      </c>
      <c r="K861" s="15">
        <f t="shared" si="92"/>
        <v>1</v>
      </c>
      <c r="L861" s="15"/>
      <c r="M861" s="15"/>
      <c r="N861" s="16">
        <f t="shared" ca="1" si="94"/>
        <v>1</v>
      </c>
      <c r="O861" s="8">
        <f t="shared" ca="1" si="95"/>
        <v>1</v>
      </c>
      <c r="P861" s="8">
        <f t="shared" ca="1" si="96"/>
        <v>1</v>
      </c>
      <c r="Q861" s="8">
        <f t="shared" si="93"/>
        <v>0</v>
      </c>
      <c r="R861" s="16">
        <v>1</v>
      </c>
      <c r="S861" s="16"/>
      <c r="T861" s="19">
        <v>42719</v>
      </c>
      <c r="U861" s="16">
        <v>0</v>
      </c>
      <c r="V861" s="19"/>
      <c r="W861" s="160"/>
      <c r="X861" s="160"/>
      <c r="Y861" s="160"/>
      <c r="Z861" s="160"/>
      <c r="AA861" s="160"/>
      <c r="AB861" s="10">
        <v>42726</v>
      </c>
      <c r="AC861" t="s">
        <v>239</v>
      </c>
      <c r="AD861" s="160">
        <f t="shared" si="97"/>
        <v>0</v>
      </c>
      <c r="AF861" t="s">
        <v>466</v>
      </c>
      <c r="AG861" t="str">
        <f t="shared" si="98"/>
        <v/>
      </c>
    </row>
    <row r="862" spans="1:33" x14ac:dyDescent="0.25">
      <c r="A862">
        <v>5600</v>
      </c>
      <c r="B862">
        <v>14546</v>
      </c>
      <c r="C862" s="6" t="s">
        <v>1773</v>
      </c>
      <c r="D862" s="8">
        <v>10000000000</v>
      </c>
      <c r="E862" s="6" t="s">
        <v>2205</v>
      </c>
      <c r="G862" s="10">
        <v>41750</v>
      </c>
      <c r="J862" s="133">
        <f ca="1">VLOOKUP(A862,OFFSET('Классификация клиентов'!$A$6,1,0,1000,2),2,0)</f>
        <v>1</v>
      </c>
      <c r="K862" s="15">
        <f t="shared" si="92"/>
        <v>1</v>
      </c>
      <c r="L862" s="15"/>
      <c r="M862" s="15"/>
      <c r="N862" s="16">
        <f t="shared" ca="1" si="94"/>
        <v>1</v>
      </c>
      <c r="O862" s="8">
        <f t="shared" ca="1" si="95"/>
        <v>1</v>
      </c>
      <c r="P862" s="8">
        <f t="shared" ca="1" si="96"/>
        <v>1</v>
      </c>
      <c r="Q862" s="8">
        <f t="shared" si="93"/>
        <v>0</v>
      </c>
      <c r="R862" s="16">
        <v>1</v>
      </c>
      <c r="S862" s="16"/>
      <c r="T862" s="19">
        <v>41751</v>
      </c>
      <c r="U862" s="16">
        <v>0</v>
      </c>
      <c r="V862" s="19"/>
      <c r="W862" s="160"/>
      <c r="X862" s="160"/>
      <c r="Y862" s="160">
        <v>0</v>
      </c>
      <c r="Z862" s="160"/>
      <c r="AA862" s="160"/>
      <c r="AB862" s="10">
        <v>42696</v>
      </c>
      <c r="AC862" t="s">
        <v>296</v>
      </c>
      <c r="AD862" s="160">
        <f t="shared" si="97"/>
        <v>1</v>
      </c>
      <c r="AF862" t="s">
        <v>6394</v>
      </c>
      <c r="AG862" t="str">
        <f t="shared" si="98"/>
        <v>цели: предоставление/погашение займов 3 лицам (РП №92 от 2016-10-26)</v>
      </c>
    </row>
    <row r="863" spans="1:33" x14ac:dyDescent="0.25">
      <c r="A863">
        <v>5603</v>
      </c>
      <c r="B863">
        <v>22029</v>
      </c>
      <c r="C863" s="6" t="s">
        <v>4693</v>
      </c>
      <c r="D863" s="8">
        <v>1345000000</v>
      </c>
      <c r="E863" s="6" t="s">
        <v>4725</v>
      </c>
      <c r="G863" s="10">
        <v>42548</v>
      </c>
      <c r="J863" s="133">
        <f ca="1">VLOOKUP(A863,OFFSET('Классификация клиентов'!$A$6,1,0,1000,2),2,0)</f>
        <v>1</v>
      </c>
      <c r="K863" s="15">
        <f t="shared" si="92"/>
        <v>1</v>
      </c>
      <c r="L863" s="15"/>
      <c r="M863" s="15"/>
      <c r="N863" s="16">
        <f t="shared" ca="1" si="94"/>
        <v>1</v>
      </c>
      <c r="O863" s="8">
        <f t="shared" ca="1" si="95"/>
        <v>1</v>
      </c>
      <c r="P863" s="8">
        <f t="shared" ca="1" si="96"/>
        <v>1</v>
      </c>
      <c r="Q863" s="8">
        <f t="shared" si="93"/>
        <v>0</v>
      </c>
      <c r="R863" s="16">
        <v>1</v>
      </c>
      <c r="S863" s="16"/>
      <c r="T863" s="19">
        <v>42548</v>
      </c>
      <c r="U863" s="16">
        <v>0</v>
      </c>
      <c r="V863" s="19"/>
      <c r="W863" s="160"/>
      <c r="X863" s="160">
        <v>0</v>
      </c>
      <c r="Y863" s="160">
        <v>0</v>
      </c>
      <c r="Z863" s="160"/>
      <c r="AA863" s="160"/>
      <c r="AB863" s="10">
        <v>42551</v>
      </c>
      <c r="AC863" t="s">
        <v>296</v>
      </c>
      <c r="AD863" s="160">
        <f t="shared" si="97"/>
        <v>2</v>
      </c>
      <c r="AF863" t="s">
        <v>4726</v>
      </c>
      <c r="AG863" t="str">
        <f t="shared" si="98"/>
        <v>цели: погашение ранее выданной ссуды (РП №44 от 2016-05-31);
цели: предоставление/погашение займов 3 лицам (РП №44 от 2016-05-31)</v>
      </c>
    </row>
    <row r="864" spans="1:33" x14ac:dyDescent="0.25">
      <c r="A864">
        <v>5607</v>
      </c>
      <c r="B864">
        <v>12024</v>
      </c>
      <c r="C864" s="6" t="s">
        <v>1348</v>
      </c>
      <c r="D864" s="8">
        <v>22738895187.91</v>
      </c>
      <c r="E864" s="6" t="s">
        <v>2206</v>
      </c>
      <c r="G864" s="10">
        <v>41767</v>
      </c>
      <c r="J864" s="133">
        <f ca="1">VLOOKUP(A864,OFFSET('Классификация клиентов'!$A$6,1,0,1000,2),2,0)</f>
        <v>1</v>
      </c>
      <c r="K864" s="15">
        <f t="shared" si="92"/>
        <v>1</v>
      </c>
      <c r="L864" s="15">
        <v>-2</v>
      </c>
      <c r="M864" s="15" t="s">
        <v>178</v>
      </c>
      <c r="N864" s="16">
        <f t="shared" ca="1" si="94"/>
        <v>1</v>
      </c>
      <c r="O864" s="8">
        <f t="shared" ca="1" si="95"/>
        <v>1</v>
      </c>
      <c r="P864" s="8">
        <f t="shared" ca="1" si="96"/>
        <v>1</v>
      </c>
      <c r="Q864" s="8">
        <f t="shared" si="93"/>
        <v>0</v>
      </c>
      <c r="R864" s="16">
        <v>1</v>
      </c>
      <c r="S864" s="16"/>
      <c r="T864" s="19">
        <v>41817</v>
      </c>
      <c r="U864" s="16">
        <v>1</v>
      </c>
      <c r="V864" s="19" t="s">
        <v>7105</v>
      </c>
      <c r="W864" s="160">
        <v>0</v>
      </c>
      <c r="X864" s="160"/>
      <c r="Y864" s="160">
        <v>0</v>
      </c>
      <c r="Z864" s="160"/>
      <c r="AA864" s="160"/>
      <c r="AB864" s="10">
        <v>42735</v>
      </c>
      <c r="AC864" t="s">
        <v>296</v>
      </c>
      <c r="AD864" s="160">
        <f t="shared" si="97"/>
        <v>2</v>
      </c>
      <c r="AF864" t="s">
        <v>7115</v>
      </c>
      <c r="AG864" t="str">
        <f t="shared" si="98"/>
        <v>реструктуризация (РП №94 от 2016-11-01);
цели: предоставление/погашение займов 3 лицам (РП №55 от 2013-12-18)</v>
      </c>
    </row>
    <row r="865" spans="1:33" x14ac:dyDescent="0.25">
      <c r="A865">
        <v>5615</v>
      </c>
      <c r="B865">
        <v>10578</v>
      </c>
      <c r="C865" s="6" t="s">
        <v>511</v>
      </c>
      <c r="D865" s="8">
        <v>122222222.25</v>
      </c>
      <c r="E865" s="6" t="s">
        <v>2207</v>
      </c>
      <c r="G865" s="10">
        <v>41634</v>
      </c>
      <c r="J865" s="133">
        <f ca="1">VLOOKUP(A865,OFFSET('Классификация клиентов'!$A$6,1,0,1000,2),2,0)</f>
        <v>1</v>
      </c>
      <c r="K865" s="15">
        <f t="shared" si="92"/>
        <v>1</v>
      </c>
      <c r="L865" s="15"/>
      <c r="M865" s="15"/>
      <c r="N865" s="16">
        <f t="shared" ca="1" si="94"/>
        <v>1</v>
      </c>
      <c r="O865" s="8">
        <f t="shared" ca="1" si="95"/>
        <v>1</v>
      </c>
      <c r="P865" s="8">
        <f t="shared" ca="1" si="96"/>
        <v>1</v>
      </c>
      <c r="Q865" s="8">
        <f t="shared" si="93"/>
        <v>0</v>
      </c>
      <c r="R865" s="16">
        <v>1</v>
      </c>
      <c r="S865" s="16"/>
      <c r="T865" s="19">
        <v>41639</v>
      </c>
      <c r="U865" s="16">
        <v>0</v>
      </c>
      <c r="V865" s="19"/>
      <c r="W865" s="160"/>
      <c r="X865" s="160"/>
      <c r="Y865" s="160"/>
      <c r="Z865" s="160"/>
      <c r="AA865" s="160"/>
      <c r="AB865" s="10">
        <v>42328</v>
      </c>
      <c r="AC865" t="s">
        <v>239</v>
      </c>
      <c r="AD865" s="160">
        <f t="shared" si="97"/>
        <v>0</v>
      </c>
      <c r="AF865" t="s">
        <v>466</v>
      </c>
      <c r="AG865" t="str">
        <f t="shared" si="98"/>
        <v/>
      </c>
    </row>
    <row r="866" spans="1:33" x14ac:dyDescent="0.25">
      <c r="A866">
        <v>5615</v>
      </c>
      <c r="B866">
        <v>11735</v>
      </c>
      <c r="C866" s="6" t="s">
        <v>1224</v>
      </c>
      <c r="D866" s="8">
        <v>101351351.28</v>
      </c>
      <c r="E866" s="6" t="s">
        <v>2208</v>
      </c>
      <c r="G866" s="10">
        <v>41744</v>
      </c>
      <c r="J866" s="133">
        <f ca="1">VLOOKUP(A866,OFFSET('Классификация клиентов'!$A$6,1,0,1000,2),2,0)</f>
        <v>1</v>
      </c>
      <c r="K866" s="15">
        <f t="shared" si="92"/>
        <v>1</v>
      </c>
      <c r="L866" s="15"/>
      <c r="M866" s="15"/>
      <c r="N866" s="16">
        <f t="shared" ca="1" si="94"/>
        <v>1</v>
      </c>
      <c r="O866" s="8">
        <f t="shared" ca="1" si="95"/>
        <v>1</v>
      </c>
      <c r="P866" s="8">
        <f t="shared" ca="1" si="96"/>
        <v>1</v>
      </c>
      <c r="Q866" s="8">
        <f t="shared" si="93"/>
        <v>0</v>
      </c>
      <c r="R866" s="16">
        <v>1</v>
      </c>
      <c r="S866" s="16"/>
      <c r="T866" s="19">
        <v>41759</v>
      </c>
      <c r="U866" s="16">
        <v>0</v>
      </c>
      <c r="V866" s="19"/>
      <c r="W866" s="160"/>
      <c r="X866" s="160"/>
      <c r="Y866" s="160"/>
      <c r="Z866" s="160"/>
      <c r="AA866" s="160"/>
      <c r="AB866" s="10">
        <v>42328</v>
      </c>
      <c r="AC866" t="s">
        <v>239</v>
      </c>
      <c r="AD866" s="160">
        <f t="shared" si="97"/>
        <v>0</v>
      </c>
      <c r="AF866" t="s">
        <v>466</v>
      </c>
      <c r="AG866" t="str">
        <f t="shared" si="98"/>
        <v/>
      </c>
    </row>
    <row r="867" spans="1:33" x14ac:dyDescent="0.25">
      <c r="A867">
        <v>5625</v>
      </c>
      <c r="B867">
        <v>355</v>
      </c>
      <c r="C867" s="6" t="s">
        <v>445</v>
      </c>
      <c r="D867" s="8">
        <v>1385711000</v>
      </c>
      <c r="E867" s="6" t="s">
        <v>2209</v>
      </c>
      <c r="G867" s="10">
        <v>39458</v>
      </c>
      <c r="J867" s="133">
        <f ca="1">VLOOKUP(A867,OFFSET('Классификация клиентов'!$A$6,1,0,1000,2),2,0)</f>
        <v>1</v>
      </c>
      <c r="K867" s="15">
        <f t="shared" si="92"/>
        <v>1</v>
      </c>
      <c r="L867" s="15"/>
      <c r="M867" s="15"/>
      <c r="N867" s="16">
        <f t="shared" ca="1" si="94"/>
        <v>1</v>
      </c>
      <c r="O867" s="8">
        <f t="shared" ca="1" si="95"/>
        <v>1</v>
      </c>
      <c r="P867" s="8">
        <f t="shared" ca="1" si="96"/>
        <v>1</v>
      </c>
      <c r="Q867" s="8">
        <f t="shared" si="93"/>
        <v>0</v>
      </c>
      <c r="R867" s="16">
        <v>1</v>
      </c>
      <c r="S867" s="16"/>
      <c r="T867" s="19">
        <v>39493</v>
      </c>
      <c r="U867" s="16">
        <v>0</v>
      </c>
      <c r="V867" s="19"/>
      <c r="W867" s="160">
        <v>0</v>
      </c>
      <c r="X867" s="160"/>
      <c r="Y867" s="160"/>
      <c r="Z867" s="160"/>
      <c r="AA867" s="160"/>
      <c r="AB867" s="10">
        <v>42360</v>
      </c>
      <c r="AC867" t="s">
        <v>296</v>
      </c>
      <c r="AD867" s="160">
        <f t="shared" si="97"/>
        <v>1</v>
      </c>
      <c r="AF867" t="s">
        <v>3443</v>
      </c>
      <c r="AG867" t="str">
        <f t="shared" si="98"/>
        <v>реструктуризация (РКК №77 от 2008-12-29, РП №50 от 2009-08-13, РП №33 от 2012-07-24, РП №85 от 2015-09-08)</v>
      </c>
    </row>
    <row r="868" spans="1:33" x14ac:dyDescent="0.25">
      <c r="A868">
        <v>5625</v>
      </c>
      <c r="B868">
        <v>1482</v>
      </c>
      <c r="C868" s="6" t="s">
        <v>446</v>
      </c>
      <c r="D868" s="8">
        <v>1921203100</v>
      </c>
      <c r="E868" s="6" t="s">
        <v>2210</v>
      </c>
      <c r="G868" s="10">
        <v>39833</v>
      </c>
      <c r="J868" s="133">
        <f ca="1">VLOOKUP(A868,OFFSET('Классификация клиентов'!$A$6,1,0,1000,2),2,0)</f>
        <v>1</v>
      </c>
      <c r="K868" s="15">
        <f t="shared" si="92"/>
        <v>1</v>
      </c>
      <c r="L868" s="15"/>
      <c r="M868" s="15"/>
      <c r="N868" s="16">
        <f t="shared" ca="1" si="94"/>
        <v>1</v>
      </c>
      <c r="O868" s="8">
        <f t="shared" ca="1" si="95"/>
        <v>1</v>
      </c>
      <c r="P868" s="8">
        <f t="shared" ca="1" si="96"/>
        <v>1</v>
      </c>
      <c r="Q868" s="8">
        <f t="shared" si="93"/>
        <v>0</v>
      </c>
      <c r="R868" s="16">
        <v>1</v>
      </c>
      <c r="S868" s="16"/>
      <c r="T868" s="19">
        <v>39834</v>
      </c>
      <c r="U868" s="16">
        <v>0</v>
      </c>
      <c r="V868" s="19"/>
      <c r="W868" s="160">
        <v>0</v>
      </c>
      <c r="X868" s="160"/>
      <c r="Y868" s="160"/>
      <c r="Z868" s="160"/>
      <c r="AA868" s="160"/>
      <c r="AB868" s="10">
        <v>41632</v>
      </c>
      <c r="AC868" t="s">
        <v>296</v>
      </c>
      <c r="AD868" s="160">
        <f t="shared" si="97"/>
        <v>1</v>
      </c>
      <c r="AF868" t="s">
        <v>1871</v>
      </c>
      <c r="AG868" t="str">
        <f t="shared" si="98"/>
        <v>реструктуризация (РП №50 от 2009-08-13, РП №33 от 2012-07-24)</v>
      </c>
    </row>
    <row r="869" spans="1:33" x14ac:dyDescent="0.25">
      <c r="A869">
        <v>5626</v>
      </c>
      <c r="B869">
        <v>10601</v>
      </c>
      <c r="C869" s="6" t="s">
        <v>544</v>
      </c>
      <c r="D869" s="8">
        <v>74062270.670000002</v>
      </c>
      <c r="E869" s="6" t="s">
        <v>2211</v>
      </c>
      <c r="G869" s="10">
        <v>41635</v>
      </c>
      <c r="J869" s="133">
        <f ca="1">VLOOKUP(A869,OFFSET('Классификация клиентов'!$A$6,1,0,1000,2),2,0)</f>
        <v>1</v>
      </c>
      <c r="K869" s="15">
        <f t="shared" si="92"/>
        <v>1</v>
      </c>
      <c r="L869" s="15"/>
      <c r="M869" s="15"/>
      <c r="N869" s="16">
        <f t="shared" ca="1" si="94"/>
        <v>1</v>
      </c>
      <c r="O869" s="8">
        <f t="shared" ca="1" si="95"/>
        <v>1</v>
      </c>
      <c r="P869" s="8">
        <f t="shared" ca="1" si="96"/>
        <v>1</v>
      </c>
      <c r="Q869" s="8">
        <f t="shared" si="93"/>
        <v>0</v>
      </c>
      <c r="R869" s="16">
        <v>1</v>
      </c>
      <c r="S869" s="16"/>
      <c r="T869" s="19">
        <v>41666</v>
      </c>
      <c r="U869" s="16">
        <v>0</v>
      </c>
      <c r="V869" s="19"/>
      <c r="W869" s="160"/>
      <c r="X869" s="160"/>
      <c r="Y869" s="160">
        <v>0</v>
      </c>
      <c r="Z869" s="160"/>
      <c r="AA869" s="160"/>
      <c r="AB869" s="10">
        <v>42237</v>
      </c>
      <c r="AC869" t="s">
        <v>239</v>
      </c>
      <c r="AD869" s="160">
        <f t="shared" si="97"/>
        <v>1</v>
      </c>
      <c r="AF869" t="s">
        <v>2212</v>
      </c>
      <c r="AG869" t="str">
        <f t="shared" si="98"/>
        <v>цели: предоставление/погашение займов 3 лицам (РМКК №69 от 2013-11-12)</v>
      </c>
    </row>
    <row r="870" spans="1:33" x14ac:dyDescent="0.25">
      <c r="A870">
        <v>5627</v>
      </c>
      <c r="B870">
        <v>10579</v>
      </c>
      <c r="C870" s="6" t="s">
        <v>512</v>
      </c>
      <c r="D870" s="8">
        <v>18203390.300000001</v>
      </c>
      <c r="E870" s="6" t="s">
        <v>2213</v>
      </c>
      <c r="G870" s="10">
        <v>41634</v>
      </c>
      <c r="J870" s="133">
        <f ca="1">VLOOKUP(A870,OFFSET('Классификация клиентов'!$A$6,1,0,1000,2),2,0)</f>
        <v>1</v>
      </c>
      <c r="K870" s="15">
        <f t="shared" si="92"/>
        <v>1</v>
      </c>
      <c r="L870" s="15"/>
      <c r="M870" s="15"/>
      <c r="N870" s="16">
        <f t="shared" ca="1" si="94"/>
        <v>1</v>
      </c>
      <c r="O870" s="8">
        <f t="shared" ca="1" si="95"/>
        <v>1</v>
      </c>
      <c r="P870" s="8">
        <f t="shared" ca="1" si="96"/>
        <v>1</v>
      </c>
      <c r="Q870" s="8">
        <f t="shared" si="93"/>
        <v>0</v>
      </c>
      <c r="R870" s="16">
        <v>1</v>
      </c>
      <c r="S870" s="16"/>
      <c r="T870" s="19">
        <v>41666</v>
      </c>
      <c r="U870" s="16">
        <v>0</v>
      </c>
      <c r="V870" s="19"/>
      <c r="W870" s="160"/>
      <c r="X870" s="160"/>
      <c r="Y870" s="160">
        <v>0</v>
      </c>
      <c r="Z870" s="160"/>
      <c r="AA870" s="160"/>
      <c r="AB870" s="10">
        <v>42237</v>
      </c>
      <c r="AC870" t="s">
        <v>239</v>
      </c>
      <c r="AD870" s="160">
        <f t="shared" si="97"/>
        <v>1</v>
      </c>
      <c r="AF870" t="s">
        <v>2212</v>
      </c>
      <c r="AG870" t="str">
        <f t="shared" si="98"/>
        <v>цели: предоставление/погашение займов 3 лицам (РМКК №69 от 2013-11-12)</v>
      </c>
    </row>
    <row r="871" spans="1:33" x14ac:dyDescent="0.25">
      <c r="A871">
        <v>5627</v>
      </c>
      <c r="B871">
        <v>10602</v>
      </c>
      <c r="C871" s="6" t="s">
        <v>545</v>
      </c>
      <c r="D871" s="8">
        <v>60051654.799999997</v>
      </c>
      <c r="E871" s="6" t="s">
        <v>2214</v>
      </c>
      <c r="G871" s="10">
        <v>41635</v>
      </c>
      <c r="J871" s="133">
        <f ca="1">VLOOKUP(A871,OFFSET('Классификация клиентов'!$A$6,1,0,1000,2),2,0)</f>
        <v>1</v>
      </c>
      <c r="K871" s="15">
        <f t="shared" si="92"/>
        <v>1</v>
      </c>
      <c r="L871" s="15"/>
      <c r="M871" s="15"/>
      <c r="N871" s="16">
        <f t="shared" ca="1" si="94"/>
        <v>1</v>
      </c>
      <c r="O871" s="8">
        <f t="shared" ca="1" si="95"/>
        <v>1</v>
      </c>
      <c r="P871" s="8">
        <f t="shared" ca="1" si="96"/>
        <v>1</v>
      </c>
      <c r="Q871" s="8">
        <f t="shared" si="93"/>
        <v>0</v>
      </c>
      <c r="R871" s="16">
        <v>1</v>
      </c>
      <c r="S871" s="16"/>
      <c r="T871" s="19">
        <v>41666</v>
      </c>
      <c r="U871" s="16">
        <v>0</v>
      </c>
      <c r="V871" s="19"/>
      <c r="W871" s="160"/>
      <c r="X871" s="160"/>
      <c r="Y871" s="160">
        <v>0</v>
      </c>
      <c r="Z871" s="160"/>
      <c r="AA871" s="160"/>
      <c r="AB871" s="10">
        <v>42237</v>
      </c>
      <c r="AC871" t="s">
        <v>239</v>
      </c>
      <c r="AD871" s="160">
        <f t="shared" si="97"/>
        <v>1</v>
      </c>
      <c r="AF871" t="s">
        <v>2212</v>
      </c>
      <c r="AG871" t="str">
        <f t="shared" si="98"/>
        <v>цели: предоставление/погашение займов 3 лицам (РМКК №69 от 2013-11-12)</v>
      </c>
    </row>
    <row r="872" spans="1:33" x14ac:dyDescent="0.25">
      <c r="A872">
        <v>5627</v>
      </c>
      <c r="B872">
        <v>10879</v>
      </c>
      <c r="C872" s="6" t="s">
        <v>1276</v>
      </c>
      <c r="D872" s="8">
        <v>87555555.5</v>
      </c>
      <c r="E872" s="6" t="s">
        <v>2215</v>
      </c>
      <c r="G872" s="10">
        <v>41667</v>
      </c>
      <c r="J872" s="133">
        <f ca="1">VLOOKUP(A872,OFFSET('Классификация клиентов'!$A$6,1,0,1000,2),2,0)</f>
        <v>1</v>
      </c>
      <c r="K872" s="15">
        <f t="shared" si="92"/>
        <v>1</v>
      </c>
      <c r="L872" s="15"/>
      <c r="M872" s="15"/>
      <c r="N872" s="16">
        <f t="shared" ca="1" si="94"/>
        <v>1</v>
      </c>
      <c r="O872" s="8">
        <f t="shared" ca="1" si="95"/>
        <v>1</v>
      </c>
      <c r="P872" s="8">
        <f t="shared" ca="1" si="96"/>
        <v>1</v>
      </c>
      <c r="Q872" s="8">
        <f t="shared" si="93"/>
        <v>0</v>
      </c>
      <c r="R872" s="16">
        <v>1</v>
      </c>
      <c r="S872" s="16"/>
      <c r="T872" s="19">
        <v>41695</v>
      </c>
      <c r="U872" s="16">
        <v>0</v>
      </c>
      <c r="V872" s="19"/>
      <c r="W872" s="160"/>
      <c r="X872" s="160"/>
      <c r="Y872" s="160"/>
      <c r="Z872" s="160"/>
      <c r="AA872" s="160"/>
      <c r="AB872" s="10">
        <v>41781</v>
      </c>
      <c r="AC872" t="s">
        <v>239</v>
      </c>
      <c r="AD872" s="160">
        <f t="shared" si="97"/>
        <v>0</v>
      </c>
      <c r="AF872" t="s">
        <v>466</v>
      </c>
      <c r="AG872" t="str">
        <f t="shared" si="98"/>
        <v/>
      </c>
    </row>
    <row r="873" spans="1:33" x14ac:dyDescent="0.25">
      <c r="A873">
        <v>5646</v>
      </c>
      <c r="B873">
        <v>11415</v>
      </c>
      <c r="C873" s="6" t="s">
        <v>7762</v>
      </c>
      <c r="D873" s="8">
        <v>269679111.44</v>
      </c>
      <c r="E873" s="6" t="s">
        <v>2216</v>
      </c>
      <c r="G873" s="10">
        <v>41719</v>
      </c>
      <c r="J873" s="133">
        <f ca="1">VLOOKUP(A873,OFFSET('Классификация клиентов'!$A$6,1,0,1000,2),2,0)</f>
        <v>2.1</v>
      </c>
      <c r="K873" s="15">
        <f t="shared" si="92"/>
        <v>2</v>
      </c>
      <c r="L873" s="15"/>
      <c r="M873" s="15"/>
      <c r="N873" s="16">
        <f t="shared" ca="1" si="94"/>
        <v>3.0999999999999996</v>
      </c>
      <c r="O873" s="8">
        <f t="shared" ca="1" si="95"/>
        <v>3.0999999999999996</v>
      </c>
      <c r="P873" s="8">
        <f t="shared" ca="1" si="96"/>
        <v>3.0999999999999996</v>
      </c>
      <c r="Q873" s="8">
        <f t="shared" si="93"/>
        <v>0</v>
      </c>
      <c r="R873" s="16">
        <v>1</v>
      </c>
      <c r="S873" s="16"/>
      <c r="T873" s="19">
        <v>41820</v>
      </c>
      <c r="U873" s="16">
        <v>16</v>
      </c>
      <c r="V873" s="19"/>
      <c r="W873" s="160">
        <v>1</v>
      </c>
      <c r="X873" s="160"/>
      <c r="Y873" s="160">
        <v>0</v>
      </c>
      <c r="Z873" s="160"/>
      <c r="AA873" s="160"/>
      <c r="AB873" s="10">
        <v>42755</v>
      </c>
      <c r="AC873" t="s">
        <v>296</v>
      </c>
      <c r="AD873" s="160">
        <f t="shared" si="97"/>
        <v>2</v>
      </c>
      <c r="AF873" t="s">
        <v>3623</v>
      </c>
      <c r="AG873" t="str">
        <f t="shared" si="98"/>
        <v>реструктуризация (РУОБ отсутствует);
цели: предоставление/погашение займов 3 лицам (РКК №111 от 2013-12-26)</v>
      </c>
    </row>
    <row r="874" spans="1:33" x14ac:dyDescent="0.25">
      <c r="A874">
        <v>5659</v>
      </c>
      <c r="B874">
        <v>11493</v>
      </c>
      <c r="C874" s="6" t="s">
        <v>3739</v>
      </c>
      <c r="D874" s="8">
        <v>2863666501.5900002</v>
      </c>
      <c r="E874" s="6" t="s">
        <v>2727</v>
      </c>
      <c r="G874" s="10">
        <v>41729</v>
      </c>
      <c r="J874" s="133">
        <f ca="1">VLOOKUP(A874,OFFSET('Классификация клиентов'!$A$6,1,0,1000,2),2,0)</f>
        <v>2.1</v>
      </c>
      <c r="K874" s="15">
        <f t="shared" si="92"/>
        <v>3</v>
      </c>
      <c r="L874" s="15"/>
      <c r="M874" s="15"/>
      <c r="N874" s="16">
        <f t="shared" ca="1" si="94"/>
        <v>4.0999999999999996</v>
      </c>
      <c r="O874" s="8">
        <f t="shared" ca="1" si="95"/>
        <v>4.0999999999999996</v>
      </c>
      <c r="P874" s="8">
        <f t="shared" ca="1" si="96"/>
        <v>4.0999999999999996</v>
      </c>
      <c r="Q874" s="8">
        <f t="shared" si="93"/>
        <v>0</v>
      </c>
      <c r="R874" s="16">
        <v>1</v>
      </c>
      <c r="S874" s="16"/>
      <c r="T874" s="19">
        <v>36526</v>
      </c>
      <c r="U874" s="16">
        <v>694</v>
      </c>
      <c r="V874" s="19"/>
      <c r="W874" s="160">
        <v>0</v>
      </c>
      <c r="X874" s="160"/>
      <c r="Y874" s="160"/>
      <c r="Z874" s="160"/>
      <c r="AA874" s="160"/>
      <c r="AB874" s="10">
        <v>42416</v>
      </c>
      <c r="AC874" t="s">
        <v>296</v>
      </c>
      <c r="AD874" s="160">
        <f t="shared" si="97"/>
        <v>1</v>
      </c>
      <c r="AF874" t="s">
        <v>2217</v>
      </c>
      <c r="AG874" t="str">
        <f t="shared" si="98"/>
        <v>реструктуризация (РП №16 от 2015-02-10)</v>
      </c>
    </row>
    <row r="875" spans="1:33" x14ac:dyDescent="0.25">
      <c r="A875">
        <v>5659</v>
      </c>
      <c r="B875">
        <v>16116</v>
      </c>
      <c r="C875" s="6" t="s">
        <v>3733</v>
      </c>
      <c r="D875" s="8">
        <v>297565584.11000001</v>
      </c>
      <c r="E875" s="6" t="s">
        <v>2728</v>
      </c>
      <c r="G875" s="10">
        <v>41054</v>
      </c>
      <c r="J875" s="133">
        <f ca="1">VLOOKUP(A875,OFFSET('Классификация клиентов'!$A$6,1,0,1000,2),2,0)</f>
        <v>2.1</v>
      </c>
      <c r="K875" s="15">
        <f t="shared" si="92"/>
        <v>3</v>
      </c>
      <c r="L875" s="15"/>
      <c r="M875" s="15"/>
      <c r="N875" s="16">
        <f t="shared" ca="1" si="94"/>
        <v>4.0999999999999996</v>
      </c>
      <c r="O875" s="8">
        <f t="shared" ca="1" si="95"/>
        <v>4.0999999999999996</v>
      </c>
      <c r="P875" s="8">
        <f t="shared" ca="1" si="96"/>
        <v>4.0999999999999996</v>
      </c>
      <c r="Q875" s="8">
        <f t="shared" si="93"/>
        <v>0</v>
      </c>
      <c r="R875" s="16">
        <v>1</v>
      </c>
      <c r="S875" s="16"/>
      <c r="T875" s="19">
        <v>36526</v>
      </c>
      <c r="U875" s="16">
        <v>602</v>
      </c>
      <c r="V875" s="19"/>
      <c r="W875" s="160"/>
      <c r="X875" s="160"/>
      <c r="Y875" s="160"/>
      <c r="Z875" s="160"/>
      <c r="AA875" s="160"/>
      <c r="AB875" s="10">
        <v>42420</v>
      </c>
      <c r="AC875" t="s">
        <v>296</v>
      </c>
      <c r="AD875" s="160">
        <f t="shared" si="97"/>
        <v>0</v>
      </c>
      <c r="AF875" t="s">
        <v>466</v>
      </c>
      <c r="AG875" t="str">
        <f t="shared" si="98"/>
        <v/>
      </c>
    </row>
    <row r="876" spans="1:33" x14ac:dyDescent="0.25">
      <c r="A876">
        <v>5659</v>
      </c>
      <c r="B876">
        <v>16180</v>
      </c>
      <c r="C876" s="6" t="s">
        <v>3740</v>
      </c>
      <c r="D876" s="8">
        <v>749338204.41999996</v>
      </c>
      <c r="E876" s="6" t="s">
        <v>2810</v>
      </c>
      <c r="G876" s="10">
        <v>40759</v>
      </c>
      <c r="J876" s="133">
        <f ca="1">VLOOKUP(A876,OFFSET('Классификация клиентов'!$A$6,1,0,1000,2),2,0)</f>
        <v>2.1</v>
      </c>
      <c r="K876" s="15">
        <f t="shared" si="92"/>
        <v>3</v>
      </c>
      <c r="L876" s="15"/>
      <c r="M876" s="15"/>
      <c r="N876" s="16">
        <f t="shared" ca="1" si="94"/>
        <v>4.0999999999999996</v>
      </c>
      <c r="O876" s="8">
        <f t="shared" ca="1" si="95"/>
        <v>4.0999999999999996</v>
      </c>
      <c r="P876" s="8">
        <f t="shared" ca="1" si="96"/>
        <v>4.0999999999999996</v>
      </c>
      <c r="Q876" s="8">
        <f t="shared" si="93"/>
        <v>0</v>
      </c>
      <c r="R876" s="16">
        <v>1</v>
      </c>
      <c r="S876" s="16"/>
      <c r="T876" s="19">
        <v>36526</v>
      </c>
      <c r="U876" s="16">
        <v>694</v>
      </c>
      <c r="V876" s="19"/>
      <c r="W876" s="160"/>
      <c r="X876" s="160"/>
      <c r="Y876" s="160">
        <v>0</v>
      </c>
      <c r="Z876" s="160"/>
      <c r="AA876" s="160"/>
      <c r="AB876" s="10">
        <v>42490</v>
      </c>
      <c r="AC876" t="s">
        <v>296</v>
      </c>
      <c r="AD876" s="160">
        <f t="shared" si="97"/>
        <v>1</v>
      </c>
      <c r="AF876" t="s">
        <v>2811</v>
      </c>
      <c r="AG876" t="str">
        <f t="shared" si="98"/>
        <v>цели: предоставление/погашение займов 3 лицам (РП №55 от 2015-06-03)</v>
      </c>
    </row>
    <row r="877" spans="1:33" x14ac:dyDescent="0.25">
      <c r="A877">
        <v>5665</v>
      </c>
      <c r="B877">
        <v>10580</v>
      </c>
      <c r="C877" s="6" t="s">
        <v>7033</v>
      </c>
      <c r="D877" s="8">
        <v>384050711.79000002</v>
      </c>
      <c r="E877" s="6" t="s">
        <v>2218</v>
      </c>
      <c r="G877" s="10">
        <v>41634</v>
      </c>
      <c r="J877" s="133">
        <f ca="1">VLOOKUP(A877,OFFSET('Классификация клиентов'!$A$6,1,0,1000,2),2,0)</f>
        <v>2.2000000000000002</v>
      </c>
      <c r="K877" s="15">
        <f t="shared" si="92"/>
        <v>3</v>
      </c>
      <c r="L877" s="15">
        <v>-2</v>
      </c>
      <c r="M877" s="15" t="s">
        <v>178</v>
      </c>
      <c r="N877" s="16">
        <f t="shared" ca="1" si="94"/>
        <v>3</v>
      </c>
      <c r="O877" s="8">
        <f t="shared" ca="1" si="95"/>
        <v>3</v>
      </c>
      <c r="P877" s="8">
        <f t="shared" ca="1" si="96"/>
        <v>3</v>
      </c>
      <c r="Q877" s="8">
        <f t="shared" si="93"/>
        <v>0</v>
      </c>
      <c r="R877" s="16">
        <v>1</v>
      </c>
      <c r="S877" s="16"/>
      <c r="T877" s="19">
        <v>41659</v>
      </c>
      <c r="U877" s="16">
        <v>495</v>
      </c>
      <c r="V877" s="19" t="s">
        <v>7051</v>
      </c>
      <c r="W877" s="160">
        <v>1</v>
      </c>
      <c r="X877" s="160"/>
      <c r="Y877" s="160">
        <v>0</v>
      </c>
      <c r="Z877" s="160"/>
      <c r="AA877" s="160"/>
      <c r="AB877" s="10">
        <v>42735</v>
      </c>
      <c r="AC877" t="s">
        <v>239</v>
      </c>
      <c r="AD877" s="160">
        <f t="shared" si="97"/>
        <v>2</v>
      </c>
      <c r="AF877" t="s">
        <v>2729</v>
      </c>
      <c r="AG877" t="str">
        <f t="shared" si="98"/>
        <v>реструктуризация (РУОБ отсутствует);
цели: предоставление/погашение займов 3 лицам (РМКК №72 от 2013-11-19)</v>
      </c>
    </row>
    <row r="878" spans="1:33" x14ac:dyDescent="0.25">
      <c r="A878">
        <v>5665</v>
      </c>
      <c r="B878">
        <v>10581</v>
      </c>
      <c r="C878" s="6" t="s">
        <v>513</v>
      </c>
      <c r="D878" s="8">
        <v>134115000</v>
      </c>
      <c r="E878" s="6" t="s">
        <v>2219</v>
      </c>
      <c r="G878" s="10">
        <v>41634</v>
      </c>
      <c r="J878" s="133">
        <f ca="1">VLOOKUP(A878,OFFSET('Классификация клиентов'!$A$6,1,0,1000,2),2,0)</f>
        <v>2.2000000000000002</v>
      </c>
      <c r="K878" s="15">
        <f t="shared" si="92"/>
        <v>3</v>
      </c>
      <c r="L878" s="15">
        <v>-2</v>
      </c>
      <c r="M878" s="15" t="s">
        <v>178</v>
      </c>
      <c r="N878" s="16">
        <f t="shared" ca="1" si="94"/>
        <v>3</v>
      </c>
      <c r="O878" s="8">
        <f t="shared" ca="1" si="95"/>
        <v>3</v>
      </c>
      <c r="P878" s="8">
        <f t="shared" ca="1" si="96"/>
        <v>3</v>
      </c>
      <c r="Q878" s="8">
        <f t="shared" si="93"/>
        <v>0</v>
      </c>
      <c r="R878" s="16">
        <v>1</v>
      </c>
      <c r="S878" s="16"/>
      <c r="T878" s="19">
        <v>41659</v>
      </c>
      <c r="U878" s="16">
        <v>495</v>
      </c>
      <c r="V878" s="19" t="s">
        <v>7051</v>
      </c>
      <c r="W878" s="160">
        <v>1</v>
      </c>
      <c r="X878" s="160"/>
      <c r="Y878" s="160"/>
      <c r="Z878" s="160"/>
      <c r="AA878" s="160"/>
      <c r="AB878" s="10">
        <v>42735</v>
      </c>
      <c r="AC878" t="s">
        <v>239</v>
      </c>
      <c r="AD878" s="160">
        <f t="shared" si="97"/>
        <v>1</v>
      </c>
      <c r="AF878" t="s">
        <v>1851</v>
      </c>
      <c r="AG878" t="str">
        <f t="shared" si="98"/>
        <v>реструктуризация (РУОБ отсутствует)</v>
      </c>
    </row>
    <row r="879" spans="1:33" x14ac:dyDescent="0.25">
      <c r="A879">
        <v>5665</v>
      </c>
      <c r="B879">
        <v>11065</v>
      </c>
      <c r="C879" s="6" t="s">
        <v>7034</v>
      </c>
      <c r="D879" s="8">
        <v>100000000</v>
      </c>
      <c r="E879" s="6" t="s">
        <v>2220</v>
      </c>
      <c r="G879" s="10">
        <v>41691</v>
      </c>
      <c r="J879" s="133">
        <f ca="1">VLOOKUP(A879,OFFSET('Классификация клиентов'!$A$6,1,0,1000,2),2,0)</f>
        <v>2.2000000000000002</v>
      </c>
      <c r="K879" s="15">
        <f t="shared" si="92"/>
        <v>3</v>
      </c>
      <c r="L879" s="15">
        <v>-2</v>
      </c>
      <c r="M879" s="15" t="s">
        <v>178</v>
      </c>
      <c r="N879" s="16">
        <f t="shared" ca="1" si="94"/>
        <v>3</v>
      </c>
      <c r="O879" s="8">
        <f t="shared" ca="1" si="95"/>
        <v>3</v>
      </c>
      <c r="P879" s="8">
        <f t="shared" ca="1" si="96"/>
        <v>3</v>
      </c>
      <c r="Q879" s="8">
        <f t="shared" si="93"/>
        <v>0</v>
      </c>
      <c r="R879" s="16">
        <v>1</v>
      </c>
      <c r="S879" s="16"/>
      <c r="T879" s="19">
        <v>41718</v>
      </c>
      <c r="U879" s="16">
        <v>495</v>
      </c>
      <c r="V879" s="19" t="s">
        <v>7051</v>
      </c>
      <c r="W879" s="160">
        <v>1</v>
      </c>
      <c r="X879" s="160"/>
      <c r="Y879" s="160">
        <v>0</v>
      </c>
      <c r="Z879" s="160"/>
      <c r="AA879" s="160"/>
      <c r="AB879" s="10">
        <v>42735</v>
      </c>
      <c r="AC879" t="s">
        <v>239</v>
      </c>
      <c r="AD879" s="160">
        <f t="shared" si="97"/>
        <v>2</v>
      </c>
      <c r="AF879" t="s">
        <v>2729</v>
      </c>
      <c r="AG879" t="str">
        <f t="shared" si="98"/>
        <v>реструктуризация (РУОБ отсутствует);
цели: предоставление/погашение займов 3 лицам (РМКК №72 от 2013-11-19)</v>
      </c>
    </row>
    <row r="880" spans="1:33" x14ac:dyDescent="0.25">
      <c r="A880">
        <v>5665</v>
      </c>
      <c r="B880">
        <v>11066</v>
      </c>
      <c r="C880" s="6" t="s">
        <v>1086</v>
      </c>
      <c r="D880" s="8">
        <v>192941000</v>
      </c>
      <c r="E880" s="6" t="s">
        <v>2221</v>
      </c>
      <c r="G880" s="10">
        <v>41691</v>
      </c>
      <c r="J880" s="133">
        <f ca="1">VLOOKUP(A880,OFFSET('Классификация клиентов'!$A$6,1,0,1000,2),2,0)</f>
        <v>2.2000000000000002</v>
      </c>
      <c r="K880" s="15">
        <f t="shared" si="92"/>
        <v>3</v>
      </c>
      <c r="L880" s="15">
        <v>-2</v>
      </c>
      <c r="M880" s="15" t="s">
        <v>178</v>
      </c>
      <c r="N880" s="16">
        <f t="shared" ca="1" si="94"/>
        <v>3</v>
      </c>
      <c r="O880" s="8">
        <f t="shared" ca="1" si="95"/>
        <v>3</v>
      </c>
      <c r="P880" s="8">
        <f t="shared" ca="1" si="96"/>
        <v>3</v>
      </c>
      <c r="Q880" s="8">
        <f t="shared" si="93"/>
        <v>0</v>
      </c>
      <c r="R880" s="16">
        <v>1</v>
      </c>
      <c r="S880" s="16"/>
      <c r="T880" s="19">
        <v>41718</v>
      </c>
      <c r="U880" s="16">
        <v>526</v>
      </c>
      <c r="V880" s="19" t="s">
        <v>7051</v>
      </c>
      <c r="W880" s="160">
        <v>1</v>
      </c>
      <c r="X880" s="160"/>
      <c r="Y880" s="160"/>
      <c r="Z880" s="160"/>
      <c r="AA880" s="160"/>
      <c r="AB880" s="10">
        <v>42735</v>
      </c>
      <c r="AC880" t="s">
        <v>239</v>
      </c>
      <c r="AD880" s="160">
        <f t="shared" si="97"/>
        <v>1</v>
      </c>
      <c r="AF880" t="s">
        <v>1851</v>
      </c>
      <c r="AG880" t="str">
        <f t="shared" si="98"/>
        <v>реструктуризация (РУОБ отсутствует)</v>
      </c>
    </row>
    <row r="881" spans="1:33" x14ac:dyDescent="0.25">
      <c r="A881">
        <v>5665</v>
      </c>
      <c r="B881">
        <v>11104</v>
      </c>
      <c r="C881" s="6" t="s">
        <v>7035</v>
      </c>
      <c r="D881" s="8">
        <v>146666667.19999999</v>
      </c>
      <c r="E881" s="6" t="s">
        <v>2222</v>
      </c>
      <c r="G881" s="10">
        <v>41691</v>
      </c>
      <c r="J881" s="133">
        <f ca="1">VLOOKUP(A881,OFFSET('Классификация клиентов'!$A$6,1,0,1000,2),2,0)</f>
        <v>2.2000000000000002</v>
      </c>
      <c r="K881" s="15">
        <f t="shared" si="92"/>
        <v>3</v>
      </c>
      <c r="L881" s="15">
        <v>-2</v>
      </c>
      <c r="M881" s="15" t="s">
        <v>178</v>
      </c>
      <c r="N881" s="16">
        <f t="shared" ca="1" si="94"/>
        <v>3</v>
      </c>
      <c r="O881" s="8">
        <f t="shared" ca="1" si="95"/>
        <v>3</v>
      </c>
      <c r="P881" s="8">
        <f t="shared" ca="1" si="96"/>
        <v>3</v>
      </c>
      <c r="Q881" s="8">
        <f t="shared" si="93"/>
        <v>0</v>
      </c>
      <c r="R881" s="16">
        <v>1</v>
      </c>
      <c r="S881" s="16"/>
      <c r="T881" s="19">
        <v>41718</v>
      </c>
      <c r="U881" s="16">
        <v>526</v>
      </c>
      <c r="V881" s="19" t="s">
        <v>7051</v>
      </c>
      <c r="W881" s="160">
        <v>1</v>
      </c>
      <c r="X881" s="160"/>
      <c r="Y881" s="160">
        <v>0</v>
      </c>
      <c r="Z881" s="160"/>
      <c r="AA881" s="160"/>
      <c r="AB881" s="10">
        <v>42735</v>
      </c>
      <c r="AC881" t="s">
        <v>239</v>
      </c>
      <c r="AD881" s="160">
        <f t="shared" si="97"/>
        <v>2</v>
      </c>
      <c r="AF881" t="s">
        <v>2729</v>
      </c>
      <c r="AG881" t="str">
        <f t="shared" si="98"/>
        <v>реструктуризация (РУОБ отсутствует);
цели: предоставление/погашение займов 3 лицам (РМКК №72 от 2013-11-19)</v>
      </c>
    </row>
    <row r="882" spans="1:33" x14ac:dyDescent="0.25">
      <c r="A882">
        <v>5665</v>
      </c>
      <c r="B882">
        <v>11105</v>
      </c>
      <c r="C882" s="6" t="s">
        <v>7036</v>
      </c>
      <c r="D882" s="8">
        <v>66666667.200000003</v>
      </c>
      <c r="E882" s="6" t="s">
        <v>2223</v>
      </c>
      <c r="G882" s="10">
        <v>41691</v>
      </c>
      <c r="J882" s="133">
        <f ca="1">VLOOKUP(A882,OFFSET('Классификация клиентов'!$A$6,1,0,1000,2),2,0)</f>
        <v>2.2000000000000002</v>
      </c>
      <c r="K882" s="15">
        <f t="shared" si="92"/>
        <v>3</v>
      </c>
      <c r="L882" s="15">
        <v>-2</v>
      </c>
      <c r="M882" s="15" t="s">
        <v>178</v>
      </c>
      <c r="N882" s="16">
        <f t="shared" ca="1" si="94"/>
        <v>3</v>
      </c>
      <c r="O882" s="8">
        <f t="shared" ca="1" si="95"/>
        <v>3</v>
      </c>
      <c r="P882" s="8">
        <f t="shared" ca="1" si="96"/>
        <v>3</v>
      </c>
      <c r="Q882" s="8">
        <f t="shared" si="93"/>
        <v>0</v>
      </c>
      <c r="R882" s="16">
        <v>1</v>
      </c>
      <c r="S882" s="16"/>
      <c r="T882" s="19">
        <v>41718</v>
      </c>
      <c r="U882" s="16">
        <v>526</v>
      </c>
      <c r="V882" s="19" t="s">
        <v>7051</v>
      </c>
      <c r="W882" s="160">
        <v>1</v>
      </c>
      <c r="X882" s="160"/>
      <c r="Y882" s="160">
        <v>0</v>
      </c>
      <c r="Z882" s="160"/>
      <c r="AA882" s="160"/>
      <c r="AB882" s="10">
        <v>42735</v>
      </c>
      <c r="AC882" t="s">
        <v>239</v>
      </c>
      <c r="AD882" s="160">
        <f t="shared" si="97"/>
        <v>2</v>
      </c>
      <c r="AF882" t="s">
        <v>2729</v>
      </c>
      <c r="AG882" t="str">
        <f t="shared" si="98"/>
        <v>реструктуризация (РУОБ отсутствует);
цели: предоставление/погашение займов 3 лицам (РМКК №72 от 2013-11-19)</v>
      </c>
    </row>
    <row r="883" spans="1:33" x14ac:dyDescent="0.25">
      <c r="A883">
        <v>5665</v>
      </c>
      <c r="B883">
        <v>11106</v>
      </c>
      <c r="C883" s="6" t="s">
        <v>7037</v>
      </c>
      <c r="D883" s="8">
        <v>42186666.68</v>
      </c>
      <c r="E883" s="6" t="s">
        <v>2224</v>
      </c>
      <c r="G883" s="10">
        <v>41691</v>
      </c>
      <c r="J883" s="133">
        <f ca="1">VLOOKUP(A883,OFFSET('Классификация клиентов'!$A$6,1,0,1000,2),2,0)</f>
        <v>2.2000000000000002</v>
      </c>
      <c r="K883" s="15">
        <f t="shared" si="92"/>
        <v>3</v>
      </c>
      <c r="L883" s="15">
        <v>-2</v>
      </c>
      <c r="M883" s="15" t="s">
        <v>178</v>
      </c>
      <c r="N883" s="16">
        <f t="shared" ca="1" si="94"/>
        <v>3</v>
      </c>
      <c r="O883" s="8">
        <f t="shared" ca="1" si="95"/>
        <v>3</v>
      </c>
      <c r="P883" s="8">
        <f t="shared" ca="1" si="96"/>
        <v>3</v>
      </c>
      <c r="Q883" s="8">
        <f t="shared" si="93"/>
        <v>0</v>
      </c>
      <c r="R883" s="16">
        <v>1</v>
      </c>
      <c r="S883" s="16"/>
      <c r="T883" s="19">
        <v>41718</v>
      </c>
      <c r="U883" s="16">
        <v>495</v>
      </c>
      <c r="V883" s="19" t="s">
        <v>7051</v>
      </c>
      <c r="W883" s="160">
        <v>1</v>
      </c>
      <c r="X883" s="160"/>
      <c r="Y883" s="160">
        <v>0</v>
      </c>
      <c r="Z883" s="160"/>
      <c r="AA883" s="160"/>
      <c r="AB883" s="10">
        <v>42735</v>
      </c>
      <c r="AC883" t="s">
        <v>239</v>
      </c>
      <c r="AD883" s="160">
        <f t="shared" si="97"/>
        <v>2</v>
      </c>
      <c r="AF883" t="s">
        <v>2729</v>
      </c>
      <c r="AG883" t="str">
        <f t="shared" si="98"/>
        <v>реструктуризация (РУОБ отсутствует);
цели: предоставление/погашение займов 3 лицам (РМКК №72 от 2013-11-19)</v>
      </c>
    </row>
    <row r="884" spans="1:33" x14ac:dyDescent="0.25">
      <c r="A884">
        <v>5665</v>
      </c>
      <c r="B884">
        <v>12289</v>
      </c>
      <c r="C884" s="6" t="s">
        <v>1334</v>
      </c>
      <c r="D884" s="8">
        <v>590000000</v>
      </c>
      <c r="E884" s="6" t="s">
        <v>2225</v>
      </c>
      <c r="G884" s="10">
        <v>41809</v>
      </c>
      <c r="J884" s="133">
        <f ca="1">VLOOKUP(A884,OFFSET('Классификация клиентов'!$A$6,1,0,1000,2),2,0)</f>
        <v>2.2000000000000002</v>
      </c>
      <c r="K884" s="15">
        <f t="shared" si="92"/>
        <v>3</v>
      </c>
      <c r="L884" s="15">
        <v>-2</v>
      </c>
      <c r="M884" s="15" t="s">
        <v>178</v>
      </c>
      <c r="N884" s="16">
        <f t="shared" ca="1" si="94"/>
        <v>3</v>
      </c>
      <c r="O884" s="8">
        <f t="shared" ca="1" si="95"/>
        <v>3</v>
      </c>
      <c r="P884" s="8">
        <f t="shared" ca="1" si="96"/>
        <v>3</v>
      </c>
      <c r="Q884" s="8">
        <f t="shared" si="93"/>
        <v>0</v>
      </c>
      <c r="R884" s="16">
        <v>1</v>
      </c>
      <c r="S884" s="16"/>
      <c r="T884" s="19">
        <v>41810</v>
      </c>
      <c r="U884" s="16">
        <v>526</v>
      </c>
      <c r="V884" s="19" t="s">
        <v>7051</v>
      </c>
      <c r="W884" s="160">
        <v>1</v>
      </c>
      <c r="X884" s="160"/>
      <c r="Y884" s="160">
        <v>0</v>
      </c>
      <c r="Z884" s="160"/>
      <c r="AA884" s="160"/>
      <c r="AB884" s="10">
        <v>42735</v>
      </c>
      <c r="AC884" t="s">
        <v>239</v>
      </c>
      <c r="AD884" s="160">
        <f t="shared" si="97"/>
        <v>2</v>
      </c>
      <c r="AF884" t="s">
        <v>2730</v>
      </c>
      <c r="AG884" t="str">
        <f t="shared" si="98"/>
        <v>реструктуризация (РУОБ отсутствует);
цели: предоставление/погашение займов 3 лицам (РМКК №35 от 2014-05-20)</v>
      </c>
    </row>
    <row r="885" spans="1:33" x14ac:dyDescent="0.25">
      <c r="A885">
        <v>5665</v>
      </c>
      <c r="B885">
        <v>12336</v>
      </c>
      <c r="C885" s="6" t="s">
        <v>1339</v>
      </c>
      <c r="D885" s="8">
        <v>150000000</v>
      </c>
      <c r="E885" s="6" t="s">
        <v>2226</v>
      </c>
      <c r="G885" s="10">
        <v>41814</v>
      </c>
      <c r="J885" s="133">
        <f ca="1">VLOOKUP(A885,OFFSET('Классификация клиентов'!$A$6,1,0,1000,2),2,0)</f>
        <v>2.2000000000000002</v>
      </c>
      <c r="K885" s="15">
        <f t="shared" si="92"/>
        <v>3</v>
      </c>
      <c r="L885" s="15">
        <v>-2</v>
      </c>
      <c r="M885" s="15" t="s">
        <v>178</v>
      </c>
      <c r="N885" s="16">
        <f t="shared" ca="1" si="94"/>
        <v>3</v>
      </c>
      <c r="O885" s="8">
        <f t="shared" ca="1" si="95"/>
        <v>3</v>
      </c>
      <c r="P885" s="8">
        <f t="shared" ca="1" si="96"/>
        <v>3</v>
      </c>
      <c r="Q885" s="8">
        <f t="shared" si="93"/>
        <v>0</v>
      </c>
      <c r="R885" s="16">
        <v>1</v>
      </c>
      <c r="S885" s="16"/>
      <c r="T885" s="19">
        <v>41841</v>
      </c>
      <c r="U885" s="16">
        <v>526</v>
      </c>
      <c r="V885" s="19" t="s">
        <v>7051</v>
      </c>
      <c r="W885" s="160">
        <v>1</v>
      </c>
      <c r="X885" s="160"/>
      <c r="Y885" s="160">
        <v>0</v>
      </c>
      <c r="Z885" s="160"/>
      <c r="AA885" s="160"/>
      <c r="AB885" s="10">
        <v>42735</v>
      </c>
      <c r="AC885" t="s">
        <v>239</v>
      </c>
      <c r="AD885" s="160">
        <f t="shared" si="97"/>
        <v>2</v>
      </c>
      <c r="AF885" t="s">
        <v>2730</v>
      </c>
      <c r="AG885" t="str">
        <f t="shared" si="98"/>
        <v>реструктуризация (РУОБ отсутствует);
цели: предоставление/погашение займов 3 лицам (РМКК №35 от 2014-05-20)</v>
      </c>
    </row>
    <row r="886" spans="1:33" x14ac:dyDescent="0.25">
      <c r="A886">
        <v>5665</v>
      </c>
      <c r="B886">
        <v>12363</v>
      </c>
      <c r="C886" s="6" t="s">
        <v>1341</v>
      </c>
      <c r="D886" s="8">
        <v>200000000</v>
      </c>
      <c r="E886" s="6" t="s">
        <v>2227</v>
      </c>
      <c r="G886" s="10">
        <v>41815</v>
      </c>
      <c r="J886" s="133">
        <f ca="1">VLOOKUP(A886,OFFSET('Классификация клиентов'!$A$6,1,0,1000,2),2,0)</f>
        <v>2.2000000000000002</v>
      </c>
      <c r="K886" s="15">
        <f t="shared" si="92"/>
        <v>3</v>
      </c>
      <c r="L886" s="15">
        <v>-2</v>
      </c>
      <c r="M886" s="15" t="s">
        <v>178</v>
      </c>
      <c r="N886" s="16">
        <f t="shared" ca="1" si="94"/>
        <v>3</v>
      </c>
      <c r="O886" s="8">
        <f t="shared" ca="1" si="95"/>
        <v>3</v>
      </c>
      <c r="P886" s="8">
        <f t="shared" ca="1" si="96"/>
        <v>3</v>
      </c>
      <c r="Q886" s="8">
        <f t="shared" si="93"/>
        <v>0</v>
      </c>
      <c r="R886" s="16">
        <v>1</v>
      </c>
      <c r="S886" s="16"/>
      <c r="T886" s="19">
        <v>41841</v>
      </c>
      <c r="U886" s="16">
        <v>526</v>
      </c>
      <c r="V886" s="19" t="s">
        <v>7051</v>
      </c>
      <c r="W886" s="160">
        <v>1</v>
      </c>
      <c r="X886" s="160"/>
      <c r="Y886" s="160">
        <v>0</v>
      </c>
      <c r="Z886" s="160"/>
      <c r="AA886" s="160"/>
      <c r="AB886" s="10">
        <v>42735</v>
      </c>
      <c r="AC886" t="s">
        <v>239</v>
      </c>
      <c r="AD886" s="160">
        <f t="shared" si="97"/>
        <v>2</v>
      </c>
      <c r="AF886" t="s">
        <v>2731</v>
      </c>
      <c r="AG886" t="str">
        <f t="shared" si="98"/>
        <v>реструктуризация (РУОБ отсутствует);
цели: предоставление/погашение займов 3 лицам (РМКК №72 от 2013-11-19, РМКК №35 от 2014-05-20)</v>
      </c>
    </row>
    <row r="887" spans="1:33" x14ac:dyDescent="0.25">
      <c r="A887">
        <v>5665</v>
      </c>
      <c r="B887">
        <v>12382</v>
      </c>
      <c r="C887" s="6" t="s">
        <v>1343</v>
      </c>
      <c r="D887" s="8">
        <v>60000000</v>
      </c>
      <c r="E887" s="6" t="s">
        <v>2228</v>
      </c>
      <c r="G887" s="10">
        <v>41816</v>
      </c>
      <c r="J887" s="133">
        <f ca="1">VLOOKUP(A887,OFFSET('Классификация клиентов'!$A$6,1,0,1000,2),2,0)</f>
        <v>2.2000000000000002</v>
      </c>
      <c r="K887" s="15">
        <f t="shared" si="92"/>
        <v>3</v>
      </c>
      <c r="L887" s="15">
        <v>-2</v>
      </c>
      <c r="M887" s="15" t="s">
        <v>178</v>
      </c>
      <c r="N887" s="16">
        <f t="shared" ca="1" si="94"/>
        <v>3</v>
      </c>
      <c r="O887" s="8">
        <f t="shared" ca="1" si="95"/>
        <v>3</v>
      </c>
      <c r="P887" s="8">
        <f t="shared" ca="1" si="96"/>
        <v>3</v>
      </c>
      <c r="Q887" s="8">
        <f t="shared" si="93"/>
        <v>0</v>
      </c>
      <c r="R887" s="16">
        <v>1</v>
      </c>
      <c r="S887" s="16"/>
      <c r="T887" s="19">
        <v>41841</v>
      </c>
      <c r="U887" s="16">
        <v>495</v>
      </c>
      <c r="V887" s="19" t="s">
        <v>7051</v>
      </c>
      <c r="W887" s="160">
        <v>1</v>
      </c>
      <c r="X887" s="160"/>
      <c r="Y887" s="160">
        <v>0</v>
      </c>
      <c r="Z887" s="160"/>
      <c r="AA887" s="160"/>
      <c r="AB887" s="10">
        <v>42735</v>
      </c>
      <c r="AC887" t="s">
        <v>239</v>
      </c>
      <c r="AD887" s="160">
        <f t="shared" si="97"/>
        <v>2</v>
      </c>
      <c r="AF887" t="s">
        <v>2731</v>
      </c>
      <c r="AG887" t="str">
        <f t="shared" si="98"/>
        <v>реструктуризация (РУОБ отсутствует);
цели: предоставление/погашение займов 3 лицам (РМКК №72 от 2013-11-19, РМКК №35 от 2014-05-20)</v>
      </c>
    </row>
    <row r="888" spans="1:33" x14ac:dyDescent="0.25">
      <c r="A888">
        <v>5665</v>
      </c>
      <c r="B888">
        <v>13955</v>
      </c>
      <c r="C888" s="6" t="s">
        <v>7038</v>
      </c>
      <c r="D888" s="8">
        <v>161333333.34</v>
      </c>
      <c r="E888" s="6" t="s">
        <v>2229</v>
      </c>
      <c r="G888" s="10">
        <v>41955</v>
      </c>
      <c r="J888" s="133">
        <f ca="1">VLOOKUP(A888,OFFSET('Классификация клиентов'!$A$6,1,0,1000,2),2,0)</f>
        <v>2.2000000000000002</v>
      </c>
      <c r="K888" s="15">
        <f t="shared" si="92"/>
        <v>3</v>
      </c>
      <c r="L888" s="15">
        <v>-2</v>
      </c>
      <c r="M888" s="15" t="s">
        <v>178</v>
      </c>
      <c r="N888" s="16">
        <f t="shared" ca="1" si="94"/>
        <v>3</v>
      </c>
      <c r="O888" s="8">
        <f t="shared" ca="1" si="95"/>
        <v>3</v>
      </c>
      <c r="P888" s="8">
        <f t="shared" ca="1" si="96"/>
        <v>3</v>
      </c>
      <c r="Q888" s="8">
        <f t="shared" si="93"/>
        <v>0</v>
      </c>
      <c r="R888" s="16">
        <v>1</v>
      </c>
      <c r="S888" s="16"/>
      <c r="T888" s="19">
        <v>41963</v>
      </c>
      <c r="U888" s="16">
        <v>526</v>
      </c>
      <c r="V888" s="19" t="s">
        <v>7051</v>
      </c>
      <c r="W888" s="160">
        <v>1</v>
      </c>
      <c r="X888" s="160"/>
      <c r="Y888" s="160">
        <v>0</v>
      </c>
      <c r="Z888" s="160"/>
      <c r="AA888" s="160"/>
      <c r="AB888" s="10">
        <v>42735</v>
      </c>
      <c r="AC888" t="s">
        <v>239</v>
      </c>
      <c r="AD888" s="160">
        <f t="shared" si="97"/>
        <v>2</v>
      </c>
      <c r="AF888" t="s">
        <v>2730</v>
      </c>
      <c r="AG888" t="str">
        <f t="shared" si="98"/>
        <v>реструктуризация (РУОБ отсутствует);
цели: предоставление/погашение займов 3 лицам (РМКК №35 от 2014-05-20)</v>
      </c>
    </row>
    <row r="889" spans="1:33" x14ac:dyDescent="0.25">
      <c r="A889">
        <v>5669</v>
      </c>
      <c r="B889">
        <v>10583</v>
      </c>
      <c r="C889" s="6" t="s">
        <v>7039</v>
      </c>
      <c r="D889" s="8">
        <v>20235000</v>
      </c>
      <c r="E889" s="6" t="s">
        <v>2230</v>
      </c>
      <c r="G889" s="10">
        <v>41634</v>
      </c>
      <c r="J889" s="133">
        <f ca="1">VLOOKUP(A889,OFFSET('Классификация клиентов'!$A$6,1,0,1000,2),2,0)</f>
        <v>1</v>
      </c>
      <c r="K889" s="15">
        <f t="shared" si="92"/>
        <v>3</v>
      </c>
      <c r="L889" s="15">
        <v>-2</v>
      </c>
      <c r="M889" s="15" t="s">
        <v>178</v>
      </c>
      <c r="N889" s="16">
        <f t="shared" ca="1" si="94"/>
        <v>2</v>
      </c>
      <c r="O889" s="8">
        <f t="shared" ca="1" si="95"/>
        <v>2</v>
      </c>
      <c r="P889" s="8">
        <f t="shared" ca="1" si="96"/>
        <v>2</v>
      </c>
      <c r="Q889" s="8">
        <f t="shared" si="93"/>
        <v>0</v>
      </c>
      <c r="R889" s="16">
        <v>1</v>
      </c>
      <c r="S889" s="16"/>
      <c r="T889" s="19">
        <v>41659</v>
      </c>
      <c r="U889" s="16">
        <v>463</v>
      </c>
      <c r="V889" s="19" t="s">
        <v>7051</v>
      </c>
      <c r="W889" s="160">
        <v>1</v>
      </c>
      <c r="X889" s="160"/>
      <c r="Y889" s="160">
        <v>0</v>
      </c>
      <c r="Z889" s="160"/>
      <c r="AA889" s="160"/>
      <c r="AB889" s="10">
        <v>42735</v>
      </c>
      <c r="AC889" t="s">
        <v>239</v>
      </c>
      <c r="AD889" s="160">
        <f t="shared" si="97"/>
        <v>2</v>
      </c>
      <c r="AF889" t="s">
        <v>2729</v>
      </c>
      <c r="AG889" t="str">
        <f t="shared" si="98"/>
        <v>реструктуризация (РУОБ отсутствует);
цели: предоставление/погашение займов 3 лицам (РМКК №72 от 2013-11-19)</v>
      </c>
    </row>
    <row r="890" spans="1:33" x14ac:dyDescent="0.25">
      <c r="A890">
        <v>5669</v>
      </c>
      <c r="B890">
        <v>10584</v>
      </c>
      <c r="C890" s="6" t="s">
        <v>7040</v>
      </c>
      <c r="D890" s="8">
        <v>58151479.859999999</v>
      </c>
      <c r="E890" s="6" t="s">
        <v>2231</v>
      </c>
      <c r="G890" s="10">
        <v>41634</v>
      </c>
      <c r="J890" s="133">
        <f ca="1">VLOOKUP(A890,OFFSET('Классификация клиентов'!$A$6,1,0,1000,2),2,0)</f>
        <v>1</v>
      </c>
      <c r="K890" s="15">
        <f t="shared" si="92"/>
        <v>3</v>
      </c>
      <c r="L890" s="15">
        <v>-2</v>
      </c>
      <c r="M890" s="15" t="s">
        <v>178</v>
      </c>
      <c r="N890" s="16">
        <f t="shared" ca="1" si="94"/>
        <v>2</v>
      </c>
      <c r="O890" s="8">
        <f t="shared" ca="1" si="95"/>
        <v>2</v>
      </c>
      <c r="P890" s="8">
        <f t="shared" ca="1" si="96"/>
        <v>2</v>
      </c>
      <c r="Q890" s="8">
        <f t="shared" si="93"/>
        <v>0</v>
      </c>
      <c r="R890" s="16">
        <v>1</v>
      </c>
      <c r="S890" s="16"/>
      <c r="T890" s="19">
        <v>41659</v>
      </c>
      <c r="U890" s="16">
        <v>495</v>
      </c>
      <c r="V890" s="19" t="s">
        <v>7051</v>
      </c>
      <c r="W890" s="160">
        <v>1</v>
      </c>
      <c r="X890" s="160"/>
      <c r="Y890" s="160">
        <v>0</v>
      </c>
      <c r="Z890" s="160"/>
      <c r="AA890" s="160"/>
      <c r="AB890" s="10">
        <v>42735</v>
      </c>
      <c r="AC890" t="s">
        <v>239</v>
      </c>
      <c r="AD890" s="160">
        <f t="shared" si="97"/>
        <v>2</v>
      </c>
      <c r="AF890" t="s">
        <v>2729</v>
      </c>
      <c r="AG890" t="str">
        <f t="shared" si="98"/>
        <v>реструктуризация (РУОБ отсутствует);
цели: предоставление/погашение займов 3 лицам (РМКК №72 от 2013-11-19)</v>
      </c>
    </row>
    <row r="891" spans="1:33" x14ac:dyDescent="0.25">
      <c r="A891">
        <v>5670</v>
      </c>
      <c r="B891">
        <v>11055</v>
      </c>
      <c r="C891" s="6" t="s">
        <v>1087</v>
      </c>
      <c r="D891" s="8">
        <v>96470500</v>
      </c>
      <c r="E891" s="6" t="s">
        <v>2232</v>
      </c>
      <c r="G891" s="10">
        <v>41691</v>
      </c>
      <c r="J891" s="133">
        <f ca="1">VLOOKUP(A891,OFFSET('Классификация клиентов'!$A$6,1,0,1000,2),2,0)</f>
        <v>2.2999999999999998</v>
      </c>
      <c r="K891" s="15">
        <f t="shared" si="92"/>
        <v>3</v>
      </c>
      <c r="L891" s="15">
        <v>-2</v>
      </c>
      <c r="M891" s="15" t="s">
        <v>178</v>
      </c>
      <c r="N891" s="16">
        <f t="shared" ca="1" si="94"/>
        <v>3</v>
      </c>
      <c r="O891" s="8">
        <f t="shared" ca="1" si="95"/>
        <v>3</v>
      </c>
      <c r="P891" s="8">
        <f t="shared" ca="1" si="96"/>
        <v>3</v>
      </c>
      <c r="Q891" s="8">
        <f t="shared" si="93"/>
        <v>0</v>
      </c>
      <c r="R891" s="16">
        <v>1</v>
      </c>
      <c r="S891" s="16"/>
      <c r="T891" s="19">
        <v>41694</v>
      </c>
      <c r="U891" s="16">
        <v>526</v>
      </c>
      <c r="V891" s="19" t="s">
        <v>7051</v>
      </c>
      <c r="W891" s="160">
        <v>1</v>
      </c>
      <c r="X891" s="160"/>
      <c r="Y891" s="160"/>
      <c r="Z891" s="160"/>
      <c r="AA891" s="160"/>
      <c r="AB891" s="10">
        <v>42735</v>
      </c>
      <c r="AC891" t="s">
        <v>239</v>
      </c>
      <c r="AD891" s="160">
        <f t="shared" si="97"/>
        <v>1</v>
      </c>
      <c r="AF891" t="s">
        <v>1851</v>
      </c>
      <c r="AG891" t="str">
        <f t="shared" si="98"/>
        <v>реструктуризация (РУОБ отсутствует)</v>
      </c>
    </row>
    <row r="892" spans="1:33" x14ac:dyDescent="0.25">
      <c r="A892">
        <v>5670</v>
      </c>
      <c r="B892">
        <v>11817</v>
      </c>
      <c r="C892" s="6" t="s">
        <v>7041</v>
      </c>
      <c r="D892" s="8">
        <v>108400000</v>
      </c>
      <c r="E892" s="6" t="s">
        <v>2233</v>
      </c>
      <c r="G892" s="10">
        <v>41758</v>
      </c>
      <c r="J892" s="133">
        <f ca="1">VLOOKUP(A892,OFFSET('Классификация клиентов'!$A$6,1,0,1000,2),2,0)</f>
        <v>2.2999999999999998</v>
      </c>
      <c r="K892" s="15">
        <f t="shared" si="92"/>
        <v>3</v>
      </c>
      <c r="L892" s="15">
        <v>-2</v>
      </c>
      <c r="M892" s="15" t="s">
        <v>178</v>
      </c>
      <c r="N892" s="16">
        <f t="shared" ca="1" si="94"/>
        <v>3</v>
      </c>
      <c r="O892" s="8">
        <f t="shared" ca="1" si="95"/>
        <v>3</v>
      </c>
      <c r="P892" s="8">
        <f t="shared" ca="1" si="96"/>
        <v>3</v>
      </c>
      <c r="Q892" s="8">
        <f t="shared" si="93"/>
        <v>0</v>
      </c>
      <c r="R892" s="16">
        <v>1</v>
      </c>
      <c r="S892" s="16"/>
      <c r="T892" s="19">
        <v>41758</v>
      </c>
      <c r="U892" s="16">
        <v>526</v>
      </c>
      <c r="V892" s="19" t="s">
        <v>7051</v>
      </c>
      <c r="W892" s="160">
        <v>1</v>
      </c>
      <c r="X892" s="160"/>
      <c r="Y892" s="160"/>
      <c r="Z892" s="160"/>
      <c r="AA892" s="160"/>
      <c r="AB892" s="10">
        <v>42735</v>
      </c>
      <c r="AC892" t="s">
        <v>239</v>
      </c>
      <c r="AD892" s="160">
        <f t="shared" si="97"/>
        <v>1</v>
      </c>
      <c r="AF892" t="s">
        <v>1851</v>
      </c>
      <c r="AG892" t="str">
        <f t="shared" si="98"/>
        <v>реструктуризация (РУОБ отсутствует)</v>
      </c>
    </row>
    <row r="893" spans="1:33" x14ac:dyDescent="0.25">
      <c r="A893">
        <v>5670</v>
      </c>
      <c r="B893">
        <v>12691</v>
      </c>
      <c r="C893" s="6" t="s">
        <v>7042</v>
      </c>
      <c r="D893" s="8">
        <v>42500000</v>
      </c>
      <c r="E893" s="6" t="s">
        <v>2326</v>
      </c>
      <c r="G893" s="10">
        <v>41828</v>
      </c>
      <c r="J893" s="133">
        <f ca="1">VLOOKUP(A893,OFFSET('Классификация клиентов'!$A$6,1,0,1000,2),2,0)</f>
        <v>2.2999999999999998</v>
      </c>
      <c r="K893" s="15">
        <f t="shared" si="92"/>
        <v>3</v>
      </c>
      <c r="L893" s="15">
        <v>-2</v>
      </c>
      <c r="M893" s="15" t="s">
        <v>178</v>
      </c>
      <c r="N893" s="16">
        <f t="shared" ca="1" si="94"/>
        <v>3</v>
      </c>
      <c r="O893" s="8">
        <f t="shared" ca="1" si="95"/>
        <v>3</v>
      </c>
      <c r="P893" s="8">
        <f t="shared" ca="1" si="96"/>
        <v>3</v>
      </c>
      <c r="Q893" s="8">
        <f t="shared" si="93"/>
        <v>0</v>
      </c>
      <c r="R893" s="16">
        <v>1</v>
      </c>
      <c r="S893" s="16"/>
      <c r="T893" s="19">
        <v>41841</v>
      </c>
      <c r="U893" s="16">
        <v>526</v>
      </c>
      <c r="V893" s="19" t="s">
        <v>7051</v>
      </c>
      <c r="W893" s="160">
        <v>1</v>
      </c>
      <c r="X893" s="160"/>
      <c r="Y893" s="160"/>
      <c r="Z893" s="160"/>
      <c r="AA893" s="160"/>
      <c r="AB893" s="10">
        <v>42735</v>
      </c>
      <c r="AC893" t="s">
        <v>239</v>
      </c>
      <c r="AD893" s="160">
        <f t="shared" si="97"/>
        <v>1</v>
      </c>
      <c r="AF893" t="s">
        <v>1851</v>
      </c>
      <c r="AG893" t="str">
        <f t="shared" si="98"/>
        <v>реструктуризация (РУОБ отсутствует)</v>
      </c>
    </row>
    <row r="894" spans="1:33" x14ac:dyDescent="0.25">
      <c r="A894">
        <v>5671</v>
      </c>
      <c r="B894">
        <v>11056</v>
      </c>
      <c r="C894" s="6" t="s">
        <v>1088</v>
      </c>
      <c r="D894" s="8">
        <v>72352500</v>
      </c>
      <c r="E894" s="6" t="s">
        <v>2234</v>
      </c>
      <c r="G894" s="10">
        <v>41691</v>
      </c>
      <c r="J894" s="133">
        <f ca="1">VLOOKUP(A894,OFFSET('Классификация клиентов'!$A$6,1,0,1000,2),2,0)</f>
        <v>2.1</v>
      </c>
      <c r="K894" s="15">
        <f t="shared" si="92"/>
        <v>3</v>
      </c>
      <c r="L894" s="15">
        <v>-2</v>
      </c>
      <c r="M894" s="15" t="s">
        <v>178</v>
      </c>
      <c r="N894" s="16">
        <f t="shared" ca="1" si="94"/>
        <v>2.9999999999999996</v>
      </c>
      <c r="O894" s="8">
        <f t="shared" ca="1" si="95"/>
        <v>2.9999999999999996</v>
      </c>
      <c r="P894" s="8">
        <f t="shared" ca="1" si="96"/>
        <v>2.9999999999999996</v>
      </c>
      <c r="Q894" s="8">
        <f t="shared" si="93"/>
        <v>0</v>
      </c>
      <c r="R894" s="16">
        <v>1</v>
      </c>
      <c r="S894" s="16"/>
      <c r="T894" s="19">
        <v>41718</v>
      </c>
      <c r="U894" s="16">
        <v>463</v>
      </c>
      <c r="V894" s="19" t="s">
        <v>7051</v>
      </c>
      <c r="W894" s="160">
        <v>1</v>
      </c>
      <c r="X894" s="160"/>
      <c r="Y894" s="160"/>
      <c r="Z894" s="160"/>
      <c r="AA894" s="160"/>
      <c r="AB894" s="10">
        <v>42735</v>
      </c>
      <c r="AC894" t="s">
        <v>239</v>
      </c>
      <c r="AD894" s="160">
        <f t="shared" si="97"/>
        <v>1</v>
      </c>
      <c r="AF894" t="s">
        <v>1851</v>
      </c>
      <c r="AG894" t="str">
        <f t="shared" si="98"/>
        <v>реструктуризация (РУОБ отсутствует)</v>
      </c>
    </row>
    <row r="895" spans="1:33" x14ac:dyDescent="0.25">
      <c r="A895">
        <v>5672</v>
      </c>
      <c r="B895">
        <v>10585</v>
      </c>
      <c r="C895" s="6" t="s">
        <v>7043</v>
      </c>
      <c r="D895" s="8">
        <v>10780435.029999999</v>
      </c>
      <c r="E895" s="6" t="s">
        <v>2235</v>
      </c>
      <c r="G895" s="10">
        <v>41634</v>
      </c>
      <c r="J895" s="133">
        <f ca="1">VLOOKUP(A895,OFFSET('Классификация клиентов'!$A$6,1,0,1000,2),2,0)</f>
        <v>2.1</v>
      </c>
      <c r="K895" s="15">
        <f t="shared" si="92"/>
        <v>3</v>
      </c>
      <c r="L895" s="15">
        <v>-2</v>
      </c>
      <c r="M895" s="15" t="s">
        <v>178</v>
      </c>
      <c r="N895" s="16">
        <f t="shared" ca="1" si="94"/>
        <v>2.9999999999999996</v>
      </c>
      <c r="O895" s="8">
        <f t="shared" ca="1" si="95"/>
        <v>2.9999999999999996</v>
      </c>
      <c r="P895" s="8">
        <f t="shared" ca="1" si="96"/>
        <v>2.9999999999999996</v>
      </c>
      <c r="Q895" s="8">
        <f t="shared" si="93"/>
        <v>0</v>
      </c>
      <c r="R895" s="16">
        <v>1</v>
      </c>
      <c r="S895" s="16"/>
      <c r="T895" s="19">
        <v>41659</v>
      </c>
      <c r="U895" s="16">
        <v>403</v>
      </c>
      <c r="V895" s="19" t="s">
        <v>7051</v>
      </c>
      <c r="W895" s="160">
        <v>1</v>
      </c>
      <c r="X895" s="160"/>
      <c r="Y895" s="160">
        <v>0</v>
      </c>
      <c r="Z895" s="160"/>
      <c r="AA895" s="160"/>
      <c r="AB895" s="10">
        <v>42735</v>
      </c>
      <c r="AC895" t="s">
        <v>239</v>
      </c>
      <c r="AD895" s="160">
        <f t="shared" si="97"/>
        <v>2</v>
      </c>
      <c r="AF895" t="s">
        <v>2729</v>
      </c>
      <c r="AG895" t="str">
        <f t="shared" si="98"/>
        <v>реструктуризация (РУОБ отсутствует);
цели: предоставление/погашение займов 3 лицам (РМКК №72 от 2013-11-19)</v>
      </c>
    </row>
    <row r="896" spans="1:33" x14ac:dyDescent="0.25">
      <c r="A896">
        <v>5672</v>
      </c>
      <c r="B896">
        <v>11067</v>
      </c>
      <c r="C896" s="6" t="s">
        <v>1089</v>
      </c>
      <c r="D896" s="8">
        <v>72352500</v>
      </c>
      <c r="E896" s="6" t="s">
        <v>2236</v>
      </c>
      <c r="G896" s="10">
        <v>41691</v>
      </c>
      <c r="J896" s="133">
        <f ca="1">VLOOKUP(A896,OFFSET('Классификация клиентов'!$A$6,1,0,1000,2),2,0)</f>
        <v>2.1</v>
      </c>
      <c r="K896" s="15">
        <f t="shared" si="92"/>
        <v>3</v>
      </c>
      <c r="L896" s="15">
        <v>-2</v>
      </c>
      <c r="M896" s="15" t="s">
        <v>178</v>
      </c>
      <c r="N896" s="16">
        <f t="shared" ca="1" si="94"/>
        <v>2.9999999999999996</v>
      </c>
      <c r="O896" s="8">
        <f t="shared" ca="1" si="95"/>
        <v>2.9999999999999996</v>
      </c>
      <c r="P896" s="8">
        <f t="shared" ca="1" si="96"/>
        <v>2.9999999999999996</v>
      </c>
      <c r="Q896" s="8">
        <f t="shared" si="93"/>
        <v>0</v>
      </c>
      <c r="R896" s="16">
        <v>1</v>
      </c>
      <c r="S896" s="16"/>
      <c r="T896" s="19">
        <v>41718</v>
      </c>
      <c r="U896" s="16">
        <v>434</v>
      </c>
      <c r="V896" s="19" t="s">
        <v>7051</v>
      </c>
      <c r="W896" s="160">
        <v>1</v>
      </c>
      <c r="X896" s="160"/>
      <c r="Y896" s="160"/>
      <c r="Z896" s="160"/>
      <c r="AA896" s="160"/>
      <c r="AB896" s="10">
        <v>42735</v>
      </c>
      <c r="AC896" t="s">
        <v>239</v>
      </c>
      <c r="AD896" s="160">
        <f t="shared" si="97"/>
        <v>1</v>
      </c>
      <c r="AF896" t="s">
        <v>1851</v>
      </c>
      <c r="AG896" t="str">
        <f t="shared" si="98"/>
        <v>реструктуризация (РУОБ отсутствует)</v>
      </c>
    </row>
    <row r="897" spans="1:33" x14ac:dyDescent="0.25">
      <c r="A897">
        <v>5682</v>
      </c>
      <c r="B897">
        <v>100005682</v>
      </c>
      <c r="C897" s="6" t="s">
        <v>3842</v>
      </c>
      <c r="D897" s="8">
        <v>167723.72</v>
      </c>
      <c r="E897" s="6"/>
      <c r="G897" s="10"/>
      <c r="J897" s="133">
        <f ca="1">VLOOKUP(A897,OFFSET('Классификация клиентов'!$A$6,1,0,1000,2),2,0)</f>
        <v>1</v>
      </c>
      <c r="K897" s="15">
        <f t="shared" ca="1" si="92"/>
        <v>1</v>
      </c>
      <c r="L897" s="15"/>
      <c r="M897" s="15"/>
      <c r="N897" s="16">
        <f t="shared" ca="1" si="94"/>
        <v>1</v>
      </c>
      <c r="O897" s="8">
        <f t="shared" ca="1" si="95"/>
        <v>1</v>
      </c>
      <c r="P897" s="8">
        <f t="shared" ca="1" si="96"/>
        <v>1</v>
      </c>
      <c r="Q897" s="8">
        <f t="shared" si="93"/>
        <v>0</v>
      </c>
      <c r="R897" s="16"/>
      <c r="S897" s="16"/>
      <c r="T897" s="19"/>
      <c r="U897" s="16">
        <v>0</v>
      </c>
      <c r="V897" s="19"/>
      <c r="W897" s="160"/>
      <c r="X897" s="160"/>
      <c r="Y897" s="160"/>
      <c r="Z897" s="160"/>
      <c r="AA897" s="160"/>
      <c r="AB897" s="10"/>
      <c r="AD897" s="160">
        <f t="shared" si="97"/>
        <v>0</v>
      </c>
      <c r="AG897" t="str">
        <f t="shared" si="98"/>
        <v/>
      </c>
    </row>
    <row r="898" spans="1:33" x14ac:dyDescent="0.25">
      <c r="A898">
        <v>5705</v>
      </c>
      <c r="B898">
        <v>27246</v>
      </c>
      <c r="C898" s="6" t="s">
        <v>6808</v>
      </c>
      <c r="D898" s="8">
        <v>114031628</v>
      </c>
      <c r="E898" s="6" t="s">
        <v>6816</v>
      </c>
      <c r="G898" s="10">
        <v>42713</v>
      </c>
      <c r="J898" s="133">
        <f ca="1">VLOOKUP(A898,OFFSET('Классификация клиентов'!$A$6,1,0,1000,2),2,0)</f>
        <v>1</v>
      </c>
      <c r="K898" s="15">
        <f t="shared" si="92"/>
        <v>1</v>
      </c>
      <c r="L898" s="15"/>
      <c r="M898" s="15"/>
      <c r="N898" s="16">
        <f t="shared" ca="1" si="94"/>
        <v>1</v>
      </c>
      <c r="O898" s="8">
        <f t="shared" ca="1" si="95"/>
        <v>1</v>
      </c>
      <c r="P898" s="8">
        <f t="shared" ca="1" si="96"/>
        <v>1</v>
      </c>
      <c r="Q898" s="8">
        <f t="shared" si="93"/>
        <v>0</v>
      </c>
      <c r="R898" s="16">
        <v>1</v>
      </c>
      <c r="S898" s="16"/>
      <c r="T898" s="19">
        <v>42724</v>
      </c>
      <c r="U898" s="16">
        <v>0</v>
      </c>
      <c r="V898" s="19"/>
      <c r="W898" s="160"/>
      <c r="X898" s="160"/>
      <c r="Y898" s="160"/>
      <c r="Z898" s="160"/>
      <c r="AA898" s="160"/>
      <c r="AB898" s="10">
        <v>42717</v>
      </c>
      <c r="AC898" t="s">
        <v>296</v>
      </c>
      <c r="AD898" s="160">
        <f t="shared" si="97"/>
        <v>0</v>
      </c>
      <c r="AF898" t="s">
        <v>466</v>
      </c>
      <c r="AG898" t="str">
        <f t="shared" si="98"/>
        <v/>
      </c>
    </row>
    <row r="899" spans="1:33" x14ac:dyDescent="0.25">
      <c r="A899">
        <v>5709</v>
      </c>
      <c r="B899">
        <v>12341</v>
      </c>
      <c r="C899" s="6" t="s">
        <v>1409</v>
      </c>
      <c r="D899" s="8">
        <v>1738953179.1600001</v>
      </c>
      <c r="E899" s="6" t="s">
        <v>2237</v>
      </c>
      <c r="G899" s="10">
        <v>41808</v>
      </c>
      <c r="J899" s="133">
        <f ca="1">VLOOKUP(A899,OFFSET('Классификация клиентов'!$A$6,1,0,1000,2),2,0)</f>
        <v>1</v>
      </c>
      <c r="K899" s="15">
        <f t="shared" si="92"/>
        <v>1</v>
      </c>
      <c r="L899" s="15"/>
      <c r="M899" s="15"/>
      <c r="N899" s="16">
        <f t="shared" ca="1" si="94"/>
        <v>1</v>
      </c>
      <c r="O899" s="8">
        <f t="shared" ca="1" si="95"/>
        <v>1</v>
      </c>
      <c r="P899" s="8">
        <f t="shared" ca="1" si="96"/>
        <v>1</v>
      </c>
      <c r="Q899" s="8">
        <f t="shared" si="93"/>
        <v>0</v>
      </c>
      <c r="R899" s="16">
        <v>1</v>
      </c>
      <c r="S899" s="16"/>
      <c r="T899" s="19">
        <v>42083</v>
      </c>
      <c r="U899" s="16">
        <v>0</v>
      </c>
      <c r="V899" s="19"/>
      <c r="W899" s="160"/>
      <c r="X899" s="160"/>
      <c r="Y899" s="160"/>
      <c r="Z899" s="160"/>
      <c r="AA899" s="160"/>
      <c r="AB899" s="10">
        <v>42451</v>
      </c>
      <c r="AC899" t="s">
        <v>296</v>
      </c>
      <c r="AD899" s="160">
        <f t="shared" si="97"/>
        <v>0</v>
      </c>
      <c r="AF899" t="s">
        <v>466</v>
      </c>
      <c r="AG899" t="str">
        <f t="shared" si="98"/>
        <v/>
      </c>
    </row>
    <row r="900" spans="1:33" x14ac:dyDescent="0.25">
      <c r="A900">
        <v>5712</v>
      </c>
      <c r="B900">
        <v>20969</v>
      </c>
      <c r="C900" s="6" t="s">
        <v>7712</v>
      </c>
      <c r="D900" s="8">
        <v>150000000</v>
      </c>
      <c r="E900" s="6" t="s">
        <v>7716</v>
      </c>
      <c r="G900" s="10">
        <v>42530</v>
      </c>
      <c r="J900" s="133">
        <f ca="1">VLOOKUP(A900,OFFSET('Классификация клиентов'!$A$6,1,0,1000,2),2,0)</f>
        <v>1</v>
      </c>
      <c r="K900" s="15">
        <f t="shared" si="92"/>
        <v>1</v>
      </c>
      <c r="L900" s="15"/>
      <c r="M900" s="15"/>
      <c r="N900" s="16">
        <f t="shared" ca="1" si="94"/>
        <v>1</v>
      </c>
      <c r="O900" s="8">
        <f t="shared" ca="1" si="95"/>
        <v>1</v>
      </c>
      <c r="P900" s="8">
        <f t="shared" ca="1" si="96"/>
        <v>1</v>
      </c>
      <c r="Q900" s="8">
        <f t="shared" si="93"/>
        <v>0</v>
      </c>
      <c r="R900" s="16">
        <v>1</v>
      </c>
      <c r="S900" s="16"/>
      <c r="T900" s="19">
        <v>42543</v>
      </c>
      <c r="U900" s="16">
        <v>0</v>
      </c>
      <c r="V900" s="19"/>
      <c r="W900" s="160"/>
      <c r="X900" s="160"/>
      <c r="Y900" s="160"/>
      <c r="Z900" s="160"/>
      <c r="AA900" s="160"/>
      <c r="AB900" s="10">
        <v>42755</v>
      </c>
      <c r="AC900" t="s">
        <v>239</v>
      </c>
      <c r="AD900" s="160">
        <f t="shared" si="97"/>
        <v>0</v>
      </c>
      <c r="AF900" t="s">
        <v>466</v>
      </c>
      <c r="AG900" t="str">
        <f t="shared" si="98"/>
        <v/>
      </c>
    </row>
    <row r="901" spans="1:33" x14ac:dyDescent="0.25">
      <c r="A901">
        <v>5714</v>
      </c>
      <c r="B901">
        <v>17711</v>
      </c>
      <c r="C901" s="6" t="s">
        <v>3863</v>
      </c>
      <c r="D901" s="8">
        <v>44071205.960000001</v>
      </c>
      <c r="E901" s="6" t="s">
        <v>3868</v>
      </c>
      <c r="G901" s="10">
        <v>42459</v>
      </c>
      <c r="J901" s="133">
        <f ca="1">VLOOKUP(A901,OFFSET('Классификация клиентов'!$A$6,1,0,1000,2),2,0)</f>
        <v>2.1</v>
      </c>
      <c r="K901" s="15">
        <f t="shared" si="92"/>
        <v>1</v>
      </c>
      <c r="L901" s="15"/>
      <c r="M901" s="15"/>
      <c r="N901" s="16">
        <f t="shared" ca="1" si="94"/>
        <v>2.1</v>
      </c>
      <c r="O901" s="8">
        <f t="shared" ca="1" si="95"/>
        <v>2.1</v>
      </c>
      <c r="P901" s="8">
        <f t="shared" ca="1" si="96"/>
        <v>2.1</v>
      </c>
      <c r="Q901" s="8">
        <f t="shared" si="93"/>
        <v>0</v>
      </c>
      <c r="R901" s="16">
        <v>1</v>
      </c>
      <c r="S901" s="16"/>
      <c r="T901" s="19">
        <v>42461</v>
      </c>
      <c r="U901" s="16">
        <v>0</v>
      </c>
      <c r="V901" s="19"/>
      <c r="W901" s="160"/>
      <c r="X901" s="160"/>
      <c r="Y901" s="160"/>
      <c r="Z901" s="160"/>
      <c r="AA901" s="160"/>
      <c r="AB901" s="10">
        <v>42460</v>
      </c>
      <c r="AC901" t="s">
        <v>239</v>
      </c>
      <c r="AD901" s="160">
        <f t="shared" si="97"/>
        <v>0</v>
      </c>
      <c r="AF901" t="s">
        <v>466</v>
      </c>
      <c r="AG901" t="str">
        <f t="shared" si="98"/>
        <v/>
      </c>
    </row>
    <row r="902" spans="1:33" x14ac:dyDescent="0.25">
      <c r="A902">
        <v>5714</v>
      </c>
      <c r="B902">
        <v>17727</v>
      </c>
      <c r="C902" s="6" t="s">
        <v>3926</v>
      </c>
      <c r="D902" s="8">
        <v>149192475.31</v>
      </c>
      <c r="E902" s="6" t="s">
        <v>3929</v>
      </c>
      <c r="G902" s="10">
        <v>42461</v>
      </c>
      <c r="J902" s="133">
        <f ca="1">VLOOKUP(A902,OFFSET('Классификация клиентов'!$A$6,1,0,1000,2),2,0)</f>
        <v>2.1</v>
      </c>
      <c r="K902" s="15">
        <f t="shared" ref="K902:K965" si="99" xml:space="preserve"> ROUND(MAX( IF(R902 = 0, IF(S902 = 1, 1, J902), 1)*1, IF(U902 &gt; 30, 3, IF(U902 &gt; 5, 2, 1)), IF(W902 &gt; 0, 2, 1), IF(X902 &gt; 0,2,1)), 0)</f>
        <v>1</v>
      </c>
      <c r="L902" s="15"/>
      <c r="M902" s="15"/>
      <c r="N902" s="16">
        <f t="shared" ca="1" si="94"/>
        <v>2.1</v>
      </c>
      <c r="O902" s="8">
        <f t="shared" ca="1" si="95"/>
        <v>2.1</v>
      </c>
      <c r="P902" s="8">
        <f t="shared" ca="1" si="96"/>
        <v>2.1</v>
      </c>
      <c r="Q902" s="8">
        <f t="shared" ref="Q902:Q965" si="100">IF(ISNA(VLOOKUP(B902,aid_exc,1,0)), 0, VLOOKUP(B902,aid_exc,2,0))</f>
        <v>0</v>
      </c>
      <c r="R902" s="16">
        <v>1</v>
      </c>
      <c r="S902" s="16"/>
      <c r="T902" s="19">
        <v>42465</v>
      </c>
      <c r="U902" s="16">
        <v>0</v>
      </c>
      <c r="V902" s="19"/>
      <c r="W902" s="160"/>
      <c r="X902" s="160"/>
      <c r="Y902" s="160"/>
      <c r="Z902" s="160"/>
      <c r="AA902" s="160"/>
      <c r="AB902" s="10">
        <v>42490</v>
      </c>
      <c r="AC902" t="s">
        <v>239</v>
      </c>
      <c r="AD902" s="160">
        <f t="shared" si="97"/>
        <v>0</v>
      </c>
      <c r="AF902" t="s">
        <v>466</v>
      </c>
      <c r="AG902" t="str">
        <f t="shared" si="98"/>
        <v/>
      </c>
    </row>
    <row r="903" spans="1:33" x14ac:dyDescent="0.25">
      <c r="A903">
        <v>5715</v>
      </c>
      <c r="B903">
        <v>11688</v>
      </c>
      <c r="C903" s="6" t="s">
        <v>6030</v>
      </c>
      <c r="D903" s="8">
        <v>1428393517.7600002</v>
      </c>
      <c r="E903" s="6" t="s">
        <v>2238</v>
      </c>
      <c r="G903" s="10">
        <v>41744</v>
      </c>
      <c r="J903" s="133">
        <f ca="1">VLOOKUP(A903,OFFSET('Классификация клиентов'!$A$6,1,0,1000,2),2,0)</f>
        <v>1</v>
      </c>
      <c r="K903" s="15">
        <f t="shared" si="99"/>
        <v>1</v>
      </c>
      <c r="L903" s="15"/>
      <c r="M903" s="15"/>
      <c r="N903" s="16">
        <f t="shared" ref="N903:N966" ca="1" si="101">MAX(1, J903+K903-1 +
            IF(OR( M903*1=0, NOT(ISERR(SEARCH((ROUND(J903,0)+K903-1) &amp; "", IF(L903&lt;&gt;-2, "", LEFT(M903)-1) &amp; M903)) )),
                   IF(L903=-2, -( IF(AND(M903*1&lt;&gt;0,  LEFT(M903)*1 = ROUND(J903,0)+K903), 0, 1 ) + J903 - ROUND(J903,0) ), L903),  0) )</f>
        <v>1</v>
      </c>
      <c r="O903" s="8">
        <f t="shared" ref="O903:O966" ca="1" si="102">MAX(N903, IF(Y903&gt;0,3,1), IF(Z903&gt;0,3,1), IF(AA903&gt;0,3,1))</f>
        <v>1</v>
      </c>
      <c r="P903" s="8">
        <f t="shared" ref="P903:P966" ca="1" si="103">IF(Q903=1, N903, IF(Q903=2, 0, O903))</f>
        <v>1</v>
      </c>
      <c r="Q903" s="8">
        <f t="shared" si="100"/>
        <v>0</v>
      </c>
      <c r="R903" s="16">
        <v>1</v>
      </c>
      <c r="S903" s="16"/>
      <c r="T903" s="19">
        <v>41754</v>
      </c>
      <c r="U903" s="16">
        <v>0</v>
      </c>
      <c r="V903" s="19"/>
      <c r="W903" s="160">
        <v>0</v>
      </c>
      <c r="X903" s="160"/>
      <c r="Y903" s="160">
        <v>0</v>
      </c>
      <c r="Z903" s="160"/>
      <c r="AA903" s="160"/>
      <c r="AB903" s="10">
        <v>42696</v>
      </c>
      <c r="AC903" t="s">
        <v>296</v>
      </c>
      <c r="AD903" s="160">
        <f t="shared" ref="AD903:AD966" si="104">COUNTA(W903:AA903)</f>
        <v>2</v>
      </c>
      <c r="AF903" t="s">
        <v>2458</v>
      </c>
      <c r="AG903" t="str">
        <f t="shared" ref="AG903:AG966" si="105">SUBSTITUTE( SUBSTITUTE(AF903,"restr", " - реструктуризация"), "targ", " - цели")</f>
        <v>реструктуризация (РП №23 от 2015-02-25);
цели: предоставление/погашение займов 3 лицам (РП №7 от 2014-02-25)</v>
      </c>
    </row>
    <row r="904" spans="1:33" x14ac:dyDescent="0.25">
      <c r="A904">
        <v>5715</v>
      </c>
      <c r="B904">
        <v>13098</v>
      </c>
      <c r="C904" s="6" t="s">
        <v>1565</v>
      </c>
      <c r="D904" s="8">
        <v>884707856.35000002</v>
      </c>
      <c r="E904" s="6" t="s">
        <v>2239</v>
      </c>
      <c r="G904" s="10">
        <v>41859</v>
      </c>
      <c r="J904" s="133">
        <f ca="1">VLOOKUP(A904,OFFSET('Классификация клиентов'!$A$6,1,0,1000,2),2,0)</f>
        <v>1</v>
      </c>
      <c r="K904" s="15">
        <f t="shared" si="99"/>
        <v>1</v>
      </c>
      <c r="L904" s="15"/>
      <c r="M904" s="15"/>
      <c r="N904" s="16">
        <f t="shared" ca="1" si="101"/>
        <v>1</v>
      </c>
      <c r="O904" s="8">
        <f t="shared" ca="1" si="102"/>
        <v>1</v>
      </c>
      <c r="P904" s="8">
        <f t="shared" ca="1" si="103"/>
        <v>1</v>
      </c>
      <c r="Q904" s="8">
        <f t="shared" si="100"/>
        <v>0</v>
      </c>
      <c r="R904" s="16">
        <v>1</v>
      </c>
      <c r="S904" s="16"/>
      <c r="T904" s="19">
        <v>41869</v>
      </c>
      <c r="U904" s="16">
        <v>0</v>
      </c>
      <c r="V904" s="19"/>
      <c r="W904" s="160">
        <v>0</v>
      </c>
      <c r="X904" s="160"/>
      <c r="Y904" s="160"/>
      <c r="Z904" s="160"/>
      <c r="AA904" s="160"/>
      <c r="AB904" s="10">
        <v>42146</v>
      </c>
      <c r="AC904" t="s">
        <v>296</v>
      </c>
      <c r="AD904" s="160">
        <f t="shared" si="104"/>
        <v>1</v>
      </c>
      <c r="AF904" t="s">
        <v>2361</v>
      </c>
      <c r="AG904" t="str">
        <f t="shared" si="105"/>
        <v>реструктуризация (РП №23 от 2015-02-25)</v>
      </c>
    </row>
    <row r="905" spans="1:33" x14ac:dyDescent="0.25">
      <c r="A905">
        <v>5715</v>
      </c>
      <c r="B905">
        <v>16246</v>
      </c>
      <c r="C905" s="6" t="s">
        <v>2826</v>
      </c>
      <c r="D905" s="8">
        <v>1400000000</v>
      </c>
      <c r="E905" s="6" t="s">
        <v>2834</v>
      </c>
      <c r="G905" s="10">
        <v>42230</v>
      </c>
      <c r="J905" s="133">
        <f ca="1">VLOOKUP(A905,OFFSET('Классификация клиентов'!$A$6,1,0,1000,2),2,0)</f>
        <v>1</v>
      </c>
      <c r="K905" s="15">
        <f t="shared" si="99"/>
        <v>1</v>
      </c>
      <c r="L905" s="15"/>
      <c r="M905" s="15"/>
      <c r="N905" s="16">
        <f t="shared" ca="1" si="101"/>
        <v>1</v>
      </c>
      <c r="O905" s="8">
        <f t="shared" ca="1" si="102"/>
        <v>1</v>
      </c>
      <c r="P905" s="8">
        <f t="shared" ca="1" si="103"/>
        <v>1</v>
      </c>
      <c r="Q905" s="8">
        <f t="shared" si="100"/>
        <v>0</v>
      </c>
      <c r="R905" s="16">
        <v>1</v>
      </c>
      <c r="S905" s="16"/>
      <c r="T905" s="19">
        <v>42230</v>
      </c>
      <c r="U905" s="16">
        <v>0</v>
      </c>
      <c r="V905" s="19"/>
      <c r="W905" s="160"/>
      <c r="X905" s="160"/>
      <c r="Y905" s="160"/>
      <c r="Z905" s="160"/>
      <c r="AA905" s="160"/>
      <c r="AB905" s="10">
        <v>42237</v>
      </c>
      <c r="AC905" t="s">
        <v>296</v>
      </c>
      <c r="AD905" s="160">
        <f t="shared" si="104"/>
        <v>0</v>
      </c>
      <c r="AF905" t="s">
        <v>466</v>
      </c>
      <c r="AG905" t="str">
        <f t="shared" si="105"/>
        <v/>
      </c>
    </row>
    <row r="906" spans="1:33" x14ac:dyDescent="0.25">
      <c r="A906">
        <v>5715</v>
      </c>
      <c r="B906">
        <v>17474</v>
      </c>
      <c r="C906" s="6" t="s">
        <v>3631</v>
      </c>
      <c r="D906" s="8">
        <v>230646211.25999999</v>
      </c>
      <c r="E906" s="6" t="s">
        <v>3633</v>
      </c>
      <c r="G906" s="10">
        <v>42360</v>
      </c>
      <c r="J906" s="133">
        <f ca="1">VLOOKUP(A906,OFFSET('Классификация клиентов'!$A$6,1,0,1000,2),2,0)</f>
        <v>1</v>
      </c>
      <c r="K906" s="15">
        <f t="shared" si="99"/>
        <v>1</v>
      </c>
      <c r="L906" s="15"/>
      <c r="M906" s="15"/>
      <c r="N906" s="16">
        <f t="shared" ca="1" si="101"/>
        <v>1</v>
      </c>
      <c r="O906" s="8">
        <f t="shared" ca="1" si="102"/>
        <v>1</v>
      </c>
      <c r="P906" s="8">
        <f t="shared" ca="1" si="103"/>
        <v>1</v>
      </c>
      <c r="Q906" s="8">
        <f t="shared" si="100"/>
        <v>0</v>
      </c>
      <c r="R906" s="16">
        <v>1</v>
      </c>
      <c r="S906" s="16"/>
      <c r="T906" s="19">
        <v>42395</v>
      </c>
      <c r="U906" s="16">
        <v>0</v>
      </c>
      <c r="V906" s="19"/>
      <c r="W906" s="160"/>
      <c r="X906" s="160"/>
      <c r="Y906" s="160"/>
      <c r="Z906" s="160"/>
      <c r="AA906" s="160"/>
      <c r="AB906" s="10">
        <v>42664</v>
      </c>
      <c r="AC906" t="s">
        <v>296</v>
      </c>
      <c r="AD906" s="160">
        <f t="shared" si="104"/>
        <v>0</v>
      </c>
      <c r="AF906" t="s">
        <v>466</v>
      </c>
      <c r="AG906" t="str">
        <f t="shared" si="105"/>
        <v/>
      </c>
    </row>
    <row r="907" spans="1:33" x14ac:dyDescent="0.25">
      <c r="A907">
        <v>5718</v>
      </c>
      <c r="B907">
        <v>10874</v>
      </c>
      <c r="C907" s="6" t="s">
        <v>583</v>
      </c>
      <c r="D907" s="8">
        <v>837966.64</v>
      </c>
      <c r="E907" s="6" t="s">
        <v>2240</v>
      </c>
      <c r="G907" s="10">
        <v>38624</v>
      </c>
      <c r="J907" s="133">
        <f ca="1">VLOOKUP(A907,OFFSET('Классификация клиентов'!$A$6,1,0,1000,2),2,0)</f>
        <v>2</v>
      </c>
      <c r="K907" s="15">
        <f t="shared" si="99"/>
        <v>3</v>
      </c>
      <c r="L907" s="15"/>
      <c r="M907" s="15"/>
      <c r="N907" s="16">
        <f t="shared" ca="1" si="101"/>
        <v>4</v>
      </c>
      <c r="O907" s="8">
        <f t="shared" ca="1" si="102"/>
        <v>4</v>
      </c>
      <c r="P907" s="8">
        <f t="shared" ca="1" si="103"/>
        <v>4</v>
      </c>
      <c r="Q907" s="8">
        <f t="shared" si="100"/>
        <v>0</v>
      </c>
      <c r="R907" s="16">
        <v>1</v>
      </c>
      <c r="S907" s="16"/>
      <c r="T907" s="19">
        <v>41773</v>
      </c>
      <c r="U907" s="16">
        <v>1129</v>
      </c>
      <c r="V907" s="19"/>
      <c r="W907" s="160"/>
      <c r="X907" s="160"/>
      <c r="Y907" s="160"/>
      <c r="Z907" s="160"/>
      <c r="AA907" s="160"/>
      <c r="AB907" s="10">
        <v>41790</v>
      </c>
      <c r="AC907" t="s">
        <v>353</v>
      </c>
      <c r="AD907" s="160">
        <f t="shared" si="104"/>
        <v>0</v>
      </c>
      <c r="AF907" t="s">
        <v>466</v>
      </c>
      <c r="AG907" t="str">
        <f t="shared" si="105"/>
        <v/>
      </c>
    </row>
    <row r="908" spans="1:33" x14ac:dyDescent="0.25">
      <c r="A908">
        <v>5723</v>
      </c>
      <c r="B908">
        <v>17732</v>
      </c>
      <c r="C908" s="6" t="s">
        <v>4694</v>
      </c>
      <c r="D908" s="8">
        <v>97521099.700000003</v>
      </c>
      <c r="E908" s="6" t="s">
        <v>4727</v>
      </c>
      <c r="G908" s="10">
        <v>42465</v>
      </c>
      <c r="J908" s="133">
        <f ca="1">VLOOKUP(A908,OFFSET('Классификация клиентов'!$A$6,1,0,1000,2),2,0)</f>
        <v>1</v>
      </c>
      <c r="K908" s="15">
        <f t="shared" si="99"/>
        <v>1</v>
      </c>
      <c r="L908" s="15"/>
      <c r="M908" s="15"/>
      <c r="N908" s="16">
        <f t="shared" ca="1" si="101"/>
        <v>1</v>
      </c>
      <c r="O908" s="8">
        <f t="shared" ca="1" si="102"/>
        <v>1</v>
      </c>
      <c r="P908" s="8">
        <f t="shared" ca="1" si="103"/>
        <v>1</v>
      </c>
      <c r="Q908" s="8">
        <f t="shared" si="100"/>
        <v>0</v>
      </c>
      <c r="R908" s="16">
        <v>1</v>
      </c>
      <c r="S908" s="16"/>
      <c r="T908" s="19">
        <v>42465</v>
      </c>
      <c r="U908" s="16">
        <v>0</v>
      </c>
      <c r="V908" s="19"/>
      <c r="W908" s="160"/>
      <c r="X908" s="160"/>
      <c r="Y908" s="160"/>
      <c r="Z908" s="160"/>
      <c r="AA908" s="160"/>
      <c r="AB908" s="10">
        <v>42543</v>
      </c>
      <c r="AC908" t="s">
        <v>239</v>
      </c>
      <c r="AD908" s="160">
        <f t="shared" si="104"/>
        <v>0</v>
      </c>
      <c r="AF908" t="s">
        <v>466</v>
      </c>
      <c r="AG908" t="str">
        <f t="shared" si="105"/>
        <v/>
      </c>
    </row>
    <row r="909" spans="1:33" x14ac:dyDescent="0.25">
      <c r="A909">
        <v>5723</v>
      </c>
      <c r="B909">
        <v>17739</v>
      </c>
      <c r="C909" s="6" t="s">
        <v>4695</v>
      </c>
      <c r="D909" s="8">
        <v>18810000</v>
      </c>
      <c r="E909" s="6" t="s">
        <v>4728</v>
      </c>
      <c r="G909" s="10">
        <v>42465</v>
      </c>
      <c r="J909" s="133">
        <f ca="1">VLOOKUP(A909,OFFSET('Классификация клиентов'!$A$6,1,0,1000,2),2,0)</f>
        <v>1</v>
      </c>
      <c r="K909" s="15">
        <f t="shared" si="99"/>
        <v>1</v>
      </c>
      <c r="L909" s="15"/>
      <c r="M909" s="15"/>
      <c r="N909" s="16">
        <f t="shared" ca="1" si="101"/>
        <v>1</v>
      </c>
      <c r="O909" s="8">
        <f t="shared" ca="1" si="102"/>
        <v>1</v>
      </c>
      <c r="P909" s="8">
        <f t="shared" ca="1" si="103"/>
        <v>1</v>
      </c>
      <c r="Q909" s="8">
        <f t="shared" si="100"/>
        <v>0</v>
      </c>
      <c r="R909" s="16">
        <v>1</v>
      </c>
      <c r="S909" s="16"/>
      <c r="T909" s="19">
        <v>42466</v>
      </c>
      <c r="U909" s="16">
        <v>0</v>
      </c>
      <c r="V909" s="19"/>
      <c r="W909" s="160"/>
      <c r="X909" s="160"/>
      <c r="Y909" s="160"/>
      <c r="Z909" s="160"/>
      <c r="AA909" s="160"/>
      <c r="AB909" s="10">
        <v>42543</v>
      </c>
      <c r="AC909" t="s">
        <v>239</v>
      </c>
      <c r="AD909" s="160">
        <f t="shared" si="104"/>
        <v>0</v>
      </c>
      <c r="AF909" t="s">
        <v>466</v>
      </c>
      <c r="AG909" t="str">
        <f t="shared" si="105"/>
        <v/>
      </c>
    </row>
    <row r="910" spans="1:33" x14ac:dyDescent="0.25">
      <c r="A910">
        <v>5724</v>
      </c>
      <c r="B910">
        <v>12077</v>
      </c>
      <c r="C910" s="6" t="s">
        <v>1288</v>
      </c>
      <c r="D910" s="8">
        <v>92771840</v>
      </c>
      <c r="E910" s="6" t="s">
        <v>2241</v>
      </c>
      <c r="G910" s="10">
        <v>41789</v>
      </c>
      <c r="J910" s="133">
        <f ca="1">VLOOKUP(A910,OFFSET('Классификация клиентов'!$A$6,1,0,1000,2),2,0)</f>
        <v>1</v>
      </c>
      <c r="K910" s="15">
        <f t="shared" si="99"/>
        <v>1</v>
      </c>
      <c r="L910" s="15"/>
      <c r="M910" s="15"/>
      <c r="N910" s="16">
        <f t="shared" ca="1" si="101"/>
        <v>1</v>
      </c>
      <c r="O910" s="8">
        <f t="shared" ca="1" si="102"/>
        <v>1</v>
      </c>
      <c r="P910" s="8">
        <f t="shared" ca="1" si="103"/>
        <v>1</v>
      </c>
      <c r="Q910" s="8">
        <f t="shared" si="100"/>
        <v>0</v>
      </c>
      <c r="R910" s="16">
        <v>1</v>
      </c>
      <c r="S910" s="16"/>
      <c r="T910" s="19">
        <v>41816</v>
      </c>
      <c r="U910" s="16">
        <v>0</v>
      </c>
      <c r="V910" s="19"/>
      <c r="W910" s="160"/>
      <c r="X910" s="160"/>
      <c r="Y910" s="160">
        <v>0</v>
      </c>
      <c r="Z910" s="160"/>
      <c r="AA910" s="160"/>
      <c r="AB910" s="10">
        <v>41810</v>
      </c>
      <c r="AC910" t="s">
        <v>239</v>
      </c>
      <c r="AD910" s="160">
        <f t="shared" si="104"/>
        <v>1</v>
      </c>
      <c r="AF910" t="s">
        <v>2242</v>
      </c>
      <c r="AG910" t="str">
        <f t="shared" si="105"/>
        <v>цели: вложения в уставные капиталы 3 лиц (РМКК №22 от 2014-04-01)</v>
      </c>
    </row>
    <row r="911" spans="1:33" x14ac:dyDescent="0.25">
      <c r="A911">
        <v>5726</v>
      </c>
      <c r="B911">
        <v>20110</v>
      </c>
      <c r="C911" s="6" t="s">
        <v>4696</v>
      </c>
      <c r="D911" s="8">
        <v>892224434.98000002</v>
      </c>
      <c r="E911" s="6" t="s">
        <v>4729</v>
      </c>
      <c r="G911" s="10">
        <v>42520</v>
      </c>
      <c r="J911" s="133">
        <f ca="1">VLOOKUP(A911,OFFSET('Классификация клиентов'!$A$6,1,0,1000,2),2,0)</f>
        <v>1</v>
      </c>
      <c r="K911" s="15">
        <f t="shared" si="99"/>
        <v>1</v>
      </c>
      <c r="L911" s="15"/>
      <c r="M911" s="15"/>
      <c r="N911" s="16">
        <f t="shared" ca="1" si="101"/>
        <v>1</v>
      </c>
      <c r="O911" s="8">
        <f t="shared" ca="1" si="102"/>
        <v>1</v>
      </c>
      <c r="P911" s="8">
        <f t="shared" ca="1" si="103"/>
        <v>1</v>
      </c>
      <c r="Q911" s="8">
        <f t="shared" si="100"/>
        <v>0</v>
      </c>
      <c r="R911" s="16">
        <v>1</v>
      </c>
      <c r="S911" s="16"/>
      <c r="T911" s="19">
        <v>42548</v>
      </c>
      <c r="U911" s="16">
        <v>0</v>
      </c>
      <c r="V911" s="19"/>
      <c r="W911" s="160"/>
      <c r="X911" s="160"/>
      <c r="Y911" s="160"/>
      <c r="Z911" s="160"/>
      <c r="AA911" s="160"/>
      <c r="AB911" s="10">
        <v>42543</v>
      </c>
      <c r="AC911" t="s">
        <v>239</v>
      </c>
      <c r="AD911" s="160">
        <f t="shared" si="104"/>
        <v>0</v>
      </c>
      <c r="AF911" t="s">
        <v>466</v>
      </c>
      <c r="AG911" t="str">
        <f t="shared" si="105"/>
        <v/>
      </c>
    </row>
    <row r="912" spans="1:33" x14ac:dyDescent="0.25">
      <c r="A912">
        <v>5726</v>
      </c>
      <c r="B912">
        <v>21517</v>
      </c>
      <c r="C912" s="6" t="s">
        <v>4697</v>
      </c>
      <c r="D912" s="8">
        <v>1100000000</v>
      </c>
      <c r="E912" s="6" t="s">
        <v>4730</v>
      </c>
      <c r="G912" s="10">
        <v>42542</v>
      </c>
      <c r="J912" s="133">
        <f ca="1">VLOOKUP(A912,OFFSET('Классификация клиентов'!$A$6,1,0,1000,2),2,0)</f>
        <v>1</v>
      </c>
      <c r="K912" s="15">
        <f t="shared" si="99"/>
        <v>1</v>
      </c>
      <c r="L912" s="15"/>
      <c r="M912" s="15"/>
      <c r="N912" s="16">
        <f t="shared" ca="1" si="101"/>
        <v>1</v>
      </c>
      <c r="O912" s="8">
        <f t="shared" ca="1" si="102"/>
        <v>1</v>
      </c>
      <c r="P912" s="8">
        <f t="shared" ca="1" si="103"/>
        <v>1</v>
      </c>
      <c r="Q912" s="8">
        <f t="shared" si="100"/>
        <v>0</v>
      </c>
      <c r="R912" s="16">
        <v>1</v>
      </c>
      <c r="S912" s="16"/>
      <c r="T912" s="19">
        <v>42548</v>
      </c>
      <c r="U912" s="16">
        <v>0</v>
      </c>
      <c r="V912" s="19"/>
      <c r="W912" s="160"/>
      <c r="X912" s="160"/>
      <c r="Y912" s="160"/>
      <c r="Z912" s="160"/>
      <c r="AA912" s="160"/>
      <c r="AB912" s="10">
        <v>42543</v>
      </c>
      <c r="AC912" t="s">
        <v>239</v>
      </c>
      <c r="AD912" s="160">
        <f t="shared" si="104"/>
        <v>0</v>
      </c>
      <c r="AF912" t="s">
        <v>466</v>
      </c>
      <c r="AG912" t="str">
        <f t="shared" si="105"/>
        <v/>
      </c>
    </row>
    <row r="913" spans="1:33" x14ac:dyDescent="0.25">
      <c r="A913">
        <v>5739</v>
      </c>
      <c r="B913">
        <v>12291</v>
      </c>
      <c r="C913" s="6" t="s">
        <v>1335</v>
      </c>
      <c r="D913" s="8">
        <v>4239130434.75</v>
      </c>
      <c r="E913" s="6" t="s">
        <v>2243</v>
      </c>
      <c r="G913" s="10">
        <v>41809</v>
      </c>
      <c r="J913" s="133">
        <f ca="1">VLOOKUP(A913,OFFSET('Классификация клиентов'!$A$6,1,0,1000,2),2,0)</f>
        <v>1</v>
      </c>
      <c r="K913" s="15">
        <f t="shared" si="99"/>
        <v>1</v>
      </c>
      <c r="L913" s="15"/>
      <c r="M913" s="15"/>
      <c r="N913" s="16">
        <f t="shared" ca="1" si="101"/>
        <v>1</v>
      </c>
      <c r="O913" s="8">
        <f t="shared" ca="1" si="102"/>
        <v>1</v>
      </c>
      <c r="P913" s="8">
        <f t="shared" ca="1" si="103"/>
        <v>1</v>
      </c>
      <c r="Q913" s="8">
        <f t="shared" si="100"/>
        <v>0</v>
      </c>
      <c r="R913" s="16">
        <v>1</v>
      </c>
      <c r="S913" s="16"/>
      <c r="T913" s="19">
        <v>41785</v>
      </c>
      <c r="U913" s="16">
        <v>0</v>
      </c>
      <c r="V913" s="19"/>
      <c r="W913" s="160"/>
      <c r="X913" s="160"/>
      <c r="Y913" s="160">
        <v>0</v>
      </c>
      <c r="Z913" s="160"/>
      <c r="AA913" s="160"/>
      <c r="AB913" s="10">
        <v>42755</v>
      </c>
      <c r="AC913" t="s">
        <v>296</v>
      </c>
      <c r="AD913" s="160">
        <f t="shared" si="104"/>
        <v>1</v>
      </c>
      <c r="AF913" t="s">
        <v>2244</v>
      </c>
      <c r="AG913" t="str">
        <f t="shared" si="105"/>
        <v>цели: предоставление/погашение займов 3 лицам (РКК №21 от 2014-03-23)</v>
      </c>
    </row>
    <row r="914" spans="1:33" x14ac:dyDescent="0.25">
      <c r="A914">
        <v>5739</v>
      </c>
      <c r="B914">
        <v>27355</v>
      </c>
      <c r="C914" s="6" t="s">
        <v>7044</v>
      </c>
      <c r="D914" s="8">
        <v>800000000</v>
      </c>
      <c r="E914" s="6" t="s">
        <v>7048</v>
      </c>
      <c r="G914" s="10">
        <v>42731</v>
      </c>
      <c r="J914" s="133">
        <f ca="1">VLOOKUP(A914,OFFSET('Классификация клиентов'!$A$6,1,0,1000,2),2,0)</f>
        <v>1</v>
      </c>
      <c r="K914" s="15">
        <f t="shared" si="99"/>
        <v>1</v>
      </c>
      <c r="L914" s="15"/>
      <c r="M914" s="15"/>
      <c r="N914" s="16">
        <f t="shared" ca="1" si="101"/>
        <v>1</v>
      </c>
      <c r="O914" s="8">
        <f t="shared" ca="1" si="102"/>
        <v>1</v>
      </c>
      <c r="P914" s="8">
        <f t="shared" ca="1" si="103"/>
        <v>1</v>
      </c>
      <c r="Q914" s="8">
        <f t="shared" si="100"/>
        <v>0</v>
      </c>
      <c r="R914" s="16">
        <v>1</v>
      </c>
      <c r="S914" s="16"/>
      <c r="T914" s="19">
        <v>42731</v>
      </c>
      <c r="U914" s="16">
        <v>0</v>
      </c>
      <c r="V914" s="19"/>
      <c r="W914" s="160"/>
      <c r="X914" s="160"/>
      <c r="Y914" s="160">
        <v>0</v>
      </c>
      <c r="Z914" s="160"/>
      <c r="AA914" s="160"/>
      <c r="AB914" s="10">
        <v>42755</v>
      </c>
      <c r="AC914" t="s">
        <v>296</v>
      </c>
      <c r="AD914" s="160">
        <f t="shared" si="104"/>
        <v>1</v>
      </c>
      <c r="AF914" t="s">
        <v>7052</v>
      </c>
      <c r="AG914" t="str">
        <f t="shared" si="105"/>
        <v>цели: вложения в уставные капиталы 3 лиц (РП №44 от 2016-05-31)</v>
      </c>
    </row>
    <row r="915" spans="1:33" x14ac:dyDescent="0.25">
      <c r="A915">
        <v>5742</v>
      </c>
      <c r="B915">
        <v>27359</v>
      </c>
      <c r="C915" s="6" t="s">
        <v>7793</v>
      </c>
      <c r="D915" s="8">
        <v>18657938.579999998</v>
      </c>
      <c r="E915" s="6" t="s">
        <v>7799</v>
      </c>
      <c r="G915" s="10">
        <v>42732</v>
      </c>
      <c r="J915" s="133">
        <f ca="1">VLOOKUP(A915,OFFSET('Классификация клиентов'!$A$6,1,0,1000,2),2,0)</f>
        <v>1</v>
      </c>
      <c r="K915" s="15">
        <f t="shared" si="99"/>
        <v>1</v>
      </c>
      <c r="L915" s="15"/>
      <c r="M915" s="15"/>
      <c r="N915" s="16">
        <f t="shared" ca="1" si="101"/>
        <v>1</v>
      </c>
      <c r="O915" s="8">
        <f t="shared" ca="1" si="102"/>
        <v>1</v>
      </c>
      <c r="P915" s="8">
        <f t="shared" ca="1" si="103"/>
        <v>1</v>
      </c>
      <c r="Q915" s="8">
        <f t="shared" si="100"/>
        <v>0</v>
      </c>
      <c r="R915" s="16">
        <v>1</v>
      </c>
      <c r="S915" s="16"/>
      <c r="T915" s="19">
        <v>42735</v>
      </c>
      <c r="U915" s="16">
        <v>0</v>
      </c>
      <c r="V915" s="19"/>
      <c r="W915" s="160"/>
      <c r="X915" s="160"/>
      <c r="Y915" s="160"/>
      <c r="Z915" s="160"/>
      <c r="AA915" s="160"/>
      <c r="AB915" s="10">
        <v>42766</v>
      </c>
      <c r="AC915" t="s">
        <v>4334</v>
      </c>
      <c r="AD915" s="160">
        <f t="shared" si="104"/>
        <v>0</v>
      </c>
      <c r="AF915" t="s">
        <v>466</v>
      </c>
      <c r="AG915" t="str">
        <f t="shared" si="105"/>
        <v/>
      </c>
    </row>
    <row r="916" spans="1:33" x14ac:dyDescent="0.25">
      <c r="A916">
        <v>5743</v>
      </c>
      <c r="B916">
        <v>11379</v>
      </c>
      <c r="C916" s="6" t="s">
        <v>1140</v>
      </c>
      <c r="D916" s="8">
        <v>375000000</v>
      </c>
      <c r="E916" s="6" t="s">
        <v>2245</v>
      </c>
      <c r="G916" s="10">
        <v>40984</v>
      </c>
      <c r="J916" s="133">
        <f ca="1">VLOOKUP(A916,OFFSET('Классификация клиентов'!$A$6,1,0,1000,2),2,0)</f>
        <v>3</v>
      </c>
      <c r="K916" s="15">
        <f t="shared" si="99"/>
        <v>3</v>
      </c>
      <c r="L916" s="15"/>
      <c r="M916" s="15"/>
      <c r="N916" s="16">
        <f t="shared" ca="1" si="101"/>
        <v>5</v>
      </c>
      <c r="O916" s="8">
        <f t="shared" ca="1" si="102"/>
        <v>5</v>
      </c>
      <c r="P916" s="8">
        <f t="shared" ca="1" si="103"/>
        <v>5</v>
      </c>
      <c r="Q916" s="8">
        <f t="shared" si="100"/>
        <v>0</v>
      </c>
      <c r="R916" s="16">
        <v>1</v>
      </c>
      <c r="S916" s="16"/>
      <c r="T916" s="19">
        <v>36526</v>
      </c>
      <c r="U916" s="16">
        <v>1113</v>
      </c>
      <c r="V916" s="19"/>
      <c r="W916" s="160">
        <v>1</v>
      </c>
      <c r="X916" s="160">
        <v>1</v>
      </c>
      <c r="Y916" s="160"/>
      <c r="Z916" s="160"/>
      <c r="AA916" s="160"/>
      <c r="AB916" s="10">
        <v>41835</v>
      </c>
      <c r="AC916" t="s">
        <v>563</v>
      </c>
      <c r="AD916" s="160">
        <f t="shared" si="104"/>
        <v>2</v>
      </c>
      <c r="AF916" t="s">
        <v>2034</v>
      </c>
      <c r="AG916" t="str">
        <f t="shared" si="105"/>
        <v>реструктуризация (РУОБ отсутствует);
цели: погашение ранее выданной ссуды (РУОБ отсутствует)</v>
      </c>
    </row>
    <row r="917" spans="1:33" x14ac:dyDescent="0.25">
      <c r="A917">
        <v>5743</v>
      </c>
      <c r="B917">
        <v>11380</v>
      </c>
      <c r="C917" s="6" t="s">
        <v>1136</v>
      </c>
      <c r="D917" s="8">
        <v>249117487.80000001</v>
      </c>
      <c r="E917" s="6" t="s">
        <v>2246</v>
      </c>
      <c r="G917" s="10">
        <v>40984</v>
      </c>
      <c r="J917" s="133">
        <f ca="1">VLOOKUP(A917,OFFSET('Классификация клиентов'!$A$6,1,0,1000,2),2,0)</f>
        <v>3</v>
      </c>
      <c r="K917" s="15">
        <f t="shared" si="99"/>
        <v>3</v>
      </c>
      <c r="L917" s="15"/>
      <c r="M917" s="15"/>
      <c r="N917" s="16">
        <f t="shared" ca="1" si="101"/>
        <v>5</v>
      </c>
      <c r="O917" s="8">
        <f t="shared" ca="1" si="102"/>
        <v>5</v>
      </c>
      <c r="P917" s="8">
        <f t="shared" ca="1" si="103"/>
        <v>5</v>
      </c>
      <c r="Q917" s="8">
        <f t="shared" si="100"/>
        <v>0</v>
      </c>
      <c r="R917" s="16">
        <v>1</v>
      </c>
      <c r="S917" s="16"/>
      <c r="T917" s="19">
        <v>36526</v>
      </c>
      <c r="U917" s="16">
        <v>1113</v>
      </c>
      <c r="V917" s="19"/>
      <c r="W917" s="160">
        <v>1</v>
      </c>
      <c r="X917" s="160"/>
      <c r="Y917" s="160"/>
      <c r="Z917" s="160"/>
      <c r="AA917" s="160"/>
      <c r="AB917" s="10">
        <v>41835</v>
      </c>
      <c r="AC917" t="s">
        <v>563</v>
      </c>
      <c r="AD917" s="160">
        <f t="shared" si="104"/>
        <v>1</v>
      </c>
      <c r="AF917" t="s">
        <v>1851</v>
      </c>
      <c r="AG917" t="str">
        <f t="shared" si="105"/>
        <v>реструктуризация (РУОБ отсутствует)</v>
      </c>
    </row>
    <row r="918" spans="1:33" x14ac:dyDescent="0.25">
      <c r="A918">
        <v>5744</v>
      </c>
      <c r="B918">
        <v>11236</v>
      </c>
      <c r="C918" s="6" t="s">
        <v>1141</v>
      </c>
      <c r="D918" s="8">
        <v>2974081.63</v>
      </c>
      <c r="E918" s="6" t="s">
        <v>2247</v>
      </c>
      <c r="G918" s="10">
        <v>40437</v>
      </c>
      <c r="J918" s="133">
        <f ca="1">VLOOKUP(A918,OFFSET('Классификация клиентов'!$A$6,1,0,1000,2),2,0)</f>
        <v>3</v>
      </c>
      <c r="K918" s="15">
        <f t="shared" si="99"/>
        <v>3</v>
      </c>
      <c r="L918" s="15"/>
      <c r="M918" s="15"/>
      <c r="N918" s="16">
        <f t="shared" ca="1" si="101"/>
        <v>5</v>
      </c>
      <c r="O918" s="8">
        <f t="shared" ca="1" si="102"/>
        <v>5</v>
      </c>
      <c r="P918" s="8">
        <f t="shared" ca="1" si="103"/>
        <v>5</v>
      </c>
      <c r="Q918" s="8">
        <f t="shared" si="100"/>
        <v>0</v>
      </c>
      <c r="R918" s="16">
        <v>1</v>
      </c>
      <c r="S918" s="16"/>
      <c r="T918" s="19">
        <v>36526</v>
      </c>
      <c r="U918" s="16">
        <v>1098</v>
      </c>
      <c r="V918" s="19"/>
      <c r="W918" s="160">
        <v>1</v>
      </c>
      <c r="X918" s="160"/>
      <c r="Y918" s="160">
        <v>1</v>
      </c>
      <c r="Z918" s="160"/>
      <c r="AA918" s="160"/>
      <c r="AB918" s="10">
        <v>41842</v>
      </c>
      <c r="AC918" t="s">
        <v>563</v>
      </c>
      <c r="AD918" s="160">
        <f t="shared" si="104"/>
        <v>2</v>
      </c>
      <c r="AF918" t="s">
        <v>2248</v>
      </c>
      <c r="AG918" t="str">
        <f t="shared" si="105"/>
        <v>реструктуризация (РУОБ отсутствует);
цели: предоставление/погашение займов 3 лицам (РУОБ отсутствует)</v>
      </c>
    </row>
    <row r="919" spans="1:33" x14ac:dyDescent="0.25">
      <c r="A919">
        <v>5744</v>
      </c>
      <c r="B919">
        <v>11345</v>
      </c>
      <c r="C919" s="6" t="s">
        <v>1142</v>
      </c>
      <c r="D919" s="8">
        <v>194100243.24000001</v>
      </c>
      <c r="E919" s="6" t="s">
        <v>2249</v>
      </c>
      <c r="G919" s="10">
        <v>40855</v>
      </c>
      <c r="J919" s="133">
        <f ca="1">VLOOKUP(A919,OFFSET('Классификация клиентов'!$A$6,1,0,1000,2),2,0)</f>
        <v>3</v>
      </c>
      <c r="K919" s="15">
        <f t="shared" si="99"/>
        <v>3</v>
      </c>
      <c r="L919" s="15"/>
      <c r="M919" s="15"/>
      <c r="N919" s="16">
        <f t="shared" ca="1" si="101"/>
        <v>5</v>
      </c>
      <c r="O919" s="8">
        <f t="shared" ca="1" si="102"/>
        <v>5</v>
      </c>
      <c r="P919" s="8">
        <f t="shared" ca="1" si="103"/>
        <v>5</v>
      </c>
      <c r="Q919" s="8">
        <f t="shared" si="100"/>
        <v>0</v>
      </c>
      <c r="R919" s="16">
        <v>1</v>
      </c>
      <c r="S919" s="16"/>
      <c r="T919" s="19">
        <v>36526</v>
      </c>
      <c r="U919" s="16">
        <v>1098</v>
      </c>
      <c r="V919" s="19"/>
      <c r="W919" s="160">
        <v>1</v>
      </c>
      <c r="X919" s="160"/>
      <c r="Y919" s="160"/>
      <c r="Z919" s="160"/>
      <c r="AA919" s="160"/>
      <c r="AB919" s="10">
        <v>41842</v>
      </c>
      <c r="AC919" t="s">
        <v>563</v>
      </c>
      <c r="AD919" s="160">
        <f t="shared" si="104"/>
        <v>1</v>
      </c>
      <c r="AF919" t="s">
        <v>1851</v>
      </c>
      <c r="AG919" t="str">
        <f t="shared" si="105"/>
        <v>реструктуризация (РУОБ отсутствует)</v>
      </c>
    </row>
    <row r="920" spans="1:33" x14ac:dyDescent="0.25">
      <c r="A920">
        <v>5744</v>
      </c>
      <c r="B920">
        <v>11346</v>
      </c>
      <c r="C920" s="6" t="s">
        <v>1143</v>
      </c>
      <c r="D920" s="8">
        <v>150649500</v>
      </c>
      <c r="E920" s="6" t="s">
        <v>2250</v>
      </c>
      <c r="G920" s="10">
        <v>41388</v>
      </c>
      <c r="J920" s="133">
        <f ca="1">VLOOKUP(A920,OFFSET('Классификация клиентов'!$A$6,1,0,1000,2),2,0)</f>
        <v>3</v>
      </c>
      <c r="K920" s="15">
        <f t="shared" si="99"/>
        <v>3</v>
      </c>
      <c r="L920" s="15"/>
      <c r="M920" s="15"/>
      <c r="N920" s="16">
        <f t="shared" ca="1" si="101"/>
        <v>5</v>
      </c>
      <c r="O920" s="8">
        <f t="shared" ca="1" si="102"/>
        <v>5</v>
      </c>
      <c r="P920" s="8">
        <f t="shared" ca="1" si="103"/>
        <v>5</v>
      </c>
      <c r="Q920" s="8">
        <f t="shared" si="100"/>
        <v>0</v>
      </c>
      <c r="R920" s="16">
        <v>1</v>
      </c>
      <c r="S920" s="16"/>
      <c r="T920" s="19">
        <v>36526</v>
      </c>
      <c r="U920" s="16">
        <v>1097</v>
      </c>
      <c r="V920" s="19"/>
      <c r="W920" s="160">
        <v>1</v>
      </c>
      <c r="X920" s="160"/>
      <c r="Y920" s="160"/>
      <c r="Z920" s="160"/>
      <c r="AA920" s="160"/>
      <c r="AB920" s="10">
        <v>41842</v>
      </c>
      <c r="AC920" t="s">
        <v>563</v>
      </c>
      <c r="AD920" s="160">
        <f t="shared" si="104"/>
        <v>1</v>
      </c>
      <c r="AF920" t="s">
        <v>1851</v>
      </c>
      <c r="AG920" t="str">
        <f t="shared" si="105"/>
        <v>реструктуризация (РУОБ отсутствует)</v>
      </c>
    </row>
    <row r="921" spans="1:33" x14ac:dyDescent="0.25">
      <c r="A921">
        <v>5744</v>
      </c>
      <c r="B921">
        <v>11381</v>
      </c>
      <c r="C921" s="6" t="s">
        <v>1144</v>
      </c>
      <c r="D921" s="8">
        <v>198575876.58000001</v>
      </c>
      <c r="E921" s="6" t="s">
        <v>2251</v>
      </c>
      <c r="G921" s="10">
        <v>41388</v>
      </c>
      <c r="J921" s="133">
        <f ca="1">VLOOKUP(A921,OFFSET('Классификация клиентов'!$A$6,1,0,1000,2),2,0)</f>
        <v>3</v>
      </c>
      <c r="K921" s="15">
        <f t="shared" si="99"/>
        <v>3</v>
      </c>
      <c r="L921" s="15"/>
      <c r="M921" s="15"/>
      <c r="N921" s="16">
        <f t="shared" ca="1" si="101"/>
        <v>5</v>
      </c>
      <c r="O921" s="8">
        <f t="shared" ca="1" si="102"/>
        <v>5</v>
      </c>
      <c r="P921" s="8">
        <f t="shared" ca="1" si="103"/>
        <v>5</v>
      </c>
      <c r="Q921" s="8">
        <f t="shared" si="100"/>
        <v>0</v>
      </c>
      <c r="R921" s="16">
        <v>1</v>
      </c>
      <c r="S921" s="16"/>
      <c r="T921" s="19">
        <v>36526</v>
      </c>
      <c r="U921" s="16">
        <v>1097</v>
      </c>
      <c r="V921" s="19"/>
      <c r="W921" s="160">
        <v>1</v>
      </c>
      <c r="X921" s="160"/>
      <c r="Y921" s="160"/>
      <c r="Z921" s="160"/>
      <c r="AA921" s="160"/>
      <c r="AB921" s="10">
        <v>41842</v>
      </c>
      <c r="AC921" t="s">
        <v>563</v>
      </c>
      <c r="AD921" s="160">
        <f t="shared" si="104"/>
        <v>1</v>
      </c>
      <c r="AF921" t="s">
        <v>1851</v>
      </c>
      <c r="AG921" t="str">
        <f t="shared" si="105"/>
        <v>реструктуризация (РУОБ отсутствует)</v>
      </c>
    </row>
    <row r="922" spans="1:33" x14ac:dyDescent="0.25">
      <c r="A922">
        <v>5745</v>
      </c>
      <c r="B922">
        <v>16675</v>
      </c>
      <c r="C922" s="6" t="s">
        <v>3728</v>
      </c>
      <c r="D922" s="8">
        <v>581757237</v>
      </c>
      <c r="E922" s="6" t="s">
        <v>3731</v>
      </c>
      <c r="G922" s="10">
        <v>42277</v>
      </c>
      <c r="J922" s="133">
        <f ca="1">VLOOKUP(A922,OFFSET('Классификация клиентов'!$A$6,1,0,1000,2),2,0)</f>
        <v>1</v>
      </c>
      <c r="K922" s="15">
        <f t="shared" si="99"/>
        <v>1</v>
      </c>
      <c r="L922" s="15"/>
      <c r="M922" s="15"/>
      <c r="N922" s="16">
        <f t="shared" ca="1" si="101"/>
        <v>1</v>
      </c>
      <c r="O922" s="8">
        <f t="shared" ca="1" si="102"/>
        <v>1</v>
      </c>
      <c r="P922" s="8">
        <f t="shared" ca="1" si="103"/>
        <v>1</v>
      </c>
      <c r="Q922" s="8">
        <f t="shared" si="100"/>
        <v>0</v>
      </c>
      <c r="R922" s="16">
        <v>1</v>
      </c>
      <c r="S922" s="16"/>
      <c r="T922" s="19">
        <v>42284</v>
      </c>
      <c r="U922" s="16">
        <v>0</v>
      </c>
      <c r="V922" s="19"/>
      <c r="W922" s="160"/>
      <c r="X922" s="160"/>
      <c r="Y922" s="160"/>
      <c r="Z922" s="160"/>
      <c r="AA922" s="160"/>
      <c r="AB922" s="10">
        <v>42420</v>
      </c>
      <c r="AC922" t="s">
        <v>239</v>
      </c>
      <c r="AD922" s="160">
        <f t="shared" si="104"/>
        <v>0</v>
      </c>
      <c r="AF922" t="s">
        <v>466</v>
      </c>
      <c r="AG922" t="str">
        <f t="shared" si="105"/>
        <v/>
      </c>
    </row>
    <row r="923" spans="1:33" x14ac:dyDescent="0.25">
      <c r="A923">
        <v>5748</v>
      </c>
      <c r="B923">
        <v>11181</v>
      </c>
      <c r="C923" s="6" t="s">
        <v>1145</v>
      </c>
      <c r="D923" s="8">
        <v>79882834.379999995</v>
      </c>
      <c r="E923" s="6" t="s">
        <v>2252</v>
      </c>
      <c r="G923" s="10">
        <v>40641</v>
      </c>
      <c r="J923" s="133">
        <f ca="1">VLOOKUP(A923,OFFSET('Классификация клиентов'!$A$6,1,0,1000,2),2,0)</f>
        <v>3</v>
      </c>
      <c r="K923" s="15">
        <f t="shared" si="99"/>
        <v>3</v>
      </c>
      <c r="L923" s="15"/>
      <c r="M923" s="15"/>
      <c r="N923" s="16">
        <f t="shared" ca="1" si="101"/>
        <v>5</v>
      </c>
      <c r="O923" s="8">
        <f t="shared" ca="1" si="102"/>
        <v>5</v>
      </c>
      <c r="P923" s="8">
        <f t="shared" ca="1" si="103"/>
        <v>5</v>
      </c>
      <c r="Q923" s="8">
        <f t="shared" si="100"/>
        <v>0</v>
      </c>
      <c r="R923" s="16">
        <v>1</v>
      </c>
      <c r="S923" s="16"/>
      <c r="T923" s="19">
        <v>36526</v>
      </c>
      <c r="U923" s="16">
        <v>1220</v>
      </c>
      <c r="V923" s="19"/>
      <c r="W923" s="160">
        <v>1</v>
      </c>
      <c r="X923" s="160"/>
      <c r="Y923" s="160"/>
      <c r="Z923" s="160"/>
      <c r="AA923" s="160"/>
      <c r="AB923" s="10">
        <v>42155</v>
      </c>
      <c r="AC923" t="s">
        <v>563</v>
      </c>
      <c r="AD923" s="160">
        <f t="shared" si="104"/>
        <v>1</v>
      </c>
      <c r="AF923" t="s">
        <v>1851</v>
      </c>
      <c r="AG923" t="str">
        <f t="shared" si="105"/>
        <v>реструктуризация (РУОБ отсутствует)</v>
      </c>
    </row>
    <row r="924" spans="1:33" x14ac:dyDescent="0.25">
      <c r="A924">
        <v>5748</v>
      </c>
      <c r="B924">
        <v>11182</v>
      </c>
      <c r="C924" s="6" t="s">
        <v>1146</v>
      </c>
      <c r="D924" s="8">
        <v>28720654.030000001</v>
      </c>
      <c r="E924" s="6" t="s">
        <v>2253</v>
      </c>
      <c r="G924" s="10">
        <v>40697</v>
      </c>
      <c r="J924" s="133">
        <f ca="1">VLOOKUP(A924,OFFSET('Классификация клиентов'!$A$6,1,0,1000,2),2,0)</f>
        <v>3</v>
      </c>
      <c r="K924" s="15">
        <f t="shared" si="99"/>
        <v>3</v>
      </c>
      <c r="L924" s="15"/>
      <c r="M924" s="15"/>
      <c r="N924" s="16">
        <f t="shared" ca="1" si="101"/>
        <v>5</v>
      </c>
      <c r="O924" s="8">
        <f t="shared" ca="1" si="102"/>
        <v>5</v>
      </c>
      <c r="P924" s="8">
        <f t="shared" ca="1" si="103"/>
        <v>5</v>
      </c>
      <c r="Q924" s="8">
        <f t="shared" si="100"/>
        <v>0</v>
      </c>
      <c r="R924" s="16">
        <v>1</v>
      </c>
      <c r="S924" s="16"/>
      <c r="T924" s="19">
        <v>36526</v>
      </c>
      <c r="U924" s="16">
        <v>1220</v>
      </c>
      <c r="V924" s="19"/>
      <c r="W924" s="160">
        <v>1</v>
      </c>
      <c r="X924" s="160">
        <v>1</v>
      </c>
      <c r="Y924" s="160"/>
      <c r="Z924" s="160"/>
      <c r="AA924" s="160"/>
      <c r="AB924" s="10">
        <v>42155</v>
      </c>
      <c r="AC924" t="s">
        <v>563</v>
      </c>
      <c r="AD924" s="160">
        <f t="shared" si="104"/>
        <v>2</v>
      </c>
      <c r="AF924" t="s">
        <v>2034</v>
      </c>
      <c r="AG924" t="str">
        <f t="shared" si="105"/>
        <v>реструктуризация (РУОБ отсутствует);
цели: погашение ранее выданной ссуды (РУОБ отсутствует)</v>
      </c>
    </row>
    <row r="925" spans="1:33" x14ac:dyDescent="0.25">
      <c r="A925">
        <v>5748</v>
      </c>
      <c r="B925">
        <v>11310</v>
      </c>
      <c r="C925" s="6" t="s">
        <v>1147</v>
      </c>
      <c r="D925" s="8">
        <v>806016076.28999996</v>
      </c>
      <c r="E925" s="6" t="s">
        <v>2254</v>
      </c>
      <c r="G925" s="10">
        <v>40669</v>
      </c>
      <c r="J925" s="133">
        <f ca="1">VLOOKUP(A925,OFFSET('Классификация клиентов'!$A$6,1,0,1000,2),2,0)</f>
        <v>3</v>
      </c>
      <c r="K925" s="15">
        <f t="shared" si="99"/>
        <v>3</v>
      </c>
      <c r="L925" s="15"/>
      <c r="M925" s="15"/>
      <c r="N925" s="16">
        <f t="shared" ca="1" si="101"/>
        <v>5</v>
      </c>
      <c r="O925" s="8">
        <f t="shared" ca="1" si="102"/>
        <v>5</v>
      </c>
      <c r="P925" s="8">
        <f t="shared" ca="1" si="103"/>
        <v>5</v>
      </c>
      <c r="Q925" s="8">
        <f t="shared" si="100"/>
        <v>0</v>
      </c>
      <c r="R925" s="16">
        <v>1</v>
      </c>
      <c r="S925" s="16"/>
      <c r="T925" s="19">
        <v>36526</v>
      </c>
      <c r="U925" s="16">
        <v>1220</v>
      </c>
      <c r="V925" s="19"/>
      <c r="W925" s="160">
        <v>1</v>
      </c>
      <c r="X925" s="160">
        <v>1</v>
      </c>
      <c r="Y925" s="160"/>
      <c r="Z925" s="160"/>
      <c r="AA925" s="160"/>
      <c r="AB925" s="10">
        <v>42155</v>
      </c>
      <c r="AC925" t="s">
        <v>563</v>
      </c>
      <c r="AD925" s="160">
        <f t="shared" si="104"/>
        <v>2</v>
      </c>
      <c r="AF925" t="s">
        <v>2034</v>
      </c>
      <c r="AG925" t="str">
        <f t="shared" si="105"/>
        <v>реструктуризация (РУОБ отсутствует);
цели: погашение ранее выданной ссуды (РУОБ отсутствует)</v>
      </c>
    </row>
    <row r="926" spans="1:33" x14ac:dyDescent="0.25">
      <c r="A926">
        <v>5748</v>
      </c>
      <c r="B926">
        <v>11351</v>
      </c>
      <c r="C926" s="6" t="s">
        <v>1148</v>
      </c>
      <c r="D926" s="8">
        <v>245479054.11000001</v>
      </c>
      <c r="E926" s="6" t="s">
        <v>1852</v>
      </c>
      <c r="G926" s="10">
        <v>40949</v>
      </c>
      <c r="J926" s="133">
        <f ca="1">VLOOKUP(A926,OFFSET('Классификация клиентов'!$A$6,1,0,1000,2),2,0)</f>
        <v>3</v>
      </c>
      <c r="K926" s="15">
        <f t="shared" si="99"/>
        <v>3</v>
      </c>
      <c r="L926" s="15"/>
      <c r="M926" s="15"/>
      <c r="N926" s="16">
        <f t="shared" ca="1" si="101"/>
        <v>5</v>
      </c>
      <c r="O926" s="8">
        <f t="shared" ca="1" si="102"/>
        <v>5</v>
      </c>
      <c r="P926" s="8">
        <f t="shared" ca="1" si="103"/>
        <v>5</v>
      </c>
      <c r="Q926" s="8">
        <f t="shared" si="100"/>
        <v>0</v>
      </c>
      <c r="R926" s="16">
        <v>1</v>
      </c>
      <c r="S926" s="16"/>
      <c r="T926" s="19">
        <v>36526</v>
      </c>
      <c r="U926" s="16">
        <v>1220</v>
      </c>
      <c r="V926" s="19"/>
      <c r="W926" s="160">
        <v>1</v>
      </c>
      <c r="X926" s="160"/>
      <c r="Y926" s="160"/>
      <c r="Z926" s="160"/>
      <c r="AA926" s="160"/>
      <c r="AB926" s="10">
        <v>42155</v>
      </c>
      <c r="AC926" t="s">
        <v>563</v>
      </c>
      <c r="AD926" s="160">
        <f t="shared" si="104"/>
        <v>1</v>
      </c>
      <c r="AF926" t="s">
        <v>1851</v>
      </c>
      <c r="AG926" t="str">
        <f t="shared" si="105"/>
        <v>реструктуризация (РУОБ отсутствует)</v>
      </c>
    </row>
    <row r="927" spans="1:33" x14ac:dyDescent="0.25">
      <c r="A927">
        <v>5748</v>
      </c>
      <c r="B927">
        <v>11352</v>
      </c>
      <c r="C927" s="6" t="s">
        <v>1133</v>
      </c>
      <c r="D927" s="8">
        <v>72465731.799999997</v>
      </c>
      <c r="E927" s="6" t="s">
        <v>2255</v>
      </c>
      <c r="G927" s="10">
        <v>41089</v>
      </c>
      <c r="J927" s="133">
        <f ca="1">VLOOKUP(A927,OFFSET('Классификация клиентов'!$A$6,1,0,1000,2),2,0)</f>
        <v>3</v>
      </c>
      <c r="K927" s="15">
        <f t="shared" si="99"/>
        <v>3</v>
      </c>
      <c r="L927" s="15"/>
      <c r="M927" s="15"/>
      <c r="N927" s="16">
        <f t="shared" ca="1" si="101"/>
        <v>5</v>
      </c>
      <c r="O927" s="8">
        <f t="shared" ca="1" si="102"/>
        <v>5</v>
      </c>
      <c r="P927" s="8">
        <f t="shared" ca="1" si="103"/>
        <v>5</v>
      </c>
      <c r="Q927" s="8">
        <f t="shared" si="100"/>
        <v>0</v>
      </c>
      <c r="R927" s="16">
        <v>1</v>
      </c>
      <c r="S927" s="16"/>
      <c r="T927" s="19">
        <v>36526</v>
      </c>
      <c r="U927" s="16">
        <v>1220</v>
      </c>
      <c r="V927" s="19"/>
      <c r="W927" s="160">
        <v>1</v>
      </c>
      <c r="X927" s="160"/>
      <c r="Y927" s="160"/>
      <c r="Z927" s="160"/>
      <c r="AA927" s="160"/>
      <c r="AB927" s="10">
        <v>42155</v>
      </c>
      <c r="AC927" t="s">
        <v>563</v>
      </c>
      <c r="AD927" s="160">
        <f t="shared" si="104"/>
        <v>1</v>
      </c>
      <c r="AF927" t="s">
        <v>1851</v>
      </c>
      <c r="AG927" t="str">
        <f t="shared" si="105"/>
        <v>реструктуризация (РУОБ отсутствует)</v>
      </c>
    </row>
    <row r="928" spans="1:33" x14ac:dyDescent="0.25">
      <c r="A928">
        <v>5748</v>
      </c>
      <c r="B928">
        <v>11353</v>
      </c>
      <c r="C928" s="6" t="s">
        <v>1139</v>
      </c>
      <c r="D928" s="8">
        <v>398720022</v>
      </c>
      <c r="E928" s="6" t="s">
        <v>2256</v>
      </c>
      <c r="G928" s="10">
        <v>41199</v>
      </c>
      <c r="J928" s="133">
        <f ca="1">VLOOKUP(A928,OFFSET('Классификация клиентов'!$A$6,1,0,1000,2),2,0)</f>
        <v>3</v>
      </c>
      <c r="K928" s="15">
        <f t="shared" si="99"/>
        <v>3</v>
      </c>
      <c r="L928" s="15"/>
      <c r="M928" s="15"/>
      <c r="N928" s="16">
        <f t="shared" ca="1" si="101"/>
        <v>5</v>
      </c>
      <c r="O928" s="8">
        <f t="shared" ca="1" si="102"/>
        <v>5</v>
      </c>
      <c r="P928" s="8">
        <f t="shared" ca="1" si="103"/>
        <v>5</v>
      </c>
      <c r="Q928" s="8">
        <f t="shared" si="100"/>
        <v>0</v>
      </c>
      <c r="R928" s="16">
        <v>1</v>
      </c>
      <c r="S928" s="16"/>
      <c r="T928" s="19">
        <v>36526</v>
      </c>
      <c r="U928" s="16">
        <v>1220</v>
      </c>
      <c r="V928" s="19"/>
      <c r="W928" s="160">
        <v>1</v>
      </c>
      <c r="X928" s="160"/>
      <c r="Y928" s="160"/>
      <c r="Z928" s="160"/>
      <c r="AA928" s="160"/>
      <c r="AB928" s="10">
        <v>42155</v>
      </c>
      <c r="AC928" t="s">
        <v>563</v>
      </c>
      <c r="AD928" s="160">
        <f t="shared" si="104"/>
        <v>1</v>
      </c>
      <c r="AF928" t="s">
        <v>1851</v>
      </c>
      <c r="AG928" t="str">
        <f t="shared" si="105"/>
        <v>реструктуризация (РУОБ отсутствует)</v>
      </c>
    </row>
    <row r="929" spans="1:33" x14ac:dyDescent="0.25">
      <c r="A929">
        <v>5770</v>
      </c>
      <c r="B929">
        <v>11818</v>
      </c>
      <c r="C929" s="6" t="s">
        <v>1229</v>
      </c>
      <c r="D929" s="8">
        <v>117315510000</v>
      </c>
      <c r="E929" s="6" t="s">
        <v>1891</v>
      </c>
      <c r="G929" s="10">
        <v>41754</v>
      </c>
      <c r="J929" s="133">
        <f ca="1">VLOOKUP(A929,OFFSET('Классификация клиентов'!$A$6,1,0,1000,2),2,0)</f>
        <v>2.2999999999999998</v>
      </c>
      <c r="K929" s="15">
        <f t="shared" si="99"/>
        <v>1</v>
      </c>
      <c r="L929" s="15"/>
      <c r="M929" s="15"/>
      <c r="N929" s="16">
        <f t="shared" ca="1" si="101"/>
        <v>2.2999999999999998</v>
      </c>
      <c r="O929" s="8">
        <f t="shared" ca="1" si="102"/>
        <v>2.2999999999999998</v>
      </c>
      <c r="P929" s="8">
        <f t="shared" ca="1" si="103"/>
        <v>2.2999999999999998</v>
      </c>
      <c r="Q929" s="8">
        <f t="shared" si="100"/>
        <v>0</v>
      </c>
      <c r="R929" s="16">
        <v>1</v>
      </c>
      <c r="S929" s="16"/>
      <c r="T929" s="19">
        <v>41758</v>
      </c>
      <c r="U929" s="16">
        <v>0</v>
      </c>
      <c r="V929" s="19"/>
      <c r="W929" s="160">
        <v>0</v>
      </c>
      <c r="X929" s="160"/>
      <c r="Y929" s="160">
        <v>0</v>
      </c>
      <c r="Z929" s="160"/>
      <c r="AA929" s="160"/>
      <c r="AB929" s="10">
        <v>42146</v>
      </c>
      <c r="AC929" t="s">
        <v>296</v>
      </c>
      <c r="AD929" s="160">
        <f t="shared" si="104"/>
        <v>2</v>
      </c>
      <c r="AF929" t="s">
        <v>2486</v>
      </c>
      <c r="AG929" t="str">
        <f t="shared" si="105"/>
        <v>реструктуризация (РП №45 от 2015-04-28);
цели: вложения в уставные капиталы 3 лиц (РП №12 от 2014-04-01);
цели: предоставление/погашение займов 3 лицам (РП №12 от 2014-04-01)</v>
      </c>
    </row>
    <row r="930" spans="1:33" x14ac:dyDescent="0.25">
      <c r="A930">
        <v>5782</v>
      </c>
      <c r="B930">
        <v>16959</v>
      </c>
      <c r="C930" s="6" t="s">
        <v>5728</v>
      </c>
      <c r="D930" s="8">
        <v>215831132081.03</v>
      </c>
      <c r="E930" s="6" t="s">
        <v>3247</v>
      </c>
      <c r="G930" s="10">
        <v>41852</v>
      </c>
      <c r="J930" s="133">
        <f ca="1">VLOOKUP(A930,OFFSET('Классификация клиентов'!$A$6,1,0,1000,2),2,0)</f>
        <v>1</v>
      </c>
      <c r="K930" s="15">
        <f t="shared" si="99"/>
        <v>3</v>
      </c>
      <c r="L930" s="15">
        <v>-2</v>
      </c>
      <c r="M930" s="15" t="s">
        <v>178</v>
      </c>
      <c r="N930" s="16">
        <f t="shared" ca="1" si="101"/>
        <v>2</v>
      </c>
      <c r="O930" s="8">
        <f t="shared" ca="1" si="102"/>
        <v>2</v>
      </c>
      <c r="P930" s="8">
        <f t="shared" ca="1" si="103"/>
        <v>2</v>
      </c>
      <c r="Q930" s="8">
        <f t="shared" si="100"/>
        <v>0</v>
      </c>
      <c r="R930" s="16">
        <v>1</v>
      </c>
      <c r="S930" s="16"/>
      <c r="T930" s="19">
        <v>36526</v>
      </c>
      <c r="U930" s="16">
        <v>89</v>
      </c>
      <c r="V930" s="19" t="s">
        <v>6385</v>
      </c>
      <c r="W930" s="160">
        <v>2</v>
      </c>
      <c r="X930" s="160"/>
      <c r="Y930" s="160">
        <v>0</v>
      </c>
      <c r="Z930" s="160">
        <v>0</v>
      </c>
      <c r="AA930" s="160"/>
      <c r="AB930" s="10">
        <v>42696</v>
      </c>
      <c r="AC930" t="s">
        <v>296</v>
      </c>
      <c r="AD930" s="160">
        <f t="shared" si="104"/>
        <v>3</v>
      </c>
      <c r="AF930" t="s">
        <v>6172</v>
      </c>
      <c r="AG930" t="str">
        <f t="shared" si="105"/>
        <v>реструктуризация (РУОБ отсутствует);
реструктуризация (РП №38 от 2014-08-19, РП №74 от 2014-12-23, РП №80 от 2015-08-18, РП №50 от 2016-06-21, РППП №2302/418000 от 2016-10-18);
цели: погашение задолженности 3 лиц перед Банком (РППП №2302/418000 от 2016-10-18);
цели: погашение задолженности 3 лиц перед др. банками (РППП №2302/418000 от 2016-10-18);
цели: предоставление/погашение займов 3 лицам (РП №80 от 2015-08-18)</v>
      </c>
    </row>
    <row r="931" spans="1:33" x14ac:dyDescent="0.25">
      <c r="A931">
        <v>5784</v>
      </c>
      <c r="B931">
        <v>11819</v>
      </c>
      <c r="C931" s="6" t="s">
        <v>1230</v>
      </c>
      <c r="D931" s="8">
        <v>15040450000</v>
      </c>
      <c r="E931" s="6" t="s">
        <v>2257</v>
      </c>
      <c r="G931" s="10">
        <v>41712</v>
      </c>
      <c r="J931" s="133">
        <f ca="1">VLOOKUP(A931,OFFSET('Классификация клиентов'!$A$6,1,0,1000,2),2,0)</f>
        <v>2.2999999999999998</v>
      </c>
      <c r="K931" s="15">
        <f t="shared" si="99"/>
        <v>2</v>
      </c>
      <c r="L931" s="15">
        <v>-1</v>
      </c>
      <c r="M931" s="15" t="s">
        <v>3931</v>
      </c>
      <c r="N931" s="16">
        <f t="shared" ca="1" si="101"/>
        <v>3.3</v>
      </c>
      <c r="O931" s="8">
        <f t="shared" ca="1" si="102"/>
        <v>3.3</v>
      </c>
      <c r="P931" s="8">
        <f t="shared" ca="1" si="103"/>
        <v>3.3</v>
      </c>
      <c r="Q931" s="8">
        <f t="shared" si="100"/>
        <v>0</v>
      </c>
      <c r="R931" s="16">
        <v>1</v>
      </c>
      <c r="S931" s="16"/>
      <c r="T931" s="19">
        <v>36526</v>
      </c>
      <c r="U931" s="16">
        <v>15</v>
      </c>
      <c r="V931" s="19"/>
      <c r="W931" s="160">
        <v>0</v>
      </c>
      <c r="X931" s="160"/>
      <c r="Y931" s="160">
        <v>0</v>
      </c>
      <c r="Z931" s="160"/>
      <c r="AA931" s="160"/>
      <c r="AB931" s="10">
        <v>42767</v>
      </c>
      <c r="AC931" t="s">
        <v>296</v>
      </c>
      <c r="AD931" s="160">
        <f t="shared" si="104"/>
        <v>2</v>
      </c>
      <c r="AF931" t="s">
        <v>5004</v>
      </c>
      <c r="AG931" t="str">
        <f t="shared" si="105"/>
        <v>реструктуризация (РП №30 от 2016-04-14, РППП №1420/418000 от 2016-07-18);
цели: предоставление/погашение займов 3 лицам (РППП №480/418000 от 2014-03-21)</v>
      </c>
    </row>
    <row r="932" spans="1:33" x14ac:dyDescent="0.25">
      <c r="A932">
        <v>5785</v>
      </c>
      <c r="B932">
        <v>11335</v>
      </c>
      <c r="C932" s="6" t="s">
        <v>1179</v>
      </c>
      <c r="D932" s="8">
        <v>2632078750</v>
      </c>
      <c r="E932" s="6" t="s">
        <v>2258</v>
      </c>
      <c r="G932" s="10">
        <v>41712</v>
      </c>
      <c r="J932" s="133">
        <f ca="1">VLOOKUP(A932,OFFSET('Классификация клиентов'!$A$6,1,0,1000,2),2,0)</f>
        <v>1</v>
      </c>
      <c r="K932" s="15">
        <f t="shared" si="99"/>
        <v>1</v>
      </c>
      <c r="L932" s="15">
        <v>-1</v>
      </c>
      <c r="M932" s="15" t="s">
        <v>178</v>
      </c>
      <c r="N932" s="16">
        <f t="shared" ca="1" si="101"/>
        <v>1</v>
      </c>
      <c r="O932" s="8">
        <f t="shared" ca="1" si="102"/>
        <v>1</v>
      </c>
      <c r="P932" s="8">
        <f t="shared" ca="1" si="103"/>
        <v>1</v>
      </c>
      <c r="Q932" s="8">
        <f t="shared" si="100"/>
        <v>0</v>
      </c>
      <c r="R932" s="16">
        <v>1</v>
      </c>
      <c r="S932" s="16"/>
      <c r="T932" s="19">
        <v>41731</v>
      </c>
      <c r="U932" s="16">
        <v>0</v>
      </c>
      <c r="V932" s="19"/>
      <c r="W932" s="160"/>
      <c r="X932" s="160"/>
      <c r="Y932" s="160"/>
      <c r="Z932" s="160"/>
      <c r="AA932" s="160"/>
      <c r="AB932" s="10">
        <v>42573</v>
      </c>
      <c r="AC932" t="s">
        <v>296</v>
      </c>
      <c r="AD932" s="160">
        <f t="shared" si="104"/>
        <v>0</v>
      </c>
      <c r="AF932" t="s">
        <v>466</v>
      </c>
      <c r="AG932" t="str">
        <f t="shared" si="105"/>
        <v/>
      </c>
    </row>
    <row r="933" spans="1:33" x14ac:dyDescent="0.25">
      <c r="A933">
        <v>5785</v>
      </c>
      <c r="B933">
        <v>11336</v>
      </c>
      <c r="C933" s="6" t="s">
        <v>1178</v>
      </c>
      <c r="D933" s="8">
        <v>877359584.34000003</v>
      </c>
      <c r="E933" s="6" t="s">
        <v>2259</v>
      </c>
      <c r="G933" s="10">
        <v>41712</v>
      </c>
      <c r="J933" s="133">
        <f ca="1">VLOOKUP(A933,OFFSET('Классификация клиентов'!$A$6,1,0,1000,2),2,0)</f>
        <v>1</v>
      </c>
      <c r="K933" s="15">
        <f t="shared" si="99"/>
        <v>1</v>
      </c>
      <c r="L933" s="15">
        <v>-1</v>
      </c>
      <c r="M933" s="15" t="s">
        <v>178</v>
      </c>
      <c r="N933" s="16">
        <f t="shared" ca="1" si="101"/>
        <v>1</v>
      </c>
      <c r="O933" s="8">
        <f t="shared" ca="1" si="102"/>
        <v>1</v>
      </c>
      <c r="P933" s="8">
        <f t="shared" ca="1" si="103"/>
        <v>1</v>
      </c>
      <c r="Q933" s="8">
        <f t="shared" si="100"/>
        <v>0</v>
      </c>
      <c r="R933" s="16">
        <v>1</v>
      </c>
      <c r="S933" s="16"/>
      <c r="T933" s="19">
        <v>41732</v>
      </c>
      <c r="U933" s="16">
        <v>0</v>
      </c>
      <c r="V933" s="19"/>
      <c r="W933" s="160"/>
      <c r="X933" s="160"/>
      <c r="Y933" s="160"/>
      <c r="Z933" s="160"/>
      <c r="AA933" s="160"/>
      <c r="AB933" s="10">
        <v>42573</v>
      </c>
      <c r="AC933" t="s">
        <v>296</v>
      </c>
      <c r="AD933" s="160">
        <f t="shared" si="104"/>
        <v>0</v>
      </c>
      <c r="AF933" t="s">
        <v>466</v>
      </c>
      <c r="AG933" t="str">
        <f t="shared" si="105"/>
        <v/>
      </c>
    </row>
    <row r="934" spans="1:33" x14ac:dyDescent="0.25">
      <c r="A934">
        <v>5786</v>
      </c>
      <c r="B934">
        <v>17051</v>
      </c>
      <c r="C934" s="6" t="s">
        <v>3579</v>
      </c>
      <c r="D934" s="8">
        <v>2370020852.77</v>
      </c>
      <c r="E934" s="6" t="s">
        <v>3277</v>
      </c>
      <c r="G934" s="10">
        <v>42122</v>
      </c>
      <c r="J934" s="133">
        <f ca="1">VLOOKUP(A934,OFFSET('Классификация клиентов'!$A$6,1,0,1000,2),2,0)</f>
        <v>2.2999999999999998</v>
      </c>
      <c r="K934" s="15">
        <f t="shared" si="99"/>
        <v>3</v>
      </c>
      <c r="L934" s="15"/>
      <c r="M934" s="15"/>
      <c r="N934" s="16">
        <f t="shared" ca="1" si="101"/>
        <v>4.3</v>
      </c>
      <c r="O934" s="8">
        <f t="shared" ca="1" si="102"/>
        <v>4.3</v>
      </c>
      <c r="P934" s="8">
        <f t="shared" ca="1" si="103"/>
        <v>4.3</v>
      </c>
      <c r="Q934" s="8">
        <f t="shared" si="100"/>
        <v>0</v>
      </c>
      <c r="R934" s="16">
        <v>1</v>
      </c>
      <c r="S934" s="16"/>
      <c r="T934" s="19">
        <v>42325</v>
      </c>
      <c r="U934" s="16">
        <v>401</v>
      </c>
      <c r="V934" s="19"/>
      <c r="W934" s="160"/>
      <c r="X934" s="160">
        <v>0</v>
      </c>
      <c r="Y934" s="160"/>
      <c r="Z934" s="160"/>
      <c r="AA934" s="160"/>
      <c r="AB934" s="10">
        <v>42420</v>
      </c>
      <c r="AC934" t="s">
        <v>296</v>
      </c>
      <c r="AD934" s="160">
        <f t="shared" si="104"/>
        <v>1</v>
      </c>
      <c r="AF934" t="s">
        <v>3425</v>
      </c>
      <c r="AG934" t="str">
        <f t="shared" si="105"/>
        <v>цели: погашение ранее выданной ссуды (РКК №83 от 2014-10-08)</v>
      </c>
    </row>
    <row r="935" spans="1:33" x14ac:dyDescent="0.25">
      <c r="A935">
        <v>5794</v>
      </c>
      <c r="B935">
        <v>26581</v>
      </c>
      <c r="C935" s="6" t="s">
        <v>5241</v>
      </c>
      <c r="D935" s="8">
        <v>700000000</v>
      </c>
      <c r="E935" s="6" t="s">
        <v>5246</v>
      </c>
      <c r="G935" s="10">
        <v>42612</v>
      </c>
      <c r="J935" s="133">
        <f ca="1">VLOOKUP(A935,OFFSET('Классификация клиентов'!$A$6,1,0,1000,2),2,0)</f>
        <v>1</v>
      </c>
      <c r="K935" s="15">
        <f t="shared" si="99"/>
        <v>1</v>
      </c>
      <c r="L935" s="15"/>
      <c r="M935" s="15"/>
      <c r="N935" s="16">
        <f t="shared" ca="1" si="101"/>
        <v>1</v>
      </c>
      <c r="O935" s="8">
        <f t="shared" ca="1" si="102"/>
        <v>1</v>
      </c>
      <c r="P935" s="8">
        <f t="shared" ca="1" si="103"/>
        <v>1</v>
      </c>
      <c r="Q935" s="8">
        <f t="shared" si="100"/>
        <v>0</v>
      </c>
      <c r="R935" s="16">
        <v>1</v>
      </c>
      <c r="S935" s="16"/>
      <c r="T935" s="19">
        <v>42612</v>
      </c>
      <c r="U935" s="16">
        <v>0</v>
      </c>
      <c r="V935" s="19"/>
      <c r="W935" s="160"/>
      <c r="X935" s="160"/>
      <c r="Y935" s="160"/>
      <c r="Z935" s="160"/>
      <c r="AA935" s="160"/>
      <c r="AB935" s="10">
        <v>42613</v>
      </c>
      <c r="AC935" t="s">
        <v>239</v>
      </c>
      <c r="AD935" s="160">
        <f t="shared" si="104"/>
        <v>0</v>
      </c>
      <c r="AF935" t="s">
        <v>466</v>
      </c>
      <c r="AG935" t="str">
        <f t="shared" si="105"/>
        <v/>
      </c>
    </row>
    <row r="936" spans="1:33" x14ac:dyDescent="0.25">
      <c r="A936">
        <v>5801</v>
      </c>
      <c r="B936">
        <v>23804</v>
      </c>
      <c r="C936" s="6" t="s">
        <v>5344</v>
      </c>
      <c r="D936" s="8">
        <v>168190000</v>
      </c>
      <c r="E936" s="6" t="s">
        <v>4960</v>
      </c>
      <c r="G936" s="10">
        <v>41744</v>
      </c>
      <c r="J936" s="133">
        <f ca="1">VLOOKUP(A936,OFFSET('Классификация клиентов'!$A$6,1,0,1000,2),2,0)</f>
        <v>3</v>
      </c>
      <c r="K936" s="15">
        <f t="shared" si="99"/>
        <v>3</v>
      </c>
      <c r="L936" s="15"/>
      <c r="M936" s="15"/>
      <c r="N936" s="16">
        <f t="shared" ca="1" si="101"/>
        <v>5</v>
      </c>
      <c r="O936" s="8">
        <f t="shared" ca="1" si="102"/>
        <v>5</v>
      </c>
      <c r="P936" s="8">
        <f t="shared" ca="1" si="103"/>
        <v>5</v>
      </c>
      <c r="Q936" s="8">
        <f t="shared" si="100"/>
        <v>0</v>
      </c>
      <c r="R936" s="16">
        <v>1</v>
      </c>
      <c r="S936" s="16"/>
      <c r="T936" s="19">
        <v>36526</v>
      </c>
      <c r="U936" s="16">
        <v>236</v>
      </c>
      <c r="V936" s="19"/>
      <c r="W936" s="160">
        <v>0</v>
      </c>
      <c r="X936" s="160"/>
      <c r="Y936" s="160"/>
      <c r="Z936" s="160"/>
      <c r="AA936" s="160"/>
      <c r="AB936" s="10">
        <v>42636</v>
      </c>
      <c r="AC936" t="s">
        <v>563</v>
      </c>
      <c r="AD936" s="160">
        <f t="shared" si="104"/>
        <v>1</v>
      </c>
      <c r="AF936" t="s">
        <v>5009</v>
      </c>
      <c r="AG936" t="str">
        <f t="shared" si="105"/>
        <v>реструктуризация (РККФ №41 от 2014-06-27, РКК СБ №3 от 2015-12-08)</v>
      </c>
    </row>
    <row r="937" spans="1:33" x14ac:dyDescent="0.25">
      <c r="A937">
        <v>5801</v>
      </c>
      <c r="B937">
        <v>23805</v>
      </c>
      <c r="C937" s="6" t="s">
        <v>5358</v>
      </c>
      <c r="D937" s="8">
        <v>319526752</v>
      </c>
      <c r="E937" s="6" t="s">
        <v>4961</v>
      </c>
      <c r="G937" s="10">
        <v>41744</v>
      </c>
      <c r="J937" s="133">
        <f ca="1">VLOOKUP(A937,OFFSET('Классификация клиентов'!$A$6,1,0,1000,2),2,0)</f>
        <v>3</v>
      </c>
      <c r="K937" s="15">
        <f t="shared" si="99"/>
        <v>3</v>
      </c>
      <c r="L937" s="15"/>
      <c r="M937" s="15"/>
      <c r="N937" s="16">
        <f t="shared" ca="1" si="101"/>
        <v>5</v>
      </c>
      <c r="O937" s="8">
        <f t="shared" ca="1" si="102"/>
        <v>5</v>
      </c>
      <c r="P937" s="8">
        <f t="shared" ca="1" si="103"/>
        <v>5</v>
      </c>
      <c r="Q937" s="8">
        <f t="shared" si="100"/>
        <v>0</v>
      </c>
      <c r="R937" s="16">
        <v>1</v>
      </c>
      <c r="S937" s="16"/>
      <c r="T937" s="19">
        <v>36526</v>
      </c>
      <c r="U937" s="16">
        <v>216</v>
      </c>
      <c r="V937" s="19"/>
      <c r="W937" s="160">
        <v>0</v>
      </c>
      <c r="X937" s="160"/>
      <c r="Y937" s="160">
        <v>0</v>
      </c>
      <c r="Z937" s="160"/>
      <c r="AA937" s="160"/>
      <c r="AB937" s="10">
        <v>42636</v>
      </c>
      <c r="AC937" t="s">
        <v>563</v>
      </c>
      <c r="AD937" s="160">
        <f t="shared" si="104"/>
        <v>2</v>
      </c>
      <c r="AF937" t="s">
        <v>5010</v>
      </c>
      <c r="AG937" t="str">
        <f t="shared" si="105"/>
        <v>реструктуризация (РККФ №41 от 2014-06-27, РКК СБ №3 от 2015-12-08);
цели: предоставление/погашение займов 3 лицам (РМКК №21 от 2014-03-25)</v>
      </c>
    </row>
    <row r="938" spans="1:33" x14ac:dyDescent="0.25">
      <c r="A938">
        <v>5801</v>
      </c>
      <c r="B938">
        <v>23806</v>
      </c>
      <c r="C938" s="6" t="s">
        <v>5323</v>
      </c>
      <c r="D938" s="8">
        <v>404110000</v>
      </c>
      <c r="E938" s="6" t="s">
        <v>4962</v>
      </c>
      <c r="G938" s="10">
        <v>41744</v>
      </c>
      <c r="J938" s="133">
        <f ca="1">VLOOKUP(A938,OFFSET('Классификация клиентов'!$A$6,1,0,1000,2),2,0)</f>
        <v>3</v>
      </c>
      <c r="K938" s="15">
        <f t="shared" si="99"/>
        <v>3</v>
      </c>
      <c r="L938" s="15"/>
      <c r="M938" s="15"/>
      <c r="N938" s="16">
        <f t="shared" ca="1" si="101"/>
        <v>5</v>
      </c>
      <c r="O938" s="8">
        <f t="shared" ca="1" si="102"/>
        <v>5</v>
      </c>
      <c r="P938" s="8">
        <f t="shared" ca="1" si="103"/>
        <v>5</v>
      </c>
      <c r="Q938" s="8">
        <f t="shared" si="100"/>
        <v>0</v>
      </c>
      <c r="R938" s="16">
        <v>1</v>
      </c>
      <c r="S938" s="16"/>
      <c r="T938" s="19">
        <v>36526</v>
      </c>
      <c r="U938" s="16">
        <v>223</v>
      </c>
      <c r="V938" s="19"/>
      <c r="W938" s="160">
        <v>0</v>
      </c>
      <c r="X938" s="160"/>
      <c r="Y938" s="160">
        <v>0</v>
      </c>
      <c r="Z938" s="160"/>
      <c r="AA938" s="160"/>
      <c r="AB938" s="10">
        <v>42636</v>
      </c>
      <c r="AC938" t="s">
        <v>563</v>
      </c>
      <c r="AD938" s="160">
        <f t="shared" si="104"/>
        <v>2</v>
      </c>
      <c r="AF938" t="s">
        <v>5010</v>
      </c>
      <c r="AG938" t="str">
        <f t="shared" si="105"/>
        <v>реструктуризация (РККФ №41 от 2014-06-27, РКК СБ №3 от 2015-12-08);
цели: предоставление/погашение займов 3 лицам (РМКК №21 от 2014-03-25)</v>
      </c>
    </row>
    <row r="939" spans="1:33" x14ac:dyDescent="0.25">
      <c r="A939">
        <v>5801</v>
      </c>
      <c r="B939">
        <v>23807</v>
      </c>
      <c r="C939" s="6" t="s">
        <v>5338</v>
      </c>
      <c r="D939" s="8">
        <v>936173248</v>
      </c>
      <c r="E939" s="6" t="s">
        <v>4963</v>
      </c>
      <c r="G939" s="10">
        <v>42363</v>
      </c>
      <c r="J939" s="133">
        <f ca="1">VLOOKUP(A939,OFFSET('Классификация клиентов'!$A$6,1,0,1000,2),2,0)</f>
        <v>3</v>
      </c>
      <c r="K939" s="15">
        <f t="shared" si="99"/>
        <v>3</v>
      </c>
      <c r="L939" s="15"/>
      <c r="M939" s="15"/>
      <c r="N939" s="16">
        <f t="shared" ca="1" si="101"/>
        <v>5</v>
      </c>
      <c r="O939" s="8">
        <f t="shared" ca="1" si="102"/>
        <v>5</v>
      </c>
      <c r="P939" s="8">
        <f t="shared" ca="1" si="103"/>
        <v>5</v>
      </c>
      <c r="Q939" s="8">
        <f t="shared" si="100"/>
        <v>0</v>
      </c>
      <c r="R939" s="16">
        <v>1</v>
      </c>
      <c r="S939" s="16"/>
      <c r="T939" s="19">
        <v>36526</v>
      </c>
      <c r="U939" s="16">
        <v>231</v>
      </c>
      <c r="V939" s="19"/>
      <c r="W939" s="160"/>
      <c r="X939" s="160"/>
      <c r="Y939" s="160"/>
      <c r="Z939" s="160"/>
      <c r="AA939" s="160"/>
      <c r="AB939" s="10">
        <v>42636</v>
      </c>
      <c r="AC939" t="s">
        <v>563</v>
      </c>
      <c r="AD939" s="160">
        <f t="shared" si="104"/>
        <v>0</v>
      </c>
      <c r="AF939" t="s">
        <v>466</v>
      </c>
      <c r="AG939" t="str">
        <f t="shared" si="105"/>
        <v/>
      </c>
    </row>
    <row r="940" spans="1:33" x14ac:dyDescent="0.25">
      <c r="A940">
        <v>5818</v>
      </c>
      <c r="B940">
        <v>12554</v>
      </c>
      <c r="C940" s="6" t="s">
        <v>1401</v>
      </c>
      <c r="D940" s="8">
        <v>3604895056</v>
      </c>
      <c r="E940" s="6" t="s">
        <v>2260</v>
      </c>
      <c r="G940" s="10">
        <v>41827</v>
      </c>
      <c r="J940" s="133">
        <f ca="1">VLOOKUP(A940,OFFSET('Классификация клиентов'!$A$6,1,0,1000,2),2,0)</f>
        <v>1</v>
      </c>
      <c r="K940" s="15">
        <f t="shared" si="99"/>
        <v>1</v>
      </c>
      <c r="L940" s="15"/>
      <c r="M940" s="15"/>
      <c r="N940" s="16">
        <f t="shared" ca="1" si="101"/>
        <v>1</v>
      </c>
      <c r="O940" s="8">
        <f t="shared" ca="1" si="102"/>
        <v>1</v>
      </c>
      <c r="P940" s="8">
        <f t="shared" ca="1" si="103"/>
        <v>1</v>
      </c>
      <c r="Q940" s="8">
        <f t="shared" si="100"/>
        <v>0</v>
      </c>
      <c r="R940" s="16">
        <v>1</v>
      </c>
      <c r="S940" s="16"/>
      <c r="T940" s="19">
        <v>41831</v>
      </c>
      <c r="U940" s="16">
        <v>0</v>
      </c>
      <c r="V940" s="19"/>
      <c r="W940" s="160"/>
      <c r="X940" s="160"/>
      <c r="Y940" s="160">
        <v>0</v>
      </c>
      <c r="Z940" s="160"/>
      <c r="AA940" s="160"/>
      <c r="AB940" s="10">
        <v>41851</v>
      </c>
      <c r="AC940" t="s">
        <v>296</v>
      </c>
      <c r="AD940" s="160">
        <f t="shared" si="104"/>
        <v>1</v>
      </c>
      <c r="AF940" t="s">
        <v>2261</v>
      </c>
      <c r="AG940" t="str">
        <f t="shared" si="105"/>
        <v>цели: предоставление/погашение займов 3 лицам (РМКК №24 от 2014-04-08)</v>
      </c>
    </row>
    <row r="941" spans="1:33" x14ac:dyDescent="0.25">
      <c r="A941">
        <v>5823</v>
      </c>
      <c r="B941">
        <v>11840</v>
      </c>
      <c r="C941" s="6" t="s">
        <v>1266</v>
      </c>
      <c r="D941" s="8">
        <v>4454758.62</v>
      </c>
      <c r="E941" s="6" t="s">
        <v>2262</v>
      </c>
      <c r="G941" s="10">
        <v>41754</v>
      </c>
      <c r="J941" s="133">
        <f ca="1">VLOOKUP(A941,OFFSET('Классификация клиентов'!$A$6,1,0,1000,2),2,0)</f>
        <v>1</v>
      </c>
      <c r="K941" s="15">
        <f t="shared" si="99"/>
        <v>1</v>
      </c>
      <c r="L941" s="15"/>
      <c r="M941" s="15"/>
      <c r="N941" s="16">
        <f t="shared" ca="1" si="101"/>
        <v>1</v>
      </c>
      <c r="O941" s="8">
        <f t="shared" ca="1" si="102"/>
        <v>1</v>
      </c>
      <c r="P941" s="8">
        <f t="shared" ca="1" si="103"/>
        <v>1</v>
      </c>
      <c r="Q941" s="8">
        <f t="shared" si="100"/>
        <v>0</v>
      </c>
      <c r="R941" s="16">
        <v>1</v>
      </c>
      <c r="S941" s="16"/>
      <c r="T941" s="19">
        <v>41772</v>
      </c>
      <c r="U941" s="16">
        <v>0</v>
      </c>
      <c r="V941" s="19"/>
      <c r="W941" s="160"/>
      <c r="X941" s="160"/>
      <c r="Y941" s="160"/>
      <c r="Z941" s="160"/>
      <c r="AA941" s="160"/>
      <c r="AB941" s="10">
        <v>41781</v>
      </c>
      <c r="AC941" t="s">
        <v>239</v>
      </c>
      <c r="AD941" s="160">
        <f t="shared" si="104"/>
        <v>0</v>
      </c>
      <c r="AF941" t="s">
        <v>466</v>
      </c>
      <c r="AG941" t="str">
        <f t="shared" si="105"/>
        <v/>
      </c>
    </row>
    <row r="942" spans="1:33" x14ac:dyDescent="0.25">
      <c r="A942">
        <v>5823</v>
      </c>
      <c r="B942">
        <v>13944</v>
      </c>
      <c r="C942" s="6" t="s">
        <v>1618</v>
      </c>
      <c r="D942" s="8">
        <v>8200036.9699999997</v>
      </c>
      <c r="E942" s="6" t="s">
        <v>2263</v>
      </c>
      <c r="G942" s="10">
        <v>41950</v>
      </c>
      <c r="J942" s="133">
        <f ca="1">VLOOKUP(A942,OFFSET('Классификация клиентов'!$A$6,1,0,1000,2),2,0)</f>
        <v>1</v>
      </c>
      <c r="K942" s="15">
        <f t="shared" si="99"/>
        <v>1</v>
      </c>
      <c r="L942" s="15"/>
      <c r="M942" s="15"/>
      <c r="N942" s="16">
        <f t="shared" ca="1" si="101"/>
        <v>1</v>
      </c>
      <c r="O942" s="8">
        <f t="shared" ca="1" si="102"/>
        <v>1</v>
      </c>
      <c r="P942" s="8">
        <f t="shared" ca="1" si="103"/>
        <v>1</v>
      </c>
      <c r="Q942" s="8">
        <f t="shared" si="100"/>
        <v>0</v>
      </c>
      <c r="R942" s="16">
        <v>1</v>
      </c>
      <c r="S942" s="16"/>
      <c r="T942" s="19">
        <v>41957</v>
      </c>
      <c r="U942" s="16">
        <v>0</v>
      </c>
      <c r="V942" s="19"/>
      <c r="W942" s="160"/>
      <c r="X942" s="160"/>
      <c r="Y942" s="160"/>
      <c r="Z942" s="160"/>
      <c r="AA942" s="160"/>
      <c r="AB942" s="10">
        <v>42237</v>
      </c>
      <c r="AC942" t="s">
        <v>239</v>
      </c>
      <c r="AD942" s="160">
        <f t="shared" si="104"/>
        <v>0</v>
      </c>
      <c r="AF942" t="s">
        <v>466</v>
      </c>
      <c r="AG942" t="str">
        <f t="shared" si="105"/>
        <v/>
      </c>
    </row>
    <row r="943" spans="1:33" x14ac:dyDescent="0.25">
      <c r="A943">
        <v>5823</v>
      </c>
      <c r="B943">
        <v>26730</v>
      </c>
      <c r="C943" s="6" t="s">
        <v>5495</v>
      </c>
      <c r="D943" s="8">
        <v>32068652</v>
      </c>
      <c r="E943" s="6" t="s">
        <v>5516</v>
      </c>
      <c r="G943" s="10">
        <v>42640</v>
      </c>
      <c r="J943" s="133">
        <f ca="1">VLOOKUP(A943,OFFSET('Классификация клиентов'!$A$6,1,0,1000,2),2,0)</f>
        <v>1</v>
      </c>
      <c r="K943" s="15">
        <f t="shared" si="99"/>
        <v>1</v>
      </c>
      <c r="L943" s="15"/>
      <c r="M943" s="15"/>
      <c r="N943" s="16">
        <f t="shared" ca="1" si="101"/>
        <v>1</v>
      </c>
      <c r="O943" s="8">
        <f t="shared" ca="1" si="102"/>
        <v>1</v>
      </c>
      <c r="P943" s="8">
        <f t="shared" ca="1" si="103"/>
        <v>1</v>
      </c>
      <c r="Q943" s="8">
        <f t="shared" si="100"/>
        <v>0</v>
      </c>
      <c r="R943" s="16">
        <v>1</v>
      </c>
      <c r="S943" s="16"/>
      <c r="T943" s="19">
        <v>42657</v>
      </c>
      <c r="U943" s="16">
        <v>0</v>
      </c>
      <c r="V943" s="19"/>
      <c r="W943" s="160"/>
      <c r="X943" s="160"/>
      <c r="Y943" s="160"/>
      <c r="Z943" s="160"/>
      <c r="AA943" s="160"/>
      <c r="AB943" s="10">
        <v>42643</v>
      </c>
      <c r="AC943" t="s">
        <v>239</v>
      </c>
      <c r="AD943" s="160">
        <f t="shared" si="104"/>
        <v>0</v>
      </c>
      <c r="AF943" t="s">
        <v>466</v>
      </c>
      <c r="AG943" t="str">
        <f t="shared" si="105"/>
        <v/>
      </c>
    </row>
    <row r="944" spans="1:33" x14ac:dyDescent="0.25">
      <c r="A944">
        <v>5824</v>
      </c>
      <c r="B944">
        <v>100005824</v>
      </c>
      <c r="C944" s="6" t="s">
        <v>6972</v>
      </c>
      <c r="D944" s="8">
        <v>13109079336.639999</v>
      </c>
      <c r="E944" s="6"/>
      <c r="G944" s="10"/>
      <c r="J944" s="133">
        <f ca="1">VLOOKUP(A944,OFFSET('Классификация клиентов'!$A$6,1,0,1000,2),2,0)</f>
        <v>1</v>
      </c>
      <c r="K944" s="15">
        <f t="shared" ca="1" si="99"/>
        <v>1</v>
      </c>
      <c r="L944" s="15"/>
      <c r="M944" s="15"/>
      <c r="N944" s="16">
        <f t="shared" ca="1" si="101"/>
        <v>1</v>
      </c>
      <c r="O944" s="8">
        <f t="shared" ca="1" si="102"/>
        <v>1</v>
      </c>
      <c r="P944" s="8">
        <f t="shared" ca="1" si="103"/>
        <v>1</v>
      </c>
      <c r="Q944" s="8">
        <f t="shared" si="100"/>
        <v>0</v>
      </c>
      <c r="R944" s="16"/>
      <c r="S944" s="16"/>
      <c r="T944" s="19"/>
      <c r="U944" s="16">
        <v>0</v>
      </c>
      <c r="V944" s="19"/>
      <c r="W944" s="160"/>
      <c r="X944" s="160"/>
      <c r="Y944" s="160"/>
      <c r="Z944" s="160"/>
      <c r="AA944" s="160"/>
      <c r="AB944" s="10"/>
      <c r="AD944" s="160">
        <f t="shared" si="104"/>
        <v>0</v>
      </c>
      <c r="AG944" t="str">
        <f t="shared" si="105"/>
        <v/>
      </c>
    </row>
    <row r="945" spans="1:33" x14ac:dyDescent="0.25">
      <c r="A945">
        <v>5829</v>
      </c>
      <c r="B945">
        <v>27382</v>
      </c>
      <c r="C945" s="6" t="s">
        <v>7094</v>
      </c>
      <c r="D945" s="8">
        <v>99000000</v>
      </c>
      <c r="E945" s="6" t="s">
        <v>7116</v>
      </c>
      <c r="G945" s="10">
        <v>42732</v>
      </c>
      <c r="J945" s="133">
        <f ca="1">VLOOKUP(A945,OFFSET('Классификация клиентов'!$A$6,1,0,1000,2),2,0)</f>
        <v>1</v>
      </c>
      <c r="K945" s="15">
        <f t="shared" si="99"/>
        <v>1</v>
      </c>
      <c r="L945" s="15"/>
      <c r="M945" s="15"/>
      <c r="N945" s="16">
        <f t="shared" ca="1" si="101"/>
        <v>1</v>
      </c>
      <c r="O945" s="8">
        <f t="shared" ca="1" si="102"/>
        <v>1</v>
      </c>
      <c r="P945" s="8">
        <f t="shared" ca="1" si="103"/>
        <v>1</v>
      </c>
      <c r="Q945" s="8">
        <f t="shared" si="100"/>
        <v>0</v>
      </c>
      <c r="R945" s="16">
        <v>1</v>
      </c>
      <c r="S945" s="16"/>
      <c r="T945" s="19">
        <v>42750</v>
      </c>
      <c r="U945" s="16">
        <v>0</v>
      </c>
      <c r="V945" s="19"/>
      <c r="W945" s="160"/>
      <c r="X945" s="160"/>
      <c r="Y945" s="160"/>
      <c r="Z945" s="160"/>
      <c r="AA945" s="160"/>
      <c r="AB945" s="10">
        <v>42735</v>
      </c>
      <c r="AC945" t="s">
        <v>239</v>
      </c>
      <c r="AD945" s="160">
        <f t="shared" si="104"/>
        <v>0</v>
      </c>
      <c r="AF945" t="s">
        <v>466</v>
      </c>
      <c r="AG945" t="str">
        <f t="shared" si="105"/>
        <v/>
      </c>
    </row>
    <row r="946" spans="1:33" x14ac:dyDescent="0.25">
      <c r="A946">
        <v>5852</v>
      </c>
      <c r="B946">
        <v>27383</v>
      </c>
      <c r="C946" s="6" t="s">
        <v>7095</v>
      </c>
      <c r="D946" s="8">
        <v>12000000000</v>
      </c>
      <c r="E946" s="6" t="s">
        <v>7117</v>
      </c>
      <c r="G946" s="10">
        <v>42502</v>
      </c>
      <c r="J946" s="133">
        <f ca="1">VLOOKUP(A946,OFFSET('Классификация клиентов'!$A$6,1,0,1000,2),2,0)</f>
        <v>1</v>
      </c>
      <c r="K946" s="15">
        <f t="shared" si="99"/>
        <v>1</v>
      </c>
      <c r="L946" s="15"/>
      <c r="M946" s="15"/>
      <c r="N946" s="16">
        <f t="shared" ca="1" si="101"/>
        <v>1</v>
      </c>
      <c r="O946" s="8">
        <f t="shared" ca="1" si="102"/>
        <v>1</v>
      </c>
      <c r="P946" s="8">
        <f t="shared" ca="1" si="103"/>
        <v>1</v>
      </c>
      <c r="Q946" s="8">
        <f t="shared" si="100"/>
        <v>0</v>
      </c>
      <c r="R946" s="16">
        <v>1</v>
      </c>
      <c r="S946" s="16"/>
      <c r="T946" s="19">
        <v>42444</v>
      </c>
      <c r="U946" s="16">
        <v>0</v>
      </c>
      <c r="V946" s="19"/>
      <c r="W946" s="160"/>
      <c r="X946" s="160">
        <v>0</v>
      </c>
      <c r="Y946" s="160"/>
      <c r="Z946" s="160"/>
      <c r="AA946" s="160"/>
      <c r="AB946" s="10">
        <v>42735</v>
      </c>
      <c r="AC946" t="s">
        <v>296</v>
      </c>
      <c r="AD946" s="160">
        <f t="shared" si="104"/>
        <v>1</v>
      </c>
      <c r="AF946" t="s">
        <v>7118</v>
      </c>
      <c r="AG946" t="str">
        <f t="shared" si="105"/>
        <v>цели: погашение ранее выданной ссуды (РП №26 от 2016-04-05)</v>
      </c>
    </row>
    <row r="947" spans="1:33" x14ac:dyDescent="0.25">
      <c r="A947">
        <v>5860</v>
      </c>
      <c r="B947">
        <v>12035</v>
      </c>
      <c r="C947" s="6" t="s">
        <v>1279</v>
      </c>
      <c r="D947" s="8">
        <v>1250000000</v>
      </c>
      <c r="E947" s="6" t="s">
        <v>2264</v>
      </c>
      <c r="G947" s="10">
        <v>41785</v>
      </c>
      <c r="J947" s="133">
        <f ca="1">VLOOKUP(A947,OFFSET('Классификация клиентов'!$A$6,1,0,1000,2),2,0)</f>
        <v>1</v>
      </c>
      <c r="K947" s="15">
        <f t="shared" si="99"/>
        <v>1</v>
      </c>
      <c r="L947" s="15"/>
      <c r="M947" s="15"/>
      <c r="N947" s="16">
        <f t="shared" ca="1" si="101"/>
        <v>1</v>
      </c>
      <c r="O947" s="8">
        <f t="shared" ca="1" si="102"/>
        <v>1</v>
      </c>
      <c r="P947" s="8">
        <f t="shared" ca="1" si="103"/>
        <v>1</v>
      </c>
      <c r="Q947" s="8">
        <f t="shared" si="100"/>
        <v>0</v>
      </c>
      <c r="R947" s="16">
        <v>1</v>
      </c>
      <c r="S947" s="16"/>
      <c r="T947" s="19">
        <v>41785</v>
      </c>
      <c r="U947" s="16">
        <v>0</v>
      </c>
      <c r="V947" s="19"/>
      <c r="W947" s="160"/>
      <c r="X947" s="160"/>
      <c r="Y947" s="160">
        <v>0</v>
      </c>
      <c r="Z947" s="160"/>
      <c r="AA947" s="160"/>
      <c r="AB947" s="10">
        <v>41851</v>
      </c>
      <c r="AC947" t="s">
        <v>239</v>
      </c>
      <c r="AD947" s="160">
        <f t="shared" si="104"/>
        <v>1</v>
      </c>
      <c r="AF947" t="s">
        <v>2265</v>
      </c>
      <c r="AG947" t="str">
        <f t="shared" si="105"/>
        <v>цели: вложения в уставные капиталы 3 лиц (РМКК №20 от 2014-03-19)</v>
      </c>
    </row>
    <row r="948" spans="1:33" x14ac:dyDescent="0.25">
      <c r="A948">
        <v>5861</v>
      </c>
      <c r="B948">
        <v>15287</v>
      </c>
      <c r="C948" s="6" t="s">
        <v>2475</v>
      </c>
      <c r="D948" s="8">
        <v>655788874.69000006</v>
      </c>
      <c r="E948" s="6" t="s">
        <v>2479</v>
      </c>
      <c r="G948" s="10">
        <v>42121</v>
      </c>
      <c r="J948" s="133">
        <f ca="1">VLOOKUP(A948,OFFSET('Классификация клиентов'!$A$6,1,0,1000,2),2,0)</f>
        <v>1</v>
      </c>
      <c r="K948" s="15">
        <f t="shared" si="99"/>
        <v>1</v>
      </c>
      <c r="L948" s="15"/>
      <c r="M948" s="15"/>
      <c r="N948" s="16">
        <f t="shared" ca="1" si="101"/>
        <v>1</v>
      </c>
      <c r="O948" s="8">
        <f t="shared" ca="1" si="102"/>
        <v>1</v>
      </c>
      <c r="P948" s="8">
        <f t="shared" ca="1" si="103"/>
        <v>1</v>
      </c>
      <c r="Q948" s="8">
        <f t="shared" si="100"/>
        <v>0</v>
      </c>
      <c r="R948" s="16">
        <v>1</v>
      </c>
      <c r="S948" s="16"/>
      <c r="T948" s="19">
        <v>42122</v>
      </c>
      <c r="U948" s="16">
        <v>0</v>
      </c>
      <c r="V948" s="19"/>
      <c r="W948" s="160"/>
      <c r="X948" s="160"/>
      <c r="Y948" s="160">
        <v>0</v>
      </c>
      <c r="Z948" s="160"/>
      <c r="AA948" s="160"/>
      <c r="AB948" s="10">
        <v>42521</v>
      </c>
      <c r="AC948" t="s">
        <v>239</v>
      </c>
      <c r="AD948" s="160">
        <f t="shared" si="104"/>
        <v>1</v>
      </c>
      <c r="AF948" t="s">
        <v>3426</v>
      </c>
      <c r="AG948" t="str">
        <f t="shared" si="105"/>
        <v>цели: предоставление/погашение займов 3 лицам (РМКК №93 от 2014-11-25)</v>
      </c>
    </row>
    <row r="949" spans="1:33" x14ac:dyDescent="0.25">
      <c r="A949">
        <v>5861</v>
      </c>
      <c r="B949">
        <v>26859</v>
      </c>
      <c r="C949" s="6" t="s">
        <v>5771</v>
      </c>
      <c r="D949" s="8">
        <v>59442201.939999998</v>
      </c>
      <c r="E949" s="6" t="s">
        <v>5778</v>
      </c>
      <c r="G949" s="10">
        <v>42671</v>
      </c>
      <c r="J949" s="133">
        <f ca="1">VLOOKUP(A949,OFFSET('Классификация клиентов'!$A$6,1,0,1000,2),2,0)</f>
        <v>1</v>
      </c>
      <c r="K949" s="15">
        <f t="shared" si="99"/>
        <v>1</v>
      </c>
      <c r="L949" s="15"/>
      <c r="M949" s="15"/>
      <c r="N949" s="16">
        <f t="shared" ca="1" si="101"/>
        <v>1</v>
      </c>
      <c r="O949" s="8">
        <f t="shared" ca="1" si="102"/>
        <v>1</v>
      </c>
      <c r="P949" s="8">
        <f t="shared" ca="1" si="103"/>
        <v>1</v>
      </c>
      <c r="Q949" s="8">
        <f t="shared" si="100"/>
        <v>0</v>
      </c>
      <c r="R949" s="16">
        <v>1</v>
      </c>
      <c r="S949" s="16"/>
      <c r="T949" s="19">
        <v>42673</v>
      </c>
      <c r="U949" s="16">
        <v>0</v>
      </c>
      <c r="V949" s="19"/>
      <c r="W949" s="160"/>
      <c r="X949" s="160"/>
      <c r="Y949" s="160"/>
      <c r="Z949" s="160"/>
      <c r="AA949" s="160"/>
      <c r="AB949" s="10">
        <v>42674</v>
      </c>
      <c r="AC949" t="s">
        <v>239</v>
      </c>
      <c r="AD949" s="160">
        <f t="shared" si="104"/>
        <v>0</v>
      </c>
      <c r="AF949" t="s">
        <v>466</v>
      </c>
      <c r="AG949" t="str">
        <f t="shared" si="105"/>
        <v/>
      </c>
    </row>
    <row r="950" spans="1:33" x14ac:dyDescent="0.25">
      <c r="A950">
        <v>5861</v>
      </c>
      <c r="B950">
        <v>27184</v>
      </c>
      <c r="C950" s="6" t="s">
        <v>6757</v>
      </c>
      <c r="D950" s="8">
        <v>35753911.590000004</v>
      </c>
      <c r="E950" s="6" t="s">
        <v>6760</v>
      </c>
      <c r="G950" s="10">
        <v>42690</v>
      </c>
      <c r="J950" s="133">
        <f ca="1">VLOOKUP(A950,OFFSET('Классификация клиентов'!$A$6,1,0,1000,2),2,0)</f>
        <v>1</v>
      </c>
      <c r="K950" s="15">
        <f t="shared" si="99"/>
        <v>1</v>
      </c>
      <c r="L950" s="15"/>
      <c r="M950" s="15"/>
      <c r="N950" s="16">
        <f t="shared" ca="1" si="101"/>
        <v>1</v>
      </c>
      <c r="O950" s="8">
        <f t="shared" ca="1" si="102"/>
        <v>1</v>
      </c>
      <c r="P950" s="8">
        <f t="shared" ca="1" si="103"/>
        <v>1</v>
      </c>
      <c r="Q950" s="8">
        <f t="shared" si="100"/>
        <v>0</v>
      </c>
      <c r="R950" s="16">
        <v>1</v>
      </c>
      <c r="S950" s="16"/>
      <c r="T950" s="19">
        <v>42704</v>
      </c>
      <c r="U950" s="16">
        <v>0</v>
      </c>
      <c r="V950" s="19"/>
      <c r="W950" s="160"/>
      <c r="X950" s="160"/>
      <c r="Y950" s="160"/>
      <c r="Z950" s="160"/>
      <c r="AA950" s="160"/>
      <c r="AB950" s="10">
        <v>42726</v>
      </c>
      <c r="AC950" t="s">
        <v>239</v>
      </c>
      <c r="AD950" s="160">
        <f t="shared" si="104"/>
        <v>0</v>
      </c>
      <c r="AF950" t="s">
        <v>466</v>
      </c>
      <c r="AG950" t="str">
        <f t="shared" si="105"/>
        <v/>
      </c>
    </row>
    <row r="951" spans="1:33" x14ac:dyDescent="0.25">
      <c r="A951">
        <v>5862</v>
      </c>
      <c r="B951">
        <v>12036</v>
      </c>
      <c r="C951" s="6" t="s">
        <v>1280</v>
      </c>
      <c r="D951" s="8">
        <v>360000000</v>
      </c>
      <c r="E951" s="6" t="s">
        <v>2266</v>
      </c>
      <c r="G951" s="10">
        <v>41785</v>
      </c>
      <c r="J951" s="133">
        <f ca="1">VLOOKUP(A951,OFFSET('Классификация клиентов'!$A$6,1,0,1000,2),2,0)</f>
        <v>1</v>
      </c>
      <c r="K951" s="15">
        <f t="shared" si="99"/>
        <v>1</v>
      </c>
      <c r="L951" s="15"/>
      <c r="M951" s="15"/>
      <c r="N951" s="16">
        <f t="shared" ca="1" si="101"/>
        <v>1</v>
      </c>
      <c r="O951" s="8">
        <f t="shared" ca="1" si="102"/>
        <v>1</v>
      </c>
      <c r="P951" s="8">
        <f t="shared" ca="1" si="103"/>
        <v>1</v>
      </c>
      <c r="Q951" s="8">
        <f t="shared" si="100"/>
        <v>0</v>
      </c>
      <c r="R951" s="16">
        <v>1</v>
      </c>
      <c r="S951" s="16"/>
      <c r="T951" s="19">
        <v>41789</v>
      </c>
      <c r="U951" s="16">
        <v>0</v>
      </c>
      <c r="V951" s="19"/>
      <c r="W951" s="160"/>
      <c r="X951" s="160"/>
      <c r="Y951" s="160">
        <v>0</v>
      </c>
      <c r="Z951" s="160"/>
      <c r="AA951" s="160"/>
      <c r="AB951" s="10">
        <v>42400</v>
      </c>
      <c r="AC951" t="s">
        <v>239</v>
      </c>
      <c r="AD951" s="160">
        <f t="shared" si="104"/>
        <v>1</v>
      </c>
      <c r="AF951" t="s">
        <v>2267</v>
      </c>
      <c r="AG951" t="str">
        <f t="shared" si="105"/>
        <v>цели: предоставление/погашение займов 3 лицам (РМКК №20 от 2014-03-19)</v>
      </c>
    </row>
    <row r="952" spans="1:33" x14ac:dyDescent="0.25">
      <c r="A952">
        <v>5865</v>
      </c>
      <c r="B952">
        <v>15289</v>
      </c>
      <c r="C952" s="6" t="s">
        <v>2476</v>
      </c>
      <c r="D952" s="8">
        <v>411453627.10000002</v>
      </c>
      <c r="E952" s="6" t="s">
        <v>2480</v>
      </c>
      <c r="G952" s="10">
        <v>42121</v>
      </c>
      <c r="J952" s="133">
        <f ca="1">VLOOKUP(A952,OFFSET('Классификация клиентов'!$A$6,1,0,1000,2),2,0)</f>
        <v>1</v>
      </c>
      <c r="K952" s="15">
        <f t="shared" si="99"/>
        <v>1</v>
      </c>
      <c r="L952" s="15"/>
      <c r="M952" s="15"/>
      <c r="N952" s="16">
        <f t="shared" ca="1" si="101"/>
        <v>1</v>
      </c>
      <c r="O952" s="8">
        <f t="shared" ca="1" si="102"/>
        <v>1</v>
      </c>
      <c r="P952" s="8">
        <f t="shared" ca="1" si="103"/>
        <v>1</v>
      </c>
      <c r="Q952" s="8">
        <f t="shared" si="100"/>
        <v>0</v>
      </c>
      <c r="R952" s="16">
        <v>1</v>
      </c>
      <c r="S952" s="16"/>
      <c r="T952" s="19">
        <v>42124</v>
      </c>
      <c r="U952" s="16">
        <v>0</v>
      </c>
      <c r="V952" s="19"/>
      <c r="W952" s="160"/>
      <c r="X952" s="160"/>
      <c r="Y952" s="160">
        <v>0</v>
      </c>
      <c r="Z952" s="160"/>
      <c r="AA952" s="160"/>
      <c r="AB952" s="10">
        <v>42521</v>
      </c>
      <c r="AC952" t="s">
        <v>239</v>
      </c>
      <c r="AD952" s="160">
        <f t="shared" si="104"/>
        <v>1</v>
      </c>
      <c r="AF952" t="s">
        <v>3426</v>
      </c>
      <c r="AG952" t="str">
        <f t="shared" si="105"/>
        <v>цели: предоставление/погашение займов 3 лицам (РМКК №93 от 2014-11-25)</v>
      </c>
    </row>
    <row r="953" spans="1:33" x14ac:dyDescent="0.25">
      <c r="A953">
        <v>5865</v>
      </c>
      <c r="B953">
        <v>26860</v>
      </c>
      <c r="C953" s="6" t="s">
        <v>5772</v>
      </c>
      <c r="D953" s="8">
        <v>199999986.41999999</v>
      </c>
      <c r="E953" s="6" t="s">
        <v>5779</v>
      </c>
      <c r="G953" s="10">
        <v>42671</v>
      </c>
      <c r="J953" s="133">
        <f ca="1">VLOOKUP(A953,OFFSET('Классификация клиентов'!$A$6,1,0,1000,2),2,0)</f>
        <v>1</v>
      </c>
      <c r="K953" s="15">
        <f t="shared" si="99"/>
        <v>1</v>
      </c>
      <c r="L953" s="15"/>
      <c r="M953" s="15"/>
      <c r="N953" s="16">
        <f t="shared" ca="1" si="101"/>
        <v>1</v>
      </c>
      <c r="O953" s="8">
        <f t="shared" ca="1" si="102"/>
        <v>1</v>
      </c>
      <c r="P953" s="8">
        <f t="shared" ca="1" si="103"/>
        <v>1</v>
      </c>
      <c r="Q953" s="8">
        <f t="shared" si="100"/>
        <v>0</v>
      </c>
      <c r="R953" s="16">
        <v>1</v>
      </c>
      <c r="S953" s="16"/>
      <c r="T953" s="19">
        <v>42673</v>
      </c>
      <c r="U953" s="16">
        <v>0</v>
      </c>
      <c r="V953" s="19"/>
      <c r="W953" s="160"/>
      <c r="X953" s="160"/>
      <c r="Y953" s="160"/>
      <c r="Z953" s="160"/>
      <c r="AA953" s="160"/>
      <c r="AB953" s="10">
        <v>42674</v>
      </c>
      <c r="AC953" t="s">
        <v>239</v>
      </c>
      <c r="AD953" s="160">
        <f t="shared" si="104"/>
        <v>0</v>
      </c>
      <c r="AF953" t="s">
        <v>466</v>
      </c>
      <c r="AG953" t="str">
        <f t="shared" si="105"/>
        <v/>
      </c>
    </row>
    <row r="954" spans="1:33" x14ac:dyDescent="0.25">
      <c r="A954">
        <v>5865</v>
      </c>
      <c r="B954">
        <v>27174</v>
      </c>
      <c r="C954" s="6" t="s">
        <v>6429</v>
      </c>
      <c r="D954" s="8">
        <v>22183941.219999999</v>
      </c>
      <c r="E954" s="6" t="s">
        <v>6436</v>
      </c>
      <c r="G954" s="10">
        <v>42690</v>
      </c>
      <c r="J954" s="133">
        <f ca="1">VLOOKUP(A954,OFFSET('Классификация клиентов'!$A$6,1,0,1000,2),2,0)</f>
        <v>1</v>
      </c>
      <c r="K954" s="15">
        <f t="shared" si="99"/>
        <v>1</v>
      </c>
      <c r="L954" s="15"/>
      <c r="M954" s="15"/>
      <c r="N954" s="16">
        <f t="shared" ca="1" si="101"/>
        <v>1</v>
      </c>
      <c r="O954" s="8">
        <f t="shared" ca="1" si="102"/>
        <v>1</v>
      </c>
      <c r="P954" s="8">
        <f t="shared" ca="1" si="103"/>
        <v>1</v>
      </c>
      <c r="Q954" s="8">
        <f t="shared" si="100"/>
        <v>0</v>
      </c>
      <c r="R954" s="16">
        <v>1</v>
      </c>
      <c r="S954" s="16"/>
      <c r="T954" s="19">
        <v>42704</v>
      </c>
      <c r="U954" s="16">
        <v>0</v>
      </c>
      <c r="V954" s="19"/>
      <c r="W954" s="160"/>
      <c r="X954" s="160"/>
      <c r="Y954" s="160"/>
      <c r="Z954" s="160"/>
      <c r="AA954" s="160"/>
      <c r="AB954" s="10">
        <v>42704</v>
      </c>
      <c r="AC954" t="s">
        <v>239</v>
      </c>
      <c r="AD954" s="160">
        <f t="shared" si="104"/>
        <v>0</v>
      </c>
      <c r="AF954" t="s">
        <v>466</v>
      </c>
      <c r="AG954" t="str">
        <f t="shared" si="105"/>
        <v/>
      </c>
    </row>
    <row r="955" spans="1:33" x14ac:dyDescent="0.25">
      <c r="A955">
        <v>5867</v>
      </c>
      <c r="B955">
        <v>18634</v>
      </c>
      <c r="C955" s="6" t="s">
        <v>4698</v>
      </c>
      <c r="D955" s="8">
        <v>1385581519.2099998</v>
      </c>
      <c r="E955" s="6" t="s">
        <v>4262</v>
      </c>
      <c r="G955" s="10">
        <v>42501</v>
      </c>
      <c r="J955" s="133">
        <f ca="1">VLOOKUP(A955,OFFSET('Классификация клиентов'!$A$6,1,0,1000,2),2,0)</f>
        <v>1</v>
      </c>
      <c r="K955" s="15">
        <f t="shared" si="99"/>
        <v>1</v>
      </c>
      <c r="L955" s="15"/>
      <c r="M955" s="15"/>
      <c r="N955" s="16">
        <f t="shared" ca="1" si="101"/>
        <v>1</v>
      </c>
      <c r="O955" s="8">
        <f t="shared" ca="1" si="102"/>
        <v>1</v>
      </c>
      <c r="P955" s="8">
        <f t="shared" ca="1" si="103"/>
        <v>1</v>
      </c>
      <c r="Q955" s="8">
        <f t="shared" si="100"/>
        <v>0</v>
      </c>
      <c r="R955" s="16">
        <v>1</v>
      </c>
      <c r="S955" s="16"/>
      <c r="T955" s="19">
        <v>42510</v>
      </c>
      <c r="U955" s="16">
        <v>0</v>
      </c>
      <c r="V955" s="19"/>
      <c r="W955" s="160"/>
      <c r="X955" s="160"/>
      <c r="Y955" s="160">
        <v>0</v>
      </c>
      <c r="Z955" s="160"/>
      <c r="AA955" s="160"/>
      <c r="AB955" s="10">
        <v>42635</v>
      </c>
      <c r="AC955" t="s">
        <v>296</v>
      </c>
      <c r="AD955" s="160">
        <f t="shared" si="104"/>
        <v>1</v>
      </c>
      <c r="AF955" t="s">
        <v>5027</v>
      </c>
      <c r="AG955" t="str">
        <f t="shared" si="105"/>
        <v>цели: предоставление/погашение займов 3 лицам (РП №17 от 2016-03-11)</v>
      </c>
    </row>
    <row r="956" spans="1:33" x14ac:dyDescent="0.25">
      <c r="A956">
        <v>5870</v>
      </c>
      <c r="B956">
        <v>12392</v>
      </c>
      <c r="C956" s="6" t="s">
        <v>1349</v>
      </c>
      <c r="D956" s="8">
        <v>1832982706.6800001</v>
      </c>
      <c r="E956" s="6" t="s">
        <v>2268</v>
      </c>
      <c r="G956" s="10">
        <v>41817</v>
      </c>
      <c r="J956" s="133">
        <f ca="1">VLOOKUP(A956,OFFSET('Классификация клиентов'!$A$6,1,0,1000,2),2,0)</f>
        <v>1</v>
      </c>
      <c r="K956" s="15">
        <f t="shared" si="99"/>
        <v>1</v>
      </c>
      <c r="L956" s="15"/>
      <c r="M956" s="15"/>
      <c r="N956" s="16">
        <f t="shared" ca="1" si="101"/>
        <v>1</v>
      </c>
      <c r="O956" s="8">
        <f t="shared" ca="1" si="102"/>
        <v>1</v>
      </c>
      <c r="P956" s="8">
        <f t="shared" ca="1" si="103"/>
        <v>1</v>
      </c>
      <c r="Q956" s="8">
        <f t="shared" si="100"/>
        <v>0</v>
      </c>
      <c r="R956" s="16">
        <v>1</v>
      </c>
      <c r="S956" s="16"/>
      <c r="T956" s="19">
        <v>41820</v>
      </c>
      <c r="U956" s="16">
        <v>0</v>
      </c>
      <c r="V956" s="19"/>
      <c r="W956" s="160"/>
      <c r="X956" s="160"/>
      <c r="Y956" s="160">
        <v>0</v>
      </c>
      <c r="Z956" s="160"/>
      <c r="AA956" s="160"/>
      <c r="AB956" s="10">
        <v>42328</v>
      </c>
      <c r="AC956" t="s">
        <v>239</v>
      </c>
      <c r="AD956" s="160">
        <f t="shared" si="104"/>
        <v>1</v>
      </c>
      <c r="AF956" t="s">
        <v>2269</v>
      </c>
      <c r="AG956" t="str">
        <f t="shared" si="105"/>
        <v>цели: предоставление/погашение займов 3 лицам (РМКК №30 от 2014-04-22)</v>
      </c>
    </row>
    <row r="957" spans="1:33" x14ac:dyDescent="0.25">
      <c r="A957">
        <v>5870</v>
      </c>
      <c r="B957">
        <v>14142</v>
      </c>
      <c r="C957" s="6" t="s">
        <v>1695</v>
      </c>
      <c r="D957" s="8">
        <v>158190694.99000001</v>
      </c>
      <c r="E957" s="6" t="s">
        <v>2270</v>
      </c>
      <c r="G957" s="10">
        <v>41974</v>
      </c>
      <c r="J957" s="133">
        <f ca="1">VLOOKUP(A957,OFFSET('Классификация клиентов'!$A$6,1,0,1000,2),2,0)</f>
        <v>1</v>
      </c>
      <c r="K957" s="15">
        <f t="shared" si="99"/>
        <v>1</v>
      </c>
      <c r="L957" s="15"/>
      <c r="M957" s="15"/>
      <c r="N957" s="16">
        <f t="shared" ca="1" si="101"/>
        <v>1</v>
      </c>
      <c r="O957" s="8">
        <f t="shared" ca="1" si="102"/>
        <v>1</v>
      </c>
      <c r="P957" s="8">
        <f t="shared" ca="1" si="103"/>
        <v>1</v>
      </c>
      <c r="Q957" s="8">
        <f t="shared" si="100"/>
        <v>0</v>
      </c>
      <c r="R957" s="16">
        <v>1</v>
      </c>
      <c r="S957" s="16"/>
      <c r="T957" s="19">
        <v>42003</v>
      </c>
      <c r="U957" s="16">
        <v>0</v>
      </c>
      <c r="V957" s="19"/>
      <c r="W957" s="160"/>
      <c r="X957" s="160"/>
      <c r="Y957" s="160"/>
      <c r="Z957" s="160"/>
      <c r="AA957" s="160"/>
      <c r="AB957" s="10">
        <v>41995</v>
      </c>
      <c r="AC957" t="s">
        <v>239</v>
      </c>
      <c r="AD957" s="160">
        <f t="shared" si="104"/>
        <v>0</v>
      </c>
      <c r="AF957" t="s">
        <v>466</v>
      </c>
      <c r="AG957" t="str">
        <f t="shared" si="105"/>
        <v/>
      </c>
    </row>
    <row r="958" spans="1:33" x14ac:dyDescent="0.25">
      <c r="A958">
        <v>5870</v>
      </c>
      <c r="B958">
        <v>17533</v>
      </c>
      <c r="C958" s="6" t="s">
        <v>3705</v>
      </c>
      <c r="D958" s="8">
        <v>300000000</v>
      </c>
      <c r="E958" s="6" t="s">
        <v>3707</v>
      </c>
      <c r="G958" s="10">
        <v>42405</v>
      </c>
      <c r="J958" s="133">
        <f ca="1">VLOOKUP(A958,OFFSET('Классификация клиентов'!$A$6,1,0,1000,2),2,0)</f>
        <v>1</v>
      </c>
      <c r="K958" s="15">
        <f t="shared" si="99"/>
        <v>1</v>
      </c>
      <c r="L958" s="15"/>
      <c r="M958" s="15"/>
      <c r="N958" s="16">
        <f t="shared" ca="1" si="101"/>
        <v>1</v>
      </c>
      <c r="O958" s="8">
        <f t="shared" ca="1" si="102"/>
        <v>1</v>
      </c>
      <c r="P958" s="8">
        <f t="shared" ca="1" si="103"/>
        <v>1</v>
      </c>
      <c r="Q958" s="8">
        <f t="shared" si="100"/>
        <v>0</v>
      </c>
      <c r="R958" s="16">
        <v>1</v>
      </c>
      <c r="S958" s="16"/>
      <c r="T958" s="19">
        <v>42429</v>
      </c>
      <c r="U958" s="16">
        <v>0</v>
      </c>
      <c r="V958" s="19"/>
      <c r="W958" s="160"/>
      <c r="X958" s="160"/>
      <c r="Y958" s="160"/>
      <c r="Z958" s="160"/>
      <c r="AA958" s="160"/>
      <c r="AB958" s="10">
        <v>42420</v>
      </c>
      <c r="AC958" t="s">
        <v>239</v>
      </c>
      <c r="AD958" s="160">
        <f t="shared" si="104"/>
        <v>0</v>
      </c>
      <c r="AF958" t="s">
        <v>466</v>
      </c>
      <c r="AG958" t="str">
        <f t="shared" si="105"/>
        <v/>
      </c>
    </row>
    <row r="959" spans="1:33" x14ac:dyDescent="0.25">
      <c r="A959">
        <v>5870</v>
      </c>
      <c r="B959">
        <v>26599</v>
      </c>
      <c r="C959" s="6" t="s">
        <v>5379</v>
      </c>
      <c r="D959" s="8">
        <v>348350339.36000001</v>
      </c>
      <c r="E959" s="6" t="s">
        <v>5382</v>
      </c>
      <c r="G959" s="10">
        <v>42614</v>
      </c>
      <c r="J959" s="133">
        <f ca="1">VLOOKUP(A959,OFFSET('Классификация клиентов'!$A$6,1,0,1000,2),2,0)</f>
        <v>1</v>
      </c>
      <c r="K959" s="15">
        <f t="shared" si="99"/>
        <v>1</v>
      </c>
      <c r="L959" s="15"/>
      <c r="M959" s="15"/>
      <c r="N959" s="16">
        <f t="shared" ca="1" si="101"/>
        <v>1</v>
      </c>
      <c r="O959" s="8">
        <f t="shared" ca="1" si="102"/>
        <v>1</v>
      </c>
      <c r="P959" s="8">
        <f t="shared" ca="1" si="103"/>
        <v>1</v>
      </c>
      <c r="Q959" s="8">
        <f t="shared" si="100"/>
        <v>0</v>
      </c>
      <c r="R959" s="16">
        <v>1</v>
      </c>
      <c r="S959" s="16"/>
      <c r="T959" s="19">
        <v>42643</v>
      </c>
      <c r="U959" s="16">
        <v>0</v>
      </c>
      <c r="V959" s="19"/>
      <c r="W959" s="160"/>
      <c r="X959" s="160"/>
      <c r="Y959" s="160"/>
      <c r="Z959" s="160"/>
      <c r="AA959" s="160"/>
      <c r="AB959" s="10">
        <v>42635</v>
      </c>
      <c r="AC959" t="s">
        <v>239</v>
      </c>
      <c r="AD959" s="160">
        <f t="shared" si="104"/>
        <v>0</v>
      </c>
      <c r="AF959" t="s">
        <v>466</v>
      </c>
      <c r="AG959" t="str">
        <f t="shared" si="105"/>
        <v/>
      </c>
    </row>
    <row r="960" spans="1:33" x14ac:dyDescent="0.25">
      <c r="A960">
        <v>5874</v>
      </c>
      <c r="B960">
        <v>12071</v>
      </c>
      <c r="C960" s="6" t="s">
        <v>1283</v>
      </c>
      <c r="D960" s="8">
        <v>664500000</v>
      </c>
      <c r="E960" s="6" t="s">
        <v>2271</v>
      </c>
      <c r="G960" s="10">
        <v>41787</v>
      </c>
      <c r="J960" s="133">
        <f ca="1">VLOOKUP(A960,OFFSET('Классификация клиентов'!$A$6,1,0,1000,2),2,0)</f>
        <v>2.2999999999999998</v>
      </c>
      <c r="K960" s="15">
        <f t="shared" si="99"/>
        <v>1</v>
      </c>
      <c r="L960" s="15"/>
      <c r="M960" s="15"/>
      <c r="N960" s="16">
        <f t="shared" ca="1" si="101"/>
        <v>2.2999999999999998</v>
      </c>
      <c r="O960" s="8">
        <f t="shared" ca="1" si="102"/>
        <v>2.2999999999999998</v>
      </c>
      <c r="P960" s="8">
        <f t="shared" ca="1" si="103"/>
        <v>2.2999999999999998</v>
      </c>
      <c r="Q960" s="8">
        <f t="shared" si="100"/>
        <v>0</v>
      </c>
      <c r="R960" s="16">
        <v>1</v>
      </c>
      <c r="S960" s="16"/>
      <c r="T960" s="19">
        <v>41787</v>
      </c>
      <c r="U960" s="16">
        <v>0</v>
      </c>
      <c r="V960" s="19"/>
      <c r="W960" s="160"/>
      <c r="X960" s="160"/>
      <c r="Y960" s="160">
        <v>0</v>
      </c>
      <c r="Z960" s="160"/>
      <c r="AA960" s="160"/>
      <c r="AB960" s="10">
        <v>41790</v>
      </c>
      <c r="AC960" t="s">
        <v>239</v>
      </c>
      <c r="AD960" s="160">
        <f t="shared" si="104"/>
        <v>1</v>
      </c>
      <c r="AF960" t="s">
        <v>2272</v>
      </c>
      <c r="AG960" t="str">
        <f t="shared" si="105"/>
        <v>цели: предоставление/погашение займов 3 лицам (РМКК №22 от 2014-04-01)</v>
      </c>
    </row>
    <row r="961" spans="1:33" x14ac:dyDescent="0.25">
      <c r="A961">
        <v>5882</v>
      </c>
      <c r="B961">
        <v>12457</v>
      </c>
      <c r="C961" s="6" t="s">
        <v>1394</v>
      </c>
      <c r="D961" s="8">
        <v>205201542.97</v>
      </c>
      <c r="E961" s="6" t="s">
        <v>2273</v>
      </c>
      <c r="G961" s="10">
        <v>41822</v>
      </c>
      <c r="J961" s="133">
        <f ca="1">VLOOKUP(A961,OFFSET('Классификация клиентов'!$A$6,1,0,1000,2),2,0)</f>
        <v>2.2000000000000002</v>
      </c>
      <c r="K961" s="15">
        <f t="shared" si="99"/>
        <v>1</v>
      </c>
      <c r="L961" s="15"/>
      <c r="M961" s="15"/>
      <c r="N961" s="16">
        <f t="shared" ca="1" si="101"/>
        <v>2.2000000000000002</v>
      </c>
      <c r="O961" s="8">
        <f t="shared" ca="1" si="102"/>
        <v>2.2000000000000002</v>
      </c>
      <c r="P961" s="8">
        <f t="shared" ca="1" si="103"/>
        <v>2.2000000000000002</v>
      </c>
      <c r="Q961" s="8">
        <f t="shared" si="100"/>
        <v>0</v>
      </c>
      <c r="R961" s="16">
        <v>1</v>
      </c>
      <c r="S961" s="16"/>
      <c r="T961" s="19">
        <v>41823</v>
      </c>
      <c r="U961" s="16">
        <v>0</v>
      </c>
      <c r="V961" s="19"/>
      <c r="W961" s="160"/>
      <c r="X961" s="160"/>
      <c r="Y961" s="160"/>
      <c r="Z961" s="160"/>
      <c r="AA961" s="160"/>
      <c r="AB961" s="10">
        <v>41851</v>
      </c>
      <c r="AC961" t="s">
        <v>239</v>
      </c>
      <c r="AD961" s="160">
        <f t="shared" si="104"/>
        <v>0</v>
      </c>
      <c r="AF961" t="s">
        <v>466</v>
      </c>
      <c r="AG961" t="str">
        <f t="shared" si="105"/>
        <v/>
      </c>
    </row>
    <row r="962" spans="1:33" x14ac:dyDescent="0.25">
      <c r="A962">
        <v>5882</v>
      </c>
      <c r="B962">
        <v>13530</v>
      </c>
      <c r="C962" s="6" t="s">
        <v>1558</v>
      </c>
      <c r="D962" s="8">
        <v>108166666.68000001</v>
      </c>
      <c r="E962" s="6" t="s">
        <v>2274</v>
      </c>
      <c r="G962" s="10">
        <v>41906</v>
      </c>
      <c r="J962" s="133">
        <f ca="1">VLOOKUP(A962,OFFSET('Классификация клиентов'!$A$6,1,0,1000,2),2,0)</f>
        <v>2.2000000000000002</v>
      </c>
      <c r="K962" s="15">
        <f t="shared" si="99"/>
        <v>1</v>
      </c>
      <c r="L962" s="15"/>
      <c r="M962" s="15"/>
      <c r="N962" s="16">
        <f t="shared" ca="1" si="101"/>
        <v>2.2000000000000002</v>
      </c>
      <c r="O962" s="8">
        <f t="shared" ca="1" si="102"/>
        <v>2.2000000000000002</v>
      </c>
      <c r="P962" s="8">
        <f t="shared" ca="1" si="103"/>
        <v>2.2000000000000002</v>
      </c>
      <c r="Q962" s="8">
        <f t="shared" si="100"/>
        <v>0</v>
      </c>
      <c r="R962" s="16">
        <v>1</v>
      </c>
      <c r="S962" s="16"/>
      <c r="T962" s="19">
        <v>41935</v>
      </c>
      <c r="U962" s="16">
        <v>0</v>
      </c>
      <c r="V962" s="19"/>
      <c r="W962" s="160"/>
      <c r="X962" s="160"/>
      <c r="Y962" s="160"/>
      <c r="Z962" s="160"/>
      <c r="AA962" s="160"/>
      <c r="AB962" s="10">
        <v>41943</v>
      </c>
      <c r="AC962" t="s">
        <v>239</v>
      </c>
      <c r="AD962" s="160">
        <f t="shared" si="104"/>
        <v>0</v>
      </c>
      <c r="AF962" t="s">
        <v>466</v>
      </c>
      <c r="AG962" t="str">
        <f t="shared" si="105"/>
        <v/>
      </c>
    </row>
    <row r="963" spans="1:33" x14ac:dyDescent="0.25">
      <c r="A963">
        <v>5882</v>
      </c>
      <c r="B963">
        <v>13531</v>
      </c>
      <c r="C963" s="6" t="s">
        <v>1531</v>
      </c>
      <c r="D963" s="8">
        <v>53166666.68</v>
      </c>
      <c r="E963" s="6" t="s">
        <v>2275</v>
      </c>
      <c r="G963" s="10">
        <v>41906</v>
      </c>
      <c r="J963" s="133">
        <f ca="1">VLOOKUP(A963,OFFSET('Классификация клиентов'!$A$6,1,0,1000,2),2,0)</f>
        <v>2.2000000000000002</v>
      </c>
      <c r="K963" s="15">
        <f t="shared" si="99"/>
        <v>1</v>
      </c>
      <c r="L963" s="15"/>
      <c r="M963" s="15"/>
      <c r="N963" s="16">
        <f t="shared" ca="1" si="101"/>
        <v>2.2000000000000002</v>
      </c>
      <c r="O963" s="8">
        <f t="shared" ca="1" si="102"/>
        <v>2.2000000000000002</v>
      </c>
      <c r="P963" s="8">
        <f t="shared" ca="1" si="103"/>
        <v>2.2000000000000002</v>
      </c>
      <c r="Q963" s="8">
        <f t="shared" si="100"/>
        <v>0</v>
      </c>
      <c r="R963" s="16">
        <v>1</v>
      </c>
      <c r="S963" s="16"/>
      <c r="T963" s="19">
        <v>41914</v>
      </c>
      <c r="U963" s="16">
        <v>0</v>
      </c>
      <c r="V963" s="19"/>
      <c r="W963" s="160"/>
      <c r="X963" s="160"/>
      <c r="Y963" s="160"/>
      <c r="Z963" s="160"/>
      <c r="AA963" s="160"/>
      <c r="AB963" s="10">
        <v>41934</v>
      </c>
      <c r="AC963" t="s">
        <v>239</v>
      </c>
      <c r="AD963" s="160">
        <f t="shared" si="104"/>
        <v>0</v>
      </c>
      <c r="AF963" t="s">
        <v>466</v>
      </c>
      <c r="AG963" t="str">
        <f t="shared" si="105"/>
        <v/>
      </c>
    </row>
    <row r="964" spans="1:33" x14ac:dyDescent="0.25">
      <c r="A964">
        <v>5882</v>
      </c>
      <c r="B964">
        <v>13532</v>
      </c>
      <c r="C964" s="6" t="s">
        <v>1532</v>
      </c>
      <c r="D964" s="8">
        <v>146666666.68000001</v>
      </c>
      <c r="E964" s="6" t="s">
        <v>2276</v>
      </c>
      <c r="G964" s="10">
        <v>41906</v>
      </c>
      <c r="J964" s="133">
        <f ca="1">VLOOKUP(A964,OFFSET('Классификация клиентов'!$A$6,1,0,1000,2),2,0)</f>
        <v>2.2000000000000002</v>
      </c>
      <c r="K964" s="15">
        <f t="shared" si="99"/>
        <v>1</v>
      </c>
      <c r="L964" s="15"/>
      <c r="M964" s="15"/>
      <c r="N964" s="16">
        <f t="shared" ca="1" si="101"/>
        <v>2.2000000000000002</v>
      </c>
      <c r="O964" s="8">
        <f t="shared" ca="1" si="102"/>
        <v>2.2000000000000002</v>
      </c>
      <c r="P964" s="8">
        <f t="shared" ca="1" si="103"/>
        <v>2.2000000000000002</v>
      </c>
      <c r="Q964" s="8">
        <f t="shared" si="100"/>
        <v>0</v>
      </c>
      <c r="R964" s="16">
        <v>1</v>
      </c>
      <c r="S964" s="16"/>
      <c r="T964" s="19">
        <v>41914</v>
      </c>
      <c r="U964" s="16">
        <v>0</v>
      </c>
      <c r="V964" s="19"/>
      <c r="W964" s="160"/>
      <c r="X964" s="160"/>
      <c r="Y964" s="160"/>
      <c r="Z964" s="160"/>
      <c r="AA964" s="160"/>
      <c r="AB964" s="10">
        <v>41934</v>
      </c>
      <c r="AC964" t="s">
        <v>239</v>
      </c>
      <c r="AD964" s="160">
        <f t="shared" si="104"/>
        <v>0</v>
      </c>
      <c r="AF964" t="s">
        <v>466</v>
      </c>
      <c r="AG964" t="str">
        <f t="shared" si="105"/>
        <v/>
      </c>
    </row>
    <row r="965" spans="1:33" x14ac:dyDescent="0.25">
      <c r="A965">
        <v>5882</v>
      </c>
      <c r="B965">
        <v>17745</v>
      </c>
      <c r="C965" s="6" t="s">
        <v>3934</v>
      </c>
      <c r="D965" s="8">
        <v>231161088.88999999</v>
      </c>
      <c r="E965" s="6" t="s">
        <v>3937</v>
      </c>
      <c r="G965" s="10">
        <v>42466</v>
      </c>
      <c r="J965" s="133">
        <f ca="1">VLOOKUP(A965,OFFSET('Классификация клиентов'!$A$6,1,0,1000,2),2,0)</f>
        <v>2.2000000000000002</v>
      </c>
      <c r="K965" s="15">
        <f t="shared" si="99"/>
        <v>1</v>
      </c>
      <c r="L965" s="15"/>
      <c r="M965" s="15"/>
      <c r="N965" s="16">
        <f t="shared" ca="1" si="101"/>
        <v>2.2000000000000002</v>
      </c>
      <c r="O965" s="8">
        <f t="shared" ca="1" si="102"/>
        <v>2.2000000000000002</v>
      </c>
      <c r="P965" s="8">
        <f t="shared" ca="1" si="103"/>
        <v>2.2000000000000002</v>
      </c>
      <c r="Q965" s="8">
        <f t="shared" si="100"/>
        <v>0</v>
      </c>
      <c r="R965" s="16">
        <v>1</v>
      </c>
      <c r="S965" s="16"/>
      <c r="T965" s="19">
        <v>42467</v>
      </c>
      <c r="U965" s="16">
        <v>0</v>
      </c>
      <c r="V965" s="19"/>
      <c r="W965" s="160"/>
      <c r="X965" s="160"/>
      <c r="Y965" s="160"/>
      <c r="Z965" s="160"/>
      <c r="AA965" s="160"/>
      <c r="AB965" s="10">
        <v>42490</v>
      </c>
      <c r="AC965" t="s">
        <v>239</v>
      </c>
      <c r="AD965" s="160">
        <f t="shared" si="104"/>
        <v>0</v>
      </c>
      <c r="AF965" t="s">
        <v>466</v>
      </c>
      <c r="AG965" t="str">
        <f t="shared" si="105"/>
        <v/>
      </c>
    </row>
    <row r="966" spans="1:33" x14ac:dyDescent="0.25">
      <c r="A966">
        <v>5894</v>
      </c>
      <c r="B966">
        <v>11839</v>
      </c>
      <c r="C966" s="6" t="s">
        <v>1234</v>
      </c>
      <c r="D966" s="8">
        <v>39105170000</v>
      </c>
      <c r="E966" s="6" t="s">
        <v>2078</v>
      </c>
      <c r="G966" s="10">
        <v>41754</v>
      </c>
      <c r="J966" s="133">
        <f ca="1">VLOOKUP(A966,OFFSET('Классификация клиентов'!$A$6,1,0,1000,2),2,0)</f>
        <v>1</v>
      </c>
      <c r="K966" s="15">
        <f t="shared" ref="K966:K1029" si="106" xml:space="preserve"> ROUND(MAX( IF(R966 = 0, IF(S966 = 1, 1, J966), 1)*1, IF(U966 &gt; 30, 3, IF(U966 &gt; 5, 2, 1)), IF(W966 &gt; 0, 2, 1), IF(X966 &gt; 0,2,1)), 0)</f>
        <v>1</v>
      </c>
      <c r="L966" s="15"/>
      <c r="M966" s="15"/>
      <c r="N966" s="16">
        <f t="shared" ca="1" si="101"/>
        <v>1</v>
      </c>
      <c r="O966" s="8">
        <f t="shared" ca="1" si="102"/>
        <v>1</v>
      </c>
      <c r="P966" s="8">
        <f t="shared" ca="1" si="103"/>
        <v>1</v>
      </c>
      <c r="Q966" s="8">
        <f t="shared" ref="Q966:Q1029" si="107">IF(ISNA(VLOOKUP(B966,aid_exc,1,0)), 0, VLOOKUP(B966,aid_exc,2,0))</f>
        <v>0</v>
      </c>
      <c r="R966" s="16">
        <v>1</v>
      </c>
      <c r="S966" s="16"/>
      <c r="T966" s="19">
        <v>41759</v>
      </c>
      <c r="U966" s="16">
        <v>0</v>
      </c>
      <c r="V966" s="19"/>
      <c r="W966" s="160">
        <v>0</v>
      </c>
      <c r="X966" s="160"/>
      <c r="Y966" s="160">
        <v>0</v>
      </c>
      <c r="Z966" s="160"/>
      <c r="AA966" s="160"/>
      <c r="AB966" s="10">
        <v>42146</v>
      </c>
      <c r="AC966" t="s">
        <v>296</v>
      </c>
      <c r="AD966" s="160">
        <f t="shared" si="104"/>
        <v>2</v>
      </c>
      <c r="AF966" t="s">
        <v>2487</v>
      </c>
      <c r="AG966" t="str">
        <f t="shared" si="105"/>
        <v>реструктуризация (РП №45 от 2015-04-28);
цели: предоставление/погашение займов 3 лицам (РП №13 от 2014-04-08)</v>
      </c>
    </row>
    <row r="967" spans="1:33" x14ac:dyDescent="0.25">
      <c r="A967">
        <v>5904</v>
      </c>
      <c r="B967">
        <v>17721</v>
      </c>
      <c r="C967" s="6" t="s">
        <v>4946</v>
      </c>
      <c r="D967" s="8">
        <v>1804.85</v>
      </c>
      <c r="E967" s="6" t="s">
        <v>6917</v>
      </c>
      <c r="G967" s="10">
        <v>42458</v>
      </c>
      <c r="J967" s="133">
        <f ca="1">VLOOKUP(A967,OFFSET('Классификация клиентов'!$A$6,1,0,1000,2),2,0)</f>
        <v>1</v>
      </c>
      <c r="K967" s="15">
        <f t="shared" ca="1" si="106"/>
        <v>3</v>
      </c>
      <c r="L967" s="15"/>
      <c r="M967" s="15"/>
      <c r="N967" s="16">
        <f t="shared" ref="N967:N1030" ca="1" si="108">MAX(1, J967+K967-1 +
            IF(OR( M967*1=0, NOT(ISERR(SEARCH((ROUND(J967,0)+K967-1) &amp; "", IF(L967&lt;&gt;-2, "", LEFT(M967)-1) &amp; M967)) )),
                   IF(L967=-2, -( IF(AND(M967*1&lt;&gt;0,  LEFT(M967)*1 = ROUND(J967,0)+K967), 0, 1 ) + J967 - ROUND(J967,0) ), L967),  0) )</f>
        <v>3</v>
      </c>
      <c r="O967" s="8">
        <f t="shared" ref="O967:O1030" ca="1" si="109">MAX(N967, IF(Y967&gt;0,3,1), IF(Z967&gt;0,3,1), IF(AA967&gt;0,3,1))</f>
        <v>3</v>
      </c>
      <c r="P967" s="8">
        <f t="shared" ref="P967:P1030" ca="1" si="110">IF(Q967=1, N967, IF(Q967=2, 0, O967))</f>
        <v>3</v>
      </c>
      <c r="Q967" s="8">
        <f t="shared" si="107"/>
        <v>0</v>
      </c>
      <c r="R967" s="16">
        <v>0</v>
      </c>
      <c r="S967" s="16"/>
      <c r="T967" s="19">
        <v>219148</v>
      </c>
      <c r="U967" s="16">
        <v>43</v>
      </c>
      <c r="V967" s="19"/>
      <c r="W967" s="160"/>
      <c r="X967" s="160"/>
      <c r="Y967" s="160"/>
      <c r="Z967" s="160"/>
      <c r="AA967" s="160"/>
      <c r="AB967" s="10">
        <v>42726</v>
      </c>
      <c r="AC967" t="s">
        <v>298</v>
      </c>
      <c r="AD967" s="160">
        <f t="shared" ref="AD967:AD1030" si="111">COUNTA(W967:AA967)</f>
        <v>0</v>
      </c>
      <c r="AF967" t="s">
        <v>466</v>
      </c>
      <c r="AG967" t="str">
        <f t="shared" ref="AG967:AG1030" si="112">SUBSTITUTE( SUBSTITUTE(AF967,"restr", " - реструктуризация"), "targ", " - цели")</f>
        <v/>
      </c>
    </row>
    <row r="968" spans="1:33" x14ac:dyDescent="0.25">
      <c r="A968">
        <v>5922</v>
      </c>
      <c r="B968">
        <v>16676</v>
      </c>
      <c r="C968" s="6" t="s">
        <v>2976</v>
      </c>
      <c r="D968" s="8">
        <v>222222222.24000001</v>
      </c>
      <c r="E968" s="6" t="s">
        <v>2981</v>
      </c>
      <c r="G968" s="10">
        <v>42276</v>
      </c>
      <c r="J968" s="133">
        <f ca="1">VLOOKUP(A968,OFFSET('Классификация клиентов'!$A$6,1,0,1000,2),2,0)</f>
        <v>2.1</v>
      </c>
      <c r="K968" s="15">
        <f t="shared" si="106"/>
        <v>1</v>
      </c>
      <c r="L968" s="15"/>
      <c r="M968" s="15"/>
      <c r="N968" s="16">
        <f t="shared" ca="1" si="108"/>
        <v>2.1</v>
      </c>
      <c r="O968" s="8">
        <f t="shared" ca="1" si="109"/>
        <v>2.1</v>
      </c>
      <c r="P968" s="8">
        <f t="shared" ca="1" si="110"/>
        <v>2.1</v>
      </c>
      <c r="Q968" s="8">
        <f t="shared" si="107"/>
        <v>0</v>
      </c>
      <c r="R968" s="16">
        <v>1</v>
      </c>
      <c r="S968" s="16"/>
      <c r="T968" s="19">
        <v>42277</v>
      </c>
      <c r="U968" s="16">
        <v>1</v>
      </c>
      <c r="V968" s="19" t="s">
        <v>7724</v>
      </c>
      <c r="W968" s="160"/>
      <c r="X968" s="160"/>
      <c r="Y968" s="160"/>
      <c r="Z968" s="160"/>
      <c r="AA968" s="160"/>
      <c r="AB968" s="10">
        <v>42755</v>
      </c>
      <c r="AC968" t="s">
        <v>239</v>
      </c>
      <c r="AD968" s="160">
        <f t="shared" si="111"/>
        <v>0</v>
      </c>
      <c r="AF968" t="s">
        <v>466</v>
      </c>
      <c r="AG968" t="str">
        <f t="shared" si="112"/>
        <v/>
      </c>
    </row>
    <row r="969" spans="1:33" x14ac:dyDescent="0.25">
      <c r="A969">
        <v>5922</v>
      </c>
      <c r="B969">
        <v>21383</v>
      </c>
      <c r="C969" s="6" t="s">
        <v>4699</v>
      </c>
      <c r="D969" s="8">
        <v>500000000</v>
      </c>
      <c r="E969" s="6" t="s">
        <v>4731</v>
      </c>
      <c r="G969" s="10">
        <v>42537</v>
      </c>
      <c r="J969" s="133">
        <f ca="1">VLOOKUP(A969,OFFSET('Классификация клиентов'!$A$6,1,0,1000,2),2,0)</f>
        <v>2.1</v>
      </c>
      <c r="K969" s="15">
        <f t="shared" si="106"/>
        <v>1</v>
      </c>
      <c r="L969" s="15"/>
      <c r="M969" s="15"/>
      <c r="N969" s="16">
        <f t="shared" ca="1" si="108"/>
        <v>2.1</v>
      </c>
      <c r="O969" s="8">
        <f t="shared" ca="1" si="109"/>
        <v>2.1</v>
      </c>
      <c r="P969" s="8">
        <f t="shared" ca="1" si="110"/>
        <v>2.1</v>
      </c>
      <c r="Q969" s="8">
        <f t="shared" si="107"/>
        <v>0</v>
      </c>
      <c r="R969" s="16">
        <v>1</v>
      </c>
      <c r="S969" s="16"/>
      <c r="T969" s="19">
        <v>42551</v>
      </c>
      <c r="U969" s="16">
        <v>0</v>
      </c>
      <c r="V969" s="19"/>
      <c r="W969" s="160"/>
      <c r="X969" s="160"/>
      <c r="Y969" s="160"/>
      <c r="Z969" s="160"/>
      <c r="AA969" s="160"/>
      <c r="AB969" s="10">
        <v>42543</v>
      </c>
      <c r="AC969" t="s">
        <v>239</v>
      </c>
      <c r="AD969" s="160">
        <f t="shared" si="111"/>
        <v>0</v>
      </c>
      <c r="AF969" t="s">
        <v>466</v>
      </c>
      <c r="AG969" t="str">
        <f t="shared" si="112"/>
        <v/>
      </c>
    </row>
    <row r="970" spans="1:33" x14ac:dyDescent="0.25">
      <c r="A970">
        <v>5923</v>
      </c>
      <c r="B970">
        <v>20966</v>
      </c>
      <c r="C970" s="6" t="s">
        <v>6509</v>
      </c>
      <c r="D970" s="8">
        <v>514045779.23000002</v>
      </c>
      <c r="E970" s="6" t="s">
        <v>4732</v>
      </c>
      <c r="G970" s="10">
        <v>42083</v>
      </c>
      <c r="J970" s="133">
        <f ca="1">VLOOKUP(A970,OFFSET('Классификация клиентов'!$A$6,1,0,1000,2),2,0)</f>
        <v>1</v>
      </c>
      <c r="K970" s="15">
        <f t="shared" si="106"/>
        <v>1</v>
      </c>
      <c r="L970" s="15">
        <v>-2</v>
      </c>
      <c r="M970" s="15" t="s">
        <v>178</v>
      </c>
      <c r="N970" s="16">
        <f t="shared" ca="1" si="108"/>
        <v>1</v>
      </c>
      <c r="O970" s="8">
        <f t="shared" ca="1" si="109"/>
        <v>1</v>
      </c>
      <c r="P970" s="8">
        <f t="shared" ca="1" si="110"/>
        <v>1</v>
      </c>
      <c r="Q970" s="8">
        <f t="shared" si="107"/>
        <v>0</v>
      </c>
      <c r="R970" s="16">
        <v>1</v>
      </c>
      <c r="S970" s="16"/>
      <c r="T970" s="19">
        <v>42536</v>
      </c>
      <c r="U970" s="16">
        <v>0</v>
      </c>
      <c r="V970" s="19"/>
      <c r="W970" s="160"/>
      <c r="X970" s="160"/>
      <c r="Y970" s="160">
        <v>0</v>
      </c>
      <c r="Z970" s="160"/>
      <c r="AA970" s="160"/>
      <c r="AB970" s="10">
        <v>42704</v>
      </c>
      <c r="AC970" t="s">
        <v>296</v>
      </c>
      <c r="AD970" s="160">
        <f t="shared" si="111"/>
        <v>1</v>
      </c>
      <c r="AF970" t="s">
        <v>7730</v>
      </c>
      <c r="AG970" t="str">
        <f t="shared" si="112"/>
        <v>цели: предоставление/погашение займов 3 лицам (РП №15 от 2016-03-02)</v>
      </c>
    </row>
    <row r="971" spans="1:33" x14ac:dyDescent="0.25">
      <c r="A971">
        <v>5932</v>
      </c>
      <c r="B971">
        <v>12395</v>
      </c>
      <c r="C971" s="6" t="s">
        <v>1351</v>
      </c>
      <c r="D971" s="8">
        <v>943218804.51999998</v>
      </c>
      <c r="E971" s="6" t="s">
        <v>2277</v>
      </c>
      <c r="G971" s="10">
        <v>41820</v>
      </c>
      <c r="J971" s="133">
        <f ca="1">VLOOKUP(A971,OFFSET('Классификация клиентов'!$A$6,1,0,1000,2),2,0)</f>
        <v>2.2999999999999998</v>
      </c>
      <c r="K971" s="15">
        <f t="shared" si="106"/>
        <v>1</v>
      </c>
      <c r="L971" s="15"/>
      <c r="M971" s="15"/>
      <c r="N971" s="16">
        <f t="shared" ca="1" si="108"/>
        <v>2.2999999999999998</v>
      </c>
      <c r="O971" s="8">
        <f t="shared" ca="1" si="109"/>
        <v>2.2999999999999998</v>
      </c>
      <c r="P971" s="8">
        <f t="shared" ca="1" si="110"/>
        <v>2.2999999999999998</v>
      </c>
      <c r="Q971" s="8">
        <f t="shared" si="107"/>
        <v>0</v>
      </c>
      <c r="R971" s="16">
        <v>1</v>
      </c>
      <c r="S971" s="16"/>
      <c r="T971" s="19">
        <v>41851</v>
      </c>
      <c r="U971" s="16">
        <v>0</v>
      </c>
      <c r="V971" s="19"/>
      <c r="W971" s="160"/>
      <c r="X971" s="160"/>
      <c r="Y971" s="160"/>
      <c r="Z971" s="160"/>
      <c r="AA971" s="160"/>
      <c r="AB971" s="10">
        <v>42328</v>
      </c>
      <c r="AC971" t="s">
        <v>239</v>
      </c>
      <c r="AD971" s="160">
        <f t="shared" si="111"/>
        <v>0</v>
      </c>
      <c r="AF971" t="s">
        <v>466</v>
      </c>
      <c r="AG971" t="str">
        <f t="shared" si="112"/>
        <v/>
      </c>
    </row>
    <row r="972" spans="1:33" x14ac:dyDescent="0.25">
      <c r="A972">
        <v>5932</v>
      </c>
      <c r="B972">
        <v>13489</v>
      </c>
      <c r="C972" s="6" t="s">
        <v>1486</v>
      </c>
      <c r="D972" s="8">
        <v>237103839.31</v>
      </c>
      <c r="E972" s="6" t="s">
        <v>2278</v>
      </c>
      <c r="G972" s="10">
        <v>41907</v>
      </c>
      <c r="J972" s="133">
        <f ca="1">VLOOKUP(A972,OFFSET('Классификация клиентов'!$A$6,1,0,1000,2),2,0)</f>
        <v>2.2999999999999998</v>
      </c>
      <c r="K972" s="15">
        <f t="shared" si="106"/>
        <v>1</v>
      </c>
      <c r="L972" s="15"/>
      <c r="M972" s="15"/>
      <c r="N972" s="16">
        <f t="shared" ca="1" si="108"/>
        <v>2.2999999999999998</v>
      </c>
      <c r="O972" s="8">
        <f t="shared" ca="1" si="109"/>
        <v>2.2999999999999998</v>
      </c>
      <c r="P972" s="8">
        <f t="shared" ca="1" si="110"/>
        <v>2.2999999999999998</v>
      </c>
      <c r="Q972" s="8">
        <f t="shared" si="107"/>
        <v>0</v>
      </c>
      <c r="R972" s="16">
        <v>1</v>
      </c>
      <c r="S972" s="16"/>
      <c r="T972" s="19">
        <v>41912</v>
      </c>
      <c r="U972" s="16">
        <v>0</v>
      </c>
      <c r="V972" s="19"/>
      <c r="W972" s="160"/>
      <c r="X972" s="160"/>
      <c r="Y972" s="160"/>
      <c r="Z972" s="160"/>
      <c r="AA972" s="160"/>
      <c r="AB972" s="10">
        <v>42328</v>
      </c>
      <c r="AC972" t="s">
        <v>239</v>
      </c>
      <c r="AD972" s="160">
        <f t="shared" si="111"/>
        <v>0</v>
      </c>
      <c r="AF972" t="s">
        <v>466</v>
      </c>
      <c r="AG972" t="str">
        <f t="shared" si="112"/>
        <v/>
      </c>
    </row>
    <row r="973" spans="1:33" x14ac:dyDescent="0.25">
      <c r="A973">
        <v>5941</v>
      </c>
      <c r="B973">
        <v>27113</v>
      </c>
      <c r="C973" s="6" t="s">
        <v>6031</v>
      </c>
      <c r="D973" s="8">
        <v>260000000</v>
      </c>
      <c r="E973" s="6" t="s">
        <v>6173</v>
      </c>
      <c r="G973" s="10">
        <v>42692</v>
      </c>
      <c r="J973" s="133">
        <f ca="1">VLOOKUP(A973,OFFSET('Классификация клиентов'!$A$6,1,0,1000,2),2,0)</f>
        <v>1</v>
      </c>
      <c r="K973" s="15">
        <f t="shared" si="106"/>
        <v>1</v>
      </c>
      <c r="L973" s="15"/>
      <c r="M973" s="15"/>
      <c r="N973" s="16">
        <f t="shared" ca="1" si="108"/>
        <v>1</v>
      </c>
      <c r="O973" s="8">
        <f t="shared" ca="1" si="109"/>
        <v>1</v>
      </c>
      <c r="P973" s="8">
        <f t="shared" ca="1" si="110"/>
        <v>1</v>
      </c>
      <c r="Q973" s="8">
        <f t="shared" si="107"/>
        <v>0</v>
      </c>
      <c r="R973" s="16">
        <v>1</v>
      </c>
      <c r="S973" s="16"/>
      <c r="T973" s="19">
        <v>42714</v>
      </c>
      <c r="U973" s="16">
        <v>0</v>
      </c>
      <c r="V973" s="19"/>
      <c r="W973" s="160"/>
      <c r="X973" s="160"/>
      <c r="Y973" s="160"/>
      <c r="Z973" s="160"/>
      <c r="AA973" s="160"/>
      <c r="AB973" s="10">
        <v>42696</v>
      </c>
      <c r="AC973" t="s">
        <v>239</v>
      </c>
      <c r="AD973" s="160">
        <f t="shared" si="111"/>
        <v>0</v>
      </c>
      <c r="AF973" t="s">
        <v>466</v>
      </c>
      <c r="AG973" t="str">
        <f t="shared" si="112"/>
        <v/>
      </c>
    </row>
    <row r="974" spans="1:33" x14ac:dyDescent="0.25">
      <c r="A974">
        <v>5942</v>
      </c>
      <c r="B974">
        <v>12614</v>
      </c>
      <c r="C974" s="6" t="s">
        <v>1403</v>
      </c>
      <c r="D974" s="8">
        <v>24000000</v>
      </c>
      <c r="E974" s="6" t="s">
        <v>2279</v>
      </c>
      <c r="G974" s="10">
        <v>40428</v>
      </c>
      <c r="J974" s="133">
        <f ca="1">VLOOKUP(A974,OFFSET('Классификация клиентов'!$A$6,1,0,1000,2),2,0)</f>
        <v>3</v>
      </c>
      <c r="K974" s="15">
        <f t="shared" si="106"/>
        <v>3</v>
      </c>
      <c r="L974" s="15"/>
      <c r="M974" s="15"/>
      <c r="N974" s="16">
        <f t="shared" ca="1" si="108"/>
        <v>5</v>
      </c>
      <c r="O974" s="8">
        <f t="shared" ca="1" si="109"/>
        <v>5</v>
      </c>
      <c r="P974" s="8">
        <f t="shared" ca="1" si="110"/>
        <v>5</v>
      </c>
      <c r="Q974" s="8">
        <f t="shared" si="107"/>
        <v>0</v>
      </c>
      <c r="R974" s="16">
        <v>1</v>
      </c>
      <c r="S974" s="16"/>
      <c r="T974" s="19">
        <v>36526</v>
      </c>
      <c r="U974" s="16">
        <v>1315</v>
      </c>
      <c r="V974" s="19"/>
      <c r="W974" s="160">
        <v>1</v>
      </c>
      <c r="X974" s="160"/>
      <c r="Y974" s="160"/>
      <c r="Z974" s="160"/>
      <c r="AA974" s="160"/>
      <c r="AB974" s="10">
        <v>42696</v>
      </c>
      <c r="AC974" t="s">
        <v>563</v>
      </c>
      <c r="AD974" s="160">
        <f t="shared" si="111"/>
        <v>1</v>
      </c>
      <c r="AF974" t="s">
        <v>1851</v>
      </c>
      <c r="AG974" t="str">
        <f t="shared" si="112"/>
        <v>реструктуризация (РУОБ отсутствует)</v>
      </c>
    </row>
    <row r="975" spans="1:33" x14ac:dyDescent="0.25">
      <c r="A975">
        <v>5943</v>
      </c>
      <c r="B975">
        <v>12521</v>
      </c>
      <c r="C975" s="6" t="s">
        <v>1428</v>
      </c>
      <c r="D975" s="8">
        <v>43750000</v>
      </c>
      <c r="E975" s="6" t="s">
        <v>2280</v>
      </c>
      <c r="G975" s="10">
        <v>40430</v>
      </c>
      <c r="J975" s="133">
        <f ca="1">VLOOKUP(A975,OFFSET('Классификация клиентов'!$A$6,1,0,1000,2),2,0)</f>
        <v>3</v>
      </c>
      <c r="K975" s="15">
        <f t="shared" si="106"/>
        <v>3</v>
      </c>
      <c r="L975" s="15"/>
      <c r="M975" s="15"/>
      <c r="N975" s="16">
        <f t="shared" ca="1" si="108"/>
        <v>5</v>
      </c>
      <c r="O975" s="8">
        <f t="shared" ca="1" si="109"/>
        <v>5</v>
      </c>
      <c r="P975" s="8">
        <f t="shared" ca="1" si="110"/>
        <v>5</v>
      </c>
      <c r="Q975" s="8">
        <f t="shared" si="107"/>
        <v>0</v>
      </c>
      <c r="R975" s="16">
        <v>1</v>
      </c>
      <c r="S975" s="16"/>
      <c r="T975" s="19">
        <v>36526</v>
      </c>
      <c r="U975" s="16">
        <v>1092</v>
      </c>
      <c r="V975" s="19"/>
      <c r="W975" s="160">
        <v>1</v>
      </c>
      <c r="X975" s="160"/>
      <c r="Y975" s="160"/>
      <c r="Z975" s="160"/>
      <c r="AA975" s="160"/>
      <c r="AB975" s="10">
        <v>41912</v>
      </c>
      <c r="AC975" t="s">
        <v>563</v>
      </c>
      <c r="AD975" s="160">
        <f t="shared" si="111"/>
        <v>1</v>
      </c>
      <c r="AF975" t="s">
        <v>1851</v>
      </c>
      <c r="AG975" t="str">
        <f t="shared" si="112"/>
        <v>реструктуризация (РУОБ отсутствует)</v>
      </c>
    </row>
    <row r="976" spans="1:33" x14ac:dyDescent="0.25">
      <c r="A976">
        <v>5943</v>
      </c>
      <c r="B976">
        <v>12522</v>
      </c>
      <c r="C976" s="6" t="s">
        <v>1425</v>
      </c>
      <c r="D976" s="8">
        <v>175557804.03</v>
      </c>
      <c r="E976" s="6" t="s">
        <v>2281</v>
      </c>
      <c r="G976" s="10">
        <v>40662</v>
      </c>
      <c r="J976" s="133">
        <f ca="1">VLOOKUP(A976,OFFSET('Классификация клиентов'!$A$6,1,0,1000,2),2,0)</f>
        <v>3</v>
      </c>
      <c r="K976" s="15">
        <f t="shared" si="106"/>
        <v>3</v>
      </c>
      <c r="L976" s="15"/>
      <c r="M976" s="15"/>
      <c r="N976" s="16">
        <f t="shared" ca="1" si="108"/>
        <v>5</v>
      </c>
      <c r="O976" s="8">
        <f t="shared" ca="1" si="109"/>
        <v>5</v>
      </c>
      <c r="P976" s="8">
        <f t="shared" ca="1" si="110"/>
        <v>5</v>
      </c>
      <c r="Q976" s="8">
        <f t="shared" si="107"/>
        <v>0</v>
      </c>
      <c r="R976" s="16">
        <v>1</v>
      </c>
      <c r="S976" s="16"/>
      <c r="T976" s="19">
        <v>36526</v>
      </c>
      <c r="U976" s="16">
        <v>1097</v>
      </c>
      <c r="V976" s="19"/>
      <c r="W976" s="160">
        <v>1</v>
      </c>
      <c r="X976" s="160"/>
      <c r="Y976" s="160"/>
      <c r="Z976" s="160"/>
      <c r="AA976" s="160"/>
      <c r="AB976" s="10">
        <v>41912</v>
      </c>
      <c r="AC976" t="s">
        <v>563</v>
      </c>
      <c r="AD976" s="160">
        <f t="shared" si="111"/>
        <v>1</v>
      </c>
      <c r="AF976" t="s">
        <v>1851</v>
      </c>
      <c r="AG976" t="str">
        <f t="shared" si="112"/>
        <v>реструктуризация (РУОБ отсутствует)</v>
      </c>
    </row>
    <row r="977" spans="1:33" x14ac:dyDescent="0.25">
      <c r="A977">
        <v>5946</v>
      </c>
      <c r="B977">
        <v>13534</v>
      </c>
      <c r="C977" s="6" t="s">
        <v>1538</v>
      </c>
      <c r="D977" s="8">
        <v>742138900.48000002</v>
      </c>
      <c r="E977" s="6" t="s">
        <v>2282</v>
      </c>
      <c r="G977" s="10">
        <v>41911</v>
      </c>
      <c r="J977" s="133">
        <f ca="1">VLOOKUP(A977,OFFSET('Классификация клиентов'!$A$6,1,0,1000,2),2,0)</f>
        <v>2.2000000000000002</v>
      </c>
      <c r="K977" s="15">
        <f t="shared" si="106"/>
        <v>1</v>
      </c>
      <c r="L977" s="15"/>
      <c r="M977" s="15"/>
      <c r="N977" s="16">
        <f t="shared" ca="1" si="108"/>
        <v>2.2000000000000002</v>
      </c>
      <c r="O977" s="8">
        <f t="shared" ca="1" si="109"/>
        <v>2.2000000000000002</v>
      </c>
      <c r="P977" s="8">
        <f t="shared" ca="1" si="110"/>
        <v>2.2000000000000002</v>
      </c>
      <c r="Q977" s="8">
        <f t="shared" si="107"/>
        <v>0</v>
      </c>
      <c r="R977" s="16">
        <v>1</v>
      </c>
      <c r="S977" s="16"/>
      <c r="T977" s="19">
        <v>41929</v>
      </c>
      <c r="U977" s="16">
        <v>0</v>
      </c>
      <c r="V977" s="19"/>
      <c r="W977" s="160"/>
      <c r="X977" s="160"/>
      <c r="Y977" s="160"/>
      <c r="Z977" s="160"/>
      <c r="AA977" s="160"/>
      <c r="AB977" s="10">
        <v>41934</v>
      </c>
      <c r="AC977" t="s">
        <v>239</v>
      </c>
      <c r="AD977" s="160">
        <f t="shared" si="111"/>
        <v>0</v>
      </c>
      <c r="AF977" t="s">
        <v>466</v>
      </c>
      <c r="AG977" t="str">
        <f t="shared" si="112"/>
        <v/>
      </c>
    </row>
    <row r="978" spans="1:33" x14ac:dyDescent="0.25">
      <c r="A978">
        <v>5958</v>
      </c>
      <c r="B978">
        <v>17653</v>
      </c>
      <c r="C978" s="6" t="s">
        <v>3822</v>
      </c>
      <c r="D978" s="8">
        <v>41624666.700000003</v>
      </c>
      <c r="E978" s="6" t="s">
        <v>3828</v>
      </c>
      <c r="G978" s="10">
        <v>42443</v>
      </c>
      <c r="J978" s="133">
        <f ca="1">VLOOKUP(A978,OFFSET('Классификация клиентов'!$A$6,1,0,1000,2),2,0)</f>
        <v>2.1</v>
      </c>
      <c r="K978" s="15">
        <f t="shared" si="106"/>
        <v>1</v>
      </c>
      <c r="L978" s="15"/>
      <c r="M978" s="15"/>
      <c r="N978" s="16">
        <f t="shared" ca="1" si="108"/>
        <v>2.1</v>
      </c>
      <c r="O978" s="8">
        <f t="shared" ca="1" si="109"/>
        <v>2.1</v>
      </c>
      <c r="P978" s="8">
        <f t="shared" ca="1" si="110"/>
        <v>2.1</v>
      </c>
      <c r="Q978" s="8">
        <f t="shared" si="107"/>
        <v>0</v>
      </c>
      <c r="R978" s="16">
        <v>1</v>
      </c>
      <c r="S978" s="16"/>
      <c r="T978" s="19">
        <v>36526</v>
      </c>
      <c r="U978" s="16">
        <v>0</v>
      </c>
      <c r="V978" s="19"/>
      <c r="W978" s="160"/>
      <c r="X978" s="160"/>
      <c r="Y978" s="160"/>
      <c r="Z978" s="160"/>
      <c r="AA978" s="160"/>
      <c r="AB978" s="10">
        <v>42445</v>
      </c>
      <c r="AC978" t="s">
        <v>298</v>
      </c>
      <c r="AD978" s="160">
        <f t="shared" si="111"/>
        <v>0</v>
      </c>
      <c r="AF978" t="s">
        <v>466</v>
      </c>
      <c r="AG978" t="str">
        <f t="shared" si="112"/>
        <v/>
      </c>
    </row>
    <row r="979" spans="1:33" x14ac:dyDescent="0.25">
      <c r="A979">
        <v>5958</v>
      </c>
      <c r="B979">
        <v>17661</v>
      </c>
      <c r="C979" s="6" t="s">
        <v>3823</v>
      </c>
      <c r="D979" s="8">
        <v>432554666.69999999</v>
      </c>
      <c r="E979" s="6" t="s">
        <v>3829</v>
      </c>
      <c r="G979" s="10">
        <v>42443</v>
      </c>
      <c r="J979" s="133">
        <f ca="1">VLOOKUP(A979,OFFSET('Классификация клиентов'!$A$6,1,0,1000,2),2,0)</f>
        <v>2.1</v>
      </c>
      <c r="K979" s="15">
        <f t="shared" si="106"/>
        <v>1</v>
      </c>
      <c r="L979" s="15"/>
      <c r="M979" s="15"/>
      <c r="N979" s="16">
        <f t="shared" ca="1" si="108"/>
        <v>2.1</v>
      </c>
      <c r="O979" s="8">
        <f t="shared" ca="1" si="109"/>
        <v>2.1</v>
      </c>
      <c r="P979" s="8">
        <f t="shared" ca="1" si="110"/>
        <v>2.1</v>
      </c>
      <c r="Q979" s="8">
        <f t="shared" si="107"/>
        <v>0</v>
      </c>
      <c r="R979" s="16">
        <v>1</v>
      </c>
      <c r="S979" s="16"/>
      <c r="T979" s="19">
        <v>36526</v>
      </c>
      <c r="U979" s="16">
        <v>0</v>
      </c>
      <c r="V979" s="19"/>
      <c r="W979" s="160"/>
      <c r="X979" s="160"/>
      <c r="Y979" s="160"/>
      <c r="Z979" s="160"/>
      <c r="AA979" s="160"/>
      <c r="AB979" s="10">
        <v>42445</v>
      </c>
      <c r="AC979" t="s">
        <v>298</v>
      </c>
      <c r="AD979" s="160">
        <f t="shared" si="111"/>
        <v>0</v>
      </c>
      <c r="AF979" t="s">
        <v>466</v>
      </c>
      <c r="AG979" t="str">
        <f t="shared" si="112"/>
        <v/>
      </c>
    </row>
    <row r="980" spans="1:33" x14ac:dyDescent="0.25">
      <c r="A980">
        <v>5959</v>
      </c>
      <c r="B980">
        <v>17662</v>
      </c>
      <c r="C980" s="6" t="s">
        <v>3824</v>
      </c>
      <c r="D980" s="8">
        <v>76437666.700000003</v>
      </c>
      <c r="E980" s="6" t="s">
        <v>3830</v>
      </c>
      <c r="G980" s="10">
        <v>42443</v>
      </c>
      <c r="J980" s="133">
        <f ca="1">VLOOKUP(A980,OFFSET('Классификация клиентов'!$A$6,1,0,1000,2),2,0)</f>
        <v>1</v>
      </c>
      <c r="K980" s="15">
        <f t="shared" si="106"/>
        <v>1</v>
      </c>
      <c r="L980" s="15"/>
      <c r="M980" s="15"/>
      <c r="N980" s="16">
        <f t="shared" ca="1" si="108"/>
        <v>1</v>
      </c>
      <c r="O980" s="8">
        <f t="shared" ca="1" si="109"/>
        <v>1</v>
      </c>
      <c r="P980" s="8">
        <f t="shared" ca="1" si="110"/>
        <v>1</v>
      </c>
      <c r="Q980" s="8">
        <f t="shared" si="107"/>
        <v>0</v>
      </c>
      <c r="R980" s="16">
        <v>1</v>
      </c>
      <c r="S980" s="16"/>
      <c r="T980" s="19">
        <v>36526</v>
      </c>
      <c r="U980" s="16">
        <v>0</v>
      </c>
      <c r="V980" s="19"/>
      <c r="W980" s="160"/>
      <c r="X980" s="160"/>
      <c r="Y980" s="160"/>
      <c r="Z980" s="160"/>
      <c r="AA980" s="160"/>
      <c r="AB980" s="10">
        <v>42445</v>
      </c>
      <c r="AC980" t="s">
        <v>298</v>
      </c>
      <c r="AD980" s="160">
        <f t="shared" si="111"/>
        <v>0</v>
      </c>
      <c r="AF980" t="s">
        <v>466</v>
      </c>
      <c r="AG980" t="str">
        <f t="shared" si="112"/>
        <v/>
      </c>
    </row>
    <row r="981" spans="1:33" x14ac:dyDescent="0.25">
      <c r="A981">
        <v>5959</v>
      </c>
      <c r="B981">
        <v>17663</v>
      </c>
      <c r="C981" s="6" t="s">
        <v>3825</v>
      </c>
      <c r="D981" s="8">
        <v>30323833.300000001</v>
      </c>
      <c r="E981" s="6" t="s">
        <v>3831</v>
      </c>
      <c r="G981" s="10">
        <v>42443</v>
      </c>
      <c r="J981" s="133">
        <f ca="1">VLOOKUP(A981,OFFSET('Классификация клиентов'!$A$6,1,0,1000,2),2,0)</f>
        <v>1</v>
      </c>
      <c r="K981" s="15">
        <f t="shared" si="106"/>
        <v>1</v>
      </c>
      <c r="L981" s="15"/>
      <c r="M981" s="15"/>
      <c r="N981" s="16">
        <f t="shared" ca="1" si="108"/>
        <v>1</v>
      </c>
      <c r="O981" s="8">
        <f t="shared" ca="1" si="109"/>
        <v>1</v>
      </c>
      <c r="P981" s="8">
        <f t="shared" ca="1" si="110"/>
        <v>1</v>
      </c>
      <c r="Q981" s="8">
        <f t="shared" si="107"/>
        <v>0</v>
      </c>
      <c r="R981" s="16">
        <v>1</v>
      </c>
      <c r="S981" s="16"/>
      <c r="T981" s="19">
        <v>36526</v>
      </c>
      <c r="U981" s="16">
        <v>0</v>
      </c>
      <c r="V981" s="19"/>
      <c r="W981" s="160"/>
      <c r="X981" s="160"/>
      <c r="Y981" s="160"/>
      <c r="Z981" s="160"/>
      <c r="AA981" s="160"/>
      <c r="AB981" s="10">
        <v>42445</v>
      </c>
      <c r="AC981" t="s">
        <v>298</v>
      </c>
      <c r="AD981" s="160">
        <f t="shared" si="111"/>
        <v>0</v>
      </c>
      <c r="AF981" t="s">
        <v>466</v>
      </c>
      <c r="AG981" t="str">
        <f t="shared" si="112"/>
        <v/>
      </c>
    </row>
    <row r="982" spans="1:33" x14ac:dyDescent="0.25">
      <c r="A982">
        <v>5960</v>
      </c>
      <c r="B982">
        <v>17664</v>
      </c>
      <c r="C982" s="6" t="s">
        <v>3826</v>
      </c>
      <c r="D982" s="8">
        <v>20252666.699999999</v>
      </c>
      <c r="E982" s="6" t="s">
        <v>3832</v>
      </c>
      <c r="G982" s="10">
        <v>42443</v>
      </c>
      <c r="J982" s="133">
        <f ca="1">VLOOKUP(A982,OFFSET('Классификация клиентов'!$A$6,1,0,1000,2),2,0)</f>
        <v>1</v>
      </c>
      <c r="K982" s="15">
        <f t="shared" si="106"/>
        <v>1</v>
      </c>
      <c r="L982" s="15"/>
      <c r="M982" s="15"/>
      <c r="N982" s="16">
        <f t="shared" ca="1" si="108"/>
        <v>1</v>
      </c>
      <c r="O982" s="8">
        <f t="shared" ca="1" si="109"/>
        <v>1</v>
      </c>
      <c r="P982" s="8">
        <f t="shared" ca="1" si="110"/>
        <v>1</v>
      </c>
      <c r="Q982" s="8">
        <f t="shared" si="107"/>
        <v>0</v>
      </c>
      <c r="R982" s="16">
        <v>1</v>
      </c>
      <c r="S982" s="16"/>
      <c r="T982" s="19">
        <v>36526</v>
      </c>
      <c r="U982" s="16">
        <v>0</v>
      </c>
      <c r="V982" s="19"/>
      <c r="W982" s="160"/>
      <c r="X982" s="160"/>
      <c r="Y982" s="160"/>
      <c r="Z982" s="160"/>
      <c r="AA982" s="160"/>
      <c r="AB982" s="10">
        <v>42445</v>
      </c>
      <c r="AC982" t="s">
        <v>298</v>
      </c>
      <c r="AD982" s="160">
        <f t="shared" si="111"/>
        <v>0</v>
      </c>
      <c r="AF982" t="s">
        <v>466</v>
      </c>
      <c r="AG982" t="str">
        <f t="shared" si="112"/>
        <v/>
      </c>
    </row>
    <row r="983" spans="1:33" x14ac:dyDescent="0.25">
      <c r="A983">
        <v>5960</v>
      </c>
      <c r="B983">
        <v>17665</v>
      </c>
      <c r="C983" s="6" t="s">
        <v>3827</v>
      </c>
      <c r="D983" s="8">
        <v>21087500</v>
      </c>
      <c r="E983" s="6" t="s">
        <v>3833</v>
      </c>
      <c r="G983" s="10">
        <v>42443</v>
      </c>
      <c r="J983" s="133">
        <f ca="1">VLOOKUP(A983,OFFSET('Классификация клиентов'!$A$6,1,0,1000,2),2,0)</f>
        <v>1</v>
      </c>
      <c r="K983" s="15">
        <f t="shared" si="106"/>
        <v>1</v>
      </c>
      <c r="L983" s="15"/>
      <c r="M983" s="15"/>
      <c r="N983" s="16">
        <f t="shared" ca="1" si="108"/>
        <v>1</v>
      </c>
      <c r="O983" s="8">
        <f t="shared" ca="1" si="109"/>
        <v>1</v>
      </c>
      <c r="P983" s="8">
        <f t="shared" ca="1" si="110"/>
        <v>1</v>
      </c>
      <c r="Q983" s="8">
        <f t="shared" si="107"/>
        <v>0</v>
      </c>
      <c r="R983" s="16">
        <v>1</v>
      </c>
      <c r="S983" s="16"/>
      <c r="T983" s="19">
        <v>36526</v>
      </c>
      <c r="U983" s="16">
        <v>0</v>
      </c>
      <c r="V983" s="19"/>
      <c r="W983" s="160"/>
      <c r="X983" s="160"/>
      <c r="Y983" s="160"/>
      <c r="Z983" s="160"/>
      <c r="AA983" s="160"/>
      <c r="AB983" s="10">
        <v>42445</v>
      </c>
      <c r="AC983" t="s">
        <v>298</v>
      </c>
      <c r="AD983" s="160">
        <f t="shared" si="111"/>
        <v>0</v>
      </c>
      <c r="AF983" t="s">
        <v>466</v>
      </c>
      <c r="AG983" t="str">
        <f t="shared" si="112"/>
        <v/>
      </c>
    </row>
    <row r="984" spans="1:33" x14ac:dyDescent="0.25">
      <c r="A984">
        <v>5965</v>
      </c>
      <c r="B984">
        <v>12523</v>
      </c>
      <c r="C984" s="6" t="s">
        <v>1396</v>
      </c>
      <c r="D984" s="8">
        <v>111912577.04000001</v>
      </c>
      <c r="E984" s="6" t="s">
        <v>2283</v>
      </c>
      <c r="G984" s="10">
        <v>41829</v>
      </c>
      <c r="J984" s="133">
        <f ca="1">VLOOKUP(A984,OFFSET('Классификация клиентов'!$A$6,1,0,1000,2),2,0)</f>
        <v>1</v>
      </c>
      <c r="K984" s="15">
        <f t="shared" si="106"/>
        <v>1</v>
      </c>
      <c r="L984" s="15"/>
      <c r="M984" s="15"/>
      <c r="N984" s="16">
        <f t="shared" ca="1" si="108"/>
        <v>1</v>
      </c>
      <c r="O984" s="8">
        <f t="shared" ca="1" si="109"/>
        <v>1</v>
      </c>
      <c r="P984" s="8">
        <f t="shared" ca="1" si="110"/>
        <v>1</v>
      </c>
      <c r="Q984" s="8">
        <f t="shared" si="107"/>
        <v>0</v>
      </c>
      <c r="R984" s="16">
        <v>1</v>
      </c>
      <c r="S984" s="16"/>
      <c r="T984" s="19">
        <v>41851</v>
      </c>
      <c r="U984" s="16">
        <v>0</v>
      </c>
      <c r="V984" s="19"/>
      <c r="W984" s="160"/>
      <c r="X984" s="160"/>
      <c r="Y984" s="160">
        <v>0</v>
      </c>
      <c r="Z984" s="160"/>
      <c r="AA984" s="160"/>
      <c r="AB984" s="10">
        <v>41851</v>
      </c>
      <c r="AC984" t="s">
        <v>239</v>
      </c>
      <c r="AD984" s="160">
        <f t="shared" si="111"/>
        <v>1</v>
      </c>
      <c r="AF984" t="s">
        <v>2284</v>
      </c>
      <c r="AG984" t="str">
        <f t="shared" si="112"/>
        <v>цели: предоставление/погашение займов 3 лицам (РМКК №36 от 2014-05-27)</v>
      </c>
    </row>
    <row r="985" spans="1:33" x14ac:dyDescent="0.25">
      <c r="A985">
        <v>5965</v>
      </c>
      <c r="B985">
        <v>27230</v>
      </c>
      <c r="C985" s="6" t="s">
        <v>6785</v>
      </c>
      <c r="D985" s="8">
        <v>91186000</v>
      </c>
      <c r="E985" s="6" t="s">
        <v>6789</v>
      </c>
      <c r="G985" s="10">
        <v>42711</v>
      </c>
      <c r="J985" s="133">
        <f ca="1">VLOOKUP(A985,OFFSET('Классификация клиентов'!$A$6,1,0,1000,2),2,0)</f>
        <v>1</v>
      </c>
      <c r="K985" s="15">
        <f t="shared" si="106"/>
        <v>1</v>
      </c>
      <c r="L985" s="15"/>
      <c r="M985" s="15"/>
      <c r="N985" s="16">
        <f t="shared" ca="1" si="108"/>
        <v>1</v>
      </c>
      <c r="O985" s="8">
        <f t="shared" ca="1" si="109"/>
        <v>1</v>
      </c>
      <c r="P985" s="8">
        <f t="shared" ca="1" si="110"/>
        <v>1</v>
      </c>
      <c r="Q985" s="8">
        <f t="shared" si="107"/>
        <v>0</v>
      </c>
      <c r="R985" s="16">
        <v>1</v>
      </c>
      <c r="S985" s="16"/>
      <c r="T985" s="19">
        <v>42719</v>
      </c>
      <c r="U985" s="16">
        <v>0</v>
      </c>
      <c r="V985" s="19"/>
      <c r="W985" s="160"/>
      <c r="X985" s="160"/>
      <c r="Y985" s="160">
        <v>0</v>
      </c>
      <c r="Z985" s="160"/>
      <c r="AA985" s="160"/>
      <c r="AB985" s="10">
        <v>42726</v>
      </c>
      <c r="AC985" t="s">
        <v>239</v>
      </c>
      <c r="AD985" s="160">
        <f t="shared" si="111"/>
        <v>1</v>
      </c>
      <c r="AF985" t="s">
        <v>6792</v>
      </c>
      <c r="AG985" t="str">
        <f t="shared" si="112"/>
        <v>цели: предоставление/погашение займов 3 лицам (РКК СБ №5 от 2015-12-15)</v>
      </c>
    </row>
    <row r="986" spans="1:33" x14ac:dyDescent="0.25">
      <c r="A986">
        <v>5976</v>
      </c>
      <c r="B986">
        <v>26594</v>
      </c>
      <c r="C986" s="6" t="s">
        <v>5369</v>
      </c>
      <c r="D986" s="8">
        <v>327150000</v>
      </c>
      <c r="E986" s="6" t="s">
        <v>5372</v>
      </c>
      <c r="G986" s="10">
        <v>42614</v>
      </c>
      <c r="J986" s="133">
        <f ca="1">VLOOKUP(A986,OFFSET('Классификация клиентов'!$A$6,1,0,1000,2),2,0)</f>
        <v>1</v>
      </c>
      <c r="K986" s="15">
        <f t="shared" si="106"/>
        <v>1</v>
      </c>
      <c r="L986" s="15"/>
      <c r="M986" s="15"/>
      <c r="N986" s="16">
        <f t="shared" ca="1" si="108"/>
        <v>1</v>
      </c>
      <c r="O986" s="8">
        <f t="shared" ca="1" si="109"/>
        <v>1</v>
      </c>
      <c r="P986" s="8">
        <f t="shared" ca="1" si="110"/>
        <v>1</v>
      </c>
      <c r="Q986" s="8">
        <f t="shared" si="107"/>
        <v>0</v>
      </c>
      <c r="R986" s="16">
        <v>1</v>
      </c>
      <c r="S986" s="16"/>
      <c r="T986" s="19">
        <v>42643</v>
      </c>
      <c r="U986" s="16">
        <v>0</v>
      </c>
      <c r="V986" s="19"/>
      <c r="W986" s="160"/>
      <c r="X986" s="160"/>
      <c r="Y986" s="160"/>
      <c r="Z986" s="160"/>
      <c r="AA986" s="160"/>
      <c r="AB986" s="10">
        <v>42635</v>
      </c>
      <c r="AC986" t="s">
        <v>239</v>
      </c>
      <c r="AD986" s="160">
        <f t="shared" si="111"/>
        <v>0</v>
      </c>
      <c r="AF986" t="s">
        <v>466</v>
      </c>
      <c r="AG986" t="str">
        <f t="shared" si="112"/>
        <v/>
      </c>
    </row>
    <row r="987" spans="1:33" x14ac:dyDescent="0.25">
      <c r="A987">
        <v>6000</v>
      </c>
      <c r="B987">
        <v>12342</v>
      </c>
      <c r="C987" s="6" t="s">
        <v>1337</v>
      </c>
      <c r="D987" s="8">
        <v>5000000000</v>
      </c>
      <c r="E987" s="6" t="s">
        <v>2285</v>
      </c>
      <c r="G987" s="10">
        <v>41628</v>
      </c>
      <c r="J987" s="133">
        <f ca="1">VLOOKUP(A987,OFFSET('Классификация клиентов'!$A$6,1,0,1000,2),2,0)</f>
        <v>1</v>
      </c>
      <c r="K987" s="15">
        <f t="shared" si="106"/>
        <v>1</v>
      </c>
      <c r="L987" s="15"/>
      <c r="M987" s="15"/>
      <c r="N987" s="16">
        <f t="shared" ca="1" si="108"/>
        <v>1</v>
      </c>
      <c r="O987" s="8">
        <f t="shared" ca="1" si="109"/>
        <v>1</v>
      </c>
      <c r="P987" s="8">
        <f t="shared" ca="1" si="110"/>
        <v>1</v>
      </c>
      <c r="Q987" s="8">
        <f t="shared" si="107"/>
        <v>0</v>
      </c>
      <c r="R987" s="16">
        <v>1</v>
      </c>
      <c r="S987" s="16"/>
      <c r="T987" s="19">
        <v>41639</v>
      </c>
      <c r="U987" s="16">
        <v>0</v>
      </c>
      <c r="V987" s="19"/>
      <c r="W987" s="160"/>
      <c r="X987" s="160"/>
      <c r="Y987" s="160"/>
      <c r="Z987" s="160"/>
      <c r="AA987" s="160"/>
      <c r="AB987" s="10">
        <v>41820</v>
      </c>
      <c r="AC987" t="s">
        <v>296</v>
      </c>
      <c r="AD987" s="160">
        <f t="shared" si="111"/>
        <v>0</v>
      </c>
      <c r="AF987" t="s">
        <v>466</v>
      </c>
      <c r="AG987" t="str">
        <f t="shared" si="112"/>
        <v/>
      </c>
    </row>
    <row r="988" spans="1:33" x14ac:dyDescent="0.25">
      <c r="A988">
        <v>6000</v>
      </c>
      <c r="B988">
        <v>12343</v>
      </c>
      <c r="C988" s="6" t="s">
        <v>1338</v>
      </c>
      <c r="D988" s="8">
        <v>5000000000</v>
      </c>
      <c r="E988" s="6" t="s">
        <v>2286</v>
      </c>
      <c r="G988" s="10">
        <v>41628</v>
      </c>
      <c r="J988" s="133">
        <f ca="1">VLOOKUP(A988,OFFSET('Классификация клиентов'!$A$6,1,0,1000,2),2,0)</f>
        <v>1</v>
      </c>
      <c r="K988" s="15">
        <f t="shared" si="106"/>
        <v>1</v>
      </c>
      <c r="L988" s="15"/>
      <c r="M988" s="15"/>
      <c r="N988" s="16">
        <f t="shared" ca="1" si="108"/>
        <v>1</v>
      </c>
      <c r="O988" s="8">
        <f t="shared" ca="1" si="109"/>
        <v>1</v>
      </c>
      <c r="P988" s="8">
        <f t="shared" ca="1" si="110"/>
        <v>1</v>
      </c>
      <c r="Q988" s="8">
        <f t="shared" si="107"/>
        <v>0</v>
      </c>
      <c r="R988" s="16">
        <v>1</v>
      </c>
      <c r="S988" s="16"/>
      <c r="T988" s="19">
        <v>41639</v>
      </c>
      <c r="U988" s="16">
        <v>0</v>
      </c>
      <c r="V988" s="19"/>
      <c r="W988" s="160"/>
      <c r="X988" s="160"/>
      <c r="Y988" s="160"/>
      <c r="Z988" s="160"/>
      <c r="AA988" s="160"/>
      <c r="AB988" s="10">
        <v>41820</v>
      </c>
      <c r="AC988" t="s">
        <v>296</v>
      </c>
      <c r="AD988" s="160">
        <f t="shared" si="111"/>
        <v>0</v>
      </c>
      <c r="AF988" t="s">
        <v>466</v>
      </c>
      <c r="AG988" t="str">
        <f t="shared" si="112"/>
        <v/>
      </c>
    </row>
    <row r="989" spans="1:33" x14ac:dyDescent="0.25">
      <c r="A989">
        <v>6000</v>
      </c>
      <c r="B989">
        <v>27119</v>
      </c>
      <c r="C989" s="6" t="s">
        <v>6330</v>
      </c>
      <c r="D989" s="8">
        <v>2000000000</v>
      </c>
      <c r="E989" s="6" t="s">
        <v>6334</v>
      </c>
      <c r="G989" s="10">
        <v>42684</v>
      </c>
      <c r="J989" s="133">
        <f ca="1">VLOOKUP(A989,OFFSET('Классификация клиентов'!$A$6,1,0,1000,2),2,0)</f>
        <v>1</v>
      </c>
      <c r="K989" s="15">
        <f t="shared" si="106"/>
        <v>1</v>
      </c>
      <c r="L989" s="15"/>
      <c r="M989" s="15"/>
      <c r="N989" s="16">
        <f t="shared" ca="1" si="108"/>
        <v>1</v>
      </c>
      <c r="O989" s="8">
        <f t="shared" ca="1" si="109"/>
        <v>1</v>
      </c>
      <c r="P989" s="8">
        <f t="shared" ca="1" si="110"/>
        <v>1</v>
      </c>
      <c r="Q989" s="8">
        <f t="shared" si="107"/>
        <v>0</v>
      </c>
      <c r="R989" s="16">
        <v>1</v>
      </c>
      <c r="S989" s="16"/>
      <c r="T989" s="19">
        <v>42704</v>
      </c>
      <c r="U989" s="16">
        <v>0</v>
      </c>
      <c r="V989" s="19"/>
      <c r="W989" s="160"/>
      <c r="X989" s="160"/>
      <c r="Y989" s="160">
        <v>0</v>
      </c>
      <c r="Z989" s="160"/>
      <c r="AA989" s="160"/>
      <c r="AB989" s="10">
        <v>42696</v>
      </c>
      <c r="AC989" t="s">
        <v>296</v>
      </c>
      <c r="AD989" s="160">
        <f t="shared" si="111"/>
        <v>1</v>
      </c>
      <c r="AF989" t="s">
        <v>6335</v>
      </c>
      <c r="AG989" t="str">
        <f t="shared" si="112"/>
        <v>цели: предоставление/погашение займов 3 лицам (РП №29 от 2013-07-09)</v>
      </c>
    </row>
    <row r="990" spans="1:33" x14ac:dyDescent="0.25">
      <c r="A990">
        <v>6000</v>
      </c>
      <c r="B990">
        <v>27120</v>
      </c>
      <c r="C990" s="6" t="s">
        <v>6331</v>
      </c>
      <c r="D990" s="8">
        <v>2000000000</v>
      </c>
      <c r="E990" s="6" t="s">
        <v>6336</v>
      </c>
      <c r="G990" s="10">
        <v>42684</v>
      </c>
      <c r="J990" s="133">
        <f ca="1">VLOOKUP(A990,OFFSET('Классификация клиентов'!$A$6,1,0,1000,2),2,0)</f>
        <v>1</v>
      </c>
      <c r="K990" s="15">
        <f t="shared" si="106"/>
        <v>1</v>
      </c>
      <c r="L990" s="15"/>
      <c r="M990" s="15"/>
      <c r="N990" s="16">
        <f t="shared" ca="1" si="108"/>
        <v>1</v>
      </c>
      <c r="O990" s="8">
        <f t="shared" ca="1" si="109"/>
        <v>1</v>
      </c>
      <c r="P990" s="8">
        <f t="shared" ca="1" si="110"/>
        <v>1</v>
      </c>
      <c r="Q990" s="8">
        <f t="shared" si="107"/>
        <v>0</v>
      </c>
      <c r="R990" s="16">
        <v>1</v>
      </c>
      <c r="S990" s="16"/>
      <c r="T990" s="19">
        <v>42704</v>
      </c>
      <c r="U990" s="16">
        <v>0</v>
      </c>
      <c r="V990" s="19"/>
      <c r="W990" s="160"/>
      <c r="X990" s="160"/>
      <c r="Y990" s="160">
        <v>0</v>
      </c>
      <c r="Z990" s="160"/>
      <c r="AA990" s="160"/>
      <c r="AB990" s="10">
        <v>42696</v>
      </c>
      <c r="AC990" t="s">
        <v>296</v>
      </c>
      <c r="AD990" s="160">
        <f t="shared" si="111"/>
        <v>1</v>
      </c>
      <c r="AF990" t="s">
        <v>6335</v>
      </c>
      <c r="AG990" t="str">
        <f t="shared" si="112"/>
        <v>цели: предоставление/погашение займов 3 лицам (РП №29 от 2013-07-09)</v>
      </c>
    </row>
    <row r="991" spans="1:33" x14ac:dyDescent="0.25">
      <c r="A991">
        <v>6010</v>
      </c>
      <c r="B991">
        <v>12439</v>
      </c>
      <c r="C991" s="6" t="s">
        <v>1435</v>
      </c>
      <c r="D991" s="8">
        <v>211604096.72999999</v>
      </c>
      <c r="E991" s="6" t="s">
        <v>2287</v>
      </c>
      <c r="G991" s="10">
        <v>41089</v>
      </c>
      <c r="J991" s="133">
        <f ca="1">VLOOKUP(A991,OFFSET('Классификация клиентов'!$A$6,1,0,1000,2),2,0)</f>
        <v>3</v>
      </c>
      <c r="K991" s="15">
        <f t="shared" si="106"/>
        <v>3</v>
      </c>
      <c r="L991" s="15"/>
      <c r="M991" s="15"/>
      <c r="N991" s="16">
        <f t="shared" ca="1" si="108"/>
        <v>5</v>
      </c>
      <c r="O991" s="8">
        <f t="shared" ca="1" si="109"/>
        <v>5</v>
      </c>
      <c r="P991" s="8">
        <f t="shared" ca="1" si="110"/>
        <v>5</v>
      </c>
      <c r="Q991" s="8">
        <f t="shared" si="107"/>
        <v>0</v>
      </c>
      <c r="R991" s="16">
        <v>1</v>
      </c>
      <c r="S991" s="16"/>
      <c r="T991" s="19">
        <v>36526</v>
      </c>
      <c r="U991" s="16">
        <v>1118</v>
      </c>
      <c r="V991" s="19"/>
      <c r="W991" s="160"/>
      <c r="X991" s="160"/>
      <c r="Y991" s="160"/>
      <c r="Z991" s="160"/>
      <c r="AA991" s="160"/>
      <c r="AB991" s="10">
        <v>41995</v>
      </c>
      <c r="AC991" t="s">
        <v>563</v>
      </c>
      <c r="AD991" s="160">
        <f t="shared" si="111"/>
        <v>0</v>
      </c>
      <c r="AF991" t="s">
        <v>466</v>
      </c>
      <c r="AG991" t="str">
        <f t="shared" si="112"/>
        <v/>
      </c>
    </row>
    <row r="992" spans="1:33" x14ac:dyDescent="0.25">
      <c r="A992">
        <v>6010</v>
      </c>
      <c r="B992">
        <v>16751</v>
      </c>
      <c r="C992" s="6" t="s">
        <v>3067</v>
      </c>
      <c r="D992" s="8">
        <v>202294999.61000001</v>
      </c>
      <c r="E992" s="6" t="s">
        <v>3072</v>
      </c>
      <c r="G992" s="10">
        <v>41039</v>
      </c>
      <c r="J992" s="133">
        <f ca="1">VLOOKUP(A992,OFFSET('Классификация клиентов'!$A$6,1,0,1000,2),2,0)</f>
        <v>3</v>
      </c>
      <c r="K992" s="15">
        <f t="shared" si="106"/>
        <v>3</v>
      </c>
      <c r="L992" s="15"/>
      <c r="M992" s="15"/>
      <c r="N992" s="16">
        <f t="shared" ca="1" si="108"/>
        <v>5</v>
      </c>
      <c r="O992" s="8">
        <f t="shared" ca="1" si="109"/>
        <v>5</v>
      </c>
      <c r="P992" s="8">
        <f t="shared" ca="1" si="110"/>
        <v>5</v>
      </c>
      <c r="Q992" s="8">
        <f t="shared" si="107"/>
        <v>0</v>
      </c>
      <c r="R992" s="16">
        <v>1</v>
      </c>
      <c r="S992" s="16"/>
      <c r="T992" s="19">
        <v>36526</v>
      </c>
      <c r="U992" s="16">
        <v>1083</v>
      </c>
      <c r="V992" s="19"/>
      <c r="W992" s="160"/>
      <c r="X992" s="160"/>
      <c r="Y992" s="160"/>
      <c r="Z992" s="160"/>
      <c r="AA992" s="160"/>
      <c r="AB992" s="10">
        <v>42521</v>
      </c>
      <c r="AC992" t="s">
        <v>563</v>
      </c>
      <c r="AD992" s="160">
        <f t="shared" si="111"/>
        <v>0</v>
      </c>
      <c r="AF992" t="s">
        <v>466</v>
      </c>
      <c r="AG992" t="str">
        <f t="shared" si="112"/>
        <v/>
      </c>
    </row>
    <row r="993" spans="1:33" x14ac:dyDescent="0.25">
      <c r="A993">
        <v>6012</v>
      </c>
      <c r="B993">
        <v>14390</v>
      </c>
      <c r="C993" s="6" t="s">
        <v>1716</v>
      </c>
      <c r="D993" s="8">
        <v>90441962.099999994</v>
      </c>
      <c r="E993" s="6" t="s">
        <v>2288</v>
      </c>
      <c r="G993" s="10">
        <v>41997</v>
      </c>
      <c r="J993" s="133">
        <f ca="1">VLOOKUP(A993,OFFSET('Классификация клиентов'!$A$6,1,0,1000,2),2,0)</f>
        <v>1</v>
      </c>
      <c r="K993" s="15">
        <f t="shared" si="106"/>
        <v>1</v>
      </c>
      <c r="L993" s="15"/>
      <c r="M993" s="15"/>
      <c r="N993" s="16">
        <f t="shared" ca="1" si="108"/>
        <v>1</v>
      </c>
      <c r="O993" s="8">
        <f t="shared" ca="1" si="109"/>
        <v>1</v>
      </c>
      <c r="P993" s="8">
        <f t="shared" ca="1" si="110"/>
        <v>1</v>
      </c>
      <c r="Q993" s="8">
        <f t="shared" si="107"/>
        <v>0</v>
      </c>
      <c r="R993" s="16">
        <v>1</v>
      </c>
      <c r="S993" s="16"/>
      <c r="T993" s="19">
        <v>42004</v>
      </c>
      <c r="U993" s="16">
        <v>0</v>
      </c>
      <c r="V993" s="19"/>
      <c r="W993" s="160">
        <v>0</v>
      </c>
      <c r="X993" s="160"/>
      <c r="Y993" s="160">
        <v>0</v>
      </c>
      <c r="Z993" s="160"/>
      <c r="AA993" s="160"/>
      <c r="AB993" s="10">
        <v>42299</v>
      </c>
      <c r="AC993" t="s">
        <v>239</v>
      </c>
      <c r="AD993" s="160">
        <f t="shared" si="111"/>
        <v>2</v>
      </c>
      <c r="AF993" t="s">
        <v>2944</v>
      </c>
      <c r="AG993" t="str">
        <f t="shared" si="112"/>
        <v>реструктуризация (РМКК №64 от 2015-07-28);
цели: предоставление/погашение займов 3 лицам (РМКК №50 от 2014-07-08)</v>
      </c>
    </row>
    <row r="994" spans="1:33" x14ac:dyDescent="0.25">
      <c r="A994">
        <v>6012</v>
      </c>
      <c r="B994">
        <v>25962</v>
      </c>
      <c r="C994" s="6" t="s">
        <v>5196</v>
      </c>
      <c r="D994" s="8">
        <v>49999398.210000001</v>
      </c>
      <c r="E994" s="6" t="s">
        <v>5200</v>
      </c>
      <c r="G994" s="10">
        <v>42585</v>
      </c>
      <c r="J994" s="133">
        <f ca="1">VLOOKUP(A994,OFFSET('Классификация клиентов'!$A$6,1,0,1000,2),2,0)</f>
        <v>1</v>
      </c>
      <c r="K994" s="15">
        <f t="shared" si="106"/>
        <v>1</v>
      </c>
      <c r="L994" s="15"/>
      <c r="M994" s="15"/>
      <c r="N994" s="16">
        <f t="shared" ca="1" si="108"/>
        <v>1</v>
      </c>
      <c r="O994" s="8">
        <f t="shared" ca="1" si="109"/>
        <v>1</v>
      </c>
      <c r="P994" s="8">
        <f t="shared" ca="1" si="110"/>
        <v>1</v>
      </c>
      <c r="Q994" s="8">
        <f t="shared" si="107"/>
        <v>0</v>
      </c>
      <c r="R994" s="16">
        <v>1</v>
      </c>
      <c r="S994" s="16"/>
      <c r="T994" s="19">
        <v>42613</v>
      </c>
      <c r="U994" s="16">
        <v>0</v>
      </c>
      <c r="V994" s="19"/>
      <c r="W994" s="160"/>
      <c r="X994" s="160"/>
      <c r="Y994" s="160"/>
      <c r="Z994" s="160"/>
      <c r="AA994" s="160"/>
      <c r="AB994" s="10">
        <v>42604</v>
      </c>
      <c r="AC994" t="s">
        <v>239</v>
      </c>
      <c r="AD994" s="160">
        <f t="shared" si="111"/>
        <v>0</v>
      </c>
      <c r="AF994" t="s">
        <v>466</v>
      </c>
      <c r="AG994" t="str">
        <f t="shared" si="112"/>
        <v/>
      </c>
    </row>
    <row r="995" spans="1:33" x14ac:dyDescent="0.25">
      <c r="A995">
        <v>6013</v>
      </c>
      <c r="B995">
        <v>25254</v>
      </c>
      <c r="C995" s="6" t="s">
        <v>5148</v>
      </c>
      <c r="D995" s="8">
        <v>117000000</v>
      </c>
      <c r="E995" s="6" t="s">
        <v>5152</v>
      </c>
      <c r="G995" s="10">
        <v>42585</v>
      </c>
      <c r="J995" s="133">
        <f ca="1">VLOOKUP(A995,OFFSET('Классификация клиентов'!$A$6,1,0,1000,2),2,0)</f>
        <v>1</v>
      </c>
      <c r="K995" s="15">
        <f t="shared" si="106"/>
        <v>1</v>
      </c>
      <c r="L995" s="15"/>
      <c r="M995" s="15"/>
      <c r="N995" s="16">
        <f t="shared" ca="1" si="108"/>
        <v>1</v>
      </c>
      <c r="O995" s="8">
        <f t="shared" ca="1" si="109"/>
        <v>1</v>
      </c>
      <c r="P995" s="8">
        <f t="shared" ca="1" si="110"/>
        <v>1</v>
      </c>
      <c r="Q995" s="8">
        <f t="shared" si="107"/>
        <v>0</v>
      </c>
      <c r="R995" s="16">
        <v>1</v>
      </c>
      <c r="S995" s="16"/>
      <c r="T995" s="19">
        <v>42613</v>
      </c>
      <c r="U995" s="16">
        <v>0</v>
      </c>
      <c r="V995" s="19"/>
      <c r="W995" s="160"/>
      <c r="X995" s="160"/>
      <c r="Y995" s="160"/>
      <c r="Z995" s="160"/>
      <c r="AA995" s="160"/>
      <c r="AB995" s="10">
        <v>42604</v>
      </c>
      <c r="AC995" t="s">
        <v>239</v>
      </c>
      <c r="AD995" s="160">
        <f t="shared" si="111"/>
        <v>0</v>
      </c>
      <c r="AF995" t="s">
        <v>466</v>
      </c>
      <c r="AG995" t="str">
        <f t="shared" si="112"/>
        <v/>
      </c>
    </row>
    <row r="996" spans="1:33" x14ac:dyDescent="0.25">
      <c r="A996">
        <v>6020</v>
      </c>
      <c r="B996">
        <v>26664</v>
      </c>
      <c r="C996" s="6" t="s">
        <v>5442</v>
      </c>
      <c r="D996" s="8">
        <v>117365000</v>
      </c>
      <c r="E996" s="6" t="s">
        <v>5447</v>
      </c>
      <c r="G996" s="10">
        <v>42629</v>
      </c>
      <c r="J996" s="133">
        <f ca="1">VLOOKUP(A996,OFFSET('Классификация клиентов'!$A$6,1,0,1000,2),2,0)</f>
        <v>1</v>
      </c>
      <c r="K996" s="15">
        <f t="shared" si="106"/>
        <v>1</v>
      </c>
      <c r="L996" s="15"/>
      <c r="M996" s="15"/>
      <c r="N996" s="16">
        <f t="shared" ca="1" si="108"/>
        <v>1</v>
      </c>
      <c r="O996" s="8">
        <f t="shared" ca="1" si="109"/>
        <v>1</v>
      </c>
      <c r="P996" s="8">
        <f t="shared" ca="1" si="110"/>
        <v>1</v>
      </c>
      <c r="Q996" s="8">
        <f t="shared" si="107"/>
        <v>0</v>
      </c>
      <c r="R996" s="16">
        <v>1</v>
      </c>
      <c r="S996" s="16"/>
      <c r="T996" s="19">
        <v>42660</v>
      </c>
      <c r="U996" s="16">
        <v>0</v>
      </c>
      <c r="V996" s="19"/>
      <c r="W996" s="160"/>
      <c r="X996" s="160"/>
      <c r="Y996" s="160"/>
      <c r="Z996" s="160"/>
      <c r="AA996" s="160"/>
      <c r="AB996" s="10">
        <v>42635</v>
      </c>
      <c r="AC996" t="s">
        <v>239</v>
      </c>
      <c r="AD996" s="160">
        <f t="shared" si="111"/>
        <v>0</v>
      </c>
      <c r="AF996" t="s">
        <v>466</v>
      </c>
      <c r="AG996" t="str">
        <f t="shared" si="112"/>
        <v/>
      </c>
    </row>
    <row r="997" spans="1:33" x14ac:dyDescent="0.25">
      <c r="A997">
        <v>6021</v>
      </c>
      <c r="B997">
        <v>27264</v>
      </c>
      <c r="C997" s="6" t="s">
        <v>6840</v>
      </c>
      <c r="D997" s="8">
        <v>575000000</v>
      </c>
      <c r="E997" s="6" t="s">
        <v>6849</v>
      </c>
      <c r="G997" s="10">
        <v>42718</v>
      </c>
      <c r="J997" s="133">
        <f ca="1">VLOOKUP(A997,OFFSET('Классификация клиентов'!$A$6,1,0,1000,2),2,0)</f>
        <v>1</v>
      </c>
      <c r="K997" s="15">
        <f t="shared" si="106"/>
        <v>1</v>
      </c>
      <c r="L997" s="15"/>
      <c r="M997" s="15"/>
      <c r="N997" s="16">
        <f t="shared" ca="1" si="108"/>
        <v>1</v>
      </c>
      <c r="O997" s="8">
        <f t="shared" ca="1" si="109"/>
        <v>1</v>
      </c>
      <c r="P997" s="8">
        <f t="shared" ca="1" si="110"/>
        <v>1</v>
      </c>
      <c r="Q997" s="8">
        <f t="shared" si="107"/>
        <v>0</v>
      </c>
      <c r="R997" s="16">
        <v>1</v>
      </c>
      <c r="S997" s="16"/>
      <c r="T997" s="19">
        <v>42736</v>
      </c>
      <c r="U997" s="16">
        <v>0</v>
      </c>
      <c r="V997" s="19"/>
      <c r="W997" s="160"/>
      <c r="X997" s="160"/>
      <c r="Y997" s="160">
        <v>0</v>
      </c>
      <c r="Z997" s="160"/>
      <c r="AA997" s="160"/>
      <c r="AB997" s="10">
        <v>42726</v>
      </c>
      <c r="AC997" t="s">
        <v>239</v>
      </c>
      <c r="AD997" s="160">
        <f t="shared" si="111"/>
        <v>1</v>
      </c>
      <c r="AF997" t="s">
        <v>5517</v>
      </c>
      <c r="AG997" t="str">
        <f t="shared" si="112"/>
        <v>цели: предоставление/погашение займов 3 лицам (РКК СБ №53 от 2016-08-02)</v>
      </c>
    </row>
    <row r="998" spans="1:33" x14ac:dyDescent="0.25">
      <c r="A998">
        <v>6026</v>
      </c>
      <c r="B998">
        <v>15291</v>
      </c>
      <c r="C998" s="6" t="s">
        <v>2477</v>
      </c>
      <c r="D998" s="8">
        <v>39200000</v>
      </c>
      <c r="E998" s="6" t="s">
        <v>2481</v>
      </c>
      <c r="G998" s="10">
        <v>42121</v>
      </c>
      <c r="J998" s="133">
        <f ca="1">VLOOKUP(A998,OFFSET('Классификация клиентов'!$A$6,1,0,1000,2),2,0)</f>
        <v>1</v>
      </c>
      <c r="K998" s="15">
        <f t="shared" si="106"/>
        <v>1</v>
      </c>
      <c r="L998" s="15"/>
      <c r="M998" s="15"/>
      <c r="N998" s="16">
        <f t="shared" ca="1" si="108"/>
        <v>1</v>
      </c>
      <c r="O998" s="8">
        <f t="shared" ca="1" si="109"/>
        <v>1</v>
      </c>
      <c r="P998" s="8">
        <f t="shared" ca="1" si="110"/>
        <v>1</v>
      </c>
      <c r="Q998" s="8">
        <f t="shared" si="107"/>
        <v>0</v>
      </c>
      <c r="R998" s="16">
        <v>1</v>
      </c>
      <c r="S998" s="16"/>
      <c r="T998" s="19">
        <v>42124</v>
      </c>
      <c r="U998" s="16">
        <v>0</v>
      </c>
      <c r="V998" s="19"/>
      <c r="W998" s="160"/>
      <c r="X998" s="160"/>
      <c r="Y998" s="160">
        <v>0</v>
      </c>
      <c r="Z998" s="160"/>
      <c r="AA998" s="160"/>
      <c r="AB998" s="10">
        <v>42521</v>
      </c>
      <c r="AC998" t="s">
        <v>239</v>
      </c>
      <c r="AD998" s="160">
        <f t="shared" si="111"/>
        <v>1</v>
      </c>
      <c r="AF998" t="s">
        <v>3426</v>
      </c>
      <c r="AG998" t="str">
        <f t="shared" si="112"/>
        <v>цели: предоставление/погашение займов 3 лицам (РМКК №93 от 2014-11-25)</v>
      </c>
    </row>
    <row r="999" spans="1:33" x14ac:dyDescent="0.25">
      <c r="A999">
        <v>6026</v>
      </c>
      <c r="B999">
        <v>26861</v>
      </c>
      <c r="C999" s="6" t="s">
        <v>5773</v>
      </c>
      <c r="D999" s="8">
        <v>99789747.079999998</v>
      </c>
      <c r="E999" s="6" t="s">
        <v>5780</v>
      </c>
      <c r="G999" s="10">
        <v>42671</v>
      </c>
      <c r="J999" s="133">
        <f ca="1">VLOOKUP(A999,OFFSET('Классификация клиентов'!$A$6,1,0,1000,2),2,0)</f>
        <v>1</v>
      </c>
      <c r="K999" s="15">
        <f t="shared" si="106"/>
        <v>1</v>
      </c>
      <c r="L999" s="15"/>
      <c r="M999" s="15"/>
      <c r="N999" s="16">
        <f t="shared" ca="1" si="108"/>
        <v>1</v>
      </c>
      <c r="O999" s="8">
        <f t="shared" ca="1" si="109"/>
        <v>1</v>
      </c>
      <c r="P999" s="8">
        <f t="shared" ca="1" si="110"/>
        <v>1</v>
      </c>
      <c r="Q999" s="8">
        <f t="shared" si="107"/>
        <v>0</v>
      </c>
      <c r="R999" s="16">
        <v>1</v>
      </c>
      <c r="S999" s="16"/>
      <c r="T999" s="19">
        <v>42673</v>
      </c>
      <c r="U999" s="16">
        <v>0</v>
      </c>
      <c r="V999" s="19"/>
      <c r="W999" s="160"/>
      <c r="X999" s="160"/>
      <c r="Y999" s="160"/>
      <c r="Z999" s="160"/>
      <c r="AA999" s="160"/>
      <c r="AB999" s="10">
        <v>42674</v>
      </c>
      <c r="AC999" t="s">
        <v>239</v>
      </c>
      <c r="AD999" s="160">
        <f t="shared" si="111"/>
        <v>0</v>
      </c>
      <c r="AF999" t="s">
        <v>466</v>
      </c>
      <c r="AG999" t="str">
        <f t="shared" si="112"/>
        <v/>
      </c>
    </row>
    <row r="1000" spans="1:33" x14ac:dyDescent="0.25">
      <c r="A1000">
        <v>6026</v>
      </c>
      <c r="B1000">
        <v>27114</v>
      </c>
      <c r="C1000" s="6" t="s">
        <v>6032</v>
      </c>
      <c r="D1000" s="8">
        <v>31431705.940000001</v>
      </c>
      <c r="E1000" s="6" t="s">
        <v>6174</v>
      </c>
      <c r="G1000" s="10">
        <v>42690</v>
      </c>
      <c r="J1000" s="133">
        <f ca="1">VLOOKUP(A1000,OFFSET('Классификация клиентов'!$A$6,1,0,1000,2),2,0)</f>
        <v>1</v>
      </c>
      <c r="K1000" s="15">
        <f t="shared" si="106"/>
        <v>1</v>
      </c>
      <c r="L1000" s="15"/>
      <c r="M1000" s="15"/>
      <c r="N1000" s="16">
        <f t="shared" ca="1" si="108"/>
        <v>1</v>
      </c>
      <c r="O1000" s="8">
        <f t="shared" ca="1" si="109"/>
        <v>1</v>
      </c>
      <c r="P1000" s="8">
        <f t="shared" ca="1" si="110"/>
        <v>1</v>
      </c>
      <c r="Q1000" s="8">
        <f t="shared" si="107"/>
        <v>0</v>
      </c>
      <c r="R1000" s="16">
        <v>1</v>
      </c>
      <c r="S1000" s="16"/>
      <c r="T1000" s="19">
        <v>42704</v>
      </c>
      <c r="U1000" s="16">
        <v>0</v>
      </c>
      <c r="V1000" s="19"/>
      <c r="W1000" s="160"/>
      <c r="X1000" s="160"/>
      <c r="Y1000" s="160"/>
      <c r="Z1000" s="160"/>
      <c r="AA1000" s="160"/>
      <c r="AB1000" s="10">
        <v>42696</v>
      </c>
      <c r="AC1000" t="s">
        <v>239</v>
      </c>
      <c r="AD1000" s="160">
        <f t="shared" si="111"/>
        <v>0</v>
      </c>
      <c r="AF1000" t="s">
        <v>466</v>
      </c>
      <c r="AG1000" t="str">
        <f t="shared" si="112"/>
        <v/>
      </c>
    </row>
    <row r="1001" spans="1:33" x14ac:dyDescent="0.25">
      <c r="A1001">
        <v>6038</v>
      </c>
      <c r="B1001">
        <v>26642</v>
      </c>
      <c r="C1001" s="6" t="s">
        <v>5420</v>
      </c>
      <c r="D1001" s="8">
        <v>50000000</v>
      </c>
      <c r="E1001" s="6" t="s">
        <v>5423</v>
      </c>
      <c r="G1001" s="10">
        <v>42628</v>
      </c>
      <c r="J1001" s="133">
        <f ca="1">VLOOKUP(A1001,OFFSET('Классификация клиентов'!$A$6,1,0,1000,2),2,0)</f>
        <v>1</v>
      </c>
      <c r="K1001" s="15">
        <f t="shared" si="106"/>
        <v>1</v>
      </c>
      <c r="L1001" s="15"/>
      <c r="M1001" s="15"/>
      <c r="N1001" s="16">
        <f t="shared" ca="1" si="108"/>
        <v>1</v>
      </c>
      <c r="O1001" s="8">
        <f t="shared" ca="1" si="109"/>
        <v>1</v>
      </c>
      <c r="P1001" s="8">
        <f t="shared" ca="1" si="110"/>
        <v>1</v>
      </c>
      <c r="Q1001" s="8">
        <f t="shared" si="107"/>
        <v>0</v>
      </c>
      <c r="R1001" s="16">
        <v>1</v>
      </c>
      <c r="S1001" s="16"/>
      <c r="T1001" s="19">
        <v>42638</v>
      </c>
      <c r="U1001" s="16">
        <v>0</v>
      </c>
      <c r="V1001" s="19"/>
      <c r="W1001" s="160"/>
      <c r="X1001" s="160"/>
      <c r="Y1001" s="160"/>
      <c r="Z1001" s="160"/>
      <c r="AA1001" s="160"/>
      <c r="AB1001" s="10">
        <v>42635</v>
      </c>
      <c r="AC1001" t="s">
        <v>239</v>
      </c>
      <c r="AD1001" s="160">
        <f t="shared" si="111"/>
        <v>0</v>
      </c>
      <c r="AF1001" t="s">
        <v>466</v>
      </c>
      <c r="AG1001" t="str">
        <f t="shared" si="112"/>
        <v/>
      </c>
    </row>
    <row r="1002" spans="1:33" x14ac:dyDescent="0.25">
      <c r="A1002">
        <v>6041</v>
      </c>
      <c r="B1002">
        <v>13127</v>
      </c>
      <c r="C1002" s="6" t="s">
        <v>1481</v>
      </c>
      <c r="D1002" s="8">
        <v>523808290.08999997</v>
      </c>
      <c r="E1002" s="6" t="s">
        <v>2289</v>
      </c>
      <c r="G1002" s="10">
        <v>41884</v>
      </c>
      <c r="J1002" s="133">
        <f ca="1">VLOOKUP(A1002,OFFSET('Классификация клиентов'!$A$6,1,0,1000,2),2,0)</f>
        <v>1</v>
      </c>
      <c r="K1002" s="15">
        <f t="shared" si="106"/>
        <v>1</v>
      </c>
      <c r="L1002" s="15"/>
      <c r="M1002" s="15"/>
      <c r="N1002" s="16">
        <f t="shared" ca="1" si="108"/>
        <v>1</v>
      </c>
      <c r="O1002" s="8">
        <f t="shared" ca="1" si="109"/>
        <v>1</v>
      </c>
      <c r="P1002" s="8">
        <f t="shared" ca="1" si="110"/>
        <v>1</v>
      </c>
      <c r="Q1002" s="8">
        <f t="shared" si="107"/>
        <v>0</v>
      </c>
      <c r="R1002" s="16">
        <v>1</v>
      </c>
      <c r="S1002" s="16"/>
      <c r="T1002" s="19">
        <v>41884</v>
      </c>
      <c r="U1002" s="16">
        <v>0</v>
      </c>
      <c r="V1002" s="19"/>
      <c r="W1002" s="160"/>
      <c r="X1002" s="160"/>
      <c r="Y1002" s="160">
        <v>0</v>
      </c>
      <c r="Z1002" s="160"/>
      <c r="AA1002" s="160"/>
      <c r="AB1002" s="10">
        <v>41904</v>
      </c>
      <c r="AC1002" t="s">
        <v>239</v>
      </c>
      <c r="AD1002" s="160">
        <f t="shared" si="111"/>
        <v>1</v>
      </c>
      <c r="AF1002" t="s">
        <v>2088</v>
      </c>
      <c r="AG1002" t="str">
        <f t="shared" si="112"/>
        <v>цели: предоставление/погашение займов 3 лицам (РМКК №54 от 2014-07-29)</v>
      </c>
    </row>
    <row r="1003" spans="1:33" x14ac:dyDescent="0.25">
      <c r="A1003">
        <v>6041</v>
      </c>
      <c r="B1003">
        <v>13168</v>
      </c>
      <c r="C1003" s="6" t="s">
        <v>1483</v>
      </c>
      <c r="D1003" s="8">
        <v>333333333.44</v>
      </c>
      <c r="E1003" s="6" t="s">
        <v>2290</v>
      </c>
      <c r="G1003" s="10">
        <v>41885</v>
      </c>
      <c r="J1003" s="133">
        <f ca="1">VLOOKUP(A1003,OFFSET('Классификация клиентов'!$A$6,1,0,1000,2),2,0)</f>
        <v>1</v>
      </c>
      <c r="K1003" s="15">
        <f t="shared" si="106"/>
        <v>1</v>
      </c>
      <c r="L1003" s="15"/>
      <c r="M1003" s="15"/>
      <c r="N1003" s="16">
        <f t="shared" ca="1" si="108"/>
        <v>1</v>
      </c>
      <c r="O1003" s="8">
        <f t="shared" ca="1" si="109"/>
        <v>1</v>
      </c>
      <c r="P1003" s="8">
        <f t="shared" ca="1" si="110"/>
        <v>1</v>
      </c>
      <c r="Q1003" s="8">
        <f t="shared" si="107"/>
        <v>0</v>
      </c>
      <c r="R1003" s="16">
        <v>1</v>
      </c>
      <c r="S1003" s="16"/>
      <c r="T1003" s="19">
        <v>41887</v>
      </c>
      <c r="U1003" s="16">
        <v>0</v>
      </c>
      <c r="V1003" s="19"/>
      <c r="W1003" s="160"/>
      <c r="X1003" s="160"/>
      <c r="Y1003" s="160"/>
      <c r="Z1003" s="160"/>
      <c r="AA1003" s="160"/>
      <c r="AB1003" s="10">
        <v>41904</v>
      </c>
      <c r="AC1003" t="s">
        <v>239</v>
      </c>
      <c r="AD1003" s="160">
        <f t="shared" si="111"/>
        <v>0</v>
      </c>
      <c r="AF1003" t="s">
        <v>466</v>
      </c>
      <c r="AG1003" t="str">
        <f t="shared" si="112"/>
        <v/>
      </c>
    </row>
    <row r="1004" spans="1:33" x14ac:dyDescent="0.25">
      <c r="A1004">
        <v>6041</v>
      </c>
      <c r="B1004">
        <v>24659</v>
      </c>
      <c r="C1004" s="6" t="s">
        <v>5019</v>
      </c>
      <c r="D1004" s="8">
        <v>100000000</v>
      </c>
      <c r="E1004" s="6" t="s">
        <v>5028</v>
      </c>
      <c r="G1004" s="10">
        <v>42579</v>
      </c>
      <c r="J1004" s="133">
        <f ca="1">VLOOKUP(A1004,OFFSET('Классификация клиентов'!$A$6,1,0,1000,2),2,0)</f>
        <v>1</v>
      </c>
      <c r="K1004" s="15">
        <f t="shared" si="106"/>
        <v>1</v>
      </c>
      <c r="L1004" s="15"/>
      <c r="M1004" s="15"/>
      <c r="N1004" s="16">
        <f t="shared" ca="1" si="108"/>
        <v>1</v>
      </c>
      <c r="O1004" s="8">
        <f t="shared" ca="1" si="109"/>
        <v>1</v>
      </c>
      <c r="P1004" s="8">
        <f t="shared" ca="1" si="110"/>
        <v>1</v>
      </c>
      <c r="Q1004" s="8">
        <f t="shared" si="107"/>
        <v>0</v>
      </c>
      <c r="R1004" s="16">
        <v>1</v>
      </c>
      <c r="S1004" s="16"/>
      <c r="T1004" s="19">
        <v>42597</v>
      </c>
      <c r="U1004" s="16">
        <v>0</v>
      </c>
      <c r="V1004" s="19"/>
      <c r="W1004" s="160"/>
      <c r="X1004" s="160"/>
      <c r="Y1004" s="160"/>
      <c r="Z1004" s="160"/>
      <c r="AA1004" s="160"/>
      <c r="AB1004" s="10">
        <v>42582</v>
      </c>
      <c r="AC1004" t="s">
        <v>239</v>
      </c>
      <c r="AD1004" s="160">
        <f t="shared" si="111"/>
        <v>0</v>
      </c>
      <c r="AF1004" t="s">
        <v>466</v>
      </c>
      <c r="AG1004" t="str">
        <f t="shared" si="112"/>
        <v/>
      </c>
    </row>
    <row r="1005" spans="1:33" x14ac:dyDescent="0.25">
      <c r="A1005">
        <v>6041</v>
      </c>
      <c r="B1005">
        <v>24905</v>
      </c>
      <c r="C1005" s="6" t="s">
        <v>5182</v>
      </c>
      <c r="D1005" s="8">
        <v>220000000</v>
      </c>
      <c r="E1005" s="6" t="s">
        <v>5185</v>
      </c>
      <c r="G1005" s="10">
        <v>42580</v>
      </c>
      <c r="J1005" s="133">
        <f ca="1">VLOOKUP(A1005,OFFSET('Классификация клиентов'!$A$6,1,0,1000,2),2,0)</f>
        <v>1</v>
      </c>
      <c r="K1005" s="15">
        <f t="shared" si="106"/>
        <v>1</v>
      </c>
      <c r="L1005" s="15"/>
      <c r="M1005" s="15"/>
      <c r="N1005" s="16">
        <f t="shared" ca="1" si="108"/>
        <v>1</v>
      </c>
      <c r="O1005" s="8">
        <f t="shared" ca="1" si="109"/>
        <v>1</v>
      </c>
      <c r="P1005" s="8">
        <f t="shared" ca="1" si="110"/>
        <v>1</v>
      </c>
      <c r="Q1005" s="8">
        <f t="shared" si="107"/>
        <v>0</v>
      </c>
      <c r="R1005" s="16">
        <v>1</v>
      </c>
      <c r="S1005" s="16"/>
      <c r="T1005" s="19">
        <v>42597</v>
      </c>
      <c r="U1005" s="16">
        <v>0</v>
      </c>
      <c r="V1005" s="19"/>
      <c r="W1005" s="160"/>
      <c r="X1005" s="160"/>
      <c r="Y1005" s="160"/>
      <c r="Z1005" s="160"/>
      <c r="AA1005" s="160"/>
      <c r="AB1005" s="10">
        <v>42604</v>
      </c>
      <c r="AC1005" t="s">
        <v>239</v>
      </c>
      <c r="AD1005" s="160">
        <f t="shared" si="111"/>
        <v>0</v>
      </c>
      <c r="AF1005" t="s">
        <v>466</v>
      </c>
      <c r="AG1005" t="str">
        <f t="shared" si="112"/>
        <v/>
      </c>
    </row>
    <row r="1006" spans="1:33" x14ac:dyDescent="0.25">
      <c r="A1006">
        <v>6041</v>
      </c>
      <c r="B1006">
        <v>26838</v>
      </c>
      <c r="C1006" s="6" t="s">
        <v>6033</v>
      </c>
      <c r="D1006" s="8">
        <v>159000000</v>
      </c>
      <c r="E1006" s="6" t="s">
        <v>6175</v>
      </c>
      <c r="G1006" s="10">
        <v>42656</v>
      </c>
      <c r="J1006" s="133">
        <f ca="1">VLOOKUP(A1006,OFFSET('Классификация клиентов'!$A$6,1,0,1000,2),2,0)</f>
        <v>1</v>
      </c>
      <c r="K1006" s="15">
        <f t="shared" si="106"/>
        <v>1</v>
      </c>
      <c r="L1006" s="15"/>
      <c r="M1006" s="15"/>
      <c r="N1006" s="16">
        <f t="shared" ca="1" si="108"/>
        <v>1</v>
      </c>
      <c r="O1006" s="8">
        <f t="shared" ca="1" si="109"/>
        <v>1</v>
      </c>
      <c r="P1006" s="8">
        <f t="shared" ca="1" si="110"/>
        <v>1</v>
      </c>
      <c r="Q1006" s="8">
        <f t="shared" si="107"/>
        <v>0</v>
      </c>
      <c r="R1006" s="16">
        <v>1</v>
      </c>
      <c r="S1006" s="16"/>
      <c r="T1006" s="19">
        <v>42658</v>
      </c>
      <c r="U1006" s="16">
        <v>0</v>
      </c>
      <c r="V1006" s="19"/>
      <c r="W1006" s="160"/>
      <c r="X1006" s="160"/>
      <c r="Y1006" s="160"/>
      <c r="Z1006" s="160"/>
      <c r="AA1006" s="160"/>
      <c r="AB1006" s="10">
        <v>42696</v>
      </c>
      <c r="AC1006" t="s">
        <v>239</v>
      </c>
      <c r="AD1006" s="160">
        <f t="shared" si="111"/>
        <v>0</v>
      </c>
      <c r="AF1006" t="s">
        <v>466</v>
      </c>
      <c r="AG1006" t="str">
        <f t="shared" si="112"/>
        <v/>
      </c>
    </row>
    <row r="1007" spans="1:33" x14ac:dyDescent="0.25">
      <c r="A1007">
        <v>6042</v>
      </c>
      <c r="B1007">
        <v>27160</v>
      </c>
      <c r="C1007" s="6" t="s">
        <v>6408</v>
      </c>
      <c r="D1007" s="8">
        <v>150000000</v>
      </c>
      <c r="E1007" s="6" t="s">
        <v>6416</v>
      </c>
      <c r="G1007" s="10">
        <v>42697</v>
      </c>
      <c r="J1007" s="133">
        <f ca="1">VLOOKUP(A1007,OFFSET('Классификация клиентов'!$A$6,1,0,1000,2),2,0)</f>
        <v>1</v>
      </c>
      <c r="K1007" s="15">
        <f t="shared" si="106"/>
        <v>1</v>
      </c>
      <c r="L1007" s="15"/>
      <c r="M1007" s="15"/>
      <c r="N1007" s="16">
        <f t="shared" ca="1" si="108"/>
        <v>1</v>
      </c>
      <c r="O1007" s="8">
        <f t="shared" ca="1" si="109"/>
        <v>1</v>
      </c>
      <c r="P1007" s="8">
        <f t="shared" ca="1" si="110"/>
        <v>1</v>
      </c>
      <c r="Q1007" s="8">
        <f t="shared" si="107"/>
        <v>0</v>
      </c>
      <c r="R1007" s="16">
        <v>1</v>
      </c>
      <c r="S1007" s="16"/>
      <c r="T1007" s="19">
        <v>42719</v>
      </c>
      <c r="U1007" s="16">
        <v>0</v>
      </c>
      <c r="V1007" s="19"/>
      <c r="W1007" s="160"/>
      <c r="X1007" s="160"/>
      <c r="Y1007" s="160"/>
      <c r="Z1007" s="160"/>
      <c r="AA1007" s="160"/>
      <c r="AB1007" s="10">
        <v>42704</v>
      </c>
      <c r="AC1007" t="s">
        <v>239</v>
      </c>
      <c r="AD1007" s="160">
        <f t="shared" si="111"/>
        <v>0</v>
      </c>
      <c r="AF1007" t="s">
        <v>466</v>
      </c>
      <c r="AG1007" t="str">
        <f t="shared" si="112"/>
        <v/>
      </c>
    </row>
    <row r="1008" spans="1:33" x14ac:dyDescent="0.25">
      <c r="A1008">
        <v>6046</v>
      </c>
      <c r="B1008">
        <v>19641</v>
      </c>
      <c r="C1008" s="6" t="s">
        <v>4312</v>
      </c>
      <c r="D1008" s="8">
        <v>2126298900</v>
      </c>
      <c r="E1008" s="6" t="s">
        <v>4313</v>
      </c>
      <c r="G1008" s="10">
        <v>42513</v>
      </c>
      <c r="J1008" s="133">
        <f ca="1">VLOOKUP(A1008,OFFSET('Классификация клиентов'!$A$6,1,0,1000,2),2,0)</f>
        <v>1</v>
      </c>
      <c r="K1008" s="15">
        <f t="shared" si="106"/>
        <v>1</v>
      </c>
      <c r="L1008" s="15"/>
      <c r="M1008" s="15"/>
      <c r="N1008" s="16">
        <f t="shared" ca="1" si="108"/>
        <v>1</v>
      </c>
      <c r="O1008" s="8">
        <f t="shared" ca="1" si="109"/>
        <v>1</v>
      </c>
      <c r="P1008" s="8">
        <f t="shared" ca="1" si="110"/>
        <v>1</v>
      </c>
      <c r="Q1008" s="8">
        <f t="shared" si="107"/>
        <v>0</v>
      </c>
      <c r="R1008" s="16">
        <v>1</v>
      </c>
      <c r="S1008" s="16"/>
      <c r="T1008" s="19">
        <v>42520</v>
      </c>
      <c r="U1008" s="16">
        <v>0</v>
      </c>
      <c r="V1008" s="19"/>
      <c r="W1008" s="160"/>
      <c r="X1008" s="160"/>
      <c r="Y1008" s="160">
        <v>0</v>
      </c>
      <c r="Z1008" s="160"/>
      <c r="AA1008" s="160"/>
      <c r="AB1008" s="10">
        <v>42604</v>
      </c>
      <c r="AC1008" t="s">
        <v>239</v>
      </c>
      <c r="AD1008" s="160">
        <f t="shared" si="111"/>
        <v>1</v>
      </c>
      <c r="AF1008" t="s">
        <v>4757</v>
      </c>
      <c r="AG1008" t="str">
        <f t="shared" si="112"/>
        <v>цели: предоставление/погашение займов 3 лицам (РКК СБ №25 от 2016-04-26)</v>
      </c>
    </row>
    <row r="1009" spans="1:33" x14ac:dyDescent="0.25">
      <c r="A1009">
        <v>6046</v>
      </c>
      <c r="B1009">
        <v>22280</v>
      </c>
      <c r="C1009" s="6" t="s">
        <v>4754</v>
      </c>
      <c r="D1009" s="8">
        <v>895622870</v>
      </c>
      <c r="E1009" s="6" t="s">
        <v>4756</v>
      </c>
      <c r="G1009" s="10">
        <v>42550</v>
      </c>
      <c r="J1009" s="133">
        <f ca="1">VLOOKUP(A1009,OFFSET('Классификация клиентов'!$A$6,1,0,1000,2),2,0)</f>
        <v>1</v>
      </c>
      <c r="K1009" s="15">
        <f t="shared" si="106"/>
        <v>1</v>
      </c>
      <c r="L1009" s="15"/>
      <c r="M1009" s="15"/>
      <c r="N1009" s="16">
        <f t="shared" ca="1" si="108"/>
        <v>1</v>
      </c>
      <c r="O1009" s="8">
        <f t="shared" ca="1" si="109"/>
        <v>1</v>
      </c>
      <c r="P1009" s="8">
        <f t="shared" ca="1" si="110"/>
        <v>1</v>
      </c>
      <c r="Q1009" s="8">
        <f t="shared" si="107"/>
        <v>0</v>
      </c>
      <c r="R1009" s="16">
        <v>1</v>
      </c>
      <c r="S1009" s="16"/>
      <c r="T1009" s="19">
        <v>42551</v>
      </c>
      <c r="U1009" s="16">
        <v>0</v>
      </c>
      <c r="V1009" s="19"/>
      <c r="W1009" s="160"/>
      <c r="X1009" s="160"/>
      <c r="Y1009" s="160">
        <v>0</v>
      </c>
      <c r="Z1009" s="160"/>
      <c r="AA1009" s="160"/>
      <c r="AB1009" s="10">
        <v>42604</v>
      </c>
      <c r="AC1009" t="s">
        <v>239</v>
      </c>
      <c r="AD1009" s="160">
        <f t="shared" si="111"/>
        <v>1</v>
      </c>
      <c r="AF1009" t="s">
        <v>4757</v>
      </c>
      <c r="AG1009" t="str">
        <f t="shared" si="112"/>
        <v>цели: предоставление/погашение займов 3 лицам (РКК СБ №25 от 2016-04-26)</v>
      </c>
    </row>
    <row r="1010" spans="1:33" x14ac:dyDescent="0.25">
      <c r="A1010">
        <v>6046</v>
      </c>
      <c r="B1010">
        <v>24277</v>
      </c>
      <c r="C1010" s="6" t="s">
        <v>5002</v>
      </c>
      <c r="D1010" s="8">
        <v>869849550</v>
      </c>
      <c r="E1010" s="6" t="s">
        <v>5005</v>
      </c>
      <c r="G1010" s="10">
        <v>42576</v>
      </c>
      <c r="J1010" s="133">
        <f ca="1">VLOOKUP(A1010,OFFSET('Классификация клиентов'!$A$6,1,0,1000,2),2,0)</f>
        <v>1</v>
      </c>
      <c r="K1010" s="15">
        <f t="shared" si="106"/>
        <v>1</v>
      </c>
      <c r="L1010" s="15"/>
      <c r="M1010" s="15"/>
      <c r="N1010" s="16">
        <f t="shared" ca="1" si="108"/>
        <v>1</v>
      </c>
      <c r="O1010" s="8">
        <f t="shared" ca="1" si="109"/>
        <v>1</v>
      </c>
      <c r="P1010" s="8">
        <f t="shared" ca="1" si="110"/>
        <v>1</v>
      </c>
      <c r="Q1010" s="8">
        <f t="shared" si="107"/>
        <v>0</v>
      </c>
      <c r="R1010" s="16">
        <v>1</v>
      </c>
      <c r="S1010" s="16"/>
      <c r="T1010" s="19">
        <v>42581</v>
      </c>
      <c r="U1010" s="16">
        <v>0</v>
      </c>
      <c r="V1010" s="19"/>
      <c r="W1010" s="160"/>
      <c r="X1010" s="160"/>
      <c r="Y1010" s="160">
        <v>0</v>
      </c>
      <c r="Z1010" s="160"/>
      <c r="AA1010" s="160"/>
      <c r="AB1010" s="10">
        <v>42604</v>
      </c>
      <c r="AC1010" t="s">
        <v>239</v>
      </c>
      <c r="AD1010" s="160">
        <f t="shared" si="111"/>
        <v>1</v>
      </c>
      <c r="AF1010" t="s">
        <v>5201</v>
      </c>
      <c r="AG1010" t="str">
        <f t="shared" si="112"/>
        <v>цели: предоставление/погашение займов 3 лицам (РКК СБ №42 от 2016-07-01)</v>
      </c>
    </row>
    <row r="1011" spans="1:33" x14ac:dyDescent="0.25">
      <c r="A1011">
        <v>6046</v>
      </c>
      <c r="B1011">
        <v>26883</v>
      </c>
      <c r="C1011" s="6" t="s">
        <v>6034</v>
      </c>
      <c r="D1011" s="8">
        <v>402708125</v>
      </c>
      <c r="E1011" s="6" t="s">
        <v>6176</v>
      </c>
      <c r="G1011" s="10">
        <v>42677</v>
      </c>
      <c r="J1011" s="133">
        <f ca="1">VLOOKUP(A1011,OFFSET('Классификация клиентов'!$A$6,1,0,1000,2),2,0)</f>
        <v>1</v>
      </c>
      <c r="K1011" s="15">
        <f t="shared" si="106"/>
        <v>1</v>
      </c>
      <c r="L1011" s="15"/>
      <c r="M1011" s="15"/>
      <c r="N1011" s="16">
        <f t="shared" ca="1" si="108"/>
        <v>1</v>
      </c>
      <c r="O1011" s="8">
        <f t="shared" ca="1" si="109"/>
        <v>1</v>
      </c>
      <c r="P1011" s="8">
        <f t="shared" ca="1" si="110"/>
        <v>1</v>
      </c>
      <c r="Q1011" s="8">
        <f t="shared" si="107"/>
        <v>0</v>
      </c>
      <c r="R1011" s="16">
        <v>1</v>
      </c>
      <c r="S1011" s="16"/>
      <c r="T1011" s="19">
        <v>42704</v>
      </c>
      <c r="U1011" s="16">
        <v>0</v>
      </c>
      <c r="V1011" s="19"/>
      <c r="W1011" s="160"/>
      <c r="X1011" s="160"/>
      <c r="Y1011" s="160">
        <v>0</v>
      </c>
      <c r="Z1011" s="160"/>
      <c r="AA1011" s="160"/>
      <c r="AB1011" s="10">
        <v>42696</v>
      </c>
      <c r="AC1011" t="s">
        <v>239</v>
      </c>
      <c r="AD1011" s="160">
        <f t="shared" si="111"/>
        <v>1</v>
      </c>
      <c r="AF1011" t="s">
        <v>5201</v>
      </c>
      <c r="AG1011" t="str">
        <f t="shared" si="112"/>
        <v>цели: предоставление/погашение займов 3 лицам (РКК СБ №42 от 2016-07-01)</v>
      </c>
    </row>
    <row r="1012" spans="1:33" x14ac:dyDescent="0.25">
      <c r="A1012">
        <v>6052</v>
      </c>
      <c r="B1012">
        <v>23454</v>
      </c>
      <c r="C1012" s="6" t="s">
        <v>4947</v>
      </c>
      <c r="D1012" s="8">
        <v>24000000</v>
      </c>
      <c r="E1012" s="6" t="s">
        <v>4964</v>
      </c>
      <c r="G1012" s="10">
        <v>42564</v>
      </c>
      <c r="J1012" s="133">
        <f ca="1">VLOOKUP(A1012,OFFSET('Классификация клиентов'!$A$6,1,0,1000,2),2,0)</f>
        <v>2.1</v>
      </c>
      <c r="K1012" s="15">
        <f t="shared" si="106"/>
        <v>1</v>
      </c>
      <c r="L1012" s="15"/>
      <c r="M1012" s="15"/>
      <c r="N1012" s="16">
        <f t="shared" ca="1" si="108"/>
        <v>2.1</v>
      </c>
      <c r="O1012" s="8">
        <f t="shared" ca="1" si="109"/>
        <v>2.1</v>
      </c>
      <c r="P1012" s="8">
        <f t="shared" ca="1" si="110"/>
        <v>2.1</v>
      </c>
      <c r="Q1012" s="8">
        <f t="shared" si="107"/>
        <v>0</v>
      </c>
      <c r="R1012" s="16">
        <v>1</v>
      </c>
      <c r="S1012" s="16"/>
      <c r="T1012" s="19">
        <v>42564</v>
      </c>
      <c r="U1012" s="16">
        <v>0</v>
      </c>
      <c r="V1012" s="19"/>
      <c r="W1012" s="160"/>
      <c r="X1012" s="160"/>
      <c r="Y1012" s="160"/>
      <c r="Z1012" s="160"/>
      <c r="AA1012" s="160"/>
      <c r="AB1012" s="10">
        <v>42573</v>
      </c>
      <c r="AC1012" t="s">
        <v>239</v>
      </c>
      <c r="AD1012" s="160">
        <f t="shared" si="111"/>
        <v>0</v>
      </c>
      <c r="AF1012" t="s">
        <v>466</v>
      </c>
      <c r="AG1012" t="str">
        <f t="shared" si="112"/>
        <v/>
      </c>
    </row>
    <row r="1013" spans="1:33" x14ac:dyDescent="0.25">
      <c r="A1013">
        <v>6055</v>
      </c>
      <c r="B1013">
        <v>17264</v>
      </c>
      <c r="C1013" s="6" t="s">
        <v>3454</v>
      </c>
      <c r="D1013" s="8">
        <v>1900000000</v>
      </c>
      <c r="E1013" s="6" t="s">
        <v>3456</v>
      </c>
      <c r="G1013" s="10">
        <v>42349</v>
      </c>
      <c r="J1013" s="133">
        <f ca="1">VLOOKUP(A1013,OFFSET('Классификация клиентов'!$A$6,1,0,1000,2),2,0)</f>
        <v>1</v>
      </c>
      <c r="K1013" s="15">
        <f t="shared" si="106"/>
        <v>1</v>
      </c>
      <c r="L1013" s="15"/>
      <c r="M1013" s="15"/>
      <c r="N1013" s="16">
        <f t="shared" ca="1" si="108"/>
        <v>1</v>
      </c>
      <c r="O1013" s="8">
        <f t="shared" ca="1" si="109"/>
        <v>1</v>
      </c>
      <c r="P1013" s="8">
        <f t="shared" ca="1" si="110"/>
        <v>1</v>
      </c>
      <c r="Q1013" s="8">
        <f t="shared" si="107"/>
        <v>0</v>
      </c>
      <c r="R1013" s="16">
        <v>1</v>
      </c>
      <c r="S1013" s="16"/>
      <c r="T1013" s="19">
        <v>42352</v>
      </c>
      <c r="U1013" s="16">
        <v>0</v>
      </c>
      <c r="V1013" s="19"/>
      <c r="W1013" s="160"/>
      <c r="X1013" s="160"/>
      <c r="Y1013" s="160">
        <v>0</v>
      </c>
      <c r="Z1013" s="160"/>
      <c r="AA1013" s="160"/>
      <c r="AB1013" s="10">
        <v>42360</v>
      </c>
      <c r="AC1013" t="s">
        <v>296</v>
      </c>
      <c r="AD1013" s="160">
        <f t="shared" si="111"/>
        <v>1</v>
      </c>
      <c r="AF1013" t="s">
        <v>3457</v>
      </c>
      <c r="AG1013" t="str">
        <f t="shared" si="112"/>
        <v>цели: предоставление/погашение займов 3 лицам (РП №106 от 2015-11-09)</v>
      </c>
    </row>
    <row r="1014" spans="1:33" x14ac:dyDescent="0.25">
      <c r="A1014">
        <v>6055</v>
      </c>
      <c r="B1014">
        <v>18256</v>
      </c>
      <c r="C1014" s="6" t="s">
        <v>4135</v>
      </c>
      <c r="D1014" s="8">
        <v>1100000000</v>
      </c>
      <c r="E1014" s="6" t="s">
        <v>4187</v>
      </c>
      <c r="G1014" s="10">
        <v>42340</v>
      </c>
      <c r="J1014" s="133">
        <f ca="1">VLOOKUP(A1014,OFFSET('Классификация клиентов'!$A$6,1,0,1000,2),2,0)</f>
        <v>1</v>
      </c>
      <c r="K1014" s="15">
        <f t="shared" si="106"/>
        <v>1</v>
      </c>
      <c r="L1014" s="15"/>
      <c r="M1014" s="15"/>
      <c r="N1014" s="16">
        <f t="shared" ca="1" si="108"/>
        <v>1</v>
      </c>
      <c r="O1014" s="8">
        <f t="shared" ca="1" si="109"/>
        <v>1</v>
      </c>
      <c r="P1014" s="8">
        <f t="shared" ca="1" si="110"/>
        <v>1</v>
      </c>
      <c r="Q1014" s="8">
        <f t="shared" si="107"/>
        <v>0</v>
      </c>
      <c r="R1014" s="16">
        <v>1</v>
      </c>
      <c r="S1014" s="16"/>
      <c r="T1014" s="19">
        <v>42500</v>
      </c>
      <c r="U1014" s="16">
        <v>0</v>
      </c>
      <c r="V1014" s="19"/>
      <c r="W1014" s="160"/>
      <c r="X1014" s="160"/>
      <c r="Y1014" s="160"/>
      <c r="Z1014" s="160"/>
      <c r="AA1014" s="160"/>
      <c r="AB1014" s="10">
        <v>42515</v>
      </c>
      <c r="AC1014" t="s">
        <v>296</v>
      </c>
      <c r="AD1014" s="160">
        <f t="shared" si="111"/>
        <v>0</v>
      </c>
      <c r="AF1014" t="s">
        <v>466</v>
      </c>
      <c r="AG1014" t="str">
        <f t="shared" si="112"/>
        <v/>
      </c>
    </row>
    <row r="1015" spans="1:33" x14ac:dyDescent="0.25">
      <c r="A1015">
        <v>6055</v>
      </c>
      <c r="B1015">
        <v>25142</v>
      </c>
      <c r="C1015" s="6" t="s">
        <v>7869</v>
      </c>
      <c r="D1015" s="8">
        <v>569000000</v>
      </c>
      <c r="E1015" s="6" t="s">
        <v>7764</v>
      </c>
      <c r="G1015" s="10">
        <v>42146</v>
      </c>
      <c r="J1015" s="133">
        <f ca="1">VLOOKUP(A1015,OFFSET('Классификация клиентов'!$A$6,1,0,1000,2),2,0)</f>
        <v>1</v>
      </c>
      <c r="K1015" s="15">
        <f t="shared" si="106"/>
        <v>1</v>
      </c>
      <c r="L1015" s="15"/>
      <c r="M1015" s="15"/>
      <c r="N1015" s="16">
        <f t="shared" ca="1" si="108"/>
        <v>1</v>
      </c>
      <c r="O1015" s="8">
        <f t="shared" ca="1" si="109"/>
        <v>1</v>
      </c>
      <c r="P1015" s="8">
        <f t="shared" ca="1" si="110"/>
        <v>1</v>
      </c>
      <c r="Q1015" s="8">
        <f t="shared" si="107"/>
        <v>0</v>
      </c>
      <c r="R1015" s="16">
        <v>1</v>
      </c>
      <c r="S1015" s="16"/>
      <c r="T1015" s="19">
        <v>42590</v>
      </c>
      <c r="U1015" s="16">
        <v>0</v>
      </c>
      <c r="V1015" s="19"/>
      <c r="W1015" s="160"/>
      <c r="X1015" s="160"/>
      <c r="Y1015" s="160"/>
      <c r="Z1015" s="160"/>
      <c r="AA1015" s="160"/>
      <c r="AB1015" s="10">
        <v>42755</v>
      </c>
      <c r="AC1015" t="s">
        <v>296</v>
      </c>
      <c r="AD1015" s="160">
        <f t="shared" si="111"/>
        <v>0</v>
      </c>
      <c r="AF1015" t="s">
        <v>466</v>
      </c>
      <c r="AG1015" t="str">
        <f t="shared" si="112"/>
        <v/>
      </c>
    </row>
    <row r="1016" spans="1:33" x14ac:dyDescent="0.25">
      <c r="A1016">
        <v>6068</v>
      </c>
      <c r="B1016">
        <v>13672</v>
      </c>
      <c r="C1016" s="6" t="s">
        <v>1536</v>
      </c>
      <c r="D1016" s="8">
        <v>33882353</v>
      </c>
      <c r="E1016" s="6" t="s">
        <v>2291</v>
      </c>
      <c r="G1016" s="10">
        <v>41925</v>
      </c>
      <c r="J1016" s="133">
        <f ca="1">VLOOKUP(A1016,OFFSET('Классификация клиентов'!$A$6,1,0,1000,2),2,0)</f>
        <v>1</v>
      </c>
      <c r="K1016" s="15">
        <f t="shared" si="106"/>
        <v>1</v>
      </c>
      <c r="L1016" s="15"/>
      <c r="M1016" s="15"/>
      <c r="N1016" s="16">
        <f t="shared" ca="1" si="108"/>
        <v>1</v>
      </c>
      <c r="O1016" s="8">
        <f t="shared" ca="1" si="109"/>
        <v>1</v>
      </c>
      <c r="P1016" s="8">
        <f t="shared" ca="1" si="110"/>
        <v>1</v>
      </c>
      <c r="Q1016" s="8">
        <f t="shared" si="107"/>
        <v>0</v>
      </c>
      <c r="R1016" s="16">
        <v>1</v>
      </c>
      <c r="S1016" s="16"/>
      <c r="T1016" s="19">
        <v>41943</v>
      </c>
      <c r="U1016" s="16">
        <v>0</v>
      </c>
      <c r="V1016" s="19"/>
      <c r="W1016" s="160"/>
      <c r="X1016" s="160"/>
      <c r="Y1016" s="160">
        <v>0</v>
      </c>
      <c r="Z1016" s="160"/>
      <c r="AA1016" s="160"/>
      <c r="AB1016" s="10">
        <v>42026</v>
      </c>
      <c r="AC1016" t="s">
        <v>239</v>
      </c>
      <c r="AD1016" s="160">
        <f t="shared" si="111"/>
        <v>1</v>
      </c>
      <c r="AF1016" t="s">
        <v>2292</v>
      </c>
      <c r="AG1016" t="str">
        <f t="shared" si="112"/>
        <v>цели: предоставление/погашение займов 3 лицам (РККМР №15 от 2014-05-29)</v>
      </c>
    </row>
    <row r="1017" spans="1:33" x14ac:dyDescent="0.25">
      <c r="A1017">
        <v>6068</v>
      </c>
      <c r="B1017">
        <v>22410</v>
      </c>
      <c r="C1017" s="6" t="s">
        <v>4931</v>
      </c>
      <c r="D1017" s="8">
        <v>69916238</v>
      </c>
      <c r="E1017" s="6" t="s">
        <v>4933</v>
      </c>
      <c r="G1017" s="10">
        <v>42550</v>
      </c>
      <c r="J1017" s="133">
        <f ca="1">VLOOKUP(A1017,OFFSET('Классификация клиентов'!$A$6,1,0,1000,2),2,0)</f>
        <v>1</v>
      </c>
      <c r="K1017" s="15">
        <f t="shared" si="106"/>
        <v>1</v>
      </c>
      <c r="L1017" s="15"/>
      <c r="M1017" s="15"/>
      <c r="N1017" s="16">
        <f t="shared" ca="1" si="108"/>
        <v>1</v>
      </c>
      <c r="O1017" s="8">
        <f t="shared" ca="1" si="109"/>
        <v>1</v>
      </c>
      <c r="P1017" s="8">
        <f t="shared" ca="1" si="110"/>
        <v>1</v>
      </c>
      <c r="Q1017" s="8">
        <f t="shared" si="107"/>
        <v>0</v>
      </c>
      <c r="R1017" s="16">
        <v>1</v>
      </c>
      <c r="S1017" s="16"/>
      <c r="T1017" s="19">
        <v>42551</v>
      </c>
      <c r="U1017" s="16">
        <v>0</v>
      </c>
      <c r="V1017" s="19"/>
      <c r="W1017" s="160"/>
      <c r="X1017" s="160"/>
      <c r="Y1017" s="160"/>
      <c r="Z1017" s="160"/>
      <c r="AA1017" s="160"/>
      <c r="AB1017" s="10">
        <v>42573</v>
      </c>
      <c r="AC1017" t="s">
        <v>239</v>
      </c>
      <c r="AD1017" s="160">
        <f t="shared" si="111"/>
        <v>0</v>
      </c>
      <c r="AF1017" t="s">
        <v>466</v>
      </c>
      <c r="AG1017" t="str">
        <f t="shared" si="112"/>
        <v/>
      </c>
    </row>
    <row r="1018" spans="1:33" x14ac:dyDescent="0.25">
      <c r="A1018">
        <v>6076</v>
      </c>
      <c r="B1018">
        <v>14138</v>
      </c>
      <c r="C1018" s="6" t="s">
        <v>1692</v>
      </c>
      <c r="D1018" s="8">
        <v>352941176.44999999</v>
      </c>
      <c r="E1018" s="6" t="s">
        <v>2293</v>
      </c>
      <c r="G1018" s="10">
        <v>41971</v>
      </c>
      <c r="J1018" s="133">
        <f ca="1">VLOOKUP(A1018,OFFSET('Классификация клиентов'!$A$6,1,0,1000,2),2,0)</f>
        <v>1</v>
      </c>
      <c r="K1018" s="15">
        <f t="shared" si="106"/>
        <v>1</v>
      </c>
      <c r="L1018" s="15"/>
      <c r="M1018" s="15"/>
      <c r="N1018" s="16">
        <f t="shared" ca="1" si="108"/>
        <v>1</v>
      </c>
      <c r="O1018" s="8">
        <f t="shared" ca="1" si="109"/>
        <v>1</v>
      </c>
      <c r="P1018" s="8">
        <f t="shared" ca="1" si="110"/>
        <v>1</v>
      </c>
      <c r="Q1018" s="8">
        <f t="shared" si="107"/>
        <v>0</v>
      </c>
      <c r="R1018" s="16">
        <v>1</v>
      </c>
      <c r="S1018" s="16"/>
      <c r="T1018" s="19">
        <v>41974</v>
      </c>
      <c r="U1018" s="16">
        <v>0</v>
      </c>
      <c r="V1018" s="19"/>
      <c r="W1018" s="160"/>
      <c r="X1018" s="160"/>
      <c r="Y1018" s="160">
        <v>0</v>
      </c>
      <c r="Z1018" s="160"/>
      <c r="AA1018" s="160"/>
      <c r="AB1018" s="10">
        <v>42521</v>
      </c>
      <c r="AC1018" t="s">
        <v>296</v>
      </c>
      <c r="AD1018" s="160">
        <f t="shared" si="111"/>
        <v>1</v>
      </c>
      <c r="AF1018" t="s">
        <v>2294</v>
      </c>
      <c r="AG1018" t="str">
        <f t="shared" si="112"/>
        <v>цели: вложения в уставные капиталы 3 лиц (РКК №68 от 2014-08-20)</v>
      </c>
    </row>
    <row r="1019" spans="1:33" x14ac:dyDescent="0.25">
      <c r="A1019">
        <v>6076</v>
      </c>
      <c r="B1019">
        <v>16960</v>
      </c>
      <c r="C1019" s="6" t="s">
        <v>3246</v>
      </c>
      <c r="D1019" s="8">
        <v>1100000000</v>
      </c>
      <c r="E1019" s="6" t="s">
        <v>3248</v>
      </c>
      <c r="G1019" s="10">
        <v>42310</v>
      </c>
      <c r="J1019" s="133">
        <f ca="1">VLOOKUP(A1019,OFFSET('Классификация клиентов'!$A$6,1,0,1000,2),2,0)</f>
        <v>1</v>
      </c>
      <c r="K1019" s="15">
        <f t="shared" si="106"/>
        <v>1</v>
      </c>
      <c r="L1019" s="15"/>
      <c r="M1019" s="15"/>
      <c r="N1019" s="16">
        <f t="shared" ca="1" si="108"/>
        <v>1</v>
      </c>
      <c r="O1019" s="8">
        <f t="shared" ca="1" si="109"/>
        <v>1</v>
      </c>
      <c r="P1019" s="8">
        <f t="shared" ca="1" si="110"/>
        <v>1</v>
      </c>
      <c r="Q1019" s="8">
        <f t="shared" si="107"/>
        <v>0</v>
      </c>
      <c r="R1019" s="16">
        <v>1</v>
      </c>
      <c r="S1019" s="16"/>
      <c r="T1019" s="19">
        <v>42311</v>
      </c>
      <c r="U1019" s="16">
        <v>0</v>
      </c>
      <c r="V1019" s="19"/>
      <c r="W1019" s="160"/>
      <c r="X1019" s="160"/>
      <c r="Y1019" s="160"/>
      <c r="Z1019" s="160"/>
      <c r="AA1019" s="160"/>
      <c r="AB1019" s="10">
        <v>42521</v>
      </c>
      <c r="AC1019" t="s">
        <v>296</v>
      </c>
      <c r="AD1019" s="160">
        <f t="shared" si="111"/>
        <v>0</v>
      </c>
      <c r="AF1019" t="s">
        <v>466</v>
      </c>
      <c r="AG1019" t="str">
        <f t="shared" si="112"/>
        <v/>
      </c>
    </row>
    <row r="1020" spans="1:33" x14ac:dyDescent="0.25">
      <c r="A1020">
        <v>6078</v>
      </c>
      <c r="B1020">
        <v>13243</v>
      </c>
      <c r="C1020" s="6" t="s">
        <v>1484</v>
      </c>
      <c r="D1020" s="8">
        <v>517647058.81999999</v>
      </c>
      <c r="E1020" s="6" t="s">
        <v>2295</v>
      </c>
      <c r="G1020" s="10">
        <v>41893</v>
      </c>
      <c r="J1020" s="133">
        <f ca="1">VLOOKUP(A1020,OFFSET('Классификация клиентов'!$A$6,1,0,1000,2),2,0)</f>
        <v>2.1</v>
      </c>
      <c r="K1020" s="15">
        <f t="shared" si="106"/>
        <v>1</v>
      </c>
      <c r="L1020" s="15"/>
      <c r="M1020" s="15"/>
      <c r="N1020" s="16">
        <f t="shared" ca="1" si="108"/>
        <v>2.1</v>
      </c>
      <c r="O1020" s="8">
        <f t="shared" ca="1" si="109"/>
        <v>2.1</v>
      </c>
      <c r="P1020" s="8">
        <f t="shared" ca="1" si="110"/>
        <v>2.1</v>
      </c>
      <c r="Q1020" s="8">
        <f t="shared" si="107"/>
        <v>0</v>
      </c>
      <c r="R1020" s="16">
        <v>1</v>
      </c>
      <c r="S1020" s="16"/>
      <c r="T1020" s="19">
        <v>41894</v>
      </c>
      <c r="U1020" s="16">
        <v>0</v>
      </c>
      <c r="V1020" s="19"/>
      <c r="W1020" s="160"/>
      <c r="X1020" s="160"/>
      <c r="Y1020" s="160"/>
      <c r="Z1020" s="160"/>
      <c r="AA1020" s="160"/>
      <c r="AB1020" s="10">
        <v>42521</v>
      </c>
      <c r="AC1020" t="s">
        <v>296</v>
      </c>
      <c r="AD1020" s="160">
        <f t="shared" si="111"/>
        <v>0</v>
      </c>
      <c r="AF1020" t="s">
        <v>466</v>
      </c>
      <c r="AG1020" t="str">
        <f t="shared" si="112"/>
        <v/>
      </c>
    </row>
    <row r="1021" spans="1:33" x14ac:dyDescent="0.25">
      <c r="A1021">
        <v>6079</v>
      </c>
      <c r="B1021">
        <v>27135</v>
      </c>
      <c r="C1021" s="6" t="s">
        <v>6353</v>
      </c>
      <c r="D1021" s="8">
        <v>435712375.70999998</v>
      </c>
      <c r="E1021" s="6" t="s">
        <v>6357</v>
      </c>
      <c r="G1021" s="10">
        <v>41869</v>
      </c>
      <c r="J1021" s="133">
        <f ca="1">VLOOKUP(A1021,OFFSET('Классификация клиентов'!$A$6,1,0,1000,2),2,0)</f>
        <v>2.2999999999999998</v>
      </c>
      <c r="K1021" s="15">
        <f t="shared" si="106"/>
        <v>3</v>
      </c>
      <c r="L1021" s="15"/>
      <c r="M1021" s="15"/>
      <c r="N1021" s="16">
        <f t="shared" ca="1" si="108"/>
        <v>4.3</v>
      </c>
      <c r="O1021" s="8">
        <f t="shared" ca="1" si="109"/>
        <v>4.3</v>
      </c>
      <c r="P1021" s="8">
        <f t="shared" ca="1" si="110"/>
        <v>4.3</v>
      </c>
      <c r="Q1021" s="8">
        <f t="shared" si="107"/>
        <v>0</v>
      </c>
      <c r="R1021" s="16">
        <v>1</v>
      </c>
      <c r="S1021" s="16"/>
      <c r="T1021" s="19">
        <v>36526</v>
      </c>
      <c r="U1021" s="16">
        <v>70</v>
      </c>
      <c r="V1021" s="19"/>
      <c r="W1021" s="160"/>
      <c r="X1021" s="160"/>
      <c r="Y1021" s="160"/>
      <c r="Z1021" s="160"/>
      <c r="AA1021" s="160"/>
      <c r="AB1021" s="10">
        <v>42698</v>
      </c>
      <c r="AC1021" t="s">
        <v>563</v>
      </c>
      <c r="AD1021" s="160">
        <f t="shared" si="111"/>
        <v>0</v>
      </c>
      <c r="AF1021" t="s">
        <v>466</v>
      </c>
      <c r="AG1021" t="str">
        <f t="shared" si="112"/>
        <v/>
      </c>
    </row>
    <row r="1022" spans="1:33" x14ac:dyDescent="0.25">
      <c r="A1022">
        <v>6088</v>
      </c>
      <c r="B1022">
        <v>13945</v>
      </c>
      <c r="C1022" s="6" t="s">
        <v>1619</v>
      </c>
      <c r="D1022" s="8">
        <v>3349341098.7600002</v>
      </c>
      <c r="E1022" s="6" t="s">
        <v>2296</v>
      </c>
      <c r="G1022" s="10">
        <v>41927</v>
      </c>
      <c r="J1022" s="133">
        <f ca="1">VLOOKUP(A1022,OFFSET('Классификация клиентов'!$A$6,1,0,1000,2),2,0)</f>
        <v>1</v>
      </c>
      <c r="K1022" s="15">
        <f t="shared" si="106"/>
        <v>2</v>
      </c>
      <c r="L1022" s="15"/>
      <c r="M1022" s="15"/>
      <c r="N1022" s="16">
        <f t="shared" ca="1" si="108"/>
        <v>2</v>
      </c>
      <c r="O1022" s="8">
        <f t="shared" ca="1" si="109"/>
        <v>2</v>
      </c>
      <c r="P1022" s="8">
        <f t="shared" ca="1" si="110"/>
        <v>2</v>
      </c>
      <c r="Q1022" s="8">
        <f t="shared" si="107"/>
        <v>0</v>
      </c>
      <c r="R1022" s="16">
        <v>1</v>
      </c>
      <c r="S1022" s="16"/>
      <c r="T1022" s="19">
        <v>41953</v>
      </c>
      <c r="U1022" s="16">
        <v>29</v>
      </c>
      <c r="V1022" s="19" t="s">
        <v>6929</v>
      </c>
      <c r="W1022" s="160"/>
      <c r="X1022" s="160"/>
      <c r="Y1022" s="160">
        <v>0</v>
      </c>
      <c r="Z1022" s="160"/>
      <c r="AA1022" s="160"/>
      <c r="AB1022" s="10">
        <v>42726</v>
      </c>
      <c r="AC1022" t="s">
        <v>296</v>
      </c>
      <c r="AD1022" s="160">
        <f t="shared" si="111"/>
        <v>1</v>
      </c>
      <c r="AF1022" t="s">
        <v>2297</v>
      </c>
      <c r="AG1022" t="str">
        <f t="shared" si="112"/>
        <v>цели: предоставление/погашение займов 3 лицам (РКК №73 от 2014-09-03)</v>
      </c>
    </row>
    <row r="1023" spans="1:33" x14ac:dyDescent="0.25">
      <c r="A1023">
        <v>6091</v>
      </c>
      <c r="B1023">
        <v>16221</v>
      </c>
      <c r="C1023" s="6" t="s">
        <v>2827</v>
      </c>
      <c r="D1023" s="8">
        <v>36039707982.639999</v>
      </c>
      <c r="E1023" s="6" t="s">
        <v>2835</v>
      </c>
      <c r="G1023" s="10">
        <v>42115</v>
      </c>
      <c r="J1023" s="133">
        <f ca="1">VLOOKUP(A1023,OFFSET('Классификация клиентов'!$A$6,1,0,1000,2),2,0)</f>
        <v>2.2000000000000002</v>
      </c>
      <c r="K1023" s="15">
        <f t="shared" si="106"/>
        <v>2</v>
      </c>
      <c r="L1023" s="15">
        <v>-2</v>
      </c>
      <c r="M1023" s="15" t="s">
        <v>178</v>
      </c>
      <c r="N1023" s="16">
        <f t="shared" ca="1" si="108"/>
        <v>2</v>
      </c>
      <c r="O1023" s="8">
        <f t="shared" ca="1" si="109"/>
        <v>2</v>
      </c>
      <c r="P1023" s="8">
        <f t="shared" ca="1" si="110"/>
        <v>2</v>
      </c>
      <c r="Q1023" s="8">
        <f t="shared" si="107"/>
        <v>0</v>
      </c>
      <c r="R1023" s="16">
        <v>1</v>
      </c>
      <c r="S1023" s="16"/>
      <c r="T1023" s="19">
        <v>42227</v>
      </c>
      <c r="U1023" s="16">
        <v>11</v>
      </c>
      <c r="V1023" s="19" t="s">
        <v>6152</v>
      </c>
      <c r="W1023" s="160"/>
      <c r="X1023" s="160"/>
      <c r="Y1023" s="160"/>
      <c r="Z1023" s="160"/>
      <c r="AA1023" s="160"/>
      <c r="AB1023" s="10">
        <v>42681</v>
      </c>
      <c r="AC1023" t="s">
        <v>296</v>
      </c>
      <c r="AD1023" s="160">
        <f t="shared" si="111"/>
        <v>0</v>
      </c>
      <c r="AF1023" t="s">
        <v>466</v>
      </c>
      <c r="AG1023" t="str">
        <f t="shared" si="112"/>
        <v/>
      </c>
    </row>
    <row r="1024" spans="1:33" x14ac:dyDescent="0.25">
      <c r="A1024">
        <v>6098</v>
      </c>
      <c r="B1024">
        <v>13946</v>
      </c>
      <c r="C1024" s="6" t="s">
        <v>1620</v>
      </c>
      <c r="D1024" s="8">
        <v>2533146012.4899998</v>
      </c>
      <c r="E1024" s="6" t="s">
        <v>2296</v>
      </c>
      <c r="G1024" s="10">
        <v>41927</v>
      </c>
      <c r="J1024" s="133">
        <f ca="1">VLOOKUP(A1024,OFFSET('Классификация клиентов'!$A$6,1,0,1000,2),2,0)</f>
        <v>1</v>
      </c>
      <c r="K1024" s="15">
        <f t="shared" si="106"/>
        <v>2</v>
      </c>
      <c r="L1024" s="15"/>
      <c r="M1024" s="15"/>
      <c r="N1024" s="16">
        <f t="shared" ca="1" si="108"/>
        <v>2</v>
      </c>
      <c r="O1024" s="8">
        <f t="shared" ca="1" si="109"/>
        <v>2</v>
      </c>
      <c r="P1024" s="8">
        <f t="shared" ca="1" si="110"/>
        <v>2</v>
      </c>
      <c r="Q1024" s="8">
        <f t="shared" si="107"/>
        <v>0</v>
      </c>
      <c r="R1024" s="16">
        <v>1</v>
      </c>
      <c r="S1024" s="16"/>
      <c r="T1024" s="19">
        <v>41953</v>
      </c>
      <c r="U1024" s="16">
        <v>29</v>
      </c>
      <c r="V1024" s="19" t="s">
        <v>6929</v>
      </c>
      <c r="W1024" s="160"/>
      <c r="X1024" s="160"/>
      <c r="Y1024" s="160">
        <v>0</v>
      </c>
      <c r="Z1024" s="160"/>
      <c r="AA1024" s="160"/>
      <c r="AB1024" s="10">
        <v>42726</v>
      </c>
      <c r="AC1024" t="s">
        <v>296</v>
      </c>
      <c r="AD1024" s="160">
        <f t="shared" si="111"/>
        <v>1</v>
      </c>
      <c r="AF1024" t="s">
        <v>2297</v>
      </c>
      <c r="AG1024" t="str">
        <f t="shared" si="112"/>
        <v>цели: предоставление/погашение займов 3 лицам (РКК №73 от 2014-09-03)</v>
      </c>
    </row>
    <row r="1025" spans="1:33" x14ac:dyDescent="0.25">
      <c r="A1025">
        <v>6099</v>
      </c>
      <c r="B1025">
        <v>14261</v>
      </c>
      <c r="C1025" s="6" t="s">
        <v>3006</v>
      </c>
      <c r="D1025" s="8">
        <v>886757173.29999995</v>
      </c>
      <c r="E1025" s="6" t="s">
        <v>2298</v>
      </c>
      <c r="G1025" s="10">
        <v>41985</v>
      </c>
      <c r="J1025" s="133">
        <f ca="1">VLOOKUP(A1025,OFFSET('Классификация клиентов'!$A$6,1,0,1000,2),2,0)</f>
        <v>3</v>
      </c>
      <c r="K1025" s="15">
        <f t="shared" si="106"/>
        <v>3</v>
      </c>
      <c r="L1025" s="15"/>
      <c r="M1025" s="15"/>
      <c r="N1025" s="16">
        <f t="shared" ca="1" si="108"/>
        <v>5</v>
      </c>
      <c r="O1025" s="8">
        <f t="shared" ca="1" si="109"/>
        <v>5</v>
      </c>
      <c r="P1025" s="8">
        <f t="shared" ca="1" si="110"/>
        <v>5</v>
      </c>
      <c r="Q1025" s="8">
        <f t="shared" si="107"/>
        <v>0</v>
      </c>
      <c r="R1025" s="16">
        <v>1</v>
      </c>
      <c r="S1025" s="16"/>
      <c r="T1025" s="19">
        <v>42003</v>
      </c>
      <c r="U1025" s="16">
        <v>490</v>
      </c>
      <c r="V1025" s="19"/>
      <c r="W1025" s="160"/>
      <c r="X1025" s="160"/>
      <c r="Y1025" s="160"/>
      <c r="Z1025" s="160"/>
      <c r="AA1025" s="160"/>
      <c r="AB1025" s="10">
        <v>42521</v>
      </c>
      <c r="AC1025" t="s">
        <v>239</v>
      </c>
      <c r="AD1025" s="160">
        <f t="shared" si="111"/>
        <v>0</v>
      </c>
      <c r="AF1025" t="s">
        <v>466</v>
      </c>
      <c r="AG1025" t="str">
        <f t="shared" si="112"/>
        <v/>
      </c>
    </row>
    <row r="1026" spans="1:33" x14ac:dyDescent="0.25">
      <c r="A1026">
        <v>6099</v>
      </c>
      <c r="B1026">
        <v>26969</v>
      </c>
      <c r="C1026" s="6" t="s">
        <v>6035</v>
      </c>
      <c r="D1026" s="8">
        <v>142500000</v>
      </c>
      <c r="E1026" s="6" t="s">
        <v>6177</v>
      </c>
      <c r="G1026" s="10">
        <v>41809</v>
      </c>
      <c r="J1026" s="133">
        <f ca="1">VLOOKUP(A1026,OFFSET('Классификация клиентов'!$A$6,1,0,1000,2),2,0)</f>
        <v>3</v>
      </c>
      <c r="K1026" s="15">
        <f t="shared" si="106"/>
        <v>3</v>
      </c>
      <c r="L1026" s="15"/>
      <c r="M1026" s="15"/>
      <c r="N1026" s="16">
        <f t="shared" ca="1" si="108"/>
        <v>5</v>
      </c>
      <c r="O1026" s="8">
        <f t="shared" ca="1" si="109"/>
        <v>5</v>
      </c>
      <c r="P1026" s="8">
        <f t="shared" ca="1" si="110"/>
        <v>5</v>
      </c>
      <c r="Q1026" s="8">
        <f t="shared" si="107"/>
        <v>0</v>
      </c>
      <c r="R1026" s="16">
        <v>1</v>
      </c>
      <c r="S1026" s="16"/>
      <c r="T1026" s="19">
        <v>41820</v>
      </c>
      <c r="U1026" s="16">
        <v>278</v>
      </c>
      <c r="V1026" s="19"/>
      <c r="W1026" s="160"/>
      <c r="X1026" s="160"/>
      <c r="Y1026" s="160"/>
      <c r="Z1026" s="160"/>
      <c r="AA1026" s="160"/>
      <c r="AB1026" s="10">
        <v>42766</v>
      </c>
      <c r="AC1026" t="s">
        <v>4334</v>
      </c>
      <c r="AD1026" s="160">
        <f t="shared" si="111"/>
        <v>0</v>
      </c>
      <c r="AF1026" t="s">
        <v>466</v>
      </c>
      <c r="AG1026" t="str">
        <f t="shared" si="112"/>
        <v/>
      </c>
    </row>
    <row r="1027" spans="1:33" x14ac:dyDescent="0.25">
      <c r="A1027">
        <v>6099</v>
      </c>
      <c r="B1027">
        <v>26970</v>
      </c>
      <c r="C1027" s="6" t="s">
        <v>6036</v>
      </c>
      <c r="D1027" s="8">
        <v>227466928.27000001</v>
      </c>
      <c r="E1027" s="6" t="s">
        <v>6178</v>
      </c>
      <c r="G1027" s="10">
        <v>41887</v>
      </c>
      <c r="J1027" s="133">
        <f ca="1">VLOOKUP(A1027,OFFSET('Классификация клиентов'!$A$6,1,0,1000,2),2,0)</f>
        <v>3</v>
      </c>
      <c r="K1027" s="15">
        <f t="shared" si="106"/>
        <v>3</v>
      </c>
      <c r="L1027" s="15"/>
      <c r="M1027" s="15"/>
      <c r="N1027" s="16">
        <f t="shared" ca="1" si="108"/>
        <v>5</v>
      </c>
      <c r="O1027" s="8">
        <f t="shared" ca="1" si="109"/>
        <v>5</v>
      </c>
      <c r="P1027" s="8">
        <f t="shared" ca="1" si="110"/>
        <v>5</v>
      </c>
      <c r="Q1027" s="8">
        <f t="shared" si="107"/>
        <v>0</v>
      </c>
      <c r="R1027" s="16">
        <v>1</v>
      </c>
      <c r="S1027" s="16"/>
      <c r="T1027" s="19">
        <v>41912</v>
      </c>
      <c r="U1027" s="16">
        <v>278</v>
      </c>
      <c r="V1027" s="19"/>
      <c r="W1027" s="160"/>
      <c r="X1027" s="160"/>
      <c r="Y1027" s="160"/>
      <c r="Z1027" s="160"/>
      <c r="AA1027" s="160"/>
      <c r="AB1027" s="10">
        <v>42696</v>
      </c>
      <c r="AC1027" t="s">
        <v>4334</v>
      </c>
      <c r="AD1027" s="160">
        <f t="shared" si="111"/>
        <v>0</v>
      </c>
      <c r="AF1027" t="s">
        <v>466</v>
      </c>
      <c r="AG1027" t="str">
        <f t="shared" si="112"/>
        <v/>
      </c>
    </row>
    <row r="1028" spans="1:33" x14ac:dyDescent="0.25">
      <c r="A1028">
        <v>6105</v>
      </c>
      <c r="B1028">
        <v>13142</v>
      </c>
      <c r="C1028" s="6" t="s">
        <v>1510</v>
      </c>
      <c r="D1028" s="8">
        <v>120000000</v>
      </c>
      <c r="E1028" s="6" t="s">
        <v>2299</v>
      </c>
      <c r="G1028" s="10">
        <v>41570</v>
      </c>
      <c r="J1028" s="133">
        <f ca="1">VLOOKUP(A1028,OFFSET('Классификация клиентов'!$A$6,1,0,1000,2),2,0)</f>
        <v>2.1</v>
      </c>
      <c r="K1028" s="15">
        <f t="shared" si="106"/>
        <v>3</v>
      </c>
      <c r="L1028" s="15"/>
      <c r="M1028" s="15"/>
      <c r="N1028" s="16">
        <f t="shared" ca="1" si="108"/>
        <v>4.0999999999999996</v>
      </c>
      <c r="O1028" s="8">
        <f t="shared" ca="1" si="109"/>
        <v>4.0999999999999996</v>
      </c>
      <c r="P1028" s="8">
        <f t="shared" ca="1" si="110"/>
        <v>4.0999999999999996</v>
      </c>
      <c r="Q1028" s="8">
        <f t="shared" si="107"/>
        <v>0</v>
      </c>
      <c r="R1028" s="16">
        <v>1</v>
      </c>
      <c r="S1028" s="16"/>
      <c r="T1028" s="19">
        <v>36526</v>
      </c>
      <c r="U1028" s="16">
        <v>919</v>
      </c>
      <c r="V1028" s="19"/>
      <c r="W1028" s="160"/>
      <c r="X1028" s="160"/>
      <c r="Y1028" s="160"/>
      <c r="Z1028" s="160"/>
      <c r="AA1028" s="160"/>
      <c r="AB1028" s="10">
        <v>42083</v>
      </c>
      <c r="AC1028" t="s">
        <v>563</v>
      </c>
      <c r="AD1028" s="160">
        <f t="shared" si="111"/>
        <v>0</v>
      </c>
      <c r="AF1028" t="s">
        <v>466</v>
      </c>
      <c r="AG1028" t="str">
        <f t="shared" si="112"/>
        <v/>
      </c>
    </row>
    <row r="1029" spans="1:33" x14ac:dyDescent="0.25">
      <c r="A1029">
        <v>6105</v>
      </c>
      <c r="B1029">
        <v>13143</v>
      </c>
      <c r="C1029" s="6" t="s">
        <v>1512</v>
      </c>
      <c r="D1029" s="8">
        <v>99998610.159999996</v>
      </c>
      <c r="E1029" s="6" t="s">
        <v>2300</v>
      </c>
      <c r="G1029" s="10">
        <v>41421</v>
      </c>
      <c r="J1029" s="133">
        <f ca="1">VLOOKUP(A1029,OFFSET('Классификация клиентов'!$A$6,1,0,1000,2),2,0)</f>
        <v>2.1</v>
      </c>
      <c r="K1029" s="15">
        <f t="shared" si="106"/>
        <v>3</v>
      </c>
      <c r="L1029" s="15"/>
      <c r="M1029" s="15"/>
      <c r="N1029" s="16">
        <f t="shared" ca="1" si="108"/>
        <v>4.0999999999999996</v>
      </c>
      <c r="O1029" s="8">
        <f t="shared" ca="1" si="109"/>
        <v>4.0999999999999996</v>
      </c>
      <c r="P1029" s="8">
        <f t="shared" ca="1" si="110"/>
        <v>4.0999999999999996</v>
      </c>
      <c r="Q1029" s="8">
        <f t="shared" si="107"/>
        <v>0</v>
      </c>
      <c r="R1029" s="16">
        <v>1</v>
      </c>
      <c r="S1029" s="16"/>
      <c r="T1029" s="19">
        <v>36526</v>
      </c>
      <c r="U1029" s="16">
        <v>932</v>
      </c>
      <c r="V1029" s="19"/>
      <c r="W1029" s="160"/>
      <c r="X1029" s="160"/>
      <c r="Y1029" s="160"/>
      <c r="Z1029" s="160"/>
      <c r="AA1029" s="160"/>
      <c r="AB1029" s="10">
        <v>42083</v>
      </c>
      <c r="AC1029" t="s">
        <v>563</v>
      </c>
      <c r="AD1029" s="160">
        <f t="shared" si="111"/>
        <v>0</v>
      </c>
      <c r="AF1029" t="s">
        <v>466</v>
      </c>
      <c r="AG1029" t="str">
        <f t="shared" si="112"/>
        <v/>
      </c>
    </row>
    <row r="1030" spans="1:33" x14ac:dyDescent="0.25">
      <c r="A1030">
        <v>6112</v>
      </c>
      <c r="B1030">
        <v>15154</v>
      </c>
      <c r="C1030" s="6" t="s">
        <v>5729</v>
      </c>
      <c r="D1030" s="8">
        <v>193000000</v>
      </c>
      <c r="E1030" s="6" t="s">
        <v>2454</v>
      </c>
      <c r="G1030" s="10">
        <v>42101</v>
      </c>
      <c r="J1030" s="133">
        <f ca="1">VLOOKUP(A1030,OFFSET('Классификация клиентов'!$A$6,1,0,1000,2),2,0)</f>
        <v>1</v>
      </c>
      <c r="K1030" s="15">
        <f t="shared" ref="K1030:K1093" si="113" xml:space="preserve"> ROUND(MAX( IF(R1030 = 0, IF(S1030 = 1, 1, J1030), 1)*1, IF(U1030 &gt; 30, 3, IF(U1030 &gt; 5, 2, 1)), IF(W1030 &gt; 0, 2, 1), IF(X1030 &gt; 0,2,1)), 0)</f>
        <v>1</v>
      </c>
      <c r="L1030" s="15"/>
      <c r="M1030" s="15"/>
      <c r="N1030" s="16">
        <f t="shared" ca="1" si="108"/>
        <v>1</v>
      </c>
      <c r="O1030" s="8">
        <f t="shared" ca="1" si="109"/>
        <v>1</v>
      </c>
      <c r="P1030" s="8">
        <f t="shared" ca="1" si="110"/>
        <v>1</v>
      </c>
      <c r="Q1030" s="8">
        <f t="shared" ref="Q1030:Q1093" si="114">IF(ISNA(VLOOKUP(B1030,aid_exc,1,0)), 0, VLOOKUP(B1030,aid_exc,2,0))</f>
        <v>0</v>
      </c>
      <c r="R1030" s="16">
        <v>1</v>
      </c>
      <c r="S1030" s="16"/>
      <c r="T1030" s="19">
        <v>42115</v>
      </c>
      <c r="U1030" s="16">
        <v>0</v>
      </c>
      <c r="V1030" s="19"/>
      <c r="W1030" s="160"/>
      <c r="X1030" s="160"/>
      <c r="Y1030" s="160"/>
      <c r="Z1030" s="160"/>
      <c r="AA1030" s="160"/>
      <c r="AB1030" s="10">
        <v>42391</v>
      </c>
      <c r="AC1030" t="s">
        <v>296</v>
      </c>
      <c r="AD1030" s="160">
        <f t="shared" si="111"/>
        <v>0</v>
      </c>
      <c r="AF1030" t="s">
        <v>466</v>
      </c>
      <c r="AG1030" t="str">
        <f t="shared" si="112"/>
        <v/>
      </c>
    </row>
    <row r="1031" spans="1:33" x14ac:dyDescent="0.25">
      <c r="A1031">
        <v>6124</v>
      </c>
      <c r="B1031">
        <v>16630</v>
      </c>
      <c r="C1031" s="6" t="s">
        <v>3644</v>
      </c>
      <c r="D1031" s="8">
        <v>117257422.78</v>
      </c>
      <c r="E1031" s="6" t="s">
        <v>2959</v>
      </c>
      <c r="G1031" s="10">
        <v>42275</v>
      </c>
      <c r="J1031" s="133">
        <f ca="1">VLOOKUP(A1031,OFFSET('Классификация клиентов'!$A$6,1,0,1000,2),2,0)</f>
        <v>2.2000000000000002</v>
      </c>
      <c r="K1031" s="15">
        <f t="shared" si="113"/>
        <v>3</v>
      </c>
      <c r="L1031" s="15"/>
      <c r="M1031" s="15"/>
      <c r="N1031" s="16">
        <f t="shared" ref="N1031:N1094" ca="1" si="115">MAX(1, J1031+K1031-1 +
            IF(OR( M1031*1=0, NOT(ISERR(SEARCH((ROUND(J1031,0)+K1031-1) &amp; "", IF(L1031&lt;&gt;-2, "", LEFT(M1031)-1) &amp; M1031)) )),
                   IF(L1031=-2, -( IF(AND(M1031*1&lt;&gt;0,  LEFT(M1031)*1 = ROUND(J1031,0)+K1031), 0, 1 ) + J1031 - ROUND(J1031,0) ), L1031),  0) )</f>
        <v>4.2</v>
      </c>
      <c r="O1031" s="8">
        <f t="shared" ref="O1031:O1094" ca="1" si="116">MAX(N1031, IF(Y1031&gt;0,3,1), IF(Z1031&gt;0,3,1), IF(AA1031&gt;0,3,1))</f>
        <v>4.2</v>
      </c>
      <c r="P1031" s="8">
        <f t="shared" ref="P1031:P1094" ca="1" si="117">IF(Q1031=1, N1031, IF(Q1031=2, 0, O1031))</f>
        <v>4.2</v>
      </c>
      <c r="Q1031" s="8">
        <f t="shared" si="114"/>
        <v>0</v>
      </c>
      <c r="R1031" s="16">
        <v>1</v>
      </c>
      <c r="S1031" s="16"/>
      <c r="T1031" s="19">
        <v>36526</v>
      </c>
      <c r="U1031" s="16">
        <v>369</v>
      </c>
      <c r="V1031" s="19"/>
      <c r="W1031" s="160"/>
      <c r="X1031" s="160"/>
      <c r="Y1031" s="160"/>
      <c r="Z1031" s="160"/>
      <c r="AA1031" s="160"/>
      <c r="AB1031" s="10">
        <v>42635</v>
      </c>
      <c r="AC1031" t="s">
        <v>563</v>
      </c>
      <c r="AD1031" s="160">
        <f t="shared" ref="AD1031:AD1094" si="118">COUNTA(W1031:AA1031)</f>
        <v>0</v>
      </c>
      <c r="AF1031" t="s">
        <v>466</v>
      </c>
      <c r="AG1031" t="str">
        <f t="shared" ref="AG1031:AG1094" si="119">SUBSTITUTE( SUBSTITUTE(AF1031,"restr", " - реструктуризация"), "targ", " - цели")</f>
        <v/>
      </c>
    </row>
    <row r="1032" spans="1:33" x14ac:dyDescent="0.25">
      <c r="A1032">
        <v>6125</v>
      </c>
      <c r="B1032">
        <v>16975</v>
      </c>
      <c r="C1032" s="6" t="s">
        <v>3260</v>
      </c>
      <c r="D1032" s="8">
        <v>500000000</v>
      </c>
      <c r="E1032" s="6" t="s">
        <v>5765</v>
      </c>
      <c r="G1032" s="10">
        <v>42318</v>
      </c>
      <c r="J1032" s="133">
        <f ca="1">VLOOKUP(A1032,OFFSET('Классификация клиентов'!$A$6,1,0,1000,2),2,0)</f>
        <v>1</v>
      </c>
      <c r="K1032" s="15">
        <f t="shared" si="113"/>
        <v>1</v>
      </c>
      <c r="L1032" s="15"/>
      <c r="M1032" s="15"/>
      <c r="N1032" s="16">
        <f t="shared" ca="1" si="115"/>
        <v>1</v>
      </c>
      <c r="O1032" s="8">
        <f t="shared" ca="1" si="116"/>
        <v>1</v>
      </c>
      <c r="P1032" s="8">
        <f t="shared" ca="1" si="117"/>
        <v>1</v>
      </c>
      <c r="Q1032" s="8">
        <f t="shared" si="114"/>
        <v>0</v>
      </c>
      <c r="R1032" s="16">
        <v>1</v>
      </c>
      <c r="S1032" s="16"/>
      <c r="T1032" s="19">
        <v>42338</v>
      </c>
      <c r="U1032" s="16">
        <v>0</v>
      </c>
      <c r="V1032" s="19"/>
      <c r="W1032" s="160"/>
      <c r="X1032" s="160"/>
      <c r="Y1032" s="160"/>
      <c r="Z1032" s="160"/>
      <c r="AA1032" s="160"/>
      <c r="AB1032" s="10">
        <v>42674</v>
      </c>
      <c r="AC1032" t="s">
        <v>239</v>
      </c>
      <c r="AD1032" s="160">
        <f t="shared" si="118"/>
        <v>0</v>
      </c>
      <c r="AF1032" t="s">
        <v>466</v>
      </c>
      <c r="AG1032" t="str">
        <f t="shared" si="119"/>
        <v/>
      </c>
    </row>
    <row r="1033" spans="1:33" x14ac:dyDescent="0.25">
      <c r="A1033">
        <v>6125</v>
      </c>
      <c r="B1033">
        <v>24523</v>
      </c>
      <c r="C1033" s="6" t="s">
        <v>7794</v>
      </c>
      <c r="D1033" s="8">
        <v>500000000</v>
      </c>
      <c r="E1033" s="6" t="s">
        <v>7800</v>
      </c>
      <c r="G1033" s="10">
        <v>42557</v>
      </c>
      <c r="J1033" s="133">
        <f ca="1">VLOOKUP(A1033,OFFSET('Классификация клиентов'!$A$6,1,0,1000,2),2,0)</f>
        <v>1</v>
      </c>
      <c r="K1033" s="15">
        <f t="shared" si="113"/>
        <v>1</v>
      </c>
      <c r="L1033" s="15"/>
      <c r="M1033" s="15"/>
      <c r="N1033" s="16">
        <f t="shared" ca="1" si="115"/>
        <v>1</v>
      </c>
      <c r="O1033" s="8">
        <f t="shared" ca="1" si="116"/>
        <v>1</v>
      </c>
      <c r="P1033" s="8">
        <f t="shared" ca="1" si="117"/>
        <v>1</v>
      </c>
      <c r="Q1033" s="8">
        <f t="shared" si="114"/>
        <v>0</v>
      </c>
      <c r="R1033" s="16">
        <v>1</v>
      </c>
      <c r="S1033" s="16"/>
      <c r="T1033" s="19">
        <v>42579</v>
      </c>
      <c r="U1033" s="16">
        <v>0</v>
      </c>
      <c r="V1033" s="19"/>
      <c r="W1033" s="160"/>
      <c r="X1033" s="160"/>
      <c r="Y1033" s="160"/>
      <c r="Z1033" s="160"/>
      <c r="AA1033" s="160"/>
      <c r="AB1033" s="10">
        <v>42766</v>
      </c>
      <c r="AC1033" t="s">
        <v>239</v>
      </c>
      <c r="AD1033" s="160">
        <f t="shared" si="118"/>
        <v>0</v>
      </c>
      <c r="AF1033" t="s">
        <v>466</v>
      </c>
      <c r="AG1033" t="str">
        <f t="shared" si="119"/>
        <v/>
      </c>
    </row>
    <row r="1034" spans="1:33" x14ac:dyDescent="0.25">
      <c r="A1034">
        <v>6131</v>
      </c>
      <c r="B1034">
        <v>14879</v>
      </c>
      <c r="C1034" s="6" t="s">
        <v>1803</v>
      </c>
      <c r="D1034" s="8">
        <v>6750578257.71</v>
      </c>
      <c r="E1034" s="6" t="s">
        <v>2301</v>
      </c>
      <c r="G1034" s="10">
        <v>42003</v>
      </c>
      <c r="J1034" s="133">
        <f ca="1">VLOOKUP(A1034,OFFSET('Классификация клиентов'!$A$6,1,0,1000,2),2,0)</f>
        <v>2.1</v>
      </c>
      <c r="K1034" s="15">
        <f t="shared" si="113"/>
        <v>1</v>
      </c>
      <c r="L1034" s="15">
        <v>-1</v>
      </c>
      <c r="M1034" s="15" t="s">
        <v>178</v>
      </c>
      <c r="N1034" s="16">
        <f t="shared" ca="1" si="115"/>
        <v>1.1000000000000001</v>
      </c>
      <c r="O1034" s="8">
        <f t="shared" ca="1" si="116"/>
        <v>1.1000000000000001</v>
      </c>
      <c r="P1034" s="8">
        <f t="shared" ca="1" si="117"/>
        <v>1.1000000000000001</v>
      </c>
      <c r="Q1034" s="8">
        <f t="shared" si="114"/>
        <v>0</v>
      </c>
      <c r="R1034" s="16">
        <v>1</v>
      </c>
      <c r="S1034" s="16"/>
      <c r="T1034" s="19">
        <v>42016</v>
      </c>
      <c r="U1034" s="16">
        <v>0</v>
      </c>
      <c r="V1034" s="19"/>
      <c r="W1034" s="160">
        <v>0</v>
      </c>
      <c r="X1034" s="160"/>
      <c r="Y1034" s="160">
        <v>0</v>
      </c>
      <c r="Z1034" s="160"/>
      <c r="AA1034" s="160"/>
      <c r="AB1034" s="10">
        <v>42582</v>
      </c>
      <c r="AC1034" t="s">
        <v>296</v>
      </c>
      <c r="AD1034" s="160">
        <f t="shared" si="118"/>
        <v>2</v>
      </c>
      <c r="AF1034" t="s">
        <v>5029</v>
      </c>
      <c r="AG1034" t="str">
        <f t="shared" si="119"/>
        <v>реструктуризация (РП №72 от 2015-07-21, РП №9 от 2016-02-16, РИО ППП №25/415180 от 2016-06-24);
цели: предоставление/погашение займов 3 лицам (РП №9 от 2016-02-16)</v>
      </c>
    </row>
    <row r="1035" spans="1:33" x14ac:dyDescent="0.25">
      <c r="A1035">
        <v>6133</v>
      </c>
      <c r="B1035">
        <v>16066</v>
      </c>
      <c r="C1035" s="6" t="s">
        <v>2828</v>
      </c>
      <c r="D1035" s="8">
        <v>124906407.38</v>
      </c>
      <c r="E1035" s="6" t="s">
        <v>2836</v>
      </c>
      <c r="G1035" s="10">
        <v>42202</v>
      </c>
      <c r="J1035" s="133">
        <f ca="1">VLOOKUP(A1035,OFFSET('Классификация клиентов'!$A$6,1,0,1000,2),2,0)</f>
        <v>1</v>
      </c>
      <c r="K1035" s="15">
        <f t="shared" si="113"/>
        <v>1</v>
      </c>
      <c r="L1035" s="15"/>
      <c r="M1035" s="15"/>
      <c r="N1035" s="16">
        <f t="shared" ca="1" si="115"/>
        <v>1</v>
      </c>
      <c r="O1035" s="8">
        <f t="shared" ca="1" si="116"/>
        <v>1</v>
      </c>
      <c r="P1035" s="8">
        <f t="shared" ca="1" si="117"/>
        <v>1</v>
      </c>
      <c r="Q1035" s="8">
        <f t="shared" si="114"/>
        <v>0</v>
      </c>
      <c r="R1035" s="16">
        <v>1</v>
      </c>
      <c r="S1035" s="16"/>
      <c r="T1035" s="19">
        <v>42233</v>
      </c>
      <c r="U1035" s="16">
        <v>0</v>
      </c>
      <c r="V1035" s="19"/>
      <c r="W1035" s="160"/>
      <c r="X1035" s="160"/>
      <c r="Y1035" s="160"/>
      <c r="Z1035" s="160"/>
      <c r="AA1035" s="160"/>
      <c r="AB1035" s="10">
        <v>42237</v>
      </c>
      <c r="AC1035" t="s">
        <v>239</v>
      </c>
      <c r="AD1035" s="160">
        <f t="shared" si="118"/>
        <v>0</v>
      </c>
      <c r="AF1035" t="s">
        <v>466</v>
      </c>
      <c r="AG1035" t="str">
        <f t="shared" si="119"/>
        <v/>
      </c>
    </row>
    <row r="1036" spans="1:33" x14ac:dyDescent="0.25">
      <c r="A1036">
        <v>6133</v>
      </c>
      <c r="B1036">
        <v>24903</v>
      </c>
      <c r="C1036" s="6" t="s">
        <v>5149</v>
      </c>
      <c r="D1036" s="8">
        <v>271620165.51999998</v>
      </c>
      <c r="E1036" s="6" t="s">
        <v>5153</v>
      </c>
      <c r="G1036" s="10">
        <v>42578</v>
      </c>
      <c r="J1036" s="133">
        <f ca="1">VLOOKUP(A1036,OFFSET('Классификация клиентов'!$A$6,1,0,1000,2),2,0)</f>
        <v>1</v>
      </c>
      <c r="K1036" s="15">
        <f t="shared" si="113"/>
        <v>1</v>
      </c>
      <c r="L1036" s="15"/>
      <c r="M1036" s="15"/>
      <c r="N1036" s="16">
        <f t="shared" ca="1" si="115"/>
        <v>1</v>
      </c>
      <c r="O1036" s="8">
        <f t="shared" ca="1" si="116"/>
        <v>1</v>
      </c>
      <c r="P1036" s="8">
        <f t="shared" ca="1" si="117"/>
        <v>1</v>
      </c>
      <c r="Q1036" s="8">
        <f t="shared" si="114"/>
        <v>0</v>
      </c>
      <c r="R1036" s="16">
        <v>1</v>
      </c>
      <c r="S1036" s="16"/>
      <c r="T1036" s="19">
        <v>42597</v>
      </c>
      <c r="U1036" s="16">
        <v>0</v>
      </c>
      <c r="V1036" s="19"/>
      <c r="W1036" s="160"/>
      <c r="X1036" s="160"/>
      <c r="Y1036" s="160"/>
      <c r="Z1036" s="160"/>
      <c r="AA1036" s="160"/>
      <c r="AB1036" s="10">
        <v>42604</v>
      </c>
      <c r="AC1036" t="s">
        <v>239</v>
      </c>
      <c r="AD1036" s="160">
        <f t="shared" si="118"/>
        <v>0</v>
      </c>
      <c r="AF1036" t="s">
        <v>466</v>
      </c>
      <c r="AG1036" t="str">
        <f t="shared" si="119"/>
        <v/>
      </c>
    </row>
    <row r="1037" spans="1:33" x14ac:dyDescent="0.25">
      <c r="A1037">
        <v>6135</v>
      </c>
      <c r="B1037">
        <v>13673</v>
      </c>
      <c r="C1037" s="6" t="s">
        <v>3900</v>
      </c>
      <c r="D1037" s="8">
        <v>628571428.54999995</v>
      </c>
      <c r="E1037" s="6" t="s">
        <v>2302</v>
      </c>
      <c r="G1037" s="10">
        <v>41925</v>
      </c>
      <c r="J1037" s="133">
        <f ca="1">VLOOKUP(A1037,OFFSET('Классификация клиентов'!$A$6,1,0,1000,2),2,0)</f>
        <v>3</v>
      </c>
      <c r="K1037" s="15">
        <f t="shared" si="113"/>
        <v>3</v>
      </c>
      <c r="L1037" s="15"/>
      <c r="M1037" s="15"/>
      <c r="N1037" s="16">
        <f t="shared" ca="1" si="115"/>
        <v>5</v>
      </c>
      <c r="O1037" s="8">
        <f t="shared" ca="1" si="116"/>
        <v>5</v>
      </c>
      <c r="P1037" s="8">
        <f t="shared" ca="1" si="117"/>
        <v>5</v>
      </c>
      <c r="Q1037" s="8">
        <f t="shared" si="114"/>
        <v>0</v>
      </c>
      <c r="R1037" s="16">
        <v>1</v>
      </c>
      <c r="S1037" s="16"/>
      <c r="T1037" s="19">
        <v>36526</v>
      </c>
      <c r="U1037" s="16">
        <v>317</v>
      </c>
      <c r="V1037" s="19"/>
      <c r="W1037" s="160"/>
      <c r="X1037" s="160"/>
      <c r="Y1037" s="160"/>
      <c r="Z1037" s="160"/>
      <c r="AA1037" s="160"/>
      <c r="AB1037" s="10">
        <v>42735</v>
      </c>
      <c r="AC1037" t="s">
        <v>563</v>
      </c>
      <c r="AD1037" s="160">
        <f t="shared" si="118"/>
        <v>0</v>
      </c>
      <c r="AF1037" t="s">
        <v>466</v>
      </c>
      <c r="AG1037" t="str">
        <f t="shared" si="119"/>
        <v/>
      </c>
    </row>
    <row r="1038" spans="1:33" x14ac:dyDescent="0.25">
      <c r="A1038">
        <v>6135</v>
      </c>
      <c r="B1038">
        <v>13773</v>
      </c>
      <c r="C1038" s="6" t="s">
        <v>3790</v>
      </c>
      <c r="D1038" s="8">
        <v>718367346.95000005</v>
      </c>
      <c r="E1038" s="6" t="s">
        <v>2303</v>
      </c>
      <c r="G1038" s="10">
        <v>41925</v>
      </c>
      <c r="J1038" s="133">
        <f ca="1">VLOOKUP(A1038,OFFSET('Классификация клиентов'!$A$6,1,0,1000,2),2,0)</f>
        <v>3</v>
      </c>
      <c r="K1038" s="15">
        <f t="shared" si="113"/>
        <v>3</v>
      </c>
      <c r="L1038" s="15"/>
      <c r="M1038" s="15"/>
      <c r="N1038" s="16">
        <f t="shared" ca="1" si="115"/>
        <v>5</v>
      </c>
      <c r="O1038" s="8">
        <f t="shared" ca="1" si="116"/>
        <v>5</v>
      </c>
      <c r="P1038" s="8">
        <f t="shared" ca="1" si="117"/>
        <v>5</v>
      </c>
      <c r="Q1038" s="8">
        <f t="shared" si="114"/>
        <v>0</v>
      </c>
      <c r="R1038" s="16">
        <v>1</v>
      </c>
      <c r="S1038" s="16"/>
      <c r="T1038" s="19">
        <v>36526</v>
      </c>
      <c r="U1038" s="16">
        <v>317</v>
      </c>
      <c r="V1038" s="19"/>
      <c r="W1038" s="160"/>
      <c r="X1038" s="160"/>
      <c r="Y1038" s="160"/>
      <c r="Z1038" s="160"/>
      <c r="AA1038" s="160"/>
      <c r="AB1038" s="10">
        <v>42735</v>
      </c>
      <c r="AC1038" t="s">
        <v>563</v>
      </c>
      <c r="AD1038" s="160">
        <f t="shared" si="118"/>
        <v>0</v>
      </c>
      <c r="AF1038" t="s">
        <v>466</v>
      </c>
      <c r="AG1038" t="str">
        <f t="shared" si="119"/>
        <v/>
      </c>
    </row>
    <row r="1039" spans="1:33" x14ac:dyDescent="0.25">
      <c r="A1039">
        <v>6135</v>
      </c>
      <c r="B1039">
        <v>17372</v>
      </c>
      <c r="C1039" s="6" t="s">
        <v>4392</v>
      </c>
      <c r="D1039" s="8">
        <v>89986560.549999997</v>
      </c>
      <c r="E1039" s="6" t="s">
        <v>4407</v>
      </c>
      <c r="G1039" s="10">
        <v>42362</v>
      </c>
      <c r="J1039" s="133">
        <f ca="1">VLOOKUP(A1039,OFFSET('Классификация клиентов'!$A$6,1,0,1000,2),2,0)</f>
        <v>3</v>
      </c>
      <c r="K1039" s="15">
        <f t="shared" si="113"/>
        <v>3</v>
      </c>
      <c r="L1039" s="15"/>
      <c r="M1039" s="15"/>
      <c r="N1039" s="16">
        <f t="shared" ca="1" si="115"/>
        <v>5</v>
      </c>
      <c r="O1039" s="8">
        <f t="shared" ca="1" si="116"/>
        <v>5</v>
      </c>
      <c r="P1039" s="8">
        <f t="shared" ca="1" si="117"/>
        <v>5</v>
      </c>
      <c r="Q1039" s="8">
        <f t="shared" si="114"/>
        <v>0</v>
      </c>
      <c r="R1039" s="16">
        <v>1</v>
      </c>
      <c r="S1039" s="16"/>
      <c r="T1039" s="19">
        <v>36526</v>
      </c>
      <c r="U1039" s="16">
        <v>317</v>
      </c>
      <c r="V1039" s="19"/>
      <c r="W1039" s="160"/>
      <c r="X1039" s="160"/>
      <c r="Y1039" s="160"/>
      <c r="Z1039" s="160"/>
      <c r="AA1039" s="160"/>
      <c r="AB1039" s="10">
        <v>42735</v>
      </c>
      <c r="AC1039" t="s">
        <v>563</v>
      </c>
      <c r="AD1039" s="160">
        <f t="shared" si="118"/>
        <v>0</v>
      </c>
      <c r="AF1039" t="s">
        <v>466</v>
      </c>
      <c r="AG1039" t="str">
        <f t="shared" si="119"/>
        <v/>
      </c>
    </row>
    <row r="1040" spans="1:33" x14ac:dyDescent="0.25">
      <c r="A1040">
        <v>6142</v>
      </c>
      <c r="B1040">
        <v>13858</v>
      </c>
      <c r="C1040" s="6" t="s">
        <v>1564</v>
      </c>
      <c r="D1040" s="8">
        <v>5640168750</v>
      </c>
      <c r="E1040" s="6" t="s">
        <v>2304</v>
      </c>
      <c r="G1040" s="10">
        <v>41942</v>
      </c>
      <c r="J1040" s="133">
        <f ca="1">VLOOKUP(A1040,OFFSET('Классификация клиентов'!$A$6,1,0,1000,2),2,0)</f>
        <v>2.2000000000000002</v>
      </c>
      <c r="K1040" s="15">
        <f t="shared" si="113"/>
        <v>3</v>
      </c>
      <c r="L1040" s="15"/>
      <c r="M1040" s="15"/>
      <c r="N1040" s="16">
        <f t="shared" ca="1" si="115"/>
        <v>4.2</v>
      </c>
      <c r="O1040" s="8">
        <f t="shared" ca="1" si="116"/>
        <v>4.2</v>
      </c>
      <c r="P1040" s="8">
        <f t="shared" ca="1" si="117"/>
        <v>4.2</v>
      </c>
      <c r="Q1040" s="8">
        <f t="shared" si="114"/>
        <v>0</v>
      </c>
      <c r="R1040" s="16">
        <v>1</v>
      </c>
      <c r="S1040" s="16"/>
      <c r="T1040" s="19">
        <v>41943</v>
      </c>
      <c r="U1040" s="16">
        <v>820</v>
      </c>
      <c r="V1040" s="19"/>
      <c r="W1040" s="160"/>
      <c r="X1040" s="160"/>
      <c r="Y1040" s="160"/>
      <c r="Z1040" s="160"/>
      <c r="AA1040" s="160"/>
      <c r="AB1040" s="10">
        <v>42573</v>
      </c>
      <c r="AC1040" t="s">
        <v>296</v>
      </c>
      <c r="AD1040" s="160">
        <f t="shared" si="118"/>
        <v>0</v>
      </c>
      <c r="AF1040" t="s">
        <v>466</v>
      </c>
      <c r="AG1040" t="str">
        <f t="shared" si="119"/>
        <v/>
      </c>
    </row>
    <row r="1041" spans="1:33" x14ac:dyDescent="0.25">
      <c r="A1041">
        <v>6144</v>
      </c>
      <c r="B1041">
        <v>21908</v>
      </c>
      <c r="C1041" s="6" t="s">
        <v>4700</v>
      </c>
      <c r="D1041" s="8">
        <v>999986762.91999996</v>
      </c>
      <c r="E1041" s="6" t="s">
        <v>4733</v>
      </c>
      <c r="G1041" s="10">
        <v>42545</v>
      </c>
      <c r="J1041" s="133">
        <f ca="1">VLOOKUP(A1041,OFFSET('Классификация клиентов'!$A$6,1,0,1000,2),2,0)</f>
        <v>1</v>
      </c>
      <c r="K1041" s="15">
        <f t="shared" si="113"/>
        <v>1</v>
      </c>
      <c r="L1041" s="15"/>
      <c r="M1041" s="15"/>
      <c r="N1041" s="16">
        <f t="shared" ca="1" si="115"/>
        <v>1</v>
      </c>
      <c r="O1041" s="8">
        <f t="shared" ca="1" si="116"/>
        <v>1</v>
      </c>
      <c r="P1041" s="8">
        <f t="shared" ca="1" si="117"/>
        <v>1</v>
      </c>
      <c r="Q1041" s="8">
        <f t="shared" si="114"/>
        <v>0</v>
      </c>
      <c r="R1041" s="16">
        <v>1</v>
      </c>
      <c r="S1041" s="16"/>
      <c r="T1041" s="19">
        <v>42551</v>
      </c>
      <c r="U1041" s="16">
        <v>0</v>
      </c>
      <c r="V1041" s="19"/>
      <c r="W1041" s="160"/>
      <c r="X1041" s="160"/>
      <c r="Y1041" s="160">
        <v>0</v>
      </c>
      <c r="Z1041" s="160"/>
      <c r="AA1041" s="160"/>
      <c r="AB1041" s="10">
        <v>42551</v>
      </c>
      <c r="AC1041" t="s">
        <v>239</v>
      </c>
      <c r="AD1041" s="160">
        <f t="shared" si="118"/>
        <v>1</v>
      </c>
      <c r="AF1041" t="s">
        <v>4734</v>
      </c>
      <c r="AG1041" t="str">
        <f t="shared" si="119"/>
        <v>цели: предоставление/погашение займов 3 лицам (РКК СБ №35 от 2016-05-31)</v>
      </c>
    </row>
    <row r="1042" spans="1:33" x14ac:dyDescent="0.25">
      <c r="A1042">
        <v>6144</v>
      </c>
      <c r="B1042">
        <v>24271</v>
      </c>
      <c r="C1042" s="6" t="s">
        <v>4991</v>
      </c>
      <c r="D1042" s="8">
        <v>933164644.38999999</v>
      </c>
      <c r="E1042" s="6" t="s">
        <v>4994</v>
      </c>
      <c r="G1042" s="10">
        <v>42572</v>
      </c>
      <c r="J1042" s="133">
        <f ca="1">VLOOKUP(A1042,OFFSET('Классификация клиентов'!$A$6,1,0,1000,2),2,0)</f>
        <v>1</v>
      </c>
      <c r="K1042" s="15">
        <f t="shared" si="113"/>
        <v>1</v>
      </c>
      <c r="L1042" s="15"/>
      <c r="M1042" s="15"/>
      <c r="N1042" s="16">
        <f t="shared" ca="1" si="115"/>
        <v>1</v>
      </c>
      <c r="O1042" s="8">
        <f t="shared" ca="1" si="116"/>
        <v>1</v>
      </c>
      <c r="P1042" s="8">
        <f t="shared" ca="1" si="117"/>
        <v>1</v>
      </c>
      <c r="Q1042" s="8">
        <f t="shared" si="114"/>
        <v>0</v>
      </c>
      <c r="R1042" s="16">
        <v>1</v>
      </c>
      <c r="S1042" s="16"/>
      <c r="T1042" s="19">
        <v>42583</v>
      </c>
      <c r="U1042" s="16">
        <v>0</v>
      </c>
      <c r="V1042" s="19"/>
      <c r="W1042" s="160"/>
      <c r="X1042" s="160"/>
      <c r="Y1042" s="160"/>
      <c r="Z1042" s="160"/>
      <c r="AA1042" s="160"/>
      <c r="AB1042" s="10">
        <v>42573</v>
      </c>
      <c r="AC1042" t="s">
        <v>239</v>
      </c>
      <c r="AD1042" s="160">
        <f t="shared" si="118"/>
        <v>0</v>
      </c>
      <c r="AF1042" t="s">
        <v>466</v>
      </c>
      <c r="AG1042" t="str">
        <f t="shared" si="119"/>
        <v/>
      </c>
    </row>
    <row r="1043" spans="1:33" x14ac:dyDescent="0.25">
      <c r="A1043">
        <v>6151</v>
      </c>
      <c r="B1043">
        <v>27333</v>
      </c>
      <c r="C1043" s="6" t="s">
        <v>6989</v>
      </c>
      <c r="D1043" s="8">
        <v>2974166625.4300003</v>
      </c>
      <c r="E1043" s="6" t="s">
        <v>7011</v>
      </c>
      <c r="G1043" s="10">
        <v>42727</v>
      </c>
      <c r="J1043" s="133">
        <f ca="1">VLOOKUP(A1043,OFFSET('Классификация клиентов'!$A$6,1,0,1000,2),2,0)</f>
        <v>2.2000000000000002</v>
      </c>
      <c r="K1043" s="15">
        <f t="shared" si="113"/>
        <v>1</v>
      </c>
      <c r="L1043" s="15">
        <v>-2</v>
      </c>
      <c r="M1043" s="15" t="s">
        <v>178</v>
      </c>
      <c r="N1043" s="16">
        <f t="shared" ca="1" si="115"/>
        <v>1</v>
      </c>
      <c r="O1043" s="8">
        <f t="shared" ca="1" si="116"/>
        <v>1</v>
      </c>
      <c r="P1043" s="8">
        <f t="shared" ca="1" si="117"/>
        <v>1</v>
      </c>
      <c r="Q1043" s="8">
        <f t="shared" si="114"/>
        <v>0</v>
      </c>
      <c r="R1043" s="16">
        <v>1</v>
      </c>
      <c r="S1043" s="16"/>
      <c r="T1043" s="19">
        <v>42730</v>
      </c>
      <c r="U1043" s="16">
        <v>0</v>
      </c>
      <c r="V1043" s="19"/>
      <c r="W1043" s="160"/>
      <c r="X1043" s="160"/>
      <c r="Y1043" s="160">
        <v>0</v>
      </c>
      <c r="Z1043" s="160">
        <v>0</v>
      </c>
      <c r="AA1043" s="160"/>
      <c r="AB1043" s="10">
        <v>42766</v>
      </c>
      <c r="AC1043" t="s">
        <v>296</v>
      </c>
      <c r="AD1043" s="160">
        <f t="shared" si="118"/>
        <v>2</v>
      </c>
      <c r="AF1043" t="s">
        <v>7837</v>
      </c>
      <c r="AG1043" t="str">
        <f t="shared" si="119"/>
        <v>цели: вложения в уставные капиталы 3 лиц (РКК КИБ №116 от 2016-10-13);
цели: погашение задолженности 3 лиц перед Банком (РКК КИБ №116 от 2016-10-13)</v>
      </c>
    </row>
    <row r="1044" spans="1:33" x14ac:dyDescent="0.25">
      <c r="A1044">
        <v>6160</v>
      </c>
      <c r="B1044">
        <v>24278</v>
      </c>
      <c r="C1044" s="6" t="s">
        <v>5003</v>
      </c>
      <c r="D1044" s="8">
        <v>250000000</v>
      </c>
      <c r="E1044" s="6" t="s">
        <v>5006</v>
      </c>
      <c r="G1044" s="10">
        <v>42572</v>
      </c>
      <c r="J1044" s="133">
        <f ca="1">VLOOKUP(A1044,OFFSET('Классификация клиентов'!$A$6,1,0,1000,2),2,0)</f>
        <v>1</v>
      </c>
      <c r="K1044" s="15">
        <f t="shared" si="113"/>
        <v>1</v>
      </c>
      <c r="L1044" s="15"/>
      <c r="M1044" s="15"/>
      <c r="N1044" s="16">
        <f t="shared" ca="1" si="115"/>
        <v>1</v>
      </c>
      <c r="O1044" s="8">
        <f t="shared" ca="1" si="116"/>
        <v>1</v>
      </c>
      <c r="P1044" s="8">
        <f t="shared" ca="1" si="117"/>
        <v>1</v>
      </c>
      <c r="Q1044" s="8">
        <f t="shared" si="114"/>
        <v>0</v>
      </c>
      <c r="R1044" s="16">
        <v>1</v>
      </c>
      <c r="S1044" s="16"/>
      <c r="T1044" s="19">
        <v>42580</v>
      </c>
      <c r="U1044" s="16">
        <v>0</v>
      </c>
      <c r="V1044" s="19"/>
      <c r="W1044" s="160"/>
      <c r="X1044" s="160"/>
      <c r="Y1044" s="160"/>
      <c r="Z1044" s="160"/>
      <c r="AA1044" s="160"/>
      <c r="AB1044" s="10">
        <v>42582</v>
      </c>
      <c r="AC1044" t="s">
        <v>239</v>
      </c>
      <c r="AD1044" s="160">
        <f t="shared" si="118"/>
        <v>0</v>
      </c>
      <c r="AF1044" t="s">
        <v>466</v>
      </c>
      <c r="AG1044" t="str">
        <f t="shared" si="119"/>
        <v/>
      </c>
    </row>
    <row r="1045" spans="1:33" x14ac:dyDescent="0.25">
      <c r="A1045">
        <v>6160</v>
      </c>
      <c r="B1045">
        <v>26592</v>
      </c>
      <c r="C1045" s="6" t="s">
        <v>6809</v>
      </c>
      <c r="D1045" s="8">
        <v>50000000</v>
      </c>
      <c r="E1045" s="6" t="s">
        <v>6817</v>
      </c>
      <c r="G1045" s="10">
        <v>42612</v>
      </c>
      <c r="J1045" s="133">
        <f ca="1">VLOOKUP(A1045,OFFSET('Классификация клиентов'!$A$6,1,0,1000,2),2,0)</f>
        <v>1</v>
      </c>
      <c r="K1045" s="15">
        <f t="shared" si="113"/>
        <v>1</v>
      </c>
      <c r="L1045" s="15"/>
      <c r="M1045" s="15"/>
      <c r="N1045" s="16">
        <f t="shared" ca="1" si="115"/>
        <v>1</v>
      </c>
      <c r="O1045" s="8">
        <f t="shared" ca="1" si="116"/>
        <v>1</v>
      </c>
      <c r="P1045" s="8">
        <f t="shared" ca="1" si="117"/>
        <v>1</v>
      </c>
      <c r="Q1045" s="8">
        <f t="shared" si="114"/>
        <v>0</v>
      </c>
      <c r="R1045" s="16">
        <v>1</v>
      </c>
      <c r="S1045" s="16"/>
      <c r="T1045" s="19">
        <v>42613</v>
      </c>
      <c r="U1045" s="16">
        <v>0</v>
      </c>
      <c r="V1045" s="19"/>
      <c r="W1045" s="160"/>
      <c r="X1045" s="160"/>
      <c r="Y1045" s="160"/>
      <c r="Z1045" s="160"/>
      <c r="AA1045" s="160"/>
      <c r="AB1045" s="10">
        <v>42726</v>
      </c>
      <c r="AC1045" t="s">
        <v>239</v>
      </c>
      <c r="AD1045" s="160">
        <f t="shared" si="118"/>
        <v>0</v>
      </c>
      <c r="AF1045" t="s">
        <v>466</v>
      </c>
      <c r="AG1045" t="str">
        <f t="shared" si="119"/>
        <v/>
      </c>
    </row>
    <row r="1046" spans="1:33" x14ac:dyDescent="0.25">
      <c r="A1046">
        <v>6210</v>
      </c>
      <c r="B1046">
        <v>15751</v>
      </c>
      <c r="C1046" s="6" t="s">
        <v>2616</v>
      </c>
      <c r="D1046" s="8">
        <v>3116677257.1500001</v>
      </c>
      <c r="E1046" s="6" t="s">
        <v>2617</v>
      </c>
      <c r="G1046" s="10">
        <v>42158</v>
      </c>
      <c r="J1046" s="133">
        <f ca="1">VLOOKUP(A1046,OFFSET('Классификация клиентов'!$A$6,1,0,1000,2),2,0)</f>
        <v>2.2000000000000002</v>
      </c>
      <c r="K1046" s="15">
        <f t="shared" si="113"/>
        <v>1</v>
      </c>
      <c r="L1046" s="15">
        <v>-2</v>
      </c>
      <c r="M1046" s="15" t="s">
        <v>178</v>
      </c>
      <c r="N1046" s="16">
        <f t="shared" ca="1" si="115"/>
        <v>1</v>
      </c>
      <c r="O1046" s="8">
        <f t="shared" ca="1" si="116"/>
        <v>1</v>
      </c>
      <c r="P1046" s="8">
        <f t="shared" ca="1" si="117"/>
        <v>1</v>
      </c>
      <c r="Q1046" s="8">
        <f t="shared" si="114"/>
        <v>0</v>
      </c>
      <c r="R1046" s="16">
        <v>1</v>
      </c>
      <c r="S1046" s="16"/>
      <c r="T1046" s="19">
        <v>42170</v>
      </c>
      <c r="U1046" s="16">
        <v>0</v>
      </c>
      <c r="V1046" s="19"/>
      <c r="W1046" s="160">
        <v>0</v>
      </c>
      <c r="X1046" s="160"/>
      <c r="Y1046" s="160"/>
      <c r="Z1046" s="160"/>
      <c r="AA1046" s="160"/>
      <c r="AB1046" s="10">
        <v>42735</v>
      </c>
      <c r="AC1046" t="s">
        <v>296</v>
      </c>
      <c r="AD1046" s="160">
        <f t="shared" si="118"/>
        <v>1</v>
      </c>
      <c r="AF1046" t="s">
        <v>7073</v>
      </c>
      <c r="AG1046" t="str">
        <f t="shared" si="119"/>
        <v>реструктуризация (РКК №109 от 2015-09-09, РП №85 от 2016-10-07)</v>
      </c>
    </row>
    <row r="1047" spans="1:33" x14ac:dyDescent="0.25">
      <c r="A1047">
        <v>6210</v>
      </c>
      <c r="B1047">
        <v>15763</v>
      </c>
      <c r="C1047" s="6" t="s">
        <v>2631</v>
      </c>
      <c r="D1047" s="8">
        <v>7608162582.3900003</v>
      </c>
      <c r="E1047" s="6" t="s">
        <v>2634</v>
      </c>
      <c r="G1047" s="10">
        <v>42158</v>
      </c>
      <c r="J1047" s="133">
        <f ca="1">VLOOKUP(A1047,OFFSET('Классификация клиентов'!$A$6,1,0,1000,2),2,0)</f>
        <v>2.2000000000000002</v>
      </c>
      <c r="K1047" s="15">
        <f t="shared" si="113"/>
        <v>1</v>
      </c>
      <c r="L1047" s="15">
        <v>-2</v>
      </c>
      <c r="M1047" s="15" t="s">
        <v>178</v>
      </c>
      <c r="N1047" s="16">
        <f t="shared" ca="1" si="115"/>
        <v>1</v>
      </c>
      <c r="O1047" s="8">
        <f t="shared" ca="1" si="116"/>
        <v>1</v>
      </c>
      <c r="P1047" s="8">
        <f t="shared" ca="1" si="117"/>
        <v>1</v>
      </c>
      <c r="Q1047" s="8">
        <f t="shared" si="114"/>
        <v>0</v>
      </c>
      <c r="R1047" s="16">
        <v>1</v>
      </c>
      <c r="S1047" s="16"/>
      <c r="T1047" s="19">
        <v>42170</v>
      </c>
      <c r="U1047" s="16">
        <v>0</v>
      </c>
      <c r="V1047" s="19"/>
      <c r="W1047" s="160">
        <v>0</v>
      </c>
      <c r="X1047" s="160"/>
      <c r="Y1047" s="160"/>
      <c r="Z1047" s="160"/>
      <c r="AA1047" s="160"/>
      <c r="AB1047" s="10">
        <v>42735</v>
      </c>
      <c r="AC1047" t="s">
        <v>296</v>
      </c>
      <c r="AD1047" s="160">
        <f t="shared" si="118"/>
        <v>1</v>
      </c>
      <c r="AF1047" t="s">
        <v>7073</v>
      </c>
      <c r="AG1047" t="str">
        <f t="shared" si="119"/>
        <v>реструктуризация (РКК №109 от 2015-09-09, РП №85 от 2016-10-07)</v>
      </c>
    </row>
    <row r="1048" spans="1:33" x14ac:dyDescent="0.25">
      <c r="A1048">
        <v>6210</v>
      </c>
      <c r="B1048">
        <v>17642</v>
      </c>
      <c r="C1048" s="6" t="s">
        <v>3816</v>
      </c>
      <c r="D1048" s="8">
        <v>20000000000</v>
      </c>
      <c r="E1048" s="6" t="s">
        <v>3818</v>
      </c>
      <c r="G1048" s="10">
        <v>42440</v>
      </c>
      <c r="J1048" s="133">
        <f ca="1">VLOOKUP(A1048,OFFSET('Классификация клиентов'!$A$6,1,0,1000,2),2,0)</f>
        <v>2.2000000000000002</v>
      </c>
      <c r="K1048" s="15">
        <f t="shared" si="113"/>
        <v>1</v>
      </c>
      <c r="L1048" s="15">
        <v>-2</v>
      </c>
      <c r="M1048" s="15" t="s">
        <v>178</v>
      </c>
      <c r="N1048" s="16">
        <f t="shared" ca="1" si="115"/>
        <v>1</v>
      </c>
      <c r="O1048" s="8">
        <f t="shared" ca="1" si="116"/>
        <v>1</v>
      </c>
      <c r="P1048" s="8">
        <f t="shared" ca="1" si="117"/>
        <v>1</v>
      </c>
      <c r="Q1048" s="8">
        <f t="shared" si="114"/>
        <v>0</v>
      </c>
      <c r="R1048" s="16">
        <v>1</v>
      </c>
      <c r="S1048" s="16"/>
      <c r="T1048" s="19">
        <v>42443</v>
      </c>
      <c r="U1048" s="16">
        <v>0</v>
      </c>
      <c r="V1048" s="19"/>
      <c r="W1048" s="160">
        <v>0</v>
      </c>
      <c r="X1048" s="160"/>
      <c r="Y1048" s="160">
        <v>0</v>
      </c>
      <c r="Z1048" s="160">
        <v>0</v>
      </c>
      <c r="AA1048" s="160"/>
      <c r="AB1048" s="10">
        <v>42735</v>
      </c>
      <c r="AC1048" t="s">
        <v>296</v>
      </c>
      <c r="AD1048" s="160">
        <f t="shared" si="118"/>
        <v>3</v>
      </c>
      <c r="AF1048" t="s">
        <v>7074</v>
      </c>
      <c r="AG1048" t="str">
        <f t="shared" si="119"/>
        <v>реструктуризация (РП №85 от 2016-10-07);
цели: погашение задолженности 3 лиц перед Банком (РП №92 от 2016-10-26)</v>
      </c>
    </row>
    <row r="1049" spans="1:33" x14ac:dyDescent="0.25">
      <c r="A1049">
        <v>6210</v>
      </c>
      <c r="B1049">
        <v>27364</v>
      </c>
      <c r="C1049" s="6" t="s">
        <v>7062</v>
      </c>
      <c r="D1049" s="8">
        <v>39900000000</v>
      </c>
      <c r="E1049" s="6" t="s">
        <v>7075</v>
      </c>
      <c r="G1049" s="10">
        <v>42732</v>
      </c>
      <c r="J1049" s="133">
        <f ca="1">VLOOKUP(A1049,OFFSET('Классификация клиентов'!$A$6,1,0,1000,2),2,0)</f>
        <v>2.2000000000000002</v>
      </c>
      <c r="K1049" s="15">
        <f t="shared" si="113"/>
        <v>1</v>
      </c>
      <c r="L1049" s="15">
        <v>-2</v>
      </c>
      <c r="M1049" s="15" t="s">
        <v>178</v>
      </c>
      <c r="N1049" s="16">
        <f t="shared" ca="1" si="115"/>
        <v>1</v>
      </c>
      <c r="O1049" s="8">
        <f t="shared" ca="1" si="116"/>
        <v>1</v>
      </c>
      <c r="P1049" s="8">
        <f t="shared" ca="1" si="117"/>
        <v>1</v>
      </c>
      <c r="Q1049" s="8">
        <f t="shared" si="114"/>
        <v>0</v>
      </c>
      <c r="R1049" s="16">
        <v>1</v>
      </c>
      <c r="S1049" s="16"/>
      <c r="T1049" s="19">
        <v>42750</v>
      </c>
      <c r="U1049" s="16">
        <v>0</v>
      </c>
      <c r="V1049" s="19"/>
      <c r="W1049" s="160"/>
      <c r="X1049" s="160"/>
      <c r="Y1049" s="160">
        <v>0</v>
      </c>
      <c r="Z1049" s="160">
        <v>0</v>
      </c>
      <c r="AA1049" s="160"/>
      <c r="AB1049" s="10">
        <v>42735</v>
      </c>
      <c r="AC1049" t="s">
        <v>296</v>
      </c>
      <c r="AD1049" s="160">
        <f t="shared" si="118"/>
        <v>2</v>
      </c>
      <c r="AF1049" t="s">
        <v>7076</v>
      </c>
      <c r="AG1049" t="str">
        <f t="shared" si="119"/>
        <v>цели: погашение задолженности 3 лиц перед Банком (РП №92 от 2016-10-26);
цели: предоставление/погашение займов 3 лицам (РП №92 от 2016-10-26)</v>
      </c>
    </row>
    <row r="1050" spans="1:33" x14ac:dyDescent="0.25">
      <c r="A1050">
        <v>6214</v>
      </c>
      <c r="B1050">
        <v>14398</v>
      </c>
      <c r="C1050" s="6" t="s">
        <v>1718</v>
      </c>
      <c r="D1050" s="8">
        <v>74928224.239999995</v>
      </c>
      <c r="E1050" s="6" t="s">
        <v>2305</v>
      </c>
      <c r="G1050" s="10">
        <v>41999</v>
      </c>
      <c r="J1050" s="133">
        <f ca="1">VLOOKUP(A1050,OFFSET('Классификация клиентов'!$A$6,1,0,1000,2),2,0)</f>
        <v>1</v>
      </c>
      <c r="K1050" s="15">
        <f t="shared" si="113"/>
        <v>1</v>
      </c>
      <c r="L1050" s="15"/>
      <c r="M1050" s="15"/>
      <c r="N1050" s="16">
        <f t="shared" ca="1" si="115"/>
        <v>1</v>
      </c>
      <c r="O1050" s="8">
        <f t="shared" ca="1" si="116"/>
        <v>1</v>
      </c>
      <c r="P1050" s="8">
        <f t="shared" ca="1" si="117"/>
        <v>1</v>
      </c>
      <c r="Q1050" s="8">
        <f t="shared" si="114"/>
        <v>0</v>
      </c>
      <c r="R1050" s="16">
        <v>1</v>
      </c>
      <c r="S1050" s="16"/>
      <c r="T1050" s="19">
        <v>41999</v>
      </c>
      <c r="U1050" s="16">
        <v>0</v>
      </c>
      <c r="V1050" s="19"/>
      <c r="W1050" s="160"/>
      <c r="X1050" s="160"/>
      <c r="Y1050" s="160"/>
      <c r="Z1050" s="160"/>
      <c r="AA1050" s="160"/>
      <c r="AB1050" s="10">
        <v>42004</v>
      </c>
      <c r="AC1050" t="s">
        <v>239</v>
      </c>
      <c r="AD1050" s="160">
        <f t="shared" si="118"/>
        <v>0</v>
      </c>
      <c r="AF1050" t="s">
        <v>466</v>
      </c>
      <c r="AG1050" t="str">
        <f t="shared" si="119"/>
        <v/>
      </c>
    </row>
    <row r="1051" spans="1:33" x14ac:dyDescent="0.25">
      <c r="A1051">
        <v>6214</v>
      </c>
      <c r="B1051">
        <v>26543</v>
      </c>
      <c r="C1051" s="6" t="s">
        <v>5224</v>
      </c>
      <c r="D1051" s="8">
        <v>17000000</v>
      </c>
      <c r="E1051" s="6" t="s">
        <v>5225</v>
      </c>
      <c r="G1051" s="10">
        <v>42605</v>
      </c>
      <c r="J1051" s="133">
        <f ca="1">VLOOKUP(A1051,OFFSET('Классификация клиентов'!$A$6,1,0,1000,2),2,0)</f>
        <v>1</v>
      </c>
      <c r="K1051" s="15">
        <f t="shared" si="113"/>
        <v>1</v>
      </c>
      <c r="L1051" s="15"/>
      <c r="M1051" s="15"/>
      <c r="N1051" s="16">
        <f t="shared" ca="1" si="115"/>
        <v>1</v>
      </c>
      <c r="O1051" s="8">
        <f t="shared" ca="1" si="116"/>
        <v>1</v>
      </c>
      <c r="P1051" s="8">
        <f t="shared" ca="1" si="117"/>
        <v>1</v>
      </c>
      <c r="Q1051" s="8">
        <f t="shared" si="114"/>
        <v>0</v>
      </c>
      <c r="R1051" s="16">
        <v>1</v>
      </c>
      <c r="S1051" s="16"/>
      <c r="T1051" s="19">
        <v>42612</v>
      </c>
      <c r="U1051" s="16">
        <v>0</v>
      </c>
      <c r="V1051" s="19"/>
      <c r="W1051" s="160"/>
      <c r="X1051" s="160"/>
      <c r="Y1051" s="160"/>
      <c r="Z1051" s="160"/>
      <c r="AA1051" s="160"/>
      <c r="AB1051" s="10">
        <v>42613</v>
      </c>
      <c r="AC1051" t="s">
        <v>239</v>
      </c>
      <c r="AD1051" s="160">
        <f t="shared" si="118"/>
        <v>0</v>
      </c>
      <c r="AF1051" t="s">
        <v>466</v>
      </c>
      <c r="AG1051" t="str">
        <f t="shared" si="119"/>
        <v/>
      </c>
    </row>
    <row r="1052" spans="1:33" x14ac:dyDescent="0.25">
      <c r="A1052">
        <v>6214</v>
      </c>
      <c r="B1052">
        <v>26600</v>
      </c>
      <c r="C1052" s="6" t="s">
        <v>5380</v>
      </c>
      <c r="D1052" s="8">
        <v>52000000</v>
      </c>
      <c r="E1052" s="6" t="s">
        <v>5383</v>
      </c>
      <c r="G1052" s="10">
        <v>42615</v>
      </c>
      <c r="J1052" s="133">
        <f ca="1">VLOOKUP(A1052,OFFSET('Классификация клиентов'!$A$6,1,0,1000,2),2,0)</f>
        <v>1</v>
      </c>
      <c r="K1052" s="15">
        <f t="shared" si="113"/>
        <v>1</v>
      </c>
      <c r="L1052" s="15"/>
      <c r="M1052" s="15"/>
      <c r="N1052" s="16">
        <f t="shared" ca="1" si="115"/>
        <v>1</v>
      </c>
      <c r="O1052" s="8">
        <f t="shared" ca="1" si="116"/>
        <v>1</v>
      </c>
      <c r="P1052" s="8">
        <f t="shared" ca="1" si="117"/>
        <v>1</v>
      </c>
      <c r="Q1052" s="8">
        <f t="shared" si="114"/>
        <v>0</v>
      </c>
      <c r="R1052" s="16">
        <v>1</v>
      </c>
      <c r="S1052" s="16"/>
      <c r="T1052" s="19">
        <v>42643</v>
      </c>
      <c r="U1052" s="16">
        <v>0</v>
      </c>
      <c r="V1052" s="19"/>
      <c r="W1052" s="160"/>
      <c r="X1052" s="160"/>
      <c r="Y1052" s="160"/>
      <c r="Z1052" s="160"/>
      <c r="AA1052" s="160"/>
      <c r="AB1052" s="10">
        <v>42635</v>
      </c>
      <c r="AC1052" t="s">
        <v>239</v>
      </c>
      <c r="AD1052" s="160">
        <f t="shared" si="118"/>
        <v>0</v>
      </c>
      <c r="AF1052" t="s">
        <v>466</v>
      </c>
      <c r="AG1052" t="str">
        <f t="shared" si="119"/>
        <v/>
      </c>
    </row>
    <row r="1053" spans="1:33" x14ac:dyDescent="0.25">
      <c r="A1053">
        <v>6214</v>
      </c>
      <c r="B1053">
        <v>26869</v>
      </c>
      <c r="C1053" s="6" t="s">
        <v>5920</v>
      </c>
      <c r="D1053" s="8">
        <v>35000000</v>
      </c>
      <c r="E1053" s="6" t="s">
        <v>5923</v>
      </c>
      <c r="G1053" s="10">
        <v>42667</v>
      </c>
      <c r="J1053" s="133">
        <f ca="1">VLOOKUP(A1053,OFFSET('Классификация клиентов'!$A$6,1,0,1000,2),2,0)</f>
        <v>1</v>
      </c>
      <c r="K1053" s="15">
        <f t="shared" si="113"/>
        <v>1</v>
      </c>
      <c r="L1053" s="15"/>
      <c r="M1053" s="15"/>
      <c r="N1053" s="16">
        <f t="shared" ca="1" si="115"/>
        <v>1</v>
      </c>
      <c r="O1053" s="8">
        <f t="shared" ca="1" si="116"/>
        <v>1</v>
      </c>
      <c r="P1053" s="8">
        <f t="shared" ca="1" si="117"/>
        <v>1</v>
      </c>
      <c r="Q1053" s="8">
        <f t="shared" si="114"/>
        <v>0</v>
      </c>
      <c r="R1053" s="16">
        <v>1</v>
      </c>
      <c r="S1053" s="16"/>
      <c r="T1053" s="19">
        <v>42673</v>
      </c>
      <c r="U1053" s="16">
        <v>0</v>
      </c>
      <c r="V1053" s="19"/>
      <c r="W1053" s="160"/>
      <c r="X1053" s="160"/>
      <c r="Y1053" s="160"/>
      <c r="Z1053" s="160"/>
      <c r="AA1053" s="160"/>
      <c r="AB1053" s="10">
        <v>42696</v>
      </c>
      <c r="AC1053" t="s">
        <v>239</v>
      </c>
      <c r="AD1053" s="160">
        <f t="shared" si="118"/>
        <v>0</v>
      </c>
      <c r="AF1053" t="s">
        <v>466</v>
      </c>
      <c r="AG1053" t="str">
        <f t="shared" si="119"/>
        <v/>
      </c>
    </row>
    <row r="1054" spans="1:33" x14ac:dyDescent="0.25">
      <c r="A1054">
        <v>6214</v>
      </c>
      <c r="B1054">
        <v>26871</v>
      </c>
      <c r="C1054" s="6" t="s">
        <v>6037</v>
      </c>
      <c r="D1054" s="8">
        <v>10000000</v>
      </c>
      <c r="E1054" s="6" t="s">
        <v>6179</v>
      </c>
      <c r="G1054" s="10">
        <v>42674</v>
      </c>
      <c r="J1054" s="133">
        <f ca="1">VLOOKUP(A1054,OFFSET('Классификация клиентов'!$A$6,1,0,1000,2),2,0)</f>
        <v>1</v>
      </c>
      <c r="K1054" s="15">
        <f t="shared" si="113"/>
        <v>1</v>
      </c>
      <c r="L1054" s="15"/>
      <c r="M1054" s="15"/>
      <c r="N1054" s="16">
        <f t="shared" ca="1" si="115"/>
        <v>1</v>
      </c>
      <c r="O1054" s="8">
        <f t="shared" ca="1" si="116"/>
        <v>1</v>
      </c>
      <c r="P1054" s="8">
        <f t="shared" ca="1" si="117"/>
        <v>1</v>
      </c>
      <c r="Q1054" s="8">
        <f t="shared" si="114"/>
        <v>0</v>
      </c>
      <c r="R1054" s="16">
        <v>1</v>
      </c>
      <c r="S1054" s="16"/>
      <c r="T1054" s="19">
        <v>42704</v>
      </c>
      <c r="U1054" s="16">
        <v>0</v>
      </c>
      <c r="V1054" s="19"/>
      <c r="W1054" s="160"/>
      <c r="X1054" s="160"/>
      <c r="Y1054" s="160"/>
      <c r="Z1054" s="160"/>
      <c r="AA1054" s="160"/>
      <c r="AB1054" s="10">
        <v>42696</v>
      </c>
      <c r="AC1054" t="s">
        <v>239</v>
      </c>
      <c r="AD1054" s="160">
        <f t="shared" si="118"/>
        <v>0</v>
      </c>
      <c r="AF1054" t="s">
        <v>466</v>
      </c>
      <c r="AG1054" t="str">
        <f t="shared" si="119"/>
        <v/>
      </c>
    </row>
    <row r="1055" spans="1:33" x14ac:dyDescent="0.25">
      <c r="A1055">
        <v>6216</v>
      </c>
      <c r="B1055">
        <v>15048</v>
      </c>
      <c r="C1055" s="6" t="s">
        <v>5203</v>
      </c>
      <c r="D1055" s="8">
        <v>25339056.670000002</v>
      </c>
      <c r="E1055" s="6" t="s">
        <v>3151</v>
      </c>
      <c r="G1055" s="10">
        <v>42086</v>
      </c>
      <c r="J1055" s="133">
        <f ca="1">VLOOKUP(A1055,OFFSET('Классификация клиентов'!$A$6,1,0,1000,2),2,0)</f>
        <v>1</v>
      </c>
      <c r="K1055" s="15">
        <f t="shared" si="113"/>
        <v>3</v>
      </c>
      <c r="L1055" s="15"/>
      <c r="M1055" s="15"/>
      <c r="N1055" s="16">
        <f t="shared" ca="1" si="115"/>
        <v>3</v>
      </c>
      <c r="O1055" s="8">
        <f t="shared" ca="1" si="116"/>
        <v>3</v>
      </c>
      <c r="P1055" s="8">
        <f t="shared" ca="1" si="117"/>
        <v>3</v>
      </c>
      <c r="Q1055" s="8">
        <f t="shared" si="114"/>
        <v>0</v>
      </c>
      <c r="R1055" s="16">
        <v>1</v>
      </c>
      <c r="S1055" s="16"/>
      <c r="T1055" s="19">
        <v>42109</v>
      </c>
      <c r="U1055" s="16">
        <v>147</v>
      </c>
      <c r="V1055" s="19" t="s">
        <v>5206</v>
      </c>
      <c r="W1055" s="160">
        <v>0</v>
      </c>
      <c r="X1055" s="160"/>
      <c r="Y1055" s="160"/>
      <c r="Z1055" s="160"/>
      <c r="AA1055" s="160"/>
      <c r="AB1055" s="10">
        <v>42604</v>
      </c>
      <c r="AC1055" t="s">
        <v>239</v>
      </c>
      <c r="AD1055" s="160">
        <f t="shared" si="118"/>
        <v>1</v>
      </c>
      <c r="AF1055" t="s">
        <v>5205</v>
      </c>
      <c r="AG1055" t="str">
        <f t="shared" si="119"/>
        <v>реструктуризация (РКК СБ №23 от 2016-04-19)</v>
      </c>
    </row>
    <row r="1056" spans="1:33" x14ac:dyDescent="0.25">
      <c r="A1056">
        <v>6216</v>
      </c>
      <c r="B1056">
        <v>15487</v>
      </c>
      <c r="C1056" s="6" t="s">
        <v>5204</v>
      </c>
      <c r="D1056" s="8">
        <v>103125000</v>
      </c>
      <c r="E1056" s="6" t="s">
        <v>2547</v>
      </c>
      <c r="G1056" s="10">
        <v>42143</v>
      </c>
      <c r="J1056" s="133">
        <f ca="1">VLOOKUP(A1056,OFFSET('Классификация клиентов'!$A$6,1,0,1000,2),2,0)</f>
        <v>1</v>
      </c>
      <c r="K1056" s="15">
        <f t="shared" si="113"/>
        <v>3</v>
      </c>
      <c r="L1056" s="15"/>
      <c r="M1056" s="15"/>
      <c r="N1056" s="16">
        <f t="shared" ca="1" si="115"/>
        <v>3</v>
      </c>
      <c r="O1056" s="8">
        <f t="shared" ca="1" si="116"/>
        <v>3</v>
      </c>
      <c r="P1056" s="8">
        <f t="shared" ca="1" si="117"/>
        <v>3</v>
      </c>
      <c r="Q1056" s="8">
        <f t="shared" si="114"/>
        <v>0</v>
      </c>
      <c r="R1056" s="16">
        <v>1</v>
      </c>
      <c r="S1056" s="16"/>
      <c r="T1056" s="19">
        <v>42170</v>
      </c>
      <c r="U1056" s="16">
        <v>132</v>
      </c>
      <c r="V1056" s="19" t="s">
        <v>5760</v>
      </c>
      <c r="W1056" s="160">
        <v>0</v>
      </c>
      <c r="X1056" s="160"/>
      <c r="Y1056" s="160"/>
      <c r="Z1056" s="160"/>
      <c r="AA1056" s="160"/>
      <c r="AB1056" s="10">
        <v>42674</v>
      </c>
      <c r="AC1056" t="s">
        <v>239</v>
      </c>
      <c r="AD1056" s="160">
        <f t="shared" si="118"/>
        <v>1</v>
      </c>
      <c r="AF1056" t="s">
        <v>5205</v>
      </c>
      <c r="AG1056" t="str">
        <f t="shared" si="119"/>
        <v>реструктуризация (РКК СБ №23 от 2016-04-19)</v>
      </c>
    </row>
    <row r="1057" spans="1:33" x14ac:dyDescent="0.25">
      <c r="A1057">
        <v>6222</v>
      </c>
      <c r="B1057">
        <v>17186</v>
      </c>
      <c r="C1057" s="6" t="s">
        <v>3422</v>
      </c>
      <c r="D1057" s="8">
        <v>10000000000</v>
      </c>
      <c r="E1057" s="6" t="s">
        <v>3427</v>
      </c>
      <c r="G1057" s="10">
        <v>42340</v>
      </c>
      <c r="J1057" s="133">
        <f ca="1">VLOOKUP(A1057,OFFSET('Классификация клиентов'!$A$6,1,0,1000,2),2,0)</f>
        <v>1</v>
      </c>
      <c r="K1057" s="15">
        <f t="shared" si="113"/>
        <v>1</v>
      </c>
      <c r="L1057" s="15"/>
      <c r="M1057" s="15"/>
      <c r="N1057" s="16">
        <f t="shared" ca="1" si="115"/>
        <v>1</v>
      </c>
      <c r="O1057" s="8">
        <f t="shared" ca="1" si="116"/>
        <v>1</v>
      </c>
      <c r="P1057" s="8">
        <f t="shared" ca="1" si="117"/>
        <v>1</v>
      </c>
      <c r="Q1057" s="8">
        <f t="shared" si="114"/>
        <v>0</v>
      </c>
      <c r="R1057" s="16">
        <v>1</v>
      </c>
      <c r="S1057" s="16"/>
      <c r="T1057" s="19">
        <v>42341</v>
      </c>
      <c r="U1057" s="16">
        <v>0</v>
      </c>
      <c r="V1057" s="19"/>
      <c r="W1057" s="160"/>
      <c r="X1057" s="160"/>
      <c r="Y1057" s="160"/>
      <c r="Z1057" s="160"/>
      <c r="AA1057" s="160"/>
      <c r="AB1057" s="10">
        <v>42360</v>
      </c>
      <c r="AC1057" t="s">
        <v>296</v>
      </c>
      <c r="AD1057" s="160">
        <f t="shared" si="118"/>
        <v>0</v>
      </c>
      <c r="AF1057" t="s">
        <v>466</v>
      </c>
      <c r="AG1057" t="str">
        <f t="shared" si="119"/>
        <v/>
      </c>
    </row>
    <row r="1058" spans="1:33" x14ac:dyDescent="0.25">
      <c r="A1058">
        <v>6223</v>
      </c>
      <c r="B1058">
        <v>17832</v>
      </c>
      <c r="C1058" s="6" t="s">
        <v>5921</v>
      </c>
      <c r="D1058" s="8">
        <v>124100000</v>
      </c>
      <c r="E1058" s="6" t="s">
        <v>7784</v>
      </c>
      <c r="G1058" s="10">
        <v>42489</v>
      </c>
      <c r="J1058" s="133">
        <f ca="1">VLOOKUP(A1058,OFFSET('Классификация клиентов'!$A$6,1,0,1000,2),2,0)</f>
        <v>1</v>
      </c>
      <c r="K1058" s="15">
        <f t="shared" si="113"/>
        <v>1</v>
      </c>
      <c r="L1058" s="15"/>
      <c r="M1058" s="15"/>
      <c r="N1058" s="16">
        <f t="shared" ca="1" si="115"/>
        <v>1</v>
      </c>
      <c r="O1058" s="8">
        <f t="shared" ca="1" si="116"/>
        <v>1</v>
      </c>
      <c r="P1058" s="8">
        <f t="shared" ca="1" si="117"/>
        <v>1</v>
      </c>
      <c r="Q1058" s="8">
        <f t="shared" si="114"/>
        <v>0</v>
      </c>
      <c r="R1058" s="16">
        <v>1</v>
      </c>
      <c r="S1058" s="16"/>
      <c r="T1058" s="19">
        <v>42566</v>
      </c>
      <c r="U1058" s="16">
        <v>0</v>
      </c>
      <c r="V1058" s="19"/>
      <c r="W1058" s="160"/>
      <c r="X1058" s="160"/>
      <c r="Y1058" s="160"/>
      <c r="Z1058" s="160"/>
      <c r="AA1058" s="160"/>
      <c r="AB1058" s="10">
        <v>42755</v>
      </c>
      <c r="AC1058" t="s">
        <v>239</v>
      </c>
      <c r="AD1058" s="160">
        <f t="shared" si="118"/>
        <v>0</v>
      </c>
      <c r="AF1058" t="s">
        <v>466</v>
      </c>
      <c r="AG1058" t="str">
        <f t="shared" si="119"/>
        <v/>
      </c>
    </row>
    <row r="1059" spans="1:33" x14ac:dyDescent="0.25">
      <c r="A1059">
        <v>6224</v>
      </c>
      <c r="B1059">
        <v>14439</v>
      </c>
      <c r="C1059" s="6" t="s">
        <v>1727</v>
      </c>
      <c r="D1059" s="8">
        <v>8013551759.3999996</v>
      </c>
      <c r="E1059" s="6" t="s">
        <v>2306</v>
      </c>
      <c r="G1059" s="10">
        <v>40823</v>
      </c>
      <c r="J1059" s="133">
        <f ca="1">VLOOKUP(A1059,OFFSET('Классификация клиентов'!$A$6,1,0,1000,2),2,0)</f>
        <v>2.1</v>
      </c>
      <c r="K1059" s="15">
        <f t="shared" si="113"/>
        <v>2</v>
      </c>
      <c r="L1059" s="15">
        <v>-1</v>
      </c>
      <c r="M1059" s="15" t="s">
        <v>178</v>
      </c>
      <c r="N1059" s="16">
        <f t="shared" ca="1" si="115"/>
        <v>2.0999999999999996</v>
      </c>
      <c r="O1059" s="8">
        <f t="shared" ca="1" si="116"/>
        <v>2.0999999999999996</v>
      </c>
      <c r="P1059" s="8">
        <f t="shared" ca="1" si="117"/>
        <v>2.0999999999999996</v>
      </c>
      <c r="Q1059" s="8">
        <f t="shared" si="114"/>
        <v>0</v>
      </c>
      <c r="R1059" s="16">
        <v>1</v>
      </c>
      <c r="S1059" s="16"/>
      <c r="T1059" s="19">
        <v>36526</v>
      </c>
      <c r="U1059" s="16">
        <v>0</v>
      </c>
      <c r="V1059" s="19"/>
      <c r="W1059" s="160">
        <v>2</v>
      </c>
      <c r="X1059" s="160">
        <v>0</v>
      </c>
      <c r="Y1059" s="160"/>
      <c r="Z1059" s="160"/>
      <c r="AA1059" s="160"/>
      <c r="AB1059" s="10">
        <v>42674</v>
      </c>
      <c r="AC1059" t="s">
        <v>296</v>
      </c>
      <c r="AD1059" s="160">
        <f t="shared" si="118"/>
        <v>2</v>
      </c>
      <c r="AF1059" t="s">
        <v>5791</v>
      </c>
      <c r="AG1059" t="str">
        <f t="shared" si="119"/>
        <v>реструктуризация (РУОБ отсутствует);
реструктуризация (РП №74 от 2014-12-23, РКК КИБ №35 от 2016-03-30, РКК КИБ №76 от 2016-06-29);
цели: погашение ранее выданной ссуды (РП №74 от 2014-12-23)</v>
      </c>
    </row>
    <row r="1060" spans="1:33" x14ac:dyDescent="0.25">
      <c r="A1060">
        <v>6226</v>
      </c>
      <c r="B1060">
        <v>15096</v>
      </c>
      <c r="C1060" s="6" t="s">
        <v>2448</v>
      </c>
      <c r="D1060" s="8">
        <v>312468311.26999998</v>
      </c>
      <c r="E1060" s="6" t="s">
        <v>2449</v>
      </c>
      <c r="G1060" s="10">
        <v>42096</v>
      </c>
      <c r="J1060" s="133">
        <f ca="1">VLOOKUP(A1060,OFFSET('Классификация клиентов'!$A$6,1,0,1000,2),2,0)</f>
        <v>1</v>
      </c>
      <c r="K1060" s="15">
        <f t="shared" si="113"/>
        <v>1</v>
      </c>
      <c r="L1060" s="15"/>
      <c r="M1060" s="15"/>
      <c r="N1060" s="16">
        <f t="shared" ca="1" si="115"/>
        <v>1</v>
      </c>
      <c r="O1060" s="8">
        <f t="shared" ca="1" si="116"/>
        <v>1</v>
      </c>
      <c r="P1060" s="8">
        <f t="shared" ca="1" si="117"/>
        <v>1</v>
      </c>
      <c r="Q1060" s="8">
        <f t="shared" si="114"/>
        <v>0</v>
      </c>
      <c r="R1060" s="16">
        <v>1</v>
      </c>
      <c r="S1060" s="16"/>
      <c r="T1060" s="19">
        <v>42097</v>
      </c>
      <c r="U1060" s="16">
        <v>0</v>
      </c>
      <c r="V1060" s="19"/>
      <c r="W1060" s="160"/>
      <c r="X1060" s="160"/>
      <c r="Y1060" s="160">
        <v>0</v>
      </c>
      <c r="Z1060" s="160">
        <v>0</v>
      </c>
      <c r="AA1060" s="160"/>
      <c r="AB1060" s="10">
        <v>42726</v>
      </c>
      <c r="AC1060" t="s">
        <v>296</v>
      </c>
      <c r="AD1060" s="160">
        <f t="shared" si="118"/>
        <v>2</v>
      </c>
      <c r="AF1060" t="s">
        <v>6850</v>
      </c>
      <c r="AG1060" t="str">
        <f t="shared" si="119"/>
        <v>цели: погашение задолженности 3 лиц перед Банком (РКК КИБ №126 от 2016-11-09)</v>
      </c>
    </row>
    <row r="1061" spans="1:33" x14ac:dyDescent="0.25">
      <c r="A1061">
        <v>6228</v>
      </c>
      <c r="B1061">
        <v>14440</v>
      </c>
      <c r="C1061" s="6" t="s">
        <v>1728</v>
      </c>
      <c r="D1061" s="8">
        <v>2845089257.29</v>
      </c>
      <c r="E1061" s="6" t="s">
        <v>2307</v>
      </c>
      <c r="G1061" s="10">
        <v>41744</v>
      </c>
      <c r="J1061" s="133">
        <f ca="1">VLOOKUP(A1061,OFFSET('Классификация клиентов'!$A$6,1,0,1000,2),2,0)</f>
        <v>1</v>
      </c>
      <c r="K1061" s="15">
        <f t="shared" si="113"/>
        <v>1</v>
      </c>
      <c r="L1061" s="15"/>
      <c r="M1061" s="15"/>
      <c r="N1061" s="16">
        <f t="shared" ca="1" si="115"/>
        <v>1</v>
      </c>
      <c r="O1061" s="8">
        <f t="shared" ca="1" si="116"/>
        <v>1</v>
      </c>
      <c r="P1061" s="8">
        <f t="shared" ca="1" si="117"/>
        <v>1</v>
      </c>
      <c r="Q1061" s="8">
        <f t="shared" si="114"/>
        <v>0</v>
      </c>
      <c r="R1061" s="16">
        <v>1</v>
      </c>
      <c r="S1061" s="16"/>
      <c r="T1061" s="19">
        <v>36526</v>
      </c>
      <c r="U1061" s="16">
        <v>0</v>
      </c>
      <c r="V1061" s="19"/>
      <c r="W1061" s="160"/>
      <c r="X1061" s="160"/>
      <c r="Y1061" s="160">
        <v>0</v>
      </c>
      <c r="Z1061" s="160"/>
      <c r="AA1061" s="160"/>
      <c r="AB1061" s="10">
        <v>42026</v>
      </c>
      <c r="AC1061" t="s">
        <v>296</v>
      </c>
      <c r="AD1061" s="160">
        <f t="shared" si="118"/>
        <v>1</v>
      </c>
      <c r="AF1061" t="s">
        <v>2308</v>
      </c>
      <c r="AG1061" t="str">
        <f t="shared" si="119"/>
        <v>цели: предоставление/погашение займов 3 лицам (РП №74 от 2014-12-23)</v>
      </c>
    </row>
    <row r="1062" spans="1:33" x14ac:dyDescent="0.25">
      <c r="A1062">
        <v>6241</v>
      </c>
      <c r="B1062">
        <v>100006241</v>
      </c>
      <c r="C1062" s="6" t="s">
        <v>1806</v>
      </c>
      <c r="D1062" s="8">
        <v>3300030000</v>
      </c>
      <c r="E1062" s="6"/>
      <c r="G1062" s="10"/>
      <c r="J1062" s="133">
        <f ca="1">VLOOKUP(A1062,OFFSET('Классификация клиентов'!$A$6,1,0,1000,2),2,0)</f>
        <v>1</v>
      </c>
      <c r="K1062" s="15">
        <f t="shared" ca="1" si="113"/>
        <v>1</v>
      </c>
      <c r="L1062" s="15"/>
      <c r="M1062" s="15"/>
      <c r="N1062" s="16">
        <f t="shared" ca="1" si="115"/>
        <v>1</v>
      </c>
      <c r="O1062" s="8">
        <f t="shared" ca="1" si="116"/>
        <v>1</v>
      </c>
      <c r="P1062" s="8">
        <f t="shared" ca="1" si="117"/>
        <v>1</v>
      </c>
      <c r="Q1062" s="8">
        <f t="shared" si="114"/>
        <v>0</v>
      </c>
      <c r="R1062" s="16"/>
      <c r="S1062" s="16"/>
      <c r="T1062" s="19"/>
      <c r="U1062" s="16">
        <v>0</v>
      </c>
      <c r="V1062" s="19"/>
      <c r="W1062" s="160"/>
      <c r="X1062" s="160"/>
      <c r="Y1062" s="160"/>
      <c r="Z1062" s="160"/>
      <c r="AA1062" s="160"/>
      <c r="AB1062" s="10"/>
      <c r="AD1062" s="160">
        <f t="shared" si="118"/>
        <v>0</v>
      </c>
      <c r="AG1062" t="str">
        <f t="shared" si="119"/>
        <v/>
      </c>
    </row>
    <row r="1063" spans="1:33" x14ac:dyDescent="0.25">
      <c r="A1063">
        <v>6244</v>
      </c>
      <c r="B1063">
        <v>23213</v>
      </c>
      <c r="C1063" s="6" t="s">
        <v>4948</v>
      </c>
      <c r="D1063" s="8">
        <v>975060457.61000001</v>
      </c>
      <c r="E1063" s="6" t="s">
        <v>4965</v>
      </c>
      <c r="G1063" s="10">
        <v>42558</v>
      </c>
      <c r="J1063" s="133">
        <f ca="1">VLOOKUP(A1063,OFFSET('Классификация клиентов'!$A$6,1,0,1000,2),2,0)</f>
        <v>1</v>
      </c>
      <c r="K1063" s="15">
        <f t="shared" si="113"/>
        <v>1</v>
      </c>
      <c r="L1063" s="15"/>
      <c r="M1063" s="15"/>
      <c r="N1063" s="16">
        <f t="shared" ca="1" si="115"/>
        <v>1</v>
      </c>
      <c r="O1063" s="8">
        <f t="shared" ca="1" si="116"/>
        <v>1</v>
      </c>
      <c r="P1063" s="8">
        <f t="shared" ca="1" si="117"/>
        <v>1</v>
      </c>
      <c r="Q1063" s="8">
        <f t="shared" si="114"/>
        <v>0</v>
      </c>
      <c r="R1063" s="16">
        <v>1</v>
      </c>
      <c r="S1063" s="16"/>
      <c r="T1063" s="19">
        <v>42580</v>
      </c>
      <c r="U1063" s="16">
        <v>0</v>
      </c>
      <c r="V1063" s="19"/>
      <c r="W1063" s="160"/>
      <c r="X1063" s="160"/>
      <c r="Y1063" s="160"/>
      <c r="Z1063" s="160"/>
      <c r="AA1063" s="160"/>
      <c r="AB1063" s="10">
        <v>42573</v>
      </c>
      <c r="AC1063" t="s">
        <v>239</v>
      </c>
      <c r="AD1063" s="160">
        <f t="shared" si="118"/>
        <v>0</v>
      </c>
      <c r="AF1063" t="s">
        <v>466</v>
      </c>
      <c r="AG1063" t="str">
        <f t="shared" si="119"/>
        <v/>
      </c>
    </row>
    <row r="1064" spans="1:33" x14ac:dyDescent="0.25">
      <c r="A1064">
        <v>6268</v>
      </c>
      <c r="B1064">
        <v>14897</v>
      </c>
      <c r="C1064" s="6" t="s">
        <v>2484</v>
      </c>
      <c r="D1064" s="8">
        <v>9617493292.8299999</v>
      </c>
      <c r="E1064" s="6" t="s">
        <v>2485</v>
      </c>
      <c r="G1064" s="10">
        <v>42046</v>
      </c>
      <c r="J1064" s="133">
        <f ca="1">VLOOKUP(A1064,OFFSET('Классификация клиентов'!$A$6,1,0,1000,2),2,0)</f>
        <v>1</v>
      </c>
      <c r="K1064" s="15">
        <f t="shared" si="113"/>
        <v>1</v>
      </c>
      <c r="L1064" s="15"/>
      <c r="M1064" s="15"/>
      <c r="N1064" s="16">
        <f t="shared" ca="1" si="115"/>
        <v>1</v>
      </c>
      <c r="O1064" s="8">
        <f t="shared" ca="1" si="116"/>
        <v>1</v>
      </c>
      <c r="P1064" s="8">
        <f t="shared" ca="1" si="117"/>
        <v>1</v>
      </c>
      <c r="Q1064" s="8">
        <f t="shared" si="114"/>
        <v>0</v>
      </c>
      <c r="R1064" s="16">
        <v>1</v>
      </c>
      <c r="S1064" s="16"/>
      <c r="T1064" s="19">
        <v>42123</v>
      </c>
      <c r="U1064" s="16">
        <v>0</v>
      </c>
      <c r="V1064" s="19"/>
      <c r="W1064" s="160"/>
      <c r="X1064" s="160"/>
      <c r="Y1064" s="160"/>
      <c r="Z1064" s="160"/>
      <c r="AA1064" s="160"/>
      <c r="AB1064" s="10">
        <v>42735</v>
      </c>
      <c r="AC1064" t="s">
        <v>296</v>
      </c>
      <c r="AD1064" s="160">
        <f t="shared" si="118"/>
        <v>0</v>
      </c>
      <c r="AF1064" t="s">
        <v>466</v>
      </c>
      <c r="AG1064" t="str">
        <f t="shared" si="119"/>
        <v/>
      </c>
    </row>
    <row r="1065" spans="1:33" x14ac:dyDescent="0.25">
      <c r="A1065">
        <v>6292</v>
      </c>
      <c r="B1065">
        <v>14948</v>
      </c>
      <c r="C1065" s="6" t="s">
        <v>2337</v>
      </c>
      <c r="D1065" s="8">
        <v>55000000</v>
      </c>
      <c r="E1065" s="6" t="s">
        <v>2346</v>
      </c>
      <c r="G1065" s="10">
        <v>41535</v>
      </c>
      <c r="J1065" s="133">
        <f ca="1">VLOOKUP(A1065,OFFSET('Классификация клиентов'!$A$6,1,0,1000,2),2,0)</f>
        <v>3</v>
      </c>
      <c r="K1065" s="15">
        <f t="shared" si="113"/>
        <v>3</v>
      </c>
      <c r="L1065" s="15"/>
      <c r="M1065" s="15"/>
      <c r="N1065" s="16">
        <f t="shared" ca="1" si="115"/>
        <v>5</v>
      </c>
      <c r="O1065" s="8">
        <f t="shared" ca="1" si="116"/>
        <v>5</v>
      </c>
      <c r="P1065" s="8">
        <f t="shared" ca="1" si="117"/>
        <v>5</v>
      </c>
      <c r="Q1065" s="8">
        <f t="shared" si="114"/>
        <v>0</v>
      </c>
      <c r="R1065" s="16">
        <v>1</v>
      </c>
      <c r="S1065" s="16"/>
      <c r="T1065" s="19">
        <v>36526</v>
      </c>
      <c r="U1065" s="16">
        <v>751</v>
      </c>
      <c r="V1065" s="19"/>
      <c r="W1065" s="160"/>
      <c r="X1065" s="160"/>
      <c r="Y1065" s="160"/>
      <c r="Z1065" s="160"/>
      <c r="AA1065" s="160"/>
      <c r="AB1065" s="10">
        <v>42226</v>
      </c>
      <c r="AC1065" t="s">
        <v>563</v>
      </c>
      <c r="AD1065" s="160">
        <f t="shared" si="118"/>
        <v>0</v>
      </c>
      <c r="AF1065" t="s">
        <v>466</v>
      </c>
      <c r="AG1065" t="str">
        <f t="shared" si="119"/>
        <v/>
      </c>
    </row>
    <row r="1066" spans="1:33" x14ac:dyDescent="0.25">
      <c r="A1066">
        <v>6292</v>
      </c>
      <c r="B1066">
        <v>14949</v>
      </c>
      <c r="C1066" s="6" t="s">
        <v>2338</v>
      </c>
      <c r="D1066" s="8">
        <v>30000000</v>
      </c>
      <c r="E1066" s="6" t="s">
        <v>2347</v>
      </c>
      <c r="G1066" s="10">
        <v>41771</v>
      </c>
      <c r="J1066" s="133">
        <f ca="1">VLOOKUP(A1066,OFFSET('Классификация клиентов'!$A$6,1,0,1000,2),2,0)</f>
        <v>3</v>
      </c>
      <c r="K1066" s="15">
        <f t="shared" si="113"/>
        <v>3</v>
      </c>
      <c r="L1066" s="15"/>
      <c r="M1066" s="15"/>
      <c r="N1066" s="16">
        <f t="shared" ca="1" si="115"/>
        <v>5</v>
      </c>
      <c r="O1066" s="8">
        <f t="shared" ca="1" si="116"/>
        <v>5</v>
      </c>
      <c r="P1066" s="8">
        <f t="shared" ca="1" si="117"/>
        <v>5</v>
      </c>
      <c r="Q1066" s="8">
        <f t="shared" si="114"/>
        <v>0</v>
      </c>
      <c r="R1066" s="16">
        <v>1</v>
      </c>
      <c r="S1066" s="16"/>
      <c r="T1066" s="19">
        <v>36526</v>
      </c>
      <c r="U1066" s="16">
        <v>751</v>
      </c>
      <c r="V1066" s="19"/>
      <c r="W1066" s="160"/>
      <c r="X1066" s="160"/>
      <c r="Y1066" s="160"/>
      <c r="Z1066" s="160"/>
      <c r="AA1066" s="160"/>
      <c r="AB1066" s="10">
        <v>42226</v>
      </c>
      <c r="AC1066" t="s">
        <v>563</v>
      </c>
      <c r="AD1066" s="160">
        <f t="shared" si="118"/>
        <v>0</v>
      </c>
      <c r="AF1066" t="s">
        <v>466</v>
      </c>
      <c r="AG1066" t="str">
        <f t="shared" si="119"/>
        <v/>
      </c>
    </row>
    <row r="1067" spans="1:33" x14ac:dyDescent="0.25">
      <c r="A1067">
        <v>6311</v>
      </c>
      <c r="B1067">
        <v>8677</v>
      </c>
      <c r="C1067" s="6" t="s">
        <v>487</v>
      </c>
      <c r="D1067" s="8">
        <v>3663172003.8600001</v>
      </c>
      <c r="E1067" s="6" t="s">
        <v>2545</v>
      </c>
      <c r="G1067" s="10">
        <v>41068</v>
      </c>
      <c r="J1067" s="133">
        <f ca="1">VLOOKUP(A1067,OFFSET('Классификация клиентов'!$A$6,1,0,1000,2),2,0)</f>
        <v>2.2999999999999998</v>
      </c>
      <c r="K1067" s="15">
        <f t="shared" si="113"/>
        <v>3</v>
      </c>
      <c r="L1067" s="15">
        <v>-2</v>
      </c>
      <c r="M1067" s="15" t="s">
        <v>2711</v>
      </c>
      <c r="N1067" s="16">
        <f t="shared" ca="1" si="115"/>
        <v>4</v>
      </c>
      <c r="O1067" s="8">
        <f t="shared" ca="1" si="116"/>
        <v>4</v>
      </c>
      <c r="P1067" s="8">
        <f t="shared" ca="1" si="117"/>
        <v>4</v>
      </c>
      <c r="Q1067" s="8">
        <f t="shared" si="114"/>
        <v>0</v>
      </c>
      <c r="R1067" s="16">
        <v>1</v>
      </c>
      <c r="S1067" s="16"/>
      <c r="T1067" s="19">
        <v>41088</v>
      </c>
      <c r="U1067" s="16">
        <v>916</v>
      </c>
      <c r="V1067" s="19"/>
      <c r="W1067" s="160">
        <v>0</v>
      </c>
      <c r="X1067" s="160"/>
      <c r="Y1067" s="160">
        <v>0</v>
      </c>
      <c r="Z1067" s="160"/>
      <c r="AA1067" s="160"/>
      <c r="AB1067" s="10">
        <v>42573</v>
      </c>
      <c r="AC1067" t="s">
        <v>296</v>
      </c>
      <c r="AD1067" s="160">
        <f t="shared" si="118"/>
        <v>2</v>
      </c>
      <c r="AF1067" t="s">
        <v>2122</v>
      </c>
      <c r="AG1067" t="str">
        <f t="shared" si="119"/>
        <v>реструктуризация (РП №46 от 2013-10-22);
цели: предоставление/погашение займов 3 лицам (РКК №4 от 2014-01-27)</v>
      </c>
    </row>
    <row r="1068" spans="1:33" x14ac:dyDescent="0.25">
      <c r="A1068">
        <v>6312</v>
      </c>
      <c r="B1068">
        <v>15462</v>
      </c>
      <c r="C1068" s="6" t="s">
        <v>486</v>
      </c>
      <c r="D1068" s="8">
        <v>3267153393.04</v>
      </c>
      <c r="E1068" s="6" t="s">
        <v>2546</v>
      </c>
      <c r="G1068" s="10">
        <v>41068</v>
      </c>
      <c r="J1068" s="133">
        <f ca="1">VLOOKUP(A1068,OFFSET('Классификация клиентов'!$A$6,1,0,1000,2),2,0)</f>
        <v>2.2999999999999998</v>
      </c>
      <c r="K1068" s="15">
        <f t="shared" si="113"/>
        <v>3</v>
      </c>
      <c r="L1068" s="15">
        <v>-2</v>
      </c>
      <c r="M1068" s="15" t="s">
        <v>2711</v>
      </c>
      <c r="N1068" s="16">
        <f t="shared" ca="1" si="115"/>
        <v>4</v>
      </c>
      <c r="O1068" s="8">
        <f t="shared" ca="1" si="116"/>
        <v>4</v>
      </c>
      <c r="P1068" s="8">
        <f t="shared" ca="1" si="117"/>
        <v>4</v>
      </c>
      <c r="Q1068" s="8">
        <f t="shared" si="114"/>
        <v>0</v>
      </c>
      <c r="R1068" s="16">
        <v>1</v>
      </c>
      <c r="S1068" s="16"/>
      <c r="T1068" s="19">
        <v>41088</v>
      </c>
      <c r="U1068" s="16">
        <v>916</v>
      </c>
      <c r="V1068" s="19"/>
      <c r="W1068" s="160">
        <v>0</v>
      </c>
      <c r="X1068" s="160"/>
      <c r="Y1068" s="160">
        <v>0</v>
      </c>
      <c r="Z1068" s="160"/>
      <c r="AA1068" s="160"/>
      <c r="AB1068" s="10">
        <v>42573</v>
      </c>
      <c r="AC1068" t="s">
        <v>296</v>
      </c>
      <c r="AD1068" s="160">
        <f t="shared" si="118"/>
        <v>2</v>
      </c>
      <c r="AF1068" t="s">
        <v>2122</v>
      </c>
      <c r="AG1068" t="str">
        <f t="shared" si="119"/>
        <v>реструктуризация (РП №46 от 2013-10-22);
цели: предоставление/погашение займов 3 лицам (РКК №4 от 2014-01-27)</v>
      </c>
    </row>
    <row r="1069" spans="1:33" x14ac:dyDescent="0.25">
      <c r="A1069">
        <v>6315</v>
      </c>
      <c r="B1069">
        <v>26668</v>
      </c>
      <c r="C1069" s="6" t="s">
        <v>5451</v>
      </c>
      <c r="D1069" s="8">
        <v>785470500</v>
      </c>
      <c r="E1069" s="6" t="s">
        <v>5455</v>
      </c>
      <c r="G1069" s="10">
        <v>42622</v>
      </c>
      <c r="J1069" s="133">
        <f ca="1">VLOOKUP(A1069,OFFSET('Классификация клиентов'!$A$6,1,0,1000,2),2,0)</f>
        <v>2</v>
      </c>
      <c r="K1069" s="15">
        <f t="shared" si="113"/>
        <v>1</v>
      </c>
      <c r="L1069" s="15">
        <v>-1</v>
      </c>
      <c r="M1069" s="15" t="s">
        <v>178</v>
      </c>
      <c r="N1069" s="16">
        <f t="shared" ca="1" si="115"/>
        <v>1</v>
      </c>
      <c r="O1069" s="8">
        <f t="shared" ca="1" si="116"/>
        <v>1</v>
      </c>
      <c r="P1069" s="8">
        <f t="shared" ca="1" si="117"/>
        <v>1</v>
      </c>
      <c r="Q1069" s="8">
        <f t="shared" si="114"/>
        <v>0</v>
      </c>
      <c r="R1069" s="16">
        <v>0</v>
      </c>
      <c r="S1069" s="16">
        <v>1</v>
      </c>
      <c r="T1069" s="19">
        <v>219148</v>
      </c>
      <c r="U1069" s="16">
        <v>0</v>
      </c>
      <c r="V1069" s="19"/>
      <c r="W1069" s="160"/>
      <c r="X1069" s="160"/>
      <c r="Y1069" s="160"/>
      <c r="Z1069" s="160"/>
      <c r="AA1069" s="160"/>
      <c r="AB1069" s="10">
        <v>42633</v>
      </c>
      <c r="AC1069" t="s">
        <v>298</v>
      </c>
      <c r="AD1069" s="160">
        <f t="shared" si="118"/>
        <v>0</v>
      </c>
      <c r="AF1069" t="s">
        <v>466</v>
      </c>
      <c r="AG1069" t="str">
        <f t="shared" si="119"/>
        <v/>
      </c>
    </row>
    <row r="1070" spans="1:33" x14ac:dyDescent="0.25">
      <c r="A1070">
        <v>6315</v>
      </c>
      <c r="B1070">
        <v>26671</v>
      </c>
      <c r="C1070" s="6" t="s">
        <v>5452</v>
      </c>
      <c r="D1070" s="8">
        <v>523647000</v>
      </c>
      <c r="E1070" s="6" t="s">
        <v>5456</v>
      </c>
      <c r="G1070" s="10">
        <v>42622</v>
      </c>
      <c r="J1070" s="133">
        <f ca="1">VLOOKUP(A1070,OFFSET('Классификация клиентов'!$A$6,1,0,1000,2),2,0)</f>
        <v>2</v>
      </c>
      <c r="K1070" s="15">
        <f t="shared" si="113"/>
        <v>1</v>
      </c>
      <c r="L1070" s="15">
        <v>-1</v>
      </c>
      <c r="M1070" s="15" t="s">
        <v>178</v>
      </c>
      <c r="N1070" s="16">
        <f t="shared" ca="1" si="115"/>
        <v>1</v>
      </c>
      <c r="O1070" s="8">
        <f t="shared" ca="1" si="116"/>
        <v>1</v>
      </c>
      <c r="P1070" s="8">
        <f t="shared" ca="1" si="117"/>
        <v>1</v>
      </c>
      <c r="Q1070" s="8">
        <f t="shared" si="114"/>
        <v>0</v>
      </c>
      <c r="R1070" s="16">
        <v>0</v>
      </c>
      <c r="S1070" s="16">
        <v>1</v>
      </c>
      <c r="T1070" s="19">
        <v>219148</v>
      </c>
      <c r="U1070" s="16">
        <v>0</v>
      </c>
      <c r="V1070" s="19"/>
      <c r="W1070" s="160"/>
      <c r="X1070" s="160"/>
      <c r="Y1070" s="160"/>
      <c r="Z1070" s="160"/>
      <c r="AA1070" s="160"/>
      <c r="AB1070" s="10">
        <v>42633</v>
      </c>
      <c r="AC1070" t="s">
        <v>298</v>
      </c>
      <c r="AD1070" s="160">
        <f t="shared" si="118"/>
        <v>0</v>
      </c>
      <c r="AF1070" t="s">
        <v>466</v>
      </c>
      <c r="AG1070" t="str">
        <f t="shared" si="119"/>
        <v/>
      </c>
    </row>
    <row r="1071" spans="1:33" x14ac:dyDescent="0.25">
      <c r="A1071">
        <v>6315</v>
      </c>
      <c r="B1071">
        <v>26672</v>
      </c>
      <c r="C1071" s="6" t="s">
        <v>5453</v>
      </c>
      <c r="D1071" s="8">
        <v>261823500</v>
      </c>
      <c r="E1071" s="6" t="s">
        <v>5457</v>
      </c>
      <c r="G1071" s="10">
        <v>42622</v>
      </c>
      <c r="J1071" s="133">
        <f ca="1">VLOOKUP(A1071,OFFSET('Классификация клиентов'!$A$6,1,0,1000,2),2,0)</f>
        <v>2</v>
      </c>
      <c r="K1071" s="15">
        <f t="shared" si="113"/>
        <v>1</v>
      </c>
      <c r="L1071" s="15">
        <v>-1</v>
      </c>
      <c r="M1071" s="15" t="s">
        <v>178</v>
      </c>
      <c r="N1071" s="16">
        <f t="shared" ca="1" si="115"/>
        <v>1</v>
      </c>
      <c r="O1071" s="8">
        <f t="shared" ca="1" si="116"/>
        <v>1</v>
      </c>
      <c r="P1071" s="8">
        <f t="shared" ca="1" si="117"/>
        <v>1</v>
      </c>
      <c r="Q1071" s="8">
        <f t="shared" si="114"/>
        <v>0</v>
      </c>
      <c r="R1071" s="16">
        <v>0</v>
      </c>
      <c r="S1071" s="16">
        <v>1</v>
      </c>
      <c r="T1071" s="19">
        <v>219148</v>
      </c>
      <c r="U1071" s="16">
        <v>0</v>
      </c>
      <c r="V1071" s="19"/>
      <c r="W1071" s="160"/>
      <c r="X1071" s="160"/>
      <c r="Y1071" s="160"/>
      <c r="Z1071" s="160"/>
      <c r="AA1071" s="160"/>
      <c r="AB1071" s="10">
        <v>42633</v>
      </c>
      <c r="AC1071" t="s">
        <v>298</v>
      </c>
      <c r="AD1071" s="160">
        <f t="shared" si="118"/>
        <v>0</v>
      </c>
      <c r="AF1071" t="s">
        <v>466</v>
      </c>
      <c r="AG1071" t="str">
        <f t="shared" si="119"/>
        <v/>
      </c>
    </row>
    <row r="1072" spans="1:33" x14ac:dyDescent="0.25">
      <c r="A1072">
        <v>6315</v>
      </c>
      <c r="B1072">
        <v>26673</v>
      </c>
      <c r="C1072" s="6" t="s">
        <v>5454</v>
      </c>
      <c r="D1072" s="8">
        <v>650000000</v>
      </c>
      <c r="E1072" s="6" t="s">
        <v>5458</v>
      </c>
      <c r="G1072" s="10">
        <v>42622</v>
      </c>
      <c r="J1072" s="133">
        <f ca="1">VLOOKUP(A1072,OFFSET('Классификация клиентов'!$A$6,1,0,1000,2),2,0)</f>
        <v>2</v>
      </c>
      <c r="K1072" s="15">
        <f t="shared" si="113"/>
        <v>1</v>
      </c>
      <c r="L1072" s="15">
        <v>-1</v>
      </c>
      <c r="M1072" s="15" t="s">
        <v>178</v>
      </c>
      <c r="N1072" s="16">
        <f t="shared" ca="1" si="115"/>
        <v>1</v>
      </c>
      <c r="O1072" s="8">
        <f t="shared" ca="1" si="116"/>
        <v>1</v>
      </c>
      <c r="P1072" s="8">
        <f t="shared" ca="1" si="117"/>
        <v>1</v>
      </c>
      <c r="Q1072" s="8">
        <f t="shared" si="114"/>
        <v>0</v>
      </c>
      <c r="R1072" s="16">
        <v>0</v>
      </c>
      <c r="S1072" s="16">
        <v>1</v>
      </c>
      <c r="T1072" s="19">
        <v>219148</v>
      </c>
      <c r="U1072" s="16">
        <v>0</v>
      </c>
      <c r="V1072" s="19"/>
      <c r="W1072" s="160"/>
      <c r="X1072" s="160"/>
      <c r="Y1072" s="160"/>
      <c r="Z1072" s="160"/>
      <c r="AA1072" s="160"/>
      <c r="AB1072" s="10">
        <v>42633</v>
      </c>
      <c r="AC1072" t="s">
        <v>298</v>
      </c>
      <c r="AD1072" s="160">
        <f t="shared" si="118"/>
        <v>0</v>
      </c>
      <c r="AF1072" t="s">
        <v>466</v>
      </c>
      <c r="AG1072" t="str">
        <f t="shared" si="119"/>
        <v/>
      </c>
    </row>
    <row r="1073" spans="1:33" x14ac:dyDescent="0.25">
      <c r="A1073">
        <v>6315</v>
      </c>
      <c r="B1073">
        <v>27610</v>
      </c>
      <c r="C1073" s="6" t="s">
        <v>7880</v>
      </c>
      <c r="D1073" s="8">
        <v>912182228.10000002</v>
      </c>
      <c r="E1073" s="6" t="s">
        <v>7888</v>
      </c>
      <c r="G1073" s="10">
        <v>42766</v>
      </c>
      <c r="J1073" s="133">
        <f ca="1">VLOOKUP(A1073,OFFSET('Классификация клиентов'!$A$6,1,0,1000,2),2,0)</f>
        <v>2</v>
      </c>
      <c r="K1073" s="15">
        <f t="shared" ca="1" si="113"/>
        <v>2</v>
      </c>
      <c r="L1073" s="15">
        <v>-1</v>
      </c>
      <c r="M1073" s="15" t="s">
        <v>178</v>
      </c>
      <c r="N1073" s="16">
        <f t="shared" ca="1" si="115"/>
        <v>2</v>
      </c>
      <c r="O1073" s="8">
        <f t="shared" ca="1" si="116"/>
        <v>2</v>
      </c>
      <c r="P1073" s="8">
        <f t="shared" ca="1" si="117"/>
        <v>2</v>
      </c>
      <c r="Q1073" s="8">
        <f t="shared" si="114"/>
        <v>0</v>
      </c>
      <c r="R1073" s="16">
        <v>0</v>
      </c>
      <c r="S1073" s="16"/>
      <c r="T1073" s="19">
        <v>219148</v>
      </c>
      <c r="U1073" s="16">
        <v>0</v>
      </c>
      <c r="V1073" s="19"/>
      <c r="W1073" s="160"/>
      <c r="X1073" s="160"/>
      <c r="Y1073" s="160"/>
      <c r="Z1073" s="160"/>
      <c r="AA1073" s="160"/>
      <c r="AB1073" s="10">
        <v>42766</v>
      </c>
      <c r="AC1073" t="s">
        <v>298</v>
      </c>
      <c r="AD1073" s="160">
        <f t="shared" si="118"/>
        <v>0</v>
      </c>
      <c r="AF1073" t="s">
        <v>466</v>
      </c>
      <c r="AG1073" t="str">
        <f t="shared" si="119"/>
        <v/>
      </c>
    </row>
    <row r="1074" spans="1:33" x14ac:dyDescent="0.25">
      <c r="A1074">
        <v>6315</v>
      </c>
      <c r="B1074">
        <v>27611</v>
      </c>
      <c r="C1074" s="6" t="s">
        <v>7881</v>
      </c>
      <c r="D1074" s="8">
        <v>7303040902</v>
      </c>
      <c r="E1074" s="6" t="s">
        <v>7889</v>
      </c>
      <c r="G1074" s="10">
        <v>42766</v>
      </c>
      <c r="J1074" s="133">
        <f ca="1">VLOOKUP(A1074,OFFSET('Классификация клиентов'!$A$6,1,0,1000,2),2,0)</f>
        <v>2</v>
      </c>
      <c r="K1074" s="15">
        <f t="shared" ca="1" si="113"/>
        <v>2</v>
      </c>
      <c r="L1074" s="15">
        <v>-1</v>
      </c>
      <c r="M1074" s="15" t="s">
        <v>178</v>
      </c>
      <c r="N1074" s="16">
        <f t="shared" ca="1" si="115"/>
        <v>2</v>
      </c>
      <c r="O1074" s="8">
        <f t="shared" ca="1" si="116"/>
        <v>2</v>
      </c>
      <c r="P1074" s="8">
        <f t="shared" ca="1" si="117"/>
        <v>2</v>
      </c>
      <c r="Q1074" s="8">
        <f t="shared" si="114"/>
        <v>0</v>
      </c>
      <c r="R1074" s="16">
        <v>0</v>
      </c>
      <c r="S1074" s="16"/>
      <c r="T1074" s="19">
        <v>219148</v>
      </c>
      <c r="U1074" s="16">
        <v>0</v>
      </c>
      <c r="V1074" s="19"/>
      <c r="W1074" s="160"/>
      <c r="X1074" s="160"/>
      <c r="Y1074" s="160"/>
      <c r="Z1074" s="160"/>
      <c r="AA1074" s="160"/>
      <c r="AB1074" s="10">
        <v>42766</v>
      </c>
      <c r="AC1074" t="s">
        <v>298</v>
      </c>
      <c r="AD1074" s="160">
        <f t="shared" si="118"/>
        <v>0</v>
      </c>
      <c r="AF1074" t="s">
        <v>466</v>
      </c>
      <c r="AG1074" t="str">
        <f t="shared" si="119"/>
        <v/>
      </c>
    </row>
    <row r="1075" spans="1:33" x14ac:dyDescent="0.25">
      <c r="A1075">
        <v>6315</v>
      </c>
      <c r="B1075">
        <v>27612</v>
      </c>
      <c r="C1075" s="6" t="s">
        <v>7870</v>
      </c>
      <c r="D1075" s="8">
        <v>150000000</v>
      </c>
      <c r="E1075" s="6" t="s">
        <v>7890</v>
      </c>
      <c r="G1075" s="10">
        <v>42766</v>
      </c>
      <c r="J1075" s="133">
        <f ca="1">VLOOKUP(A1075,OFFSET('Классификация клиентов'!$A$6,1,0,1000,2),2,0)</f>
        <v>2</v>
      </c>
      <c r="K1075" s="15">
        <f t="shared" ca="1" si="113"/>
        <v>2</v>
      </c>
      <c r="L1075" s="15">
        <v>-1</v>
      </c>
      <c r="M1075" s="15" t="s">
        <v>178</v>
      </c>
      <c r="N1075" s="16">
        <f t="shared" ca="1" si="115"/>
        <v>2</v>
      </c>
      <c r="O1075" s="8">
        <f t="shared" ca="1" si="116"/>
        <v>2</v>
      </c>
      <c r="P1075" s="8">
        <f t="shared" ca="1" si="117"/>
        <v>2</v>
      </c>
      <c r="Q1075" s="8">
        <f t="shared" si="114"/>
        <v>0</v>
      </c>
      <c r="R1075" s="16">
        <v>0</v>
      </c>
      <c r="S1075" s="16"/>
      <c r="T1075" s="19">
        <v>219148</v>
      </c>
      <c r="U1075" s="16">
        <v>0</v>
      </c>
      <c r="V1075" s="19"/>
      <c r="W1075" s="160"/>
      <c r="X1075" s="160"/>
      <c r="Y1075" s="160"/>
      <c r="Z1075" s="160"/>
      <c r="AA1075" s="160"/>
      <c r="AB1075" s="10">
        <v>42766</v>
      </c>
      <c r="AC1075" t="s">
        <v>298</v>
      </c>
      <c r="AD1075" s="160">
        <f t="shared" si="118"/>
        <v>0</v>
      </c>
      <c r="AF1075" t="s">
        <v>466</v>
      </c>
      <c r="AG1075" t="str">
        <f t="shared" si="119"/>
        <v/>
      </c>
    </row>
    <row r="1076" spans="1:33" x14ac:dyDescent="0.25">
      <c r="A1076">
        <v>6345</v>
      </c>
      <c r="B1076">
        <v>14343</v>
      </c>
      <c r="C1076" s="6" t="s">
        <v>1713</v>
      </c>
      <c r="D1076" s="8">
        <v>112200000000</v>
      </c>
      <c r="E1076" s="6" t="s">
        <v>2047</v>
      </c>
      <c r="G1076" s="10">
        <v>41990</v>
      </c>
      <c r="J1076" s="133">
        <f ca="1">VLOOKUP(A1076,OFFSET('Классификация клиентов'!$A$6,1,0,1000,2),2,0)</f>
        <v>1</v>
      </c>
      <c r="K1076" s="15">
        <f t="shared" si="113"/>
        <v>1</v>
      </c>
      <c r="L1076" s="15"/>
      <c r="M1076" s="15"/>
      <c r="N1076" s="16">
        <f t="shared" ca="1" si="115"/>
        <v>1</v>
      </c>
      <c r="O1076" s="8">
        <f t="shared" ca="1" si="116"/>
        <v>1</v>
      </c>
      <c r="P1076" s="8">
        <f t="shared" ca="1" si="117"/>
        <v>1</v>
      </c>
      <c r="Q1076" s="8">
        <f t="shared" si="114"/>
        <v>0</v>
      </c>
      <c r="R1076" s="16">
        <v>1</v>
      </c>
      <c r="S1076" s="16"/>
      <c r="T1076" s="19">
        <v>41990</v>
      </c>
      <c r="U1076" s="16">
        <v>0</v>
      </c>
      <c r="V1076" s="19"/>
      <c r="W1076" s="160"/>
      <c r="X1076" s="160"/>
      <c r="Y1076" s="160">
        <v>0</v>
      </c>
      <c r="Z1076" s="160">
        <v>0</v>
      </c>
      <c r="AA1076" s="160"/>
      <c r="AB1076" s="10">
        <v>41995</v>
      </c>
      <c r="AC1076" t="s">
        <v>296</v>
      </c>
      <c r="AD1076" s="160">
        <f t="shared" si="118"/>
        <v>2</v>
      </c>
      <c r="AF1076" t="s">
        <v>2048</v>
      </c>
      <c r="AG1076" t="str">
        <f t="shared" si="119"/>
        <v>цели: погашение задолженности 3 лиц перед Банком (РП №65 от 2014-12-09);
цели: приобретение/погашение ценных бумаг (РП №65 от 2014-12-09)</v>
      </c>
    </row>
    <row r="1077" spans="1:33" x14ac:dyDescent="0.25">
      <c r="A1077">
        <v>6353</v>
      </c>
      <c r="B1077">
        <v>16818</v>
      </c>
      <c r="C1077" s="6" t="s">
        <v>3119</v>
      </c>
      <c r="D1077" s="8">
        <v>119978288.51000001</v>
      </c>
      <c r="E1077" s="6" t="s">
        <v>2848</v>
      </c>
      <c r="G1077" s="10">
        <v>42286</v>
      </c>
      <c r="J1077" s="133">
        <f ca="1">VLOOKUP(A1077,OFFSET('Классификация клиентов'!$A$6,1,0,1000,2),2,0)</f>
        <v>1</v>
      </c>
      <c r="K1077" s="15">
        <f t="shared" si="113"/>
        <v>1</v>
      </c>
      <c r="L1077" s="15"/>
      <c r="M1077" s="15"/>
      <c r="N1077" s="16">
        <f t="shared" ca="1" si="115"/>
        <v>1</v>
      </c>
      <c r="O1077" s="8">
        <f t="shared" ca="1" si="116"/>
        <v>1</v>
      </c>
      <c r="P1077" s="8">
        <f t="shared" ca="1" si="117"/>
        <v>1</v>
      </c>
      <c r="Q1077" s="8">
        <f t="shared" si="114"/>
        <v>0</v>
      </c>
      <c r="R1077" s="16">
        <v>1</v>
      </c>
      <c r="S1077" s="16"/>
      <c r="T1077" s="19">
        <v>42306</v>
      </c>
      <c r="U1077" s="16">
        <v>0</v>
      </c>
      <c r="V1077" s="19"/>
      <c r="W1077" s="160"/>
      <c r="X1077" s="160"/>
      <c r="Y1077" s="160"/>
      <c r="Z1077" s="160"/>
      <c r="AA1077" s="160"/>
      <c r="AB1077" s="10">
        <v>42308</v>
      </c>
      <c r="AC1077" t="s">
        <v>239</v>
      </c>
      <c r="AD1077" s="160">
        <f t="shared" si="118"/>
        <v>0</v>
      </c>
      <c r="AF1077" t="s">
        <v>466</v>
      </c>
      <c r="AG1077" t="str">
        <f t="shared" si="119"/>
        <v/>
      </c>
    </row>
    <row r="1078" spans="1:33" x14ac:dyDescent="0.25">
      <c r="A1078">
        <v>6353</v>
      </c>
      <c r="B1078">
        <v>20662</v>
      </c>
      <c r="C1078" s="6" t="s">
        <v>4701</v>
      </c>
      <c r="D1078" s="8">
        <v>91000000</v>
      </c>
      <c r="E1078" s="6" t="s">
        <v>4735</v>
      </c>
      <c r="G1078" s="10">
        <v>42528</v>
      </c>
      <c r="J1078" s="133">
        <f ca="1">VLOOKUP(A1078,OFFSET('Классификация клиентов'!$A$6,1,0,1000,2),2,0)</f>
        <v>1</v>
      </c>
      <c r="K1078" s="15">
        <f t="shared" si="113"/>
        <v>1</v>
      </c>
      <c r="L1078" s="15"/>
      <c r="M1078" s="15"/>
      <c r="N1078" s="16">
        <f t="shared" ca="1" si="115"/>
        <v>1</v>
      </c>
      <c r="O1078" s="8">
        <f t="shared" ca="1" si="116"/>
        <v>1</v>
      </c>
      <c r="P1078" s="8">
        <f t="shared" ca="1" si="117"/>
        <v>1</v>
      </c>
      <c r="Q1078" s="8">
        <f t="shared" si="114"/>
        <v>0</v>
      </c>
      <c r="R1078" s="16">
        <v>1</v>
      </c>
      <c r="S1078" s="16"/>
      <c r="T1078" s="19">
        <v>42551</v>
      </c>
      <c r="U1078" s="16">
        <v>0</v>
      </c>
      <c r="V1078" s="19"/>
      <c r="W1078" s="160"/>
      <c r="X1078" s="160"/>
      <c r="Y1078" s="160"/>
      <c r="Z1078" s="160"/>
      <c r="AA1078" s="160"/>
      <c r="AB1078" s="10">
        <v>42543</v>
      </c>
      <c r="AC1078" t="s">
        <v>239</v>
      </c>
      <c r="AD1078" s="160">
        <f t="shared" si="118"/>
        <v>0</v>
      </c>
      <c r="AF1078" t="s">
        <v>466</v>
      </c>
      <c r="AG1078" t="str">
        <f t="shared" si="119"/>
        <v/>
      </c>
    </row>
    <row r="1079" spans="1:33" x14ac:dyDescent="0.25">
      <c r="A1079">
        <v>6356</v>
      </c>
      <c r="B1079">
        <v>16754</v>
      </c>
      <c r="C1079" s="6" t="s">
        <v>3068</v>
      </c>
      <c r="D1079" s="8">
        <v>79999189.079999998</v>
      </c>
      <c r="E1079" s="6" t="s">
        <v>3619</v>
      </c>
      <c r="G1079" s="10">
        <v>42286</v>
      </c>
      <c r="J1079" s="133">
        <f ca="1">VLOOKUP(A1079,OFFSET('Классификация клиентов'!$A$6,1,0,1000,2),2,0)</f>
        <v>1</v>
      </c>
      <c r="K1079" s="15">
        <f t="shared" si="113"/>
        <v>1</v>
      </c>
      <c r="L1079" s="15"/>
      <c r="M1079" s="15"/>
      <c r="N1079" s="16">
        <f t="shared" ca="1" si="115"/>
        <v>1</v>
      </c>
      <c r="O1079" s="8">
        <f t="shared" ca="1" si="116"/>
        <v>1</v>
      </c>
      <c r="P1079" s="8">
        <f t="shared" ca="1" si="117"/>
        <v>1</v>
      </c>
      <c r="Q1079" s="8">
        <f t="shared" si="114"/>
        <v>0</v>
      </c>
      <c r="R1079" s="16">
        <v>1</v>
      </c>
      <c r="S1079" s="16"/>
      <c r="T1079" s="19">
        <v>42291</v>
      </c>
      <c r="U1079" s="16">
        <v>0</v>
      </c>
      <c r="V1079" s="19"/>
      <c r="W1079" s="160"/>
      <c r="X1079" s="160"/>
      <c r="Y1079" s="160"/>
      <c r="Z1079" s="160"/>
      <c r="AA1079" s="160"/>
      <c r="AB1079" s="10">
        <v>42391</v>
      </c>
      <c r="AC1079" t="s">
        <v>239</v>
      </c>
      <c r="AD1079" s="160">
        <f t="shared" si="118"/>
        <v>0</v>
      </c>
      <c r="AF1079" t="s">
        <v>466</v>
      </c>
      <c r="AG1079" t="str">
        <f t="shared" si="119"/>
        <v/>
      </c>
    </row>
    <row r="1080" spans="1:33" x14ac:dyDescent="0.25">
      <c r="A1080">
        <v>6357</v>
      </c>
      <c r="B1080">
        <v>16755</v>
      </c>
      <c r="C1080" s="6" t="s">
        <v>3069</v>
      </c>
      <c r="D1080" s="8">
        <v>143190537.33000001</v>
      </c>
      <c r="E1080" s="6" t="s">
        <v>3073</v>
      </c>
      <c r="G1080" s="10">
        <v>42286</v>
      </c>
      <c r="J1080" s="133">
        <f ca="1">VLOOKUP(A1080,OFFSET('Классификация клиентов'!$A$6,1,0,1000,2),2,0)</f>
        <v>1</v>
      </c>
      <c r="K1080" s="15">
        <f t="shared" si="113"/>
        <v>1</v>
      </c>
      <c r="L1080" s="15"/>
      <c r="M1080" s="15"/>
      <c r="N1080" s="16">
        <f t="shared" ca="1" si="115"/>
        <v>1</v>
      </c>
      <c r="O1080" s="8">
        <f t="shared" ca="1" si="116"/>
        <v>1</v>
      </c>
      <c r="P1080" s="8">
        <f t="shared" ca="1" si="117"/>
        <v>1</v>
      </c>
      <c r="Q1080" s="8">
        <f t="shared" si="114"/>
        <v>0</v>
      </c>
      <c r="R1080" s="16">
        <v>1</v>
      </c>
      <c r="S1080" s="16"/>
      <c r="T1080" s="19">
        <v>42296</v>
      </c>
      <c r="U1080" s="16">
        <v>0</v>
      </c>
      <c r="V1080" s="19"/>
      <c r="W1080" s="160"/>
      <c r="X1080" s="160"/>
      <c r="Y1080" s="160"/>
      <c r="Z1080" s="160"/>
      <c r="AA1080" s="160"/>
      <c r="AB1080" s="10">
        <v>42308</v>
      </c>
      <c r="AC1080" t="s">
        <v>239</v>
      </c>
      <c r="AD1080" s="160">
        <f t="shared" si="118"/>
        <v>0</v>
      </c>
      <c r="AF1080" t="s">
        <v>466</v>
      </c>
      <c r="AG1080" t="str">
        <f t="shared" si="119"/>
        <v/>
      </c>
    </row>
    <row r="1081" spans="1:33" x14ac:dyDescent="0.25">
      <c r="A1081">
        <v>6359</v>
      </c>
      <c r="B1081">
        <v>16929</v>
      </c>
      <c r="C1081" s="6" t="s">
        <v>5468</v>
      </c>
      <c r="D1081" s="8">
        <v>2043800790.1800001</v>
      </c>
      <c r="E1081" s="6" t="s">
        <v>5473</v>
      </c>
      <c r="G1081" s="10">
        <v>42307</v>
      </c>
      <c r="J1081" s="133">
        <f ca="1">VLOOKUP(A1081,OFFSET('Классификация клиентов'!$A$6,1,0,1000,2),2,0)</f>
        <v>1</v>
      </c>
      <c r="K1081" s="15">
        <f t="shared" si="113"/>
        <v>1</v>
      </c>
      <c r="L1081" s="15"/>
      <c r="M1081" s="15"/>
      <c r="N1081" s="16">
        <f t="shared" ca="1" si="115"/>
        <v>1</v>
      </c>
      <c r="O1081" s="8">
        <f t="shared" ca="1" si="116"/>
        <v>1</v>
      </c>
      <c r="P1081" s="8">
        <f t="shared" ca="1" si="117"/>
        <v>1</v>
      </c>
      <c r="Q1081" s="8">
        <f t="shared" si="114"/>
        <v>0</v>
      </c>
      <c r="R1081" s="16">
        <v>1</v>
      </c>
      <c r="S1081" s="16"/>
      <c r="T1081" s="19">
        <v>42643</v>
      </c>
      <c r="U1081" s="16">
        <v>0</v>
      </c>
      <c r="V1081" s="19"/>
      <c r="W1081" s="160"/>
      <c r="X1081" s="160"/>
      <c r="Y1081" s="160"/>
      <c r="Z1081" s="160"/>
      <c r="AA1081" s="160"/>
      <c r="AB1081" s="10">
        <v>42643</v>
      </c>
      <c r="AC1081" t="s">
        <v>296</v>
      </c>
      <c r="AD1081" s="160">
        <f t="shared" si="118"/>
        <v>0</v>
      </c>
      <c r="AF1081" t="s">
        <v>466</v>
      </c>
      <c r="AG1081" t="str">
        <f t="shared" si="119"/>
        <v/>
      </c>
    </row>
    <row r="1082" spans="1:33" x14ac:dyDescent="0.25">
      <c r="A1082">
        <v>6364</v>
      </c>
      <c r="B1082">
        <v>15409</v>
      </c>
      <c r="C1082" s="6" t="s">
        <v>2536</v>
      </c>
      <c r="D1082" s="8">
        <v>10007130</v>
      </c>
      <c r="E1082" s="6" t="s">
        <v>2537</v>
      </c>
      <c r="G1082" s="10">
        <v>40654</v>
      </c>
      <c r="J1082" s="133">
        <f ca="1">VLOOKUP(A1082,OFFSET('Классификация клиентов'!$A$6,1,0,1000,2),2,0)</f>
        <v>3</v>
      </c>
      <c r="K1082" s="15">
        <f t="shared" si="113"/>
        <v>3</v>
      </c>
      <c r="L1082" s="15"/>
      <c r="M1082" s="15"/>
      <c r="N1082" s="16">
        <f t="shared" ca="1" si="115"/>
        <v>5</v>
      </c>
      <c r="O1082" s="8">
        <f t="shared" ca="1" si="116"/>
        <v>5</v>
      </c>
      <c r="P1082" s="8">
        <f t="shared" ca="1" si="117"/>
        <v>5</v>
      </c>
      <c r="Q1082" s="8">
        <f t="shared" si="114"/>
        <v>0</v>
      </c>
      <c r="R1082" s="16">
        <v>1</v>
      </c>
      <c r="S1082" s="16"/>
      <c r="T1082" s="19">
        <v>40756</v>
      </c>
      <c r="U1082" s="16">
        <v>1768</v>
      </c>
      <c r="V1082" s="19"/>
      <c r="W1082" s="160"/>
      <c r="X1082" s="160"/>
      <c r="Y1082" s="160"/>
      <c r="Z1082" s="160"/>
      <c r="AA1082" s="160"/>
      <c r="AB1082" s="10">
        <v>42690</v>
      </c>
      <c r="AC1082" t="s">
        <v>298</v>
      </c>
      <c r="AD1082" s="160">
        <f t="shared" si="118"/>
        <v>0</v>
      </c>
      <c r="AF1082" t="s">
        <v>466</v>
      </c>
      <c r="AG1082" t="str">
        <f t="shared" si="119"/>
        <v/>
      </c>
    </row>
    <row r="1083" spans="1:33" x14ac:dyDescent="0.25">
      <c r="A1083">
        <v>6365</v>
      </c>
      <c r="B1083">
        <v>27214</v>
      </c>
      <c r="C1083" s="6" t="s">
        <v>6768</v>
      </c>
      <c r="D1083" s="8">
        <v>210949860</v>
      </c>
      <c r="E1083" s="6" t="s">
        <v>6769</v>
      </c>
      <c r="G1083" s="10">
        <v>42709</v>
      </c>
      <c r="J1083" s="133">
        <f ca="1">VLOOKUP(A1083,OFFSET('Классификация клиентов'!$A$6,1,0,1000,2),2,0)</f>
        <v>1</v>
      </c>
      <c r="K1083" s="15">
        <f t="shared" si="113"/>
        <v>1</v>
      </c>
      <c r="L1083" s="15"/>
      <c r="M1083" s="15"/>
      <c r="N1083" s="16">
        <f t="shared" ca="1" si="115"/>
        <v>1</v>
      </c>
      <c r="O1083" s="8">
        <f t="shared" ca="1" si="116"/>
        <v>1</v>
      </c>
      <c r="P1083" s="8">
        <f t="shared" ca="1" si="117"/>
        <v>1</v>
      </c>
      <c r="Q1083" s="8">
        <f t="shared" si="114"/>
        <v>0</v>
      </c>
      <c r="R1083" s="16">
        <v>1</v>
      </c>
      <c r="S1083" s="16"/>
      <c r="T1083" s="19">
        <v>36526</v>
      </c>
      <c r="U1083" s="16">
        <v>0</v>
      </c>
      <c r="V1083" s="19"/>
      <c r="W1083" s="160"/>
      <c r="X1083" s="160"/>
      <c r="Y1083" s="160"/>
      <c r="Z1083" s="160"/>
      <c r="AA1083" s="160"/>
      <c r="AB1083" s="10">
        <v>42710</v>
      </c>
      <c r="AC1083" t="s">
        <v>298</v>
      </c>
      <c r="AD1083" s="160">
        <f t="shared" si="118"/>
        <v>0</v>
      </c>
      <c r="AF1083" t="s">
        <v>466</v>
      </c>
      <c r="AG1083" t="str">
        <f t="shared" si="119"/>
        <v/>
      </c>
    </row>
    <row r="1084" spans="1:33" x14ac:dyDescent="0.25">
      <c r="A1084">
        <v>6375</v>
      </c>
      <c r="B1084">
        <v>27178</v>
      </c>
      <c r="C1084" s="6" t="s">
        <v>6430</v>
      </c>
      <c r="D1084" s="8">
        <v>21000000</v>
      </c>
      <c r="E1084" s="6" t="s">
        <v>6437</v>
      </c>
      <c r="G1084" s="10">
        <v>42704</v>
      </c>
      <c r="J1084" s="133">
        <f ca="1">VLOOKUP(A1084,OFFSET('Классификация клиентов'!$A$6,1,0,1000,2),2,0)</f>
        <v>1</v>
      </c>
      <c r="K1084" s="15">
        <f t="shared" si="113"/>
        <v>1</v>
      </c>
      <c r="L1084" s="15"/>
      <c r="M1084" s="15"/>
      <c r="N1084" s="16">
        <f t="shared" ca="1" si="115"/>
        <v>1</v>
      </c>
      <c r="O1084" s="8">
        <f t="shared" ca="1" si="116"/>
        <v>1</v>
      </c>
      <c r="P1084" s="8">
        <f t="shared" ca="1" si="117"/>
        <v>1</v>
      </c>
      <c r="Q1084" s="8">
        <f t="shared" si="114"/>
        <v>0</v>
      </c>
      <c r="R1084" s="16">
        <v>1</v>
      </c>
      <c r="S1084" s="16"/>
      <c r="T1084" s="19">
        <v>42734</v>
      </c>
      <c r="U1084" s="16">
        <v>0</v>
      </c>
      <c r="V1084" s="19"/>
      <c r="W1084" s="160"/>
      <c r="X1084" s="160"/>
      <c r="Y1084" s="160"/>
      <c r="Z1084" s="160"/>
      <c r="AA1084" s="160"/>
      <c r="AB1084" s="10">
        <v>42704</v>
      </c>
      <c r="AC1084" t="s">
        <v>239</v>
      </c>
      <c r="AD1084" s="160">
        <f t="shared" si="118"/>
        <v>0</v>
      </c>
      <c r="AF1084" t="s">
        <v>466</v>
      </c>
      <c r="AG1084" t="str">
        <f t="shared" si="119"/>
        <v/>
      </c>
    </row>
    <row r="1085" spans="1:33" x14ac:dyDescent="0.25">
      <c r="A1085">
        <v>6383</v>
      </c>
      <c r="B1085">
        <v>16686</v>
      </c>
      <c r="C1085" s="6" t="s">
        <v>3612</v>
      </c>
      <c r="D1085" s="8">
        <v>925000000</v>
      </c>
      <c r="E1085" s="6" t="s">
        <v>3614</v>
      </c>
      <c r="G1085" s="10">
        <v>42272</v>
      </c>
      <c r="J1085" s="133">
        <f ca="1">VLOOKUP(A1085,OFFSET('Классификация клиентов'!$A$6,1,0,1000,2),2,0)</f>
        <v>2.2000000000000002</v>
      </c>
      <c r="K1085" s="15">
        <f t="shared" si="113"/>
        <v>1</v>
      </c>
      <c r="L1085" s="15"/>
      <c r="M1085" s="15"/>
      <c r="N1085" s="16">
        <f t="shared" ca="1" si="115"/>
        <v>2.2000000000000002</v>
      </c>
      <c r="O1085" s="8">
        <f t="shared" ca="1" si="116"/>
        <v>2.2000000000000002</v>
      </c>
      <c r="P1085" s="8">
        <f t="shared" ca="1" si="117"/>
        <v>2.2000000000000002</v>
      </c>
      <c r="Q1085" s="8">
        <f t="shared" si="114"/>
        <v>0</v>
      </c>
      <c r="R1085" s="16">
        <v>1</v>
      </c>
      <c r="S1085" s="16"/>
      <c r="T1085" s="19">
        <v>42333</v>
      </c>
      <c r="U1085" s="16">
        <v>0</v>
      </c>
      <c r="V1085" s="19"/>
      <c r="W1085" s="160"/>
      <c r="X1085" s="160"/>
      <c r="Y1085" s="160"/>
      <c r="Z1085" s="160"/>
      <c r="AA1085" s="160"/>
      <c r="AB1085" s="10">
        <v>42490</v>
      </c>
      <c r="AC1085" t="s">
        <v>239</v>
      </c>
      <c r="AD1085" s="160">
        <f t="shared" si="118"/>
        <v>0</v>
      </c>
      <c r="AF1085" t="s">
        <v>466</v>
      </c>
      <c r="AG1085" t="str">
        <f t="shared" si="119"/>
        <v/>
      </c>
    </row>
    <row r="1086" spans="1:33" x14ac:dyDescent="0.25">
      <c r="A1086">
        <v>6383</v>
      </c>
      <c r="B1086">
        <v>24527</v>
      </c>
      <c r="C1086" s="6" t="s">
        <v>5637</v>
      </c>
      <c r="D1086" s="8">
        <v>164703916.33000001</v>
      </c>
      <c r="E1086" s="6" t="s">
        <v>5639</v>
      </c>
      <c r="G1086" s="10">
        <v>42563</v>
      </c>
      <c r="J1086" s="133">
        <f ca="1">VLOOKUP(A1086,OFFSET('Классификация клиентов'!$A$6,1,0,1000,2),2,0)</f>
        <v>2.2000000000000002</v>
      </c>
      <c r="K1086" s="15">
        <f t="shared" si="113"/>
        <v>1</v>
      </c>
      <c r="L1086" s="15"/>
      <c r="M1086" s="15"/>
      <c r="N1086" s="16">
        <f t="shared" ca="1" si="115"/>
        <v>2.2000000000000002</v>
      </c>
      <c r="O1086" s="8">
        <f t="shared" ca="1" si="116"/>
        <v>2.2000000000000002</v>
      </c>
      <c r="P1086" s="8">
        <f t="shared" ca="1" si="117"/>
        <v>2.2000000000000002</v>
      </c>
      <c r="Q1086" s="8">
        <f t="shared" si="114"/>
        <v>0</v>
      </c>
      <c r="R1086" s="16">
        <v>1</v>
      </c>
      <c r="S1086" s="16"/>
      <c r="T1086" s="19">
        <v>42576</v>
      </c>
      <c r="U1086" s="16">
        <v>0</v>
      </c>
      <c r="V1086" s="19"/>
      <c r="W1086" s="160"/>
      <c r="X1086" s="160"/>
      <c r="Y1086" s="160"/>
      <c r="Z1086" s="160"/>
      <c r="AA1086" s="160"/>
      <c r="AB1086" s="10">
        <v>42647</v>
      </c>
      <c r="AC1086" t="s">
        <v>239</v>
      </c>
      <c r="AD1086" s="160">
        <f t="shared" si="118"/>
        <v>0</v>
      </c>
      <c r="AF1086" t="s">
        <v>466</v>
      </c>
      <c r="AG1086" t="str">
        <f t="shared" si="119"/>
        <v/>
      </c>
    </row>
    <row r="1087" spans="1:33" x14ac:dyDescent="0.25">
      <c r="A1087">
        <v>6393</v>
      </c>
      <c r="B1087">
        <v>15968</v>
      </c>
      <c r="C1087" s="6" t="s">
        <v>2685</v>
      </c>
      <c r="D1087" s="8">
        <v>15882715200</v>
      </c>
      <c r="E1087" s="6" t="s">
        <v>2686</v>
      </c>
      <c r="G1087" s="10">
        <v>42199</v>
      </c>
      <c r="J1087" s="133">
        <f ca="1">VLOOKUP(A1087,OFFSET('Классификация клиентов'!$A$6,1,0,1000,2),2,0)</f>
        <v>2.2000000000000002</v>
      </c>
      <c r="K1087" s="15">
        <f t="shared" si="113"/>
        <v>1</v>
      </c>
      <c r="L1087" s="15"/>
      <c r="M1087" s="15"/>
      <c r="N1087" s="16">
        <f t="shared" ca="1" si="115"/>
        <v>2.2000000000000002</v>
      </c>
      <c r="O1087" s="8">
        <f t="shared" ca="1" si="116"/>
        <v>2.2000000000000002</v>
      </c>
      <c r="P1087" s="8">
        <f t="shared" ca="1" si="117"/>
        <v>2.2000000000000002</v>
      </c>
      <c r="Q1087" s="8">
        <f t="shared" si="114"/>
        <v>0</v>
      </c>
      <c r="R1087" s="16">
        <v>1</v>
      </c>
      <c r="S1087" s="16"/>
      <c r="T1087" s="19">
        <v>42200</v>
      </c>
      <c r="U1087" s="16">
        <v>0</v>
      </c>
      <c r="V1087" s="19"/>
      <c r="W1087" s="160">
        <v>0</v>
      </c>
      <c r="X1087" s="160"/>
      <c r="Y1087" s="160">
        <v>0</v>
      </c>
      <c r="Z1087" s="160"/>
      <c r="AA1087" s="160"/>
      <c r="AB1087" s="10">
        <v>42451</v>
      </c>
      <c r="AC1087" t="s">
        <v>296</v>
      </c>
      <c r="AD1087" s="160">
        <f t="shared" si="118"/>
        <v>2</v>
      </c>
      <c r="AF1087" t="s">
        <v>3814</v>
      </c>
      <c r="AG1087" t="str">
        <f t="shared" si="119"/>
        <v>реструктуризация (РП №11 от 2016-02-20);
цели: вложения в уставные капиталы 3 лиц (РП №62 от 2015-06-23)</v>
      </c>
    </row>
    <row r="1088" spans="1:33" x14ac:dyDescent="0.25">
      <c r="A1088">
        <v>6395</v>
      </c>
      <c r="B1088">
        <v>15816</v>
      </c>
      <c r="C1088" s="6" t="s">
        <v>2625</v>
      </c>
      <c r="D1088" s="8">
        <v>8984251428.5799999</v>
      </c>
      <c r="E1088" s="6" t="s">
        <v>2627</v>
      </c>
      <c r="G1088" s="10">
        <v>42180</v>
      </c>
      <c r="J1088" s="133">
        <f ca="1">VLOOKUP(A1088,OFFSET('Классификация клиентов'!$A$6,1,0,1000,2),2,0)</f>
        <v>2.1</v>
      </c>
      <c r="K1088" s="15">
        <f t="shared" si="113"/>
        <v>1</v>
      </c>
      <c r="L1088" s="15"/>
      <c r="M1088" s="15"/>
      <c r="N1088" s="16">
        <f t="shared" ca="1" si="115"/>
        <v>2.1</v>
      </c>
      <c r="O1088" s="8">
        <f t="shared" ca="1" si="116"/>
        <v>2.1</v>
      </c>
      <c r="P1088" s="8">
        <f t="shared" ca="1" si="117"/>
        <v>2.1</v>
      </c>
      <c r="Q1088" s="8">
        <f t="shared" si="114"/>
        <v>0</v>
      </c>
      <c r="R1088" s="16">
        <v>1</v>
      </c>
      <c r="S1088" s="16"/>
      <c r="T1088" s="19">
        <v>42180</v>
      </c>
      <c r="U1088" s="16">
        <v>0</v>
      </c>
      <c r="V1088" s="19"/>
      <c r="W1088" s="160"/>
      <c r="X1088" s="160"/>
      <c r="Y1088" s="160">
        <v>0</v>
      </c>
      <c r="Z1088" s="160">
        <v>0</v>
      </c>
      <c r="AA1088" s="160"/>
      <c r="AB1088" s="10">
        <v>42360</v>
      </c>
      <c r="AC1088" t="s">
        <v>296</v>
      </c>
      <c r="AD1088" s="160">
        <f t="shared" si="118"/>
        <v>2</v>
      </c>
      <c r="AF1088" t="s">
        <v>2638</v>
      </c>
      <c r="AG1088" t="str">
        <f t="shared" si="119"/>
        <v>цели: погашение задолженности 3 лиц перед Банком (РП №59 от 2015-06-16)</v>
      </c>
    </row>
    <row r="1089" spans="1:33" x14ac:dyDescent="0.25">
      <c r="A1089">
        <v>6396</v>
      </c>
      <c r="B1089">
        <v>15817</v>
      </c>
      <c r="C1089" s="6" t="s">
        <v>2626</v>
      </c>
      <c r="D1089" s="8">
        <v>31644700621.09</v>
      </c>
      <c r="E1089" s="6" t="s">
        <v>2628</v>
      </c>
      <c r="G1089" s="10">
        <v>42180</v>
      </c>
      <c r="J1089" s="133">
        <f ca="1">VLOOKUP(A1089,OFFSET('Классификация клиентов'!$A$6,1,0,1000,2),2,0)</f>
        <v>1</v>
      </c>
      <c r="K1089" s="15">
        <f t="shared" si="113"/>
        <v>1</v>
      </c>
      <c r="L1089" s="15"/>
      <c r="M1089" s="15"/>
      <c r="N1089" s="16">
        <f t="shared" ca="1" si="115"/>
        <v>1</v>
      </c>
      <c r="O1089" s="8">
        <f t="shared" ca="1" si="116"/>
        <v>1</v>
      </c>
      <c r="P1089" s="8">
        <f t="shared" ca="1" si="117"/>
        <v>1</v>
      </c>
      <c r="Q1089" s="8">
        <f t="shared" si="114"/>
        <v>0</v>
      </c>
      <c r="R1089" s="16">
        <v>1</v>
      </c>
      <c r="S1089" s="16"/>
      <c r="T1089" s="19">
        <v>42180</v>
      </c>
      <c r="U1089" s="16">
        <v>0</v>
      </c>
      <c r="V1089" s="19"/>
      <c r="W1089" s="160"/>
      <c r="X1089" s="160"/>
      <c r="Y1089" s="160">
        <v>0</v>
      </c>
      <c r="Z1089" s="160"/>
      <c r="AA1089" s="160"/>
      <c r="AB1089" s="10">
        <v>42726</v>
      </c>
      <c r="AC1089" t="s">
        <v>296</v>
      </c>
      <c r="AD1089" s="160">
        <f t="shared" si="118"/>
        <v>1</v>
      </c>
      <c r="AF1089" t="s">
        <v>6896</v>
      </c>
      <c r="AG1089" t="str">
        <f t="shared" si="119"/>
        <v>цели: предоставление/погашение займов 3 лицам (РП №59 от 2015-06-16);
цели: приобретение/погашение ценных бумаг (РП №59 от 2015-06-16)</v>
      </c>
    </row>
    <row r="1090" spans="1:33" x14ac:dyDescent="0.25">
      <c r="A1090">
        <v>6404</v>
      </c>
      <c r="B1090">
        <v>26870</v>
      </c>
      <c r="C1090" s="6" t="s">
        <v>6038</v>
      </c>
      <c r="D1090" s="8">
        <v>100000000</v>
      </c>
      <c r="E1090" s="6" t="s">
        <v>6180</v>
      </c>
      <c r="G1090" s="10">
        <v>42671</v>
      </c>
      <c r="J1090" s="133">
        <f ca="1">VLOOKUP(A1090,OFFSET('Классификация клиентов'!$A$6,1,0,1000,2),2,0)</f>
        <v>1</v>
      </c>
      <c r="K1090" s="15">
        <f t="shared" si="113"/>
        <v>1</v>
      </c>
      <c r="L1090" s="15"/>
      <c r="M1090" s="15"/>
      <c r="N1090" s="16">
        <f t="shared" ca="1" si="115"/>
        <v>1</v>
      </c>
      <c r="O1090" s="8">
        <f t="shared" ca="1" si="116"/>
        <v>1</v>
      </c>
      <c r="P1090" s="8">
        <f t="shared" ca="1" si="117"/>
        <v>1</v>
      </c>
      <c r="Q1090" s="8">
        <f t="shared" si="114"/>
        <v>0</v>
      </c>
      <c r="R1090" s="16">
        <v>1</v>
      </c>
      <c r="S1090" s="16"/>
      <c r="T1090" s="19">
        <v>42673</v>
      </c>
      <c r="U1090" s="16">
        <v>0</v>
      </c>
      <c r="V1090" s="19"/>
      <c r="W1090" s="160"/>
      <c r="X1090" s="160"/>
      <c r="Y1090" s="160"/>
      <c r="Z1090" s="160"/>
      <c r="AA1090" s="160"/>
      <c r="AB1090" s="10">
        <v>42696</v>
      </c>
      <c r="AC1090" t="s">
        <v>239</v>
      </c>
      <c r="AD1090" s="160">
        <f t="shared" si="118"/>
        <v>0</v>
      </c>
      <c r="AF1090" t="s">
        <v>466</v>
      </c>
      <c r="AG1090" t="str">
        <f t="shared" si="119"/>
        <v/>
      </c>
    </row>
    <row r="1091" spans="1:33" x14ac:dyDescent="0.25">
      <c r="A1091">
        <v>6413</v>
      </c>
      <c r="B1091">
        <v>15989</v>
      </c>
      <c r="C1091" s="6" t="s">
        <v>2774</v>
      </c>
      <c r="D1091" s="8">
        <v>73621324.069999993</v>
      </c>
      <c r="E1091" s="6" t="s">
        <v>2691</v>
      </c>
      <c r="G1091" s="10">
        <v>41183</v>
      </c>
      <c r="J1091" s="133">
        <f ca="1">VLOOKUP(A1091,OFFSET('Классификация клиентов'!$A$6,1,0,1000,2),2,0)</f>
        <v>3</v>
      </c>
      <c r="K1091" s="15">
        <f t="shared" si="113"/>
        <v>3</v>
      </c>
      <c r="L1091" s="15"/>
      <c r="M1091" s="15"/>
      <c r="N1091" s="16">
        <f t="shared" ca="1" si="115"/>
        <v>5</v>
      </c>
      <c r="O1091" s="8">
        <f t="shared" ca="1" si="116"/>
        <v>5</v>
      </c>
      <c r="P1091" s="8">
        <f t="shared" ca="1" si="117"/>
        <v>5</v>
      </c>
      <c r="Q1091" s="8">
        <f t="shared" si="114"/>
        <v>0</v>
      </c>
      <c r="R1091" s="16">
        <v>1</v>
      </c>
      <c r="S1091" s="16"/>
      <c r="T1091" s="19">
        <v>36526</v>
      </c>
      <c r="U1091" s="16">
        <v>855</v>
      </c>
      <c r="V1091" s="19"/>
      <c r="W1091" s="160"/>
      <c r="X1091" s="160"/>
      <c r="Y1091" s="160">
        <v>0</v>
      </c>
      <c r="Z1091" s="160"/>
      <c r="AA1091" s="160"/>
      <c r="AB1091" s="10">
        <v>42418</v>
      </c>
      <c r="AC1091" t="s">
        <v>563</v>
      </c>
      <c r="AD1091" s="160">
        <f t="shared" si="118"/>
        <v>1</v>
      </c>
      <c r="AF1091" t="s">
        <v>2692</v>
      </c>
      <c r="AG1091" t="str">
        <f t="shared" si="119"/>
        <v>цели: предоставление/погашение займов 3 лицам (РМКК №45 от 2012-08-30)</v>
      </c>
    </row>
    <row r="1092" spans="1:33" x14ac:dyDescent="0.25">
      <c r="A1092">
        <v>6413</v>
      </c>
      <c r="B1092">
        <v>15990</v>
      </c>
      <c r="C1092" s="6" t="s">
        <v>2689</v>
      </c>
      <c r="D1092" s="8">
        <v>59999632</v>
      </c>
      <c r="E1092" s="6" t="s">
        <v>2693</v>
      </c>
      <c r="G1092" s="10">
        <v>41183</v>
      </c>
      <c r="J1092" s="133">
        <f ca="1">VLOOKUP(A1092,OFFSET('Классификация клиентов'!$A$6,1,0,1000,2),2,0)</f>
        <v>3</v>
      </c>
      <c r="K1092" s="15">
        <f t="shared" si="113"/>
        <v>3</v>
      </c>
      <c r="L1092" s="15"/>
      <c r="M1092" s="15"/>
      <c r="N1092" s="16">
        <f t="shared" ca="1" si="115"/>
        <v>5</v>
      </c>
      <c r="O1092" s="8">
        <f t="shared" ca="1" si="116"/>
        <v>5</v>
      </c>
      <c r="P1092" s="8">
        <f t="shared" ca="1" si="117"/>
        <v>5</v>
      </c>
      <c r="Q1092" s="8">
        <f t="shared" si="114"/>
        <v>0</v>
      </c>
      <c r="R1092" s="16">
        <v>1</v>
      </c>
      <c r="S1092" s="16"/>
      <c r="T1092" s="19">
        <v>36526</v>
      </c>
      <c r="U1092" s="16">
        <v>828</v>
      </c>
      <c r="V1092" s="19"/>
      <c r="W1092" s="160"/>
      <c r="X1092" s="160"/>
      <c r="Y1092" s="160">
        <v>0</v>
      </c>
      <c r="Z1092" s="160"/>
      <c r="AA1092" s="160"/>
      <c r="AB1092" s="10">
        <v>42418</v>
      </c>
      <c r="AC1092" t="s">
        <v>563</v>
      </c>
      <c r="AD1092" s="160">
        <f t="shared" si="118"/>
        <v>1</v>
      </c>
      <c r="AF1092" t="s">
        <v>2692</v>
      </c>
      <c r="AG1092" t="str">
        <f t="shared" si="119"/>
        <v>цели: предоставление/погашение займов 3 лицам (РМКК №45 от 2012-08-30)</v>
      </c>
    </row>
    <row r="1093" spans="1:33" x14ac:dyDescent="0.25">
      <c r="A1093">
        <v>6414</v>
      </c>
      <c r="B1093">
        <v>15991</v>
      </c>
      <c r="C1093" s="6" t="s">
        <v>2769</v>
      </c>
      <c r="D1093" s="8">
        <v>81750521.269999996</v>
      </c>
      <c r="E1093" s="6" t="s">
        <v>2694</v>
      </c>
      <c r="G1093" s="10">
        <v>41183</v>
      </c>
      <c r="J1093" s="133">
        <f ca="1">VLOOKUP(A1093,OFFSET('Классификация клиентов'!$A$6,1,0,1000,2),2,0)</f>
        <v>3</v>
      </c>
      <c r="K1093" s="15">
        <f t="shared" si="113"/>
        <v>3</v>
      </c>
      <c r="L1093" s="15"/>
      <c r="M1093" s="15"/>
      <c r="N1093" s="16">
        <f t="shared" ca="1" si="115"/>
        <v>5</v>
      </c>
      <c r="O1093" s="8">
        <f t="shared" ca="1" si="116"/>
        <v>5</v>
      </c>
      <c r="P1093" s="8">
        <f t="shared" ca="1" si="117"/>
        <v>5</v>
      </c>
      <c r="Q1093" s="8">
        <f t="shared" si="114"/>
        <v>0</v>
      </c>
      <c r="R1093" s="16">
        <v>1</v>
      </c>
      <c r="S1093" s="16"/>
      <c r="T1093" s="19">
        <v>36526</v>
      </c>
      <c r="U1093" s="16">
        <v>855</v>
      </c>
      <c r="V1093" s="19"/>
      <c r="W1093" s="160"/>
      <c r="X1093" s="160"/>
      <c r="Y1093" s="160">
        <v>0</v>
      </c>
      <c r="Z1093" s="160"/>
      <c r="AA1093" s="160"/>
      <c r="AB1093" s="10">
        <v>42451</v>
      </c>
      <c r="AC1093" t="s">
        <v>563</v>
      </c>
      <c r="AD1093" s="160">
        <f t="shared" si="118"/>
        <v>1</v>
      </c>
      <c r="AF1093" t="s">
        <v>2692</v>
      </c>
      <c r="AG1093" t="str">
        <f t="shared" si="119"/>
        <v>цели: предоставление/погашение займов 3 лицам (РМКК №45 от 2012-08-30)</v>
      </c>
    </row>
    <row r="1094" spans="1:33" x14ac:dyDescent="0.25">
      <c r="A1094">
        <v>6414</v>
      </c>
      <c r="B1094">
        <v>15992</v>
      </c>
      <c r="C1094" s="6" t="s">
        <v>2690</v>
      </c>
      <c r="D1094" s="8">
        <v>59999412</v>
      </c>
      <c r="E1094" s="6" t="s">
        <v>2695</v>
      </c>
      <c r="G1094" s="10">
        <v>41183</v>
      </c>
      <c r="J1094" s="133">
        <f ca="1">VLOOKUP(A1094,OFFSET('Классификация клиентов'!$A$6,1,0,1000,2),2,0)</f>
        <v>3</v>
      </c>
      <c r="K1094" s="15">
        <f t="shared" ref="K1094:K1157" si="120" xml:space="preserve"> ROUND(MAX( IF(R1094 = 0, IF(S1094 = 1, 1, J1094), 1)*1, IF(U1094 &gt; 30, 3, IF(U1094 &gt; 5, 2, 1)), IF(W1094 &gt; 0, 2, 1), IF(X1094 &gt; 0,2,1)), 0)</f>
        <v>3</v>
      </c>
      <c r="L1094" s="15"/>
      <c r="M1094" s="15"/>
      <c r="N1094" s="16">
        <f t="shared" ca="1" si="115"/>
        <v>5</v>
      </c>
      <c r="O1094" s="8">
        <f t="shared" ca="1" si="116"/>
        <v>5</v>
      </c>
      <c r="P1094" s="8">
        <f t="shared" ca="1" si="117"/>
        <v>5</v>
      </c>
      <c r="Q1094" s="8">
        <f t="shared" ref="Q1094:Q1157" si="121">IF(ISNA(VLOOKUP(B1094,aid_exc,1,0)), 0, VLOOKUP(B1094,aid_exc,2,0))</f>
        <v>0</v>
      </c>
      <c r="R1094" s="16">
        <v>1</v>
      </c>
      <c r="S1094" s="16"/>
      <c r="T1094" s="19">
        <v>36526</v>
      </c>
      <c r="U1094" s="16">
        <v>828</v>
      </c>
      <c r="V1094" s="19"/>
      <c r="W1094" s="160"/>
      <c r="X1094" s="160"/>
      <c r="Y1094" s="160">
        <v>0</v>
      </c>
      <c r="Z1094" s="160"/>
      <c r="AA1094" s="160"/>
      <c r="AB1094" s="10">
        <v>42451</v>
      </c>
      <c r="AC1094" t="s">
        <v>563</v>
      </c>
      <c r="AD1094" s="160">
        <f t="shared" si="118"/>
        <v>1</v>
      </c>
      <c r="AF1094" t="s">
        <v>2692</v>
      </c>
      <c r="AG1094" t="str">
        <f t="shared" si="119"/>
        <v>цели: предоставление/погашение займов 3 лицам (РМКК №45 от 2012-08-30)</v>
      </c>
    </row>
    <row r="1095" spans="1:33" x14ac:dyDescent="0.25">
      <c r="A1095">
        <v>6415</v>
      </c>
      <c r="B1095">
        <v>15996</v>
      </c>
      <c r="C1095" s="6" t="s">
        <v>2698</v>
      </c>
      <c r="D1095" s="8">
        <v>27345825.84</v>
      </c>
      <c r="E1095" s="6" t="s">
        <v>2701</v>
      </c>
      <c r="G1095" s="10">
        <v>41498</v>
      </c>
      <c r="J1095" s="133">
        <f ca="1">VLOOKUP(A1095,OFFSET('Классификация клиентов'!$A$6,1,0,1000,2),2,0)</f>
        <v>3</v>
      </c>
      <c r="K1095" s="15">
        <f t="shared" si="120"/>
        <v>3</v>
      </c>
      <c r="L1095" s="15"/>
      <c r="M1095" s="15"/>
      <c r="N1095" s="16">
        <f t="shared" ref="N1095:N1158" ca="1" si="122">MAX(1, J1095+K1095-1 +
            IF(OR( M1095*1=0, NOT(ISERR(SEARCH((ROUND(J1095,0)+K1095-1) &amp; "", IF(L1095&lt;&gt;-2, "", LEFT(M1095)-1) &amp; M1095)) )),
                   IF(L1095=-2, -( IF(AND(M1095*1&lt;&gt;0,  LEFT(M1095)*1 = ROUND(J1095,0)+K1095), 0, 1 ) + J1095 - ROUND(J1095,0) ), L1095),  0) )</f>
        <v>5</v>
      </c>
      <c r="O1095" s="8">
        <f t="shared" ref="O1095:O1158" ca="1" si="123">MAX(N1095, IF(Y1095&gt;0,3,1), IF(Z1095&gt;0,3,1), IF(AA1095&gt;0,3,1))</f>
        <v>5</v>
      </c>
      <c r="P1095" s="8">
        <f t="shared" ref="P1095:P1158" ca="1" si="124">IF(Q1095=1, N1095, IF(Q1095=2, 0, O1095))</f>
        <v>5</v>
      </c>
      <c r="Q1095" s="8">
        <f t="shared" si="121"/>
        <v>0</v>
      </c>
      <c r="R1095" s="16">
        <v>1</v>
      </c>
      <c r="S1095" s="16"/>
      <c r="T1095" s="19">
        <v>36526</v>
      </c>
      <c r="U1095" s="16">
        <v>863</v>
      </c>
      <c r="V1095" s="19"/>
      <c r="W1095" s="160"/>
      <c r="X1095" s="160"/>
      <c r="Y1095" s="160"/>
      <c r="Z1095" s="160"/>
      <c r="AA1095" s="160"/>
      <c r="AB1095" s="10">
        <v>42415</v>
      </c>
      <c r="AC1095" t="s">
        <v>563</v>
      </c>
      <c r="AD1095" s="160">
        <f t="shared" ref="AD1095:AD1158" si="125">COUNTA(W1095:AA1095)</f>
        <v>0</v>
      </c>
      <c r="AF1095" t="s">
        <v>466</v>
      </c>
      <c r="AG1095" t="str">
        <f t="shared" ref="AG1095:AG1158" si="126">SUBSTITUTE( SUBSTITUTE(AF1095,"restr", " - реструктуризация"), "targ", " - цели")</f>
        <v/>
      </c>
    </row>
    <row r="1096" spans="1:33" x14ac:dyDescent="0.25">
      <c r="A1096">
        <v>6415</v>
      </c>
      <c r="B1096">
        <v>15997</v>
      </c>
      <c r="C1096" s="6" t="s">
        <v>2699</v>
      </c>
      <c r="D1096" s="8">
        <v>59985932</v>
      </c>
      <c r="E1096" s="6" t="s">
        <v>2702</v>
      </c>
      <c r="G1096" s="10">
        <v>41183</v>
      </c>
      <c r="J1096" s="133">
        <f ca="1">VLOOKUP(A1096,OFFSET('Классификация клиентов'!$A$6,1,0,1000,2),2,0)</f>
        <v>3</v>
      </c>
      <c r="K1096" s="15">
        <f t="shared" si="120"/>
        <v>3</v>
      </c>
      <c r="L1096" s="15"/>
      <c r="M1096" s="15"/>
      <c r="N1096" s="16">
        <f t="shared" ca="1" si="122"/>
        <v>5</v>
      </c>
      <c r="O1096" s="8">
        <f t="shared" ca="1" si="123"/>
        <v>5</v>
      </c>
      <c r="P1096" s="8">
        <f t="shared" ca="1" si="124"/>
        <v>5</v>
      </c>
      <c r="Q1096" s="8">
        <f t="shared" si="121"/>
        <v>0</v>
      </c>
      <c r="R1096" s="16">
        <v>1</v>
      </c>
      <c r="S1096" s="16"/>
      <c r="T1096" s="19">
        <v>36526</v>
      </c>
      <c r="U1096" s="16">
        <v>860</v>
      </c>
      <c r="V1096" s="19"/>
      <c r="W1096" s="160"/>
      <c r="X1096" s="160"/>
      <c r="Y1096" s="160"/>
      <c r="Z1096" s="160"/>
      <c r="AA1096" s="160"/>
      <c r="AB1096" s="10">
        <v>42415</v>
      </c>
      <c r="AC1096" t="s">
        <v>563</v>
      </c>
      <c r="AD1096" s="160">
        <f t="shared" si="125"/>
        <v>0</v>
      </c>
      <c r="AF1096" t="s">
        <v>466</v>
      </c>
      <c r="AG1096" t="str">
        <f t="shared" si="126"/>
        <v/>
      </c>
    </row>
    <row r="1097" spans="1:33" x14ac:dyDescent="0.25">
      <c r="A1097">
        <v>6415</v>
      </c>
      <c r="B1097">
        <v>15998</v>
      </c>
      <c r="C1097" s="6" t="s">
        <v>2779</v>
      </c>
      <c r="D1097" s="8">
        <v>59999550</v>
      </c>
      <c r="E1097" s="6" t="s">
        <v>2703</v>
      </c>
      <c r="G1097" s="10">
        <v>41633</v>
      </c>
      <c r="J1097" s="133">
        <f ca="1">VLOOKUP(A1097,OFFSET('Классификация клиентов'!$A$6,1,0,1000,2),2,0)</f>
        <v>3</v>
      </c>
      <c r="K1097" s="15">
        <f t="shared" si="120"/>
        <v>3</v>
      </c>
      <c r="L1097" s="15"/>
      <c r="M1097" s="15"/>
      <c r="N1097" s="16">
        <f t="shared" ca="1" si="122"/>
        <v>5</v>
      </c>
      <c r="O1097" s="8">
        <f t="shared" ca="1" si="123"/>
        <v>5</v>
      </c>
      <c r="P1097" s="8">
        <f t="shared" ca="1" si="124"/>
        <v>5</v>
      </c>
      <c r="Q1097" s="8">
        <f t="shared" si="121"/>
        <v>0</v>
      </c>
      <c r="R1097" s="16">
        <v>1</v>
      </c>
      <c r="S1097" s="16"/>
      <c r="T1097" s="19">
        <v>36526</v>
      </c>
      <c r="U1097" s="16">
        <v>860</v>
      </c>
      <c r="V1097" s="19"/>
      <c r="W1097" s="160"/>
      <c r="X1097" s="160"/>
      <c r="Y1097" s="160"/>
      <c r="Z1097" s="160"/>
      <c r="AA1097" s="160"/>
      <c r="AB1097" s="10">
        <v>42415</v>
      </c>
      <c r="AC1097" t="s">
        <v>563</v>
      </c>
      <c r="AD1097" s="160">
        <f t="shared" si="125"/>
        <v>0</v>
      </c>
      <c r="AF1097" t="s">
        <v>466</v>
      </c>
      <c r="AG1097" t="str">
        <f t="shared" si="126"/>
        <v/>
      </c>
    </row>
    <row r="1098" spans="1:33" x14ac:dyDescent="0.25">
      <c r="A1098">
        <v>6416</v>
      </c>
      <c r="B1098">
        <v>19987</v>
      </c>
      <c r="C1098" s="6" t="s">
        <v>4393</v>
      </c>
      <c r="D1098" s="8">
        <v>450000000</v>
      </c>
      <c r="E1098" s="6" t="s">
        <v>4396</v>
      </c>
      <c r="G1098" s="10">
        <v>42520</v>
      </c>
      <c r="J1098" s="133">
        <f ca="1">VLOOKUP(A1098,OFFSET('Классификация клиентов'!$A$6,1,0,1000,2),2,0)</f>
        <v>1</v>
      </c>
      <c r="K1098" s="15">
        <f t="shared" si="120"/>
        <v>1</v>
      </c>
      <c r="L1098" s="15"/>
      <c r="M1098" s="15"/>
      <c r="N1098" s="16">
        <f t="shared" ca="1" si="122"/>
        <v>1</v>
      </c>
      <c r="O1098" s="8">
        <f t="shared" ca="1" si="123"/>
        <v>1</v>
      </c>
      <c r="P1098" s="8">
        <f t="shared" ca="1" si="124"/>
        <v>1</v>
      </c>
      <c r="Q1098" s="8">
        <f t="shared" si="121"/>
        <v>0</v>
      </c>
      <c r="R1098" s="16">
        <v>1</v>
      </c>
      <c r="S1098" s="16"/>
      <c r="T1098" s="19">
        <v>42155</v>
      </c>
      <c r="U1098" s="16">
        <v>0</v>
      </c>
      <c r="V1098" s="19"/>
      <c r="W1098" s="160"/>
      <c r="X1098" s="160"/>
      <c r="Y1098" s="160"/>
      <c r="Z1098" s="160"/>
      <c r="AA1098" s="160"/>
      <c r="AB1098" s="10">
        <v>42521</v>
      </c>
      <c r="AC1098" t="s">
        <v>239</v>
      </c>
      <c r="AD1098" s="160">
        <f t="shared" si="125"/>
        <v>0</v>
      </c>
      <c r="AF1098" t="s">
        <v>466</v>
      </c>
      <c r="AG1098" t="str">
        <f t="shared" si="126"/>
        <v/>
      </c>
    </row>
    <row r="1099" spans="1:33" x14ac:dyDescent="0.25">
      <c r="A1099">
        <v>6420</v>
      </c>
      <c r="B1099">
        <v>27250</v>
      </c>
      <c r="C1099" s="6" t="s">
        <v>6810</v>
      </c>
      <c r="D1099" s="8">
        <v>78933334</v>
      </c>
      <c r="E1099" s="6" t="s">
        <v>6818</v>
      </c>
      <c r="G1099" s="10">
        <v>42713</v>
      </c>
      <c r="J1099" s="133">
        <f ca="1">VLOOKUP(A1099,OFFSET('Классификация клиентов'!$A$6,1,0,1000,2),2,0)</f>
        <v>1</v>
      </c>
      <c r="K1099" s="15">
        <f t="shared" si="120"/>
        <v>1</v>
      </c>
      <c r="L1099" s="15"/>
      <c r="M1099" s="15"/>
      <c r="N1099" s="16">
        <f t="shared" ca="1" si="122"/>
        <v>1</v>
      </c>
      <c r="O1099" s="8">
        <f t="shared" ca="1" si="123"/>
        <v>1</v>
      </c>
      <c r="P1099" s="8">
        <f t="shared" ca="1" si="124"/>
        <v>1</v>
      </c>
      <c r="Q1099" s="8">
        <f t="shared" si="121"/>
        <v>0</v>
      </c>
      <c r="R1099" s="16">
        <v>1</v>
      </c>
      <c r="S1099" s="16"/>
      <c r="T1099" s="19">
        <v>42735</v>
      </c>
      <c r="U1099" s="16">
        <v>0</v>
      </c>
      <c r="V1099" s="19"/>
      <c r="W1099" s="160"/>
      <c r="X1099" s="160"/>
      <c r="Y1099" s="160"/>
      <c r="Z1099" s="160"/>
      <c r="AA1099" s="160"/>
      <c r="AB1099" s="10">
        <v>42726</v>
      </c>
      <c r="AC1099" t="s">
        <v>239</v>
      </c>
      <c r="AD1099" s="160">
        <f t="shared" si="125"/>
        <v>0</v>
      </c>
      <c r="AF1099" t="s">
        <v>466</v>
      </c>
      <c r="AG1099" t="str">
        <f t="shared" si="126"/>
        <v/>
      </c>
    </row>
    <row r="1100" spans="1:33" x14ac:dyDescent="0.25">
      <c r="A1100">
        <v>6427</v>
      </c>
      <c r="B1100">
        <v>25387</v>
      </c>
      <c r="C1100" s="6" t="s">
        <v>5175</v>
      </c>
      <c r="D1100" s="8">
        <v>99999999.989999995</v>
      </c>
      <c r="E1100" s="6" t="s">
        <v>5178</v>
      </c>
      <c r="G1100" s="10">
        <v>42586</v>
      </c>
      <c r="J1100" s="133">
        <f ca="1">VLOOKUP(A1100,OFFSET('Классификация клиентов'!$A$6,1,0,1000,2),2,0)</f>
        <v>1</v>
      </c>
      <c r="K1100" s="15">
        <f t="shared" si="120"/>
        <v>1</v>
      </c>
      <c r="L1100" s="15"/>
      <c r="M1100" s="15"/>
      <c r="N1100" s="16">
        <f t="shared" ca="1" si="122"/>
        <v>1</v>
      </c>
      <c r="O1100" s="8">
        <f t="shared" ca="1" si="123"/>
        <v>1</v>
      </c>
      <c r="P1100" s="8">
        <f t="shared" ca="1" si="124"/>
        <v>1</v>
      </c>
      <c r="Q1100" s="8">
        <f t="shared" si="121"/>
        <v>0</v>
      </c>
      <c r="R1100" s="16">
        <v>1</v>
      </c>
      <c r="S1100" s="16"/>
      <c r="T1100" s="19">
        <v>42607</v>
      </c>
      <c r="U1100" s="16">
        <v>0</v>
      </c>
      <c r="V1100" s="19"/>
      <c r="W1100" s="160"/>
      <c r="X1100" s="160"/>
      <c r="Y1100" s="160"/>
      <c r="Z1100" s="160"/>
      <c r="AA1100" s="160"/>
      <c r="AB1100" s="10">
        <v>42604</v>
      </c>
      <c r="AC1100" t="s">
        <v>239</v>
      </c>
      <c r="AD1100" s="160">
        <f t="shared" si="125"/>
        <v>0</v>
      </c>
      <c r="AF1100" t="s">
        <v>466</v>
      </c>
      <c r="AG1100" t="str">
        <f t="shared" si="126"/>
        <v/>
      </c>
    </row>
    <row r="1101" spans="1:33" x14ac:dyDescent="0.25">
      <c r="A1101">
        <v>6449</v>
      </c>
      <c r="B1101">
        <v>22161</v>
      </c>
      <c r="C1101" s="6" t="s">
        <v>4755</v>
      </c>
      <c r="D1101" s="8">
        <v>130000000</v>
      </c>
      <c r="E1101" s="6" t="s">
        <v>4758</v>
      </c>
      <c r="G1101" s="10">
        <v>42537</v>
      </c>
      <c r="J1101" s="133">
        <f ca="1">VLOOKUP(A1101,OFFSET('Классификация клиентов'!$A$6,1,0,1000,2),2,0)</f>
        <v>1</v>
      </c>
      <c r="K1101" s="15">
        <f t="shared" si="120"/>
        <v>1</v>
      </c>
      <c r="L1101" s="15"/>
      <c r="M1101" s="15"/>
      <c r="N1101" s="16">
        <f t="shared" ca="1" si="122"/>
        <v>1</v>
      </c>
      <c r="O1101" s="8">
        <f t="shared" ca="1" si="123"/>
        <v>1</v>
      </c>
      <c r="P1101" s="8">
        <f t="shared" ca="1" si="124"/>
        <v>1</v>
      </c>
      <c r="Q1101" s="8">
        <f t="shared" si="121"/>
        <v>0</v>
      </c>
      <c r="R1101" s="16">
        <v>1</v>
      </c>
      <c r="S1101" s="16"/>
      <c r="T1101" s="19">
        <v>42551</v>
      </c>
      <c r="U1101" s="16">
        <v>0</v>
      </c>
      <c r="V1101" s="19"/>
      <c r="W1101" s="160"/>
      <c r="X1101" s="160"/>
      <c r="Y1101" s="160"/>
      <c r="Z1101" s="160"/>
      <c r="AA1101" s="160"/>
      <c r="AB1101" s="10">
        <v>42551</v>
      </c>
      <c r="AC1101" t="s">
        <v>239</v>
      </c>
      <c r="AD1101" s="160">
        <f t="shared" si="125"/>
        <v>0</v>
      </c>
      <c r="AF1101" t="s">
        <v>466</v>
      </c>
      <c r="AG1101" t="str">
        <f t="shared" si="126"/>
        <v/>
      </c>
    </row>
    <row r="1102" spans="1:33" x14ac:dyDescent="0.25">
      <c r="A1102">
        <v>6450</v>
      </c>
      <c r="B1102">
        <v>16354</v>
      </c>
      <c r="C1102" s="6" t="s">
        <v>6431</v>
      </c>
      <c r="D1102" s="8">
        <v>31256839446.259998</v>
      </c>
      <c r="E1102" s="6" t="s">
        <v>2849</v>
      </c>
      <c r="G1102" s="10">
        <v>42244</v>
      </c>
      <c r="J1102" s="133">
        <f ca="1">VLOOKUP(A1102,OFFSET('Классификация клиентов'!$A$6,1,0,1000,2),2,0)</f>
        <v>1</v>
      </c>
      <c r="K1102" s="15">
        <f t="shared" si="120"/>
        <v>1</v>
      </c>
      <c r="L1102" s="15"/>
      <c r="M1102" s="15"/>
      <c r="N1102" s="16">
        <f t="shared" ca="1" si="122"/>
        <v>1</v>
      </c>
      <c r="O1102" s="8">
        <f t="shared" ca="1" si="123"/>
        <v>1</v>
      </c>
      <c r="P1102" s="8">
        <f t="shared" ca="1" si="124"/>
        <v>1</v>
      </c>
      <c r="Q1102" s="8">
        <f t="shared" si="121"/>
        <v>0</v>
      </c>
      <c r="R1102" s="16">
        <v>1</v>
      </c>
      <c r="S1102" s="16"/>
      <c r="T1102" s="19">
        <v>42244</v>
      </c>
      <c r="U1102" s="16">
        <v>0</v>
      </c>
      <c r="V1102" s="19"/>
      <c r="W1102" s="160">
        <v>0</v>
      </c>
      <c r="X1102" s="160"/>
      <c r="Y1102" s="160">
        <v>0</v>
      </c>
      <c r="Z1102" s="160">
        <v>0</v>
      </c>
      <c r="AA1102" s="160"/>
      <c r="AB1102" s="10">
        <v>42704</v>
      </c>
      <c r="AC1102" t="s">
        <v>296</v>
      </c>
      <c r="AD1102" s="160">
        <f t="shared" si="125"/>
        <v>3</v>
      </c>
      <c r="AF1102" t="s">
        <v>7789</v>
      </c>
      <c r="AG1102" t="str">
        <f t="shared" si="126"/>
        <v>реструктуризация (РП №118 от 2015-12-21, РП №77 от 2016-09-15, РП №97 от 2016-11-07, РП №105 от 2016-11-29);
цели: погашение задолженности 3 лиц перед Банком (РП №105 от 2016-11-29)</v>
      </c>
    </row>
    <row r="1103" spans="1:33" x14ac:dyDescent="0.25">
      <c r="A1103">
        <v>6451</v>
      </c>
      <c r="B1103">
        <v>16355</v>
      </c>
      <c r="C1103" s="6" t="s">
        <v>2846</v>
      </c>
      <c r="D1103" s="8">
        <v>56709990108.82</v>
      </c>
      <c r="E1103" s="6" t="s">
        <v>2850</v>
      </c>
      <c r="G1103" s="10">
        <v>42244</v>
      </c>
      <c r="J1103" s="133">
        <f ca="1">VLOOKUP(A1103,OFFSET('Классификация клиентов'!$A$6,1,0,1000,2),2,0)</f>
        <v>1</v>
      </c>
      <c r="K1103" s="15">
        <f t="shared" si="120"/>
        <v>1</v>
      </c>
      <c r="L1103" s="15"/>
      <c r="M1103" s="15"/>
      <c r="N1103" s="16">
        <f t="shared" ca="1" si="122"/>
        <v>1</v>
      </c>
      <c r="O1103" s="8">
        <f t="shared" ca="1" si="123"/>
        <v>1</v>
      </c>
      <c r="P1103" s="8">
        <f t="shared" ca="1" si="124"/>
        <v>1</v>
      </c>
      <c r="Q1103" s="8">
        <f t="shared" si="121"/>
        <v>0</v>
      </c>
      <c r="R1103" s="16">
        <v>1</v>
      </c>
      <c r="S1103" s="16"/>
      <c r="T1103" s="19">
        <v>42244</v>
      </c>
      <c r="U1103" s="16">
        <v>0</v>
      </c>
      <c r="V1103" s="19"/>
      <c r="W1103" s="160">
        <v>0</v>
      </c>
      <c r="X1103" s="160"/>
      <c r="Y1103" s="160">
        <v>0</v>
      </c>
      <c r="Z1103" s="160"/>
      <c r="AA1103" s="160"/>
      <c r="AB1103" s="10">
        <v>42726</v>
      </c>
      <c r="AC1103" t="s">
        <v>296</v>
      </c>
      <c r="AD1103" s="160">
        <f t="shared" si="125"/>
        <v>2</v>
      </c>
      <c r="AF1103" t="s">
        <v>6800</v>
      </c>
      <c r="AG1103" t="str">
        <f t="shared" si="126"/>
        <v>реструктуризация (РП №118 от 2015-12-21, РП №77 от 2016-09-15, РП №86 от 2016-10-11, РП №97 от 2016-11-07);
цели: предоставление/погашение займов 3 лицам (РП №83 от 2015-08-26)</v>
      </c>
    </row>
    <row r="1104" spans="1:33" x14ac:dyDescent="0.25">
      <c r="A1104">
        <v>6461</v>
      </c>
      <c r="B1104">
        <v>26759</v>
      </c>
      <c r="C1104" s="6" t="s">
        <v>5663</v>
      </c>
      <c r="D1104" s="8">
        <v>79433429.519999996</v>
      </c>
      <c r="E1104" s="6" t="s">
        <v>5667</v>
      </c>
      <c r="G1104" s="10">
        <v>42650</v>
      </c>
      <c r="J1104" s="133">
        <f ca="1">VLOOKUP(A1104,OFFSET('Классификация клиентов'!$A$6,1,0,1000,2),2,0)</f>
        <v>2.1</v>
      </c>
      <c r="K1104" s="15">
        <f t="shared" si="120"/>
        <v>1</v>
      </c>
      <c r="L1104" s="15"/>
      <c r="M1104" s="15"/>
      <c r="N1104" s="16">
        <f t="shared" ca="1" si="122"/>
        <v>2.1</v>
      </c>
      <c r="O1104" s="8">
        <f t="shared" ca="1" si="123"/>
        <v>2.1</v>
      </c>
      <c r="P1104" s="8">
        <f t="shared" ca="1" si="124"/>
        <v>2.1</v>
      </c>
      <c r="Q1104" s="8">
        <f t="shared" si="121"/>
        <v>0</v>
      </c>
      <c r="R1104" s="16">
        <v>1</v>
      </c>
      <c r="S1104" s="16"/>
      <c r="T1104" s="19">
        <v>42679</v>
      </c>
      <c r="U1104" s="16">
        <v>0</v>
      </c>
      <c r="V1104" s="19"/>
      <c r="W1104" s="160"/>
      <c r="X1104" s="160"/>
      <c r="Y1104" s="160"/>
      <c r="Z1104" s="160"/>
      <c r="AA1104" s="160"/>
      <c r="AB1104" s="10">
        <v>42664</v>
      </c>
      <c r="AC1104" t="s">
        <v>239</v>
      </c>
      <c r="AD1104" s="160">
        <f t="shared" si="125"/>
        <v>0</v>
      </c>
      <c r="AF1104" t="s">
        <v>466</v>
      </c>
      <c r="AG1104" t="str">
        <f t="shared" si="126"/>
        <v/>
      </c>
    </row>
    <row r="1105" spans="1:33" x14ac:dyDescent="0.25">
      <c r="A1105">
        <v>6465</v>
      </c>
      <c r="B1105">
        <v>16689</v>
      </c>
      <c r="C1105" s="6" t="s">
        <v>3080</v>
      </c>
      <c r="D1105" s="8">
        <v>15692323.960000001</v>
      </c>
      <c r="E1105" s="6" t="s">
        <v>3084</v>
      </c>
      <c r="G1105" s="10">
        <v>42277</v>
      </c>
      <c r="J1105" s="133">
        <f ca="1">VLOOKUP(A1105,OFFSET('Классификация клиентов'!$A$6,1,0,1000,2),2,0)</f>
        <v>1</v>
      </c>
      <c r="K1105" s="15">
        <f t="shared" si="120"/>
        <v>1</v>
      </c>
      <c r="L1105" s="15"/>
      <c r="M1105" s="15"/>
      <c r="N1105" s="16">
        <f t="shared" ca="1" si="122"/>
        <v>1</v>
      </c>
      <c r="O1105" s="8">
        <f t="shared" ca="1" si="123"/>
        <v>1</v>
      </c>
      <c r="P1105" s="8">
        <f t="shared" ca="1" si="124"/>
        <v>1</v>
      </c>
      <c r="Q1105" s="8">
        <f t="shared" si="121"/>
        <v>0</v>
      </c>
      <c r="R1105" s="16">
        <v>1</v>
      </c>
      <c r="S1105" s="16"/>
      <c r="T1105" s="19">
        <v>42307</v>
      </c>
      <c r="U1105" s="16">
        <v>0</v>
      </c>
      <c r="V1105" s="19"/>
      <c r="W1105" s="160"/>
      <c r="X1105" s="160"/>
      <c r="Y1105" s="160"/>
      <c r="Z1105" s="160"/>
      <c r="AA1105" s="160"/>
      <c r="AB1105" s="10">
        <v>42299</v>
      </c>
      <c r="AC1105" t="s">
        <v>239</v>
      </c>
      <c r="AD1105" s="160">
        <f t="shared" si="125"/>
        <v>0</v>
      </c>
      <c r="AF1105" t="s">
        <v>466</v>
      </c>
      <c r="AG1105" t="str">
        <f t="shared" si="126"/>
        <v/>
      </c>
    </row>
    <row r="1106" spans="1:33" x14ac:dyDescent="0.25">
      <c r="A1106">
        <v>6465</v>
      </c>
      <c r="B1106">
        <v>16692</v>
      </c>
      <c r="C1106" s="6" t="s">
        <v>3081</v>
      </c>
      <c r="D1106" s="8">
        <v>400594734.56999999</v>
      </c>
      <c r="E1106" s="6" t="s">
        <v>3085</v>
      </c>
      <c r="G1106" s="10">
        <v>42277</v>
      </c>
      <c r="J1106" s="133">
        <f ca="1">VLOOKUP(A1106,OFFSET('Классификация клиентов'!$A$6,1,0,1000,2),2,0)</f>
        <v>1</v>
      </c>
      <c r="K1106" s="15">
        <f t="shared" si="120"/>
        <v>1</v>
      </c>
      <c r="L1106" s="15"/>
      <c r="M1106" s="15"/>
      <c r="N1106" s="16">
        <f t="shared" ca="1" si="122"/>
        <v>1</v>
      </c>
      <c r="O1106" s="8">
        <f t="shared" ca="1" si="123"/>
        <v>1</v>
      </c>
      <c r="P1106" s="8">
        <f t="shared" ca="1" si="124"/>
        <v>1</v>
      </c>
      <c r="Q1106" s="8">
        <f t="shared" si="121"/>
        <v>0</v>
      </c>
      <c r="R1106" s="16">
        <v>1</v>
      </c>
      <c r="S1106" s="16"/>
      <c r="T1106" s="19">
        <v>42307</v>
      </c>
      <c r="U1106" s="16">
        <v>0</v>
      </c>
      <c r="V1106" s="19"/>
      <c r="W1106" s="160"/>
      <c r="X1106" s="160"/>
      <c r="Y1106" s="160"/>
      <c r="Z1106" s="160"/>
      <c r="AA1106" s="160"/>
      <c r="AB1106" s="10">
        <v>42299</v>
      </c>
      <c r="AC1106" t="s">
        <v>239</v>
      </c>
      <c r="AD1106" s="160">
        <f t="shared" si="125"/>
        <v>0</v>
      </c>
      <c r="AF1106" t="s">
        <v>466</v>
      </c>
      <c r="AG1106" t="str">
        <f t="shared" si="126"/>
        <v/>
      </c>
    </row>
    <row r="1107" spans="1:33" x14ac:dyDescent="0.25">
      <c r="A1107">
        <v>6469</v>
      </c>
      <c r="B1107">
        <v>16177</v>
      </c>
      <c r="C1107" s="6" t="s">
        <v>3864</v>
      </c>
      <c r="D1107" s="8">
        <v>2959768.14</v>
      </c>
      <c r="E1107" s="6" t="s">
        <v>2806</v>
      </c>
      <c r="G1107" s="10">
        <v>42222</v>
      </c>
      <c r="J1107" s="133">
        <f ca="1">VLOOKUP(A1107,OFFSET('Классификация клиентов'!$A$6,1,0,1000,2),2,0)</f>
        <v>2.1</v>
      </c>
      <c r="K1107" s="15">
        <f t="shared" si="120"/>
        <v>3</v>
      </c>
      <c r="L1107" s="15"/>
      <c r="M1107" s="15"/>
      <c r="N1107" s="16">
        <f t="shared" ca="1" si="122"/>
        <v>4.0999999999999996</v>
      </c>
      <c r="O1107" s="8">
        <f t="shared" ca="1" si="123"/>
        <v>4.0999999999999996</v>
      </c>
      <c r="P1107" s="8">
        <f t="shared" ca="1" si="124"/>
        <v>4.0999999999999996</v>
      </c>
      <c r="Q1107" s="8">
        <f t="shared" si="121"/>
        <v>0</v>
      </c>
      <c r="R1107" s="16">
        <v>1</v>
      </c>
      <c r="S1107" s="16"/>
      <c r="T1107" s="19">
        <v>42247</v>
      </c>
      <c r="U1107" s="16">
        <v>307</v>
      </c>
      <c r="V1107" s="19"/>
      <c r="W1107" s="160"/>
      <c r="X1107" s="160"/>
      <c r="Y1107" s="160"/>
      <c r="Z1107" s="160"/>
      <c r="AA1107" s="160"/>
      <c r="AB1107" s="10">
        <v>42482</v>
      </c>
      <c r="AC1107" t="s">
        <v>239</v>
      </c>
      <c r="AD1107" s="160">
        <f t="shared" si="125"/>
        <v>0</v>
      </c>
      <c r="AF1107" t="s">
        <v>466</v>
      </c>
      <c r="AG1107" t="str">
        <f t="shared" si="126"/>
        <v/>
      </c>
    </row>
    <row r="1108" spans="1:33" x14ac:dyDescent="0.25">
      <c r="A1108">
        <v>6469</v>
      </c>
      <c r="B1108">
        <v>17347</v>
      </c>
      <c r="C1108" s="6" t="s">
        <v>5336</v>
      </c>
      <c r="D1108" s="8">
        <v>40000000</v>
      </c>
      <c r="E1108" s="6" t="s">
        <v>3470</v>
      </c>
      <c r="G1108" s="10">
        <v>42360</v>
      </c>
      <c r="J1108" s="133">
        <f ca="1">VLOOKUP(A1108,OFFSET('Классификация клиентов'!$A$6,1,0,1000,2),2,0)</f>
        <v>2.1</v>
      </c>
      <c r="K1108" s="15">
        <f t="shared" si="120"/>
        <v>3</v>
      </c>
      <c r="L1108" s="15"/>
      <c r="M1108" s="15"/>
      <c r="N1108" s="16">
        <f t="shared" ca="1" si="122"/>
        <v>4.0999999999999996</v>
      </c>
      <c r="O1108" s="8">
        <f t="shared" ca="1" si="123"/>
        <v>4.0999999999999996</v>
      </c>
      <c r="P1108" s="8">
        <f t="shared" ca="1" si="124"/>
        <v>4.0999999999999996</v>
      </c>
      <c r="Q1108" s="8">
        <f t="shared" si="121"/>
        <v>0</v>
      </c>
      <c r="R1108" s="16">
        <v>1</v>
      </c>
      <c r="S1108" s="16"/>
      <c r="T1108" s="19">
        <v>42366</v>
      </c>
      <c r="U1108" s="16">
        <v>307</v>
      </c>
      <c r="V1108" s="19"/>
      <c r="W1108" s="160"/>
      <c r="X1108" s="160"/>
      <c r="Y1108" s="160"/>
      <c r="Z1108" s="160"/>
      <c r="AA1108" s="160"/>
      <c r="AB1108" s="10">
        <v>42643</v>
      </c>
      <c r="AC1108" t="s">
        <v>239</v>
      </c>
      <c r="AD1108" s="160">
        <f t="shared" si="125"/>
        <v>0</v>
      </c>
      <c r="AF1108" t="s">
        <v>466</v>
      </c>
      <c r="AG1108" t="str">
        <f t="shared" si="126"/>
        <v/>
      </c>
    </row>
    <row r="1109" spans="1:33" x14ac:dyDescent="0.25">
      <c r="A1109">
        <v>6472</v>
      </c>
      <c r="B1109">
        <v>26935</v>
      </c>
      <c r="C1109" s="6" t="s">
        <v>6039</v>
      </c>
      <c r="D1109" s="8">
        <v>1007999999</v>
      </c>
      <c r="E1109" s="6" t="s">
        <v>6181</v>
      </c>
      <c r="G1109" s="10">
        <v>41792</v>
      </c>
      <c r="J1109" s="133">
        <f ca="1">VLOOKUP(A1109,OFFSET('Классификация клиентов'!$A$6,1,0,1000,2),2,0)</f>
        <v>1</v>
      </c>
      <c r="K1109" s="15">
        <f t="shared" si="120"/>
        <v>1</v>
      </c>
      <c r="L1109" s="15"/>
      <c r="M1109" s="15"/>
      <c r="N1109" s="16">
        <f t="shared" ca="1" si="122"/>
        <v>1</v>
      </c>
      <c r="O1109" s="8">
        <f t="shared" ca="1" si="123"/>
        <v>1</v>
      </c>
      <c r="P1109" s="8">
        <f t="shared" ca="1" si="124"/>
        <v>1</v>
      </c>
      <c r="Q1109" s="8">
        <f t="shared" si="121"/>
        <v>0</v>
      </c>
      <c r="R1109" s="16">
        <v>1</v>
      </c>
      <c r="S1109" s="16"/>
      <c r="T1109" s="19">
        <v>41851</v>
      </c>
      <c r="U1109" s="16">
        <v>0</v>
      </c>
      <c r="V1109" s="19"/>
      <c r="W1109" s="160">
        <v>0</v>
      </c>
      <c r="X1109" s="160"/>
      <c r="Y1109" s="160"/>
      <c r="Z1109" s="160"/>
      <c r="AA1109" s="160"/>
      <c r="AB1109" s="10">
        <v>42696</v>
      </c>
      <c r="AC1109" t="s">
        <v>4334</v>
      </c>
      <c r="AD1109" s="160">
        <f t="shared" si="125"/>
        <v>1</v>
      </c>
      <c r="AF1109" t="s">
        <v>6182</v>
      </c>
      <c r="AG1109" t="str">
        <f t="shared" si="126"/>
        <v>реструктуризация (РКК СБ №42 от 2016-07-01)</v>
      </c>
    </row>
    <row r="1110" spans="1:33" x14ac:dyDescent="0.25">
      <c r="A1110">
        <v>6472</v>
      </c>
      <c r="B1110">
        <v>27171</v>
      </c>
      <c r="C1110" s="6" t="s">
        <v>6863</v>
      </c>
      <c r="D1110" s="8">
        <v>900000000</v>
      </c>
      <c r="E1110" s="6" t="s">
        <v>6875</v>
      </c>
      <c r="G1110" s="10">
        <v>42704</v>
      </c>
      <c r="J1110" s="133">
        <f ca="1">VLOOKUP(A1110,OFFSET('Классификация клиентов'!$A$6,1,0,1000,2),2,0)</f>
        <v>1</v>
      </c>
      <c r="K1110" s="15">
        <f t="shared" si="120"/>
        <v>1</v>
      </c>
      <c r="L1110" s="15"/>
      <c r="M1110" s="15"/>
      <c r="N1110" s="16">
        <f t="shared" ca="1" si="122"/>
        <v>1</v>
      </c>
      <c r="O1110" s="8">
        <f t="shared" ca="1" si="123"/>
        <v>1</v>
      </c>
      <c r="P1110" s="8">
        <f t="shared" ca="1" si="124"/>
        <v>1</v>
      </c>
      <c r="Q1110" s="8">
        <f t="shared" si="121"/>
        <v>0</v>
      </c>
      <c r="R1110" s="16">
        <v>1</v>
      </c>
      <c r="S1110" s="16"/>
      <c r="T1110" s="19">
        <v>42734</v>
      </c>
      <c r="U1110" s="16">
        <v>0</v>
      </c>
      <c r="V1110" s="19"/>
      <c r="W1110" s="160"/>
      <c r="X1110" s="160"/>
      <c r="Y1110" s="160"/>
      <c r="Z1110" s="160"/>
      <c r="AA1110" s="160"/>
      <c r="AB1110" s="10">
        <v>42726</v>
      </c>
      <c r="AC1110" t="s">
        <v>4334</v>
      </c>
      <c r="AD1110" s="160">
        <f t="shared" si="125"/>
        <v>0</v>
      </c>
      <c r="AF1110" t="s">
        <v>466</v>
      </c>
      <c r="AG1110" t="str">
        <f t="shared" si="126"/>
        <v/>
      </c>
    </row>
    <row r="1111" spans="1:33" x14ac:dyDescent="0.25">
      <c r="A1111">
        <v>6475</v>
      </c>
      <c r="B1111">
        <v>26934</v>
      </c>
      <c r="C1111" s="6" t="s">
        <v>6040</v>
      </c>
      <c r="D1111" s="8">
        <v>792000000</v>
      </c>
      <c r="E1111" s="6" t="s">
        <v>6183</v>
      </c>
      <c r="G1111" s="10">
        <v>41782</v>
      </c>
      <c r="J1111" s="133">
        <f ca="1">VLOOKUP(A1111,OFFSET('Классификация клиентов'!$A$6,1,0,1000,2),2,0)</f>
        <v>1</v>
      </c>
      <c r="K1111" s="15">
        <f t="shared" si="120"/>
        <v>1</v>
      </c>
      <c r="L1111" s="15"/>
      <c r="M1111" s="15"/>
      <c r="N1111" s="16">
        <f t="shared" ca="1" si="122"/>
        <v>1</v>
      </c>
      <c r="O1111" s="8">
        <f t="shared" ca="1" si="123"/>
        <v>1</v>
      </c>
      <c r="P1111" s="8">
        <f t="shared" ca="1" si="124"/>
        <v>1</v>
      </c>
      <c r="Q1111" s="8">
        <f t="shared" si="121"/>
        <v>0</v>
      </c>
      <c r="R1111" s="16">
        <v>1</v>
      </c>
      <c r="S1111" s="16"/>
      <c r="T1111" s="19">
        <v>41789</v>
      </c>
      <c r="U1111" s="16">
        <v>0</v>
      </c>
      <c r="V1111" s="19"/>
      <c r="W1111" s="160">
        <v>0</v>
      </c>
      <c r="X1111" s="160"/>
      <c r="Y1111" s="160"/>
      <c r="Z1111" s="160"/>
      <c r="AA1111" s="160"/>
      <c r="AB1111" s="10">
        <v>42696</v>
      </c>
      <c r="AC1111" t="s">
        <v>4334</v>
      </c>
      <c r="AD1111" s="160">
        <f t="shared" si="125"/>
        <v>1</v>
      </c>
      <c r="AF1111" t="s">
        <v>6182</v>
      </c>
      <c r="AG1111" t="str">
        <f t="shared" si="126"/>
        <v>реструктуризация (РКК СБ №42 от 2016-07-01)</v>
      </c>
    </row>
    <row r="1112" spans="1:33" x14ac:dyDescent="0.25">
      <c r="A1112">
        <v>6475</v>
      </c>
      <c r="B1112">
        <v>27170</v>
      </c>
      <c r="C1112" s="6" t="s">
        <v>6888</v>
      </c>
      <c r="D1112" s="8">
        <v>1100000000</v>
      </c>
      <c r="E1112" s="6" t="s">
        <v>6897</v>
      </c>
      <c r="G1112" s="10">
        <v>42704</v>
      </c>
      <c r="J1112" s="133">
        <f ca="1">VLOOKUP(A1112,OFFSET('Классификация клиентов'!$A$6,1,0,1000,2),2,0)</f>
        <v>1</v>
      </c>
      <c r="K1112" s="15">
        <f t="shared" si="120"/>
        <v>1</v>
      </c>
      <c r="L1112" s="15"/>
      <c r="M1112" s="15"/>
      <c r="N1112" s="16">
        <f t="shared" ca="1" si="122"/>
        <v>1</v>
      </c>
      <c r="O1112" s="8">
        <f t="shared" ca="1" si="123"/>
        <v>1</v>
      </c>
      <c r="P1112" s="8">
        <f t="shared" ca="1" si="124"/>
        <v>1</v>
      </c>
      <c r="Q1112" s="8">
        <f t="shared" si="121"/>
        <v>0</v>
      </c>
      <c r="R1112" s="16">
        <v>1</v>
      </c>
      <c r="S1112" s="16"/>
      <c r="T1112" s="19">
        <v>42734</v>
      </c>
      <c r="U1112" s="16">
        <v>0</v>
      </c>
      <c r="V1112" s="19"/>
      <c r="W1112" s="160"/>
      <c r="X1112" s="160"/>
      <c r="Y1112" s="160"/>
      <c r="Z1112" s="160"/>
      <c r="AA1112" s="160"/>
      <c r="AB1112" s="10">
        <v>42726</v>
      </c>
      <c r="AC1112" t="s">
        <v>4334</v>
      </c>
      <c r="AD1112" s="160">
        <f t="shared" si="125"/>
        <v>0</v>
      </c>
      <c r="AF1112" t="s">
        <v>466</v>
      </c>
      <c r="AG1112" t="str">
        <f t="shared" si="126"/>
        <v/>
      </c>
    </row>
    <row r="1113" spans="1:33" x14ac:dyDescent="0.25">
      <c r="A1113">
        <v>6476</v>
      </c>
      <c r="B1113">
        <v>26577</v>
      </c>
      <c r="C1113" s="6" t="s">
        <v>5230</v>
      </c>
      <c r="D1113" s="8">
        <v>1530000000</v>
      </c>
      <c r="E1113" s="6" t="s">
        <v>5231</v>
      </c>
      <c r="G1113" s="10">
        <v>42611</v>
      </c>
      <c r="J1113" s="133">
        <f ca="1">VLOOKUP(A1113,OFFSET('Классификация клиентов'!$A$6,1,0,1000,2),2,0)</f>
        <v>1</v>
      </c>
      <c r="K1113" s="15">
        <f t="shared" si="120"/>
        <v>1</v>
      </c>
      <c r="L1113" s="15"/>
      <c r="M1113" s="15"/>
      <c r="N1113" s="16">
        <f t="shared" ca="1" si="122"/>
        <v>1</v>
      </c>
      <c r="O1113" s="8">
        <f t="shared" ca="1" si="123"/>
        <v>1</v>
      </c>
      <c r="P1113" s="8">
        <f t="shared" ca="1" si="124"/>
        <v>1</v>
      </c>
      <c r="Q1113" s="8">
        <f t="shared" si="121"/>
        <v>0</v>
      </c>
      <c r="R1113" s="16">
        <v>1</v>
      </c>
      <c r="S1113" s="16"/>
      <c r="T1113" s="19">
        <v>42625</v>
      </c>
      <c r="U1113" s="16">
        <v>0</v>
      </c>
      <c r="V1113" s="19"/>
      <c r="W1113" s="160"/>
      <c r="X1113" s="160"/>
      <c r="Y1113" s="160">
        <v>0</v>
      </c>
      <c r="Z1113" s="160"/>
      <c r="AA1113" s="160"/>
      <c r="AB1113" s="10">
        <v>42613</v>
      </c>
      <c r="AC1113" t="s">
        <v>239</v>
      </c>
      <c r="AD1113" s="160">
        <f t="shared" si="125"/>
        <v>1</v>
      </c>
      <c r="AF1113" t="s">
        <v>5253</v>
      </c>
      <c r="AG1113" t="str">
        <f t="shared" si="126"/>
        <v>цели: предоставление/погашение займов 3 лицам (РКК СБ №31 от 2016-05-17)</v>
      </c>
    </row>
    <row r="1114" spans="1:33" x14ac:dyDescent="0.25">
      <c r="A1114">
        <v>6477</v>
      </c>
      <c r="B1114">
        <v>16749</v>
      </c>
      <c r="C1114" s="6" t="s">
        <v>3062</v>
      </c>
      <c r="D1114" s="8">
        <v>500000000</v>
      </c>
      <c r="E1114" s="6" t="s">
        <v>3063</v>
      </c>
      <c r="G1114" s="10">
        <v>42285</v>
      </c>
      <c r="J1114" s="133">
        <f ca="1">VLOOKUP(A1114,OFFSET('Классификация клиентов'!$A$6,1,0,1000,2),2,0)</f>
        <v>1</v>
      </c>
      <c r="K1114" s="15">
        <f t="shared" si="120"/>
        <v>1</v>
      </c>
      <c r="L1114" s="15"/>
      <c r="M1114" s="15"/>
      <c r="N1114" s="16">
        <f t="shared" ca="1" si="122"/>
        <v>1</v>
      </c>
      <c r="O1114" s="8">
        <f t="shared" ca="1" si="123"/>
        <v>1</v>
      </c>
      <c r="P1114" s="8">
        <f t="shared" ca="1" si="124"/>
        <v>1</v>
      </c>
      <c r="Q1114" s="8">
        <f t="shared" si="121"/>
        <v>0</v>
      </c>
      <c r="R1114" s="16">
        <v>1</v>
      </c>
      <c r="S1114" s="16"/>
      <c r="T1114" s="19">
        <v>42287</v>
      </c>
      <c r="U1114" s="16">
        <v>0</v>
      </c>
      <c r="V1114" s="19"/>
      <c r="W1114" s="160"/>
      <c r="X1114" s="160"/>
      <c r="Y1114" s="160"/>
      <c r="Z1114" s="160"/>
      <c r="AA1114" s="160"/>
      <c r="AB1114" s="10">
        <v>42299</v>
      </c>
      <c r="AC1114" t="s">
        <v>239</v>
      </c>
      <c r="AD1114" s="160">
        <f t="shared" si="125"/>
        <v>0</v>
      </c>
      <c r="AF1114" t="s">
        <v>466</v>
      </c>
      <c r="AG1114" t="str">
        <f t="shared" si="126"/>
        <v/>
      </c>
    </row>
    <row r="1115" spans="1:33" x14ac:dyDescent="0.25">
      <c r="A1115">
        <v>6477</v>
      </c>
      <c r="B1115">
        <v>17560</v>
      </c>
      <c r="C1115" s="6" t="s">
        <v>3723</v>
      </c>
      <c r="D1115" s="8">
        <v>346000000</v>
      </c>
      <c r="E1115" s="6" t="s">
        <v>3724</v>
      </c>
      <c r="G1115" s="10">
        <v>42411</v>
      </c>
      <c r="J1115" s="133">
        <f ca="1">VLOOKUP(A1115,OFFSET('Классификация клиентов'!$A$6,1,0,1000,2),2,0)</f>
        <v>1</v>
      </c>
      <c r="K1115" s="15">
        <f t="shared" si="120"/>
        <v>1</v>
      </c>
      <c r="L1115" s="15"/>
      <c r="M1115" s="15"/>
      <c r="N1115" s="16">
        <f t="shared" ca="1" si="122"/>
        <v>1</v>
      </c>
      <c r="O1115" s="8">
        <f t="shared" ca="1" si="123"/>
        <v>1</v>
      </c>
      <c r="P1115" s="8">
        <f t="shared" ca="1" si="124"/>
        <v>1</v>
      </c>
      <c r="Q1115" s="8">
        <f t="shared" si="121"/>
        <v>0</v>
      </c>
      <c r="R1115" s="16">
        <v>1</v>
      </c>
      <c r="S1115" s="16"/>
      <c r="T1115" s="19">
        <v>42439</v>
      </c>
      <c r="U1115" s="16">
        <v>0</v>
      </c>
      <c r="V1115" s="19"/>
      <c r="W1115" s="160"/>
      <c r="X1115" s="160"/>
      <c r="Y1115" s="160">
        <v>0</v>
      </c>
      <c r="Z1115" s="160"/>
      <c r="AA1115" s="160"/>
      <c r="AB1115" s="10">
        <v>42521</v>
      </c>
      <c r="AC1115" t="s">
        <v>239</v>
      </c>
      <c r="AD1115" s="160">
        <f t="shared" si="125"/>
        <v>1</v>
      </c>
      <c r="AF1115" t="s">
        <v>2983</v>
      </c>
      <c r="AG1115" t="str">
        <f t="shared" si="126"/>
        <v>цели: предоставление/погашение займов 3 лицам (РМКК №71 от 2015-08-18)</v>
      </c>
    </row>
    <row r="1116" spans="1:33" x14ac:dyDescent="0.25">
      <c r="A1116">
        <v>6479</v>
      </c>
      <c r="B1116">
        <v>16093</v>
      </c>
      <c r="C1116" s="6" t="s">
        <v>2720</v>
      </c>
      <c r="D1116" s="8">
        <v>39500000</v>
      </c>
      <c r="E1116" s="6" t="s">
        <v>2721</v>
      </c>
      <c r="G1116" s="10">
        <v>41418</v>
      </c>
      <c r="J1116" s="133">
        <f ca="1">VLOOKUP(A1116,OFFSET('Классификация клиентов'!$A$6,1,0,1000,2),2,0)</f>
        <v>3</v>
      </c>
      <c r="K1116" s="15">
        <f t="shared" si="120"/>
        <v>3</v>
      </c>
      <c r="L1116" s="15"/>
      <c r="M1116" s="15"/>
      <c r="N1116" s="16">
        <f t="shared" ca="1" si="122"/>
        <v>5</v>
      </c>
      <c r="O1116" s="8">
        <f t="shared" ca="1" si="123"/>
        <v>5</v>
      </c>
      <c r="P1116" s="8">
        <f t="shared" ca="1" si="124"/>
        <v>5</v>
      </c>
      <c r="Q1116" s="8">
        <f t="shared" si="121"/>
        <v>0</v>
      </c>
      <c r="R1116" s="16">
        <v>1</v>
      </c>
      <c r="S1116" s="16"/>
      <c r="T1116" s="19">
        <v>36526</v>
      </c>
      <c r="U1116" s="16">
        <v>799</v>
      </c>
      <c r="V1116" s="19"/>
      <c r="W1116" s="160">
        <v>1</v>
      </c>
      <c r="X1116" s="160"/>
      <c r="Y1116" s="160"/>
      <c r="Z1116" s="160"/>
      <c r="AA1116" s="160"/>
      <c r="AB1116" s="10">
        <v>42338</v>
      </c>
      <c r="AC1116" t="s">
        <v>563</v>
      </c>
      <c r="AD1116" s="160">
        <f t="shared" si="125"/>
        <v>1</v>
      </c>
      <c r="AF1116" t="s">
        <v>1851</v>
      </c>
      <c r="AG1116" t="str">
        <f t="shared" si="126"/>
        <v>реструктуризация (РУОБ отсутствует)</v>
      </c>
    </row>
    <row r="1117" spans="1:33" x14ac:dyDescent="0.25">
      <c r="A1117">
        <v>6485</v>
      </c>
      <c r="B1117">
        <v>22405</v>
      </c>
      <c r="C1117" s="6" t="s">
        <v>4772</v>
      </c>
      <c r="D1117" s="8">
        <v>54000000</v>
      </c>
      <c r="E1117" s="6" t="s">
        <v>4776</v>
      </c>
      <c r="G1117" s="10">
        <v>42548</v>
      </c>
      <c r="J1117" s="133">
        <f ca="1">VLOOKUP(A1117,OFFSET('Классификация клиентов'!$A$6,1,0,1000,2),2,0)</f>
        <v>1</v>
      </c>
      <c r="K1117" s="15">
        <f t="shared" si="120"/>
        <v>1</v>
      </c>
      <c r="L1117" s="15"/>
      <c r="M1117" s="15"/>
      <c r="N1117" s="16">
        <f t="shared" ca="1" si="122"/>
        <v>1</v>
      </c>
      <c r="O1117" s="8">
        <f t="shared" ca="1" si="123"/>
        <v>1</v>
      </c>
      <c r="P1117" s="8">
        <f t="shared" ca="1" si="124"/>
        <v>1</v>
      </c>
      <c r="Q1117" s="8">
        <f t="shared" si="121"/>
        <v>0</v>
      </c>
      <c r="R1117" s="16">
        <v>1</v>
      </c>
      <c r="S1117" s="16"/>
      <c r="T1117" s="19">
        <v>42581</v>
      </c>
      <c r="U1117" s="16">
        <v>3</v>
      </c>
      <c r="V1117" s="19" t="s">
        <v>6383</v>
      </c>
      <c r="W1117" s="160"/>
      <c r="X1117" s="160"/>
      <c r="Y1117" s="160"/>
      <c r="Z1117" s="160"/>
      <c r="AA1117" s="160"/>
      <c r="AB1117" s="10">
        <v>42696</v>
      </c>
      <c r="AC1117" t="s">
        <v>296</v>
      </c>
      <c r="AD1117" s="160">
        <f t="shared" si="125"/>
        <v>0</v>
      </c>
      <c r="AF1117" t="s">
        <v>466</v>
      </c>
      <c r="AG1117" t="str">
        <f t="shared" si="126"/>
        <v/>
      </c>
    </row>
    <row r="1118" spans="1:33" x14ac:dyDescent="0.25">
      <c r="A1118">
        <v>6485</v>
      </c>
      <c r="B1118">
        <v>23218</v>
      </c>
      <c r="C1118" s="6" t="s">
        <v>4949</v>
      </c>
      <c r="D1118" s="8">
        <v>93199656.560000002</v>
      </c>
      <c r="E1118" s="6" t="s">
        <v>4966</v>
      </c>
      <c r="G1118" s="10">
        <v>42552</v>
      </c>
      <c r="J1118" s="133">
        <f ca="1">VLOOKUP(A1118,OFFSET('Классификация клиентов'!$A$6,1,0,1000,2),2,0)</f>
        <v>1</v>
      </c>
      <c r="K1118" s="15">
        <f t="shared" si="120"/>
        <v>1</v>
      </c>
      <c r="L1118" s="15"/>
      <c r="M1118" s="15"/>
      <c r="N1118" s="16">
        <f t="shared" ca="1" si="122"/>
        <v>1</v>
      </c>
      <c r="O1118" s="8">
        <f t="shared" ca="1" si="123"/>
        <v>1</v>
      </c>
      <c r="P1118" s="8">
        <f t="shared" ca="1" si="124"/>
        <v>1</v>
      </c>
      <c r="Q1118" s="8">
        <f t="shared" si="121"/>
        <v>0</v>
      </c>
      <c r="R1118" s="16">
        <v>1</v>
      </c>
      <c r="S1118" s="16"/>
      <c r="T1118" s="19">
        <v>42581</v>
      </c>
      <c r="U1118" s="16">
        <v>3</v>
      </c>
      <c r="V1118" s="19" t="s">
        <v>6383</v>
      </c>
      <c r="W1118" s="160"/>
      <c r="X1118" s="160"/>
      <c r="Y1118" s="160"/>
      <c r="Z1118" s="160"/>
      <c r="AA1118" s="160"/>
      <c r="AB1118" s="10">
        <v>42696</v>
      </c>
      <c r="AC1118" t="s">
        <v>296</v>
      </c>
      <c r="AD1118" s="160">
        <f t="shared" si="125"/>
        <v>0</v>
      </c>
      <c r="AF1118" t="s">
        <v>466</v>
      </c>
      <c r="AG1118" t="str">
        <f t="shared" si="126"/>
        <v/>
      </c>
    </row>
    <row r="1119" spans="1:33" x14ac:dyDescent="0.25">
      <c r="A1119">
        <v>6485</v>
      </c>
      <c r="B1119">
        <v>27095</v>
      </c>
      <c r="C1119" s="6" t="s">
        <v>6041</v>
      </c>
      <c r="D1119" s="8">
        <v>16350000</v>
      </c>
      <c r="E1119" s="6" t="s">
        <v>6184</v>
      </c>
      <c r="G1119" s="10">
        <v>42685</v>
      </c>
      <c r="J1119" s="133">
        <f ca="1">VLOOKUP(A1119,OFFSET('Классификация клиентов'!$A$6,1,0,1000,2),2,0)</f>
        <v>1</v>
      </c>
      <c r="K1119" s="15">
        <f t="shared" si="120"/>
        <v>1</v>
      </c>
      <c r="L1119" s="15"/>
      <c r="M1119" s="15"/>
      <c r="N1119" s="16">
        <f t="shared" ca="1" si="122"/>
        <v>1</v>
      </c>
      <c r="O1119" s="8">
        <f t="shared" ca="1" si="123"/>
        <v>1</v>
      </c>
      <c r="P1119" s="8">
        <f t="shared" ca="1" si="124"/>
        <v>1</v>
      </c>
      <c r="Q1119" s="8">
        <f t="shared" si="121"/>
        <v>0</v>
      </c>
      <c r="R1119" s="16">
        <v>1</v>
      </c>
      <c r="S1119" s="16"/>
      <c r="T1119" s="19">
        <v>42704</v>
      </c>
      <c r="U1119" s="16">
        <v>0</v>
      </c>
      <c r="V1119" s="19"/>
      <c r="W1119" s="160"/>
      <c r="X1119" s="160"/>
      <c r="Y1119" s="160"/>
      <c r="Z1119" s="160"/>
      <c r="AA1119" s="160"/>
      <c r="AB1119" s="10">
        <v>42696</v>
      </c>
      <c r="AC1119" t="s">
        <v>296</v>
      </c>
      <c r="AD1119" s="160">
        <f t="shared" si="125"/>
        <v>0</v>
      </c>
      <c r="AF1119" t="s">
        <v>466</v>
      </c>
      <c r="AG1119" t="str">
        <f t="shared" si="126"/>
        <v/>
      </c>
    </row>
    <row r="1120" spans="1:33" x14ac:dyDescent="0.25">
      <c r="A1120">
        <v>6491</v>
      </c>
      <c r="B1120">
        <v>16934</v>
      </c>
      <c r="C1120" s="6" t="s">
        <v>3227</v>
      </c>
      <c r="D1120" s="8">
        <v>654258624.41999996</v>
      </c>
      <c r="E1120" s="6" t="s">
        <v>3228</v>
      </c>
      <c r="G1120" s="10">
        <v>42307</v>
      </c>
      <c r="J1120" s="133">
        <f ca="1">VLOOKUP(A1120,OFFSET('Классификация клиентов'!$A$6,1,0,1000,2),2,0)</f>
        <v>1</v>
      </c>
      <c r="K1120" s="15">
        <f t="shared" si="120"/>
        <v>1</v>
      </c>
      <c r="L1120" s="15"/>
      <c r="M1120" s="15"/>
      <c r="N1120" s="16">
        <f t="shared" ca="1" si="122"/>
        <v>1</v>
      </c>
      <c r="O1120" s="8">
        <f t="shared" ca="1" si="123"/>
        <v>1</v>
      </c>
      <c r="P1120" s="8">
        <f t="shared" ca="1" si="124"/>
        <v>1</v>
      </c>
      <c r="Q1120" s="8">
        <f t="shared" si="121"/>
        <v>0</v>
      </c>
      <c r="R1120" s="16">
        <v>1</v>
      </c>
      <c r="S1120" s="16"/>
      <c r="T1120" s="19">
        <v>42328</v>
      </c>
      <c r="U1120" s="16">
        <v>0</v>
      </c>
      <c r="V1120" s="19"/>
      <c r="W1120" s="160"/>
      <c r="X1120" s="160"/>
      <c r="Y1120" s="160"/>
      <c r="Z1120" s="160"/>
      <c r="AA1120" s="160"/>
      <c r="AB1120" s="10">
        <v>42328</v>
      </c>
      <c r="AC1120" t="s">
        <v>296</v>
      </c>
      <c r="AD1120" s="160">
        <f t="shared" si="125"/>
        <v>0</v>
      </c>
      <c r="AF1120" t="s">
        <v>466</v>
      </c>
      <c r="AG1120" t="str">
        <f t="shared" si="126"/>
        <v/>
      </c>
    </row>
    <row r="1121" spans="1:33" x14ac:dyDescent="0.25">
      <c r="A1121">
        <v>6491</v>
      </c>
      <c r="B1121">
        <v>17714</v>
      </c>
      <c r="C1121" s="6" t="s">
        <v>3865</v>
      </c>
      <c r="D1121" s="8">
        <v>199995631.03</v>
      </c>
      <c r="E1121" s="6" t="s">
        <v>3869</v>
      </c>
      <c r="G1121" s="10">
        <v>42459</v>
      </c>
      <c r="J1121" s="133">
        <f ca="1">VLOOKUP(A1121,OFFSET('Классификация клиентов'!$A$6,1,0,1000,2),2,0)</f>
        <v>1</v>
      </c>
      <c r="K1121" s="15">
        <f t="shared" si="120"/>
        <v>1</v>
      </c>
      <c r="L1121" s="15"/>
      <c r="M1121" s="15"/>
      <c r="N1121" s="16">
        <f t="shared" ca="1" si="122"/>
        <v>1</v>
      </c>
      <c r="O1121" s="8">
        <f t="shared" ca="1" si="123"/>
        <v>1</v>
      </c>
      <c r="P1121" s="8">
        <f t="shared" ca="1" si="124"/>
        <v>1</v>
      </c>
      <c r="Q1121" s="8">
        <f t="shared" si="121"/>
        <v>0</v>
      </c>
      <c r="R1121" s="16">
        <v>1</v>
      </c>
      <c r="S1121" s="16"/>
      <c r="T1121" s="19">
        <v>42480</v>
      </c>
      <c r="U1121" s="16">
        <v>0</v>
      </c>
      <c r="V1121" s="19"/>
      <c r="W1121" s="160"/>
      <c r="X1121" s="160"/>
      <c r="Y1121" s="160"/>
      <c r="Z1121" s="160"/>
      <c r="AA1121" s="160"/>
      <c r="AB1121" s="10">
        <v>42460</v>
      </c>
      <c r="AC1121" t="s">
        <v>296</v>
      </c>
      <c r="AD1121" s="160">
        <f t="shared" si="125"/>
        <v>0</v>
      </c>
      <c r="AF1121" t="s">
        <v>466</v>
      </c>
      <c r="AG1121" t="str">
        <f t="shared" si="126"/>
        <v/>
      </c>
    </row>
    <row r="1122" spans="1:33" x14ac:dyDescent="0.25">
      <c r="A1122">
        <v>6491</v>
      </c>
      <c r="B1122">
        <v>17811</v>
      </c>
      <c r="C1122" s="6" t="s">
        <v>3985</v>
      </c>
      <c r="D1122" s="8">
        <v>2000000000</v>
      </c>
      <c r="E1122" s="6" t="s">
        <v>3988</v>
      </c>
      <c r="G1122" s="10">
        <v>42487</v>
      </c>
      <c r="J1122" s="133">
        <f ca="1">VLOOKUP(A1122,OFFSET('Классификация клиентов'!$A$6,1,0,1000,2),2,0)</f>
        <v>1</v>
      </c>
      <c r="K1122" s="15">
        <f t="shared" si="120"/>
        <v>1</v>
      </c>
      <c r="L1122" s="15"/>
      <c r="M1122" s="15"/>
      <c r="N1122" s="16">
        <f t="shared" ca="1" si="122"/>
        <v>1</v>
      </c>
      <c r="O1122" s="8">
        <f t="shared" ca="1" si="123"/>
        <v>1</v>
      </c>
      <c r="P1122" s="8">
        <f t="shared" ca="1" si="124"/>
        <v>1</v>
      </c>
      <c r="Q1122" s="8">
        <f t="shared" si="121"/>
        <v>0</v>
      </c>
      <c r="R1122" s="16">
        <v>1</v>
      </c>
      <c r="S1122" s="16"/>
      <c r="T1122" s="19">
        <v>42510</v>
      </c>
      <c r="U1122" s="16">
        <v>0</v>
      </c>
      <c r="V1122" s="19"/>
      <c r="W1122" s="160"/>
      <c r="X1122" s="160"/>
      <c r="Y1122" s="160">
        <v>0</v>
      </c>
      <c r="Z1122" s="160"/>
      <c r="AA1122" s="160"/>
      <c r="AB1122" s="10">
        <v>42490</v>
      </c>
      <c r="AC1122" t="s">
        <v>296</v>
      </c>
      <c r="AD1122" s="160">
        <f t="shared" si="125"/>
        <v>1</v>
      </c>
      <c r="AF1122" t="s">
        <v>3989</v>
      </c>
      <c r="AG1122" t="str">
        <f t="shared" si="126"/>
        <v>цели: предоставление/погашение займов 3 лицам (РП №4 от 2016-02-05)</v>
      </c>
    </row>
    <row r="1123" spans="1:33" x14ac:dyDescent="0.25">
      <c r="A1123">
        <v>6515</v>
      </c>
      <c r="B1123">
        <v>25258</v>
      </c>
      <c r="C1123" s="6" t="s">
        <v>5150</v>
      </c>
      <c r="D1123" s="8">
        <v>100000000</v>
      </c>
      <c r="E1123" s="6" t="s">
        <v>5154</v>
      </c>
      <c r="G1123" s="10">
        <v>42585</v>
      </c>
      <c r="J1123" s="133">
        <f ca="1">VLOOKUP(A1123,OFFSET('Классификация клиентов'!$A$6,1,0,1000,2),2,0)</f>
        <v>1</v>
      </c>
      <c r="K1123" s="15">
        <f t="shared" si="120"/>
        <v>1</v>
      </c>
      <c r="L1123" s="15"/>
      <c r="M1123" s="15"/>
      <c r="N1123" s="16">
        <f t="shared" ca="1" si="122"/>
        <v>1</v>
      </c>
      <c r="O1123" s="8">
        <f t="shared" ca="1" si="123"/>
        <v>1</v>
      </c>
      <c r="P1123" s="8">
        <f t="shared" ca="1" si="124"/>
        <v>1</v>
      </c>
      <c r="Q1123" s="8">
        <f t="shared" si="121"/>
        <v>0</v>
      </c>
      <c r="R1123" s="16">
        <v>1</v>
      </c>
      <c r="S1123" s="16"/>
      <c r="T1123" s="19">
        <v>42613</v>
      </c>
      <c r="U1123" s="16">
        <v>0</v>
      </c>
      <c r="V1123" s="19"/>
      <c r="W1123" s="160"/>
      <c r="X1123" s="160"/>
      <c r="Y1123" s="160"/>
      <c r="Z1123" s="160"/>
      <c r="AA1123" s="160"/>
      <c r="AB1123" s="10">
        <v>42604</v>
      </c>
      <c r="AC1123" t="s">
        <v>239</v>
      </c>
      <c r="AD1123" s="160">
        <f t="shared" si="125"/>
        <v>0</v>
      </c>
      <c r="AF1123" t="s">
        <v>466</v>
      </c>
      <c r="AG1123" t="str">
        <f t="shared" si="126"/>
        <v/>
      </c>
    </row>
    <row r="1124" spans="1:33" x14ac:dyDescent="0.25">
      <c r="A1124">
        <v>6516</v>
      </c>
      <c r="B1124">
        <v>27368</v>
      </c>
      <c r="C1124" s="6" t="s">
        <v>7063</v>
      </c>
      <c r="D1124" s="8">
        <v>344936537.23000002</v>
      </c>
      <c r="E1124" s="6" t="s">
        <v>7077</v>
      </c>
      <c r="G1124" s="10">
        <v>42727</v>
      </c>
      <c r="J1124" s="133">
        <f ca="1">VLOOKUP(A1124,OFFSET('Классификация клиентов'!$A$6,1,0,1000,2),2,0)</f>
        <v>1</v>
      </c>
      <c r="K1124" s="15">
        <f t="shared" ca="1" si="120"/>
        <v>1</v>
      </c>
      <c r="L1124" s="15"/>
      <c r="M1124" s="15"/>
      <c r="N1124" s="16">
        <f t="shared" ca="1" si="122"/>
        <v>1</v>
      </c>
      <c r="O1124" s="8">
        <f t="shared" ca="1" si="123"/>
        <v>1</v>
      </c>
      <c r="P1124" s="8">
        <f t="shared" ca="1" si="124"/>
        <v>1</v>
      </c>
      <c r="Q1124" s="8">
        <f t="shared" si="121"/>
        <v>0</v>
      </c>
      <c r="R1124" s="16">
        <v>0</v>
      </c>
      <c r="S1124" s="16"/>
      <c r="T1124" s="19">
        <v>42807</v>
      </c>
      <c r="U1124" s="16">
        <v>0</v>
      </c>
      <c r="V1124" s="19"/>
      <c r="W1124" s="160"/>
      <c r="X1124" s="160"/>
      <c r="Y1124" s="160"/>
      <c r="Z1124" s="160"/>
      <c r="AA1124" s="160"/>
      <c r="AB1124" s="10">
        <v>42735</v>
      </c>
      <c r="AC1124" t="s">
        <v>296</v>
      </c>
      <c r="AD1124" s="160">
        <f t="shared" si="125"/>
        <v>0</v>
      </c>
      <c r="AF1124" t="s">
        <v>466</v>
      </c>
      <c r="AG1124" t="str">
        <f t="shared" si="126"/>
        <v/>
      </c>
    </row>
    <row r="1125" spans="1:33" x14ac:dyDescent="0.25">
      <c r="A1125">
        <v>6518</v>
      </c>
      <c r="B1125">
        <v>17173</v>
      </c>
      <c r="C1125" s="6" t="s">
        <v>3408</v>
      </c>
      <c r="D1125" s="8">
        <v>79988000</v>
      </c>
      <c r="E1125" s="6" t="s">
        <v>3410</v>
      </c>
      <c r="G1125" s="10">
        <v>42339</v>
      </c>
      <c r="J1125" s="133">
        <f ca="1">VLOOKUP(A1125,OFFSET('Классификация клиентов'!$A$6,1,0,1000,2),2,0)</f>
        <v>1</v>
      </c>
      <c r="K1125" s="15">
        <f t="shared" si="120"/>
        <v>1</v>
      </c>
      <c r="L1125" s="15"/>
      <c r="M1125" s="15"/>
      <c r="N1125" s="16">
        <f t="shared" ca="1" si="122"/>
        <v>1</v>
      </c>
      <c r="O1125" s="8">
        <f t="shared" ca="1" si="123"/>
        <v>1</v>
      </c>
      <c r="P1125" s="8">
        <f t="shared" ca="1" si="124"/>
        <v>1</v>
      </c>
      <c r="Q1125" s="8">
        <f t="shared" si="121"/>
        <v>0</v>
      </c>
      <c r="R1125" s="16">
        <v>1</v>
      </c>
      <c r="S1125" s="16"/>
      <c r="T1125" s="19">
        <v>42348</v>
      </c>
      <c r="U1125" s="16">
        <v>0</v>
      </c>
      <c r="V1125" s="19"/>
      <c r="W1125" s="160"/>
      <c r="X1125" s="160"/>
      <c r="Y1125" s="160"/>
      <c r="Z1125" s="160"/>
      <c r="AA1125" s="160"/>
      <c r="AB1125" s="10">
        <v>42360</v>
      </c>
      <c r="AC1125" t="s">
        <v>239</v>
      </c>
      <c r="AD1125" s="160">
        <f t="shared" si="125"/>
        <v>0</v>
      </c>
      <c r="AF1125" t="s">
        <v>466</v>
      </c>
      <c r="AG1125" t="str">
        <f t="shared" si="126"/>
        <v/>
      </c>
    </row>
    <row r="1126" spans="1:33" x14ac:dyDescent="0.25">
      <c r="A1126">
        <v>6518</v>
      </c>
      <c r="B1126">
        <v>17692</v>
      </c>
      <c r="C1126" s="6" t="s">
        <v>3843</v>
      </c>
      <c r="D1126" s="8">
        <v>28600000</v>
      </c>
      <c r="E1126" s="6" t="s">
        <v>3846</v>
      </c>
      <c r="G1126" s="10">
        <v>42454</v>
      </c>
      <c r="J1126" s="133">
        <f ca="1">VLOOKUP(A1126,OFFSET('Классификация клиентов'!$A$6,1,0,1000,2),2,0)</f>
        <v>1</v>
      </c>
      <c r="K1126" s="15">
        <f t="shared" si="120"/>
        <v>1</v>
      </c>
      <c r="L1126" s="15"/>
      <c r="M1126" s="15"/>
      <c r="N1126" s="16">
        <f t="shared" ca="1" si="122"/>
        <v>1</v>
      </c>
      <c r="O1126" s="8">
        <f t="shared" ca="1" si="123"/>
        <v>1</v>
      </c>
      <c r="P1126" s="8">
        <f t="shared" ca="1" si="124"/>
        <v>1</v>
      </c>
      <c r="Q1126" s="8">
        <f t="shared" si="121"/>
        <v>0</v>
      </c>
      <c r="R1126" s="16">
        <v>1</v>
      </c>
      <c r="S1126" s="16"/>
      <c r="T1126" s="19">
        <v>42485</v>
      </c>
      <c r="U1126" s="16">
        <v>0</v>
      </c>
      <c r="V1126" s="19"/>
      <c r="W1126" s="160"/>
      <c r="X1126" s="160"/>
      <c r="Y1126" s="160">
        <v>0</v>
      </c>
      <c r="Z1126" s="160"/>
      <c r="AA1126" s="160"/>
      <c r="AB1126" s="10">
        <v>42521</v>
      </c>
      <c r="AC1126" t="s">
        <v>239</v>
      </c>
      <c r="AD1126" s="160">
        <f t="shared" si="125"/>
        <v>1</v>
      </c>
      <c r="AF1126" t="s">
        <v>3847</v>
      </c>
      <c r="AG1126" t="str">
        <f t="shared" si="126"/>
        <v>цели: предоставление/погашение займов 3 лицам (РККМР №25 от 2015-09-10)</v>
      </c>
    </row>
    <row r="1127" spans="1:33" x14ac:dyDescent="0.25">
      <c r="A1127">
        <v>6520</v>
      </c>
      <c r="B1127">
        <v>27387</v>
      </c>
      <c r="C1127" s="6" t="s">
        <v>7096</v>
      </c>
      <c r="D1127" s="8">
        <v>1000000000</v>
      </c>
      <c r="E1127" s="6" t="s">
        <v>7119</v>
      </c>
      <c r="G1127" s="10">
        <v>42733</v>
      </c>
      <c r="J1127" s="133">
        <f ca="1">VLOOKUP(A1127,OFFSET('Классификация клиентов'!$A$6,1,0,1000,2),2,0)</f>
        <v>1</v>
      </c>
      <c r="K1127" s="15">
        <f t="shared" si="120"/>
        <v>1</v>
      </c>
      <c r="L1127" s="15"/>
      <c r="M1127" s="15"/>
      <c r="N1127" s="16">
        <f t="shared" ca="1" si="122"/>
        <v>1</v>
      </c>
      <c r="O1127" s="8">
        <f t="shared" ca="1" si="123"/>
        <v>1</v>
      </c>
      <c r="P1127" s="8">
        <f t="shared" ca="1" si="124"/>
        <v>1</v>
      </c>
      <c r="Q1127" s="8">
        <f t="shared" si="121"/>
        <v>0</v>
      </c>
      <c r="R1127" s="16">
        <v>1</v>
      </c>
      <c r="S1127" s="16"/>
      <c r="T1127" s="19">
        <v>42766</v>
      </c>
      <c r="U1127" s="16">
        <v>0</v>
      </c>
      <c r="V1127" s="19"/>
      <c r="W1127" s="160"/>
      <c r="X1127" s="160"/>
      <c r="Y1127" s="160">
        <v>0</v>
      </c>
      <c r="Z1127" s="160"/>
      <c r="AA1127" s="160"/>
      <c r="AB1127" s="10">
        <v>42735</v>
      </c>
      <c r="AC1127" t="s">
        <v>296</v>
      </c>
      <c r="AD1127" s="160">
        <f t="shared" si="125"/>
        <v>1</v>
      </c>
      <c r="AF1127" t="s">
        <v>7120</v>
      </c>
      <c r="AG1127" t="str">
        <f t="shared" si="126"/>
        <v>цели: предоставление/погашение займов 3 лицам (РКК КИБ №19 от 2016-02-25)</v>
      </c>
    </row>
    <row r="1128" spans="1:33" x14ac:dyDescent="0.25">
      <c r="A1128">
        <v>6528</v>
      </c>
      <c r="B1128">
        <v>26693</v>
      </c>
      <c r="C1128" s="6" t="s">
        <v>5476</v>
      </c>
      <c r="D1128" s="8">
        <v>49000000</v>
      </c>
      <c r="E1128" s="6" t="s">
        <v>5479</v>
      </c>
      <c r="G1128" s="10">
        <v>42619</v>
      </c>
      <c r="J1128" s="133">
        <f ca="1">VLOOKUP(A1128,OFFSET('Классификация клиентов'!$A$6,1,0,1000,2),2,0)</f>
        <v>1</v>
      </c>
      <c r="K1128" s="15">
        <f t="shared" si="120"/>
        <v>1</v>
      </c>
      <c r="L1128" s="15"/>
      <c r="M1128" s="15"/>
      <c r="N1128" s="16">
        <f t="shared" ca="1" si="122"/>
        <v>1</v>
      </c>
      <c r="O1128" s="8">
        <f t="shared" ca="1" si="123"/>
        <v>1</v>
      </c>
      <c r="P1128" s="8">
        <f t="shared" ca="1" si="124"/>
        <v>1</v>
      </c>
      <c r="Q1128" s="8">
        <f t="shared" si="121"/>
        <v>0</v>
      </c>
      <c r="R1128" s="16">
        <v>1</v>
      </c>
      <c r="S1128" s="16"/>
      <c r="T1128" s="19">
        <v>42643</v>
      </c>
      <c r="U1128" s="16">
        <v>0</v>
      </c>
      <c r="V1128" s="19"/>
      <c r="W1128" s="160"/>
      <c r="X1128" s="160"/>
      <c r="Y1128" s="160"/>
      <c r="Z1128" s="160"/>
      <c r="AA1128" s="160"/>
      <c r="AB1128" s="10">
        <v>42643</v>
      </c>
      <c r="AC1128" t="s">
        <v>239</v>
      </c>
      <c r="AD1128" s="160">
        <f t="shared" si="125"/>
        <v>0</v>
      </c>
      <c r="AF1128" t="s">
        <v>466</v>
      </c>
      <c r="AG1128" t="str">
        <f t="shared" si="126"/>
        <v/>
      </c>
    </row>
    <row r="1129" spans="1:33" x14ac:dyDescent="0.25">
      <c r="A1129">
        <v>6536</v>
      </c>
      <c r="B1129">
        <v>16681</v>
      </c>
      <c r="C1129" s="6" t="s">
        <v>2977</v>
      </c>
      <c r="D1129" s="8">
        <v>392000000</v>
      </c>
      <c r="E1129" s="6" t="s">
        <v>2982</v>
      </c>
      <c r="G1129" s="10">
        <v>42277</v>
      </c>
      <c r="J1129" s="133">
        <f ca="1">VLOOKUP(A1129,OFFSET('Классификация клиентов'!$A$6,1,0,1000,2),2,0)</f>
        <v>1</v>
      </c>
      <c r="K1129" s="15">
        <f t="shared" si="120"/>
        <v>1</v>
      </c>
      <c r="L1129" s="15"/>
      <c r="M1129" s="15"/>
      <c r="N1129" s="16">
        <f t="shared" ca="1" si="122"/>
        <v>1</v>
      </c>
      <c r="O1129" s="8">
        <f t="shared" ca="1" si="123"/>
        <v>1</v>
      </c>
      <c r="P1129" s="8">
        <f t="shared" ca="1" si="124"/>
        <v>1</v>
      </c>
      <c r="Q1129" s="8">
        <f t="shared" si="121"/>
        <v>0</v>
      </c>
      <c r="R1129" s="16">
        <v>1</v>
      </c>
      <c r="S1129" s="16"/>
      <c r="T1129" s="19">
        <v>42310</v>
      </c>
      <c r="U1129" s="16">
        <v>0</v>
      </c>
      <c r="V1129" s="19"/>
      <c r="W1129" s="160"/>
      <c r="X1129" s="160"/>
      <c r="Y1129" s="160">
        <v>0</v>
      </c>
      <c r="Z1129" s="160"/>
      <c r="AA1129" s="160"/>
      <c r="AB1129" s="10">
        <v>42521</v>
      </c>
      <c r="AC1129" t="s">
        <v>239</v>
      </c>
      <c r="AD1129" s="160">
        <f t="shared" si="125"/>
        <v>1</v>
      </c>
      <c r="AF1129" t="s">
        <v>2983</v>
      </c>
      <c r="AG1129" t="str">
        <f t="shared" si="126"/>
        <v>цели: предоставление/погашение займов 3 лицам (РМКК №71 от 2015-08-18)</v>
      </c>
    </row>
    <row r="1130" spans="1:33" x14ac:dyDescent="0.25">
      <c r="A1130">
        <v>6538</v>
      </c>
      <c r="B1130">
        <v>22154</v>
      </c>
      <c r="C1130" s="6" t="s">
        <v>5928</v>
      </c>
      <c r="D1130" s="8">
        <v>1000000000</v>
      </c>
      <c r="E1130" s="6" t="s">
        <v>4752</v>
      </c>
      <c r="G1130" s="10">
        <v>42520</v>
      </c>
      <c r="J1130" s="133">
        <f ca="1">VLOOKUP(A1130,OFFSET('Классификация клиентов'!$A$6,1,0,1000,2),2,0)</f>
        <v>1</v>
      </c>
      <c r="K1130" s="15">
        <f t="shared" si="120"/>
        <v>1</v>
      </c>
      <c r="L1130" s="15"/>
      <c r="M1130" s="15"/>
      <c r="N1130" s="16">
        <f t="shared" ca="1" si="122"/>
        <v>1</v>
      </c>
      <c r="O1130" s="8">
        <f t="shared" ca="1" si="123"/>
        <v>1</v>
      </c>
      <c r="P1130" s="8">
        <f t="shared" ca="1" si="124"/>
        <v>1</v>
      </c>
      <c r="Q1130" s="8">
        <f t="shared" si="121"/>
        <v>0</v>
      </c>
      <c r="R1130" s="16">
        <v>1</v>
      </c>
      <c r="S1130" s="16"/>
      <c r="T1130" s="19">
        <v>42549</v>
      </c>
      <c r="U1130" s="16">
        <v>0</v>
      </c>
      <c r="V1130" s="19"/>
      <c r="W1130" s="160"/>
      <c r="X1130" s="160"/>
      <c r="Y1130" s="160">
        <v>0</v>
      </c>
      <c r="Z1130" s="160"/>
      <c r="AA1130" s="160"/>
      <c r="AB1130" s="10">
        <v>42696</v>
      </c>
      <c r="AC1130" t="s">
        <v>296</v>
      </c>
      <c r="AD1130" s="160">
        <f t="shared" si="125"/>
        <v>1</v>
      </c>
      <c r="AF1130" t="s">
        <v>5226</v>
      </c>
      <c r="AG1130" t="str">
        <f t="shared" si="126"/>
        <v>цели: предоставление/погашение займов 3 лицам (РКК КИБ №78 от 2016-07-07)</v>
      </c>
    </row>
    <row r="1131" spans="1:33" x14ac:dyDescent="0.25">
      <c r="A1131">
        <v>6545</v>
      </c>
      <c r="B1131">
        <v>27202</v>
      </c>
      <c r="C1131" s="6" t="s">
        <v>6758</v>
      </c>
      <c r="D1131" s="8">
        <v>79835576.680000007</v>
      </c>
      <c r="E1131" s="6" t="s">
        <v>6761</v>
      </c>
      <c r="G1131" s="10">
        <v>42705</v>
      </c>
      <c r="J1131" s="133">
        <f ca="1">VLOOKUP(A1131,OFFSET('Классификация клиентов'!$A$6,1,0,1000,2),2,0)</f>
        <v>1</v>
      </c>
      <c r="K1131" s="15">
        <f t="shared" si="120"/>
        <v>1</v>
      </c>
      <c r="L1131" s="15"/>
      <c r="M1131" s="15"/>
      <c r="N1131" s="16">
        <f t="shared" ca="1" si="122"/>
        <v>1</v>
      </c>
      <c r="O1131" s="8">
        <f t="shared" ca="1" si="123"/>
        <v>1</v>
      </c>
      <c r="P1131" s="8">
        <f t="shared" ca="1" si="124"/>
        <v>1</v>
      </c>
      <c r="Q1131" s="8">
        <f t="shared" si="121"/>
        <v>0</v>
      </c>
      <c r="R1131" s="16">
        <v>1</v>
      </c>
      <c r="S1131" s="16"/>
      <c r="T1131" s="19">
        <v>42725</v>
      </c>
      <c r="U1131" s="16">
        <v>0</v>
      </c>
      <c r="V1131" s="19"/>
      <c r="W1131" s="160"/>
      <c r="X1131" s="160"/>
      <c r="Y1131" s="160"/>
      <c r="Z1131" s="160"/>
      <c r="AA1131" s="160"/>
      <c r="AB1131" s="10">
        <v>42726</v>
      </c>
      <c r="AC1131" t="s">
        <v>239</v>
      </c>
      <c r="AD1131" s="160">
        <f t="shared" si="125"/>
        <v>0</v>
      </c>
      <c r="AF1131" t="s">
        <v>466</v>
      </c>
      <c r="AG1131" t="str">
        <f t="shared" si="126"/>
        <v/>
      </c>
    </row>
    <row r="1132" spans="1:33" x14ac:dyDescent="0.25">
      <c r="A1132">
        <v>6548</v>
      </c>
      <c r="B1132">
        <v>17149</v>
      </c>
      <c r="C1132" s="6" t="s">
        <v>3433</v>
      </c>
      <c r="D1132" s="8">
        <v>7219416000</v>
      </c>
      <c r="E1132" s="6" t="s">
        <v>3434</v>
      </c>
      <c r="G1132" s="10">
        <v>42333</v>
      </c>
      <c r="J1132" s="133">
        <f ca="1">VLOOKUP(A1132,OFFSET('Классификация клиентов'!$A$6,1,0,1000,2),2,0)</f>
        <v>1</v>
      </c>
      <c r="K1132" s="15">
        <f t="shared" si="120"/>
        <v>1</v>
      </c>
      <c r="L1132" s="15"/>
      <c r="M1132" s="15"/>
      <c r="N1132" s="16">
        <f t="shared" ca="1" si="122"/>
        <v>1</v>
      </c>
      <c r="O1132" s="8">
        <f t="shared" ca="1" si="123"/>
        <v>1</v>
      </c>
      <c r="P1132" s="8">
        <f t="shared" ca="1" si="124"/>
        <v>1</v>
      </c>
      <c r="Q1132" s="8">
        <f t="shared" si="121"/>
        <v>0</v>
      </c>
      <c r="R1132" s="16">
        <v>1</v>
      </c>
      <c r="S1132" s="16"/>
      <c r="T1132" s="19">
        <v>42345</v>
      </c>
      <c r="U1132" s="16">
        <v>0</v>
      </c>
      <c r="V1132" s="19"/>
      <c r="W1132" s="160"/>
      <c r="X1132" s="160"/>
      <c r="Y1132" s="160">
        <v>0</v>
      </c>
      <c r="Z1132" s="160"/>
      <c r="AA1132" s="160"/>
      <c r="AB1132" s="10">
        <v>42360</v>
      </c>
      <c r="AC1132" t="s">
        <v>296</v>
      </c>
      <c r="AD1132" s="160">
        <f t="shared" si="125"/>
        <v>1</v>
      </c>
      <c r="AF1132" t="s">
        <v>3457</v>
      </c>
      <c r="AG1132" t="str">
        <f t="shared" si="126"/>
        <v>цели: предоставление/погашение займов 3 лицам (РП №106 от 2015-11-09)</v>
      </c>
    </row>
    <row r="1133" spans="1:33" x14ac:dyDescent="0.25">
      <c r="A1133">
        <v>6548</v>
      </c>
      <c r="B1133">
        <v>17207</v>
      </c>
      <c r="C1133" s="6" t="s">
        <v>3431</v>
      </c>
      <c r="D1133" s="8">
        <v>4602920000</v>
      </c>
      <c r="E1133" s="6" t="s">
        <v>3432</v>
      </c>
      <c r="G1133" s="10">
        <v>42333</v>
      </c>
      <c r="J1133" s="133">
        <f ca="1">VLOOKUP(A1133,OFFSET('Классификация клиентов'!$A$6,1,0,1000,2),2,0)</f>
        <v>1</v>
      </c>
      <c r="K1133" s="15">
        <f t="shared" si="120"/>
        <v>1</v>
      </c>
      <c r="L1133" s="15"/>
      <c r="M1133" s="15"/>
      <c r="N1133" s="16">
        <f t="shared" ca="1" si="122"/>
        <v>1</v>
      </c>
      <c r="O1133" s="8">
        <f t="shared" ca="1" si="123"/>
        <v>1</v>
      </c>
      <c r="P1133" s="8">
        <f t="shared" ca="1" si="124"/>
        <v>1</v>
      </c>
      <c r="Q1133" s="8">
        <f t="shared" si="121"/>
        <v>0</v>
      </c>
      <c r="R1133" s="16">
        <v>1</v>
      </c>
      <c r="S1133" s="16"/>
      <c r="T1133" s="19">
        <v>42342</v>
      </c>
      <c r="U1133" s="16">
        <v>0</v>
      </c>
      <c r="V1133" s="19"/>
      <c r="W1133" s="160">
        <v>0</v>
      </c>
      <c r="X1133" s="160"/>
      <c r="Y1133" s="160">
        <v>0</v>
      </c>
      <c r="Z1133" s="160"/>
      <c r="AA1133" s="160"/>
      <c r="AB1133" s="10">
        <v>42643</v>
      </c>
      <c r="AC1133" t="s">
        <v>296</v>
      </c>
      <c r="AD1133" s="160">
        <f t="shared" si="125"/>
        <v>2</v>
      </c>
      <c r="AF1133" t="s">
        <v>5506</v>
      </c>
      <c r="AG1133" t="str">
        <f t="shared" si="126"/>
        <v>реструктуризация (РП №76 от 2016-09-13);
цели: погашение задолженности 3 лиц перед др. банками (РП №106 от 2015-11-09)</v>
      </c>
    </row>
    <row r="1134" spans="1:33" x14ac:dyDescent="0.25">
      <c r="A1134">
        <v>6550</v>
      </c>
      <c r="B1134">
        <v>16967</v>
      </c>
      <c r="C1134" s="6" t="s">
        <v>3250</v>
      </c>
      <c r="D1134" s="8">
        <v>129440000</v>
      </c>
      <c r="E1134" s="6" t="s">
        <v>3251</v>
      </c>
      <c r="G1134" s="10">
        <v>42313</v>
      </c>
      <c r="J1134" s="133">
        <f ca="1">VLOOKUP(A1134,OFFSET('Классификация клиентов'!$A$6,1,0,1000,2),2,0)</f>
        <v>1</v>
      </c>
      <c r="K1134" s="15">
        <f t="shared" si="120"/>
        <v>1</v>
      </c>
      <c r="L1134" s="15"/>
      <c r="M1134" s="15"/>
      <c r="N1134" s="16">
        <f t="shared" ca="1" si="122"/>
        <v>1</v>
      </c>
      <c r="O1134" s="8">
        <f t="shared" ca="1" si="123"/>
        <v>1</v>
      </c>
      <c r="P1134" s="8">
        <f t="shared" ca="1" si="124"/>
        <v>1</v>
      </c>
      <c r="Q1134" s="8">
        <f t="shared" si="121"/>
        <v>0</v>
      </c>
      <c r="R1134" s="16">
        <v>1</v>
      </c>
      <c r="S1134" s="16"/>
      <c r="T1134" s="19">
        <v>42338</v>
      </c>
      <c r="U1134" s="16">
        <v>0</v>
      </c>
      <c r="V1134" s="19"/>
      <c r="W1134" s="160"/>
      <c r="X1134" s="160"/>
      <c r="Y1134" s="160"/>
      <c r="Z1134" s="160"/>
      <c r="AA1134" s="160"/>
      <c r="AB1134" s="10">
        <v>42328</v>
      </c>
      <c r="AC1134" t="s">
        <v>239</v>
      </c>
      <c r="AD1134" s="160">
        <f t="shared" si="125"/>
        <v>0</v>
      </c>
      <c r="AF1134" t="s">
        <v>466</v>
      </c>
      <c r="AG1134" t="str">
        <f t="shared" si="126"/>
        <v/>
      </c>
    </row>
    <row r="1135" spans="1:33" x14ac:dyDescent="0.25">
      <c r="A1135">
        <v>6550</v>
      </c>
      <c r="B1135">
        <v>27242</v>
      </c>
      <c r="C1135" s="6" t="s">
        <v>6797</v>
      </c>
      <c r="D1135" s="8">
        <v>364560000</v>
      </c>
      <c r="E1135" s="6" t="s">
        <v>6801</v>
      </c>
      <c r="G1135" s="10">
        <v>42713</v>
      </c>
      <c r="J1135" s="133">
        <f ca="1">VLOOKUP(A1135,OFFSET('Классификация клиентов'!$A$6,1,0,1000,2),2,0)</f>
        <v>1</v>
      </c>
      <c r="K1135" s="15">
        <f t="shared" si="120"/>
        <v>1</v>
      </c>
      <c r="L1135" s="15"/>
      <c r="M1135" s="15"/>
      <c r="N1135" s="16">
        <f t="shared" ca="1" si="122"/>
        <v>1</v>
      </c>
      <c r="O1135" s="8">
        <f t="shared" ca="1" si="123"/>
        <v>1</v>
      </c>
      <c r="P1135" s="8">
        <f t="shared" ca="1" si="124"/>
        <v>1</v>
      </c>
      <c r="Q1135" s="8">
        <f t="shared" si="121"/>
        <v>0</v>
      </c>
      <c r="R1135" s="16">
        <v>1</v>
      </c>
      <c r="S1135" s="16"/>
      <c r="T1135" s="19">
        <v>42734</v>
      </c>
      <c r="U1135" s="16">
        <v>0</v>
      </c>
      <c r="V1135" s="19"/>
      <c r="W1135" s="160"/>
      <c r="X1135" s="160"/>
      <c r="Y1135" s="160"/>
      <c r="Z1135" s="160"/>
      <c r="AA1135" s="160"/>
      <c r="AB1135" s="10">
        <v>42726</v>
      </c>
      <c r="AC1135" t="s">
        <v>239</v>
      </c>
      <c r="AD1135" s="160">
        <f t="shared" si="125"/>
        <v>0</v>
      </c>
      <c r="AF1135" t="s">
        <v>466</v>
      </c>
      <c r="AG1135" t="str">
        <f t="shared" si="126"/>
        <v/>
      </c>
    </row>
    <row r="1136" spans="1:33" x14ac:dyDescent="0.25">
      <c r="A1136">
        <v>6554</v>
      </c>
      <c r="B1136">
        <v>16803</v>
      </c>
      <c r="C1136" s="6" t="s">
        <v>3096</v>
      </c>
      <c r="D1136" s="8">
        <v>7685800.9699999997</v>
      </c>
      <c r="E1136" s="6" t="s">
        <v>3107</v>
      </c>
      <c r="G1136" s="10">
        <v>41578</v>
      </c>
      <c r="J1136" s="133">
        <f ca="1">VLOOKUP(A1136,OFFSET('Классификация клиентов'!$A$6,1,0,1000,2),2,0)</f>
        <v>3</v>
      </c>
      <c r="K1136" s="15">
        <f t="shared" si="120"/>
        <v>3</v>
      </c>
      <c r="L1136" s="15"/>
      <c r="M1136" s="15"/>
      <c r="N1136" s="16">
        <f t="shared" ca="1" si="122"/>
        <v>5</v>
      </c>
      <c r="O1136" s="8">
        <f t="shared" ca="1" si="123"/>
        <v>5</v>
      </c>
      <c r="P1136" s="8">
        <f t="shared" ca="1" si="124"/>
        <v>5</v>
      </c>
      <c r="Q1136" s="8">
        <f t="shared" si="121"/>
        <v>0</v>
      </c>
      <c r="R1136" s="16">
        <v>1</v>
      </c>
      <c r="S1136" s="16"/>
      <c r="T1136" s="19">
        <v>36526</v>
      </c>
      <c r="U1136" s="16">
        <v>644</v>
      </c>
      <c r="V1136" s="19"/>
      <c r="W1136" s="160"/>
      <c r="X1136" s="160"/>
      <c r="Y1136" s="160"/>
      <c r="Z1136" s="160"/>
      <c r="AA1136" s="160"/>
      <c r="AB1136" s="10">
        <v>42551</v>
      </c>
      <c r="AC1136" t="s">
        <v>563</v>
      </c>
      <c r="AD1136" s="160">
        <f t="shared" si="125"/>
        <v>0</v>
      </c>
      <c r="AF1136" t="s">
        <v>466</v>
      </c>
      <c r="AG1136" t="str">
        <f t="shared" si="126"/>
        <v/>
      </c>
    </row>
    <row r="1137" spans="1:33" x14ac:dyDescent="0.25">
      <c r="A1137">
        <v>6554</v>
      </c>
      <c r="B1137">
        <v>16804</v>
      </c>
      <c r="C1137" s="6" t="s">
        <v>3097</v>
      </c>
      <c r="D1137" s="8">
        <v>106000000</v>
      </c>
      <c r="E1137" s="6" t="s">
        <v>3108</v>
      </c>
      <c r="G1137" s="10">
        <v>41778</v>
      </c>
      <c r="J1137" s="133">
        <f ca="1">VLOOKUP(A1137,OFFSET('Классификация клиентов'!$A$6,1,0,1000,2),2,0)</f>
        <v>3</v>
      </c>
      <c r="K1137" s="15">
        <f t="shared" si="120"/>
        <v>3</v>
      </c>
      <c r="L1137" s="15"/>
      <c r="M1137" s="15"/>
      <c r="N1137" s="16">
        <f t="shared" ca="1" si="122"/>
        <v>5</v>
      </c>
      <c r="O1137" s="8">
        <f t="shared" ca="1" si="123"/>
        <v>5</v>
      </c>
      <c r="P1137" s="8">
        <f t="shared" ca="1" si="124"/>
        <v>5</v>
      </c>
      <c r="Q1137" s="8">
        <f t="shared" si="121"/>
        <v>0</v>
      </c>
      <c r="R1137" s="16">
        <v>1</v>
      </c>
      <c r="S1137" s="16"/>
      <c r="T1137" s="19">
        <v>36526</v>
      </c>
      <c r="U1137" s="16">
        <v>643</v>
      </c>
      <c r="V1137" s="19"/>
      <c r="W1137" s="160"/>
      <c r="X1137" s="160"/>
      <c r="Y1137" s="160"/>
      <c r="Z1137" s="160"/>
      <c r="AA1137" s="160"/>
      <c r="AB1137" s="10">
        <v>42551</v>
      </c>
      <c r="AC1137" t="s">
        <v>563</v>
      </c>
      <c r="AD1137" s="160">
        <f t="shared" si="125"/>
        <v>0</v>
      </c>
      <c r="AF1137" t="s">
        <v>466</v>
      </c>
      <c r="AG1137" t="str">
        <f t="shared" si="126"/>
        <v/>
      </c>
    </row>
    <row r="1138" spans="1:33" x14ac:dyDescent="0.25">
      <c r="A1138">
        <v>6554</v>
      </c>
      <c r="B1138">
        <v>16805</v>
      </c>
      <c r="C1138" s="6" t="s">
        <v>3098</v>
      </c>
      <c r="D1138" s="8">
        <v>12000000</v>
      </c>
      <c r="E1138" s="6" t="s">
        <v>3109</v>
      </c>
      <c r="G1138" s="10">
        <v>41778</v>
      </c>
      <c r="J1138" s="133">
        <f ca="1">VLOOKUP(A1138,OFFSET('Классификация клиентов'!$A$6,1,0,1000,2),2,0)</f>
        <v>3</v>
      </c>
      <c r="K1138" s="15">
        <f t="shared" si="120"/>
        <v>3</v>
      </c>
      <c r="L1138" s="15"/>
      <c r="M1138" s="15"/>
      <c r="N1138" s="16">
        <f t="shared" ca="1" si="122"/>
        <v>5</v>
      </c>
      <c r="O1138" s="8">
        <f t="shared" ca="1" si="123"/>
        <v>5</v>
      </c>
      <c r="P1138" s="8">
        <f t="shared" ca="1" si="124"/>
        <v>5</v>
      </c>
      <c r="Q1138" s="8">
        <f t="shared" si="121"/>
        <v>0</v>
      </c>
      <c r="R1138" s="16">
        <v>1</v>
      </c>
      <c r="S1138" s="16"/>
      <c r="T1138" s="19">
        <v>36526</v>
      </c>
      <c r="U1138" s="16">
        <v>643</v>
      </c>
      <c r="V1138" s="19"/>
      <c r="W1138" s="160"/>
      <c r="X1138" s="160"/>
      <c r="Y1138" s="160"/>
      <c r="Z1138" s="160"/>
      <c r="AA1138" s="160"/>
      <c r="AB1138" s="10">
        <v>42551</v>
      </c>
      <c r="AC1138" t="s">
        <v>563</v>
      </c>
      <c r="AD1138" s="160">
        <f t="shared" si="125"/>
        <v>0</v>
      </c>
      <c r="AF1138" t="s">
        <v>466</v>
      </c>
      <c r="AG1138" t="str">
        <f t="shared" si="126"/>
        <v/>
      </c>
    </row>
    <row r="1139" spans="1:33" x14ac:dyDescent="0.25">
      <c r="A1139">
        <v>6554</v>
      </c>
      <c r="B1139">
        <v>16806</v>
      </c>
      <c r="C1139" s="6" t="s">
        <v>3099</v>
      </c>
      <c r="D1139" s="8">
        <v>65000000</v>
      </c>
      <c r="E1139" s="6" t="s">
        <v>3110</v>
      </c>
      <c r="G1139" s="10">
        <v>41778</v>
      </c>
      <c r="J1139" s="133">
        <f ca="1">VLOOKUP(A1139,OFFSET('Классификация клиентов'!$A$6,1,0,1000,2),2,0)</f>
        <v>3</v>
      </c>
      <c r="K1139" s="15">
        <f t="shared" si="120"/>
        <v>3</v>
      </c>
      <c r="L1139" s="15"/>
      <c r="M1139" s="15"/>
      <c r="N1139" s="16">
        <f t="shared" ca="1" si="122"/>
        <v>5</v>
      </c>
      <c r="O1139" s="8">
        <f t="shared" ca="1" si="123"/>
        <v>5</v>
      </c>
      <c r="P1139" s="8">
        <f t="shared" ca="1" si="124"/>
        <v>5</v>
      </c>
      <c r="Q1139" s="8">
        <f t="shared" si="121"/>
        <v>0</v>
      </c>
      <c r="R1139" s="16">
        <v>1</v>
      </c>
      <c r="S1139" s="16"/>
      <c r="T1139" s="19">
        <v>36526</v>
      </c>
      <c r="U1139" s="16">
        <v>643</v>
      </c>
      <c r="V1139" s="19"/>
      <c r="W1139" s="160"/>
      <c r="X1139" s="160"/>
      <c r="Y1139" s="160"/>
      <c r="Z1139" s="160"/>
      <c r="AA1139" s="160"/>
      <c r="AB1139" s="10">
        <v>42551</v>
      </c>
      <c r="AC1139" t="s">
        <v>563</v>
      </c>
      <c r="AD1139" s="160">
        <f t="shared" si="125"/>
        <v>0</v>
      </c>
      <c r="AF1139" t="s">
        <v>466</v>
      </c>
      <c r="AG1139" t="str">
        <f t="shared" si="126"/>
        <v/>
      </c>
    </row>
    <row r="1140" spans="1:33" x14ac:dyDescent="0.25">
      <c r="A1140">
        <v>6554</v>
      </c>
      <c r="B1140">
        <v>16807</v>
      </c>
      <c r="C1140" s="6" t="s">
        <v>3100</v>
      </c>
      <c r="D1140" s="8">
        <v>8700000</v>
      </c>
      <c r="E1140" s="6" t="s">
        <v>3111</v>
      </c>
      <c r="G1140" s="10">
        <v>41831</v>
      </c>
      <c r="J1140" s="133">
        <f ca="1">VLOOKUP(A1140,OFFSET('Классификация клиентов'!$A$6,1,0,1000,2),2,0)</f>
        <v>3</v>
      </c>
      <c r="K1140" s="15">
        <f t="shared" si="120"/>
        <v>3</v>
      </c>
      <c r="L1140" s="15"/>
      <c r="M1140" s="15"/>
      <c r="N1140" s="16">
        <f t="shared" ca="1" si="122"/>
        <v>5</v>
      </c>
      <c r="O1140" s="8">
        <f t="shared" ca="1" si="123"/>
        <v>5</v>
      </c>
      <c r="P1140" s="8">
        <f t="shared" ca="1" si="124"/>
        <v>5</v>
      </c>
      <c r="Q1140" s="8">
        <f t="shared" si="121"/>
        <v>0</v>
      </c>
      <c r="R1140" s="16">
        <v>1</v>
      </c>
      <c r="S1140" s="16"/>
      <c r="T1140" s="19">
        <v>36526</v>
      </c>
      <c r="U1140" s="16">
        <v>643</v>
      </c>
      <c r="V1140" s="19"/>
      <c r="W1140" s="160"/>
      <c r="X1140" s="160"/>
      <c r="Y1140" s="160"/>
      <c r="Z1140" s="160"/>
      <c r="AA1140" s="160"/>
      <c r="AB1140" s="10">
        <v>42551</v>
      </c>
      <c r="AC1140" t="s">
        <v>563</v>
      </c>
      <c r="AD1140" s="160">
        <f t="shared" si="125"/>
        <v>0</v>
      </c>
      <c r="AF1140" t="s">
        <v>466</v>
      </c>
      <c r="AG1140" t="str">
        <f t="shared" si="126"/>
        <v/>
      </c>
    </row>
    <row r="1141" spans="1:33" x14ac:dyDescent="0.25">
      <c r="A1141">
        <v>6554</v>
      </c>
      <c r="B1141">
        <v>16808</v>
      </c>
      <c r="C1141" s="6" t="s">
        <v>3101</v>
      </c>
      <c r="D1141" s="8">
        <v>120000000</v>
      </c>
      <c r="E1141" s="6" t="s">
        <v>3112</v>
      </c>
      <c r="G1141" s="10">
        <v>41865</v>
      </c>
      <c r="J1141" s="133">
        <f ca="1">VLOOKUP(A1141,OFFSET('Классификация клиентов'!$A$6,1,0,1000,2),2,0)</f>
        <v>3</v>
      </c>
      <c r="K1141" s="15">
        <f t="shared" si="120"/>
        <v>3</v>
      </c>
      <c r="L1141" s="15"/>
      <c r="M1141" s="15"/>
      <c r="N1141" s="16">
        <f t="shared" ca="1" si="122"/>
        <v>5</v>
      </c>
      <c r="O1141" s="8">
        <f t="shared" ca="1" si="123"/>
        <v>5</v>
      </c>
      <c r="P1141" s="8">
        <f t="shared" ca="1" si="124"/>
        <v>5</v>
      </c>
      <c r="Q1141" s="8">
        <f t="shared" si="121"/>
        <v>0</v>
      </c>
      <c r="R1141" s="16">
        <v>1</v>
      </c>
      <c r="S1141" s="16"/>
      <c r="T1141" s="19">
        <v>36526</v>
      </c>
      <c r="U1141" s="16">
        <v>643</v>
      </c>
      <c r="V1141" s="19"/>
      <c r="W1141" s="160"/>
      <c r="X1141" s="160"/>
      <c r="Y1141" s="160"/>
      <c r="Z1141" s="160"/>
      <c r="AA1141" s="160"/>
      <c r="AB1141" s="10">
        <v>42551</v>
      </c>
      <c r="AC1141" t="s">
        <v>563</v>
      </c>
      <c r="AD1141" s="160">
        <f t="shared" si="125"/>
        <v>0</v>
      </c>
      <c r="AF1141" t="s">
        <v>466</v>
      </c>
      <c r="AG1141" t="str">
        <f t="shared" si="126"/>
        <v/>
      </c>
    </row>
    <row r="1142" spans="1:33" x14ac:dyDescent="0.25">
      <c r="A1142">
        <v>6554</v>
      </c>
      <c r="B1142">
        <v>16809</v>
      </c>
      <c r="C1142" s="6" t="s">
        <v>3102</v>
      </c>
      <c r="D1142" s="8">
        <v>19600000</v>
      </c>
      <c r="E1142" s="6" t="s">
        <v>3113</v>
      </c>
      <c r="G1142" s="10">
        <v>41865</v>
      </c>
      <c r="J1142" s="133">
        <f ca="1">VLOOKUP(A1142,OFFSET('Классификация клиентов'!$A$6,1,0,1000,2),2,0)</f>
        <v>3</v>
      </c>
      <c r="K1142" s="15">
        <f t="shared" si="120"/>
        <v>3</v>
      </c>
      <c r="L1142" s="15"/>
      <c r="M1142" s="15"/>
      <c r="N1142" s="16">
        <f t="shared" ca="1" si="122"/>
        <v>5</v>
      </c>
      <c r="O1142" s="8">
        <f t="shared" ca="1" si="123"/>
        <v>5</v>
      </c>
      <c r="P1142" s="8">
        <f t="shared" ca="1" si="124"/>
        <v>5</v>
      </c>
      <c r="Q1142" s="8">
        <f t="shared" si="121"/>
        <v>0</v>
      </c>
      <c r="R1142" s="16">
        <v>1</v>
      </c>
      <c r="S1142" s="16"/>
      <c r="T1142" s="19">
        <v>36526</v>
      </c>
      <c r="U1142" s="16">
        <v>643</v>
      </c>
      <c r="V1142" s="19"/>
      <c r="W1142" s="160"/>
      <c r="X1142" s="160"/>
      <c r="Y1142" s="160"/>
      <c r="Z1142" s="160"/>
      <c r="AA1142" s="160"/>
      <c r="AB1142" s="10">
        <v>42551</v>
      </c>
      <c r="AC1142" t="s">
        <v>563</v>
      </c>
      <c r="AD1142" s="160">
        <f t="shared" si="125"/>
        <v>0</v>
      </c>
      <c r="AF1142" t="s">
        <v>466</v>
      </c>
      <c r="AG1142" t="str">
        <f t="shared" si="126"/>
        <v/>
      </c>
    </row>
    <row r="1143" spans="1:33" x14ac:dyDescent="0.25">
      <c r="A1143">
        <v>6554</v>
      </c>
      <c r="B1143">
        <v>16810</v>
      </c>
      <c r="C1143" s="6" t="s">
        <v>3103</v>
      </c>
      <c r="D1143" s="8">
        <v>30000000</v>
      </c>
      <c r="E1143" s="6" t="s">
        <v>3114</v>
      </c>
      <c r="G1143" s="10">
        <v>41865</v>
      </c>
      <c r="J1143" s="133">
        <f ca="1">VLOOKUP(A1143,OFFSET('Классификация клиентов'!$A$6,1,0,1000,2),2,0)</f>
        <v>3</v>
      </c>
      <c r="K1143" s="15">
        <f t="shared" si="120"/>
        <v>3</v>
      </c>
      <c r="L1143" s="15"/>
      <c r="M1143" s="15"/>
      <c r="N1143" s="16">
        <f t="shared" ca="1" si="122"/>
        <v>5</v>
      </c>
      <c r="O1143" s="8">
        <f t="shared" ca="1" si="123"/>
        <v>5</v>
      </c>
      <c r="P1143" s="8">
        <f t="shared" ca="1" si="124"/>
        <v>5</v>
      </c>
      <c r="Q1143" s="8">
        <f t="shared" si="121"/>
        <v>0</v>
      </c>
      <c r="R1143" s="16">
        <v>1</v>
      </c>
      <c r="S1143" s="16"/>
      <c r="T1143" s="19">
        <v>36526</v>
      </c>
      <c r="U1143" s="16">
        <v>643</v>
      </c>
      <c r="V1143" s="19"/>
      <c r="W1143" s="160">
        <v>0</v>
      </c>
      <c r="X1143" s="160"/>
      <c r="Y1143" s="160"/>
      <c r="Z1143" s="160"/>
      <c r="AA1143" s="160"/>
      <c r="AB1143" s="10">
        <v>42551</v>
      </c>
      <c r="AC1143" t="s">
        <v>563</v>
      </c>
      <c r="AD1143" s="160">
        <f t="shared" si="125"/>
        <v>1</v>
      </c>
      <c r="AF1143" t="s">
        <v>5726</v>
      </c>
      <c r="AG1143" t="str">
        <f t="shared" si="126"/>
        <v>реструктуризация (РП №28 от 2015-03-11)</v>
      </c>
    </row>
    <row r="1144" spans="1:33" x14ac:dyDescent="0.25">
      <c r="A1144">
        <v>6554</v>
      </c>
      <c r="B1144">
        <v>16811</v>
      </c>
      <c r="C1144" s="6" t="s">
        <v>3104</v>
      </c>
      <c r="D1144" s="8">
        <v>68700000</v>
      </c>
      <c r="E1144" s="6" t="s">
        <v>3115</v>
      </c>
      <c r="G1144" s="10">
        <v>41956</v>
      </c>
      <c r="J1144" s="133">
        <f ca="1">VLOOKUP(A1144,OFFSET('Классификация клиентов'!$A$6,1,0,1000,2),2,0)</f>
        <v>3</v>
      </c>
      <c r="K1144" s="15">
        <f t="shared" si="120"/>
        <v>3</v>
      </c>
      <c r="L1144" s="15"/>
      <c r="M1144" s="15"/>
      <c r="N1144" s="16">
        <f t="shared" ca="1" si="122"/>
        <v>5</v>
      </c>
      <c r="O1144" s="8">
        <f t="shared" ca="1" si="123"/>
        <v>5</v>
      </c>
      <c r="P1144" s="8">
        <f t="shared" ca="1" si="124"/>
        <v>5</v>
      </c>
      <c r="Q1144" s="8">
        <f t="shared" si="121"/>
        <v>0</v>
      </c>
      <c r="R1144" s="16">
        <v>1</v>
      </c>
      <c r="S1144" s="16"/>
      <c r="T1144" s="19">
        <v>36526</v>
      </c>
      <c r="U1144" s="16">
        <v>643</v>
      </c>
      <c r="V1144" s="19"/>
      <c r="W1144" s="160"/>
      <c r="X1144" s="160"/>
      <c r="Y1144" s="160"/>
      <c r="Z1144" s="160"/>
      <c r="AA1144" s="160"/>
      <c r="AB1144" s="10">
        <v>42551</v>
      </c>
      <c r="AC1144" t="s">
        <v>563</v>
      </c>
      <c r="AD1144" s="160">
        <f t="shared" si="125"/>
        <v>0</v>
      </c>
      <c r="AF1144" t="s">
        <v>466</v>
      </c>
      <c r="AG1144" t="str">
        <f t="shared" si="126"/>
        <v/>
      </c>
    </row>
    <row r="1145" spans="1:33" x14ac:dyDescent="0.25">
      <c r="A1145">
        <v>6554</v>
      </c>
      <c r="B1145">
        <v>16812</v>
      </c>
      <c r="C1145" s="6" t="s">
        <v>3105</v>
      </c>
      <c r="D1145" s="8">
        <v>100000000</v>
      </c>
      <c r="E1145" s="6" t="s">
        <v>3116</v>
      </c>
      <c r="G1145" s="10">
        <v>41988</v>
      </c>
      <c r="J1145" s="133">
        <f ca="1">VLOOKUP(A1145,OFFSET('Классификация клиентов'!$A$6,1,0,1000,2),2,0)</f>
        <v>3</v>
      </c>
      <c r="K1145" s="15">
        <f t="shared" si="120"/>
        <v>3</v>
      </c>
      <c r="L1145" s="15"/>
      <c r="M1145" s="15"/>
      <c r="N1145" s="16">
        <f t="shared" ca="1" si="122"/>
        <v>5</v>
      </c>
      <c r="O1145" s="8">
        <f t="shared" ca="1" si="123"/>
        <v>5</v>
      </c>
      <c r="P1145" s="8">
        <f t="shared" ca="1" si="124"/>
        <v>5</v>
      </c>
      <c r="Q1145" s="8">
        <f t="shared" si="121"/>
        <v>0</v>
      </c>
      <c r="R1145" s="16">
        <v>1</v>
      </c>
      <c r="S1145" s="16"/>
      <c r="T1145" s="19">
        <v>36526</v>
      </c>
      <c r="U1145" s="16">
        <v>643</v>
      </c>
      <c r="V1145" s="19"/>
      <c r="W1145" s="160"/>
      <c r="X1145" s="160"/>
      <c r="Y1145" s="160"/>
      <c r="Z1145" s="160"/>
      <c r="AA1145" s="160"/>
      <c r="AB1145" s="10">
        <v>42551</v>
      </c>
      <c r="AC1145" t="s">
        <v>563</v>
      </c>
      <c r="AD1145" s="160">
        <f t="shared" si="125"/>
        <v>0</v>
      </c>
      <c r="AF1145" t="s">
        <v>466</v>
      </c>
      <c r="AG1145" t="str">
        <f t="shared" si="126"/>
        <v/>
      </c>
    </row>
    <row r="1146" spans="1:33" x14ac:dyDescent="0.25">
      <c r="A1146">
        <v>6562</v>
      </c>
      <c r="B1146">
        <v>19988</v>
      </c>
      <c r="C1146" s="6" t="s">
        <v>4394</v>
      </c>
      <c r="D1146" s="8">
        <v>1930114326.6600001</v>
      </c>
      <c r="E1146" s="6" t="s">
        <v>4397</v>
      </c>
      <c r="G1146" s="10">
        <v>42516</v>
      </c>
      <c r="J1146" s="133">
        <f ca="1">VLOOKUP(A1146,OFFSET('Классификация клиентов'!$A$6,1,0,1000,2),2,0)</f>
        <v>2.1</v>
      </c>
      <c r="K1146" s="15">
        <f t="shared" si="120"/>
        <v>1</v>
      </c>
      <c r="L1146" s="15"/>
      <c r="M1146" s="15"/>
      <c r="N1146" s="16">
        <f t="shared" ca="1" si="122"/>
        <v>2.1</v>
      </c>
      <c r="O1146" s="8">
        <f t="shared" ca="1" si="123"/>
        <v>2.1</v>
      </c>
      <c r="P1146" s="8">
        <f t="shared" ca="1" si="124"/>
        <v>2.1</v>
      </c>
      <c r="Q1146" s="8">
        <f t="shared" si="121"/>
        <v>0</v>
      </c>
      <c r="R1146" s="16">
        <v>1</v>
      </c>
      <c r="S1146" s="16"/>
      <c r="T1146" s="19">
        <v>42546</v>
      </c>
      <c r="U1146" s="16">
        <v>0</v>
      </c>
      <c r="V1146" s="19"/>
      <c r="W1146" s="160"/>
      <c r="X1146" s="160"/>
      <c r="Y1146" s="160">
        <v>0</v>
      </c>
      <c r="Z1146" s="160"/>
      <c r="AA1146" s="160"/>
      <c r="AB1146" s="10">
        <v>42521</v>
      </c>
      <c r="AC1146" t="s">
        <v>296</v>
      </c>
      <c r="AD1146" s="160">
        <f t="shared" si="125"/>
        <v>1</v>
      </c>
      <c r="AF1146" t="s">
        <v>4398</v>
      </c>
      <c r="AG1146" t="str">
        <f t="shared" si="126"/>
        <v>цели: предоставление/погашение займов 3 лицам (РКК №128 от 2015-10-16)</v>
      </c>
    </row>
    <row r="1147" spans="1:33" x14ac:dyDescent="0.25">
      <c r="A1147">
        <v>6568</v>
      </c>
      <c r="B1147">
        <v>22858</v>
      </c>
      <c r="C1147" s="6" t="s">
        <v>4702</v>
      </c>
      <c r="D1147" s="8">
        <v>230146000</v>
      </c>
      <c r="E1147" s="6" t="s">
        <v>4934</v>
      </c>
      <c r="G1147" s="10">
        <v>42536</v>
      </c>
      <c r="J1147" s="133">
        <f ca="1">VLOOKUP(A1147,OFFSET('Классификация клиентов'!$A$6,1,0,1000,2),2,0)</f>
        <v>1</v>
      </c>
      <c r="K1147" s="15">
        <f t="shared" si="120"/>
        <v>1</v>
      </c>
      <c r="L1147" s="15"/>
      <c r="M1147" s="15"/>
      <c r="N1147" s="16">
        <f t="shared" ca="1" si="122"/>
        <v>1</v>
      </c>
      <c r="O1147" s="8">
        <f t="shared" ca="1" si="123"/>
        <v>1</v>
      </c>
      <c r="P1147" s="8">
        <f t="shared" ca="1" si="124"/>
        <v>1</v>
      </c>
      <c r="Q1147" s="8">
        <f t="shared" si="121"/>
        <v>0</v>
      </c>
      <c r="R1147" s="16">
        <v>1</v>
      </c>
      <c r="S1147" s="16"/>
      <c r="T1147" s="19">
        <v>42548</v>
      </c>
      <c r="U1147" s="16">
        <v>2</v>
      </c>
      <c r="V1147" s="19"/>
      <c r="W1147" s="160"/>
      <c r="X1147" s="160">
        <v>0</v>
      </c>
      <c r="Y1147" s="160">
        <v>0</v>
      </c>
      <c r="Z1147" s="160"/>
      <c r="AA1147" s="160"/>
      <c r="AB1147" s="10">
        <v>42766</v>
      </c>
      <c r="AC1147" t="s">
        <v>296</v>
      </c>
      <c r="AD1147" s="160">
        <f t="shared" si="125"/>
        <v>2</v>
      </c>
      <c r="AF1147" t="s">
        <v>6185</v>
      </c>
      <c r="AG1147" t="str">
        <f t="shared" si="126"/>
        <v>цели: погашение ранее выданной ссуды (РКК КИБ №96 от 2016-08-24);
цели: предоставление/погашение займов 3 лицам (РКК КИБ №25 от 2016-03-10)</v>
      </c>
    </row>
    <row r="1148" spans="1:33" x14ac:dyDescent="0.25">
      <c r="A1148">
        <v>6572</v>
      </c>
      <c r="B1148">
        <v>17146</v>
      </c>
      <c r="C1148" s="6" t="s">
        <v>6042</v>
      </c>
      <c r="D1148" s="8">
        <v>511300000</v>
      </c>
      <c r="E1148" s="6" t="s">
        <v>6186</v>
      </c>
      <c r="G1148" s="10">
        <v>42320</v>
      </c>
      <c r="J1148" s="133">
        <f ca="1">VLOOKUP(A1148,OFFSET('Классификация клиентов'!$A$6,1,0,1000,2),2,0)</f>
        <v>1</v>
      </c>
      <c r="K1148" s="15">
        <f t="shared" si="120"/>
        <v>1</v>
      </c>
      <c r="L1148" s="15"/>
      <c r="M1148" s="15"/>
      <c r="N1148" s="16">
        <f t="shared" ca="1" si="122"/>
        <v>1</v>
      </c>
      <c r="O1148" s="8">
        <f t="shared" ca="1" si="123"/>
        <v>1</v>
      </c>
      <c r="P1148" s="8">
        <f t="shared" ca="1" si="124"/>
        <v>1</v>
      </c>
      <c r="Q1148" s="8">
        <f t="shared" si="121"/>
        <v>0</v>
      </c>
      <c r="R1148" s="16">
        <v>1</v>
      </c>
      <c r="S1148" s="16"/>
      <c r="T1148" s="19">
        <v>42735</v>
      </c>
      <c r="U1148" s="16">
        <v>0</v>
      </c>
      <c r="V1148" s="19"/>
      <c r="W1148" s="160"/>
      <c r="X1148" s="160"/>
      <c r="Y1148" s="160">
        <v>0</v>
      </c>
      <c r="Z1148" s="160"/>
      <c r="AA1148" s="160"/>
      <c r="AB1148" s="10">
        <v>42696</v>
      </c>
      <c r="AC1148" t="s">
        <v>296</v>
      </c>
      <c r="AD1148" s="160">
        <f t="shared" si="125"/>
        <v>1</v>
      </c>
      <c r="AF1148" t="s">
        <v>6187</v>
      </c>
      <c r="AG1148" t="str">
        <f t="shared" si="126"/>
        <v>цели: приобретение/погашение ценных бумаг (РП №17 от 2016-03-11)</v>
      </c>
    </row>
    <row r="1149" spans="1:33" x14ac:dyDescent="0.25">
      <c r="A1149">
        <v>6573</v>
      </c>
      <c r="B1149">
        <v>26843</v>
      </c>
      <c r="C1149" s="6" t="s">
        <v>5922</v>
      </c>
      <c r="D1149" s="8">
        <v>229720000</v>
      </c>
      <c r="E1149" s="6" t="s">
        <v>5924</v>
      </c>
      <c r="G1149" s="10">
        <v>42663</v>
      </c>
      <c r="J1149" s="133">
        <f ca="1">VLOOKUP(A1149,OFFSET('Классификация клиентов'!$A$6,1,0,1000,2),2,0)</f>
        <v>1</v>
      </c>
      <c r="K1149" s="15">
        <f t="shared" si="120"/>
        <v>1</v>
      </c>
      <c r="L1149" s="15"/>
      <c r="M1149" s="15"/>
      <c r="N1149" s="16">
        <f t="shared" ca="1" si="122"/>
        <v>1</v>
      </c>
      <c r="O1149" s="8">
        <f t="shared" ca="1" si="123"/>
        <v>1</v>
      </c>
      <c r="P1149" s="8">
        <f t="shared" ca="1" si="124"/>
        <v>1</v>
      </c>
      <c r="Q1149" s="8">
        <f t="shared" si="121"/>
        <v>0</v>
      </c>
      <c r="R1149" s="16">
        <v>1</v>
      </c>
      <c r="S1149" s="16"/>
      <c r="T1149" s="19">
        <v>42673</v>
      </c>
      <c r="U1149" s="16">
        <v>0</v>
      </c>
      <c r="V1149" s="19"/>
      <c r="W1149" s="160"/>
      <c r="X1149" s="160"/>
      <c r="Y1149" s="160"/>
      <c r="Z1149" s="160"/>
      <c r="AA1149" s="160"/>
      <c r="AB1149" s="10">
        <v>42696</v>
      </c>
      <c r="AC1149" t="s">
        <v>239</v>
      </c>
      <c r="AD1149" s="160">
        <f t="shared" si="125"/>
        <v>0</v>
      </c>
      <c r="AF1149" t="s">
        <v>466</v>
      </c>
      <c r="AG1149" t="str">
        <f t="shared" si="126"/>
        <v/>
      </c>
    </row>
    <row r="1150" spans="1:33" x14ac:dyDescent="0.25">
      <c r="A1150">
        <v>6573</v>
      </c>
      <c r="B1150">
        <v>26844</v>
      </c>
      <c r="C1150" s="6" t="s">
        <v>6409</v>
      </c>
      <c r="D1150" s="8">
        <v>19908240.789999999</v>
      </c>
      <c r="E1150" s="6" t="s">
        <v>6417</v>
      </c>
      <c r="G1150" s="10">
        <v>42663</v>
      </c>
      <c r="J1150" s="133">
        <f ca="1">VLOOKUP(A1150,OFFSET('Классификация клиентов'!$A$6,1,0,1000,2),2,0)</f>
        <v>1</v>
      </c>
      <c r="K1150" s="15">
        <f t="shared" si="120"/>
        <v>1</v>
      </c>
      <c r="L1150" s="15"/>
      <c r="M1150" s="15"/>
      <c r="N1150" s="16">
        <f t="shared" ca="1" si="122"/>
        <v>1</v>
      </c>
      <c r="O1150" s="8">
        <f t="shared" ca="1" si="123"/>
        <v>1</v>
      </c>
      <c r="P1150" s="8">
        <f t="shared" ca="1" si="124"/>
        <v>1</v>
      </c>
      <c r="Q1150" s="8">
        <f t="shared" si="121"/>
        <v>0</v>
      </c>
      <c r="R1150" s="16">
        <v>1</v>
      </c>
      <c r="S1150" s="16"/>
      <c r="T1150" s="19">
        <v>42673</v>
      </c>
      <c r="U1150" s="16">
        <v>0</v>
      </c>
      <c r="V1150" s="19"/>
      <c r="W1150" s="160"/>
      <c r="X1150" s="160"/>
      <c r="Y1150" s="160"/>
      <c r="Z1150" s="160"/>
      <c r="AA1150" s="160"/>
      <c r="AB1150" s="10">
        <v>42704</v>
      </c>
      <c r="AC1150" t="s">
        <v>239</v>
      </c>
      <c r="AD1150" s="160">
        <f t="shared" si="125"/>
        <v>0</v>
      </c>
      <c r="AF1150" t="s">
        <v>466</v>
      </c>
      <c r="AG1150" t="str">
        <f t="shared" si="126"/>
        <v/>
      </c>
    </row>
    <row r="1151" spans="1:33" x14ac:dyDescent="0.25">
      <c r="A1151">
        <v>6578</v>
      </c>
      <c r="B1151">
        <v>17593</v>
      </c>
      <c r="C1151" s="6" t="s">
        <v>3761</v>
      </c>
      <c r="D1151" s="8">
        <v>7500000000</v>
      </c>
      <c r="E1151" s="6" t="s">
        <v>3763</v>
      </c>
      <c r="G1151" s="10">
        <v>42424</v>
      </c>
      <c r="J1151" s="133">
        <f ca="1">VLOOKUP(A1151,OFFSET('Классификация клиентов'!$A$6,1,0,1000,2),2,0)</f>
        <v>1</v>
      </c>
      <c r="K1151" s="15">
        <f t="shared" si="120"/>
        <v>1</v>
      </c>
      <c r="L1151" s="15"/>
      <c r="M1151" s="15"/>
      <c r="N1151" s="16">
        <f t="shared" ca="1" si="122"/>
        <v>1</v>
      </c>
      <c r="O1151" s="8">
        <f t="shared" ca="1" si="123"/>
        <v>1</v>
      </c>
      <c r="P1151" s="8">
        <f t="shared" ca="1" si="124"/>
        <v>1</v>
      </c>
      <c r="Q1151" s="8">
        <f t="shared" si="121"/>
        <v>0</v>
      </c>
      <c r="R1151" s="16">
        <v>1</v>
      </c>
      <c r="S1151" s="16"/>
      <c r="T1151" s="19">
        <v>42480</v>
      </c>
      <c r="U1151" s="16">
        <v>0</v>
      </c>
      <c r="V1151" s="19"/>
      <c r="W1151" s="160">
        <v>0</v>
      </c>
      <c r="X1151" s="160"/>
      <c r="Y1151" s="160">
        <v>0</v>
      </c>
      <c r="Z1151" s="160"/>
      <c r="AA1151" s="160"/>
      <c r="AB1151" s="10">
        <v>42674</v>
      </c>
      <c r="AC1151" t="s">
        <v>296</v>
      </c>
      <c r="AD1151" s="160">
        <f t="shared" si="125"/>
        <v>2</v>
      </c>
      <c r="AF1151" t="s">
        <v>5781</v>
      </c>
      <c r="AG1151" t="str">
        <f t="shared" si="126"/>
        <v>реструктуризация (РКК КИБ №119 от 2016-10-19);
цели: предоставление/погашение займов 3 лицам (РППП №1385/411120 от 2016-02-17)</v>
      </c>
    </row>
    <row r="1152" spans="1:33" x14ac:dyDescent="0.25">
      <c r="A1152">
        <v>6580</v>
      </c>
      <c r="B1152">
        <v>27255</v>
      </c>
      <c r="C1152" s="6" t="s">
        <v>6822</v>
      </c>
      <c r="D1152" s="8">
        <v>168316521.49000001</v>
      </c>
      <c r="E1152" s="6" t="s">
        <v>6825</v>
      </c>
      <c r="G1152" s="10">
        <v>42716</v>
      </c>
      <c r="J1152" s="133">
        <f ca="1">VLOOKUP(A1152,OFFSET('Классификация клиентов'!$A$6,1,0,1000,2),2,0)</f>
        <v>1</v>
      </c>
      <c r="K1152" s="15">
        <f t="shared" si="120"/>
        <v>1</v>
      </c>
      <c r="L1152" s="15"/>
      <c r="M1152" s="15"/>
      <c r="N1152" s="16">
        <f t="shared" ca="1" si="122"/>
        <v>1</v>
      </c>
      <c r="O1152" s="8">
        <f t="shared" ca="1" si="123"/>
        <v>1</v>
      </c>
      <c r="P1152" s="8">
        <f t="shared" ca="1" si="124"/>
        <v>1</v>
      </c>
      <c r="Q1152" s="8">
        <f t="shared" si="121"/>
        <v>0</v>
      </c>
      <c r="R1152" s="16">
        <v>1</v>
      </c>
      <c r="S1152" s="16"/>
      <c r="T1152" s="19">
        <v>42735</v>
      </c>
      <c r="U1152" s="16">
        <v>0</v>
      </c>
      <c r="V1152" s="19"/>
      <c r="W1152" s="160"/>
      <c r="X1152" s="160"/>
      <c r="Y1152" s="160"/>
      <c r="Z1152" s="160"/>
      <c r="AA1152" s="160"/>
      <c r="AB1152" s="10">
        <v>42726</v>
      </c>
      <c r="AC1152" t="s">
        <v>239</v>
      </c>
      <c r="AD1152" s="160">
        <f t="shared" si="125"/>
        <v>0</v>
      </c>
      <c r="AF1152" t="s">
        <v>466</v>
      </c>
      <c r="AG1152" t="str">
        <f t="shared" si="126"/>
        <v/>
      </c>
    </row>
    <row r="1153" spans="1:33" x14ac:dyDescent="0.25">
      <c r="A1153">
        <v>6582</v>
      </c>
      <c r="B1153">
        <v>17118</v>
      </c>
      <c r="C1153" s="6" t="s">
        <v>3294</v>
      </c>
      <c r="D1153" s="8">
        <v>15000000000</v>
      </c>
      <c r="E1153" s="6" t="s">
        <v>3295</v>
      </c>
      <c r="G1153" s="10">
        <v>42331</v>
      </c>
      <c r="J1153" s="133">
        <f ca="1">VLOOKUP(A1153,OFFSET('Классификация клиентов'!$A$6,1,0,1000,2),2,0)</f>
        <v>1</v>
      </c>
      <c r="K1153" s="15">
        <f t="shared" si="120"/>
        <v>1</v>
      </c>
      <c r="L1153" s="15"/>
      <c r="M1153" s="15"/>
      <c r="N1153" s="16">
        <f t="shared" ca="1" si="122"/>
        <v>1</v>
      </c>
      <c r="O1153" s="8">
        <f t="shared" ca="1" si="123"/>
        <v>1</v>
      </c>
      <c r="P1153" s="8">
        <f t="shared" ca="1" si="124"/>
        <v>1</v>
      </c>
      <c r="Q1153" s="8">
        <f t="shared" si="121"/>
        <v>0</v>
      </c>
      <c r="R1153" s="16">
        <v>1</v>
      </c>
      <c r="S1153" s="16"/>
      <c r="T1153" s="19">
        <v>42334</v>
      </c>
      <c r="U1153" s="16">
        <v>0</v>
      </c>
      <c r="V1153" s="19"/>
      <c r="W1153" s="160"/>
      <c r="X1153" s="160"/>
      <c r="Y1153" s="160">
        <v>0</v>
      </c>
      <c r="Z1153" s="160"/>
      <c r="AA1153" s="160"/>
      <c r="AB1153" s="10">
        <v>42490</v>
      </c>
      <c r="AC1153" t="s">
        <v>296</v>
      </c>
      <c r="AD1153" s="160">
        <f t="shared" si="125"/>
        <v>1</v>
      </c>
      <c r="AF1153" t="s">
        <v>3296</v>
      </c>
      <c r="AG1153" t="str">
        <f t="shared" si="126"/>
        <v>цели: предоставление/погашение займов 3 лицам (РП №101 от 2015-10-27)</v>
      </c>
    </row>
    <row r="1154" spans="1:33" x14ac:dyDescent="0.25">
      <c r="A1154">
        <v>6583</v>
      </c>
      <c r="B1154">
        <v>16789</v>
      </c>
      <c r="C1154" s="6" t="s">
        <v>3082</v>
      </c>
      <c r="D1154" s="8">
        <v>93332322.090000004</v>
      </c>
      <c r="E1154" s="6" t="s">
        <v>3086</v>
      </c>
      <c r="G1154" s="10">
        <v>42143</v>
      </c>
      <c r="J1154" s="133">
        <f ca="1">VLOOKUP(A1154,OFFSET('Классификация клиентов'!$A$6,1,0,1000,2),2,0)</f>
        <v>3</v>
      </c>
      <c r="K1154" s="15">
        <f t="shared" si="120"/>
        <v>3</v>
      </c>
      <c r="L1154" s="15"/>
      <c r="M1154" s="15"/>
      <c r="N1154" s="16">
        <f t="shared" ca="1" si="122"/>
        <v>5</v>
      </c>
      <c r="O1154" s="8">
        <f t="shared" ca="1" si="123"/>
        <v>5</v>
      </c>
      <c r="P1154" s="8">
        <f t="shared" ca="1" si="124"/>
        <v>5</v>
      </c>
      <c r="Q1154" s="8">
        <f t="shared" si="121"/>
        <v>0</v>
      </c>
      <c r="R1154" s="16">
        <v>1</v>
      </c>
      <c r="S1154" s="16"/>
      <c r="T1154" s="19">
        <v>36526</v>
      </c>
      <c r="U1154" s="16">
        <v>546</v>
      </c>
      <c r="V1154" s="19"/>
      <c r="W1154" s="160"/>
      <c r="X1154" s="160">
        <v>1</v>
      </c>
      <c r="Y1154" s="160"/>
      <c r="Z1154" s="160"/>
      <c r="AA1154" s="160"/>
      <c r="AB1154" s="10">
        <v>42299</v>
      </c>
      <c r="AC1154" t="s">
        <v>563</v>
      </c>
      <c r="AD1154" s="160">
        <f t="shared" si="125"/>
        <v>1</v>
      </c>
      <c r="AF1154" t="s">
        <v>2009</v>
      </c>
      <c r="AG1154" t="str">
        <f t="shared" si="126"/>
        <v>цели: погашение ранее выданной ссуды (РУОБ отсутствует)</v>
      </c>
    </row>
    <row r="1155" spans="1:33" x14ac:dyDescent="0.25">
      <c r="A1155">
        <v>6583</v>
      </c>
      <c r="B1155">
        <v>16790</v>
      </c>
      <c r="C1155" s="6" t="s">
        <v>3083</v>
      </c>
      <c r="D1155" s="8">
        <v>76507976.930000007</v>
      </c>
      <c r="E1155" s="6" t="s">
        <v>3087</v>
      </c>
      <c r="G1155" s="10">
        <v>42145</v>
      </c>
      <c r="J1155" s="133">
        <f ca="1">VLOOKUP(A1155,OFFSET('Классификация клиентов'!$A$6,1,0,1000,2),2,0)</f>
        <v>3</v>
      </c>
      <c r="K1155" s="15">
        <f t="shared" si="120"/>
        <v>3</v>
      </c>
      <c r="L1155" s="15"/>
      <c r="M1155" s="15"/>
      <c r="N1155" s="16">
        <f t="shared" ca="1" si="122"/>
        <v>5</v>
      </c>
      <c r="O1155" s="8">
        <f t="shared" ca="1" si="123"/>
        <v>5</v>
      </c>
      <c r="P1155" s="8">
        <f t="shared" ca="1" si="124"/>
        <v>5</v>
      </c>
      <c r="Q1155" s="8">
        <f t="shared" si="121"/>
        <v>0</v>
      </c>
      <c r="R1155" s="16">
        <v>1</v>
      </c>
      <c r="S1155" s="16"/>
      <c r="T1155" s="19">
        <v>36526</v>
      </c>
      <c r="U1155" s="16">
        <v>546</v>
      </c>
      <c r="V1155" s="19"/>
      <c r="W1155" s="160"/>
      <c r="X1155" s="160">
        <v>1</v>
      </c>
      <c r="Y1155" s="160"/>
      <c r="Z1155" s="160"/>
      <c r="AA1155" s="160"/>
      <c r="AB1155" s="10">
        <v>42291</v>
      </c>
      <c r="AC1155" t="s">
        <v>563</v>
      </c>
      <c r="AD1155" s="160">
        <f t="shared" si="125"/>
        <v>1</v>
      </c>
      <c r="AF1155" t="s">
        <v>2009</v>
      </c>
      <c r="AG1155" t="str">
        <f t="shared" si="126"/>
        <v>цели: погашение ранее выданной ссуды (РУОБ отсутствует)</v>
      </c>
    </row>
    <row r="1156" spans="1:33" x14ac:dyDescent="0.25">
      <c r="A1156">
        <v>6583</v>
      </c>
      <c r="B1156">
        <v>16798</v>
      </c>
      <c r="C1156" s="6" t="s">
        <v>3090</v>
      </c>
      <c r="D1156" s="8">
        <v>47590820.270000003</v>
      </c>
      <c r="E1156" s="6" t="s">
        <v>3093</v>
      </c>
      <c r="G1156" s="10">
        <v>42130</v>
      </c>
      <c r="J1156" s="133">
        <f ca="1">VLOOKUP(A1156,OFFSET('Классификация клиентов'!$A$6,1,0,1000,2),2,0)</f>
        <v>3</v>
      </c>
      <c r="K1156" s="15">
        <f t="shared" si="120"/>
        <v>3</v>
      </c>
      <c r="L1156" s="15"/>
      <c r="M1156" s="15"/>
      <c r="N1156" s="16">
        <f t="shared" ca="1" si="122"/>
        <v>5</v>
      </c>
      <c r="O1156" s="8">
        <f t="shared" ca="1" si="123"/>
        <v>5</v>
      </c>
      <c r="P1156" s="8">
        <f t="shared" ca="1" si="124"/>
        <v>5</v>
      </c>
      <c r="Q1156" s="8">
        <f t="shared" si="121"/>
        <v>0</v>
      </c>
      <c r="R1156" s="16">
        <v>1</v>
      </c>
      <c r="S1156" s="16"/>
      <c r="T1156" s="19">
        <v>36526</v>
      </c>
      <c r="U1156" s="16">
        <v>498</v>
      </c>
      <c r="V1156" s="19"/>
      <c r="W1156" s="160"/>
      <c r="X1156" s="160"/>
      <c r="Y1156" s="160"/>
      <c r="Z1156" s="160"/>
      <c r="AA1156" s="160"/>
      <c r="AB1156" s="10">
        <v>42521</v>
      </c>
      <c r="AC1156" t="s">
        <v>563</v>
      </c>
      <c r="AD1156" s="160">
        <f t="shared" si="125"/>
        <v>0</v>
      </c>
      <c r="AF1156" t="s">
        <v>466</v>
      </c>
      <c r="AG1156" t="str">
        <f t="shared" si="126"/>
        <v/>
      </c>
    </row>
    <row r="1157" spans="1:33" x14ac:dyDescent="0.25">
      <c r="A1157">
        <v>6583</v>
      </c>
      <c r="B1157">
        <v>16799</v>
      </c>
      <c r="C1157" s="6" t="s">
        <v>3091</v>
      </c>
      <c r="D1157" s="8">
        <v>47638458.740000002</v>
      </c>
      <c r="E1157" s="6" t="s">
        <v>3094</v>
      </c>
      <c r="G1157" s="10">
        <v>42130</v>
      </c>
      <c r="J1157" s="133">
        <f ca="1">VLOOKUP(A1157,OFFSET('Классификация клиентов'!$A$6,1,0,1000,2),2,0)</f>
        <v>3</v>
      </c>
      <c r="K1157" s="15">
        <f t="shared" si="120"/>
        <v>3</v>
      </c>
      <c r="L1157" s="15"/>
      <c r="M1157" s="15"/>
      <c r="N1157" s="16">
        <f t="shared" ca="1" si="122"/>
        <v>5</v>
      </c>
      <c r="O1157" s="8">
        <f t="shared" ca="1" si="123"/>
        <v>5</v>
      </c>
      <c r="P1157" s="8">
        <f t="shared" ca="1" si="124"/>
        <v>5</v>
      </c>
      <c r="Q1157" s="8">
        <f t="shared" si="121"/>
        <v>0</v>
      </c>
      <c r="R1157" s="16">
        <v>1</v>
      </c>
      <c r="S1157" s="16"/>
      <c r="T1157" s="19">
        <v>36526</v>
      </c>
      <c r="U1157" s="16">
        <v>498</v>
      </c>
      <c r="V1157" s="19"/>
      <c r="W1157" s="160"/>
      <c r="X1157" s="160"/>
      <c r="Y1157" s="160"/>
      <c r="Z1157" s="160"/>
      <c r="AA1157" s="160"/>
      <c r="AB1157" s="10">
        <v>42521</v>
      </c>
      <c r="AC1157" t="s">
        <v>563</v>
      </c>
      <c r="AD1157" s="160">
        <f t="shared" si="125"/>
        <v>0</v>
      </c>
      <c r="AF1157" t="s">
        <v>466</v>
      </c>
      <c r="AG1157" t="str">
        <f t="shared" si="126"/>
        <v/>
      </c>
    </row>
    <row r="1158" spans="1:33" x14ac:dyDescent="0.25">
      <c r="A1158">
        <v>6583</v>
      </c>
      <c r="B1158">
        <v>17582</v>
      </c>
      <c r="C1158" s="6" t="s">
        <v>3746</v>
      </c>
      <c r="D1158" s="8">
        <v>12363834.369999999</v>
      </c>
      <c r="E1158" s="6" t="s">
        <v>3749</v>
      </c>
      <c r="G1158" s="10">
        <v>41687</v>
      </c>
      <c r="J1158" s="133">
        <f ca="1">VLOOKUP(A1158,OFFSET('Классификация клиентов'!$A$6,1,0,1000,2),2,0)</f>
        <v>3</v>
      </c>
      <c r="K1158" s="15">
        <f t="shared" ref="K1158:K1221" si="127" xml:space="preserve"> ROUND(MAX( IF(R1158 = 0, IF(S1158 = 1, 1, J1158), 1)*1, IF(U1158 &gt; 30, 3, IF(U1158 &gt; 5, 2, 1)), IF(W1158 &gt; 0, 2, 1), IF(X1158 &gt; 0,2,1)), 0)</f>
        <v>3</v>
      </c>
      <c r="L1158" s="15"/>
      <c r="M1158" s="15"/>
      <c r="N1158" s="16">
        <f t="shared" ca="1" si="122"/>
        <v>5</v>
      </c>
      <c r="O1158" s="8">
        <f t="shared" ca="1" si="123"/>
        <v>5</v>
      </c>
      <c r="P1158" s="8">
        <f t="shared" ca="1" si="124"/>
        <v>5</v>
      </c>
      <c r="Q1158" s="8">
        <f t="shared" ref="Q1158:Q1221" si="128">IF(ISNA(VLOOKUP(B1158,aid_exc,1,0)), 0, VLOOKUP(B1158,aid_exc,2,0))</f>
        <v>0</v>
      </c>
      <c r="R1158" s="16">
        <v>1</v>
      </c>
      <c r="S1158" s="16"/>
      <c r="T1158" s="19">
        <v>36526</v>
      </c>
      <c r="U1158" s="16">
        <v>527</v>
      </c>
      <c r="V1158" s="19"/>
      <c r="W1158" s="160"/>
      <c r="X1158" s="160"/>
      <c r="Y1158" s="160"/>
      <c r="Z1158" s="160"/>
      <c r="AA1158" s="160"/>
      <c r="AB1158" s="10">
        <v>42521</v>
      </c>
      <c r="AC1158" t="s">
        <v>563</v>
      </c>
      <c r="AD1158" s="160">
        <f t="shared" si="125"/>
        <v>0</v>
      </c>
      <c r="AF1158" t="s">
        <v>466</v>
      </c>
      <c r="AG1158" t="str">
        <f t="shared" si="126"/>
        <v/>
      </c>
    </row>
    <row r="1159" spans="1:33" x14ac:dyDescent="0.25">
      <c r="A1159">
        <v>6585</v>
      </c>
      <c r="B1159">
        <v>17020</v>
      </c>
      <c r="C1159" s="6" t="s">
        <v>3273</v>
      </c>
      <c r="D1159" s="8">
        <v>207963604.22</v>
      </c>
      <c r="E1159" s="6" t="s">
        <v>3278</v>
      </c>
      <c r="G1159" s="10">
        <v>42321</v>
      </c>
      <c r="J1159" s="133">
        <f ca="1">VLOOKUP(A1159,OFFSET('Классификация клиентов'!$A$6,1,0,1000,2),2,0)</f>
        <v>1</v>
      </c>
      <c r="K1159" s="15">
        <f t="shared" si="127"/>
        <v>1</v>
      </c>
      <c r="L1159" s="15"/>
      <c r="M1159" s="15"/>
      <c r="N1159" s="16">
        <f t="shared" ref="N1159:N1222" ca="1" si="129">MAX(1, J1159+K1159-1 +
            IF(OR( M1159*1=0, NOT(ISERR(SEARCH((ROUND(J1159,0)+K1159-1) &amp; "", IF(L1159&lt;&gt;-2, "", LEFT(M1159)-1) &amp; M1159)) )),
                   IF(L1159=-2, -( IF(AND(M1159*1&lt;&gt;0,  LEFT(M1159)*1 = ROUND(J1159,0)+K1159), 0, 1 ) + J1159 - ROUND(J1159,0) ), L1159),  0) )</f>
        <v>1</v>
      </c>
      <c r="O1159" s="8">
        <f t="shared" ref="O1159:O1222" ca="1" si="130">MAX(N1159, IF(Y1159&gt;0,3,1), IF(Z1159&gt;0,3,1), IF(AA1159&gt;0,3,1))</f>
        <v>1</v>
      </c>
      <c r="P1159" s="8">
        <f t="shared" ref="P1159:P1222" ca="1" si="131">IF(Q1159=1, N1159, IF(Q1159=2, 0, O1159))</f>
        <v>1</v>
      </c>
      <c r="Q1159" s="8">
        <f t="shared" si="128"/>
        <v>0</v>
      </c>
      <c r="R1159" s="16">
        <v>1</v>
      </c>
      <c r="S1159" s="16"/>
      <c r="T1159" s="19">
        <v>42324</v>
      </c>
      <c r="U1159" s="16">
        <v>0</v>
      </c>
      <c r="V1159" s="19"/>
      <c r="W1159" s="160"/>
      <c r="X1159" s="160"/>
      <c r="Y1159" s="160"/>
      <c r="Z1159" s="160"/>
      <c r="AA1159" s="160"/>
      <c r="AB1159" s="10">
        <v>42328</v>
      </c>
      <c r="AC1159" t="s">
        <v>239</v>
      </c>
      <c r="AD1159" s="160">
        <f t="shared" ref="AD1159:AD1222" si="132">COUNTA(W1159:AA1159)</f>
        <v>0</v>
      </c>
      <c r="AF1159" t="s">
        <v>466</v>
      </c>
      <c r="AG1159" t="str">
        <f t="shared" ref="AG1159:AG1222" si="133">SUBSTITUTE( SUBSTITUTE(AF1159,"restr", " - реструктуризация"), "targ", " - цели")</f>
        <v/>
      </c>
    </row>
    <row r="1160" spans="1:33" x14ac:dyDescent="0.25">
      <c r="A1160">
        <v>6589</v>
      </c>
      <c r="B1160">
        <v>17237</v>
      </c>
      <c r="C1160" s="6" t="s">
        <v>3438</v>
      </c>
      <c r="D1160" s="8">
        <v>105000000</v>
      </c>
      <c r="E1160" s="6" t="s">
        <v>3444</v>
      </c>
      <c r="G1160" s="10">
        <v>42345</v>
      </c>
      <c r="J1160" s="133">
        <f ca="1">VLOOKUP(A1160,OFFSET('Классификация клиентов'!$A$6,1,0,1000,2),2,0)</f>
        <v>1</v>
      </c>
      <c r="K1160" s="15">
        <f t="shared" si="127"/>
        <v>1</v>
      </c>
      <c r="L1160" s="15"/>
      <c r="M1160" s="15"/>
      <c r="N1160" s="16">
        <f t="shared" ca="1" si="129"/>
        <v>1</v>
      </c>
      <c r="O1160" s="8">
        <f t="shared" ca="1" si="130"/>
        <v>1</v>
      </c>
      <c r="P1160" s="8">
        <f t="shared" ca="1" si="131"/>
        <v>1</v>
      </c>
      <c r="Q1160" s="8">
        <f t="shared" si="128"/>
        <v>0</v>
      </c>
      <c r="R1160" s="16">
        <v>1</v>
      </c>
      <c r="S1160" s="16"/>
      <c r="T1160" s="19">
        <v>42353</v>
      </c>
      <c r="U1160" s="16">
        <v>0</v>
      </c>
      <c r="V1160" s="19"/>
      <c r="W1160" s="160"/>
      <c r="X1160" s="160"/>
      <c r="Y1160" s="160"/>
      <c r="Z1160" s="160"/>
      <c r="AA1160" s="160"/>
      <c r="AB1160" s="10">
        <v>42360</v>
      </c>
      <c r="AC1160" t="s">
        <v>239</v>
      </c>
      <c r="AD1160" s="160">
        <f t="shared" si="132"/>
        <v>0</v>
      </c>
      <c r="AF1160" t="s">
        <v>466</v>
      </c>
      <c r="AG1160" t="str">
        <f t="shared" si="133"/>
        <v/>
      </c>
    </row>
    <row r="1161" spans="1:33" x14ac:dyDescent="0.25">
      <c r="A1161">
        <v>6593</v>
      </c>
      <c r="B1161">
        <v>27316</v>
      </c>
      <c r="C1161" s="6" t="s">
        <v>6990</v>
      </c>
      <c r="D1161" s="8">
        <v>400000000</v>
      </c>
      <c r="E1161" s="6" t="s">
        <v>6963</v>
      </c>
      <c r="G1161" s="10">
        <v>42726</v>
      </c>
      <c r="J1161" s="133">
        <f ca="1">VLOOKUP(A1161,OFFSET('Классификация клиентов'!$A$6,1,0,1000,2),2,0)</f>
        <v>1</v>
      </c>
      <c r="K1161" s="15">
        <f t="shared" si="127"/>
        <v>1</v>
      </c>
      <c r="L1161" s="15"/>
      <c r="M1161" s="15"/>
      <c r="N1161" s="16">
        <f t="shared" ca="1" si="129"/>
        <v>1</v>
      </c>
      <c r="O1161" s="8">
        <f t="shared" ca="1" si="130"/>
        <v>1</v>
      </c>
      <c r="P1161" s="8">
        <f t="shared" ca="1" si="131"/>
        <v>1</v>
      </c>
      <c r="Q1161" s="8">
        <f t="shared" si="128"/>
        <v>0</v>
      </c>
      <c r="R1161" s="16">
        <v>1</v>
      </c>
      <c r="S1161" s="16"/>
      <c r="T1161" s="19">
        <v>42726</v>
      </c>
      <c r="U1161" s="16">
        <v>0</v>
      </c>
      <c r="V1161" s="19"/>
      <c r="W1161" s="160"/>
      <c r="X1161" s="160"/>
      <c r="Y1161" s="160">
        <v>0</v>
      </c>
      <c r="Z1161" s="160"/>
      <c r="AA1161" s="160"/>
      <c r="AB1161" s="10">
        <v>42735</v>
      </c>
      <c r="AC1161" t="s">
        <v>296</v>
      </c>
      <c r="AD1161" s="160">
        <f t="shared" si="132"/>
        <v>1</v>
      </c>
      <c r="AF1161" t="s">
        <v>6968</v>
      </c>
      <c r="AG1161" t="str">
        <f t="shared" si="133"/>
        <v>цели: предоставление/погашение займов 3 лицам (РКК КИБ №112 от 2016-10-05)</v>
      </c>
    </row>
    <row r="1162" spans="1:33" x14ac:dyDescent="0.25">
      <c r="A1162">
        <v>6595</v>
      </c>
      <c r="B1162">
        <v>27317</v>
      </c>
      <c r="C1162" s="6" t="s">
        <v>6973</v>
      </c>
      <c r="D1162" s="8">
        <v>1300000000</v>
      </c>
      <c r="E1162" s="6" t="s">
        <v>6964</v>
      </c>
      <c r="G1162" s="10">
        <v>42726</v>
      </c>
      <c r="J1162" s="133">
        <f ca="1">VLOOKUP(A1162,OFFSET('Классификация клиентов'!$A$6,1,0,1000,2),2,0)</f>
        <v>2.2000000000000002</v>
      </c>
      <c r="K1162" s="15">
        <f t="shared" si="127"/>
        <v>2</v>
      </c>
      <c r="L1162" s="15"/>
      <c r="M1162" s="15"/>
      <c r="N1162" s="16">
        <f t="shared" ca="1" si="129"/>
        <v>3.2</v>
      </c>
      <c r="O1162" s="8">
        <f t="shared" ca="1" si="130"/>
        <v>3.2</v>
      </c>
      <c r="P1162" s="8">
        <f t="shared" ca="1" si="131"/>
        <v>3.2</v>
      </c>
      <c r="Q1162" s="8">
        <f t="shared" si="128"/>
        <v>0</v>
      </c>
      <c r="R1162" s="16">
        <v>1</v>
      </c>
      <c r="S1162" s="16"/>
      <c r="T1162" s="19">
        <v>42726</v>
      </c>
      <c r="U1162" s="16">
        <v>10</v>
      </c>
      <c r="V1162" s="19" t="s">
        <v>7714</v>
      </c>
      <c r="W1162" s="160"/>
      <c r="X1162" s="160"/>
      <c r="Y1162" s="160">
        <v>0</v>
      </c>
      <c r="Z1162" s="160"/>
      <c r="AA1162" s="160"/>
      <c r="AB1162" s="10">
        <v>42755</v>
      </c>
      <c r="AC1162" t="s">
        <v>296</v>
      </c>
      <c r="AD1162" s="160">
        <f t="shared" si="132"/>
        <v>1</v>
      </c>
      <c r="AF1162" t="s">
        <v>6968</v>
      </c>
      <c r="AG1162" t="str">
        <f t="shared" si="133"/>
        <v>цели: предоставление/погашение займов 3 лицам (РКК КИБ №112 от 2016-10-05)</v>
      </c>
    </row>
    <row r="1163" spans="1:33" x14ac:dyDescent="0.25">
      <c r="A1163">
        <v>6613</v>
      </c>
      <c r="B1163">
        <v>17119</v>
      </c>
      <c r="C1163" s="6" t="s">
        <v>3298</v>
      </c>
      <c r="D1163" s="8">
        <v>143056275.72</v>
      </c>
      <c r="E1163" s="6" t="s">
        <v>3304</v>
      </c>
      <c r="G1163" s="10">
        <v>41886</v>
      </c>
      <c r="J1163" s="133">
        <f ca="1">VLOOKUP(A1163,OFFSET('Классификация клиентов'!$A$6,1,0,1000,2),2,0)</f>
        <v>3</v>
      </c>
      <c r="K1163" s="15">
        <f t="shared" si="127"/>
        <v>3</v>
      </c>
      <c r="L1163" s="15"/>
      <c r="M1163" s="15"/>
      <c r="N1163" s="16">
        <f t="shared" ca="1" si="129"/>
        <v>5</v>
      </c>
      <c r="O1163" s="8">
        <f t="shared" ca="1" si="130"/>
        <v>5</v>
      </c>
      <c r="P1163" s="8">
        <f t="shared" ca="1" si="131"/>
        <v>5</v>
      </c>
      <c r="Q1163" s="8">
        <f t="shared" si="128"/>
        <v>0</v>
      </c>
      <c r="R1163" s="16">
        <v>1</v>
      </c>
      <c r="S1163" s="16"/>
      <c r="T1163" s="19">
        <v>36526</v>
      </c>
      <c r="U1163" s="16">
        <v>467</v>
      </c>
      <c r="V1163" s="19"/>
      <c r="W1163" s="160"/>
      <c r="X1163" s="160"/>
      <c r="Y1163" s="160"/>
      <c r="Z1163" s="160"/>
      <c r="AA1163" s="160"/>
      <c r="AB1163" s="10">
        <v>42711</v>
      </c>
      <c r="AC1163" t="s">
        <v>563</v>
      </c>
      <c r="AD1163" s="160">
        <f t="shared" si="132"/>
        <v>0</v>
      </c>
      <c r="AF1163" t="s">
        <v>466</v>
      </c>
      <c r="AG1163" t="str">
        <f t="shared" si="133"/>
        <v/>
      </c>
    </row>
    <row r="1164" spans="1:33" x14ac:dyDescent="0.25">
      <c r="A1164">
        <v>6613</v>
      </c>
      <c r="B1164">
        <v>17120</v>
      </c>
      <c r="C1164" s="6" t="s">
        <v>3299</v>
      </c>
      <c r="D1164" s="8">
        <v>28449382.809999999</v>
      </c>
      <c r="E1164" s="6" t="s">
        <v>3305</v>
      </c>
      <c r="G1164" s="10">
        <v>41886</v>
      </c>
      <c r="J1164" s="133">
        <f ca="1">VLOOKUP(A1164,OFFSET('Классификация клиентов'!$A$6,1,0,1000,2),2,0)</f>
        <v>3</v>
      </c>
      <c r="K1164" s="15">
        <f t="shared" si="127"/>
        <v>3</v>
      </c>
      <c r="L1164" s="15"/>
      <c r="M1164" s="15"/>
      <c r="N1164" s="16">
        <f t="shared" ca="1" si="129"/>
        <v>5</v>
      </c>
      <c r="O1164" s="8">
        <f t="shared" ca="1" si="130"/>
        <v>5</v>
      </c>
      <c r="P1164" s="8">
        <f t="shared" ca="1" si="131"/>
        <v>5</v>
      </c>
      <c r="Q1164" s="8">
        <f t="shared" si="128"/>
        <v>0</v>
      </c>
      <c r="R1164" s="16">
        <v>1</v>
      </c>
      <c r="S1164" s="16"/>
      <c r="T1164" s="19">
        <v>36526</v>
      </c>
      <c r="U1164" s="16">
        <v>467</v>
      </c>
      <c r="V1164" s="19"/>
      <c r="W1164" s="160"/>
      <c r="X1164" s="160"/>
      <c r="Y1164" s="160"/>
      <c r="Z1164" s="160"/>
      <c r="AA1164" s="160"/>
      <c r="AB1164" s="10">
        <v>42711</v>
      </c>
      <c r="AC1164" t="s">
        <v>563</v>
      </c>
      <c r="AD1164" s="160">
        <f t="shared" si="132"/>
        <v>0</v>
      </c>
      <c r="AF1164" t="s">
        <v>466</v>
      </c>
      <c r="AG1164" t="str">
        <f t="shared" si="133"/>
        <v/>
      </c>
    </row>
    <row r="1165" spans="1:33" x14ac:dyDescent="0.25">
      <c r="A1165">
        <v>6613</v>
      </c>
      <c r="B1165">
        <v>17121</v>
      </c>
      <c r="C1165" s="6" t="s">
        <v>3300</v>
      </c>
      <c r="D1165" s="8">
        <v>53869842.369999997</v>
      </c>
      <c r="E1165" s="6" t="s">
        <v>3306</v>
      </c>
      <c r="G1165" s="10">
        <v>41886</v>
      </c>
      <c r="J1165" s="133">
        <f ca="1">VLOOKUP(A1165,OFFSET('Классификация клиентов'!$A$6,1,0,1000,2),2,0)</f>
        <v>3</v>
      </c>
      <c r="K1165" s="15">
        <f t="shared" si="127"/>
        <v>3</v>
      </c>
      <c r="L1165" s="15"/>
      <c r="M1165" s="15"/>
      <c r="N1165" s="16">
        <f t="shared" ca="1" si="129"/>
        <v>5</v>
      </c>
      <c r="O1165" s="8">
        <f t="shared" ca="1" si="130"/>
        <v>5</v>
      </c>
      <c r="P1165" s="8">
        <f t="shared" ca="1" si="131"/>
        <v>5</v>
      </c>
      <c r="Q1165" s="8">
        <f t="shared" si="128"/>
        <v>0</v>
      </c>
      <c r="R1165" s="16">
        <v>1</v>
      </c>
      <c r="S1165" s="16"/>
      <c r="T1165" s="19">
        <v>36526</v>
      </c>
      <c r="U1165" s="16">
        <v>467</v>
      </c>
      <c r="V1165" s="19"/>
      <c r="W1165" s="160"/>
      <c r="X1165" s="160"/>
      <c r="Y1165" s="160"/>
      <c r="Z1165" s="160"/>
      <c r="AA1165" s="160"/>
      <c r="AB1165" s="10">
        <v>42711</v>
      </c>
      <c r="AC1165" t="s">
        <v>563</v>
      </c>
      <c r="AD1165" s="160">
        <f t="shared" si="132"/>
        <v>0</v>
      </c>
      <c r="AF1165" t="s">
        <v>466</v>
      </c>
      <c r="AG1165" t="str">
        <f t="shared" si="133"/>
        <v/>
      </c>
    </row>
    <row r="1166" spans="1:33" x14ac:dyDescent="0.25">
      <c r="A1166">
        <v>6613</v>
      </c>
      <c r="B1166">
        <v>17122</v>
      </c>
      <c r="C1166" s="6" t="s">
        <v>3301</v>
      </c>
      <c r="D1166" s="8">
        <v>53869843.549999997</v>
      </c>
      <c r="E1166" s="6" t="s">
        <v>3307</v>
      </c>
      <c r="G1166" s="10">
        <v>41886</v>
      </c>
      <c r="J1166" s="133">
        <f ca="1">VLOOKUP(A1166,OFFSET('Классификация клиентов'!$A$6,1,0,1000,2),2,0)</f>
        <v>3</v>
      </c>
      <c r="K1166" s="15">
        <f t="shared" si="127"/>
        <v>3</v>
      </c>
      <c r="L1166" s="15"/>
      <c r="M1166" s="15"/>
      <c r="N1166" s="16">
        <f t="shared" ca="1" si="129"/>
        <v>5</v>
      </c>
      <c r="O1166" s="8">
        <f t="shared" ca="1" si="130"/>
        <v>5</v>
      </c>
      <c r="P1166" s="8">
        <f t="shared" ca="1" si="131"/>
        <v>5</v>
      </c>
      <c r="Q1166" s="8">
        <f t="shared" si="128"/>
        <v>0</v>
      </c>
      <c r="R1166" s="16">
        <v>1</v>
      </c>
      <c r="S1166" s="16"/>
      <c r="T1166" s="19">
        <v>36526</v>
      </c>
      <c r="U1166" s="16">
        <v>467</v>
      </c>
      <c r="V1166" s="19"/>
      <c r="W1166" s="160"/>
      <c r="X1166" s="160"/>
      <c r="Y1166" s="160"/>
      <c r="Z1166" s="160"/>
      <c r="AA1166" s="160"/>
      <c r="AB1166" s="10">
        <v>42711</v>
      </c>
      <c r="AC1166" t="s">
        <v>563</v>
      </c>
      <c r="AD1166" s="160">
        <f t="shared" si="132"/>
        <v>0</v>
      </c>
      <c r="AF1166" t="s">
        <v>466</v>
      </c>
      <c r="AG1166" t="str">
        <f t="shared" si="133"/>
        <v/>
      </c>
    </row>
    <row r="1167" spans="1:33" x14ac:dyDescent="0.25">
      <c r="A1167">
        <v>6613</v>
      </c>
      <c r="B1167">
        <v>17123</v>
      </c>
      <c r="C1167" s="6" t="s">
        <v>3302</v>
      </c>
      <c r="D1167" s="8">
        <v>93028307.920000002</v>
      </c>
      <c r="E1167" s="6" t="s">
        <v>3308</v>
      </c>
      <c r="G1167" s="10">
        <v>41886</v>
      </c>
      <c r="J1167" s="133">
        <f ca="1">VLOOKUP(A1167,OFFSET('Классификация клиентов'!$A$6,1,0,1000,2),2,0)</f>
        <v>3</v>
      </c>
      <c r="K1167" s="15">
        <f t="shared" si="127"/>
        <v>3</v>
      </c>
      <c r="L1167" s="15"/>
      <c r="M1167" s="15"/>
      <c r="N1167" s="16">
        <f t="shared" ca="1" si="129"/>
        <v>5</v>
      </c>
      <c r="O1167" s="8">
        <f t="shared" ca="1" si="130"/>
        <v>5</v>
      </c>
      <c r="P1167" s="8">
        <f t="shared" ca="1" si="131"/>
        <v>5</v>
      </c>
      <c r="Q1167" s="8">
        <f t="shared" si="128"/>
        <v>0</v>
      </c>
      <c r="R1167" s="16">
        <v>1</v>
      </c>
      <c r="S1167" s="16"/>
      <c r="T1167" s="19">
        <v>36526</v>
      </c>
      <c r="U1167" s="16">
        <v>467</v>
      </c>
      <c r="V1167" s="19"/>
      <c r="W1167" s="160"/>
      <c r="X1167" s="160"/>
      <c r="Y1167" s="160"/>
      <c r="Z1167" s="160"/>
      <c r="AA1167" s="160"/>
      <c r="AB1167" s="10">
        <v>42711</v>
      </c>
      <c r="AC1167" t="s">
        <v>563</v>
      </c>
      <c r="AD1167" s="160">
        <f t="shared" si="132"/>
        <v>0</v>
      </c>
      <c r="AF1167" t="s">
        <v>466</v>
      </c>
      <c r="AG1167" t="str">
        <f t="shared" si="133"/>
        <v/>
      </c>
    </row>
    <row r="1168" spans="1:33" x14ac:dyDescent="0.25">
      <c r="A1168">
        <v>6613</v>
      </c>
      <c r="B1168">
        <v>17124</v>
      </c>
      <c r="C1168" s="6" t="s">
        <v>3303</v>
      </c>
      <c r="D1168" s="8">
        <v>65464180.689999998</v>
      </c>
      <c r="E1168" s="6" t="s">
        <v>2470</v>
      </c>
      <c r="G1168" s="10">
        <v>41886</v>
      </c>
      <c r="J1168" s="133">
        <f ca="1">VLOOKUP(A1168,OFFSET('Классификация клиентов'!$A$6,1,0,1000,2),2,0)</f>
        <v>3</v>
      </c>
      <c r="K1168" s="15">
        <f t="shared" si="127"/>
        <v>3</v>
      </c>
      <c r="L1168" s="15"/>
      <c r="M1168" s="15"/>
      <c r="N1168" s="16">
        <f t="shared" ca="1" si="129"/>
        <v>5</v>
      </c>
      <c r="O1168" s="8">
        <f t="shared" ca="1" si="130"/>
        <v>5</v>
      </c>
      <c r="P1168" s="8">
        <f t="shared" ca="1" si="131"/>
        <v>5</v>
      </c>
      <c r="Q1168" s="8">
        <f t="shared" si="128"/>
        <v>0</v>
      </c>
      <c r="R1168" s="16">
        <v>1</v>
      </c>
      <c r="S1168" s="16"/>
      <c r="T1168" s="19">
        <v>36526</v>
      </c>
      <c r="U1168" s="16">
        <v>467</v>
      </c>
      <c r="V1168" s="19"/>
      <c r="W1168" s="160"/>
      <c r="X1168" s="160"/>
      <c r="Y1168" s="160"/>
      <c r="Z1168" s="160"/>
      <c r="AA1168" s="160"/>
      <c r="AB1168" s="10">
        <v>42711</v>
      </c>
      <c r="AC1168" t="s">
        <v>563</v>
      </c>
      <c r="AD1168" s="160">
        <f t="shared" si="132"/>
        <v>0</v>
      </c>
      <c r="AF1168" t="s">
        <v>466</v>
      </c>
      <c r="AG1168" t="str">
        <f t="shared" si="133"/>
        <v/>
      </c>
    </row>
    <row r="1169" spans="1:33" x14ac:dyDescent="0.25">
      <c r="A1169">
        <v>6613</v>
      </c>
      <c r="B1169">
        <v>17180</v>
      </c>
      <c r="C1169" s="6" t="s">
        <v>3411</v>
      </c>
      <c r="D1169" s="8">
        <v>68201743.989999995</v>
      </c>
      <c r="E1169" s="6" t="s">
        <v>3415</v>
      </c>
      <c r="G1169" s="10">
        <v>41563</v>
      </c>
      <c r="J1169" s="133">
        <f ca="1">VLOOKUP(A1169,OFFSET('Классификация клиентов'!$A$6,1,0,1000,2),2,0)</f>
        <v>3</v>
      </c>
      <c r="K1169" s="15">
        <f t="shared" si="127"/>
        <v>3</v>
      </c>
      <c r="L1169" s="15"/>
      <c r="M1169" s="15"/>
      <c r="N1169" s="16">
        <f t="shared" ca="1" si="129"/>
        <v>5</v>
      </c>
      <c r="O1169" s="8">
        <f t="shared" ca="1" si="130"/>
        <v>5</v>
      </c>
      <c r="P1169" s="8">
        <f t="shared" ca="1" si="131"/>
        <v>5</v>
      </c>
      <c r="Q1169" s="8">
        <f t="shared" si="128"/>
        <v>0</v>
      </c>
      <c r="R1169" s="16">
        <v>1</v>
      </c>
      <c r="S1169" s="16"/>
      <c r="T1169" s="19">
        <v>36526</v>
      </c>
      <c r="U1169" s="16">
        <v>467</v>
      </c>
      <c r="V1169" s="19"/>
      <c r="W1169" s="160"/>
      <c r="X1169" s="160"/>
      <c r="Y1169" s="160"/>
      <c r="Z1169" s="160"/>
      <c r="AA1169" s="160"/>
      <c r="AB1169" s="10">
        <v>42711</v>
      </c>
      <c r="AC1169" t="s">
        <v>563</v>
      </c>
      <c r="AD1169" s="160">
        <f t="shared" si="132"/>
        <v>0</v>
      </c>
      <c r="AF1169" t="s">
        <v>466</v>
      </c>
      <c r="AG1169" t="str">
        <f t="shared" si="133"/>
        <v/>
      </c>
    </row>
    <row r="1170" spans="1:33" x14ac:dyDescent="0.25">
      <c r="A1170">
        <v>6613</v>
      </c>
      <c r="B1170">
        <v>17181</v>
      </c>
      <c r="C1170" s="6" t="s">
        <v>3412</v>
      </c>
      <c r="D1170" s="8">
        <v>110105334.98999999</v>
      </c>
      <c r="E1170" s="6" t="s">
        <v>3416</v>
      </c>
      <c r="G1170" s="10">
        <v>41563</v>
      </c>
      <c r="J1170" s="133">
        <f ca="1">VLOOKUP(A1170,OFFSET('Классификация клиентов'!$A$6,1,0,1000,2),2,0)</f>
        <v>3</v>
      </c>
      <c r="K1170" s="15">
        <f t="shared" si="127"/>
        <v>3</v>
      </c>
      <c r="L1170" s="15"/>
      <c r="M1170" s="15"/>
      <c r="N1170" s="16">
        <f t="shared" ca="1" si="129"/>
        <v>5</v>
      </c>
      <c r="O1170" s="8">
        <f t="shared" ca="1" si="130"/>
        <v>5</v>
      </c>
      <c r="P1170" s="8">
        <f t="shared" ca="1" si="131"/>
        <v>5</v>
      </c>
      <c r="Q1170" s="8">
        <f t="shared" si="128"/>
        <v>0</v>
      </c>
      <c r="R1170" s="16">
        <v>1</v>
      </c>
      <c r="S1170" s="16"/>
      <c r="T1170" s="19">
        <v>36526</v>
      </c>
      <c r="U1170" s="16">
        <v>467</v>
      </c>
      <c r="V1170" s="19"/>
      <c r="W1170" s="160"/>
      <c r="X1170" s="160"/>
      <c r="Y1170" s="160"/>
      <c r="Z1170" s="160"/>
      <c r="AA1170" s="160"/>
      <c r="AB1170" s="10">
        <v>42711</v>
      </c>
      <c r="AC1170" t="s">
        <v>563</v>
      </c>
      <c r="AD1170" s="160">
        <f t="shared" si="132"/>
        <v>0</v>
      </c>
      <c r="AF1170" t="s">
        <v>466</v>
      </c>
      <c r="AG1170" t="str">
        <f t="shared" si="133"/>
        <v/>
      </c>
    </row>
    <row r="1171" spans="1:33" x14ac:dyDescent="0.25">
      <c r="A1171">
        <v>6613</v>
      </c>
      <c r="B1171">
        <v>17182</v>
      </c>
      <c r="C1171" s="6" t="s">
        <v>3413</v>
      </c>
      <c r="D1171" s="8">
        <v>31806224.93</v>
      </c>
      <c r="E1171" s="6" t="s">
        <v>3417</v>
      </c>
      <c r="G1171" s="10">
        <v>41984</v>
      </c>
      <c r="J1171" s="133">
        <f ca="1">VLOOKUP(A1171,OFFSET('Классификация клиентов'!$A$6,1,0,1000,2),2,0)</f>
        <v>3</v>
      </c>
      <c r="K1171" s="15">
        <f t="shared" si="127"/>
        <v>3</v>
      </c>
      <c r="L1171" s="15"/>
      <c r="M1171" s="15"/>
      <c r="N1171" s="16">
        <f t="shared" ca="1" si="129"/>
        <v>5</v>
      </c>
      <c r="O1171" s="8">
        <f t="shared" ca="1" si="130"/>
        <v>5</v>
      </c>
      <c r="P1171" s="8">
        <f t="shared" ca="1" si="131"/>
        <v>5</v>
      </c>
      <c r="Q1171" s="8">
        <f t="shared" si="128"/>
        <v>0</v>
      </c>
      <c r="R1171" s="16">
        <v>1</v>
      </c>
      <c r="S1171" s="16"/>
      <c r="T1171" s="19">
        <v>36526</v>
      </c>
      <c r="U1171" s="16">
        <v>467</v>
      </c>
      <c r="V1171" s="19"/>
      <c r="W1171" s="160">
        <v>0</v>
      </c>
      <c r="X1171" s="160"/>
      <c r="Y1171" s="160"/>
      <c r="Z1171" s="160"/>
      <c r="AA1171" s="160"/>
      <c r="AB1171" s="10">
        <v>42711</v>
      </c>
      <c r="AC1171" t="s">
        <v>563</v>
      </c>
      <c r="AD1171" s="160">
        <f t="shared" si="132"/>
        <v>1</v>
      </c>
      <c r="AF1171" t="s">
        <v>3481</v>
      </c>
      <c r="AG1171" t="str">
        <f t="shared" si="133"/>
        <v>реструктуризация (РККФ №3 от 2015-01-22)</v>
      </c>
    </row>
    <row r="1172" spans="1:33" x14ac:dyDescent="0.25">
      <c r="A1172">
        <v>6613</v>
      </c>
      <c r="B1172">
        <v>17238</v>
      </c>
      <c r="C1172" s="6" t="s">
        <v>3439</v>
      </c>
      <c r="D1172" s="8">
        <v>154032163.94</v>
      </c>
      <c r="E1172" s="6" t="s">
        <v>3445</v>
      </c>
      <c r="G1172" s="10">
        <v>41887</v>
      </c>
      <c r="J1172" s="133">
        <f ca="1">VLOOKUP(A1172,OFFSET('Классификация клиентов'!$A$6,1,0,1000,2),2,0)</f>
        <v>3</v>
      </c>
      <c r="K1172" s="15">
        <f t="shared" si="127"/>
        <v>3</v>
      </c>
      <c r="L1172" s="15"/>
      <c r="M1172" s="15"/>
      <c r="N1172" s="16">
        <f t="shared" ca="1" si="129"/>
        <v>5</v>
      </c>
      <c r="O1172" s="8">
        <f t="shared" ca="1" si="130"/>
        <v>5</v>
      </c>
      <c r="P1172" s="8">
        <f t="shared" ca="1" si="131"/>
        <v>5</v>
      </c>
      <c r="Q1172" s="8">
        <f t="shared" si="128"/>
        <v>0</v>
      </c>
      <c r="R1172" s="16">
        <v>1</v>
      </c>
      <c r="S1172" s="16"/>
      <c r="T1172" s="19">
        <v>36526</v>
      </c>
      <c r="U1172" s="16">
        <v>467</v>
      </c>
      <c r="V1172" s="19"/>
      <c r="W1172" s="160"/>
      <c r="X1172" s="160"/>
      <c r="Y1172" s="160"/>
      <c r="Z1172" s="160"/>
      <c r="AA1172" s="160"/>
      <c r="AB1172" s="10">
        <v>42711</v>
      </c>
      <c r="AC1172" t="s">
        <v>563</v>
      </c>
      <c r="AD1172" s="160">
        <f t="shared" si="132"/>
        <v>0</v>
      </c>
      <c r="AF1172" t="s">
        <v>466</v>
      </c>
      <c r="AG1172" t="str">
        <f t="shared" si="133"/>
        <v/>
      </c>
    </row>
    <row r="1173" spans="1:33" x14ac:dyDescent="0.25">
      <c r="A1173">
        <v>6613</v>
      </c>
      <c r="B1173">
        <v>17239</v>
      </c>
      <c r="C1173" s="6" t="s">
        <v>3440</v>
      </c>
      <c r="D1173" s="8">
        <v>12886106.220000001</v>
      </c>
      <c r="E1173" s="6" t="s">
        <v>3446</v>
      </c>
      <c r="G1173" s="10">
        <v>41459</v>
      </c>
      <c r="J1173" s="133">
        <f ca="1">VLOOKUP(A1173,OFFSET('Классификация клиентов'!$A$6,1,0,1000,2),2,0)</f>
        <v>3</v>
      </c>
      <c r="K1173" s="15">
        <f t="shared" si="127"/>
        <v>3</v>
      </c>
      <c r="L1173" s="15"/>
      <c r="M1173" s="15"/>
      <c r="N1173" s="16">
        <f t="shared" ca="1" si="129"/>
        <v>5</v>
      </c>
      <c r="O1173" s="8">
        <f t="shared" ca="1" si="130"/>
        <v>5</v>
      </c>
      <c r="P1173" s="8">
        <f t="shared" ca="1" si="131"/>
        <v>5</v>
      </c>
      <c r="Q1173" s="8">
        <f t="shared" si="128"/>
        <v>0</v>
      </c>
      <c r="R1173" s="16">
        <v>1</v>
      </c>
      <c r="S1173" s="16"/>
      <c r="T1173" s="19">
        <v>36526</v>
      </c>
      <c r="U1173" s="16">
        <v>467</v>
      </c>
      <c r="V1173" s="19"/>
      <c r="W1173" s="160"/>
      <c r="X1173" s="160"/>
      <c r="Y1173" s="160"/>
      <c r="Z1173" s="160"/>
      <c r="AA1173" s="160"/>
      <c r="AB1173" s="10">
        <v>42711</v>
      </c>
      <c r="AC1173" t="s">
        <v>563</v>
      </c>
      <c r="AD1173" s="160">
        <f t="shared" si="132"/>
        <v>0</v>
      </c>
      <c r="AF1173" t="s">
        <v>466</v>
      </c>
      <c r="AG1173" t="str">
        <f t="shared" si="133"/>
        <v/>
      </c>
    </row>
    <row r="1174" spans="1:33" x14ac:dyDescent="0.25">
      <c r="A1174">
        <v>6613</v>
      </c>
      <c r="B1174">
        <v>17262</v>
      </c>
      <c r="C1174" s="6" t="s">
        <v>3450</v>
      </c>
      <c r="D1174" s="8">
        <v>8610934.0700000003</v>
      </c>
      <c r="E1174" s="6" t="s">
        <v>3451</v>
      </c>
      <c r="G1174" s="10">
        <v>41369</v>
      </c>
      <c r="J1174" s="133">
        <f ca="1">VLOOKUP(A1174,OFFSET('Классификация клиентов'!$A$6,1,0,1000,2),2,0)</f>
        <v>3</v>
      </c>
      <c r="K1174" s="15">
        <f t="shared" si="127"/>
        <v>3</v>
      </c>
      <c r="L1174" s="15"/>
      <c r="M1174" s="15"/>
      <c r="N1174" s="16">
        <f t="shared" ca="1" si="129"/>
        <v>5</v>
      </c>
      <c r="O1174" s="8">
        <f t="shared" ca="1" si="130"/>
        <v>5</v>
      </c>
      <c r="P1174" s="8">
        <f t="shared" ca="1" si="131"/>
        <v>5</v>
      </c>
      <c r="Q1174" s="8">
        <f t="shared" si="128"/>
        <v>0</v>
      </c>
      <c r="R1174" s="16">
        <v>1</v>
      </c>
      <c r="S1174" s="16"/>
      <c r="T1174" s="19">
        <v>36526</v>
      </c>
      <c r="U1174" s="16">
        <v>467</v>
      </c>
      <c r="V1174" s="19"/>
      <c r="W1174" s="160"/>
      <c r="X1174" s="160"/>
      <c r="Y1174" s="160"/>
      <c r="Z1174" s="160"/>
      <c r="AA1174" s="160"/>
      <c r="AB1174" s="10">
        <v>42711</v>
      </c>
      <c r="AC1174" t="s">
        <v>563</v>
      </c>
      <c r="AD1174" s="160">
        <f t="shared" si="132"/>
        <v>0</v>
      </c>
      <c r="AF1174" t="s">
        <v>466</v>
      </c>
      <c r="AG1174" t="str">
        <f t="shared" si="133"/>
        <v/>
      </c>
    </row>
    <row r="1175" spans="1:33" x14ac:dyDescent="0.25">
      <c r="A1175">
        <v>6613</v>
      </c>
      <c r="B1175">
        <v>17358</v>
      </c>
      <c r="C1175" s="6" t="s">
        <v>3475</v>
      </c>
      <c r="D1175" s="8">
        <v>5155140.33</v>
      </c>
      <c r="E1175" s="6" t="s">
        <v>3482</v>
      </c>
      <c r="G1175" s="10">
        <v>40773</v>
      </c>
      <c r="J1175" s="133">
        <f ca="1">VLOOKUP(A1175,OFFSET('Классификация клиентов'!$A$6,1,0,1000,2),2,0)</f>
        <v>3</v>
      </c>
      <c r="K1175" s="15">
        <f t="shared" si="127"/>
        <v>3</v>
      </c>
      <c r="L1175" s="15"/>
      <c r="M1175" s="15"/>
      <c r="N1175" s="16">
        <f t="shared" ca="1" si="129"/>
        <v>5</v>
      </c>
      <c r="O1175" s="8">
        <f t="shared" ca="1" si="130"/>
        <v>5</v>
      </c>
      <c r="P1175" s="8">
        <f t="shared" ca="1" si="131"/>
        <v>5</v>
      </c>
      <c r="Q1175" s="8">
        <f t="shared" si="128"/>
        <v>0</v>
      </c>
      <c r="R1175" s="16">
        <v>1</v>
      </c>
      <c r="S1175" s="16"/>
      <c r="T1175" s="19">
        <v>36526</v>
      </c>
      <c r="U1175" s="16">
        <v>467</v>
      </c>
      <c r="V1175" s="19"/>
      <c r="W1175" s="160">
        <v>0</v>
      </c>
      <c r="X1175" s="160"/>
      <c r="Y1175" s="160"/>
      <c r="Z1175" s="160"/>
      <c r="AA1175" s="160"/>
      <c r="AB1175" s="10">
        <v>42711</v>
      </c>
      <c r="AC1175" t="s">
        <v>563</v>
      </c>
      <c r="AD1175" s="160">
        <f t="shared" si="132"/>
        <v>1</v>
      </c>
      <c r="AF1175" t="s">
        <v>3481</v>
      </c>
      <c r="AG1175" t="str">
        <f t="shared" si="133"/>
        <v>реструктуризация (РККФ №3 от 2015-01-22)</v>
      </c>
    </row>
    <row r="1176" spans="1:33" x14ac:dyDescent="0.25">
      <c r="A1176">
        <v>6613</v>
      </c>
      <c r="B1176">
        <v>17392</v>
      </c>
      <c r="C1176" s="6" t="s">
        <v>3495</v>
      </c>
      <c r="D1176" s="8">
        <v>1009842.45</v>
      </c>
      <c r="E1176" s="6" t="s">
        <v>3499</v>
      </c>
      <c r="G1176" s="10">
        <v>40842</v>
      </c>
      <c r="J1176" s="133">
        <f ca="1">VLOOKUP(A1176,OFFSET('Классификация клиентов'!$A$6,1,0,1000,2),2,0)</f>
        <v>3</v>
      </c>
      <c r="K1176" s="15">
        <f t="shared" si="127"/>
        <v>3</v>
      </c>
      <c r="L1176" s="15"/>
      <c r="M1176" s="15"/>
      <c r="N1176" s="16">
        <f t="shared" ca="1" si="129"/>
        <v>5</v>
      </c>
      <c r="O1176" s="8">
        <f t="shared" ca="1" si="130"/>
        <v>5</v>
      </c>
      <c r="P1176" s="8">
        <f t="shared" ca="1" si="131"/>
        <v>5</v>
      </c>
      <c r="Q1176" s="8">
        <f t="shared" si="128"/>
        <v>0</v>
      </c>
      <c r="R1176" s="16">
        <v>1</v>
      </c>
      <c r="S1176" s="16"/>
      <c r="T1176" s="19">
        <v>36526</v>
      </c>
      <c r="U1176" s="16">
        <v>467</v>
      </c>
      <c r="V1176" s="19"/>
      <c r="W1176" s="160">
        <v>0</v>
      </c>
      <c r="X1176" s="160"/>
      <c r="Y1176" s="160"/>
      <c r="Z1176" s="160"/>
      <c r="AA1176" s="160"/>
      <c r="AB1176" s="10">
        <v>42711</v>
      </c>
      <c r="AC1176" t="s">
        <v>563</v>
      </c>
      <c r="AD1176" s="160">
        <f t="shared" si="132"/>
        <v>1</v>
      </c>
      <c r="AF1176" t="s">
        <v>3481</v>
      </c>
      <c r="AG1176" t="str">
        <f t="shared" si="133"/>
        <v>реструктуризация (РККФ №3 от 2015-01-22)</v>
      </c>
    </row>
    <row r="1177" spans="1:33" x14ac:dyDescent="0.25">
      <c r="A1177">
        <v>6615</v>
      </c>
      <c r="B1177">
        <v>17357</v>
      </c>
      <c r="C1177" s="6" t="s">
        <v>3476</v>
      </c>
      <c r="D1177" s="8">
        <v>1000000</v>
      </c>
      <c r="E1177" s="6" t="s">
        <v>3483</v>
      </c>
      <c r="G1177" s="10">
        <v>42361</v>
      </c>
      <c r="J1177" s="133">
        <f ca="1">VLOOKUP(A1177,OFFSET('Классификация клиентов'!$A$6,1,0,1000,2),2,0)</f>
        <v>1</v>
      </c>
      <c r="K1177" s="15">
        <f t="shared" si="127"/>
        <v>1</v>
      </c>
      <c r="L1177" s="15"/>
      <c r="M1177" s="15"/>
      <c r="N1177" s="16">
        <f t="shared" ca="1" si="129"/>
        <v>1</v>
      </c>
      <c r="O1177" s="8">
        <f t="shared" ca="1" si="130"/>
        <v>1</v>
      </c>
      <c r="P1177" s="8">
        <f t="shared" ca="1" si="131"/>
        <v>1</v>
      </c>
      <c r="Q1177" s="8">
        <f t="shared" si="128"/>
        <v>0</v>
      </c>
      <c r="R1177" s="16">
        <v>1</v>
      </c>
      <c r="S1177" s="16"/>
      <c r="T1177" s="19">
        <v>42361</v>
      </c>
      <c r="U1177" s="16">
        <v>0</v>
      </c>
      <c r="V1177" s="19"/>
      <c r="W1177" s="160"/>
      <c r="X1177" s="160"/>
      <c r="Y1177" s="160">
        <v>0</v>
      </c>
      <c r="Z1177" s="160"/>
      <c r="AA1177" s="160"/>
      <c r="AB1177" s="10">
        <v>42420</v>
      </c>
      <c r="AC1177" t="s">
        <v>296</v>
      </c>
      <c r="AD1177" s="160">
        <f t="shared" si="132"/>
        <v>1</v>
      </c>
      <c r="AF1177" t="s">
        <v>3484</v>
      </c>
      <c r="AG1177" t="str">
        <f t="shared" si="133"/>
        <v>цели: предоставление/погашение займов 3 лицам (РП №112 от 2015-12-01)</v>
      </c>
    </row>
    <row r="1178" spans="1:33" x14ac:dyDescent="0.25">
      <c r="A1178">
        <v>6615</v>
      </c>
      <c r="B1178">
        <v>26873</v>
      </c>
      <c r="C1178" s="6" t="s">
        <v>6043</v>
      </c>
      <c r="D1178" s="8">
        <v>1180000000</v>
      </c>
      <c r="E1178" s="6" t="s">
        <v>6188</v>
      </c>
      <c r="G1178" s="10">
        <v>42674</v>
      </c>
      <c r="J1178" s="133">
        <f ca="1">VLOOKUP(A1178,OFFSET('Классификация клиентов'!$A$6,1,0,1000,2),2,0)</f>
        <v>1</v>
      </c>
      <c r="K1178" s="15">
        <f t="shared" si="127"/>
        <v>1</v>
      </c>
      <c r="L1178" s="15"/>
      <c r="M1178" s="15"/>
      <c r="N1178" s="16">
        <f t="shared" ca="1" si="129"/>
        <v>1</v>
      </c>
      <c r="O1178" s="8">
        <f t="shared" ca="1" si="130"/>
        <v>1</v>
      </c>
      <c r="P1178" s="8">
        <f t="shared" ca="1" si="131"/>
        <v>1</v>
      </c>
      <c r="Q1178" s="8">
        <f t="shared" si="128"/>
        <v>0</v>
      </c>
      <c r="R1178" s="16">
        <v>1</v>
      </c>
      <c r="S1178" s="16"/>
      <c r="T1178" s="19">
        <v>42681</v>
      </c>
      <c r="U1178" s="16">
        <v>0</v>
      </c>
      <c r="V1178" s="19"/>
      <c r="W1178" s="160"/>
      <c r="X1178" s="160"/>
      <c r="Y1178" s="160">
        <v>0</v>
      </c>
      <c r="Z1178" s="160"/>
      <c r="AA1178" s="160"/>
      <c r="AB1178" s="10">
        <v>42696</v>
      </c>
      <c r="AC1178" t="s">
        <v>296</v>
      </c>
      <c r="AD1178" s="160">
        <f t="shared" si="132"/>
        <v>1</v>
      </c>
      <c r="AF1178" t="s">
        <v>3484</v>
      </c>
      <c r="AG1178" t="str">
        <f t="shared" si="133"/>
        <v>цели: предоставление/погашение займов 3 лицам (РП №112 от 2015-12-01)</v>
      </c>
    </row>
    <row r="1179" spans="1:33" x14ac:dyDescent="0.25">
      <c r="A1179">
        <v>6618</v>
      </c>
      <c r="B1179">
        <v>17307</v>
      </c>
      <c r="C1179" s="6" t="s">
        <v>3459</v>
      </c>
      <c r="D1179" s="8">
        <v>43000000</v>
      </c>
      <c r="E1179" s="6" t="s">
        <v>3460</v>
      </c>
      <c r="G1179" s="10">
        <v>42339</v>
      </c>
      <c r="J1179" s="133">
        <f ca="1">VLOOKUP(A1179,OFFSET('Классификация клиентов'!$A$6,1,0,1000,2),2,0)</f>
        <v>1</v>
      </c>
      <c r="K1179" s="15">
        <f t="shared" si="127"/>
        <v>1</v>
      </c>
      <c r="L1179" s="15"/>
      <c r="M1179" s="15"/>
      <c r="N1179" s="16">
        <f t="shared" ca="1" si="129"/>
        <v>1</v>
      </c>
      <c r="O1179" s="8">
        <f t="shared" ca="1" si="130"/>
        <v>1</v>
      </c>
      <c r="P1179" s="8">
        <f t="shared" ca="1" si="131"/>
        <v>1</v>
      </c>
      <c r="Q1179" s="8">
        <f t="shared" si="128"/>
        <v>0</v>
      </c>
      <c r="R1179" s="16">
        <v>1</v>
      </c>
      <c r="S1179" s="16"/>
      <c r="T1179" s="19">
        <v>42369</v>
      </c>
      <c r="U1179" s="16">
        <v>0</v>
      </c>
      <c r="V1179" s="19"/>
      <c r="W1179" s="160"/>
      <c r="X1179" s="160"/>
      <c r="Y1179" s="160"/>
      <c r="Z1179" s="160"/>
      <c r="AA1179" s="160"/>
      <c r="AB1179" s="10">
        <v>42360</v>
      </c>
      <c r="AC1179" t="s">
        <v>239</v>
      </c>
      <c r="AD1179" s="160">
        <f t="shared" si="132"/>
        <v>0</v>
      </c>
      <c r="AF1179" t="s">
        <v>466</v>
      </c>
      <c r="AG1179" t="str">
        <f t="shared" si="133"/>
        <v/>
      </c>
    </row>
    <row r="1180" spans="1:33" x14ac:dyDescent="0.25">
      <c r="A1180">
        <v>6618</v>
      </c>
      <c r="B1180">
        <v>17376</v>
      </c>
      <c r="C1180" s="6" t="s">
        <v>3621</v>
      </c>
      <c r="D1180" s="8">
        <v>73459041.390000001</v>
      </c>
      <c r="E1180" s="6" t="s">
        <v>3624</v>
      </c>
      <c r="G1180" s="10">
        <v>42339</v>
      </c>
      <c r="J1180" s="133">
        <f ca="1">VLOOKUP(A1180,OFFSET('Классификация клиентов'!$A$6,1,0,1000,2),2,0)</f>
        <v>1</v>
      </c>
      <c r="K1180" s="15">
        <f t="shared" si="127"/>
        <v>1</v>
      </c>
      <c r="L1180" s="15"/>
      <c r="M1180" s="15"/>
      <c r="N1180" s="16">
        <f t="shared" ca="1" si="129"/>
        <v>1</v>
      </c>
      <c r="O1180" s="8">
        <f t="shared" ca="1" si="130"/>
        <v>1</v>
      </c>
      <c r="P1180" s="8">
        <f t="shared" ca="1" si="131"/>
        <v>1</v>
      </c>
      <c r="Q1180" s="8">
        <f t="shared" si="128"/>
        <v>0</v>
      </c>
      <c r="R1180" s="16">
        <v>1</v>
      </c>
      <c r="S1180" s="16"/>
      <c r="T1180" s="19">
        <v>42369</v>
      </c>
      <c r="U1180" s="16">
        <v>0</v>
      </c>
      <c r="V1180" s="19"/>
      <c r="W1180" s="160"/>
      <c r="X1180" s="160"/>
      <c r="Y1180" s="160"/>
      <c r="Z1180" s="160"/>
      <c r="AA1180" s="160"/>
      <c r="AB1180" s="10">
        <v>42391</v>
      </c>
      <c r="AC1180" t="s">
        <v>239</v>
      </c>
      <c r="AD1180" s="160">
        <f t="shared" si="132"/>
        <v>0</v>
      </c>
      <c r="AF1180" t="s">
        <v>466</v>
      </c>
      <c r="AG1180" t="str">
        <f t="shared" si="133"/>
        <v/>
      </c>
    </row>
    <row r="1181" spans="1:33" x14ac:dyDescent="0.25">
      <c r="A1181">
        <v>6622</v>
      </c>
      <c r="B1181">
        <v>27318</v>
      </c>
      <c r="C1181" s="6" t="s">
        <v>6925</v>
      </c>
      <c r="D1181" s="8">
        <v>13457161.210000001</v>
      </c>
      <c r="E1181" s="6" t="s">
        <v>6965</v>
      </c>
      <c r="G1181" s="10">
        <v>42713</v>
      </c>
      <c r="J1181" s="133">
        <f ca="1">VLOOKUP(A1181,OFFSET('Классификация клиентов'!$A$6,1,0,1000,2),2,0)</f>
        <v>1</v>
      </c>
      <c r="K1181" s="15">
        <f t="shared" si="127"/>
        <v>1</v>
      </c>
      <c r="L1181" s="15"/>
      <c r="M1181" s="15"/>
      <c r="N1181" s="16">
        <f t="shared" ca="1" si="129"/>
        <v>1</v>
      </c>
      <c r="O1181" s="8">
        <f t="shared" ca="1" si="130"/>
        <v>1</v>
      </c>
      <c r="P1181" s="8">
        <f t="shared" ca="1" si="131"/>
        <v>1</v>
      </c>
      <c r="Q1181" s="8">
        <f t="shared" si="128"/>
        <v>0</v>
      </c>
      <c r="R1181" s="16">
        <v>1</v>
      </c>
      <c r="S1181" s="16"/>
      <c r="T1181" s="19">
        <v>36526</v>
      </c>
      <c r="U1181" s="16">
        <v>0</v>
      </c>
      <c r="V1181" s="19"/>
      <c r="W1181" s="160"/>
      <c r="X1181" s="160"/>
      <c r="Y1181" s="160"/>
      <c r="Z1181" s="160"/>
      <c r="AA1181" s="160"/>
      <c r="AB1181" s="10">
        <v>42766</v>
      </c>
      <c r="AC1181" t="s">
        <v>298</v>
      </c>
      <c r="AD1181" s="160">
        <f t="shared" si="132"/>
        <v>0</v>
      </c>
      <c r="AF1181" t="s">
        <v>466</v>
      </c>
      <c r="AG1181" t="str">
        <f t="shared" si="133"/>
        <v/>
      </c>
    </row>
    <row r="1182" spans="1:33" x14ac:dyDescent="0.25">
      <c r="A1182">
        <v>6624</v>
      </c>
      <c r="B1182">
        <v>19565</v>
      </c>
      <c r="C1182" s="6" t="s">
        <v>4304</v>
      </c>
      <c r="D1182" s="8">
        <v>55348856000</v>
      </c>
      <c r="E1182" s="6" t="s">
        <v>3845</v>
      </c>
      <c r="G1182" s="10">
        <v>42415</v>
      </c>
      <c r="J1182" s="133">
        <f ca="1">VLOOKUP(A1182,OFFSET('Классификация клиентов'!$A$6,1,0,1000,2),2,0)</f>
        <v>1</v>
      </c>
      <c r="K1182" s="15">
        <f t="shared" si="127"/>
        <v>1</v>
      </c>
      <c r="L1182" s="15"/>
      <c r="M1182" s="15"/>
      <c r="N1182" s="16">
        <f t="shared" ca="1" si="129"/>
        <v>1</v>
      </c>
      <c r="O1182" s="8">
        <f t="shared" ca="1" si="130"/>
        <v>1</v>
      </c>
      <c r="P1182" s="8">
        <f t="shared" ca="1" si="131"/>
        <v>1</v>
      </c>
      <c r="Q1182" s="8">
        <f t="shared" si="128"/>
        <v>0</v>
      </c>
      <c r="R1182" s="16">
        <v>1</v>
      </c>
      <c r="S1182" s="16"/>
      <c r="T1182" s="19">
        <v>42446</v>
      </c>
      <c r="U1182" s="16">
        <v>0</v>
      </c>
      <c r="V1182" s="19"/>
      <c r="W1182" s="160">
        <v>0</v>
      </c>
      <c r="X1182" s="160"/>
      <c r="Y1182" s="160">
        <v>0</v>
      </c>
      <c r="Z1182" s="160"/>
      <c r="AA1182" s="160"/>
      <c r="AB1182" s="10">
        <v>42735</v>
      </c>
      <c r="AC1182" t="s">
        <v>296</v>
      </c>
      <c r="AD1182" s="160">
        <f t="shared" si="132"/>
        <v>2</v>
      </c>
      <c r="AF1182" t="s">
        <v>6898</v>
      </c>
      <c r="AG1182" t="str">
        <f t="shared" si="133"/>
        <v>реструктуризация (РП №98 от 2016-11-08);
цели: погашение задолженности 3 лиц перед др. банками (РП №114 от 2015-12-08)</v>
      </c>
    </row>
    <row r="1183" spans="1:33" x14ac:dyDescent="0.25">
      <c r="A1183">
        <v>6626</v>
      </c>
      <c r="B1183">
        <v>19564</v>
      </c>
      <c r="C1183" s="6" t="s">
        <v>4305</v>
      </c>
      <c r="D1183" s="8">
        <v>24064720000</v>
      </c>
      <c r="E1183" s="6" t="s">
        <v>3845</v>
      </c>
      <c r="G1183" s="10">
        <v>42415</v>
      </c>
      <c r="J1183" s="133">
        <f ca="1">VLOOKUP(A1183,OFFSET('Классификация клиентов'!$A$6,1,0,1000,2),2,0)</f>
        <v>1</v>
      </c>
      <c r="K1183" s="15">
        <f t="shared" si="127"/>
        <v>1</v>
      </c>
      <c r="L1183" s="15"/>
      <c r="M1183" s="15"/>
      <c r="N1183" s="16">
        <f t="shared" ca="1" si="129"/>
        <v>1</v>
      </c>
      <c r="O1183" s="8">
        <f t="shared" ca="1" si="130"/>
        <v>1</v>
      </c>
      <c r="P1183" s="8">
        <f t="shared" ca="1" si="131"/>
        <v>1</v>
      </c>
      <c r="Q1183" s="8">
        <f t="shared" si="128"/>
        <v>0</v>
      </c>
      <c r="R1183" s="16">
        <v>1</v>
      </c>
      <c r="S1183" s="16"/>
      <c r="T1183" s="19">
        <v>42446</v>
      </c>
      <c r="U1183" s="16">
        <v>0</v>
      </c>
      <c r="V1183" s="19"/>
      <c r="W1183" s="160">
        <v>0</v>
      </c>
      <c r="X1183" s="160"/>
      <c r="Y1183" s="160">
        <v>0</v>
      </c>
      <c r="Z1183" s="160"/>
      <c r="AA1183" s="160"/>
      <c r="AB1183" s="10">
        <v>42735</v>
      </c>
      <c r="AC1183" t="s">
        <v>296</v>
      </c>
      <c r="AD1183" s="160">
        <f t="shared" si="132"/>
        <v>2</v>
      </c>
      <c r="AF1183" t="s">
        <v>6898</v>
      </c>
      <c r="AG1183" t="str">
        <f t="shared" si="133"/>
        <v>реструктуризация (РП №98 от 2016-11-08);
цели: погашение задолженности 3 лиц перед др. банками (РП №114 от 2015-12-08)</v>
      </c>
    </row>
    <row r="1184" spans="1:33" x14ac:dyDescent="0.25">
      <c r="A1184">
        <v>6627</v>
      </c>
      <c r="B1184">
        <v>19566</v>
      </c>
      <c r="C1184" s="6" t="s">
        <v>4306</v>
      </c>
      <c r="D1184" s="8">
        <v>15040450000</v>
      </c>
      <c r="E1184" s="6" t="s">
        <v>3845</v>
      </c>
      <c r="G1184" s="10">
        <v>42415</v>
      </c>
      <c r="J1184" s="133">
        <f ca="1">VLOOKUP(A1184,OFFSET('Классификация клиентов'!$A$6,1,0,1000,2),2,0)</f>
        <v>1</v>
      </c>
      <c r="K1184" s="15">
        <f t="shared" si="127"/>
        <v>1</v>
      </c>
      <c r="L1184" s="15"/>
      <c r="M1184" s="15"/>
      <c r="N1184" s="16">
        <f t="shared" ca="1" si="129"/>
        <v>1</v>
      </c>
      <c r="O1184" s="8">
        <f t="shared" ca="1" si="130"/>
        <v>1</v>
      </c>
      <c r="P1184" s="8">
        <f t="shared" ca="1" si="131"/>
        <v>1</v>
      </c>
      <c r="Q1184" s="8">
        <f t="shared" si="128"/>
        <v>0</v>
      </c>
      <c r="R1184" s="16">
        <v>1</v>
      </c>
      <c r="S1184" s="16"/>
      <c r="T1184" s="19">
        <v>42446</v>
      </c>
      <c r="U1184" s="16">
        <v>0</v>
      </c>
      <c r="V1184" s="19"/>
      <c r="W1184" s="160">
        <v>0</v>
      </c>
      <c r="X1184" s="160"/>
      <c r="Y1184" s="160">
        <v>0</v>
      </c>
      <c r="Z1184" s="160"/>
      <c r="AA1184" s="160"/>
      <c r="AB1184" s="10">
        <v>42735</v>
      </c>
      <c r="AC1184" t="s">
        <v>296</v>
      </c>
      <c r="AD1184" s="160">
        <f t="shared" si="132"/>
        <v>2</v>
      </c>
      <c r="AF1184" t="s">
        <v>6898</v>
      </c>
      <c r="AG1184" t="str">
        <f t="shared" si="133"/>
        <v>реструктуризация (РП №98 от 2016-11-08);
цели: погашение задолженности 3 лиц перед др. банками (РП №114 от 2015-12-08)</v>
      </c>
    </row>
    <row r="1185" spans="1:33" x14ac:dyDescent="0.25">
      <c r="A1185">
        <v>6629</v>
      </c>
      <c r="B1185">
        <v>17736</v>
      </c>
      <c r="C1185" s="6" t="s">
        <v>3947</v>
      </c>
      <c r="D1185" s="8">
        <v>58850000</v>
      </c>
      <c r="E1185" s="6" t="s">
        <v>4341</v>
      </c>
      <c r="G1185" s="10">
        <v>42445</v>
      </c>
      <c r="J1185" s="133">
        <f ca="1">VLOOKUP(A1185,OFFSET('Классификация клиентов'!$A$6,1,0,1000,2),2,0)</f>
        <v>1</v>
      </c>
      <c r="K1185" s="15">
        <f t="shared" si="127"/>
        <v>1</v>
      </c>
      <c r="L1185" s="15"/>
      <c r="M1185" s="15"/>
      <c r="N1185" s="16">
        <f t="shared" ca="1" si="129"/>
        <v>1</v>
      </c>
      <c r="O1185" s="8">
        <f t="shared" ca="1" si="130"/>
        <v>1</v>
      </c>
      <c r="P1185" s="8">
        <f t="shared" ca="1" si="131"/>
        <v>1</v>
      </c>
      <c r="Q1185" s="8">
        <f t="shared" si="128"/>
        <v>0</v>
      </c>
      <c r="R1185" s="16">
        <v>1</v>
      </c>
      <c r="S1185" s="16"/>
      <c r="T1185" s="19">
        <v>42461</v>
      </c>
      <c r="U1185" s="16">
        <v>0</v>
      </c>
      <c r="V1185" s="19"/>
      <c r="W1185" s="160"/>
      <c r="X1185" s="160"/>
      <c r="Y1185" s="160">
        <v>0</v>
      </c>
      <c r="Z1185" s="160"/>
      <c r="AA1185" s="160"/>
      <c r="AB1185" s="10">
        <v>42490</v>
      </c>
      <c r="AC1185" t="s">
        <v>4334</v>
      </c>
      <c r="AD1185" s="160">
        <f t="shared" si="132"/>
        <v>1</v>
      </c>
      <c r="AF1185" t="s">
        <v>4342</v>
      </c>
      <c r="AG1185" t="str">
        <f t="shared" si="133"/>
        <v>цели: предоставление/погашение займов 3 лицам (РККМР №34 от 2015-11-19)</v>
      </c>
    </row>
    <row r="1186" spans="1:33" x14ac:dyDescent="0.25">
      <c r="A1186">
        <v>6630</v>
      </c>
      <c r="B1186">
        <v>17737</v>
      </c>
      <c r="C1186" s="6" t="s">
        <v>3948</v>
      </c>
      <c r="D1186" s="8">
        <v>47000000</v>
      </c>
      <c r="E1186" s="6" t="s">
        <v>4343</v>
      </c>
      <c r="G1186" s="10">
        <v>42445</v>
      </c>
      <c r="J1186" s="133">
        <f ca="1">VLOOKUP(A1186,OFFSET('Классификация клиентов'!$A$6,1,0,1000,2),2,0)</f>
        <v>1</v>
      </c>
      <c r="K1186" s="15">
        <f t="shared" si="127"/>
        <v>1</v>
      </c>
      <c r="L1186" s="15"/>
      <c r="M1186" s="15"/>
      <c r="N1186" s="16">
        <f t="shared" ca="1" si="129"/>
        <v>1</v>
      </c>
      <c r="O1186" s="8">
        <f t="shared" ca="1" si="130"/>
        <v>1</v>
      </c>
      <c r="P1186" s="8">
        <f t="shared" ca="1" si="131"/>
        <v>1</v>
      </c>
      <c r="Q1186" s="8">
        <f t="shared" si="128"/>
        <v>0</v>
      </c>
      <c r="R1186" s="16">
        <v>1</v>
      </c>
      <c r="S1186" s="16"/>
      <c r="T1186" s="19">
        <v>42461</v>
      </c>
      <c r="U1186" s="16">
        <v>0</v>
      </c>
      <c r="V1186" s="19"/>
      <c r="W1186" s="160"/>
      <c r="X1186" s="160"/>
      <c r="Y1186" s="160">
        <v>0</v>
      </c>
      <c r="Z1186" s="160"/>
      <c r="AA1186" s="160"/>
      <c r="AB1186" s="10">
        <v>42490</v>
      </c>
      <c r="AC1186" t="s">
        <v>4334</v>
      </c>
      <c r="AD1186" s="160">
        <f t="shared" si="132"/>
        <v>1</v>
      </c>
      <c r="AF1186" t="s">
        <v>4342</v>
      </c>
      <c r="AG1186" t="str">
        <f t="shared" si="133"/>
        <v>цели: предоставление/погашение займов 3 лицам (РККМР №34 от 2015-11-19)</v>
      </c>
    </row>
    <row r="1187" spans="1:33" x14ac:dyDescent="0.25">
      <c r="A1187">
        <v>6631</v>
      </c>
      <c r="B1187">
        <v>17021</v>
      </c>
      <c r="C1187" s="6" t="s">
        <v>3274</v>
      </c>
      <c r="D1187" s="8">
        <v>49994203.729999997</v>
      </c>
      <c r="E1187" s="6" t="s">
        <v>3279</v>
      </c>
      <c r="G1187" s="10">
        <v>42279</v>
      </c>
      <c r="J1187" s="133">
        <f ca="1">VLOOKUP(A1187,OFFSET('Классификация клиентов'!$A$6,1,0,1000,2),2,0)</f>
        <v>3</v>
      </c>
      <c r="K1187" s="15">
        <f t="shared" si="127"/>
        <v>3</v>
      </c>
      <c r="L1187" s="15">
        <v>-2</v>
      </c>
      <c r="M1187" s="15" t="s">
        <v>178</v>
      </c>
      <c r="N1187" s="16">
        <f t="shared" ca="1" si="129"/>
        <v>4</v>
      </c>
      <c r="O1187" s="8">
        <f t="shared" ca="1" si="130"/>
        <v>4</v>
      </c>
      <c r="P1187" s="8">
        <f t="shared" ca="1" si="131"/>
        <v>4</v>
      </c>
      <c r="Q1187" s="8">
        <f t="shared" si="128"/>
        <v>0</v>
      </c>
      <c r="R1187" s="16">
        <v>1</v>
      </c>
      <c r="S1187" s="16"/>
      <c r="T1187" s="19">
        <v>36526</v>
      </c>
      <c r="U1187" s="16">
        <v>450</v>
      </c>
      <c r="V1187" s="19"/>
      <c r="W1187" s="160"/>
      <c r="X1187" s="160"/>
      <c r="Y1187" s="160">
        <v>1</v>
      </c>
      <c r="Z1187" s="160"/>
      <c r="AA1187" s="160"/>
      <c r="AB1187" s="10">
        <v>42391</v>
      </c>
      <c r="AC1187" t="s">
        <v>563</v>
      </c>
      <c r="AD1187" s="160">
        <f t="shared" si="132"/>
        <v>1</v>
      </c>
      <c r="AF1187" t="s">
        <v>3280</v>
      </c>
      <c r="AG1187" t="str">
        <f t="shared" si="133"/>
        <v>цели: предоставление/погашение займов 3 лицам (РУОБ отсутствует)</v>
      </c>
    </row>
    <row r="1188" spans="1:33" x14ac:dyDescent="0.25">
      <c r="A1188">
        <v>6631</v>
      </c>
      <c r="B1188">
        <v>17022</v>
      </c>
      <c r="C1188" s="6" t="s">
        <v>3275</v>
      </c>
      <c r="D1188" s="8">
        <v>238707279.13999999</v>
      </c>
      <c r="E1188" s="6" t="s">
        <v>3281</v>
      </c>
      <c r="G1188" s="10">
        <v>42118</v>
      </c>
      <c r="J1188" s="133">
        <f ca="1">VLOOKUP(A1188,OFFSET('Классификация клиентов'!$A$6,1,0,1000,2),2,0)</f>
        <v>3</v>
      </c>
      <c r="K1188" s="15">
        <f t="shared" si="127"/>
        <v>3</v>
      </c>
      <c r="L1188" s="15">
        <v>-2</v>
      </c>
      <c r="M1188" s="15" t="s">
        <v>178</v>
      </c>
      <c r="N1188" s="16">
        <f t="shared" ca="1" si="129"/>
        <v>4</v>
      </c>
      <c r="O1188" s="8">
        <f t="shared" ca="1" si="130"/>
        <v>4</v>
      </c>
      <c r="P1188" s="8">
        <f t="shared" ca="1" si="131"/>
        <v>4</v>
      </c>
      <c r="Q1188" s="8">
        <f t="shared" si="128"/>
        <v>0</v>
      </c>
      <c r="R1188" s="16">
        <v>1</v>
      </c>
      <c r="S1188" s="16"/>
      <c r="T1188" s="19">
        <v>36526</v>
      </c>
      <c r="U1188" s="16">
        <v>483</v>
      </c>
      <c r="V1188" s="19"/>
      <c r="W1188" s="160">
        <v>1</v>
      </c>
      <c r="X1188" s="160"/>
      <c r="Y1188" s="160"/>
      <c r="Z1188" s="160"/>
      <c r="AA1188" s="160"/>
      <c r="AB1188" s="10">
        <v>42391</v>
      </c>
      <c r="AC1188" t="s">
        <v>563</v>
      </c>
      <c r="AD1188" s="160">
        <f t="shared" si="132"/>
        <v>1</v>
      </c>
      <c r="AF1188" t="s">
        <v>1851</v>
      </c>
      <c r="AG1188" t="str">
        <f t="shared" si="133"/>
        <v>реструктуризация (РУОБ отсутствует)</v>
      </c>
    </row>
    <row r="1189" spans="1:33" x14ac:dyDescent="0.25">
      <c r="A1189">
        <v>6631</v>
      </c>
      <c r="B1189">
        <v>17023</v>
      </c>
      <c r="C1189" s="6" t="s">
        <v>3276</v>
      </c>
      <c r="D1189" s="8">
        <v>66400000</v>
      </c>
      <c r="E1189" s="6" t="s">
        <v>3282</v>
      </c>
      <c r="G1189" s="10">
        <v>41856</v>
      </c>
      <c r="J1189" s="133">
        <f ca="1">VLOOKUP(A1189,OFFSET('Классификация клиентов'!$A$6,1,0,1000,2),2,0)</f>
        <v>3</v>
      </c>
      <c r="K1189" s="15">
        <f t="shared" si="127"/>
        <v>3</v>
      </c>
      <c r="L1189" s="15">
        <v>-2</v>
      </c>
      <c r="M1189" s="15" t="s">
        <v>178</v>
      </c>
      <c r="N1189" s="16">
        <f t="shared" ca="1" si="129"/>
        <v>4</v>
      </c>
      <c r="O1189" s="8">
        <f t="shared" ca="1" si="130"/>
        <v>4</v>
      </c>
      <c r="P1189" s="8">
        <f t="shared" ca="1" si="131"/>
        <v>4</v>
      </c>
      <c r="Q1189" s="8">
        <f t="shared" si="128"/>
        <v>0</v>
      </c>
      <c r="R1189" s="16">
        <v>1</v>
      </c>
      <c r="S1189" s="16"/>
      <c r="T1189" s="19">
        <v>36526</v>
      </c>
      <c r="U1189" s="16">
        <v>483</v>
      </c>
      <c r="V1189" s="19"/>
      <c r="W1189" s="160">
        <v>1</v>
      </c>
      <c r="X1189" s="160"/>
      <c r="Y1189" s="160"/>
      <c r="Z1189" s="160"/>
      <c r="AA1189" s="160"/>
      <c r="AB1189" s="10">
        <v>42391</v>
      </c>
      <c r="AC1189" t="s">
        <v>563</v>
      </c>
      <c r="AD1189" s="160">
        <f t="shared" si="132"/>
        <v>1</v>
      </c>
      <c r="AF1189" t="s">
        <v>1851</v>
      </c>
      <c r="AG1189" t="str">
        <f t="shared" si="133"/>
        <v>реструктуризация (РУОБ отсутствует)</v>
      </c>
    </row>
    <row r="1190" spans="1:33" x14ac:dyDescent="0.25">
      <c r="A1190">
        <v>6632</v>
      </c>
      <c r="B1190">
        <v>17470</v>
      </c>
      <c r="C1190" s="6" t="s">
        <v>3701</v>
      </c>
      <c r="D1190" s="8">
        <v>300000000</v>
      </c>
      <c r="E1190" s="6" t="s">
        <v>3703</v>
      </c>
      <c r="G1190" s="10">
        <v>42382</v>
      </c>
      <c r="J1190" s="133">
        <f ca="1">VLOOKUP(A1190,OFFSET('Классификация клиентов'!$A$6,1,0,1000,2),2,0)</f>
        <v>1</v>
      </c>
      <c r="K1190" s="15">
        <f t="shared" si="127"/>
        <v>1</v>
      </c>
      <c r="L1190" s="15"/>
      <c r="M1190" s="15"/>
      <c r="N1190" s="16">
        <f t="shared" ca="1" si="129"/>
        <v>1</v>
      </c>
      <c r="O1190" s="8">
        <f t="shared" ca="1" si="130"/>
        <v>1</v>
      </c>
      <c r="P1190" s="8">
        <f t="shared" ca="1" si="131"/>
        <v>1</v>
      </c>
      <c r="Q1190" s="8">
        <f t="shared" si="128"/>
        <v>0</v>
      </c>
      <c r="R1190" s="16">
        <v>1</v>
      </c>
      <c r="S1190" s="16"/>
      <c r="T1190" s="19">
        <v>42384</v>
      </c>
      <c r="U1190" s="16">
        <v>0</v>
      </c>
      <c r="V1190" s="19"/>
      <c r="W1190" s="160"/>
      <c r="X1190" s="160"/>
      <c r="Y1190" s="160"/>
      <c r="Z1190" s="160"/>
      <c r="AA1190" s="160"/>
      <c r="AB1190" s="10">
        <v>42420</v>
      </c>
      <c r="AC1190" t="s">
        <v>239</v>
      </c>
      <c r="AD1190" s="160">
        <f t="shared" si="132"/>
        <v>0</v>
      </c>
      <c r="AF1190" t="s">
        <v>466</v>
      </c>
      <c r="AG1190" t="str">
        <f t="shared" si="133"/>
        <v/>
      </c>
    </row>
    <row r="1191" spans="1:33" x14ac:dyDescent="0.25">
      <c r="A1191">
        <v>6632</v>
      </c>
      <c r="B1191">
        <v>25379</v>
      </c>
      <c r="C1191" s="6" t="s">
        <v>5166</v>
      </c>
      <c r="D1191" s="8">
        <v>250000000</v>
      </c>
      <c r="E1191" s="6" t="s">
        <v>5170</v>
      </c>
      <c r="G1191" s="10">
        <v>42586</v>
      </c>
      <c r="J1191" s="133">
        <f ca="1">VLOOKUP(A1191,OFFSET('Классификация клиентов'!$A$6,1,0,1000,2),2,0)</f>
        <v>1</v>
      </c>
      <c r="K1191" s="15">
        <f t="shared" si="127"/>
        <v>1</v>
      </c>
      <c r="L1191" s="15"/>
      <c r="M1191" s="15"/>
      <c r="N1191" s="16">
        <f t="shared" ca="1" si="129"/>
        <v>1</v>
      </c>
      <c r="O1191" s="8">
        <f t="shared" ca="1" si="130"/>
        <v>1</v>
      </c>
      <c r="P1191" s="8">
        <f t="shared" ca="1" si="131"/>
        <v>1</v>
      </c>
      <c r="Q1191" s="8">
        <f t="shared" si="128"/>
        <v>0</v>
      </c>
      <c r="R1191" s="16">
        <v>1</v>
      </c>
      <c r="S1191" s="16"/>
      <c r="T1191" s="19">
        <v>42597</v>
      </c>
      <c r="U1191" s="16">
        <v>0</v>
      </c>
      <c r="V1191" s="19"/>
      <c r="W1191" s="160"/>
      <c r="X1191" s="160"/>
      <c r="Y1191" s="160"/>
      <c r="Z1191" s="160"/>
      <c r="AA1191" s="160"/>
      <c r="AB1191" s="10">
        <v>42604</v>
      </c>
      <c r="AC1191" t="s">
        <v>239</v>
      </c>
      <c r="AD1191" s="160">
        <f t="shared" si="132"/>
        <v>0</v>
      </c>
      <c r="AF1191" t="s">
        <v>466</v>
      </c>
      <c r="AG1191" t="str">
        <f t="shared" si="133"/>
        <v/>
      </c>
    </row>
    <row r="1192" spans="1:33" x14ac:dyDescent="0.25">
      <c r="A1192">
        <v>6633</v>
      </c>
      <c r="B1192">
        <v>18450</v>
      </c>
      <c r="C1192" s="6" t="s">
        <v>4258</v>
      </c>
      <c r="D1192" s="8">
        <v>203092024.80000001</v>
      </c>
      <c r="E1192" s="6" t="s">
        <v>4263</v>
      </c>
      <c r="G1192" s="10">
        <v>42496</v>
      </c>
      <c r="J1192" s="133">
        <f ca="1">VLOOKUP(A1192,OFFSET('Классификация клиентов'!$A$6,1,0,1000,2),2,0)</f>
        <v>1</v>
      </c>
      <c r="K1192" s="15">
        <f t="shared" si="127"/>
        <v>1</v>
      </c>
      <c r="L1192" s="15"/>
      <c r="M1192" s="15"/>
      <c r="N1192" s="16">
        <f t="shared" ca="1" si="129"/>
        <v>1</v>
      </c>
      <c r="O1192" s="8">
        <f t="shared" ca="1" si="130"/>
        <v>1</v>
      </c>
      <c r="P1192" s="8">
        <f t="shared" ca="1" si="131"/>
        <v>1</v>
      </c>
      <c r="Q1192" s="8">
        <f t="shared" si="128"/>
        <v>0</v>
      </c>
      <c r="R1192" s="16">
        <v>1</v>
      </c>
      <c r="S1192" s="16"/>
      <c r="T1192" s="19">
        <v>42506</v>
      </c>
      <c r="U1192" s="16">
        <v>0</v>
      </c>
      <c r="V1192" s="19"/>
      <c r="W1192" s="160"/>
      <c r="X1192" s="160"/>
      <c r="Y1192" s="160">
        <v>0</v>
      </c>
      <c r="Z1192" s="160"/>
      <c r="AA1192" s="160"/>
      <c r="AB1192" s="10">
        <v>42510</v>
      </c>
      <c r="AC1192" t="s">
        <v>239</v>
      </c>
      <c r="AD1192" s="160">
        <f t="shared" si="132"/>
        <v>1</v>
      </c>
      <c r="AF1192" t="s">
        <v>4264</v>
      </c>
      <c r="AG1192" t="str">
        <f t="shared" si="133"/>
        <v>цели: предоставление/погашение займов 3 лицам (РКК СБ №16 от 2016-03-16)</v>
      </c>
    </row>
    <row r="1193" spans="1:33" x14ac:dyDescent="0.25">
      <c r="A1193">
        <v>6637</v>
      </c>
      <c r="B1193">
        <v>18635</v>
      </c>
      <c r="C1193" s="6" t="s">
        <v>4259</v>
      </c>
      <c r="D1193" s="8">
        <v>3000000000</v>
      </c>
      <c r="E1193" s="6" t="s">
        <v>4265</v>
      </c>
      <c r="G1193" s="10">
        <v>42502</v>
      </c>
      <c r="J1193" s="133">
        <f ca="1">VLOOKUP(A1193,OFFSET('Классификация клиентов'!$A$6,1,0,1000,2),2,0)</f>
        <v>1</v>
      </c>
      <c r="K1193" s="15">
        <f t="shared" si="127"/>
        <v>1</v>
      </c>
      <c r="L1193" s="15">
        <v>-2</v>
      </c>
      <c r="M1193" s="15" t="s">
        <v>178</v>
      </c>
      <c r="N1193" s="16">
        <f t="shared" ca="1" si="129"/>
        <v>1</v>
      </c>
      <c r="O1193" s="8">
        <f t="shared" ca="1" si="130"/>
        <v>1</v>
      </c>
      <c r="P1193" s="8">
        <f t="shared" ca="1" si="131"/>
        <v>1</v>
      </c>
      <c r="Q1193" s="8">
        <f t="shared" si="128"/>
        <v>0</v>
      </c>
      <c r="R1193" s="16">
        <v>1</v>
      </c>
      <c r="S1193" s="16"/>
      <c r="T1193" s="19">
        <v>42502</v>
      </c>
      <c r="U1193" s="16">
        <v>0</v>
      </c>
      <c r="V1193" s="19"/>
      <c r="W1193" s="160"/>
      <c r="X1193" s="160"/>
      <c r="Y1193" s="160">
        <v>0</v>
      </c>
      <c r="Z1193" s="160"/>
      <c r="AA1193" s="160"/>
      <c r="AB1193" s="10">
        <v>42543</v>
      </c>
      <c r="AC1193" t="s">
        <v>296</v>
      </c>
      <c r="AD1193" s="160">
        <f t="shared" si="132"/>
        <v>1</v>
      </c>
      <c r="AF1193" t="s">
        <v>4736</v>
      </c>
      <c r="AG1193" t="str">
        <f t="shared" si="133"/>
        <v>цели: предоставление/погашение займов 3 лицам (РКК №149 от 2015-11-27)</v>
      </c>
    </row>
    <row r="1194" spans="1:33" x14ac:dyDescent="0.25">
      <c r="A1194">
        <v>6637</v>
      </c>
      <c r="B1194">
        <v>19411</v>
      </c>
      <c r="C1194" s="6" t="s">
        <v>4296</v>
      </c>
      <c r="D1194" s="8">
        <v>1000000000</v>
      </c>
      <c r="E1194" s="6" t="s">
        <v>4297</v>
      </c>
      <c r="G1194" s="10">
        <v>42509</v>
      </c>
      <c r="J1194" s="133">
        <f ca="1">VLOOKUP(A1194,OFFSET('Классификация клиентов'!$A$6,1,0,1000,2),2,0)</f>
        <v>1</v>
      </c>
      <c r="K1194" s="15">
        <f t="shared" si="127"/>
        <v>1</v>
      </c>
      <c r="L1194" s="15">
        <v>-2</v>
      </c>
      <c r="M1194" s="15" t="s">
        <v>178</v>
      </c>
      <c r="N1194" s="16">
        <f t="shared" ca="1" si="129"/>
        <v>1</v>
      </c>
      <c r="O1194" s="8">
        <f t="shared" ca="1" si="130"/>
        <v>1</v>
      </c>
      <c r="P1194" s="8">
        <f t="shared" ca="1" si="131"/>
        <v>1</v>
      </c>
      <c r="Q1194" s="8">
        <f t="shared" si="128"/>
        <v>0</v>
      </c>
      <c r="R1194" s="16">
        <v>1</v>
      </c>
      <c r="S1194" s="16"/>
      <c r="T1194" s="19">
        <v>42509</v>
      </c>
      <c r="U1194" s="16">
        <v>0</v>
      </c>
      <c r="V1194" s="19"/>
      <c r="W1194" s="160"/>
      <c r="X1194" s="160"/>
      <c r="Y1194" s="160"/>
      <c r="Z1194" s="160"/>
      <c r="AA1194" s="160"/>
      <c r="AB1194" s="10">
        <v>42515</v>
      </c>
      <c r="AC1194" t="s">
        <v>296</v>
      </c>
      <c r="AD1194" s="160">
        <f t="shared" si="132"/>
        <v>0</v>
      </c>
      <c r="AF1194" t="s">
        <v>466</v>
      </c>
      <c r="AG1194" t="str">
        <f t="shared" si="133"/>
        <v/>
      </c>
    </row>
    <row r="1195" spans="1:33" x14ac:dyDescent="0.25">
      <c r="A1195">
        <v>6640</v>
      </c>
      <c r="B1195">
        <v>19725</v>
      </c>
      <c r="C1195" s="6" t="s">
        <v>4321</v>
      </c>
      <c r="D1195" s="8">
        <v>1600000000</v>
      </c>
      <c r="E1195" s="6" t="s">
        <v>4325</v>
      </c>
      <c r="G1195" s="10">
        <v>42506</v>
      </c>
      <c r="J1195" s="133">
        <f ca="1">VLOOKUP(A1195,OFFSET('Классификация клиентов'!$A$6,1,0,1000,2),2,0)</f>
        <v>1</v>
      </c>
      <c r="K1195" s="15">
        <f t="shared" si="127"/>
        <v>1</v>
      </c>
      <c r="L1195" s="15"/>
      <c r="M1195" s="15"/>
      <c r="N1195" s="16">
        <f t="shared" ca="1" si="129"/>
        <v>1</v>
      </c>
      <c r="O1195" s="8">
        <f t="shared" ca="1" si="130"/>
        <v>1</v>
      </c>
      <c r="P1195" s="8">
        <f t="shared" ca="1" si="131"/>
        <v>1</v>
      </c>
      <c r="Q1195" s="8">
        <f t="shared" si="128"/>
        <v>0</v>
      </c>
      <c r="R1195" s="16">
        <v>1</v>
      </c>
      <c r="S1195" s="16"/>
      <c r="T1195" s="19">
        <v>42514</v>
      </c>
      <c r="U1195" s="16">
        <v>0</v>
      </c>
      <c r="V1195" s="19"/>
      <c r="W1195" s="160"/>
      <c r="X1195" s="160"/>
      <c r="Y1195" s="160"/>
      <c r="Z1195" s="160"/>
      <c r="AA1195" s="160"/>
      <c r="AB1195" s="10">
        <v>42515</v>
      </c>
      <c r="AC1195" t="s">
        <v>296</v>
      </c>
      <c r="AD1195" s="160">
        <f t="shared" si="132"/>
        <v>0</v>
      </c>
      <c r="AF1195" t="s">
        <v>466</v>
      </c>
      <c r="AG1195" t="str">
        <f t="shared" si="133"/>
        <v/>
      </c>
    </row>
    <row r="1196" spans="1:33" x14ac:dyDescent="0.25">
      <c r="A1196">
        <v>6640</v>
      </c>
      <c r="B1196">
        <v>19728</v>
      </c>
      <c r="C1196" s="6" t="s">
        <v>4332</v>
      </c>
      <c r="D1196" s="8">
        <v>1500000000</v>
      </c>
      <c r="E1196" s="6" t="s">
        <v>4344</v>
      </c>
      <c r="G1196" s="10">
        <v>42515</v>
      </c>
      <c r="J1196" s="133">
        <f ca="1">VLOOKUP(A1196,OFFSET('Классификация клиентов'!$A$6,1,0,1000,2),2,0)</f>
        <v>1</v>
      </c>
      <c r="K1196" s="15">
        <f t="shared" si="127"/>
        <v>1</v>
      </c>
      <c r="L1196" s="15"/>
      <c r="M1196" s="15"/>
      <c r="N1196" s="16">
        <f t="shared" ca="1" si="129"/>
        <v>1</v>
      </c>
      <c r="O1196" s="8">
        <f t="shared" ca="1" si="130"/>
        <v>1</v>
      </c>
      <c r="P1196" s="8">
        <f t="shared" ca="1" si="131"/>
        <v>1</v>
      </c>
      <c r="Q1196" s="8">
        <f t="shared" si="128"/>
        <v>0</v>
      </c>
      <c r="R1196" s="16">
        <v>1</v>
      </c>
      <c r="S1196" s="16"/>
      <c r="T1196" s="19">
        <v>42515</v>
      </c>
      <c r="U1196" s="16">
        <v>0</v>
      </c>
      <c r="V1196" s="19"/>
      <c r="W1196" s="160"/>
      <c r="X1196" s="160"/>
      <c r="Y1196" s="160"/>
      <c r="Z1196" s="160"/>
      <c r="AA1196" s="160"/>
      <c r="AB1196" s="10">
        <v>42515</v>
      </c>
      <c r="AC1196" t="s">
        <v>296</v>
      </c>
      <c r="AD1196" s="160">
        <f t="shared" si="132"/>
        <v>0</v>
      </c>
      <c r="AF1196" t="s">
        <v>466</v>
      </c>
      <c r="AG1196" t="str">
        <f t="shared" si="133"/>
        <v/>
      </c>
    </row>
    <row r="1197" spans="1:33" x14ac:dyDescent="0.25">
      <c r="A1197">
        <v>6642</v>
      </c>
      <c r="B1197">
        <v>18259</v>
      </c>
      <c r="C1197" s="6" t="s">
        <v>4136</v>
      </c>
      <c r="D1197" s="8">
        <v>5800178135.1999998</v>
      </c>
      <c r="E1197" s="6" t="s">
        <v>4188</v>
      </c>
      <c r="G1197" s="10">
        <v>41633</v>
      </c>
      <c r="J1197" s="133">
        <f ca="1">VLOOKUP(A1197,OFFSET('Классификация клиентов'!$A$6,1,0,1000,2),2,0)</f>
        <v>2.2000000000000002</v>
      </c>
      <c r="K1197" s="15">
        <f t="shared" si="127"/>
        <v>1</v>
      </c>
      <c r="L1197" s="15"/>
      <c r="M1197" s="15"/>
      <c r="N1197" s="16">
        <f t="shared" ca="1" si="129"/>
        <v>2.2000000000000002</v>
      </c>
      <c r="O1197" s="8">
        <f t="shared" ca="1" si="130"/>
        <v>2.2000000000000002</v>
      </c>
      <c r="P1197" s="8">
        <f t="shared" ca="1" si="131"/>
        <v>2.2000000000000002</v>
      </c>
      <c r="Q1197" s="8">
        <f t="shared" si="128"/>
        <v>0</v>
      </c>
      <c r="R1197" s="16">
        <v>1</v>
      </c>
      <c r="S1197" s="16"/>
      <c r="T1197" s="19">
        <v>36526</v>
      </c>
      <c r="U1197" s="16">
        <v>0</v>
      </c>
      <c r="V1197" s="19"/>
      <c r="W1197" s="160"/>
      <c r="X1197" s="160"/>
      <c r="Y1197" s="160">
        <v>0</v>
      </c>
      <c r="Z1197" s="160"/>
      <c r="AA1197" s="160"/>
      <c r="AB1197" s="10">
        <v>42514</v>
      </c>
      <c r="AC1197" t="s">
        <v>296</v>
      </c>
      <c r="AD1197" s="160">
        <f t="shared" si="132"/>
        <v>1</v>
      </c>
      <c r="AF1197" t="s">
        <v>4298</v>
      </c>
      <c r="AG1197" t="str">
        <f t="shared" si="133"/>
        <v>цели: предоставление/погашение займов 3 лицам (РП БМ №25 от 2014-03-31)</v>
      </c>
    </row>
    <row r="1198" spans="1:33" x14ac:dyDescent="0.25">
      <c r="A1198">
        <v>6644</v>
      </c>
      <c r="B1198">
        <v>19726</v>
      </c>
      <c r="C1198" s="6" t="s">
        <v>4322</v>
      </c>
      <c r="D1198" s="8">
        <v>270000000</v>
      </c>
      <c r="E1198" s="6" t="s">
        <v>4326</v>
      </c>
      <c r="G1198" s="10">
        <v>42514</v>
      </c>
      <c r="J1198" s="133">
        <f ca="1">VLOOKUP(A1198,OFFSET('Классификация клиентов'!$A$6,1,0,1000,2),2,0)</f>
        <v>1</v>
      </c>
      <c r="K1198" s="15">
        <f t="shared" si="127"/>
        <v>1</v>
      </c>
      <c r="L1198" s="15"/>
      <c r="M1198" s="15"/>
      <c r="N1198" s="16">
        <f t="shared" ca="1" si="129"/>
        <v>1</v>
      </c>
      <c r="O1198" s="8">
        <f t="shared" ca="1" si="130"/>
        <v>1</v>
      </c>
      <c r="P1198" s="8">
        <f t="shared" ca="1" si="131"/>
        <v>1</v>
      </c>
      <c r="Q1198" s="8">
        <f t="shared" si="128"/>
        <v>0</v>
      </c>
      <c r="R1198" s="16">
        <v>1</v>
      </c>
      <c r="S1198" s="16"/>
      <c r="T1198" s="19">
        <v>42514</v>
      </c>
      <c r="U1198" s="16">
        <v>0</v>
      </c>
      <c r="V1198" s="19"/>
      <c r="W1198" s="160"/>
      <c r="X1198" s="160"/>
      <c r="Y1198" s="160"/>
      <c r="Z1198" s="160"/>
      <c r="AA1198" s="160"/>
      <c r="AB1198" s="10">
        <v>42515</v>
      </c>
      <c r="AC1198" t="s">
        <v>296</v>
      </c>
      <c r="AD1198" s="160">
        <f t="shared" si="132"/>
        <v>0</v>
      </c>
      <c r="AF1198" t="s">
        <v>466</v>
      </c>
      <c r="AG1198" t="str">
        <f t="shared" si="133"/>
        <v/>
      </c>
    </row>
    <row r="1199" spans="1:33" x14ac:dyDescent="0.25">
      <c r="A1199">
        <v>6644</v>
      </c>
      <c r="B1199">
        <v>19727</v>
      </c>
      <c r="C1199" s="6" t="s">
        <v>4323</v>
      </c>
      <c r="D1199" s="8">
        <v>630000000</v>
      </c>
      <c r="E1199" s="6" t="s">
        <v>4327</v>
      </c>
      <c r="G1199" s="10">
        <v>42508</v>
      </c>
      <c r="J1199" s="133">
        <f ca="1">VLOOKUP(A1199,OFFSET('Классификация клиентов'!$A$6,1,0,1000,2),2,0)</f>
        <v>1</v>
      </c>
      <c r="K1199" s="15">
        <f t="shared" si="127"/>
        <v>1</v>
      </c>
      <c r="L1199" s="15"/>
      <c r="M1199" s="15"/>
      <c r="N1199" s="16">
        <f t="shared" ca="1" si="129"/>
        <v>1</v>
      </c>
      <c r="O1199" s="8">
        <f t="shared" ca="1" si="130"/>
        <v>1</v>
      </c>
      <c r="P1199" s="8">
        <f t="shared" ca="1" si="131"/>
        <v>1</v>
      </c>
      <c r="Q1199" s="8">
        <f t="shared" si="128"/>
        <v>0</v>
      </c>
      <c r="R1199" s="16">
        <v>1</v>
      </c>
      <c r="S1199" s="16"/>
      <c r="T1199" s="19">
        <v>42514</v>
      </c>
      <c r="U1199" s="16">
        <v>0</v>
      </c>
      <c r="V1199" s="19"/>
      <c r="W1199" s="160"/>
      <c r="X1199" s="160"/>
      <c r="Y1199" s="160"/>
      <c r="Z1199" s="160"/>
      <c r="AA1199" s="160"/>
      <c r="AB1199" s="10">
        <v>42515</v>
      </c>
      <c r="AC1199" t="s">
        <v>296</v>
      </c>
      <c r="AD1199" s="160">
        <f t="shared" si="132"/>
        <v>0</v>
      </c>
      <c r="AF1199" t="s">
        <v>466</v>
      </c>
      <c r="AG1199" t="str">
        <f t="shared" si="133"/>
        <v/>
      </c>
    </row>
    <row r="1200" spans="1:33" x14ac:dyDescent="0.25">
      <c r="A1200">
        <v>6645</v>
      </c>
      <c r="B1200">
        <v>20170</v>
      </c>
      <c r="C1200" s="6" t="s">
        <v>5036</v>
      </c>
      <c r="D1200" s="8">
        <v>9675844.2300000004</v>
      </c>
      <c r="E1200" s="6" t="s">
        <v>4737</v>
      </c>
      <c r="G1200" s="10">
        <v>42517</v>
      </c>
      <c r="J1200" s="133">
        <f ca="1">VLOOKUP(A1200,OFFSET('Классификация клиентов'!$A$6,1,0,1000,2),2,0)</f>
        <v>1</v>
      </c>
      <c r="K1200" s="15">
        <f t="shared" si="127"/>
        <v>1</v>
      </c>
      <c r="L1200" s="15"/>
      <c r="M1200" s="15"/>
      <c r="N1200" s="16">
        <f t="shared" ca="1" si="129"/>
        <v>1</v>
      </c>
      <c r="O1200" s="8">
        <f t="shared" ca="1" si="130"/>
        <v>1</v>
      </c>
      <c r="P1200" s="8">
        <f t="shared" ca="1" si="131"/>
        <v>1</v>
      </c>
      <c r="Q1200" s="8">
        <f t="shared" si="128"/>
        <v>0</v>
      </c>
      <c r="R1200" s="16">
        <v>1</v>
      </c>
      <c r="S1200" s="16"/>
      <c r="T1200" s="19">
        <v>42521</v>
      </c>
      <c r="U1200" s="16">
        <v>0</v>
      </c>
      <c r="V1200" s="19"/>
      <c r="W1200" s="160"/>
      <c r="X1200" s="160"/>
      <c r="Y1200" s="160">
        <v>0</v>
      </c>
      <c r="Z1200" s="160"/>
      <c r="AA1200" s="160"/>
      <c r="AB1200" s="10">
        <v>42543</v>
      </c>
      <c r="AC1200" t="s">
        <v>239</v>
      </c>
      <c r="AD1200" s="160">
        <f t="shared" si="132"/>
        <v>1</v>
      </c>
      <c r="AF1200" t="s">
        <v>4342</v>
      </c>
      <c r="AG1200" t="str">
        <f t="shared" si="133"/>
        <v>цели: предоставление/погашение займов 3 лицам (РККМР №34 от 2015-11-19)</v>
      </c>
    </row>
    <row r="1201" spans="1:33" x14ac:dyDescent="0.25">
      <c r="A1201">
        <v>6645</v>
      </c>
      <c r="B1201">
        <v>24911</v>
      </c>
      <c r="C1201" s="6" t="s">
        <v>6044</v>
      </c>
      <c r="D1201" s="8">
        <v>8379206.4900000002</v>
      </c>
      <c r="E1201" s="6" t="s">
        <v>6189</v>
      </c>
      <c r="G1201" s="10">
        <v>42517</v>
      </c>
      <c r="J1201" s="133">
        <f ca="1">VLOOKUP(A1201,OFFSET('Классификация клиентов'!$A$6,1,0,1000,2),2,0)</f>
        <v>1</v>
      </c>
      <c r="K1201" s="15">
        <f t="shared" si="127"/>
        <v>1</v>
      </c>
      <c r="L1201" s="15"/>
      <c r="M1201" s="15"/>
      <c r="N1201" s="16">
        <f t="shared" ca="1" si="129"/>
        <v>1</v>
      </c>
      <c r="O1201" s="8">
        <f t="shared" ca="1" si="130"/>
        <v>1</v>
      </c>
      <c r="P1201" s="8">
        <f t="shared" ca="1" si="131"/>
        <v>1</v>
      </c>
      <c r="Q1201" s="8">
        <f t="shared" si="128"/>
        <v>0</v>
      </c>
      <c r="R1201" s="16">
        <v>1</v>
      </c>
      <c r="S1201" s="16"/>
      <c r="T1201" s="19">
        <v>42521</v>
      </c>
      <c r="U1201" s="16">
        <v>0</v>
      </c>
      <c r="V1201" s="19"/>
      <c r="W1201" s="160"/>
      <c r="X1201" s="160"/>
      <c r="Y1201" s="160">
        <v>0</v>
      </c>
      <c r="Z1201" s="160"/>
      <c r="AA1201" s="160"/>
      <c r="AB1201" s="10">
        <v>42696</v>
      </c>
      <c r="AC1201" t="s">
        <v>239</v>
      </c>
      <c r="AD1201" s="160">
        <f t="shared" si="132"/>
        <v>1</v>
      </c>
      <c r="AF1201" t="s">
        <v>4342</v>
      </c>
      <c r="AG1201" t="str">
        <f t="shared" si="133"/>
        <v>цели: предоставление/погашение займов 3 лицам (РККМР №34 от 2015-11-19)</v>
      </c>
    </row>
    <row r="1202" spans="1:33" x14ac:dyDescent="0.25">
      <c r="A1202">
        <v>6646</v>
      </c>
      <c r="B1202">
        <v>21518</v>
      </c>
      <c r="C1202" s="6" t="s">
        <v>5415</v>
      </c>
      <c r="D1202" s="8">
        <v>20000000</v>
      </c>
      <c r="E1202" s="6" t="s">
        <v>4738</v>
      </c>
      <c r="G1202" s="10">
        <v>42517</v>
      </c>
      <c r="J1202" s="133">
        <f ca="1">VLOOKUP(A1202,OFFSET('Классификация клиентов'!$A$6,1,0,1000,2),2,0)</f>
        <v>1</v>
      </c>
      <c r="K1202" s="15">
        <f t="shared" si="127"/>
        <v>1</v>
      </c>
      <c r="L1202" s="15"/>
      <c r="M1202" s="15"/>
      <c r="N1202" s="16">
        <f t="shared" ca="1" si="129"/>
        <v>1</v>
      </c>
      <c r="O1202" s="8">
        <f t="shared" ca="1" si="130"/>
        <v>1</v>
      </c>
      <c r="P1202" s="8">
        <f t="shared" ca="1" si="131"/>
        <v>1</v>
      </c>
      <c r="Q1202" s="8">
        <f t="shared" si="128"/>
        <v>0</v>
      </c>
      <c r="R1202" s="16">
        <v>1</v>
      </c>
      <c r="S1202" s="16"/>
      <c r="T1202" s="19">
        <v>42521</v>
      </c>
      <c r="U1202" s="16">
        <v>0</v>
      </c>
      <c r="V1202" s="19"/>
      <c r="W1202" s="160"/>
      <c r="X1202" s="160"/>
      <c r="Y1202" s="160">
        <v>0</v>
      </c>
      <c r="Z1202" s="160"/>
      <c r="AA1202" s="160"/>
      <c r="AB1202" s="10">
        <v>42766</v>
      </c>
      <c r="AC1202" t="s">
        <v>239</v>
      </c>
      <c r="AD1202" s="160">
        <f t="shared" si="132"/>
        <v>1</v>
      </c>
      <c r="AF1202" t="s">
        <v>4342</v>
      </c>
      <c r="AG1202" t="str">
        <f t="shared" si="133"/>
        <v>цели: предоставление/погашение займов 3 лицам (РККМР №34 от 2015-11-19)</v>
      </c>
    </row>
    <row r="1203" spans="1:33" x14ac:dyDescent="0.25">
      <c r="A1203">
        <v>6646</v>
      </c>
      <c r="B1203">
        <v>24910</v>
      </c>
      <c r="C1203" s="6" t="s">
        <v>5183</v>
      </c>
      <c r="D1203" s="8">
        <v>7000000</v>
      </c>
      <c r="E1203" s="6" t="s">
        <v>5186</v>
      </c>
      <c r="G1203" s="10">
        <v>42517</v>
      </c>
      <c r="J1203" s="133">
        <f ca="1">VLOOKUP(A1203,OFFSET('Классификация клиентов'!$A$6,1,0,1000,2),2,0)</f>
        <v>1</v>
      </c>
      <c r="K1203" s="15">
        <f t="shared" si="127"/>
        <v>1</v>
      </c>
      <c r="L1203" s="15"/>
      <c r="M1203" s="15"/>
      <c r="N1203" s="16">
        <f t="shared" ca="1" si="129"/>
        <v>1</v>
      </c>
      <c r="O1203" s="8">
        <f t="shared" ca="1" si="130"/>
        <v>1</v>
      </c>
      <c r="P1203" s="8">
        <f t="shared" ca="1" si="131"/>
        <v>1</v>
      </c>
      <c r="Q1203" s="8">
        <f t="shared" si="128"/>
        <v>0</v>
      </c>
      <c r="R1203" s="16">
        <v>1</v>
      </c>
      <c r="S1203" s="16"/>
      <c r="T1203" s="19">
        <v>42521</v>
      </c>
      <c r="U1203" s="16">
        <v>0</v>
      </c>
      <c r="V1203" s="19"/>
      <c r="W1203" s="160"/>
      <c r="X1203" s="160"/>
      <c r="Y1203" s="160">
        <v>0</v>
      </c>
      <c r="Z1203" s="160"/>
      <c r="AA1203" s="160"/>
      <c r="AB1203" s="10">
        <v>42604</v>
      </c>
      <c r="AC1203" t="s">
        <v>239</v>
      </c>
      <c r="AD1203" s="160">
        <f t="shared" si="132"/>
        <v>1</v>
      </c>
      <c r="AF1203" t="s">
        <v>4342</v>
      </c>
      <c r="AG1203" t="str">
        <f t="shared" si="133"/>
        <v>цели: предоставление/погашение займов 3 лицам (РККМР №34 от 2015-11-19)</v>
      </c>
    </row>
    <row r="1204" spans="1:33" x14ac:dyDescent="0.25">
      <c r="A1204">
        <v>6647</v>
      </c>
      <c r="B1204">
        <v>24784</v>
      </c>
      <c r="C1204" s="6" t="s">
        <v>5037</v>
      </c>
      <c r="D1204" s="8">
        <v>23990747.34</v>
      </c>
      <c r="E1204" s="6" t="s">
        <v>5042</v>
      </c>
      <c r="G1204" s="10">
        <v>42517</v>
      </c>
      <c r="J1204" s="133">
        <f ca="1">VLOOKUP(A1204,OFFSET('Классификация клиентов'!$A$6,1,0,1000,2),2,0)</f>
        <v>1</v>
      </c>
      <c r="K1204" s="15">
        <f t="shared" si="127"/>
        <v>1</v>
      </c>
      <c r="L1204" s="15"/>
      <c r="M1204" s="15"/>
      <c r="N1204" s="16">
        <f t="shared" ca="1" si="129"/>
        <v>1</v>
      </c>
      <c r="O1204" s="8">
        <f t="shared" ca="1" si="130"/>
        <v>1</v>
      </c>
      <c r="P1204" s="8">
        <f t="shared" ca="1" si="131"/>
        <v>1</v>
      </c>
      <c r="Q1204" s="8">
        <f t="shared" si="128"/>
        <v>0</v>
      </c>
      <c r="R1204" s="16">
        <v>1</v>
      </c>
      <c r="S1204" s="16"/>
      <c r="T1204" s="19">
        <v>42521</v>
      </c>
      <c r="U1204" s="16">
        <v>0</v>
      </c>
      <c r="V1204" s="19"/>
      <c r="W1204" s="160"/>
      <c r="X1204" s="160"/>
      <c r="Y1204" s="160">
        <v>0</v>
      </c>
      <c r="Z1204" s="160"/>
      <c r="AA1204" s="160"/>
      <c r="AB1204" s="10">
        <v>42696</v>
      </c>
      <c r="AC1204" t="s">
        <v>239</v>
      </c>
      <c r="AD1204" s="160">
        <f t="shared" si="132"/>
        <v>1</v>
      </c>
      <c r="AF1204" t="s">
        <v>4342</v>
      </c>
      <c r="AG1204" t="str">
        <f t="shared" si="133"/>
        <v>цели: предоставление/погашение займов 3 лицам (РККМР №34 от 2015-11-19)</v>
      </c>
    </row>
    <row r="1205" spans="1:33" x14ac:dyDescent="0.25">
      <c r="A1205">
        <v>6647</v>
      </c>
      <c r="B1205">
        <v>24909</v>
      </c>
      <c r="C1205" s="6" t="s">
        <v>5184</v>
      </c>
      <c r="D1205" s="8">
        <v>15992246.960000001</v>
      </c>
      <c r="E1205" s="6" t="s">
        <v>5187</v>
      </c>
      <c r="G1205" s="10">
        <v>42517</v>
      </c>
      <c r="J1205" s="133">
        <f ca="1">VLOOKUP(A1205,OFFSET('Классификация клиентов'!$A$6,1,0,1000,2),2,0)</f>
        <v>1</v>
      </c>
      <c r="K1205" s="15">
        <f t="shared" si="127"/>
        <v>1</v>
      </c>
      <c r="L1205" s="15"/>
      <c r="M1205" s="15"/>
      <c r="N1205" s="16">
        <f t="shared" ca="1" si="129"/>
        <v>1</v>
      </c>
      <c r="O1205" s="8">
        <f t="shared" ca="1" si="130"/>
        <v>1</v>
      </c>
      <c r="P1205" s="8">
        <f t="shared" ca="1" si="131"/>
        <v>1</v>
      </c>
      <c r="Q1205" s="8">
        <f t="shared" si="128"/>
        <v>0</v>
      </c>
      <c r="R1205" s="16">
        <v>1</v>
      </c>
      <c r="S1205" s="16"/>
      <c r="T1205" s="19">
        <v>42521</v>
      </c>
      <c r="U1205" s="16">
        <v>0</v>
      </c>
      <c r="V1205" s="19"/>
      <c r="W1205" s="160"/>
      <c r="X1205" s="160"/>
      <c r="Y1205" s="160">
        <v>0</v>
      </c>
      <c r="Z1205" s="160"/>
      <c r="AA1205" s="160"/>
      <c r="AB1205" s="10">
        <v>42604</v>
      </c>
      <c r="AC1205" t="s">
        <v>239</v>
      </c>
      <c r="AD1205" s="160">
        <f t="shared" si="132"/>
        <v>1</v>
      </c>
      <c r="AF1205" t="s">
        <v>4342</v>
      </c>
      <c r="AG1205" t="str">
        <f t="shared" si="133"/>
        <v>цели: предоставление/погашение займов 3 лицам (РККМР №34 от 2015-11-19)</v>
      </c>
    </row>
    <row r="1206" spans="1:33" x14ac:dyDescent="0.25">
      <c r="A1206">
        <v>6662</v>
      </c>
      <c r="B1206">
        <v>18260</v>
      </c>
      <c r="C1206" s="6" t="s">
        <v>4773</v>
      </c>
      <c r="D1206" s="8">
        <v>839161385.71000004</v>
      </c>
      <c r="E1206" s="6" t="s">
        <v>4789</v>
      </c>
      <c r="G1206" s="10">
        <v>41823</v>
      </c>
      <c r="J1206" s="133">
        <f ca="1">VLOOKUP(A1206,OFFSET('Классификация клиентов'!$A$6,1,0,1000,2),2,0)</f>
        <v>2.1</v>
      </c>
      <c r="K1206" s="15">
        <f t="shared" si="127"/>
        <v>3</v>
      </c>
      <c r="L1206" s="15">
        <v>-2</v>
      </c>
      <c r="M1206" s="15" t="s">
        <v>3931</v>
      </c>
      <c r="N1206" s="16">
        <f t="shared" ca="1" si="129"/>
        <v>2.9999999999999996</v>
      </c>
      <c r="O1206" s="8">
        <f t="shared" ca="1" si="130"/>
        <v>2.9999999999999996</v>
      </c>
      <c r="P1206" s="8">
        <f t="shared" ca="1" si="131"/>
        <v>2.9999999999999996</v>
      </c>
      <c r="Q1206" s="8">
        <f t="shared" si="128"/>
        <v>0</v>
      </c>
      <c r="R1206" s="16">
        <v>1</v>
      </c>
      <c r="S1206" s="16"/>
      <c r="T1206" s="19">
        <v>36526</v>
      </c>
      <c r="U1206" s="16">
        <v>216</v>
      </c>
      <c r="V1206" s="19"/>
      <c r="W1206" s="160">
        <v>1</v>
      </c>
      <c r="X1206" s="160"/>
      <c r="Y1206" s="160"/>
      <c r="Z1206" s="160"/>
      <c r="AA1206" s="160"/>
      <c r="AB1206" s="10">
        <v>42551</v>
      </c>
      <c r="AC1206" t="s">
        <v>296</v>
      </c>
      <c r="AD1206" s="160">
        <f t="shared" si="132"/>
        <v>1</v>
      </c>
      <c r="AF1206" t="s">
        <v>1851</v>
      </c>
      <c r="AG1206" t="str">
        <f t="shared" si="133"/>
        <v>реструктуризация (РУОБ отсутствует)</v>
      </c>
    </row>
    <row r="1207" spans="1:33" x14ac:dyDescent="0.25">
      <c r="A1207">
        <v>6664</v>
      </c>
      <c r="B1207">
        <v>27130</v>
      </c>
      <c r="C1207" s="6" t="s">
        <v>6344</v>
      </c>
      <c r="D1207" s="8">
        <v>83402157.909999996</v>
      </c>
      <c r="E1207" s="6" t="s">
        <v>6345</v>
      </c>
      <c r="G1207" s="10">
        <v>42688</v>
      </c>
      <c r="J1207" s="133">
        <f ca="1">VLOOKUP(A1207,OFFSET('Классификация клиентов'!$A$6,1,0,1000,2),2,0)</f>
        <v>1</v>
      </c>
      <c r="K1207" s="15">
        <f t="shared" si="127"/>
        <v>1</v>
      </c>
      <c r="L1207" s="15"/>
      <c r="M1207" s="15"/>
      <c r="N1207" s="16">
        <f t="shared" ca="1" si="129"/>
        <v>1</v>
      </c>
      <c r="O1207" s="8">
        <f t="shared" ca="1" si="130"/>
        <v>1</v>
      </c>
      <c r="P1207" s="8">
        <f t="shared" ca="1" si="131"/>
        <v>1</v>
      </c>
      <c r="Q1207" s="8">
        <f t="shared" si="128"/>
        <v>0</v>
      </c>
      <c r="R1207" s="16">
        <v>1</v>
      </c>
      <c r="S1207" s="16"/>
      <c r="T1207" s="19">
        <v>42699</v>
      </c>
      <c r="U1207" s="16">
        <v>0</v>
      </c>
      <c r="V1207" s="19"/>
      <c r="W1207" s="160"/>
      <c r="X1207" s="160"/>
      <c r="Y1207" s="160"/>
      <c r="Z1207" s="160"/>
      <c r="AA1207" s="160"/>
      <c r="AB1207" s="10">
        <v>42696</v>
      </c>
      <c r="AC1207" t="s">
        <v>296</v>
      </c>
      <c r="AD1207" s="160">
        <f t="shared" si="132"/>
        <v>0</v>
      </c>
      <c r="AF1207" t="s">
        <v>466</v>
      </c>
      <c r="AG1207" t="str">
        <f t="shared" si="133"/>
        <v/>
      </c>
    </row>
    <row r="1208" spans="1:33" x14ac:dyDescent="0.25">
      <c r="A1208">
        <v>6672</v>
      </c>
      <c r="B1208">
        <v>18261</v>
      </c>
      <c r="C1208" s="6" t="s">
        <v>4137</v>
      </c>
      <c r="D1208" s="8">
        <v>20163206158.939999</v>
      </c>
      <c r="E1208" s="6" t="s">
        <v>4189</v>
      </c>
      <c r="G1208" s="10">
        <v>41824</v>
      </c>
      <c r="J1208" s="133">
        <f ca="1">VLOOKUP(A1208,OFFSET('Классификация клиентов'!$A$6,1,0,1000,2),2,0)</f>
        <v>1</v>
      </c>
      <c r="K1208" s="15">
        <f t="shared" si="127"/>
        <v>1</v>
      </c>
      <c r="L1208" s="15"/>
      <c r="M1208" s="15"/>
      <c r="N1208" s="16">
        <f t="shared" ca="1" si="129"/>
        <v>1</v>
      </c>
      <c r="O1208" s="8">
        <f t="shared" ca="1" si="130"/>
        <v>1</v>
      </c>
      <c r="P1208" s="8">
        <f t="shared" ca="1" si="131"/>
        <v>1</v>
      </c>
      <c r="Q1208" s="8">
        <f t="shared" si="128"/>
        <v>0</v>
      </c>
      <c r="R1208" s="16">
        <v>1</v>
      </c>
      <c r="S1208" s="16"/>
      <c r="T1208" s="19">
        <v>36526</v>
      </c>
      <c r="U1208" s="16">
        <v>0</v>
      </c>
      <c r="V1208" s="19"/>
      <c r="W1208" s="160"/>
      <c r="X1208" s="160"/>
      <c r="Y1208" s="160">
        <v>0</v>
      </c>
      <c r="Z1208" s="160"/>
      <c r="AA1208" s="160"/>
      <c r="AB1208" s="10">
        <v>42635</v>
      </c>
      <c r="AC1208" t="s">
        <v>296</v>
      </c>
      <c r="AD1208" s="160">
        <f t="shared" si="132"/>
        <v>1</v>
      </c>
      <c r="AF1208" t="s">
        <v>5385</v>
      </c>
      <c r="AG1208" t="str">
        <f t="shared" si="133"/>
        <v>цели: вложения в уставные капиталы 3 лиц (РП БМ №81 от 2014-09-22);
цели: предоставление/погашение займов 3 лицам (РП БМ №81 от 2014-09-22)</v>
      </c>
    </row>
    <row r="1209" spans="1:33" x14ac:dyDescent="0.25">
      <c r="A1209">
        <v>6674</v>
      </c>
      <c r="B1209">
        <v>18262</v>
      </c>
      <c r="C1209" s="6" t="s">
        <v>4138</v>
      </c>
      <c r="D1209" s="8">
        <v>1211000000</v>
      </c>
      <c r="E1209" s="6" t="s">
        <v>4190</v>
      </c>
      <c r="G1209" s="10">
        <v>41620</v>
      </c>
      <c r="J1209" s="133">
        <f ca="1">VLOOKUP(A1209,OFFSET('Классификация клиентов'!$A$6,1,0,1000,2),2,0)</f>
        <v>1</v>
      </c>
      <c r="K1209" s="15">
        <f t="shared" si="127"/>
        <v>1</v>
      </c>
      <c r="L1209" s="15"/>
      <c r="M1209" s="15"/>
      <c r="N1209" s="16">
        <f t="shared" ca="1" si="129"/>
        <v>1</v>
      </c>
      <c r="O1209" s="8">
        <f t="shared" ca="1" si="130"/>
        <v>1</v>
      </c>
      <c r="P1209" s="8">
        <f t="shared" ca="1" si="131"/>
        <v>1</v>
      </c>
      <c r="Q1209" s="8">
        <f t="shared" si="128"/>
        <v>0</v>
      </c>
      <c r="R1209" s="16">
        <v>1</v>
      </c>
      <c r="S1209" s="16"/>
      <c r="T1209" s="19">
        <v>36526</v>
      </c>
      <c r="U1209" s="16">
        <v>0</v>
      </c>
      <c r="V1209" s="19"/>
      <c r="W1209" s="160"/>
      <c r="X1209" s="160"/>
      <c r="Y1209" s="160">
        <v>0</v>
      </c>
      <c r="Z1209" s="160"/>
      <c r="AA1209" s="160"/>
      <c r="AB1209" s="10">
        <v>42521</v>
      </c>
      <c r="AC1209" t="s">
        <v>296</v>
      </c>
      <c r="AD1209" s="160">
        <f t="shared" si="132"/>
        <v>1</v>
      </c>
      <c r="AF1209" t="s">
        <v>4345</v>
      </c>
      <c r="AG1209" t="str">
        <f t="shared" si="133"/>
        <v>цели: предоставление/погашение займов 3 лицам (РКК БМ №154.15 от 2013-12-11)</v>
      </c>
    </row>
    <row r="1210" spans="1:33" x14ac:dyDescent="0.25">
      <c r="A1210">
        <v>6685</v>
      </c>
      <c r="B1210">
        <v>17418</v>
      </c>
      <c r="C1210" s="6" t="s">
        <v>7806</v>
      </c>
      <c r="D1210" s="8">
        <v>180000000</v>
      </c>
      <c r="E1210" s="6" t="s">
        <v>3819</v>
      </c>
      <c r="G1210" s="10">
        <v>42366</v>
      </c>
      <c r="J1210" s="133">
        <f ca="1">VLOOKUP(A1210,OFFSET('Классификация клиентов'!$A$6,1,0,1000,2),2,0)</f>
        <v>1</v>
      </c>
      <c r="K1210" s="15">
        <f t="shared" si="127"/>
        <v>1</v>
      </c>
      <c r="L1210" s="15"/>
      <c r="M1210" s="15"/>
      <c r="N1210" s="16">
        <f t="shared" ca="1" si="129"/>
        <v>1</v>
      </c>
      <c r="O1210" s="8">
        <f t="shared" ca="1" si="130"/>
        <v>1</v>
      </c>
      <c r="P1210" s="8">
        <f t="shared" ca="1" si="131"/>
        <v>1</v>
      </c>
      <c r="Q1210" s="8">
        <f t="shared" si="128"/>
        <v>0</v>
      </c>
      <c r="R1210" s="16">
        <v>1</v>
      </c>
      <c r="S1210" s="16"/>
      <c r="T1210" s="19">
        <v>42369</v>
      </c>
      <c r="U1210" s="16">
        <v>0</v>
      </c>
      <c r="V1210" s="19"/>
      <c r="W1210" s="160"/>
      <c r="X1210" s="160"/>
      <c r="Y1210" s="160">
        <v>0</v>
      </c>
      <c r="Z1210" s="160"/>
      <c r="AA1210" s="160"/>
      <c r="AB1210" s="10">
        <v>42766</v>
      </c>
      <c r="AC1210" t="s">
        <v>239</v>
      </c>
      <c r="AD1210" s="160">
        <f t="shared" si="132"/>
        <v>1</v>
      </c>
      <c r="AF1210" t="s">
        <v>2943</v>
      </c>
      <c r="AG1210" t="str">
        <f t="shared" si="133"/>
        <v>цели: предоставление/погашение займов 3 лицам (РМКК №67 от 2015-08-04)</v>
      </c>
    </row>
    <row r="1211" spans="1:33" x14ac:dyDescent="0.25">
      <c r="A1211">
        <v>6686</v>
      </c>
      <c r="B1211">
        <v>17473</v>
      </c>
      <c r="C1211" s="6" t="s">
        <v>3632</v>
      </c>
      <c r="D1211" s="8">
        <v>34927876</v>
      </c>
      <c r="E1211" s="6" t="s">
        <v>3634</v>
      </c>
      <c r="G1211" s="10">
        <v>42391</v>
      </c>
      <c r="J1211" s="133">
        <f ca="1">VLOOKUP(A1211,OFFSET('Классификация клиентов'!$A$6,1,0,1000,2),2,0)</f>
        <v>1</v>
      </c>
      <c r="K1211" s="15">
        <f t="shared" si="127"/>
        <v>1</v>
      </c>
      <c r="L1211" s="15"/>
      <c r="M1211" s="15"/>
      <c r="N1211" s="16">
        <f t="shared" ca="1" si="129"/>
        <v>1</v>
      </c>
      <c r="O1211" s="8">
        <f t="shared" ca="1" si="130"/>
        <v>1</v>
      </c>
      <c r="P1211" s="8">
        <f t="shared" ca="1" si="131"/>
        <v>1</v>
      </c>
      <c r="Q1211" s="8">
        <f t="shared" si="128"/>
        <v>0</v>
      </c>
      <c r="R1211" s="16">
        <v>1</v>
      </c>
      <c r="S1211" s="16"/>
      <c r="T1211" s="19">
        <v>42405</v>
      </c>
      <c r="U1211" s="16">
        <v>0</v>
      </c>
      <c r="V1211" s="19"/>
      <c r="W1211" s="160"/>
      <c r="X1211" s="160"/>
      <c r="Y1211" s="160"/>
      <c r="Z1211" s="160"/>
      <c r="AA1211" s="160"/>
      <c r="AB1211" s="10">
        <v>42400</v>
      </c>
      <c r="AC1211" t="s">
        <v>239</v>
      </c>
      <c r="AD1211" s="160">
        <f t="shared" si="132"/>
        <v>0</v>
      </c>
      <c r="AF1211" t="s">
        <v>466</v>
      </c>
      <c r="AG1211" t="str">
        <f t="shared" si="133"/>
        <v/>
      </c>
    </row>
    <row r="1212" spans="1:33" x14ac:dyDescent="0.25">
      <c r="A1212">
        <v>6691</v>
      </c>
      <c r="B1212">
        <v>26737</v>
      </c>
      <c r="C1212" s="6" t="s">
        <v>5629</v>
      </c>
      <c r="D1212" s="8">
        <v>1774310587</v>
      </c>
      <c r="E1212" s="6" t="s">
        <v>5633</v>
      </c>
      <c r="G1212" s="10">
        <v>42643</v>
      </c>
      <c r="J1212" s="133">
        <f ca="1">VLOOKUP(A1212,OFFSET('Классификация клиентов'!$A$6,1,0,1000,2),2,0)</f>
        <v>2.1</v>
      </c>
      <c r="K1212" s="15">
        <f t="shared" si="127"/>
        <v>1</v>
      </c>
      <c r="L1212" s="15"/>
      <c r="M1212" s="15"/>
      <c r="N1212" s="16">
        <f t="shared" ca="1" si="129"/>
        <v>2.1</v>
      </c>
      <c r="O1212" s="8">
        <f t="shared" ca="1" si="130"/>
        <v>2.1</v>
      </c>
      <c r="P1212" s="8">
        <f t="shared" ca="1" si="131"/>
        <v>2.1</v>
      </c>
      <c r="Q1212" s="8">
        <f t="shared" si="128"/>
        <v>0</v>
      </c>
      <c r="R1212" s="16">
        <v>1</v>
      </c>
      <c r="S1212" s="16"/>
      <c r="T1212" s="19">
        <v>42674</v>
      </c>
      <c r="U1212" s="16">
        <v>0</v>
      </c>
      <c r="V1212" s="19"/>
      <c r="W1212" s="160"/>
      <c r="X1212" s="160"/>
      <c r="Y1212" s="160">
        <v>0</v>
      </c>
      <c r="Z1212" s="160">
        <v>0</v>
      </c>
      <c r="AA1212" s="160"/>
      <c r="AB1212" s="10">
        <v>42664</v>
      </c>
      <c r="AC1212" t="s">
        <v>296</v>
      </c>
      <c r="AD1212" s="160">
        <f t="shared" si="132"/>
        <v>2</v>
      </c>
      <c r="AF1212" t="s">
        <v>5634</v>
      </c>
      <c r="AG1212" t="str">
        <f t="shared" si="133"/>
        <v>цели: погашение задолженности 3 лиц перед Банком (РП №76 от 2016-09-13)</v>
      </c>
    </row>
    <row r="1213" spans="1:33" x14ac:dyDescent="0.25">
      <c r="A1213">
        <v>6691</v>
      </c>
      <c r="B1213">
        <v>27509</v>
      </c>
      <c r="C1213" s="6" t="s">
        <v>7732</v>
      </c>
      <c r="D1213" s="8">
        <v>299766500</v>
      </c>
      <c r="E1213" s="6" t="s">
        <v>7737</v>
      </c>
      <c r="G1213" s="10">
        <v>42731</v>
      </c>
      <c r="J1213" s="133">
        <f ca="1">VLOOKUP(A1213,OFFSET('Классификация клиентов'!$A$6,1,0,1000,2),2,0)</f>
        <v>2.1</v>
      </c>
      <c r="K1213" s="15">
        <f t="shared" si="127"/>
        <v>1</v>
      </c>
      <c r="L1213" s="15"/>
      <c r="M1213" s="15"/>
      <c r="N1213" s="16">
        <f t="shared" ca="1" si="129"/>
        <v>2.1</v>
      </c>
      <c r="O1213" s="8">
        <f t="shared" ca="1" si="130"/>
        <v>2.1</v>
      </c>
      <c r="P1213" s="8">
        <f t="shared" ca="1" si="131"/>
        <v>2.1</v>
      </c>
      <c r="Q1213" s="8">
        <f t="shared" si="128"/>
        <v>0</v>
      </c>
      <c r="R1213" s="16">
        <v>1</v>
      </c>
      <c r="S1213" s="16"/>
      <c r="T1213" s="19">
        <v>36526</v>
      </c>
      <c r="U1213" s="16">
        <v>0</v>
      </c>
      <c r="V1213" s="19"/>
      <c r="W1213" s="160"/>
      <c r="X1213" s="160"/>
      <c r="Y1213" s="160"/>
      <c r="Z1213" s="160"/>
      <c r="AA1213" s="160"/>
      <c r="AB1213" s="10">
        <v>42746</v>
      </c>
      <c r="AC1213" t="s">
        <v>298</v>
      </c>
      <c r="AD1213" s="160">
        <f t="shared" si="132"/>
        <v>0</v>
      </c>
      <c r="AF1213" t="s">
        <v>466</v>
      </c>
      <c r="AG1213" t="str">
        <f t="shared" si="133"/>
        <v/>
      </c>
    </row>
    <row r="1214" spans="1:33" x14ac:dyDescent="0.25">
      <c r="A1214">
        <v>6692</v>
      </c>
      <c r="B1214">
        <v>21516</v>
      </c>
      <c r="C1214" s="6" t="s">
        <v>4705</v>
      </c>
      <c r="D1214" s="8">
        <v>7000000000</v>
      </c>
      <c r="E1214" s="6" t="s">
        <v>4739</v>
      </c>
      <c r="G1214" s="10">
        <v>42538</v>
      </c>
      <c r="J1214" s="133">
        <f ca="1">VLOOKUP(A1214,OFFSET('Классификация клиентов'!$A$6,1,0,1000,2),2,0)</f>
        <v>1</v>
      </c>
      <c r="K1214" s="15">
        <f t="shared" si="127"/>
        <v>1</v>
      </c>
      <c r="L1214" s="15"/>
      <c r="M1214" s="15"/>
      <c r="N1214" s="16">
        <f t="shared" ca="1" si="129"/>
        <v>1</v>
      </c>
      <c r="O1214" s="8">
        <f t="shared" ca="1" si="130"/>
        <v>1</v>
      </c>
      <c r="P1214" s="8">
        <f t="shared" ca="1" si="131"/>
        <v>1</v>
      </c>
      <c r="Q1214" s="8">
        <f t="shared" si="128"/>
        <v>0</v>
      </c>
      <c r="R1214" s="16">
        <v>1</v>
      </c>
      <c r="S1214" s="16"/>
      <c r="T1214" s="19">
        <v>42547</v>
      </c>
      <c r="U1214" s="16">
        <v>0</v>
      </c>
      <c r="V1214" s="19"/>
      <c r="W1214" s="160"/>
      <c r="X1214" s="160"/>
      <c r="Y1214" s="160">
        <v>0</v>
      </c>
      <c r="Z1214" s="160"/>
      <c r="AA1214" s="160"/>
      <c r="AB1214" s="10">
        <v>42755</v>
      </c>
      <c r="AC1214" t="s">
        <v>296</v>
      </c>
      <c r="AD1214" s="160">
        <f t="shared" si="132"/>
        <v>1</v>
      </c>
      <c r="AF1214" t="s">
        <v>7785</v>
      </c>
      <c r="AG1214" t="str">
        <f t="shared" si="133"/>
        <v>цели: предоставление/погашение займов 3 лицам (РП №97 от 2016-11-07)</v>
      </c>
    </row>
    <row r="1215" spans="1:33" x14ac:dyDescent="0.25">
      <c r="A1215">
        <v>6692</v>
      </c>
      <c r="B1215">
        <v>27207</v>
      </c>
      <c r="C1215" s="6" t="s">
        <v>6763</v>
      </c>
      <c r="D1215" s="8">
        <v>2000000000</v>
      </c>
      <c r="E1215" s="6" t="s">
        <v>6765</v>
      </c>
      <c r="G1215" s="10">
        <v>42706</v>
      </c>
      <c r="J1215" s="133">
        <f ca="1">VLOOKUP(A1215,OFFSET('Классификация клиентов'!$A$6,1,0,1000,2),2,0)</f>
        <v>1</v>
      </c>
      <c r="K1215" s="15">
        <f t="shared" si="127"/>
        <v>1</v>
      </c>
      <c r="L1215" s="15"/>
      <c r="M1215" s="15"/>
      <c r="N1215" s="16">
        <f t="shared" ca="1" si="129"/>
        <v>1</v>
      </c>
      <c r="O1215" s="8">
        <f t="shared" ca="1" si="130"/>
        <v>1</v>
      </c>
      <c r="P1215" s="8">
        <f t="shared" ca="1" si="131"/>
        <v>1</v>
      </c>
      <c r="Q1215" s="8">
        <f t="shared" si="128"/>
        <v>0</v>
      </c>
      <c r="R1215" s="16">
        <v>1</v>
      </c>
      <c r="S1215" s="16"/>
      <c r="T1215" s="19">
        <v>42730</v>
      </c>
      <c r="U1215" s="16">
        <v>0</v>
      </c>
      <c r="V1215" s="19"/>
      <c r="W1215" s="160"/>
      <c r="X1215" s="160"/>
      <c r="Y1215" s="160"/>
      <c r="Z1215" s="160"/>
      <c r="AA1215" s="160"/>
      <c r="AB1215" s="10">
        <v>42726</v>
      </c>
      <c r="AC1215" t="s">
        <v>296</v>
      </c>
      <c r="AD1215" s="160">
        <f t="shared" si="132"/>
        <v>0</v>
      </c>
      <c r="AF1215" t="s">
        <v>466</v>
      </c>
      <c r="AG1215" t="str">
        <f t="shared" si="133"/>
        <v/>
      </c>
    </row>
    <row r="1216" spans="1:33" x14ac:dyDescent="0.25">
      <c r="A1216">
        <v>6692</v>
      </c>
      <c r="B1216">
        <v>27297</v>
      </c>
      <c r="C1216" s="6" t="s">
        <v>6908</v>
      </c>
      <c r="D1216" s="8">
        <v>5635000000</v>
      </c>
      <c r="E1216" s="6" t="s">
        <v>6918</v>
      </c>
      <c r="G1216" s="10">
        <v>42723</v>
      </c>
      <c r="J1216" s="133">
        <f ca="1">VLOOKUP(A1216,OFFSET('Классификация клиентов'!$A$6,1,0,1000,2),2,0)</f>
        <v>1</v>
      </c>
      <c r="K1216" s="15">
        <f t="shared" ca="1" si="127"/>
        <v>1</v>
      </c>
      <c r="L1216" s="15"/>
      <c r="M1216" s="15"/>
      <c r="N1216" s="16">
        <f t="shared" ca="1" si="129"/>
        <v>1</v>
      </c>
      <c r="O1216" s="8">
        <f t="shared" ca="1" si="130"/>
        <v>1</v>
      </c>
      <c r="P1216" s="8">
        <f t="shared" ca="1" si="131"/>
        <v>1</v>
      </c>
      <c r="Q1216" s="8">
        <f t="shared" si="128"/>
        <v>0</v>
      </c>
      <c r="R1216" s="16">
        <v>0</v>
      </c>
      <c r="S1216" s="16"/>
      <c r="T1216" s="19">
        <v>42820</v>
      </c>
      <c r="U1216" s="16">
        <v>0</v>
      </c>
      <c r="V1216" s="19"/>
      <c r="W1216" s="160"/>
      <c r="X1216" s="160"/>
      <c r="Y1216" s="160">
        <v>0</v>
      </c>
      <c r="Z1216" s="160"/>
      <c r="AA1216" s="160"/>
      <c r="AB1216" s="10">
        <v>42755</v>
      </c>
      <c r="AC1216" t="s">
        <v>296</v>
      </c>
      <c r="AD1216" s="160">
        <f t="shared" si="132"/>
        <v>1</v>
      </c>
      <c r="AF1216" t="s">
        <v>7785</v>
      </c>
      <c r="AG1216" t="str">
        <f t="shared" si="133"/>
        <v>цели: предоставление/погашение займов 3 лицам (РП №97 от 2016-11-07)</v>
      </c>
    </row>
    <row r="1217" spans="1:33" x14ac:dyDescent="0.25">
      <c r="A1217">
        <v>6696</v>
      </c>
      <c r="B1217">
        <v>17457</v>
      </c>
      <c r="C1217" s="6" t="s">
        <v>3618</v>
      </c>
      <c r="D1217" s="8">
        <v>200000000</v>
      </c>
      <c r="E1217" s="6" t="s">
        <v>3620</v>
      </c>
      <c r="G1217" s="10">
        <v>42389</v>
      </c>
      <c r="J1217" s="133">
        <f ca="1">VLOOKUP(A1217,OFFSET('Классификация клиентов'!$A$6,1,0,1000,2),2,0)</f>
        <v>1</v>
      </c>
      <c r="K1217" s="15">
        <f t="shared" si="127"/>
        <v>1</v>
      </c>
      <c r="L1217" s="15"/>
      <c r="M1217" s="15"/>
      <c r="N1217" s="16">
        <f t="shared" ca="1" si="129"/>
        <v>1</v>
      </c>
      <c r="O1217" s="8">
        <f t="shared" ca="1" si="130"/>
        <v>1</v>
      </c>
      <c r="P1217" s="8">
        <f t="shared" ca="1" si="131"/>
        <v>1</v>
      </c>
      <c r="Q1217" s="8">
        <f t="shared" si="128"/>
        <v>0</v>
      </c>
      <c r="R1217" s="16">
        <v>1</v>
      </c>
      <c r="S1217" s="16"/>
      <c r="T1217" s="19">
        <v>42401</v>
      </c>
      <c r="U1217" s="16">
        <v>0</v>
      </c>
      <c r="V1217" s="19"/>
      <c r="W1217" s="160"/>
      <c r="X1217" s="160"/>
      <c r="Y1217" s="160"/>
      <c r="Z1217" s="160"/>
      <c r="AA1217" s="160"/>
      <c r="AB1217" s="10">
        <v>42391</v>
      </c>
      <c r="AC1217" t="s">
        <v>239</v>
      </c>
      <c r="AD1217" s="160">
        <f t="shared" si="132"/>
        <v>0</v>
      </c>
      <c r="AF1217" t="s">
        <v>466</v>
      </c>
      <c r="AG1217" t="str">
        <f t="shared" si="133"/>
        <v/>
      </c>
    </row>
    <row r="1218" spans="1:33" x14ac:dyDescent="0.25">
      <c r="A1218">
        <v>6697</v>
      </c>
      <c r="B1218">
        <v>17587</v>
      </c>
      <c r="C1218" s="6" t="s">
        <v>3754</v>
      </c>
      <c r="D1218" s="8">
        <v>18048540000</v>
      </c>
      <c r="E1218" s="6" t="s">
        <v>3757</v>
      </c>
      <c r="G1218" s="10">
        <v>42419</v>
      </c>
      <c r="J1218" s="133">
        <f ca="1">VLOOKUP(A1218,OFFSET('Классификация клиентов'!$A$6,1,0,1000,2),2,0)</f>
        <v>2.2000000000000002</v>
      </c>
      <c r="K1218" s="15">
        <f t="shared" si="127"/>
        <v>1</v>
      </c>
      <c r="L1218" s="15">
        <v>-2</v>
      </c>
      <c r="M1218" s="15" t="s">
        <v>178</v>
      </c>
      <c r="N1218" s="16">
        <f t="shared" ca="1" si="129"/>
        <v>1</v>
      </c>
      <c r="O1218" s="8">
        <f t="shared" ca="1" si="130"/>
        <v>1</v>
      </c>
      <c r="P1218" s="8">
        <f t="shared" ca="1" si="131"/>
        <v>1</v>
      </c>
      <c r="Q1218" s="8">
        <f t="shared" si="128"/>
        <v>0</v>
      </c>
      <c r="R1218" s="16">
        <v>1</v>
      </c>
      <c r="S1218" s="16"/>
      <c r="T1218" s="19">
        <v>42419</v>
      </c>
      <c r="U1218" s="16">
        <v>0</v>
      </c>
      <c r="V1218" s="19"/>
      <c r="W1218" s="160"/>
      <c r="X1218" s="160"/>
      <c r="Y1218" s="160">
        <v>0</v>
      </c>
      <c r="Z1218" s="160"/>
      <c r="AA1218" s="160"/>
      <c r="AB1218" s="10">
        <v>42420</v>
      </c>
      <c r="AC1218" t="s">
        <v>296</v>
      </c>
      <c r="AD1218" s="160">
        <f t="shared" si="132"/>
        <v>1</v>
      </c>
      <c r="AF1218" t="s">
        <v>3758</v>
      </c>
      <c r="AG1218" t="str">
        <f t="shared" si="133"/>
        <v>цели: приобретение/погашение ценных бумаг (РП №121 от 2015-12-23)</v>
      </c>
    </row>
    <row r="1219" spans="1:33" x14ac:dyDescent="0.25">
      <c r="A1219">
        <v>6716</v>
      </c>
      <c r="B1219">
        <v>27510</v>
      </c>
      <c r="C1219" s="6" t="s">
        <v>7820</v>
      </c>
      <c r="D1219" s="8">
        <v>83900000</v>
      </c>
      <c r="E1219" s="6" t="s">
        <v>7825</v>
      </c>
      <c r="G1219" s="10">
        <v>42747</v>
      </c>
      <c r="J1219" s="133">
        <f ca="1">VLOOKUP(A1219,OFFSET('Классификация клиентов'!$A$6,1,0,1000,2),2,0)</f>
        <v>1</v>
      </c>
      <c r="K1219" s="15">
        <f t="shared" si="127"/>
        <v>1</v>
      </c>
      <c r="L1219" s="15"/>
      <c r="M1219" s="15"/>
      <c r="N1219" s="16">
        <f t="shared" ca="1" si="129"/>
        <v>1</v>
      </c>
      <c r="O1219" s="8">
        <f t="shared" ca="1" si="130"/>
        <v>1</v>
      </c>
      <c r="P1219" s="8">
        <f t="shared" ca="1" si="131"/>
        <v>1</v>
      </c>
      <c r="Q1219" s="8">
        <f t="shared" si="128"/>
        <v>0</v>
      </c>
      <c r="R1219" s="16">
        <v>1</v>
      </c>
      <c r="S1219" s="16"/>
      <c r="T1219" s="19">
        <v>42762</v>
      </c>
      <c r="U1219" s="16">
        <v>0</v>
      </c>
      <c r="V1219" s="19"/>
      <c r="W1219" s="160"/>
      <c r="X1219" s="160"/>
      <c r="Y1219" s="160"/>
      <c r="Z1219" s="160"/>
      <c r="AA1219" s="160"/>
      <c r="AB1219" s="10">
        <v>42766</v>
      </c>
      <c r="AC1219" t="s">
        <v>4334</v>
      </c>
      <c r="AD1219" s="160">
        <f t="shared" si="132"/>
        <v>0</v>
      </c>
      <c r="AF1219" t="s">
        <v>466</v>
      </c>
      <c r="AG1219" t="str">
        <f t="shared" si="133"/>
        <v/>
      </c>
    </row>
    <row r="1220" spans="1:33" x14ac:dyDescent="0.25">
      <c r="A1220">
        <v>6728</v>
      </c>
      <c r="B1220">
        <v>17521</v>
      </c>
      <c r="C1220" s="6" t="s">
        <v>3697</v>
      </c>
      <c r="D1220" s="8">
        <v>160535714.38999999</v>
      </c>
      <c r="E1220" s="6" t="s">
        <v>3698</v>
      </c>
      <c r="G1220" s="10">
        <v>42401</v>
      </c>
      <c r="J1220" s="133">
        <f ca="1">VLOOKUP(A1220,OFFSET('Классификация клиентов'!$A$6,1,0,1000,2),2,0)</f>
        <v>1</v>
      </c>
      <c r="K1220" s="15">
        <f t="shared" si="127"/>
        <v>1</v>
      </c>
      <c r="L1220" s="15"/>
      <c r="M1220" s="15"/>
      <c r="N1220" s="16">
        <f t="shared" ca="1" si="129"/>
        <v>1</v>
      </c>
      <c r="O1220" s="8">
        <f t="shared" ca="1" si="130"/>
        <v>1</v>
      </c>
      <c r="P1220" s="8">
        <f t="shared" ca="1" si="131"/>
        <v>1</v>
      </c>
      <c r="Q1220" s="8">
        <f t="shared" si="128"/>
        <v>0</v>
      </c>
      <c r="R1220" s="16">
        <v>1</v>
      </c>
      <c r="S1220" s="16"/>
      <c r="T1220" s="19">
        <v>42410</v>
      </c>
      <c r="U1220" s="16">
        <v>0</v>
      </c>
      <c r="V1220" s="19"/>
      <c r="W1220" s="160"/>
      <c r="X1220" s="160"/>
      <c r="Y1220" s="160">
        <v>0</v>
      </c>
      <c r="Z1220" s="160"/>
      <c r="AA1220" s="160"/>
      <c r="AB1220" s="10">
        <v>42521</v>
      </c>
      <c r="AC1220" t="s">
        <v>239</v>
      </c>
      <c r="AD1220" s="160">
        <f t="shared" si="132"/>
        <v>1</v>
      </c>
      <c r="AF1220" t="s">
        <v>3699</v>
      </c>
      <c r="AG1220" t="str">
        <f t="shared" si="133"/>
        <v>цели: предоставление/погашение займов 3 лицам (РККМР №35 от 2015-11-27)</v>
      </c>
    </row>
    <row r="1221" spans="1:33" x14ac:dyDescent="0.25">
      <c r="A1221">
        <v>6737</v>
      </c>
      <c r="B1221">
        <v>17830</v>
      </c>
      <c r="C1221" s="6" t="s">
        <v>7788</v>
      </c>
      <c r="D1221" s="8">
        <v>593220000</v>
      </c>
      <c r="E1221" s="6" t="s">
        <v>4067</v>
      </c>
      <c r="G1221" s="10">
        <v>42489</v>
      </c>
      <c r="J1221" s="133">
        <f ca="1">VLOOKUP(A1221,OFFSET('Классификация клиентов'!$A$6,1,0,1000,2),2,0)</f>
        <v>1</v>
      </c>
      <c r="K1221" s="15">
        <f t="shared" si="127"/>
        <v>1</v>
      </c>
      <c r="L1221" s="15"/>
      <c r="M1221" s="15"/>
      <c r="N1221" s="16">
        <f t="shared" ca="1" si="129"/>
        <v>1</v>
      </c>
      <c r="O1221" s="8">
        <f t="shared" ca="1" si="130"/>
        <v>1</v>
      </c>
      <c r="P1221" s="8">
        <f t="shared" ca="1" si="131"/>
        <v>1</v>
      </c>
      <c r="Q1221" s="8">
        <f t="shared" si="128"/>
        <v>0</v>
      </c>
      <c r="R1221" s="16">
        <v>1</v>
      </c>
      <c r="S1221" s="16"/>
      <c r="T1221" s="19">
        <v>42506</v>
      </c>
      <c r="U1221" s="16">
        <v>0</v>
      </c>
      <c r="V1221" s="19"/>
      <c r="W1221" s="160"/>
      <c r="X1221" s="160"/>
      <c r="Y1221" s="160"/>
      <c r="Z1221" s="160"/>
      <c r="AA1221" s="160"/>
      <c r="AB1221" s="10">
        <v>42766</v>
      </c>
      <c r="AC1221" t="s">
        <v>239</v>
      </c>
      <c r="AD1221" s="160">
        <f t="shared" si="132"/>
        <v>0</v>
      </c>
      <c r="AF1221" t="s">
        <v>466</v>
      </c>
      <c r="AG1221" t="str">
        <f t="shared" si="133"/>
        <v/>
      </c>
    </row>
    <row r="1222" spans="1:33" x14ac:dyDescent="0.25">
      <c r="A1222">
        <v>6745</v>
      </c>
      <c r="B1222">
        <v>17829</v>
      </c>
      <c r="C1222" s="6" t="s">
        <v>4375</v>
      </c>
      <c r="D1222" s="8">
        <v>688128659.60000002</v>
      </c>
      <c r="E1222" s="6" t="s">
        <v>4377</v>
      </c>
      <c r="G1222" s="10">
        <v>42489</v>
      </c>
      <c r="J1222" s="133">
        <f ca="1">VLOOKUP(A1222,OFFSET('Классификация клиентов'!$A$6,1,0,1000,2),2,0)</f>
        <v>2.2000000000000002</v>
      </c>
      <c r="K1222" s="15">
        <f t="shared" ref="K1222:K1285" si="134" xml:space="preserve"> ROUND(MAX( IF(R1222 = 0, IF(S1222 = 1, 1, J1222), 1)*1, IF(U1222 &gt; 30, 3, IF(U1222 &gt; 5, 2, 1)), IF(W1222 &gt; 0, 2, 1), IF(X1222 &gt; 0,2,1)), 0)</f>
        <v>1</v>
      </c>
      <c r="L1222" s="15"/>
      <c r="M1222" s="15"/>
      <c r="N1222" s="16">
        <f t="shared" ca="1" si="129"/>
        <v>2.2000000000000002</v>
      </c>
      <c r="O1222" s="8">
        <f t="shared" ca="1" si="130"/>
        <v>2.2000000000000002</v>
      </c>
      <c r="P1222" s="8">
        <f t="shared" ca="1" si="131"/>
        <v>2.2000000000000002</v>
      </c>
      <c r="Q1222" s="8">
        <f t="shared" ref="Q1222:Q1285" si="135">IF(ISNA(VLOOKUP(B1222,aid_exc,1,0)), 0, VLOOKUP(B1222,aid_exc,2,0))</f>
        <v>0</v>
      </c>
      <c r="R1222" s="16">
        <v>1</v>
      </c>
      <c r="S1222" s="16"/>
      <c r="T1222" s="19">
        <v>42516</v>
      </c>
      <c r="U1222" s="16">
        <v>0</v>
      </c>
      <c r="V1222" s="19"/>
      <c r="W1222" s="160"/>
      <c r="X1222" s="160"/>
      <c r="Y1222" s="160">
        <v>0</v>
      </c>
      <c r="Z1222" s="160"/>
      <c r="AA1222" s="160"/>
      <c r="AB1222" s="10">
        <v>42543</v>
      </c>
      <c r="AC1222" t="s">
        <v>239</v>
      </c>
      <c r="AD1222" s="160">
        <f t="shared" si="132"/>
        <v>1</v>
      </c>
      <c r="AF1222" t="s">
        <v>4378</v>
      </c>
      <c r="AG1222" t="str">
        <f t="shared" si="133"/>
        <v>цели: предоставление/погашение займов 3 лицам (РКК СБ №6 от 2016-02-09)</v>
      </c>
    </row>
    <row r="1223" spans="1:33" x14ac:dyDescent="0.25">
      <c r="A1223">
        <v>6745</v>
      </c>
      <c r="B1223">
        <v>23093</v>
      </c>
      <c r="C1223" s="6" t="s">
        <v>4950</v>
      </c>
      <c r="D1223" s="8">
        <v>325005165</v>
      </c>
      <c r="E1223" s="6" t="s">
        <v>4967</v>
      </c>
      <c r="G1223" s="10">
        <v>42550</v>
      </c>
      <c r="J1223" s="133">
        <f ca="1">VLOOKUP(A1223,OFFSET('Классификация клиентов'!$A$6,1,0,1000,2),2,0)</f>
        <v>2.2000000000000002</v>
      </c>
      <c r="K1223" s="15">
        <f t="shared" si="134"/>
        <v>1</v>
      </c>
      <c r="L1223" s="15"/>
      <c r="M1223" s="15"/>
      <c r="N1223" s="16">
        <f t="shared" ref="N1223:N1286" ca="1" si="136">MAX(1, J1223+K1223-1 +
            IF(OR( M1223*1=0, NOT(ISERR(SEARCH((ROUND(J1223,0)+K1223-1) &amp; "", IF(L1223&lt;&gt;-2, "", LEFT(M1223)-1) &amp; M1223)) )),
                   IF(L1223=-2, -( IF(AND(M1223*1&lt;&gt;0,  LEFT(M1223)*1 = ROUND(J1223,0)+K1223), 0, 1 ) + J1223 - ROUND(J1223,0) ), L1223),  0) )</f>
        <v>2.2000000000000002</v>
      </c>
      <c r="O1223" s="8">
        <f t="shared" ref="O1223:O1286" ca="1" si="137">MAX(N1223, IF(Y1223&gt;0,3,1), IF(Z1223&gt;0,3,1), IF(AA1223&gt;0,3,1))</f>
        <v>2.2000000000000002</v>
      </c>
      <c r="P1223" s="8">
        <f t="shared" ref="P1223:P1286" ca="1" si="138">IF(Q1223=1, N1223, IF(Q1223=2, 0, O1223))</f>
        <v>2.2000000000000002</v>
      </c>
      <c r="Q1223" s="8">
        <f t="shared" si="135"/>
        <v>0</v>
      </c>
      <c r="R1223" s="16">
        <v>1</v>
      </c>
      <c r="S1223" s="16"/>
      <c r="T1223" s="19">
        <v>42559</v>
      </c>
      <c r="U1223" s="16">
        <v>0</v>
      </c>
      <c r="V1223" s="19"/>
      <c r="W1223" s="160"/>
      <c r="X1223" s="160"/>
      <c r="Y1223" s="160">
        <v>0</v>
      </c>
      <c r="Z1223" s="160"/>
      <c r="AA1223" s="160"/>
      <c r="AB1223" s="10">
        <v>42573</v>
      </c>
      <c r="AC1223" t="s">
        <v>239</v>
      </c>
      <c r="AD1223" s="160">
        <f t="shared" ref="AD1223:AD1286" si="139">COUNTA(W1223:AA1223)</f>
        <v>1</v>
      </c>
      <c r="AF1223" t="s">
        <v>4378</v>
      </c>
      <c r="AG1223" t="str">
        <f t="shared" ref="AG1223:AG1286" si="140">SUBSTITUTE( SUBSTITUTE(AF1223,"restr", " - реструктуризация"), "targ", " - цели")</f>
        <v>цели: предоставление/погашение займов 3 лицам (РКК СБ №6 от 2016-02-09)</v>
      </c>
    </row>
    <row r="1224" spans="1:33" x14ac:dyDescent="0.25">
      <c r="A1224">
        <v>6775</v>
      </c>
      <c r="B1224">
        <v>22030</v>
      </c>
      <c r="C1224" s="6" t="s">
        <v>4706</v>
      </c>
      <c r="D1224" s="8">
        <v>299160000</v>
      </c>
      <c r="E1224" s="6" t="s">
        <v>4740</v>
      </c>
      <c r="G1224" s="10">
        <v>42544</v>
      </c>
      <c r="J1224" s="133">
        <f ca="1">VLOOKUP(A1224,OFFSET('Классификация клиентов'!$A$6,1,0,1000,2),2,0)</f>
        <v>1</v>
      </c>
      <c r="K1224" s="15">
        <f t="shared" si="134"/>
        <v>1</v>
      </c>
      <c r="L1224" s="15"/>
      <c r="M1224" s="15"/>
      <c r="N1224" s="16">
        <f t="shared" ca="1" si="136"/>
        <v>1</v>
      </c>
      <c r="O1224" s="8">
        <f t="shared" ca="1" si="137"/>
        <v>1</v>
      </c>
      <c r="P1224" s="8">
        <f t="shared" ca="1" si="138"/>
        <v>1</v>
      </c>
      <c r="Q1224" s="8">
        <f t="shared" si="135"/>
        <v>0</v>
      </c>
      <c r="R1224" s="16">
        <v>1</v>
      </c>
      <c r="S1224" s="16"/>
      <c r="T1224" s="19">
        <v>42558</v>
      </c>
      <c r="U1224" s="16">
        <v>0</v>
      </c>
      <c r="V1224" s="19"/>
      <c r="W1224" s="160"/>
      <c r="X1224" s="160"/>
      <c r="Y1224" s="160"/>
      <c r="Z1224" s="160"/>
      <c r="AA1224" s="160"/>
      <c r="AB1224" s="10">
        <v>42573</v>
      </c>
      <c r="AC1224" t="s">
        <v>296</v>
      </c>
      <c r="AD1224" s="160">
        <f t="shared" si="139"/>
        <v>0</v>
      </c>
      <c r="AF1224" t="s">
        <v>466</v>
      </c>
      <c r="AG1224" t="str">
        <f t="shared" si="140"/>
        <v/>
      </c>
    </row>
    <row r="1225" spans="1:33" x14ac:dyDescent="0.25">
      <c r="A1225">
        <v>6797</v>
      </c>
      <c r="B1225">
        <v>26845</v>
      </c>
      <c r="C1225" s="6" t="s">
        <v>6841</v>
      </c>
      <c r="D1225" s="8">
        <v>10000000</v>
      </c>
      <c r="E1225" s="6" t="s">
        <v>6851</v>
      </c>
      <c r="G1225" s="10">
        <v>42664</v>
      </c>
      <c r="J1225" s="133">
        <f ca="1">VLOOKUP(A1225,OFFSET('Классификация клиентов'!$A$6,1,0,1000,2),2,0)</f>
        <v>1</v>
      </c>
      <c r="K1225" s="15">
        <f t="shared" si="134"/>
        <v>1</v>
      </c>
      <c r="L1225" s="15"/>
      <c r="M1225" s="15"/>
      <c r="N1225" s="16">
        <f t="shared" ca="1" si="136"/>
        <v>1</v>
      </c>
      <c r="O1225" s="8">
        <f t="shared" ca="1" si="137"/>
        <v>1</v>
      </c>
      <c r="P1225" s="8">
        <f t="shared" ca="1" si="138"/>
        <v>1</v>
      </c>
      <c r="Q1225" s="8">
        <f t="shared" si="135"/>
        <v>0</v>
      </c>
      <c r="R1225" s="16">
        <v>1</v>
      </c>
      <c r="S1225" s="16"/>
      <c r="T1225" s="19">
        <v>42731</v>
      </c>
      <c r="U1225" s="16">
        <v>0</v>
      </c>
      <c r="V1225" s="19"/>
      <c r="W1225" s="160"/>
      <c r="X1225" s="160"/>
      <c r="Y1225" s="160"/>
      <c r="Z1225" s="160"/>
      <c r="AA1225" s="160"/>
      <c r="AB1225" s="10">
        <v>42726</v>
      </c>
      <c r="AC1225" t="s">
        <v>296</v>
      </c>
      <c r="AD1225" s="160">
        <f t="shared" si="139"/>
        <v>0</v>
      </c>
      <c r="AF1225" t="s">
        <v>466</v>
      </c>
      <c r="AG1225" t="str">
        <f t="shared" si="140"/>
        <v/>
      </c>
    </row>
    <row r="1226" spans="1:33" x14ac:dyDescent="0.25">
      <c r="A1226">
        <v>6803</v>
      </c>
      <c r="B1226">
        <v>17779</v>
      </c>
      <c r="C1226" s="6" t="s">
        <v>3954</v>
      </c>
      <c r="D1226" s="8">
        <v>149999595.46000001</v>
      </c>
      <c r="E1226" s="6" t="s">
        <v>3955</v>
      </c>
      <c r="G1226" s="10">
        <v>42479</v>
      </c>
      <c r="J1226" s="133">
        <f ca="1">VLOOKUP(A1226,OFFSET('Классификация клиентов'!$A$6,1,0,1000,2),2,0)</f>
        <v>1</v>
      </c>
      <c r="K1226" s="15">
        <f t="shared" si="134"/>
        <v>1</v>
      </c>
      <c r="L1226" s="15"/>
      <c r="M1226" s="15"/>
      <c r="N1226" s="16">
        <f t="shared" ca="1" si="136"/>
        <v>1</v>
      </c>
      <c r="O1226" s="8">
        <f t="shared" ca="1" si="137"/>
        <v>1</v>
      </c>
      <c r="P1226" s="8">
        <f t="shared" ca="1" si="138"/>
        <v>1</v>
      </c>
      <c r="Q1226" s="8">
        <f t="shared" si="135"/>
        <v>0</v>
      </c>
      <c r="R1226" s="16">
        <v>1</v>
      </c>
      <c r="S1226" s="16"/>
      <c r="T1226" s="19">
        <v>42489</v>
      </c>
      <c r="U1226" s="16">
        <v>0</v>
      </c>
      <c r="V1226" s="19"/>
      <c r="W1226" s="160"/>
      <c r="X1226" s="160"/>
      <c r="Y1226" s="160"/>
      <c r="Z1226" s="160"/>
      <c r="AA1226" s="160"/>
      <c r="AB1226" s="10">
        <v>42490</v>
      </c>
      <c r="AC1226" t="s">
        <v>239</v>
      </c>
      <c r="AD1226" s="160">
        <f t="shared" si="139"/>
        <v>0</v>
      </c>
      <c r="AF1226" t="s">
        <v>466</v>
      </c>
      <c r="AG1226" t="str">
        <f t="shared" si="140"/>
        <v/>
      </c>
    </row>
    <row r="1227" spans="1:33" x14ac:dyDescent="0.25">
      <c r="A1227">
        <v>6809</v>
      </c>
      <c r="B1227">
        <v>17755</v>
      </c>
      <c r="C1227" s="6" t="s">
        <v>3942</v>
      </c>
      <c r="D1227" s="8">
        <v>265000000</v>
      </c>
      <c r="E1227" s="6" t="s">
        <v>3943</v>
      </c>
      <c r="G1227" s="10">
        <v>42465</v>
      </c>
      <c r="J1227" s="133">
        <f ca="1">VLOOKUP(A1227,OFFSET('Классификация клиентов'!$A$6,1,0,1000,2),2,0)</f>
        <v>1</v>
      </c>
      <c r="K1227" s="15">
        <f t="shared" si="134"/>
        <v>1</v>
      </c>
      <c r="L1227" s="15"/>
      <c r="M1227" s="15"/>
      <c r="N1227" s="16">
        <f t="shared" ca="1" si="136"/>
        <v>1</v>
      </c>
      <c r="O1227" s="8">
        <f t="shared" ca="1" si="137"/>
        <v>1</v>
      </c>
      <c r="P1227" s="8">
        <f t="shared" ca="1" si="138"/>
        <v>1</v>
      </c>
      <c r="Q1227" s="8">
        <f t="shared" si="135"/>
        <v>0</v>
      </c>
      <c r="R1227" s="16">
        <v>1</v>
      </c>
      <c r="S1227" s="16"/>
      <c r="T1227" s="19">
        <v>42485</v>
      </c>
      <c r="U1227" s="16">
        <v>0</v>
      </c>
      <c r="V1227" s="19"/>
      <c r="W1227" s="160"/>
      <c r="X1227" s="160"/>
      <c r="Y1227" s="160">
        <v>0</v>
      </c>
      <c r="Z1227" s="160"/>
      <c r="AA1227" s="160"/>
      <c r="AB1227" s="10">
        <v>42521</v>
      </c>
      <c r="AC1227" t="s">
        <v>239</v>
      </c>
      <c r="AD1227" s="160">
        <f t="shared" si="139"/>
        <v>1</v>
      </c>
      <c r="AF1227" t="s">
        <v>3944</v>
      </c>
      <c r="AG1227" t="str">
        <f t="shared" si="140"/>
        <v>цели: предоставление/погашение займов 3 лицам (РККМР №4 от 2016-02-04)</v>
      </c>
    </row>
    <row r="1228" spans="1:33" x14ac:dyDescent="0.25">
      <c r="A1228">
        <v>6809</v>
      </c>
      <c r="B1228">
        <v>19989</v>
      </c>
      <c r="C1228" s="6" t="s">
        <v>4395</v>
      </c>
      <c r="D1228" s="8">
        <v>95304347.819999993</v>
      </c>
      <c r="E1228" s="6" t="s">
        <v>4399</v>
      </c>
      <c r="G1228" s="10">
        <v>42520</v>
      </c>
      <c r="J1228" s="133">
        <f ca="1">VLOOKUP(A1228,OFFSET('Классификация клиентов'!$A$6,1,0,1000,2),2,0)</f>
        <v>1</v>
      </c>
      <c r="K1228" s="15">
        <f t="shared" si="134"/>
        <v>1</v>
      </c>
      <c r="L1228" s="15"/>
      <c r="M1228" s="15"/>
      <c r="N1228" s="16">
        <f t="shared" ca="1" si="136"/>
        <v>1</v>
      </c>
      <c r="O1228" s="8">
        <f t="shared" ca="1" si="137"/>
        <v>1</v>
      </c>
      <c r="P1228" s="8">
        <f t="shared" ca="1" si="138"/>
        <v>1</v>
      </c>
      <c r="Q1228" s="8">
        <f t="shared" si="135"/>
        <v>0</v>
      </c>
      <c r="R1228" s="16">
        <v>1</v>
      </c>
      <c r="S1228" s="16"/>
      <c r="T1228" s="19">
        <v>42548</v>
      </c>
      <c r="U1228" s="16">
        <v>0</v>
      </c>
      <c r="V1228" s="19"/>
      <c r="W1228" s="160"/>
      <c r="X1228" s="160"/>
      <c r="Y1228" s="160">
        <v>0</v>
      </c>
      <c r="Z1228" s="160"/>
      <c r="AA1228" s="160"/>
      <c r="AB1228" s="10">
        <v>42521</v>
      </c>
      <c r="AC1228" t="s">
        <v>239</v>
      </c>
      <c r="AD1228" s="160">
        <f t="shared" si="139"/>
        <v>1</v>
      </c>
      <c r="AF1228" t="s">
        <v>4400</v>
      </c>
      <c r="AG1228" t="str">
        <f t="shared" si="140"/>
        <v>цели: предоставление/погашение займов 3 лицам (РКК №4 от 2016-02-04)</v>
      </c>
    </row>
    <row r="1229" spans="1:33" x14ac:dyDescent="0.25">
      <c r="A1229">
        <v>6811</v>
      </c>
      <c r="B1229">
        <v>17695</v>
      </c>
      <c r="C1229" s="6" t="s">
        <v>6045</v>
      </c>
      <c r="D1229" s="8">
        <v>79336016.989999995</v>
      </c>
      <c r="E1229" s="6" t="s">
        <v>7717</v>
      </c>
      <c r="G1229" s="10">
        <v>42457</v>
      </c>
      <c r="J1229" s="133">
        <f ca="1">VLOOKUP(A1229,OFFSET('Классификация клиентов'!$A$6,1,0,1000,2),2,0)</f>
        <v>2.2000000000000002</v>
      </c>
      <c r="K1229" s="15">
        <f t="shared" si="134"/>
        <v>1</v>
      </c>
      <c r="L1229" s="15"/>
      <c r="M1229" s="15"/>
      <c r="N1229" s="16">
        <f t="shared" ca="1" si="136"/>
        <v>2.2000000000000002</v>
      </c>
      <c r="O1229" s="8">
        <f t="shared" ca="1" si="137"/>
        <v>2.2000000000000002</v>
      </c>
      <c r="P1229" s="8">
        <f t="shared" ca="1" si="138"/>
        <v>2.2000000000000002</v>
      </c>
      <c r="Q1229" s="8">
        <f t="shared" si="135"/>
        <v>0</v>
      </c>
      <c r="R1229" s="16">
        <v>1</v>
      </c>
      <c r="S1229" s="16"/>
      <c r="T1229" s="19">
        <v>42458</v>
      </c>
      <c r="U1229" s="16">
        <v>0</v>
      </c>
      <c r="V1229" s="19"/>
      <c r="W1229" s="160"/>
      <c r="X1229" s="160"/>
      <c r="Y1229" s="160"/>
      <c r="Z1229" s="160"/>
      <c r="AA1229" s="160"/>
      <c r="AB1229" s="10">
        <v>42755</v>
      </c>
      <c r="AC1229" t="s">
        <v>239</v>
      </c>
      <c r="AD1229" s="160">
        <f t="shared" si="139"/>
        <v>0</v>
      </c>
      <c r="AF1229" t="s">
        <v>466</v>
      </c>
      <c r="AG1229" t="str">
        <f t="shared" si="140"/>
        <v/>
      </c>
    </row>
    <row r="1230" spans="1:33" x14ac:dyDescent="0.25">
      <c r="A1230">
        <v>6812</v>
      </c>
      <c r="B1230">
        <v>19294</v>
      </c>
      <c r="C1230" s="6" t="s">
        <v>4470</v>
      </c>
      <c r="D1230" s="8">
        <v>115772972</v>
      </c>
      <c r="E1230" s="6" t="s">
        <v>4287</v>
      </c>
      <c r="G1230" s="10">
        <v>42458</v>
      </c>
      <c r="J1230" s="133">
        <f ca="1">VLOOKUP(A1230,OFFSET('Классификация клиентов'!$A$6,1,0,1000,2),2,0)</f>
        <v>1</v>
      </c>
      <c r="K1230" s="15">
        <f t="shared" si="134"/>
        <v>1</v>
      </c>
      <c r="L1230" s="15"/>
      <c r="M1230" s="15"/>
      <c r="N1230" s="16">
        <f t="shared" ca="1" si="136"/>
        <v>1</v>
      </c>
      <c r="O1230" s="8">
        <f t="shared" ca="1" si="137"/>
        <v>1</v>
      </c>
      <c r="P1230" s="8">
        <f t="shared" ca="1" si="138"/>
        <v>1</v>
      </c>
      <c r="Q1230" s="8">
        <f t="shared" si="135"/>
        <v>0</v>
      </c>
      <c r="R1230" s="16">
        <v>1</v>
      </c>
      <c r="S1230" s="16"/>
      <c r="T1230" s="19">
        <v>42526</v>
      </c>
      <c r="U1230" s="16">
        <v>0</v>
      </c>
      <c r="V1230" s="19"/>
      <c r="W1230" s="160"/>
      <c r="X1230" s="160"/>
      <c r="Y1230" s="160"/>
      <c r="Z1230" s="160"/>
      <c r="AA1230" s="160"/>
      <c r="AB1230" s="10">
        <v>42515</v>
      </c>
      <c r="AC1230" t="s">
        <v>296</v>
      </c>
      <c r="AD1230" s="160">
        <f t="shared" si="139"/>
        <v>0</v>
      </c>
      <c r="AF1230" t="s">
        <v>466</v>
      </c>
      <c r="AG1230" t="str">
        <f t="shared" si="140"/>
        <v/>
      </c>
    </row>
    <row r="1231" spans="1:33" x14ac:dyDescent="0.25">
      <c r="A1231">
        <v>6814</v>
      </c>
      <c r="B1231">
        <v>18263</v>
      </c>
      <c r="C1231" s="6" t="s">
        <v>4139</v>
      </c>
      <c r="D1231" s="8">
        <v>225000000</v>
      </c>
      <c r="E1231" s="6" t="s">
        <v>4191</v>
      </c>
      <c r="G1231" s="10">
        <v>41571</v>
      </c>
      <c r="J1231" s="133">
        <f ca="1">VLOOKUP(A1231,OFFSET('Классификация клиентов'!$A$6,1,0,1000,2),2,0)</f>
        <v>1</v>
      </c>
      <c r="K1231" s="15">
        <f t="shared" si="134"/>
        <v>1</v>
      </c>
      <c r="L1231" s="15"/>
      <c r="M1231" s="15"/>
      <c r="N1231" s="16">
        <f t="shared" ca="1" si="136"/>
        <v>1</v>
      </c>
      <c r="O1231" s="8">
        <f t="shared" ca="1" si="137"/>
        <v>1</v>
      </c>
      <c r="P1231" s="8">
        <f t="shared" ca="1" si="138"/>
        <v>1</v>
      </c>
      <c r="Q1231" s="8">
        <f t="shared" si="135"/>
        <v>0</v>
      </c>
      <c r="R1231" s="16">
        <v>1</v>
      </c>
      <c r="S1231" s="16"/>
      <c r="T1231" s="19">
        <v>36526</v>
      </c>
      <c r="U1231" s="16">
        <v>0</v>
      </c>
      <c r="V1231" s="19"/>
      <c r="W1231" s="160"/>
      <c r="X1231" s="160"/>
      <c r="Y1231" s="160"/>
      <c r="Z1231" s="160"/>
      <c r="AA1231" s="160"/>
      <c r="AB1231" s="10">
        <v>42515</v>
      </c>
      <c r="AC1231" t="s">
        <v>296</v>
      </c>
      <c r="AD1231" s="160">
        <f t="shared" si="139"/>
        <v>0</v>
      </c>
      <c r="AF1231" t="s">
        <v>466</v>
      </c>
      <c r="AG1231" t="str">
        <f t="shared" si="140"/>
        <v/>
      </c>
    </row>
    <row r="1232" spans="1:33" x14ac:dyDescent="0.25">
      <c r="A1232">
        <v>6814</v>
      </c>
      <c r="B1232">
        <v>19729</v>
      </c>
      <c r="C1232" s="6" t="s">
        <v>4333</v>
      </c>
      <c r="D1232" s="8">
        <v>3119185000</v>
      </c>
      <c r="E1232" s="6" t="s">
        <v>4346</v>
      </c>
      <c r="G1232" s="10">
        <v>42515</v>
      </c>
      <c r="J1232" s="133">
        <f ca="1">VLOOKUP(A1232,OFFSET('Классификация клиентов'!$A$6,1,0,1000,2),2,0)</f>
        <v>1</v>
      </c>
      <c r="K1232" s="15">
        <f t="shared" si="134"/>
        <v>1</v>
      </c>
      <c r="L1232" s="15"/>
      <c r="M1232" s="15"/>
      <c r="N1232" s="16">
        <f t="shared" ca="1" si="136"/>
        <v>1</v>
      </c>
      <c r="O1232" s="8">
        <f t="shared" ca="1" si="137"/>
        <v>1</v>
      </c>
      <c r="P1232" s="8">
        <f t="shared" ca="1" si="138"/>
        <v>1</v>
      </c>
      <c r="Q1232" s="8">
        <f t="shared" si="135"/>
        <v>0</v>
      </c>
      <c r="R1232" s="16">
        <v>1</v>
      </c>
      <c r="S1232" s="16"/>
      <c r="T1232" s="19">
        <v>42663</v>
      </c>
      <c r="U1232" s="16">
        <v>0</v>
      </c>
      <c r="V1232" s="19"/>
      <c r="W1232" s="160"/>
      <c r="X1232" s="160"/>
      <c r="Y1232" s="160"/>
      <c r="Z1232" s="160"/>
      <c r="AA1232" s="160"/>
      <c r="AB1232" s="10">
        <v>42515</v>
      </c>
      <c r="AC1232" t="s">
        <v>296</v>
      </c>
      <c r="AD1232" s="160">
        <f t="shared" si="139"/>
        <v>0</v>
      </c>
      <c r="AF1232" t="s">
        <v>466</v>
      </c>
      <c r="AG1232" t="str">
        <f t="shared" si="140"/>
        <v/>
      </c>
    </row>
    <row r="1233" spans="1:33" x14ac:dyDescent="0.25">
      <c r="A1233">
        <v>6815</v>
      </c>
      <c r="B1233">
        <v>18264</v>
      </c>
      <c r="C1233" s="6" t="s">
        <v>4140</v>
      </c>
      <c r="D1233" s="8">
        <v>28436452618.740002</v>
      </c>
      <c r="E1233" s="6" t="s">
        <v>4192</v>
      </c>
      <c r="G1233" s="10">
        <v>41911</v>
      </c>
      <c r="J1233" s="133">
        <f ca="1">VLOOKUP(A1233,OFFSET('Классификация клиентов'!$A$6,1,0,1000,2),2,0)</f>
        <v>1</v>
      </c>
      <c r="K1233" s="15">
        <f t="shared" si="134"/>
        <v>1</v>
      </c>
      <c r="L1233" s="15"/>
      <c r="M1233" s="15"/>
      <c r="N1233" s="16">
        <f t="shared" ca="1" si="136"/>
        <v>1</v>
      </c>
      <c r="O1233" s="8">
        <f t="shared" ca="1" si="137"/>
        <v>1</v>
      </c>
      <c r="P1233" s="8">
        <f t="shared" ca="1" si="138"/>
        <v>1</v>
      </c>
      <c r="Q1233" s="8">
        <f t="shared" si="135"/>
        <v>0</v>
      </c>
      <c r="R1233" s="16">
        <v>1</v>
      </c>
      <c r="S1233" s="16"/>
      <c r="T1233" s="19">
        <v>36526</v>
      </c>
      <c r="U1233" s="16">
        <v>0</v>
      </c>
      <c r="V1233" s="19"/>
      <c r="W1233" s="160">
        <v>0</v>
      </c>
      <c r="X1233" s="160"/>
      <c r="Y1233" s="160">
        <v>0</v>
      </c>
      <c r="Z1233" s="160"/>
      <c r="AA1233" s="160"/>
      <c r="AB1233" s="10">
        <v>42515</v>
      </c>
      <c r="AC1233" t="s">
        <v>296</v>
      </c>
      <c r="AD1233" s="160">
        <f t="shared" si="139"/>
        <v>2</v>
      </c>
      <c r="AF1233" t="s">
        <v>4347</v>
      </c>
      <c r="AG1233" t="str">
        <f t="shared" si="140"/>
        <v>реструктуризация (РП БМ №29 от 2016-04-25);
цели: приобретение/погашение ценных бумаг (РП БМ №83 от 2015-12-14)</v>
      </c>
    </row>
    <row r="1234" spans="1:33" x14ac:dyDescent="0.25">
      <c r="A1234">
        <v>6816</v>
      </c>
      <c r="B1234">
        <v>18265</v>
      </c>
      <c r="C1234" s="6" t="s">
        <v>4141</v>
      </c>
      <c r="D1234" s="8">
        <v>8130023825.4200001</v>
      </c>
      <c r="E1234" s="6" t="s">
        <v>4193</v>
      </c>
      <c r="G1234" s="10">
        <v>41544</v>
      </c>
      <c r="J1234" s="133">
        <f ca="1">VLOOKUP(A1234,OFFSET('Классификация клиентов'!$A$6,1,0,1000,2),2,0)</f>
        <v>1</v>
      </c>
      <c r="K1234" s="15">
        <f t="shared" si="134"/>
        <v>1</v>
      </c>
      <c r="L1234" s="15"/>
      <c r="M1234" s="15"/>
      <c r="N1234" s="16">
        <f t="shared" ca="1" si="136"/>
        <v>1</v>
      </c>
      <c r="O1234" s="8">
        <f t="shared" ca="1" si="137"/>
        <v>1</v>
      </c>
      <c r="P1234" s="8">
        <f t="shared" ca="1" si="138"/>
        <v>1</v>
      </c>
      <c r="Q1234" s="8">
        <f t="shared" si="135"/>
        <v>0</v>
      </c>
      <c r="R1234" s="16">
        <v>1</v>
      </c>
      <c r="S1234" s="16"/>
      <c r="T1234" s="19">
        <v>36526</v>
      </c>
      <c r="U1234" s="16">
        <v>0</v>
      </c>
      <c r="V1234" s="19"/>
      <c r="W1234" s="160">
        <v>0</v>
      </c>
      <c r="X1234" s="160"/>
      <c r="Y1234" s="160">
        <v>0</v>
      </c>
      <c r="Z1234" s="160"/>
      <c r="AA1234" s="160"/>
      <c r="AB1234" s="10">
        <v>42515</v>
      </c>
      <c r="AC1234" t="s">
        <v>296</v>
      </c>
      <c r="AD1234" s="160">
        <f t="shared" si="139"/>
        <v>2</v>
      </c>
      <c r="AF1234" t="s">
        <v>4348</v>
      </c>
      <c r="AG1234" t="str">
        <f t="shared" si="140"/>
        <v>реструктуризация (РП БМ №83 от 2015-12-14);
цели: приобретение/погашение ценных бумаг (РП БМ №52 от 2015-08-17)</v>
      </c>
    </row>
    <row r="1235" spans="1:33" x14ac:dyDescent="0.25">
      <c r="A1235">
        <v>6817</v>
      </c>
      <c r="B1235">
        <v>18266</v>
      </c>
      <c r="C1235" s="6" t="s">
        <v>4142</v>
      </c>
      <c r="D1235" s="8">
        <v>1745252421.27</v>
      </c>
      <c r="E1235" s="6" t="s">
        <v>4194</v>
      </c>
      <c r="G1235" s="10">
        <v>41375</v>
      </c>
      <c r="J1235" s="133">
        <f ca="1">VLOOKUP(A1235,OFFSET('Классификация клиентов'!$A$6,1,0,1000,2),2,0)</f>
        <v>1</v>
      </c>
      <c r="K1235" s="15">
        <f t="shared" si="134"/>
        <v>1</v>
      </c>
      <c r="L1235" s="15"/>
      <c r="M1235" s="15"/>
      <c r="N1235" s="16">
        <f t="shared" ca="1" si="136"/>
        <v>1</v>
      </c>
      <c r="O1235" s="8">
        <f t="shared" ca="1" si="137"/>
        <v>1</v>
      </c>
      <c r="P1235" s="8">
        <f t="shared" ca="1" si="138"/>
        <v>1</v>
      </c>
      <c r="Q1235" s="8">
        <f t="shared" si="135"/>
        <v>0</v>
      </c>
      <c r="R1235" s="16">
        <v>1</v>
      </c>
      <c r="S1235" s="16"/>
      <c r="T1235" s="19">
        <v>36526</v>
      </c>
      <c r="U1235" s="16">
        <v>0</v>
      </c>
      <c r="V1235" s="19"/>
      <c r="W1235" s="160"/>
      <c r="X1235" s="160">
        <v>0</v>
      </c>
      <c r="Y1235" s="160">
        <v>0</v>
      </c>
      <c r="Z1235" s="160"/>
      <c r="AA1235" s="160"/>
      <c r="AB1235" s="10">
        <v>42521</v>
      </c>
      <c r="AC1235" t="s">
        <v>296</v>
      </c>
      <c r="AD1235" s="160">
        <f t="shared" si="139"/>
        <v>2</v>
      </c>
      <c r="AF1235" t="s">
        <v>4349</v>
      </c>
      <c r="AG1235" t="str">
        <f t="shared" si="140"/>
        <v>цели: погашение ранее выданной ссуды (РП БМ №83 от 2015-12-14);
цели: приобретение/погашение ценных бумаг (РП БМ №13 от 2014-02-24)</v>
      </c>
    </row>
    <row r="1236" spans="1:33" x14ac:dyDescent="0.25">
      <c r="A1236">
        <v>6819</v>
      </c>
      <c r="B1236">
        <v>17618</v>
      </c>
      <c r="C1236" s="6" t="s">
        <v>3684</v>
      </c>
      <c r="D1236" s="8">
        <v>38427.15</v>
      </c>
      <c r="E1236" s="6" t="s">
        <v>3767</v>
      </c>
      <c r="G1236" s="10">
        <v>42380</v>
      </c>
      <c r="J1236" s="133">
        <f ca="1">VLOOKUP(A1236,OFFSET('Классификация клиентов'!$A$6,1,0,1000,2),2,0)</f>
        <v>2</v>
      </c>
      <c r="K1236" s="15">
        <f t="shared" si="134"/>
        <v>3</v>
      </c>
      <c r="L1236" s="15"/>
      <c r="M1236" s="15"/>
      <c r="N1236" s="16">
        <f t="shared" ca="1" si="136"/>
        <v>4</v>
      </c>
      <c r="O1236" s="8">
        <f t="shared" ca="1" si="137"/>
        <v>4</v>
      </c>
      <c r="P1236" s="8">
        <f t="shared" ca="1" si="138"/>
        <v>4</v>
      </c>
      <c r="Q1236" s="8">
        <f t="shared" si="135"/>
        <v>0</v>
      </c>
      <c r="R1236" s="16">
        <v>1</v>
      </c>
      <c r="S1236" s="16"/>
      <c r="T1236" s="19">
        <v>36526</v>
      </c>
      <c r="U1236" s="16">
        <v>379</v>
      </c>
      <c r="V1236" s="19"/>
      <c r="W1236" s="160"/>
      <c r="X1236" s="160"/>
      <c r="Y1236" s="160"/>
      <c r="Z1236" s="160"/>
      <c r="AA1236" s="160"/>
      <c r="AB1236" s="10">
        <v>42755</v>
      </c>
      <c r="AC1236" t="s">
        <v>298</v>
      </c>
      <c r="AD1236" s="160">
        <f t="shared" si="139"/>
        <v>0</v>
      </c>
      <c r="AF1236" t="s">
        <v>466</v>
      </c>
      <c r="AG1236" t="str">
        <f t="shared" si="140"/>
        <v/>
      </c>
    </row>
    <row r="1237" spans="1:33" x14ac:dyDescent="0.25">
      <c r="A1237">
        <v>6822</v>
      </c>
      <c r="B1237">
        <v>19563</v>
      </c>
      <c r="C1237" s="6" t="s">
        <v>4307</v>
      </c>
      <c r="D1237" s="8">
        <v>249275250</v>
      </c>
      <c r="E1237" s="6" t="s">
        <v>4308</v>
      </c>
      <c r="G1237" s="10">
        <v>42510</v>
      </c>
      <c r="J1237" s="133">
        <f ca="1">VLOOKUP(A1237,OFFSET('Классификация клиентов'!$A$6,1,0,1000,2),2,0)</f>
        <v>1</v>
      </c>
      <c r="K1237" s="15">
        <f t="shared" si="134"/>
        <v>1</v>
      </c>
      <c r="L1237" s="15"/>
      <c r="M1237" s="15"/>
      <c r="N1237" s="16">
        <f t="shared" ca="1" si="136"/>
        <v>1</v>
      </c>
      <c r="O1237" s="8">
        <f t="shared" ca="1" si="137"/>
        <v>1</v>
      </c>
      <c r="P1237" s="8">
        <f t="shared" ca="1" si="138"/>
        <v>1</v>
      </c>
      <c r="Q1237" s="8">
        <f t="shared" si="135"/>
        <v>0</v>
      </c>
      <c r="R1237" s="16">
        <v>1</v>
      </c>
      <c r="S1237" s="16"/>
      <c r="T1237" s="19">
        <v>42521</v>
      </c>
      <c r="U1237" s="16">
        <v>0</v>
      </c>
      <c r="V1237" s="19"/>
      <c r="W1237" s="160"/>
      <c r="X1237" s="160"/>
      <c r="Y1237" s="160"/>
      <c r="Z1237" s="160"/>
      <c r="AA1237" s="160"/>
      <c r="AB1237" s="10">
        <v>42510</v>
      </c>
      <c r="AC1237" t="s">
        <v>239</v>
      </c>
      <c r="AD1237" s="160">
        <f t="shared" si="139"/>
        <v>0</v>
      </c>
      <c r="AF1237" t="s">
        <v>466</v>
      </c>
      <c r="AG1237" t="str">
        <f t="shared" si="140"/>
        <v/>
      </c>
    </row>
    <row r="1238" spans="1:33" x14ac:dyDescent="0.25">
      <c r="A1238">
        <v>6823</v>
      </c>
      <c r="B1238">
        <v>17730</v>
      </c>
      <c r="C1238" s="6" t="s">
        <v>3927</v>
      </c>
      <c r="D1238" s="8">
        <v>50000000</v>
      </c>
      <c r="E1238" s="6" t="s">
        <v>3930</v>
      </c>
      <c r="G1238" s="10">
        <v>42464</v>
      </c>
      <c r="J1238" s="133">
        <f ca="1">VLOOKUP(A1238,OFFSET('Классификация клиентов'!$A$6,1,0,1000,2),2,0)</f>
        <v>1</v>
      </c>
      <c r="K1238" s="15">
        <f t="shared" si="134"/>
        <v>1</v>
      </c>
      <c r="L1238" s="15"/>
      <c r="M1238" s="15"/>
      <c r="N1238" s="16">
        <f t="shared" ca="1" si="136"/>
        <v>1</v>
      </c>
      <c r="O1238" s="8">
        <f t="shared" ca="1" si="137"/>
        <v>1</v>
      </c>
      <c r="P1238" s="8">
        <f t="shared" ca="1" si="138"/>
        <v>1</v>
      </c>
      <c r="Q1238" s="8">
        <f t="shared" si="135"/>
        <v>0</v>
      </c>
      <c r="R1238" s="16">
        <v>1</v>
      </c>
      <c r="S1238" s="16"/>
      <c r="T1238" s="19">
        <v>42475</v>
      </c>
      <c r="U1238" s="16">
        <v>0</v>
      </c>
      <c r="V1238" s="19"/>
      <c r="W1238" s="160"/>
      <c r="X1238" s="160"/>
      <c r="Y1238" s="160"/>
      <c r="Z1238" s="160"/>
      <c r="AA1238" s="160"/>
      <c r="AB1238" s="10">
        <v>42490</v>
      </c>
      <c r="AC1238" t="s">
        <v>239</v>
      </c>
      <c r="AD1238" s="160">
        <f t="shared" si="139"/>
        <v>0</v>
      </c>
      <c r="AF1238" t="s">
        <v>466</v>
      </c>
      <c r="AG1238" t="str">
        <f t="shared" si="140"/>
        <v/>
      </c>
    </row>
    <row r="1239" spans="1:33" x14ac:dyDescent="0.25">
      <c r="A1239">
        <v>6824</v>
      </c>
      <c r="B1239">
        <v>27371</v>
      </c>
      <c r="C1239" s="6" t="s">
        <v>7064</v>
      </c>
      <c r="D1239" s="8">
        <v>139975010</v>
      </c>
      <c r="E1239" s="6" t="s">
        <v>7078</v>
      </c>
      <c r="G1239" s="10">
        <v>42731</v>
      </c>
      <c r="J1239" s="133">
        <f ca="1">VLOOKUP(A1239,OFFSET('Классификация клиентов'!$A$6,1,0,1000,2),2,0)</f>
        <v>1</v>
      </c>
      <c r="K1239" s="15">
        <f t="shared" si="134"/>
        <v>1</v>
      </c>
      <c r="L1239" s="15"/>
      <c r="M1239" s="15"/>
      <c r="N1239" s="16">
        <f t="shared" ca="1" si="136"/>
        <v>1</v>
      </c>
      <c r="O1239" s="8">
        <f t="shared" ca="1" si="137"/>
        <v>1</v>
      </c>
      <c r="P1239" s="8">
        <f t="shared" ca="1" si="138"/>
        <v>1</v>
      </c>
      <c r="Q1239" s="8">
        <f t="shared" si="135"/>
        <v>0</v>
      </c>
      <c r="R1239" s="16">
        <v>1</v>
      </c>
      <c r="S1239" s="16"/>
      <c r="T1239" s="19">
        <v>36526</v>
      </c>
      <c r="U1239" s="16">
        <v>0</v>
      </c>
      <c r="V1239" s="19"/>
      <c r="W1239" s="160"/>
      <c r="X1239" s="160"/>
      <c r="Y1239" s="160"/>
      <c r="Z1239" s="160"/>
      <c r="AA1239" s="160"/>
      <c r="AB1239" s="10">
        <v>42735</v>
      </c>
      <c r="AC1239" t="s">
        <v>298</v>
      </c>
      <c r="AD1239" s="160">
        <f t="shared" si="139"/>
        <v>0</v>
      </c>
      <c r="AF1239" t="s">
        <v>466</v>
      </c>
      <c r="AG1239" t="str">
        <f t="shared" si="140"/>
        <v/>
      </c>
    </row>
    <row r="1240" spans="1:33" x14ac:dyDescent="0.25">
      <c r="A1240">
        <v>6826</v>
      </c>
      <c r="B1240">
        <v>21907</v>
      </c>
      <c r="C1240" s="6" t="s">
        <v>4707</v>
      </c>
      <c r="D1240" s="8">
        <v>5000000000</v>
      </c>
      <c r="E1240" s="6" t="s">
        <v>4759</v>
      </c>
      <c r="G1240" s="10">
        <v>42506</v>
      </c>
      <c r="J1240" s="133">
        <f ca="1">VLOOKUP(A1240,OFFSET('Классификация клиентов'!$A$6,1,0,1000,2),2,0)</f>
        <v>1</v>
      </c>
      <c r="K1240" s="15">
        <f t="shared" si="134"/>
        <v>1</v>
      </c>
      <c r="L1240" s="15"/>
      <c r="M1240" s="15"/>
      <c r="N1240" s="16">
        <f t="shared" ca="1" si="136"/>
        <v>1</v>
      </c>
      <c r="O1240" s="8">
        <f t="shared" ca="1" si="137"/>
        <v>1</v>
      </c>
      <c r="P1240" s="8">
        <f t="shared" ca="1" si="138"/>
        <v>1</v>
      </c>
      <c r="Q1240" s="8">
        <f t="shared" si="135"/>
        <v>0</v>
      </c>
      <c r="R1240" s="16">
        <v>1</v>
      </c>
      <c r="S1240" s="16"/>
      <c r="T1240" s="19">
        <v>42544</v>
      </c>
      <c r="U1240" s="16">
        <v>0</v>
      </c>
      <c r="V1240" s="19"/>
      <c r="W1240" s="160"/>
      <c r="X1240" s="160"/>
      <c r="Y1240" s="160">
        <v>0</v>
      </c>
      <c r="Z1240" s="160"/>
      <c r="AA1240" s="160"/>
      <c r="AB1240" s="10">
        <v>42551</v>
      </c>
      <c r="AC1240" t="s">
        <v>296</v>
      </c>
      <c r="AD1240" s="160">
        <f t="shared" si="139"/>
        <v>1</v>
      </c>
      <c r="AF1240" t="s">
        <v>4741</v>
      </c>
      <c r="AG1240" t="str">
        <f t="shared" si="140"/>
        <v>цели: вложения в уставные капиталы 3 лиц (РКК КИБ №23 от 2016-03-04);
цели: приобретение/погашение ценных бумаг (РКК КИБ №23 от 2016-03-04)</v>
      </c>
    </row>
    <row r="1241" spans="1:33" x14ac:dyDescent="0.25">
      <c r="A1241">
        <v>6828</v>
      </c>
      <c r="B1241">
        <v>26825</v>
      </c>
      <c r="C1241" s="6" t="s">
        <v>5734</v>
      </c>
      <c r="D1241" s="8">
        <v>9423615858.5</v>
      </c>
      <c r="E1241" s="6" t="s">
        <v>5741</v>
      </c>
      <c r="G1241" s="10">
        <v>42653</v>
      </c>
      <c r="J1241" s="133">
        <f ca="1">VLOOKUP(A1241,OFFSET('Классификация клиентов'!$A$6,1,0,1000,2),2,0)</f>
        <v>1</v>
      </c>
      <c r="K1241" s="15">
        <f t="shared" si="134"/>
        <v>1</v>
      </c>
      <c r="L1241" s="15"/>
      <c r="M1241" s="15"/>
      <c r="N1241" s="16">
        <f t="shared" ca="1" si="136"/>
        <v>1</v>
      </c>
      <c r="O1241" s="8">
        <f t="shared" ca="1" si="137"/>
        <v>1</v>
      </c>
      <c r="P1241" s="8">
        <f t="shared" ca="1" si="138"/>
        <v>1</v>
      </c>
      <c r="Q1241" s="8">
        <f t="shared" si="135"/>
        <v>0</v>
      </c>
      <c r="R1241" s="16">
        <v>1</v>
      </c>
      <c r="S1241" s="16"/>
      <c r="T1241" s="19">
        <v>42667</v>
      </c>
      <c r="U1241" s="16">
        <v>0</v>
      </c>
      <c r="V1241" s="19"/>
      <c r="W1241" s="160"/>
      <c r="X1241" s="160"/>
      <c r="Y1241" s="160"/>
      <c r="Z1241" s="160"/>
      <c r="AA1241" s="160"/>
      <c r="AB1241" s="10">
        <v>42674</v>
      </c>
      <c r="AC1241" t="s">
        <v>296</v>
      </c>
      <c r="AD1241" s="160">
        <f t="shared" si="139"/>
        <v>0</v>
      </c>
      <c r="AF1241" t="s">
        <v>466</v>
      </c>
      <c r="AG1241" t="str">
        <f t="shared" si="140"/>
        <v/>
      </c>
    </row>
    <row r="1242" spans="1:33" x14ac:dyDescent="0.25">
      <c r="A1242">
        <v>6833</v>
      </c>
      <c r="B1242">
        <v>18267</v>
      </c>
      <c r="C1242" s="6" t="s">
        <v>4278</v>
      </c>
      <c r="D1242" s="8">
        <v>1656843860.55</v>
      </c>
      <c r="E1242" s="6" t="s">
        <v>4283</v>
      </c>
      <c r="G1242" s="10">
        <v>42359</v>
      </c>
      <c r="J1242" s="133">
        <f ca="1">VLOOKUP(A1242,OFFSET('Классификация клиентов'!$A$6,1,0,1000,2),2,0)</f>
        <v>2.2999999999999998</v>
      </c>
      <c r="K1242" s="15">
        <f t="shared" si="134"/>
        <v>2</v>
      </c>
      <c r="L1242" s="15">
        <v>-2</v>
      </c>
      <c r="M1242" s="15" t="s">
        <v>178</v>
      </c>
      <c r="N1242" s="16">
        <f t="shared" ca="1" si="136"/>
        <v>2</v>
      </c>
      <c r="O1242" s="8">
        <f t="shared" ca="1" si="137"/>
        <v>2</v>
      </c>
      <c r="P1242" s="8">
        <f t="shared" ca="1" si="138"/>
        <v>2</v>
      </c>
      <c r="Q1242" s="8">
        <f t="shared" si="135"/>
        <v>0</v>
      </c>
      <c r="R1242" s="16">
        <v>1</v>
      </c>
      <c r="S1242" s="16"/>
      <c r="T1242" s="19">
        <v>36526</v>
      </c>
      <c r="U1242" s="16">
        <v>29</v>
      </c>
      <c r="V1242" s="19" t="s">
        <v>7840</v>
      </c>
      <c r="W1242" s="160">
        <v>1</v>
      </c>
      <c r="X1242" s="160"/>
      <c r="Y1242" s="160"/>
      <c r="Z1242" s="160"/>
      <c r="AA1242" s="160"/>
      <c r="AB1242" s="10">
        <v>42766</v>
      </c>
      <c r="AC1242" t="s">
        <v>296</v>
      </c>
      <c r="AD1242" s="160">
        <f t="shared" si="139"/>
        <v>1</v>
      </c>
      <c r="AF1242" t="s">
        <v>1851</v>
      </c>
      <c r="AG1242" t="str">
        <f t="shared" si="140"/>
        <v>реструктуризация (РУОБ отсутствует)</v>
      </c>
    </row>
    <row r="1243" spans="1:33" x14ac:dyDescent="0.25">
      <c r="A1243">
        <v>6833</v>
      </c>
      <c r="B1243">
        <v>18268</v>
      </c>
      <c r="C1243" s="6" t="s">
        <v>4279</v>
      </c>
      <c r="D1243" s="8">
        <v>1718957236.54</v>
      </c>
      <c r="E1243" s="6" t="s">
        <v>4284</v>
      </c>
      <c r="G1243" s="10">
        <v>42359</v>
      </c>
      <c r="J1243" s="133">
        <f ca="1">VLOOKUP(A1243,OFFSET('Классификация клиентов'!$A$6,1,0,1000,2),2,0)</f>
        <v>2.2999999999999998</v>
      </c>
      <c r="K1243" s="15">
        <f t="shared" si="134"/>
        <v>2</v>
      </c>
      <c r="L1243" s="15">
        <v>-2</v>
      </c>
      <c r="M1243" s="15" t="s">
        <v>178</v>
      </c>
      <c r="N1243" s="16">
        <f t="shared" ca="1" si="136"/>
        <v>2</v>
      </c>
      <c r="O1243" s="8">
        <f t="shared" ca="1" si="137"/>
        <v>2</v>
      </c>
      <c r="P1243" s="8">
        <f t="shared" ca="1" si="138"/>
        <v>2</v>
      </c>
      <c r="Q1243" s="8">
        <f t="shared" si="135"/>
        <v>0</v>
      </c>
      <c r="R1243" s="16">
        <v>1</v>
      </c>
      <c r="S1243" s="16"/>
      <c r="T1243" s="19">
        <v>36526</v>
      </c>
      <c r="U1243" s="16">
        <v>29</v>
      </c>
      <c r="V1243" s="19" t="s">
        <v>7840</v>
      </c>
      <c r="W1243" s="160">
        <v>1</v>
      </c>
      <c r="X1243" s="160"/>
      <c r="Y1243" s="160"/>
      <c r="Z1243" s="160"/>
      <c r="AA1243" s="160"/>
      <c r="AB1243" s="10">
        <v>42766</v>
      </c>
      <c r="AC1243" t="s">
        <v>296</v>
      </c>
      <c r="AD1243" s="160">
        <f t="shared" si="139"/>
        <v>1</v>
      </c>
      <c r="AF1243" t="s">
        <v>1851</v>
      </c>
      <c r="AG1243" t="str">
        <f t="shared" si="140"/>
        <v>реструктуризация (РУОБ отсутствует)</v>
      </c>
    </row>
    <row r="1244" spans="1:33" x14ac:dyDescent="0.25">
      <c r="A1244">
        <v>6842</v>
      </c>
      <c r="B1244">
        <v>18803</v>
      </c>
      <c r="C1244" s="6" t="s">
        <v>5536</v>
      </c>
      <c r="D1244" s="8">
        <v>100000000</v>
      </c>
      <c r="E1244" s="6" t="s">
        <v>4350</v>
      </c>
      <c r="G1244" s="10">
        <v>42503</v>
      </c>
      <c r="J1244" s="133">
        <f ca="1">VLOOKUP(A1244,OFFSET('Классификация клиентов'!$A$6,1,0,1000,2),2,0)</f>
        <v>1</v>
      </c>
      <c r="K1244" s="15">
        <f t="shared" si="134"/>
        <v>1</v>
      </c>
      <c r="L1244" s="15"/>
      <c r="M1244" s="15"/>
      <c r="N1244" s="16">
        <f t="shared" ca="1" si="136"/>
        <v>1</v>
      </c>
      <c r="O1244" s="8">
        <f t="shared" ca="1" si="137"/>
        <v>1</v>
      </c>
      <c r="P1244" s="8">
        <f t="shared" ca="1" si="138"/>
        <v>1</v>
      </c>
      <c r="Q1244" s="8">
        <f t="shared" si="135"/>
        <v>0</v>
      </c>
      <c r="R1244" s="16">
        <v>1</v>
      </c>
      <c r="S1244" s="16"/>
      <c r="T1244" s="19">
        <v>42522</v>
      </c>
      <c r="U1244" s="16">
        <v>0</v>
      </c>
      <c r="V1244" s="19"/>
      <c r="W1244" s="160"/>
      <c r="X1244" s="160"/>
      <c r="Y1244" s="160">
        <v>0</v>
      </c>
      <c r="Z1244" s="160"/>
      <c r="AA1244" s="160"/>
      <c r="AB1244" s="10">
        <v>42726</v>
      </c>
      <c r="AC1244" t="s">
        <v>4334</v>
      </c>
      <c r="AD1244" s="160">
        <f t="shared" si="139"/>
        <v>1</v>
      </c>
      <c r="AF1244" t="s">
        <v>4351</v>
      </c>
      <c r="AG1244" t="str">
        <f t="shared" si="140"/>
        <v>цели: предоставление/погашение займов 3 лицам (РККМР №6 от 2016-02-18)</v>
      </c>
    </row>
    <row r="1245" spans="1:33" x14ac:dyDescent="0.25">
      <c r="A1245">
        <v>6843</v>
      </c>
      <c r="B1245">
        <v>17812</v>
      </c>
      <c r="C1245" s="6" t="s">
        <v>3986</v>
      </c>
      <c r="D1245" s="8">
        <v>474982275.75</v>
      </c>
      <c r="E1245" s="6" t="s">
        <v>3990</v>
      </c>
      <c r="G1245" s="10">
        <v>42488</v>
      </c>
      <c r="J1245" s="133">
        <f ca="1">VLOOKUP(A1245,OFFSET('Классификация клиентов'!$A$6,1,0,1000,2),2,0)</f>
        <v>1</v>
      </c>
      <c r="K1245" s="15">
        <f t="shared" si="134"/>
        <v>1</v>
      </c>
      <c r="L1245" s="15"/>
      <c r="M1245" s="15"/>
      <c r="N1245" s="16">
        <f t="shared" ca="1" si="136"/>
        <v>1</v>
      </c>
      <c r="O1245" s="8">
        <f t="shared" ca="1" si="137"/>
        <v>1</v>
      </c>
      <c r="P1245" s="8">
        <f t="shared" ca="1" si="138"/>
        <v>1</v>
      </c>
      <c r="Q1245" s="8">
        <f t="shared" si="135"/>
        <v>0</v>
      </c>
      <c r="R1245" s="16">
        <v>1</v>
      </c>
      <c r="S1245" s="16"/>
      <c r="T1245" s="19">
        <v>42510</v>
      </c>
      <c r="U1245" s="16">
        <v>0</v>
      </c>
      <c r="V1245" s="19"/>
      <c r="W1245" s="160"/>
      <c r="X1245" s="160"/>
      <c r="Y1245" s="160">
        <v>0</v>
      </c>
      <c r="Z1245" s="160"/>
      <c r="AA1245" s="160"/>
      <c r="AB1245" s="10">
        <v>42490</v>
      </c>
      <c r="AC1245" t="s">
        <v>296</v>
      </c>
      <c r="AD1245" s="160">
        <f t="shared" si="139"/>
        <v>1</v>
      </c>
      <c r="AF1245" t="s">
        <v>3991</v>
      </c>
      <c r="AG1245" t="str">
        <f t="shared" si="140"/>
        <v>цели: погашение задолженности 3 лиц перед др. банками (РП №27 от 2016-04-11)</v>
      </c>
    </row>
    <row r="1246" spans="1:33" x14ac:dyDescent="0.25">
      <c r="A1246">
        <v>6847</v>
      </c>
      <c r="B1246">
        <v>27334</v>
      </c>
      <c r="C1246" s="6" t="s">
        <v>6991</v>
      </c>
      <c r="D1246" s="8">
        <v>27503176.789999999</v>
      </c>
      <c r="E1246" s="6" t="s">
        <v>7012</v>
      </c>
      <c r="G1246" s="10">
        <v>42705</v>
      </c>
      <c r="J1246" s="133">
        <f ca="1">VLOOKUP(A1246,OFFSET('Классификация клиентов'!$A$6,1,0,1000,2),2,0)</f>
        <v>1</v>
      </c>
      <c r="K1246" s="15">
        <f t="shared" si="134"/>
        <v>1</v>
      </c>
      <c r="L1246" s="15"/>
      <c r="M1246" s="15"/>
      <c r="N1246" s="16">
        <f t="shared" ca="1" si="136"/>
        <v>1</v>
      </c>
      <c r="O1246" s="8">
        <f t="shared" ca="1" si="137"/>
        <v>1</v>
      </c>
      <c r="P1246" s="8">
        <f t="shared" ca="1" si="138"/>
        <v>1</v>
      </c>
      <c r="Q1246" s="8">
        <f t="shared" si="135"/>
        <v>0</v>
      </c>
      <c r="R1246" s="16">
        <v>1</v>
      </c>
      <c r="S1246" s="16"/>
      <c r="T1246" s="19">
        <v>42705</v>
      </c>
      <c r="U1246" s="16">
        <v>0</v>
      </c>
      <c r="V1246" s="19"/>
      <c r="W1246" s="160"/>
      <c r="X1246" s="160"/>
      <c r="Y1246" s="160"/>
      <c r="Z1246" s="160"/>
      <c r="AA1246" s="160"/>
      <c r="AB1246" s="10">
        <v>42735</v>
      </c>
      <c r="AC1246" t="s">
        <v>239</v>
      </c>
      <c r="AD1246" s="160">
        <f t="shared" si="139"/>
        <v>0</v>
      </c>
      <c r="AF1246" t="s">
        <v>466</v>
      </c>
      <c r="AG1246" t="str">
        <f t="shared" si="140"/>
        <v/>
      </c>
    </row>
    <row r="1247" spans="1:33" x14ac:dyDescent="0.25">
      <c r="A1247">
        <v>6849</v>
      </c>
      <c r="B1247">
        <v>17704</v>
      </c>
      <c r="C1247" s="6" t="s">
        <v>3851</v>
      </c>
      <c r="D1247" s="8">
        <v>539729093.74000001</v>
      </c>
      <c r="E1247" s="6" t="s">
        <v>3854</v>
      </c>
      <c r="G1247" s="10">
        <v>42230</v>
      </c>
      <c r="J1247" s="133">
        <f ca="1">VLOOKUP(A1247,OFFSET('Классификация клиентов'!$A$6,1,0,1000,2),2,0)</f>
        <v>1</v>
      </c>
      <c r="K1247" s="15">
        <f t="shared" si="134"/>
        <v>3</v>
      </c>
      <c r="L1247" s="15"/>
      <c r="M1247" s="15"/>
      <c r="N1247" s="16">
        <f t="shared" ca="1" si="136"/>
        <v>3</v>
      </c>
      <c r="O1247" s="8">
        <f t="shared" ca="1" si="137"/>
        <v>3</v>
      </c>
      <c r="P1247" s="8">
        <f t="shared" ca="1" si="138"/>
        <v>3</v>
      </c>
      <c r="Q1247" s="8">
        <f t="shared" si="135"/>
        <v>0</v>
      </c>
      <c r="R1247" s="16">
        <v>1</v>
      </c>
      <c r="S1247" s="16"/>
      <c r="T1247" s="19">
        <v>36526</v>
      </c>
      <c r="U1247" s="16">
        <v>443</v>
      </c>
      <c r="V1247" s="19"/>
      <c r="W1247" s="160"/>
      <c r="X1247" s="160"/>
      <c r="Y1247" s="160">
        <v>0</v>
      </c>
      <c r="Z1247" s="160"/>
      <c r="AA1247" s="160"/>
      <c r="AB1247" s="10">
        <v>42578</v>
      </c>
      <c r="AC1247" t="s">
        <v>563</v>
      </c>
      <c r="AD1247" s="160">
        <f t="shared" si="139"/>
        <v>1</v>
      </c>
      <c r="AF1247" t="s">
        <v>3855</v>
      </c>
      <c r="AG1247" t="str">
        <f t="shared" si="140"/>
        <v>цели: предоставление/погашение займов 3 лицам (РМКК №63 от 2015-07-21)</v>
      </c>
    </row>
    <row r="1248" spans="1:33" x14ac:dyDescent="0.25">
      <c r="A1248">
        <v>6852</v>
      </c>
      <c r="B1248">
        <v>26618</v>
      </c>
      <c r="C1248" s="6" t="s">
        <v>5397</v>
      </c>
      <c r="D1248" s="8">
        <v>41219148.600000001</v>
      </c>
      <c r="E1248" s="6" t="s">
        <v>5399</v>
      </c>
      <c r="G1248" s="10">
        <v>42605</v>
      </c>
      <c r="J1248" s="133">
        <f ca="1">VLOOKUP(A1248,OFFSET('Классификация клиентов'!$A$6,1,0,1000,2),2,0)</f>
        <v>1</v>
      </c>
      <c r="K1248" s="15">
        <f t="shared" ca="1" si="134"/>
        <v>1</v>
      </c>
      <c r="L1248" s="15"/>
      <c r="M1248" s="15"/>
      <c r="N1248" s="16">
        <f t="shared" ca="1" si="136"/>
        <v>1</v>
      </c>
      <c r="O1248" s="8">
        <f t="shared" ca="1" si="137"/>
        <v>1</v>
      </c>
      <c r="P1248" s="8">
        <f t="shared" ca="1" si="138"/>
        <v>1</v>
      </c>
      <c r="Q1248" s="8">
        <f t="shared" si="135"/>
        <v>0</v>
      </c>
      <c r="R1248" s="16">
        <v>0</v>
      </c>
      <c r="S1248" s="16"/>
      <c r="T1248" s="19">
        <v>219148</v>
      </c>
      <c r="U1248" s="16">
        <v>0</v>
      </c>
      <c r="V1248" s="19"/>
      <c r="W1248" s="160"/>
      <c r="X1248" s="160"/>
      <c r="Y1248" s="160"/>
      <c r="Z1248" s="160"/>
      <c r="AA1248" s="160"/>
      <c r="AB1248" s="10">
        <v>42620</v>
      </c>
      <c r="AC1248" t="s">
        <v>298</v>
      </c>
      <c r="AD1248" s="160">
        <f t="shared" si="139"/>
        <v>0</v>
      </c>
      <c r="AF1248" t="s">
        <v>466</v>
      </c>
      <c r="AG1248" t="str">
        <f t="shared" si="140"/>
        <v/>
      </c>
    </row>
    <row r="1249" spans="1:33" x14ac:dyDescent="0.25">
      <c r="A1249">
        <v>6852</v>
      </c>
      <c r="B1249">
        <v>100006852</v>
      </c>
      <c r="C1249" s="6" t="s">
        <v>6950</v>
      </c>
      <c r="D1249" s="8">
        <v>297693851</v>
      </c>
      <c r="E1249" s="6"/>
      <c r="G1249" s="10"/>
      <c r="J1249" s="133">
        <f ca="1">VLOOKUP(A1249,OFFSET('Классификация клиентов'!$A$6,1,0,1000,2),2,0)</f>
        <v>1</v>
      </c>
      <c r="K1249" s="15">
        <f t="shared" ca="1" si="134"/>
        <v>1</v>
      </c>
      <c r="L1249" s="15"/>
      <c r="M1249" s="15"/>
      <c r="N1249" s="16">
        <f t="shared" ca="1" si="136"/>
        <v>1</v>
      </c>
      <c r="O1249" s="8">
        <f t="shared" ca="1" si="137"/>
        <v>1</v>
      </c>
      <c r="P1249" s="8">
        <f t="shared" ca="1" si="138"/>
        <v>1</v>
      </c>
      <c r="Q1249" s="8">
        <f t="shared" si="135"/>
        <v>0</v>
      </c>
      <c r="R1249" s="16"/>
      <c r="S1249" s="16"/>
      <c r="T1249" s="19"/>
      <c r="U1249" s="16">
        <v>0</v>
      </c>
      <c r="V1249" s="19"/>
      <c r="W1249" s="160"/>
      <c r="X1249" s="160"/>
      <c r="Y1249" s="160"/>
      <c r="Z1249" s="160"/>
      <c r="AA1249" s="160"/>
      <c r="AB1249" s="10"/>
      <c r="AD1249" s="160">
        <f t="shared" si="139"/>
        <v>0</v>
      </c>
      <c r="AG1249" t="str">
        <f t="shared" si="140"/>
        <v/>
      </c>
    </row>
    <row r="1250" spans="1:33" x14ac:dyDescent="0.25">
      <c r="A1250">
        <v>6853</v>
      </c>
      <c r="B1250">
        <v>19919</v>
      </c>
      <c r="C1250" s="6" t="s">
        <v>4708</v>
      </c>
      <c r="D1250" s="8">
        <v>150000000</v>
      </c>
      <c r="E1250" s="6" t="s">
        <v>4742</v>
      </c>
      <c r="G1250" s="10">
        <v>42501</v>
      </c>
      <c r="J1250" s="133">
        <f ca="1">VLOOKUP(A1250,OFFSET('Классификация клиентов'!$A$6,1,0,1000,2),2,0)</f>
        <v>1</v>
      </c>
      <c r="K1250" s="15">
        <f t="shared" si="134"/>
        <v>1</v>
      </c>
      <c r="L1250" s="15"/>
      <c r="M1250" s="15"/>
      <c r="N1250" s="16">
        <f t="shared" ca="1" si="136"/>
        <v>1</v>
      </c>
      <c r="O1250" s="8">
        <f t="shared" ca="1" si="137"/>
        <v>1</v>
      </c>
      <c r="P1250" s="8">
        <f t="shared" ca="1" si="138"/>
        <v>1</v>
      </c>
      <c r="Q1250" s="8">
        <f t="shared" si="135"/>
        <v>0</v>
      </c>
      <c r="R1250" s="16">
        <v>1</v>
      </c>
      <c r="S1250" s="16"/>
      <c r="T1250" s="19">
        <v>42551</v>
      </c>
      <c r="U1250" s="16">
        <v>0</v>
      </c>
      <c r="V1250" s="19"/>
      <c r="W1250" s="160"/>
      <c r="X1250" s="160"/>
      <c r="Y1250" s="160">
        <v>0</v>
      </c>
      <c r="Z1250" s="160"/>
      <c r="AA1250" s="160"/>
      <c r="AB1250" s="10">
        <v>42543</v>
      </c>
      <c r="AC1250" t="s">
        <v>239</v>
      </c>
      <c r="AD1250" s="160">
        <f t="shared" si="139"/>
        <v>1</v>
      </c>
      <c r="AF1250" t="s">
        <v>4743</v>
      </c>
      <c r="AG1250" t="str">
        <f t="shared" si="140"/>
        <v>цели: предоставление/погашение займов 3 лицам (РКК СБ №14 от 2016-03-10)</v>
      </c>
    </row>
    <row r="1251" spans="1:33" x14ac:dyDescent="0.25">
      <c r="A1251">
        <v>6854</v>
      </c>
      <c r="B1251">
        <v>26906</v>
      </c>
      <c r="C1251" s="6" t="s">
        <v>5908</v>
      </c>
      <c r="D1251" s="8">
        <v>12333.17</v>
      </c>
      <c r="E1251" s="6" t="s">
        <v>6190</v>
      </c>
      <c r="G1251" s="10">
        <v>42684</v>
      </c>
      <c r="J1251" s="133">
        <f ca="1">VLOOKUP(A1251,OFFSET('Классификация клиентов'!$A$6,1,0,1000,2),2,0)</f>
        <v>1</v>
      </c>
      <c r="K1251" s="15">
        <f t="shared" ca="1" si="134"/>
        <v>3</v>
      </c>
      <c r="L1251" s="15"/>
      <c r="M1251" s="15"/>
      <c r="N1251" s="16">
        <f t="shared" ca="1" si="136"/>
        <v>3</v>
      </c>
      <c r="O1251" s="8">
        <f t="shared" ca="1" si="137"/>
        <v>3</v>
      </c>
      <c r="P1251" s="8">
        <f t="shared" ca="1" si="138"/>
        <v>3</v>
      </c>
      <c r="Q1251" s="8">
        <f t="shared" si="135"/>
        <v>0</v>
      </c>
      <c r="R1251" s="16">
        <v>0</v>
      </c>
      <c r="S1251" s="16"/>
      <c r="T1251" s="19">
        <v>219148</v>
      </c>
      <c r="U1251" s="16">
        <v>110</v>
      </c>
      <c r="V1251" s="19"/>
      <c r="W1251" s="160"/>
      <c r="X1251" s="160"/>
      <c r="Y1251" s="160"/>
      <c r="Z1251" s="160"/>
      <c r="AA1251" s="160"/>
      <c r="AB1251" s="10">
        <v>42704</v>
      </c>
      <c r="AC1251" t="s">
        <v>298</v>
      </c>
      <c r="AD1251" s="160">
        <f t="shared" si="139"/>
        <v>0</v>
      </c>
      <c r="AF1251" t="s">
        <v>466</v>
      </c>
      <c r="AG1251" t="str">
        <f t="shared" si="140"/>
        <v/>
      </c>
    </row>
    <row r="1252" spans="1:33" x14ac:dyDescent="0.25">
      <c r="A1252">
        <v>6854</v>
      </c>
      <c r="B1252">
        <v>27146</v>
      </c>
      <c r="C1252" s="6" t="s">
        <v>5045</v>
      </c>
      <c r="D1252" s="8">
        <v>114497635</v>
      </c>
      <c r="E1252" s="6" t="s">
        <v>6395</v>
      </c>
      <c r="G1252" s="10">
        <v>42559</v>
      </c>
      <c r="J1252" s="133">
        <f ca="1">VLOOKUP(A1252,OFFSET('Классификация клиентов'!$A$6,1,0,1000,2),2,0)</f>
        <v>1</v>
      </c>
      <c r="K1252" s="15">
        <f t="shared" ca="1" si="134"/>
        <v>1</v>
      </c>
      <c r="L1252" s="15"/>
      <c r="M1252" s="15"/>
      <c r="N1252" s="16">
        <f t="shared" ca="1" si="136"/>
        <v>1</v>
      </c>
      <c r="O1252" s="8">
        <f t="shared" ca="1" si="137"/>
        <v>1</v>
      </c>
      <c r="P1252" s="8">
        <f t="shared" ca="1" si="138"/>
        <v>1</v>
      </c>
      <c r="Q1252" s="8">
        <f t="shared" si="135"/>
        <v>0</v>
      </c>
      <c r="R1252" s="16">
        <v>0</v>
      </c>
      <c r="S1252" s="16"/>
      <c r="T1252" s="19">
        <v>219148</v>
      </c>
      <c r="U1252" s="16">
        <v>0</v>
      </c>
      <c r="V1252" s="19"/>
      <c r="W1252" s="160"/>
      <c r="X1252" s="160"/>
      <c r="Y1252" s="160"/>
      <c r="Z1252" s="160"/>
      <c r="AA1252" s="160"/>
      <c r="AB1252" s="10">
        <v>42696</v>
      </c>
      <c r="AC1252" t="s">
        <v>298</v>
      </c>
      <c r="AD1252" s="160">
        <f t="shared" si="139"/>
        <v>0</v>
      </c>
      <c r="AF1252" t="s">
        <v>466</v>
      </c>
      <c r="AG1252" t="str">
        <f t="shared" si="140"/>
        <v/>
      </c>
    </row>
    <row r="1253" spans="1:33" x14ac:dyDescent="0.25">
      <c r="A1253">
        <v>6854</v>
      </c>
      <c r="B1253">
        <v>27147</v>
      </c>
      <c r="C1253" s="6" t="s">
        <v>5047</v>
      </c>
      <c r="D1253" s="8">
        <v>100757918.8</v>
      </c>
      <c r="E1253" s="6" t="s">
        <v>6396</v>
      </c>
      <c r="G1253" s="10">
        <v>42565</v>
      </c>
      <c r="J1253" s="133">
        <f ca="1">VLOOKUP(A1253,OFFSET('Классификация клиентов'!$A$6,1,0,1000,2),2,0)</f>
        <v>1</v>
      </c>
      <c r="K1253" s="15">
        <f t="shared" ca="1" si="134"/>
        <v>1</v>
      </c>
      <c r="L1253" s="15"/>
      <c r="M1253" s="15"/>
      <c r="N1253" s="16">
        <f t="shared" ca="1" si="136"/>
        <v>1</v>
      </c>
      <c r="O1253" s="8">
        <f t="shared" ca="1" si="137"/>
        <v>1</v>
      </c>
      <c r="P1253" s="8">
        <f t="shared" ca="1" si="138"/>
        <v>1</v>
      </c>
      <c r="Q1253" s="8">
        <f t="shared" si="135"/>
        <v>0</v>
      </c>
      <c r="R1253" s="16">
        <v>0</v>
      </c>
      <c r="S1253" s="16"/>
      <c r="T1253" s="19">
        <v>219148</v>
      </c>
      <c r="U1253" s="16">
        <v>0</v>
      </c>
      <c r="V1253" s="19"/>
      <c r="W1253" s="160"/>
      <c r="X1253" s="160"/>
      <c r="Y1253" s="160"/>
      <c r="Z1253" s="160"/>
      <c r="AA1253" s="160"/>
      <c r="AB1253" s="10">
        <v>42696</v>
      </c>
      <c r="AC1253" t="s">
        <v>298</v>
      </c>
      <c r="AD1253" s="160">
        <f t="shared" si="139"/>
        <v>0</v>
      </c>
      <c r="AF1253" t="s">
        <v>466</v>
      </c>
      <c r="AG1253" t="str">
        <f t="shared" si="140"/>
        <v/>
      </c>
    </row>
    <row r="1254" spans="1:33" x14ac:dyDescent="0.25">
      <c r="A1254">
        <v>6854</v>
      </c>
      <c r="B1254">
        <v>27148</v>
      </c>
      <c r="C1254" s="6" t="s">
        <v>5519</v>
      </c>
      <c r="D1254" s="8">
        <v>114497635</v>
      </c>
      <c r="E1254" s="6" t="s">
        <v>6397</v>
      </c>
      <c r="G1254" s="10">
        <v>42606</v>
      </c>
      <c r="J1254" s="133">
        <f ca="1">VLOOKUP(A1254,OFFSET('Классификация клиентов'!$A$6,1,0,1000,2),2,0)</f>
        <v>1</v>
      </c>
      <c r="K1254" s="15">
        <f t="shared" ca="1" si="134"/>
        <v>1</v>
      </c>
      <c r="L1254" s="15"/>
      <c r="M1254" s="15"/>
      <c r="N1254" s="16">
        <f t="shared" ca="1" si="136"/>
        <v>1</v>
      </c>
      <c r="O1254" s="8">
        <f t="shared" ca="1" si="137"/>
        <v>1</v>
      </c>
      <c r="P1254" s="8">
        <f t="shared" ca="1" si="138"/>
        <v>1</v>
      </c>
      <c r="Q1254" s="8">
        <f t="shared" si="135"/>
        <v>0</v>
      </c>
      <c r="R1254" s="16">
        <v>0</v>
      </c>
      <c r="S1254" s="16"/>
      <c r="T1254" s="19">
        <v>219148</v>
      </c>
      <c r="U1254" s="16">
        <v>0</v>
      </c>
      <c r="V1254" s="19"/>
      <c r="W1254" s="160"/>
      <c r="X1254" s="160"/>
      <c r="Y1254" s="160"/>
      <c r="Z1254" s="160"/>
      <c r="AA1254" s="160"/>
      <c r="AB1254" s="10">
        <v>42696</v>
      </c>
      <c r="AC1254" t="s">
        <v>298</v>
      </c>
      <c r="AD1254" s="160">
        <f t="shared" si="139"/>
        <v>0</v>
      </c>
      <c r="AF1254" t="s">
        <v>466</v>
      </c>
      <c r="AG1254" t="str">
        <f t="shared" si="140"/>
        <v/>
      </c>
    </row>
    <row r="1255" spans="1:33" x14ac:dyDescent="0.25">
      <c r="A1255">
        <v>6854</v>
      </c>
      <c r="B1255">
        <v>27149</v>
      </c>
      <c r="C1255" s="6" t="s">
        <v>5736</v>
      </c>
      <c r="D1255" s="8">
        <v>100757918.8</v>
      </c>
      <c r="E1255" s="6" t="s">
        <v>6398</v>
      </c>
      <c r="G1255" s="10">
        <v>42661</v>
      </c>
      <c r="J1255" s="133">
        <f ca="1">VLOOKUP(A1255,OFFSET('Классификация клиентов'!$A$6,1,0,1000,2),2,0)</f>
        <v>1</v>
      </c>
      <c r="K1255" s="15">
        <f t="shared" ca="1" si="134"/>
        <v>1</v>
      </c>
      <c r="L1255" s="15"/>
      <c r="M1255" s="15"/>
      <c r="N1255" s="16">
        <f t="shared" ca="1" si="136"/>
        <v>1</v>
      </c>
      <c r="O1255" s="8">
        <f t="shared" ca="1" si="137"/>
        <v>1</v>
      </c>
      <c r="P1255" s="8">
        <f t="shared" ca="1" si="138"/>
        <v>1</v>
      </c>
      <c r="Q1255" s="8">
        <f t="shared" si="135"/>
        <v>0</v>
      </c>
      <c r="R1255" s="16">
        <v>0</v>
      </c>
      <c r="S1255" s="16"/>
      <c r="T1255" s="19">
        <v>219148</v>
      </c>
      <c r="U1255" s="16">
        <v>0</v>
      </c>
      <c r="V1255" s="19"/>
      <c r="W1255" s="160"/>
      <c r="X1255" s="160"/>
      <c r="Y1255" s="160"/>
      <c r="Z1255" s="160"/>
      <c r="AA1255" s="160"/>
      <c r="AB1255" s="10">
        <v>42696</v>
      </c>
      <c r="AC1255" t="s">
        <v>298</v>
      </c>
      <c r="AD1255" s="160">
        <f t="shared" si="139"/>
        <v>0</v>
      </c>
      <c r="AF1255" t="s">
        <v>466</v>
      </c>
      <c r="AG1255" t="str">
        <f t="shared" si="140"/>
        <v/>
      </c>
    </row>
    <row r="1256" spans="1:33" x14ac:dyDescent="0.25">
      <c r="A1256">
        <v>6854</v>
      </c>
      <c r="B1256">
        <v>27150</v>
      </c>
      <c r="C1256" s="6" t="s">
        <v>6382</v>
      </c>
      <c r="D1256" s="8">
        <v>105337824.2</v>
      </c>
      <c r="E1256" s="6" t="s">
        <v>6399</v>
      </c>
      <c r="G1256" s="10">
        <v>42682</v>
      </c>
      <c r="J1256" s="133">
        <f ca="1">VLOOKUP(A1256,OFFSET('Классификация клиентов'!$A$6,1,0,1000,2),2,0)</f>
        <v>1</v>
      </c>
      <c r="K1256" s="15">
        <f t="shared" ca="1" si="134"/>
        <v>1</v>
      </c>
      <c r="L1256" s="15"/>
      <c r="M1256" s="15"/>
      <c r="N1256" s="16">
        <f t="shared" ca="1" si="136"/>
        <v>1</v>
      </c>
      <c r="O1256" s="8">
        <f t="shared" ca="1" si="137"/>
        <v>1</v>
      </c>
      <c r="P1256" s="8">
        <f t="shared" ca="1" si="138"/>
        <v>1</v>
      </c>
      <c r="Q1256" s="8">
        <f t="shared" si="135"/>
        <v>0</v>
      </c>
      <c r="R1256" s="16">
        <v>0</v>
      </c>
      <c r="S1256" s="16"/>
      <c r="T1256" s="19">
        <v>219148</v>
      </c>
      <c r="U1256" s="16">
        <v>0</v>
      </c>
      <c r="V1256" s="19"/>
      <c r="W1256" s="160"/>
      <c r="X1256" s="160"/>
      <c r="Y1256" s="160"/>
      <c r="Z1256" s="160"/>
      <c r="AA1256" s="160"/>
      <c r="AB1256" s="10">
        <v>42755</v>
      </c>
      <c r="AC1256" t="s">
        <v>298</v>
      </c>
      <c r="AD1256" s="160">
        <f t="shared" si="139"/>
        <v>0</v>
      </c>
      <c r="AF1256" t="s">
        <v>466</v>
      </c>
      <c r="AG1256" t="str">
        <f t="shared" si="140"/>
        <v/>
      </c>
    </row>
    <row r="1257" spans="1:33" x14ac:dyDescent="0.25">
      <c r="A1257">
        <v>6854</v>
      </c>
      <c r="B1257">
        <v>27275</v>
      </c>
      <c r="C1257" s="6" t="s">
        <v>6864</v>
      </c>
      <c r="D1257" s="8">
        <v>112207682.3</v>
      </c>
      <c r="E1257" s="6" t="s">
        <v>6876</v>
      </c>
      <c r="G1257" s="10">
        <v>42716</v>
      </c>
      <c r="J1257" s="133">
        <f ca="1">VLOOKUP(A1257,OFFSET('Классификация клиентов'!$A$6,1,0,1000,2),2,0)</f>
        <v>1</v>
      </c>
      <c r="K1257" s="15">
        <f t="shared" ca="1" si="134"/>
        <v>1</v>
      </c>
      <c r="L1257" s="15"/>
      <c r="M1257" s="15"/>
      <c r="N1257" s="16">
        <f t="shared" ca="1" si="136"/>
        <v>1</v>
      </c>
      <c r="O1257" s="8">
        <f t="shared" ca="1" si="137"/>
        <v>1</v>
      </c>
      <c r="P1257" s="8">
        <f t="shared" ca="1" si="138"/>
        <v>1</v>
      </c>
      <c r="Q1257" s="8">
        <f t="shared" si="135"/>
        <v>0</v>
      </c>
      <c r="R1257" s="16">
        <v>0</v>
      </c>
      <c r="S1257" s="16"/>
      <c r="T1257" s="19">
        <v>219148</v>
      </c>
      <c r="U1257" s="16">
        <v>0</v>
      </c>
      <c r="V1257" s="19"/>
      <c r="W1257" s="160"/>
      <c r="X1257" s="160"/>
      <c r="Y1257" s="160"/>
      <c r="Z1257" s="160"/>
      <c r="AA1257" s="160"/>
      <c r="AB1257" s="10">
        <v>42755</v>
      </c>
      <c r="AC1257" t="s">
        <v>298</v>
      </c>
      <c r="AD1257" s="160">
        <f t="shared" si="139"/>
        <v>0</v>
      </c>
      <c r="AF1257" t="s">
        <v>466</v>
      </c>
      <c r="AG1257" t="str">
        <f t="shared" si="140"/>
        <v/>
      </c>
    </row>
    <row r="1258" spans="1:33" x14ac:dyDescent="0.25">
      <c r="A1258">
        <v>6854</v>
      </c>
      <c r="B1258">
        <v>27276</v>
      </c>
      <c r="C1258" s="6" t="s">
        <v>6865</v>
      </c>
      <c r="D1258" s="8">
        <v>112207682.3</v>
      </c>
      <c r="E1258" s="6" t="s">
        <v>6877</v>
      </c>
      <c r="G1258" s="10">
        <v>42716</v>
      </c>
      <c r="J1258" s="133">
        <f ca="1">VLOOKUP(A1258,OFFSET('Классификация клиентов'!$A$6,1,0,1000,2),2,0)</f>
        <v>1</v>
      </c>
      <c r="K1258" s="15">
        <f t="shared" ca="1" si="134"/>
        <v>1</v>
      </c>
      <c r="L1258" s="15"/>
      <c r="M1258" s="15"/>
      <c r="N1258" s="16">
        <f t="shared" ca="1" si="136"/>
        <v>1</v>
      </c>
      <c r="O1258" s="8">
        <f t="shared" ca="1" si="137"/>
        <v>1</v>
      </c>
      <c r="P1258" s="8">
        <f t="shared" ca="1" si="138"/>
        <v>1</v>
      </c>
      <c r="Q1258" s="8">
        <f t="shared" si="135"/>
        <v>0</v>
      </c>
      <c r="R1258" s="16">
        <v>0</v>
      </c>
      <c r="S1258" s="16"/>
      <c r="T1258" s="19">
        <v>219148</v>
      </c>
      <c r="U1258" s="16">
        <v>0</v>
      </c>
      <c r="V1258" s="19"/>
      <c r="W1258" s="160"/>
      <c r="X1258" s="160"/>
      <c r="Y1258" s="160"/>
      <c r="Z1258" s="160"/>
      <c r="AA1258" s="160"/>
      <c r="AB1258" s="10">
        <v>42755</v>
      </c>
      <c r="AC1258" t="s">
        <v>298</v>
      </c>
      <c r="AD1258" s="160">
        <f t="shared" si="139"/>
        <v>0</v>
      </c>
      <c r="AF1258" t="s">
        <v>466</v>
      </c>
      <c r="AG1258" t="str">
        <f t="shared" si="140"/>
        <v/>
      </c>
    </row>
    <row r="1259" spans="1:33" x14ac:dyDescent="0.25">
      <c r="A1259">
        <v>6854</v>
      </c>
      <c r="B1259">
        <v>27302</v>
      </c>
      <c r="C1259" s="6" t="s">
        <v>6926</v>
      </c>
      <c r="D1259" s="8">
        <v>114497635</v>
      </c>
      <c r="E1259" s="6" t="s">
        <v>6932</v>
      </c>
      <c r="G1259" s="10">
        <v>42718</v>
      </c>
      <c r="J1259" s="133">
        <f ca="1">VLOOKUP(A1259,OFFSET('Классификация клиентов'!$A$6,1,0,1000,2),2,0)</f>
        <v>1</v>
      </c>
      <c r="K1259" s="15">
        <f t="shared" ca="1" si="134"/>
        <v>1</v>
      </c>
      <c r="L1259" s="15"/>
      <c r="M1259" s="15"/>
      <c r="N1259" s="16">
        <f t="shared" ca="1" si="136"/>
        <v>1</v>
      </c>
      <c r="O1259" s="8">
        <f t="shared" ca="1" si="137"/>
        <v>1</v>
      </c>
      <c r="P1259" s="8">
        <f t="shared" ca="1" si="138"/>
        <v>1</v>
      </c>
      <c r="Q1259" s="8">
        <f t="shared" si="135"/>
        <v>0</v>
      </c>
      <c r="R1259" s="16">
        <v>0</v>
      </c>
      <c r="S1259" s="16"/>
      <c r="T1259" s="19">
        <v>219148</v>
      </c>
      <c r="U1259" s="16">
        <v>0</v>
      </c>
      <c r="V1259" s="19"/>
      <c r="W1259" s="160"/>
      <c r="X1259" s="160"/>
      <c r="Y1259" s="160"/>
      <c r="Z1259" s="160"/>
      <c r="AA1259" s="160"/>
      <c r="AB1259" s="10">
        <v>42755</v>
      </c>
      <c r="AC1259" t="s">
        <v>298</v>
      </c>
      <c r="AD1259" s="160">
        <f t="shared" si="139"/>
        <v>0</v>
      </c>
      <c r="AF1259" t="s">
        <v>466</v>
      </c>
      <c r="AG1259" t="str">
        <f t="shared" si="140"/>
        <v/>
      </c>
    </row>
    <row r="1260" spans="1:33" x14ac:dyDescent="0.25">
      <c r="A1260">
        <v>6854</v>
      </c>
      <c r="B1260">
        <v>27303</v>
      </c>
      <c r="C1260" s="6" t="s">
        <v>6927</v>
      </c>
      <c r="D1260" s="8">
        <v>114497635</v>
      </c>
      <c r="E1260" s="6" t="s">
        <v>6933</v>
      </c>
      <c r="G1260" s="10">
        <v>42718</v>
      </c>
      <c r="J1260" s="133">
        <f ca="1">VLOOKUP(A1260,OFFSET('Классификация клиентов'!$A$6,1,0,1000,2),2,0)</f>
        <v>1</v>
      </c>
      <c r="K1260" s="15">
        <f t="shared" ca="1" si="134"/>
        <v>1</v>
      </c>
      <c r="L1260" s="15"/>
      <c r="M1260" s="15"/>
      <c r="N1260" s="16">
        <f t="shared" ca="1" si="136"/>
        <v>1</v>
      </c>
      <c r="O1260" s="8">
        <f t="shared" ca="1" si="137"/>
        <v>1</v>
      </c>
      <c r="P1260" s="8">
        <f t="shared" ca="1" si="138"/>
        <v>1</v>
      </c>
      <c r="Q1260" s="8">
        <f t="shared" si="135"/>
        <v>0</v>
      </c>
      <c r="R1260" s="16">
        <v>0</v>
      </c>
      <c r="S1260" s="16"/>
      <c r="T1260" s="19">
        <v>219148</v>
      </c>
      <c r="U1260" s="16">
        <v>0</v>
      </c>
      <c r="V1260" s="19"/>
      <c r="W1260" s="160"/>
      <c r="X1260" s="160"/>
      <c r="Y1260" s="160"/>
      <c r="Z1260" s="160"/>
      <c r="AA1260" s="160"/>
      <c r="AB1260" s="10">
        <v>42755</v>
      </c>
      <c r="AC1260" t="s">
        <v>298</v>
      </c>
      <c r="AD1260" s="160">
        <f t="shared" si="139"/>
        <v>0</v>
      </c>
      <c r="AF1260" t="s">
        <v>466</v>
      </c>
      <c r="AG1260" t="str">
        <f t="shared" si="140"/>
        <v/>
      </c>
    </row>
    <row r="1261" spans="1:33" x14ac:dyDescent="0.25">
      <c r="A1261">
        <v>6854</v>
      </c>
      <c r="B1261">
        <v>27335</v>
      </c>
      <c r="C1261" s="6" t="s">
        <v>6992</v>
      </c>
      <c r="D1261" s="8">
        <v>114497635</v>
      </c>
      <c r="E1261" s="6" t="s">
        <v>7013</v>
      </c>
      <c r="G1261" s="10">
        <v>42724</v>
      </c>
      <c r="J1261" s="133">
        <f ca="1">VLOOKUP(A1261,OFFSET('Классификация клиентов'!$A$6,1,0,1000,2),2,0)</f>
        <v>1</v>
      </c>
      <c r="K1261" s="15">
        <f t="shared" ca="1" si="134"/>
        <v>1</v>
      </c>
      <c r="L1261" s="15"/>
      <c r="M1261" s="15"/>
      <c r="N1261" s="16">
        <f t="shared" ca="1" si="136"/>
        <v>1</v>
      </c>
      <c r="O1261" s="8">
        <f t="shared" ca="1" si="137"/>
        <v>1</v>
      </c>
      <c r="P1261" s="8">
        <f t="shared" ca="1" si="138"/>
        <v>1</v>
      </c>
      <c r="Q1261" s="8">
        <f t="shared" si="135"/>
        <v>0</v>
      </c>
      <c r="R1261" s="16">
        <v>0</v>
      </c>
      <c r="S1261" s="16"/>
      <c r="T1261" s="19">
        <v>219148</v>
      </c>
      <c r="U1261" s="16">
        <v>0</v>
      </c>
      <c r="V1261" s="19"/>
      <c r="W1261" s="160"/>
      <c r="X1261" s="160"/>
      <c r="Y1261" s="160"/>
      <c r="Z1261" s="160"/>
      <c r="AA1261" s="160"/>
      <c r="AB1261" s="10">
        <v>42730</v>
      </c>
      <c r="AC1261" t="s">
        <v>298</v>
      </c>
      <c r="AD1261" s="160">
        <f t="shared" si="139"/>
        <v>0</v>
      </c>
      <c r="AF1261" t="s">
        <v>466</v>
      </c>
      <c r="AG1261" t="str">
        <f t="shared" si="140"/>
        <v/>
      </c>
    </row>
    <row r="1262" spans="1:33" x14ac:dyDescent="0.25">
      <c r="A1262">
        <v>6854</v>
      </c>
      <c r="B1262">
        <v>27336</v>
      </c>
      <c r="C1262" s="6" t="s">
        <v>6993</v>
      </c>
      <c r="D1262" s="8">
        <v>114497635</v>
      </c>
      <c r="E1262" s="6" t="s">
        <v>7014</v>
      </c>
      <c r="G1262" s="10">
        <v>42724</v>
      </c>
      <c r="J1262" s="133">
        <f ca="1">VLOOKUP(A1262,OFFSET('Классификация клиентов'!$A$6,1,0,1000,2),2,0)</f>
        <v>1</v>
      </c>
      <c r="K1262" s="15">
        <f t="shared" ca="1" si="134"/>
        <v>1</v>
      </c>
      <c r="L1262" s="15"/>
      <c r="M1262" s="15"/>
      <c r="N1262" s="16">
        <f t="shared" ca="1" si="136"/>
        <v>1</v>
      </c>
      <c r="O1262" s="8">
        <f t="shared" ca="1" si="137"/>
        <v>1</v>
      </c>
      <c r="P1262" s="8">
        <f t="shared" ca="1" si="138"/>
        <v>1</v>
      </c>
      <c r="Q1262" s="8">
        <f t="shared" si="135"/>
        <v>0</v>
      </c>
      <c r="R1262" s="16">
        <v>0</v>
      </c>
      <c r="S1262" s="16"/>
      <c r="T1262" s="19">
        <v>219148</v>
      </c>
      <c r="U1262" s="16">
        <v>0</v>
      </c>
      <c r="V1262" s="19"/>
      <c r="W1262" s="160"/>
      <c r="X1262" s="160"/>
      <c r="Y1262" s="160"/>
      <c r="Z1262" s="160"/>
      <c r="AA1262" s="160"/>
      <c r="AB1262" s="10">
        <v>42730</v>
      </c>
      <c r="AC1262" t="s">
        <v>298</v>
      </c>
      <c r="AD1262" s="160">
        <f t="shared" si="139"/>
        <v>0</v>
      </c>
      <c r="AF1262" t="s">
        <v>466</v>
      </c>
      <c r="AG1262" t="str">
        <f t="shared" si="140"/>
        <v/>
      </c>
    </row>
    <row r="1263" spans="1:33" x14ac:dyDescent="0.25">
      <c r="A1263">
        <v>6854</v>
      </c>
      <c r="B1263">
        <v>27337</v>
      </c>
      <c r="C1263" s="6" t="s">
        <v>6994</v>
      </c>
      <c r="D1263" s="8">
        <v>114497635</v>
      </c>
      <c r="E1263" s="6" t="s">
        <v>7015</v>
      </c>
      <c r="G1263" s="10">
        <v>42726</v>
      </c>
      <c r="J1263" s="133">
        <f ca="1">VLOOKUP(A1263,OFFSET('Классификация клиентов'!$A$6,1,0,1000,2),2,0)</f>
        <v>1</v>
      </c>
      <c r="K1263" s="15">
        <f t="shared" ca="1" si="134"/>
        <v>1</v>
      </c>
      <c r="L1263" s="15"/>
      <c r="M1263" s="15"/>
      <c r="N1263" s="16">
        <f t="shared" ca="1" si="136"/>
        <v>1</v>
      </c>
      <c r="O1263" s="8">
        <f t="shared" ca="1" si="137"/>
        <v>1</v>
      </c>
      <c r="P1263" s="8">
        <f t="shared" ca="1" si="138"/>
        <v>1</v>
      </c>
      <c r="Q1263" s="8">
        <f t="shared" si="135"/>
        <v>0</v>
      </c>
      <c r="R1263" s="16">
        <v>0</v>
      </c>
      <c r="S1263" s="16"/>
      <c r="T1263" s="19">
        <v>219148</v>
      </c>
      <c r="U1263" s="16">
        <v>0</v>
      </c>
      <c r="V1263" s="19"/>
      <c r="W1263" s="160"/>
      <c r="X1263" s="160"/>
      <c r="Y1263" s="160"/>
      <c r="Z1263" s="160"/>
      <c r="AA1263" s="160"/>
      <c r="AB1263" s="10">
        <v>42730</v>
      </c>
      <c r="AC1263" t="s">
        <v>298</v>
      </c>
      <c r="AD1263" s="160">
        <f t="shared" si="139"/>
        <v>0</v>
      </c>
      <c r="AF1263" t="s">
        <v>466</v>
      </c>
      <c r="AG1263" t="str">
        <f t="shared" si="140"/>
        <v/>
      </c>
    </row>
    <row r="1264" spans="1:33" x14ac:dyDescent="0.25">
      <c r="A1264">
        <v>6854</v>
      </c>
      <c r="B1264">
        <v>27338</v>
      </c>
      <c r="C1264" s="6" t="s">
        <v>6995</v>
      </c>
      <c r="D1264" s="8">
        <v>114497635</v>
      </c>
      <c r="E1264" s="6" t="s">
        <v>7016</v>
      </c>
      <c r="G1264" s="10">
        <v>42724</v>
      </c>
      <c r="J1264" s="133">
        <f ca="1">VLOOKUP(A1264,OFFSET('Классификация клиентов'!$A$6,1,0,1000,2),2,0)</f>
        <v>1</v>
      </c>
      <c r="K1264" s="15">
        <f t="shared" ca="1" si="134"/>
        <v>1</v>
      </c>
      <c r="L1264" s="15"/>
      <c r="M1264" s="15"/>
      <c r="N1264" s="16">
        <f t="shared" ca="1" si="136"/>
        <v>1</v>
      </c>
      <c r="O1264" s="8">
        <f t="shared" ca="1" si="137"/>
        <v>1</v>
      </c>
      <c r="P1264" s="8">
        <f t="shared" ca="1" si="138"/>
        <v>1</v>
      </c>
      <c r="Q1264" s="8">
        <f t="shared" si="135"/>
        <v>0</v>
      </c>
      <c r="R1264" s="16">
        <v>0</v>
      </c>
      <c r="S1264" s="16"/>
      <c r="T1264" s="19">
        <v>219148</v>
      </c>
      <c r="U1264" s="16">
        <v>0</v>
      </c>
      <c r="V1264" s="19"/>
      <c r="W1264" s="160"/>
      <c r="X1264" s="160"/>
      <c r="Y1264" s="160"/>
      <c r="Z1264" s="160"/>
      <c r="AA1264" s="160"/>
      <c r="AB1264" s="10">
        <v>42730</v>
      </c>
      <c r="AC1264" t="s">
        <v>298</v>
      </c>
      <c r="AD1264" s="160">
        <f t="shared" si="139"/>
        <v>0</v>
      </c>
      <c r="AF1264" t="s">
        <v>466</v>
      </c>
      <c r="AG1264" t="str">
        <f t="shared" si="140"/>
        <v/>
      </c>
    </row>
    <row r="1265" spans="1:33" x14ac:dyDescent="0.25">
      <c r="A1265">
        <v>6854</v>
      </c>
      <c r="B1265">
        <v>27339</v>
      </c>
      <c r="C1265" s="6" t="s">
        <v>6996</v>
      </c>
      <c r="D1265" s="8">
        <v>114497635</v>
      </c>
      <c r="E1265" s="6" t="s">
        <v>7017</v>
      </c>
      <c r="G1265" s="10">
        <v>42726</v>
      </c>
      <c r="J1265" s="133">
        <f ca="1">VLOOKUP(A1265,OFFSET('Классификация клиентов'!$A$6,1,0,1000,2),2,0)</f>
        <v>1</v>
      </c>
      <c r="K1265" s="15">
        <f t="shared" ca="1" si="134"/>
        <v>1</v>
      </c>
      <c r="L1265" s="15"/>
      <c r="M1265" s="15"/>
      <c r="N1265" s="16">
        <f t="shared" ca="1" si="136"/>
        <v>1</v>
      </c>
      <c r="O1265" s="8">
        <f t="shared" ca="1" si="137"/>
        <v>1</v>
      </c>
      <c r="P1265" s="8">
        <f t="shared" ca="1" si="138"/>
        <v>1</v>
      </c>
      <c r="Q1265" s="8">
        <f t="shared" si="135"/>
        <v>0</v>
      </c>
      <c r="R1265" s="16">
        <v>0</v>
      </c>
      <c r="S1265" s="16"/>
      <c r="T1265" s="19">
        <v>219148</v>
      </c>
      <c r="U1265" s="16">
        <v>0</v>
      </c>
      <c r="V1265" s="19"/>
      <c r="W1265" s="160"/>
      <c r="X1265" s="160"/>
      <c r="Y1265" s="160"/>
      <c r="Z1265" s="160"/>
      <c r="AA1265" s="160"/>
      <c r="AB1265" s="10">
        <v>42730</v>
      </c>
      <c r="AC1265" t="s">
        <v>298</v>
      </c>
      <c r="AD1265" s="160">
        <f t="shared" si="139"/>
        <v>0</v>
      </c>
      <c r="AF1265" t="s">
        <v>466</v>
      </c>
      <c r="AG1265" t="str">
        <f t="shared" si="140"/>
        <v/>
      </c>
    </row>
    <row r="1266" spans="1:33" x14ac:dyDescent="0.25">
      <c r="A1266">
        <v>6854</v>
      </c>
      <c r="B1266">
        <v>27340</v>
      </c>
      <c r="C1266" s="6" t="s">
        <v>6997</v>
      </c>
      <c r="D1266" s="8">
        <v>114497635</v>
      </c>
      <c r="E1266" s="6" t="s">
        <v>7018</v>
      </c>
      <c r="G1266" s="10">
        <v>42726</v>
      </c>
      <c r="J1266" s="133">
        <f ca="1">VLOOKUP(A1266,OFFSET('Классификация клиентов'!$A$6,1,0,1000,2),2,0)</f>
        <v>1</v>
      </c>
      <c r="K1266" s="15">
        <f t="shared" ca="1" si="134"/>
        <v>1</v>
      </c>
      <c r="L1266" s="15"/>
      <c r="M1266" s="15"/>
      <c r="N1266" s="16">
        <f t="shared" ca="1" si="136"/>
        <v>1</v>
      </c>
      <c r="O1266" s="8">
        <f t="shared" ca="1" si="137"/>
        <v>1</v>
      </c>
      <c r="P1266" s="8">
        <f t="shared" ca="1" si="138"/>
        <v>1</v>
      </c>
      <c r="Q1266" s="8">
        <f t="shared" si="135"/>
        <v>0</v>
      </c>
      <c r="R1266" s="16">
        <v>0</v>
      </c>
      <c r="S1266" s="16"/>
      <c r="T1266" s="19">
        <v>219148</v>
      </c>
      <c r="U1266" s="16">
        <v>0</v>
      </c>
      <c r="V1266" s="19"/>
      <c r="W1266" s="160"/>
      <c r="X1266" s="160"/>
      <c r="Y1266" s="160"/>
      <c r="Z1266" s="160"/>
      <c r="AA1266" s="160"/>
      <c r="AB1266" s="10">
        <v>42730</v>
      </c>
      <c r="AC1266" t="s">
        <v>298</v>
      </c>
      <c r="AD1266" s="160">
        <f t="shared" si="139"/>
        <v>0</v>
      </c>
      <c r="AF1266" t="s">
        <v>466</v>
      </c>
      <c r="AG1266" t="str">
        <f t="shared" si="140"/>
        <v/>
      </c>
    </row>
    <row r="1267" spans="1:33" x14ac:dyDescent="0.25">
      <c r="A1267">
        <v>6854</v>
      </c>
      <c r="B1267">
        <v>27341</v>
      </c>
      <c r="C1267" s="6" t="s">
        <v>6998</v>
      </c>
      <c r="D1267" s="8">
        <v>114497635</v>
      </c>
      <c r="E1267" s="6" t="s">
        <v>7019</v>
      </c>
      <c r="G1267" s="10">
        <v>42726</v>
      </c>
      <c r="J1267" s="133">
        <f ca="1">VLOOKUP(A1267,OFFSET('Классификация клиентов'!$A$6,1,0,1000,2),2,0)</f>
        <v>1</v>
      </c>
      <c r="K1267" s="15">
        <f t="shared" ca="1" si="134"/>
        <v>1</v>
      </c>
      <c r="L1267" s="15"/>
      <c r="M1267" s="15"/>
      <c r="N1267" s="16">
        <f t="shared" ca="1" si="136"/>
        <v>1</v>
      </c>
      <c r="O1267" s="8">
        <f t="shared" ca="1" si="137"/>
        <v>1</v>
      </c>
      <c r="P1267" s="8">
        <f t="shared" ca="1" si="138"/>
        <v>1</v>
      </c>
      <c r="Q1267" s="8">
        <f t="shared" si="135"/>
        <v>0</v>
      </c>
      <c r="R1267" s="16">
        <v>0</v>
      </c>
      <c r="S1267" s="16"/>
      <c r="T1267" s="19">
        <v>219148</v>
      </c>
      <c r="U1267" s="16">
        <v>0</v>
      </c>
      <c r="V1267" s="19"/>
      <c r="W1267" s="160"/>
      <c r="X1267" s="160"/>
      <c r="Y1267" s="160"/>
      <c r="Z1267" s="160"/>
      <c r="AA1267" s="160"/>
      <c r="AB1267" s="10">
        <v>42730</v>
      </c>
      <c r="AC1267" t="s">
        <v>298</v>
      </c>
      <c r="AD1267" s="160">
        <f t="shared" si="139"/>
        <v>0</v>
      </c>
      <c r="AF1267" t="s">
        <v>466</v>
      </c>
      <c r="AG1267" t="str">
        <f t="shared" si="140"/>
        <v/>
      </c>
    </row>
    <row r="1268" spans="1:33" x14ac:dyDescent="0.25">
      <c r="A1268">
        <v>6859</v>
      </c>
      <c r="B1268">
        <v>17831</v>
      </c>
      <c r="C1268" s="6" t="s">
        <v>4709</v>
      </c>
      <c r="D1268" s="8">
        <v>178000000</v>
      </c>
      <c r="E1268" s="6" t="s">
        <v>4744</v>
      </c>
      <c r="G1268" s="10">
        <v>42489</v>
      </c>
      <c r="J1268" s="133">
        <f ca="1">VLOOKUP(A1268,OFFSET('Классификация клиентов'!$A$6,1,0,1000,2),2,0)</f>
        <v>1</v>
      </c>
      <c r="K1268" s="15">
        <f t="shared" si="134"/>
        <v>1</v>
      </c>
      <c r="L1268" s="15"/>
      <c r="M1268" s="15"/>
      <c r="N1268" s="16">
        <f t="shared" ca="1" si="136"/>
        <v>1</v>
      </c>
      <c r="O1268" s="8">
        <f t="shared" ca="1" si="137"/>
        <v>1</v>
      </c>
      <c r="P1268" s="8">
        <f t="shared" ca="1" si="138"/>
        <v>1</v>
      </c>
      <c r="Q1268" s="8">
        <f t="shared" si="135"/>
        <v>0</v>
      </c>
      <c r="R1268" s="16">
        <v>1</v>
      </c>
      <c r="S1268" s="16"/>
      <c r="T1268" s="19">
        <v>42515</v>
      </c>
      <c r="U1268" s="16">
        <v>0</v>
      </c>
      <c r="V1268" s="19"/>
      <c r="W1268" s="160"/>
      <c r="X1268" s="160"/>
      <c r="Y1268" s="160"/>
      <c r="Z1268" s="160"/>
      <c r="AA1268" s="160"/>
      <c r="AB1268" s="10">
        <v>42543</v>
      </c>
      <c r="AC1268" t="s">
        <v>239</v>
      </c>
      <c r="AD1268" s="160">
        <f t="shared" si="139"/>
        <v>0</v>
      </c>
      <c r="AF1268" t="s">
        <v>466</v>
      </c>
      <c r="AG1268" t="str">
        <f t="shared" si="140"/>
        <v/>
      </c>
    </row>
    <row r="1269" spans="1:33" x14ac:dyDescent="0.25">
      <c r="A1269">
        <v>6860</v>
      </c>
      <c r="B1269">
        <v>17786</v>
      </c>
      <c r="C1269" s="6" t="s">
        <v>3966</v>
      </c>
      <c r="D1269" s="8">
        <v>81106677</v>
      </c>
      <c r="E1269" s="6" t="s">
        <v>3969</v>
      </c>
      <c r="G1269" s="10">
        <v>42482</v>
      </c>
      <c r="J1269" s="133">
        <f ca="1">VLOOKUP(A1269,OFFSET('Классификация клиентов'!$A$6,1,0,1000,2),2,0)</f>
        <v>1</v>
      </c>
      <c r="K1269" s="15">
        <f t="shared" si="134"/>
        <v>1</v>
      </c>
      <c r="L1269" s="15"/>
      <c r="M1269" s="15"/>
      <c r="N1269" s="16">
        <f t="shared" ca="1" si="136"/>
        <v>1</v>
      </c>
      <c r="O1269" s="8">
        <f t="shared" ca="1" si="137"/>
        <v>1</v>
      </c>
      <c r="P1269" s="8">
        <f t="shared" ca="1" si="138"/>
        <v>1</v>
      </c>
      <c r="Q1269" s="8">
        <f t="shared" si="135"/>
        <v>0</v>
      </c>
      <c r="R1269" s="16">
        <v>1</v>
      </c>
      <c r="S1269" s="16"/>
      <c r="T1269" s="19">
        <v>42485</v>
      </c>
      <c r="U1269" s="16">
        <v>0</v>
      </c>
      <c r="V1269" s="19"/>
      <c r="W1269" s="160"/>
      <c r="X1269" s="160"/>
      <c r="Y1269" s="160"/>
      <c r="Z1269" s="160"/>
      <c r="AA1269" s="160"/>
      <c r="AB1269" s="10">
        <v>42482</v>
      </c>
      <c r="AC1269" t="s">
        <v>239</v>
      </c>
      <c r="AD1269" s="160">
        <f t="shared" si="139"/>
        <v>0</v>
      </c>
      <c r="AF1269" t="s">
        <v>466</v>
      </c>
      <c r="AG1269" t="str">
        <f t="shared" si="140"/>
        <v/>
      </c>
    </row>
    <row r="1270" spans="1:33" x14ac:dyDescent="0.25">
      <c r="A1270">
        <v>6860</v>
      </c>
      <c r="B1270">
        <v>17827</v>
      </c>
      <c r="C1270" s="6" t="s">
        <v>4064</v>
      </c>
      <c r="D1270" s="8">
        <v>98000000</v>
      </c>
      <c r="E1270" s="6" t="s">
        <v>4068</v>
      </c>
      <c r="G1270" s="10">
        <v>42486</v>
      </c>
      <c r="J1270" s="133">
        <f ca="1">VLOOKUP(A1270,OFFSET('Классификация клиентов'!$A$6,1,0,1000,2),2,0)</f>
        <v>1</v>
      </c>
      <c r="K1270" s="15">
        <f t="shared" si="134"/>
        <v>1</v>
      </c>
      <c r="L1270" s="15"/>
      <c r="M1270" s="15"/>
      <c r="N1270" s="16">
        <f t="shared" ca="1" si="136"/>
        <v>1</v>
      </c>
      <c r="O1270" s="8">
        <f t="shared" ca="1" si="137"/>
        <v>1</v>
      </c>
      <c r="P1270" s="8">
        <f t="shared" ca="1" si="138"/>
        <v>1</v>
      </c>
      <c r="Q1270" s="8">
        <f t="shared" si="135"/>
        <v>0</v>
      </c>
      <c r="R1270" s="16">
        <v>1</v>
      </c>
      <c r="S1270" s="16"/>
      <c r="T1270" s="19">
        <v>42515</v>
      </c>
      <c r="U1270" s="16">
        <v>0</v>
      </c>
      <c r="V1270" s="19"/>
      <c r="W1270" s="160"/>
      <c r="X1270" s="160"/>
      <c r="Y1270" s="160"/>
      <c r="Z1270" s="160"/>
      <c r="AA1270" s="160"/>
      <c r="AB1270" s="10">
        <v>42510</v>
      </c>
      <c r="AC1270" t="s">
        <v>239</v>
      </c>
      <c r="AD1270" s="160">
        <f t="shared" si="139"/>
        <v>0</v>
      </c>
      <c r="AF1270" t="s">
        <v>466</v>
      </c>
      <c r="AG1270" t="str">
        <f t="shared" si="140"/>
        <v/>
      </c>
    </row>
    <row r="1271" spans="1:33" x14ac:dyDescent="0.25">
      <c r="A1271">
        <v>6861</v>
      </c>
      <c r="B1271">
        <v>17804</v>
      </c>
      <c r="C1271" s="6" t="s">
        <v>3976</v>
      </c>
      <c r="D1271" s="8">
        <v>80000000</v>
      </c>
      <c r="E1271" s="6" t="s">
        <v>3978</v>
      </c>
      <c r="G1271" s="10">
        <v>42486</v>
      </c>
      <c r="J1271" s="133">
        <f ca="1">VLOOKUP(A1271,OFFSET('Классификация клиентов'!$A$6,1,0,1000,2),2,0)</f>
        <v>1</v>
      </c>
      <c r="K1271" s="15">
        <f t="shared" si="134"/>
        <v>1</v>
      </c>
      <c r="L1271" s="15"/>
      <c r="M1271" s="15"/>
      <c r="N1271" s="16">
        <f t="shared" ca="1" si="136"/>
        <v>1</v>
      </c>
      <c r="O1271" s="8">
        <f t="shared" ca="1" si="137"/>
        <v>1</v>
      </c>
      <c r="P1271" s="8">
        <f t="shared" ca="1" si="138"/>
        <v>1</v>
      </c>
      <c r="Q1271" s="8">
        <f t="shared" si="135"/>
        <v>0</v>
      </c>
      <c r="R1271" s="16">
        <v>1</v>
      </c>
      <c r="S1271" s="16"/>
      <c r="T1271" s="19">
        <v>42489</v>
      </c>
      <c r="U1271" s="16">
        <v>0</v>
      </c>
      <c r="V1271" s="19"/>
      <c r="W1271" s="160"/>
      <c r="X1271" s="160"/>
      <c r="Y1271" s="160"/>
      <c r="Z1271" s="160"/>
      <c r="AA1271" s="160"/>
      <c r="AB1271" s="10">
        <v>42490</v>
      </c>
      <c r="AC1271" t="s">
        <v>239</v>
      </c>
      <c r="AD1271" s="160">
        <f t="shared" si="139"/>
        <v>0</v>
      </c>
      <c r="AF1271" t="s">
        <v>466</v>
      </c>
      <c r="AG1271" t="str">
        <f t="shared" si="140"/>
        <v/>
      </c>
    </row>
    <row r="1272" spans="1:33" x14ac:dyDescent="0.25">
      <c r="A1272">
        <v>6861</v>
      </c>
      <c r="B1272">
        <v>27345</v>
      </c>
      <c r="C1272" s="6" t="s">
        <v>7713</v>
      </c>
      <c r="D1272" s="8">
        <v>48562180.240000002</v>
      </c>
      <c r="E1272" s="6" t="s">
        <v>7718</v>
      </c>
      <c r="G1272" s="10">
        <v>42712</v>
      </c>
      <c r="J1272" s="133">
        <f ca="1">VLOOKUP(A1272,OFFSET('Классификация клиентов'!$A$6,1,0,1000,2),2,0)</f>
        <v>1</v>
      </c>
      <c r="K1272" s="15">
        <f t="shared" si="134"/>
        <v>1</v>
      </c>
      <c r="L1272" s="15"/>
      <c r="M1272" s="15"/>
      <c r="N1272" s="16">
        <f t="shared" ca="1" si="136"/>
        <v>1</v>
      </c>
      <c r="O1272" s="8">
        <f t="shared" ca="1" si="137"/>
        <v>1</v>
      </c>
      <c r="P1272" s="8">
        <f t="shared" ca="1" si="138"/>
        <v>1</v>
      </c>
      <c r="Q1272" s="8">
        <f t="shared" si="135"/>
        <v>0</v>
      </c>
      <c r="R1272" s="16">
        <v>1</v>
      </c>
      <c r="S1272" s="16"/>
      <c r="T1272" s="19">
        <v>42734</v>
      </c>
      <c r="U1272" s="16">
        <v>0</v>
      </c>
      <c r="V1272" s="19"/>
      <c r="W1272" s="160"/>
      <c r="X1272" s="160"/>
      <c r="Y1272" s="160"/>
      <c r="Z1272" s="160"/>
      <c r="AA1272" s="160"/>
      <c r="AB1272" s="10">
        <v>42755</v>
      </c>
      <c r="AC1272" t="s">
        <v>239</v>
      </c>
      <c r="AD1272" s="160">
        <f t="shared" si="139"/>
        <v>0</v>
      </c>
      <c r="AF1272" t="s">
        <v>466</v>
      </c>
      <c r="AG1272" t="str">
        <f t="shared" si="140"/>
        <v/>
      </c>
    </row>
    <row r="1273" spans="1:33" x14ac:dyDescent="0.25">
      <c r="A1273">
        <v>6884</v>
      </c>
      <c r="B1273">
        <v>20313</v>
      </c>
      <c r="C1273" s="6" t="s">
        <v>6047</v>
      </c>
      <c r="D1273" s="8">
        <v>38100200000</v>
      </c>
      <c r="E1273" s="6" t="s">
        <v>4745</v>
      </c>
      <c r="G1273" s="10">
        <v>42524</v>
      </c>
      <c r="J1273" s="133">
        <f ca="1">VLOOKUP(A1273,OFFSET('Классификация клиентов'!$A$6,1,0,1000,2),2,0)</f>
        <v>1</v>
      </c>
      <c r="K1273" s="15">
        <f t="shared" si="134"/>
        <v>1</v>
      </c>
      <c r="L1273" s="15"/>
      <c r="M1273" s="15"/>
      <c r="N1273" s="16">
        <f t="shared" ca="1" si="136"/>
        <v>1</v>
      </c>
      <c r="O1273" s="8">
        <f t="shared" ca="1" si="137"/>
        <v>1</v>
      </c>
      <c r="P1273" s="8">
        <f t="shared" ca="1" si="138"/>
        <v>1</v>
      </c>
      <c r="Q1273" s="8">
        <f t="shared" si="135"/>
        <v>0</v>
      </c>
      <c r="R1273" s="16">
        <v>1</v>
      </c>
      <c r="S1273" s="16"/>
      <c r="T1273" s="19">
        <v>42527</v>
      </c>
      <c r="U1273" s="16">
        <v>0</v>
      </c>
      <c r="V1273" s="19"/>
      <c r="W1273" s="160">
        <v>0</v>
      </c>
      <c r="X1273" s="160"/>
      <c r="Y1273" s="160">
        <v>0</v>
      </c>
      <c r="Z1273" s="160"/>
      <c r="AA1273" s="160"/>
      <c r="AB1273" s="10">
        <v>42696</v>
      </c>
      <c r="AC1273" t="s">
        <v>296</v>
      </c>
      <c r="AD1273" s="160">
        <f t="shared" si="139"/>
        <v>2</v>
      </c>
      <c r="AF1273" t="s">
        <v>6191</v>
      </c>
      <c r="AG1273" t="str">
        <f t="shared" si="140"/>
        <v>реструктуризация (РП №97 от 2016-11-07);
цели: предоставление/погашение займов 3 лицам (РП №97 от 2016-11-07)</v>
      </c>
    </row>
    <row r="1274" spans="1:33" x14ac:dyDescent="0.25">
      <c r="A1274">
        <v>6891</v>
      </c>
      <c r="B1274">
        <v>21911</v>
      </c>
      <c r="C1274" s="6" t="s">
        <v>4711</v>
      </c>
      <c r="D1274" s="8">
        <v>69574472</v>
      </c>
      <c r="E1274" s="6" t="s">
        <v>4746</v>
      </c>
      <c r="G1274" s="10">
        <v>42516</v>
      </c>
      <c r="J1274" s="133">
        <f ca="1">VLOOKUP(A1274,OFFSET('Классификация клиентов'!$A$6,1,0,1000,2),2,0)</f>
        <v>1</v>
      </c>
      <c r="K1274" s="15">
        <f t="shared" si="134"/>
        <v>1</v>
      </c>
      <c r="L1274" s="15"/>
      <c r="M1274" s="15"/>
      <c r="N1274" s="16">
        <f t="shared" ca="1" si="136"/>
        <v>1</v>
      </c>
      <c r="O1274" s="8">
        <f t="shared" ca="1" si="137"/>
        <v>1</v>
      </c>
      <c r="P1274" s="8">
        <f t="shared" ca="1" si="138"/>
        <v>1</v>
      </c>
      <c r="Q1274" s="8">
        <f t="shared" si="135"/>
        <v>0</v>
      </c>
      <c r="R1274" s="16">
        <v>1</v>
      </c>
      <c r="S1274" s="16"/>
      <c r="T1274" s="19">
        <v>42563</v>
      </c>
      <c r="U1274" s="16">
        <v>0</v>
      </c>
      <c r="V1274" s="19"/>
      <c r="W1274" s="160"/>
      <c r="X1274" s="160"/>
      <c r="Y1274" s="160"/>
      <c r="Z1274" s="160"/>
      <c r="AA1274" s="160"/>
      <c r="AB1274" s="10">
        <v>42551</v>
      </c>
      <c r="AC1274" t="s">
        <v>239</v>
      </c>
      <c r="AD1274" s="160">
        <f t="shared" si="139"/>
        <v>0</v>
      </c>
      <c r="AF1274" t="s">
        <v>466</v>
      </c>
      <c r="AG1274" t="str">
        <f t="shared" si="140"/>
        <v/>
      </c>
    </row>
    <row r="1275" spans="1:33" x14ac:dyDescent="0.25">
      <c r="A1275">
        <v>6893</v>
      </c>
      <c r="B1275">
        <v>18270</v>
      </c>
      <c r="C1275" s="6" t="s">
        <v>4280</v>
      </c>
      <c r="D1275" s="8">
        <v>7950755692.5500002</v>
      </c>
      <c r="E1275" s="6" t="s">
        <v>4285</v>
      </c>
      <c r="G1275" s="10">
        <v>42362</v>
      </c>
      <c r="J1275" s="133">
        <f ca="1">VLOOKUP(A1275,OFFSET('Классификация клиентов'!$A$6,1,0,1000,2),2,0)</f>
        <v>3</v>
      </c>
      <c r="K1275" s="15">
        <f t="shared" si="134"/>
        <v>1</v>
      </c>
      <c r="L1275" s="15">
        <v>-2</v>
      </c>
      <c r="M1275" s="15" t="s">
        <v>178</v>
      </c>
      <c r="N1275" s="16">
        <f t="shared" ca="1" si="136"/>
        <v>2</v>
      </c>
      <c r="O1275" s="8">
        <f t="shared" ca="1" si="137"/>
        <v>2</v>
      </c>
      <c r="P1275" s="8">
        <f t="shared" ca="1" si="138"/>
        <v>2</v>
      </c>
      <c r="Q1275" s="8">
        <f t="shared" si="135"/>
        <v>0</v>
      </c>
      <c r="R1275" s="16">
        <v>1</v>
      </c>
      <c r="S1275" s="16"/>
      <c r="T1275" s="19">
        <v>36526</v>
      </c>
      <c r="U1275" s="16">
        <v>0</v>
      </c>
      <c r="V1275" s="19"/>
      <c r="W1275" s="160"/>
      <c r="X1275" s="160"/>
      <c r="Y1275" s="160"/>
      <c r="Z1275" s="160"/>
      <c r="AA1275" s="160"/>
      <c r="AB1275" s="10">
        <v>42664</v>
      </c>
      <c r="AC1275" t="s">
        <v>296</v>
      </c>
      <c r="AD1275" s="160">
        <f t="shared" si="139"/>
        <v>0</v>
      </c>
      <c r="AF1275" t="s">
        <v>466</v>
      </c>
      <c r="AG1275" t="str">
        <f t="shared" si="140"/>
        <v/>
      </c>
    </row>
    <row r="1276" spans="1:33" x14ac:dyDescent="0.25">
      <c r="A1276">
        <v>6895</v>
      </c>
      <c r="B1276">
        <v>22652</v>
      </c>
      <c r="C1276" s="6" t="s">
        <v>4951</v>
      </c>
      <c r="D1276" s="8">
        <v>64204170</v>
      </c>
      <c r="E1276" s="6" t="s">
        <v>4968</v>
      </c>
      <c r="G1276" s="10">
        <v>42556</v>
      </c>
      <c r="J1276" s="133">
        <f ca="1">VLOOKUP(A1276,OFFSET('Классификация клиентов'!$A$6,1,0,1000,2),2,0)</f>
        <v>1</v>
      </c>
      <c r="K1276" s="15">
        <f t="shared" si="134"/>
        <v>1</v>
      </c>
      <c r="L1276" s="15"/>
      <c r="M1276" s="15"/>
      <c r="N1276" s="16">
        <f t="shared" ca="1" si="136"/>
        <v>1</v>
      </c>
      <c r="O1276" s="8">
        <f t="shared" ca="1" si="137"/>
        <v>1</v>
      </c>
      <c r="P1276" s="8">
        <f t="shared" ca="1" si="138"/>
        <v>1</v>
      </c>
      <c r="Q1276" s="8">
        <f t="shared" si="135"/>
        <v>0</v>
      </c>
      <c r="R1276" s="16">
        <v>1</v>
      </c>
      <c r="S1276" s="16"/>
      <c r="T1276" s="19">
        <v>42587</v>
      </c>
      <c r="U1276" s="16">
        <v>0</v>
      </c>
      <c r="V1276" s="19"/>
      <c r="W1276" s="160"/>
      <c r="X1276" s="160"/>
      <c r="Y1276" s="160"/>
      <c r="Z1276" s="160"/>
      <c r="AA1276" s="160"/>
      <c r="AB1276" s="10">
        <v>42582</v>
      </c>
      <c r="AC1276" t="s">
        <v>4334</v>
      </c>
      <c r="AD1276" s="160">
        <f t="shared" si="139"/>
        <v>0</v>
      </c>
      <c r="AF1276" t="s">
        <v>466</v>
      </c>
      <c r="AG1276" t="str">
        <f t="shared" si="140"/>
        <v/>
      </c>
    </row>
    <row r="1277" spans="1:33" x14ac:dyDescent="0.25">
      <c r="A1277">
        <v>6896</v>
      </c>
      <c r="B1277">
        <v>26708</v>
      </c>
      <c r="C1277" s="6" t="s">
        <v>5653</v>
      </c>
      <c r="D1277" s="8">
        <v>113250000</v>
      </c>
      <c r="E1277" s="6" t="s">
        <v>5655</v>
      </c>
      <c r="G1277" s="10">
        <v>42642</v>
      </c>
      <c r="J1277" s="133">
        <f ca="1">VLOOKUP(A1277,OFFSET('Классификация клиентов'!$A$6,1,0,1000,2),2,0)</f>
        <v>1</v>
      </c>
      <c r="K1277" s="15">
        <f t="shared" si="134"/>
        <v>1</v>
      </c>
      <c r="L1277" s="15"/>
      <c r="M1277" s="15"/>
      <c r="N1277" s="16">
        <f t="shared" ca="1" si="136"/>
        <v>1</v>
      </c>
      <c r="O1277" s="8">
        <f t="shared" ca="1" si="137"/>
        <v>1</v>
      </c>
      <c r="P1277" s="8">
        <f t="shared" ca="1" si="138"/>
        <v>1</v>
      </c>
      <c r="Q1277" s="8">
        <f t="shared" si="135"/>
        <v>0</v>
      </c>
      <c r="R1277" s="16">
        <v>1</v>
      </c>
      <c r="S1277" s="16"/>
      <c r="T1277" s="19">
        <v>42648</v>
      </c>
      <c r="U1277" s="16">
        <v>0</v>
      </c>
      <c r="V1277" s="19"/>
      <c r="W1277" s="160"/>
      <c r="X1277" s="160"/>
      <c r="Y1277" s="160"/>
      <c r="Z1277" s="160"/>
      <c r="AA1277" s="160"/>
      <c r="AB1277" s="10">
        <v>42664</v>
      </c>
      <c r="AC1277" t="s">
        <v>4334</v>
      </c>
      <c r="AD1277" s="160">
        <f t="shared" si="139"/>
        <v>0</v>
      </c>
      <c r="AF1277" t="s">
        <v>466</v>
      </c>
      <c r="AG1277" t="str">
        <f t="shared" si="140"/>
        <v/>
      </c>
    </row>
    <row r="1278" spans="1:33" x14ac:dyDescent="0.25">
      <c r="A1278">
        <v>6903</v>
      </c>
      <c r="B1278">
        <v>18271</v>
      </c>
      <c r="C1278" s="6" t="s">
        <v>7097</v>
      </c>
      <c r="D1278" s="8">
        <v>2160279748.54</v>
      </c>
      <c r="E1278" s="6" t="s">
        <v>4195</v>
      </c>
      <c r="G1278" s="10">
        <v>41362</v>
      </c>
      <c r="J1278" s="133">
        <f ca="1">VLOOKUP(A1278,OFFSET('Классификация клиентов'!$A$6,1,0,1000,2),2,0)</f>
        <v>2.1</v>
      </c>
      <c r="K1278" s="15">
        <f t="shared" si="134"/>
        <v>3</v>
      </c>
      <c r="L1278" s="15">
        <v>-1</v>
      </c>
      <c r="M1278" s="15" t="s">
        <v>178</v>
      </c>
      <c r="N1278" s="16">
        <f t="shared" ca="1" si="136"/>
        <v>3.0999999999999996</v>
      </c>
      <c r="O1278" s="8">
        <f t="shared" ca="1" si="137"/>
        <v>3.0999999999999996</v>
      </c>
      <c r="P1278" s="8">
        <f t="shared" ca="1" si="138"/>
        <v>3.0999999999999996</v>
      </c>
      <c r="Q1278" s="8">
        <f t="shared" si="135"/>
        <v>0</v>
      </c>
      <c r="R1278" s="16">
        <v>1</v>
      </c>
      <c r="S1278" s="16"/>
      <c r="T1278" s="19">
        <v>36526</v>
      </c>
      <c r="U1278" s="16">
        <v>332</v>
      </c>
      <c r="V1278" s="19" t="s">
        <v>7105</v>
      </c>
      <c r="W1278" s="160">
        <v>0</v>
      </c>
      <c r="X1278" s="160"/>
      <c r="Y1278" s="160"/>
      <c r="Z1278" s="160"/>
      <c r="AA1278" s="160"/>
      <c r="AB1278" s="10">
        <v>42735</v>
      </c>
      <c r="AC1278" t="s">
        <v>296</v>
      </c>
      <c r="AD1278" s="160">
        <f t="shared" si="139"/>
        <v>1</v>
      </c>
      <c r="AF1278" t="s">
        <v>7121</v>
      </c>
      <c r="AG1278" t="str">
        <f t="shared" si="140"/>
        <v>реструктуризация (РП БМ №46 от 2014-06-02, РКК КИБ №140 от 2016-12-14)</v>
      </c>
    </row>
    <row r="1279" spans="1:33" x14ac:dyDescent="0.25">
      <c r="A1279">
        <v>6903</v>
      </c>
      <c r="B1279">
        <v>18272</v>
      </c>
      <c r="C1279" s="6" t="s">
        <v>7098</v>
      </c>
      <c r="D1279" s="8">
        <v>1124697938.6800001</v>
      </c>
      <c r="E1279" s="6" t="s">
        <v>4196</v>
      </c>
      <c r="G1279" s="10">
        <v>41425</v>
      </c>
      <c r="J1279" s="133">
        <f ca="1">VLOOKUP(A1279,OFFSET('Классификация клиентов'!$A$6,1,0,1000,2),2,0)</f>
        <v>2.1</v>
      </c>
      <c r="K1279" s="15">
        <f t="shared" si="134"/>
        <v>3</v>
      </c>
      <c r="L1279" s="15">
        <v>-1</v>
      </c>
      <c r="M1279" s="15" t="s">
        <v>178</v>
      </c>
      <c r="N1279" s="16">
        <f t="shared" ca="1" si="136"/>
        <v>3.0999999999999996</v>
      </c>
      <c r="O1279" s="8">
        <f t="shared" ca="1" si="137"/>
        <v>3.0999999999999996</v>
      </c>
      <c r="P1279" s="8">
        <f t="shared" ca="1" si="138"/>
        <v>3.0999999999999996</v>
      </c>
      <c r="Q1279" s="8">
        <f t="shared" si="135"/>
        <v>0</v>
      </c>
      <c r="R1279" s="16">
        <v>1</v>
      </c>
      <c r="S1279" s="16"/>
      <c r="T1279" s="19">
        <v>36526</v>
      </c>
      <c r="U1279" s="16">
        <v>332</v>
      </c>
      <c r="V1279" s="19" t="s">
        <v>7105</v>
      </c>
      <c r="W1279" s="160">
        <v>0</v>
      </c>
      <c r="X1279" s="160"/>
      <c r="Y1279" s="160"/>
      <c r="Z1279" s="160"/>
      <c r="AA1279" s="160"/>
      <c r="AB1279" s="10">
        <v>42735</v>
      </c>
      <c r="AC1279" t="s">
        <v>296</v>
      </c>
      <c r="AD1279" s="160">
        <f t="shared" si="139"/>
        <v>1</v>
      </c>
      <c r="AF1279" t="s">
        <v>7121</v>
      </c>
      <c r="AG1279" t="str">
        <f t="shared" si="140"/>
        <v>реструктуризация (РП БМ №46 от 2014-06-02, РКК КИБ №140 от 2016-12-14)</v>
      </c>
    </row>
    <row r="1280" spans="1:33" x14ac:dyDescent="0.25">
      <c r="A1280">
        <v>6903</v>
      </c>
      <c r="B1280">
        <v>18273</v>
      </c>
      <c r="C1280" s="6" t="s">
        <v>7099</v>
      </c>
      <c r="D1280" s="8">
        <v>214302303.40000001</v>
      </c>
      <c r="E1280" s="6" t="s">
        <v>4197</v>
      </c>
      <c r="G1280" s="10">
        <v>41799</v>
      </c>
      <c r="J1280" s="133">
        <f ca="1">VLOOKUP(A1280,OFFSET('Классификация клиентов'!$A$6,1,0,1000,2),2,0)</f>
        <v>2.1</v>
      </c>
      <c r="K1280" s="15">
        <f t="shared" si="134"/>
        <v>3</v>
      </c>
      <c r="L1280" s="15">
        <v>-1</v>
      </c>
      <c r="M1280" s="15" t="s">
        <v>178</v>
      </c>
      <c r="N1280" s="16">
        <f t="shared" ca="1" si="136"/>
        <v>3.0999999999999996</v>
      </c>
      <c r="O1280" s="8">
        <f t="shared" ca="1" si="137"/>
        <v>3.0999999999999996</v>
      </c>
      <c r="P1280" s="8">
        <f t="shared" ca="1" si="138"/>
        <v>3.0999999999999996</v>
      </c>
      <c r="Q1280" s="8">
        <f t="shared" si="135"/>
        <v>0</v>
      </c>
      <c r="R1280" s="16">
        <v>1</v>
      </c>
      <c r="S1280" s="16"/>
      <c r="T1280" s="19">
        <v>36526</v>
      </c>
      <c r="U1280" s="16">
        <v>332</v>
      </c>
      <c r="V1280" s="19" t="s">
        <v>7105</v>
      </c>
      <c r="W1280" s="160">
        <v>0</v>
      </c>
      <c r="X1280" s="160"/>
      <c r="Y1280" s="160"/>
      <c r="Z1280" s="160"/>
      <c r="AA1280" s="160"/>
      <c r="AB1280" s="10">
        <v>42735</v>
      </c>
      <c r="AC1280" t="s">
        <v>296</v>
      </c>
      <c r="AD1280" s="160">
        <f t="shared" si="139"/>
        <v>1</v>
      </c>
      <c r="AF1280" t="s">
        <v>7122</v>
      </c>
      <c r="AG1280" t="str">
        <f t="shared" si="140"/>
        <v>реструктуризация (РКК КИБ №140 от 2016-12-14)</v>
      </c>
    </row>
    <row r="1281" spans="1:33" x14ac:dyDescent="0.25">
      <c r="A1281">
        <v>6903</v>
      </c>
      <c r="B1281">
        <v>18274</v>
      </c>
      <c r="C1281" s="6" t="s">
        <v>7100</v>
      </c>
      <c r="D1281" s="8">
        <v>800000000</v>
      </c>
      <c r="E1281" s="6" t="s">
        <v>4198</v>
      </c>
      <c r="G1281" s="10">
        <v>41856</v>
      </c>
      <c r="J1281" s="133">
        <f ca="1">VLOOKUP(A1281,OFFSET('Классификация клиентов'!$A$6,1,0,1000,2),2,0)</f>
        <v>2.1</v>
      </c>
      <c r="K1281" s="15">
        <f t="shared" si="134"/>
        <v>3</v>
      </c>
      <c r="L1281" s="15">
        <v>-1</v>
      </c>
      <c r="M1281" s="15" t="s">
        <v>178</v>
      </c>
      <c r="N1281" s="16">
        <f t="shared" ca="1" si="136"/>
        <v>3.0999999999999996</v>
      </c>
      <c r="O1281" s="8">
        <f t="shared" ca="1" si="137"/>
        <v>3.0999999999999996</v>
      </c>
      <c r="P1281" s="8">
        <f t="shared" ca="1" si="138"/>
        <v>3.0999999999999996</v>
      </c>
      <c r="Q1281" s="8">
        <f t="shared" si="135"/>
        <v>0</v>
      </c>
      <c r="R1281" s="16">
        <v>1</v>
      </c>
      <c r="S1281" s="16"/>
      <c r="T1281" s="19">
        <v>36526</v>
      </c>
      <c r="U1281" s="16">
        <v>332</v>
      </c>
      <c r="V1281" s="19" t="s">
        <v>7105</v>
      </c>
      <c r="W1281" s="160">
        <v>0</v>
      </c>
      <c r="X1281" s="160"/>
      <c r="Y1281" s="160"/>
      <c r="Z1281" s="160"/>
      <c r="AA1281" s="160"/>
      <c r="AB1281" s="10">
        <v>42735</v>
      </c>
      <c r="AC1281" t="s">
        <v>296</v>
      </c>
      <c r="AD1281" s="160">
        <f t="shared" si="139"/>
        <v>1</v>
      </c>
      <c r="AF1281" t="s">
        <v>7122</v>
      </c>
      <c r="AG1281" t="str">
        <f t="shared" si="140"/>
        <v>реструктуризация (РКК КИБ №140 от 2016-12-14)</v>
      </c>
    </row>
    <row r="1282" spans="1:33" x14ac:dyDescent="0.25">
      <c r="A1282">
        <v>6908</v>
      </c>
      <c r="B1282">
        <v>22651</v>
      </c>
      <c r="C1282" s="6" t="s">
        <v>4927</v>
      </c>
      <c r="D1282" s="8">
        <v>20992542.739999998</v>
      </c>
      <c r="E1282" s="6" t="s">
        <v>4928</v>
      </c>
      <c r="G1282" s="10">
        <v>42551</v>
      </c>
      <c r="J1282" s="133">
        <f ca="1">VLOOKUP(A1282,OFFSET('Классификация клиентов'!$A$6,1,0,1000,2),2,0)</f>
        <v>1</v>
      </c>
      <c r="K1282" s="15">
        <f t="shared" si="134"/>
        <v>1</v>
      </c>
      <c r="L1282" s="15"/>
      <c r="M1282" s="15"/>
      <c r="N1282" s="16">
        <f t="shared" ca="1" si="136"/>
        <v>1</v>
      </c>
      <c r="O1282" s="8">
        <f t="shared" ca="1" si="137"/>
        <v>1</v>
      </c>
      <c r="P1282" s="8">
        <f t="shared" ca="1" si="138"/>
        <v>1</v>
      </c>
      <c r="Q1282" s="8">
        <f t="shared" si="135"/>
        <v>0</v>
      </c>
      <c r="R1282" s="16">
        <v>1</v>
      </c>
      <c r="S1282" s="16"/>
      <c r="T1282" s="19">
        <v>42581</v>
      </c>
      <c r="U1282" s="16">
        <v>0</v>
      </c>
      <c r="V1282" s="19"/>
      <c r="W1282" s="160"/>
      <c r="X1282" s="160"/>
      <c r="Y1282" s="160"/>
      <c r="Z1282" s="160"/>
      <c r="AA1282" s="160"/>
      <c r="AB1282" s="10">
        <v>42573</v>
      </c>
      <c r="AC1282" t="s">
        <v>239</v>
      </c>
      <c r="AD1282" s="160">
        <f t="shared" si="139"/>
        <v>0</v>
      </c>
      <c r="AF1282" t="s">
        <v>466</v>
      </c>
      <c r="AG1282" t="str">
        <f t="shared" si="140"/>
        <v/>
      </c>
    </row>
    <row r="1283" spans="1:33" x14ac:dyDescent="0.25">
      <c r="A1283">
        <v>6913</v>
      </c>
      <c r="B1283">
        <v>20315</v>
      </c>
      <c r="C1283" s="6" t="s">
        <v>4712</v>
      </c>
      <c r="D1283" s="8">
        <v>147677540</v>
      </c>
      <c r="E1283" s="6" t="s">
        <v>4747</v>
      </c>
      <c r="G1283" s="10">
        <v>42528</v>
      </c>
      <c r="J1283" s="133">
        <f ca="1">VLOOKUP(A1283,OFFSET('Классификация клиентов'!$A$6,1,0,1000,2),2,0)</f>
        <v>1</v>
      </c>
      <c r="K1283" s="15">
        <f t="shared" si="134"/>
        <v>1</v>
      </c>
      <c r="L1283" s="15"/>
      <c r="M1283" s="15"/>
      <c r="N1283" s="16">
        <f t="shared" ca="1" si="136"/>
        <v>1</v>
      </c>
      <c r="O1283" s="8">
        <f t="shared" ca="1" si="137"/>
        <v>1</v>
      </c>
      <c r="P1283" s="8">
        <f t="shared" ca="1" si="138"/>
        <v>1</v>
      </c>
      <c r="Q1283" s="8">
        <f t="shared" si="135"/>
        <v>0</v>
      </c>
      <c r="R1283" s="16">
        <v>1</v>
      </c>
      <c r="S1283" s="16"/>
      <c r="T1283" s="19">
        <v>42536</v>
      </c>
      <c r="U1283" s="16">
        <v>0</v>
      </c>
      <c r="V1283" s="19"/>
      <c r="W1283" s="160"/>
      <c r="X1283" s="160"/>
      <c r="Y1283" s="160"/>
      <c r="Z1283" s="160"/>
      <c r="AA1283" s="160"/>
      <c r="AB1283" s="10">
        <v>42543</v>
      </c>
      <c r="AC1283" t="s">
        <v>4334</v>
      </c>
      <c r="AD1283" s="160">
        <f t="shared" si="139"/>
        <v>0</v>
      </c>
      <c r="AF1283" t="s">
        <v>466</v>
      </c>
      <c r="AG1283" t="str">
        <f t="shared" si="140"/>
        <v/>
      </c>
    </row>
    <row r="1284" spans="1:33" x14ac:dyDescent="0.25">
      <c r="A1284">
        <v>6915</v>
      </c>
      <c r="B1284">
        <v>22159</v>
      </c>
      <c r="C1284" s="6" t="s">
        <v>4922</v>
      </c>
      <c r="D1284" s="8">
        <v>63507750.25</v>
      </c>
      <c r="E1284" s="6" t="s">
        <v>4925</v>
      </c>
      <c r="G1284" s="10">
        <v>42529</v>
      </c>
      <c r="J1284" s="133">
        <f ca="1">VLOOKUP(A1284,OFFSET('Классификация клиентов'!$A$6,1,0,1000,2),2,0)</f>
        <v>1</v>
      </c>
      <c r="K1284" s="15">
        <f t="shared" si="134"/>
        <v>1</v>
      </c>
      <c r="L1284" s="15"/>
      <c r="M1284" s="15"/>
      <c r="N1284" s="16">
        <f t="shared" ca="1" si="136"/>
        <v>1</v>
      </c>
      <c r="O1284" s="8">
        <f t="shared" ca="1" si="137"/>
        <v>1</v>
      </c>
      <c r="P1284" s="8">
        <f t="shared" ca="1" si="138"/>
        <v>1</v>
      </c>
      <c r="Q1284" s="8">
        <f t="shared" si="135"/>
        <v>0</v>
      </c>
      <c r="R1284" s="16">
        <v>1</v>
      </c>
      <c r="S1284" s="16"/>
      <c r="T1284" s="19">
        <v>42544</v>
      </c>
      <c r="U1284" s="16">
        <v>0</v>
      </c>
      <c r="V1284" s="19"/>
      <c r="W1284" s="160"/>
      <c r="X1284" s="160"/>
      <c r="Y1284" s="160">
        <v>0</v>
      </c>
      <c r="Z1284" s="160"/>
      <c r="AA1284" s="160"/>
      <c r="AB1284" s="10">
        <v>42573</v>
      </c>
      <c r="AC1284" t="s">
        <v>239</v>
      </c>
      <c r="AD1284" s="160">
        <f t="shared" si="139"/>
        <v>1</v>
      </c>
      <c r="AF1284" t="s">
        <v>4290</v>
      </c>
      <c r="AG1284" t="str">
        <f t="shared" si="140"/>
        <v>цели: предоставление/погашение займов 3 лицам (РККМР №8 от 2016-03-03)</v>
      </c>
    </row>
    <row r="1285" spans="1:33" x14ac:dyDescent="0.25">
      <c r="A1285">
        <v>6916</v>
      </c>
      <c r="B1285">
        <v>22158</v>
      </c>
      <c r="C1285" s="6" t="s">
        <v>5764</v>
      </c>
      <c r="D1285" s="8">
        <v>29993269</v>
      </c>
      <c r="E1285" s="6" t="s">
        <v>4935</v>
      </c>
      <c r="G1285" s="10">
        <v>42529</v>
      </c>
      <c r="J1285" s="133">
        <f ca="1">VLOOKUP(A1285,OFFSET('Классификация клиентов'!$A$6,1,0,1000,2),2,0)</f>
        <v>1</v>
      </c>
      <c r="K1285" s="15">
        <f t="shared" si="134"/>
        <v>1</v>
      </c>
      <c r="L1285" s="15"/>
      <c r="M1285" s="15"/>
      <c r="N1285" s="16">
        <f t="shared" ca="1" si="136"/>
        <v>1</v>
      </c>
      <c r="O1285" s="8">
        <f t="shared" ca="1" si="137"/>
        <v>1</v>
      </c>
      <c r="P1285" s="8">
        <f t="shared" ca="1" si="138"/>
        <v>1</v>
      </c>
      <c r="Q1285" s="8">
        <f t="shared" si="135"/>
        <v>0</v>
      </c>
      <c r="R1285" s="16">
        <v>1</v>
      </c>
      <c r="S1285" s="16"/>
      <c r="T1285" s="19">
        <v>42544</v>
      </c>
      <c r="U1285" s="16">
        <v>0</v>
      </c>
      <c r="V1285" s="19"/>
      <c r="W1285" s="160"/>
      <c r="X1285" s="160">
        <v>0</v>
      </c>
      <c r="Y1285" s="160"/>
      <c r="Z1285" s="160"/>
      <c r="AA1285" s="160"/>
      <c r="AB1285" s="10">
        <v>42674</v>
      </c>
      <c r="AC1285" t="s">
        <v>239</v>
      </c>
      <c r="AD1285" s="160">
        <f t="shared" si="139"/>
        <v>1</v>
      </c>
      <c r="AF1285" t="s">
        <v>4936</v>
      </c>
      <c r="AG1285" t="str">
        <f t="shared" si="140"/>
        <v>цели: погашение ранее выданной ссуды (РККМР №8 от 2016-03-03)</v>
      </c>
    </row>
    <row r="1286" spans="1:33" x14ac:dyDescent="0.25">
      <c r="A1286">
        <v>6924</v>
      </c>
      <c r="B1286">
        <v>26641</v>
      </c>
      <c r="C1286" s="6" t="s">
        <v>5421</v>
      </c>
      <c r="D1286" s="8">
        <v>343321932.19999999</v>
      </c>
      <c r="E1286" s="6" t="s">
        <v>5424</v>
      </c>
      <c r="G1286" s="10">
        <v>42628</v>
      </c>
      <c r="J1286" s="133">
        <f ca="1">VLOOKUP(A1286,OFFSET('Классификация клиентов'!$A$6,1,0,1000,2),2,0)</f>
        <v>1</v>
      </c>
      <c r="K1286" s="15">
        <f t="shared" ref="K1286:K1349" si="141" xml:space="preserve"> ROUND(MAX( IF(R1286 = 0, IF(S1286 = 1, 1, J1286), 1)*1, IF(U1286 &gt; 30, 3, IF(U1286 &gt; 5, 2, 1)), IF(W1286 &gt; 0, 2, 1), IF(X1286 &gt; 0,2,1)), 0)</f>
        <v>1</v>
      </c>
      <c r="L1286" s="15"/>
      <c r="M1286" s="15"/>
      <c r="N1286" s="16">
        <f t="shared" ca="1" si="136"/>
        <v>1</v>
      </c>
      <c r="O1286" s="8">
        <f t="shared" ca="1" si="137"/>
        <v>1</v>
      </c>
      <c r="P1286" s="8">
        <f t="shared" ca="1" si="138"/>
        <v>1</v>
      </c>
      <c r="Q1286" s="8">
        <f t="shared" ref="Q1286:Q1349" si="142">IF(ISNA(VLOOKUP(B1286,aid_exc,1,0)), 0, VLOOKUP(B1286,aid_exc,2,0))</f>
        <v>0</v>
      </c>
      <c r="R1286" s="16">
        <v>1</v>
      </c>
      <c r="S1286" s="16"/>
      <c r="T1286" s="19">
        <v>42640</v>
      </c>
      <c r="U1286" s="16">
        <v>0</v>
      </c>
      <c r="V1286" s="19"/>
      <c r="W1286" s="160"/>
      <c r="X1286" s="160"/>
      <c r="Y1286" s="160">
        <v>0</v>
      </c>
      <c r="Z1286" s="160"/>
      <c r="AA1286" s="160"/>
      <c r="AB1286" s="10">
        <v>42635</v>
      </c>
      <c r="AC1286" t="s">
        <v>4334</v>
      </c>
      <c r="AD1286" s="160">
        <f t="shared" si="139"/>
        <v>1</v>
      </c>
      <c r="AF1286" t="s">
        <v>5465</v>
      </c>
      <c r="AG1286" t="str">
        <f t="shared" si="140"/>
        <v>цели: предоставление/погашение займов 3 лицам (РКК СБ №27 от 2016-04-29)</v>
      </c>
    </row>
    <row r="1287" spans="1:33" x14ac:dyDescent="0.25">
      <c r="A1287">
        <v>6941</v>
      </c>
      <c r="B1287">
        <v>18275</v>
      </c>
      <c r="C1287" s="6" t="s">
        <v>4143</v>
      </c>
      <c r="D1287" s="8">
        <v>6953272358.5100002</v>
      </c>
      <c r="E1287" s="6" t="s">
        <v>4199</v>
      </c>
      <c r="G1287" s="10">
        <v>41577</v>
      </c>
      <c r="J1287" s="133">
        <f ca="1">VLOOKUP(A1287,OFFSET('Классификация клиентов'!$A$6,1,0,1000,2),2,0)</f>
        <v>2.1</v>
      </c>
      <c r="K1287" s="15">
        <f t="shared" si="141"/>
        <v>1</v>
      </c>
      <c r="L1287" s="15"/>
      <c r="M1287" s="15"/>
      <c r="N1287" s="16">
        <f t="shared" ref="N1287:N1350" ca="1" si="143">MAX(1, J1287+K1287-1 +
            IF(OR( M1287*1=0, NOT(ISERR(SEARCH((ROUND(J1287,0)+K1287-1) &amp; "", IF(L1287&lt;&gt;-2, "", LEFT(M1287)-1) &amp; M1287)) )),
                   IF(L1287=-2, -( IF(AND(M1287*1&lt;&gt;0,  LEFT(M1287)*1 = ROUND(J1287,0)+K1287), 0, 1 ) + J1287 - ROUND(J1287,0) ), L1287),  0) )</f>
        <v>2.1</v>
      </c>
      <c r="O1287" s="8">
        <f t="shared" ref="O1287:O1350" ca="1" si="144">MAX(N1287, IF(Y1287&gt;0,3,1), IF(Z1287&gt;0,3,1), IF(AA1287&gt;0,3,1))</f>
        <v>2.1</v>
      </c>
      <c r="P1287" s="8">
        <f t="shared" ref="P1287:P1350" ca="1" si="145">IF(Q1287=1, N1287, IF(Q1287=2, 0, O1287))</f>
        <v>2.1</v>
      </c>
      <c r="Q1287" s="8">
        <f t="shared" si="142"/>
        <v>0</v>
      </c>
      <c r="R1287" s="16">
        <v>1</v>
      </c>
      <c r="S1287" s="16"/>
      <c r="T1287" s="19">
        <v>36526</v>
      </c>
      <c r="U1287" s="16">
        <v>0</v>
      </c>
      <c r="V1287" s="19"/>
      <c r="W1287" s="160">
        <v>0</v>
      </c>
      <c r="X1287" s="160"/>
      <c r="Y1287" s="160">
        <v>0</v>
      </c>
      <c r="Z1287" s="160"/>
      <c r="AA1287" s="160"/>
      <c r="AB1287" s="10">
        <v>42755</v>
      </c>
      <c r="AC1287" t="s">
        <v>296</v>
      </c>
      <c r="AD1287" s="160">
        <f t="shared" ref="AD1287:AD1350" si="146">COUNTA(W1287:AA1287)</f>
        <v>2</v>
      </c>
      <c r="AF1287" t="s">
        <v>7139</v>
      </c>
      <c r="AG1287" t="str">
        <f t="shared" ref="AG1287:AG1350" si="147">SUBSTITUTE( SUBSTITUTE(AF1287,"restr", " - реструктуризация"), "targ", " - цели")</f>
        <v>реструктуризация (РКК КИБ №130 от 2016-11-23);
цели: предоставление/погашение займов 3 лицам (РКК КИБ №130 от 2016-11-23)</v>
      </c>
    </row>
    <row r="1288" spans="1:33" x14ac:dyDescent="0.25">
      <c r="A1288">
        <v>6945</v>
      </c>
      <c r="B1288">
        <v>18276</v>
      </c>
      <c r="C1288" s="6" t="s">
        <v>4144</v>
      </c>
      <c r="D1288" s="8">
        <v>246654986.21000001</v>
      </c>
      <c r="E1288" s="6" t="s">
        <v>4200</v>
      </c>
      <c r="G1288" s="10">
        <v>41344</v>
      </c>
      <c r="J1288" s="133">
        <f ca="1">VLOOKUP(A1288,OFFSET('Классификация клиентов'!$A$6,1,0,1000,2),2,0)</f>
        <v>1</v>
      </c>
      <c r="K1288" s="15">
        <f t="shared" si="141"/>
        <v>1</v>
      </c>
      <c r="L1288" s="15"/>
      <c r="M1288" s="15"/>
      <c r="N1288" s="16">
        <f t="shared" ca="1" si="143"/>
        <v>1</v>
      </c>
      <c r="O1288" s="8">
        <f t="shared" ca="1" si="144"/>
        <v>1</v>
      </c>
      <c r="P1288" s="8">
        <f t="shared" ca="1" si="145"/>
        <v>1</v>
      </c>
      <c r="Q1288" s="8">
        <f t="shared" si="142"/>
        <v>0</v>
      </c>
      <c r="R1288" s="16">
        <v>1</v>
      </c>
      <c r="S1288" s="16"/>
      <c r="T1288" s="19">
        <v>36526</v>
      </c>
      <c r="U1288" s="16">
        <v>0</v>
      </c>
      <c r="V1288" s="19"/>
      <c r="W1288" s="160"/>
      <c r="X1288" s="160"/>
      <c r="Y1288" s="160">
        <v>0</v>
      </c>
      <c r="Z1288" s="160"/>
      <c r="AA1288" s="160"/>
      <c r="AB1288" s="10">
        <v>42521</v>
      </c>
      <c r="AC1288" t="s">
        <v>296</v>
      </c>
      <c r="AD1288" s="160">
        <f t="shared" si="146"/>
        <v>1</v>
      </c>
      <c r="AF1288" t="s">
        <v>4408</v>
      </c>
      <c r="AG1288" t="str">
        <f t="shared" si="147"/>
        <v>цели: предоставление/погашение займов 3 лицам (РП БМ №20 от 2013-02-22)</v>
      </c>
    </row>
    <row r="1289" spans="1:33" x14ac:dyDescent="0.25">
      <c r="A1289">
        <v>6951</v>
      </c>
      <c r="B1289">
        <v>20316</v>
      </c>
      <c r="C1289" s="6" t="s">
        <v>6332</v>
      </c>
      <c r="D1289" s="8">
        <v>78000000</v>
      </c>
      <c r="E1289" s="6" t="s">
        <v>6337</v>
      </c>
      <c r="G1289" s="10">
        <v>42528</v>
      </c>
      <c r="J1289" s="133">
        <f ca="1">VLOOKUP(A1289,OFFSET('Классификация клиентов'!$A$6,1,0,1000,2),2,0)</f>
        <v>1</v>
      </c>
      <c r="K1289" s="15">
        <f t="shared" si="141"/>
        <v>1</v>
      </c>
      <c r="L1289" s="15"/>
      <c r="M1289" s="15"/>
      <c r="N1289" s="16">
        <f t="shared" ca="1" si="143"/>
        <v>1</v>
      </c>
      <c r="O1289" s="8">
        <f t="shared" ca="1" si="144"/>
        <v>1</v>
      </c>
      <c r="P1289" s="8">
        <f t="shared" ca="1" si="145"/>
        <v>1</v>
      </c>
      <c r="Q1289" s="8">
        <f t="shared" si="142"/>
        <v>0</v>
      </c>
      <c r="R1289" s="16">
        <v>1</v>
      </c>
      <c r="S1289" s="16"/>
      <c r="T1289" s="19">
        <v>42536</v>
      </c>
      <c r="U1289" s="16">
        <v>0</v>
      </c>
      <c r="V1289" s="19"/>
      <c r="W1289" s="160"/>
      <c r="X1289" s="160"/>
      <c r="Y1289" s="160"/>
      <c r="Z1289" s="160"/>
      <c r="AA1289" s="160"/>
      <c r="AB1289" s="10">
        <v>42696</v>
      </c>
      <c r="AC1289" t="s">
        <v>4334</v>
      </c>
      <c r="AD1289" s="160">
        <f t="shared" si="146"/>
        <v>0</v>
      </c>
      <c r="AF1289" t="s">
        <v>466</v>
      </c>
      <c r="AG1289" t="str">
        <f t="shared" si="147"/>
        <v/>
      </c>
    </row>
    <row r="1290" spans="1:33" x14ac:dyDescent="0.25">
      <c r="A1290">
        <v>6956</v>
      </c>
      <c r="B1290">
        <v>25381</v>
      </c>
      <c r="C1290" s="6" t="s">
        <v>5228</v>
      </c>
      <c r="D1290" s="8">
        <v>466600000</v>
      </c>
      <c r="E1290" s="6" t="s">
        <v>5229</v>
      </c>
      <c r="G1290" s="10">
        <v>42587</v>
      </c>
      <c r="J1290" s="133">
        <f ca="1">VLOOKUP(A1290,OFFSET('Классификация клиентов'!$A$6,1,0,1000,2),2,0)</f>
        <v>1</v>
      </c>
      <c r="K1290" s="15">
        <f t="shared" si="141"/>
        <v>1</v>
      </c>
      <c r="L1290" s="15"/>
      <c r="M1290" s="15"/>
      <c r="N1290" s="16">
        <f t="shared" ca="1" si="143"/>
        <v>1</v>
      </c>
      <c r="O1290" s="8">
        <f t="shared" ca="1" si="144"/>
        <v>1</v>
      </c>
      <c r="P1290" s="8">
        <f t="shared" ca="1" si="145"/>
        <v>1</v>
      </c>
      <c r="Q1290" s="8">
        <f t="shared" si="142"/>
        <v>0</v>
      </c>
      <c r="R1290" s="16">
        <v>1</v>
      </c>
      <c r="S1290" s="16"/>
      <c r="T1290" s="19">
        <v>42592</v>
      </c>
      <c r="U1290" s="16">
        <v>0</v>
      </c>
      <c r="V1290" s="19"/>
      <c r="W1290" s="160"/>
      <c r="X1290" s="160"/>
      <c r="Y1290" s="160"/>
      <c r="Z1290" s="160"/>
      <c r="AA1290" s="160"/>
      <c r="AB1290" s="10">
        <v>42604</v>
      </c>
      <c r="AC1290" t="s">
        <v>4334</v>
      </c>
      <c r="AD1290" s="160">
        <f t="shared" si="146"/>
        <v>0</v>
      </c>
      <c r="AF1290" t="s">
        <v>466</v>
      </c>
      <c r="AG1290" t="str">
        <f t="shared" si="147"/>
        <v/>
      </c>
    </row>
    <row r="1291" spans="1:33" x14ac:dyDescent="0.25">
      <c r="A1291">
        <v>6956</v>
      </c>
      <c r="B1291">
        <v>26620</v>
      </c>
      <c r="C1291" s="6" t="s">
        <v>5402</v>
      </c>
      <c r="D1291" s="8">
        <v>333800000</v>
      </c>
      <c r="E1291" s="6" t="s">
        <v>5403</v>
      </c>
      <c r="G1291" s="10">
        <v>42621</v>
      </c>
      <c r="J1291" s="133">
        <f ca="1">VLOOKUP(A1291,OFFSET('Классификация клиентов'!$A$6,1,0,1000,2),2,0)</f>
        <v>1</v>
      </c>
      <c r="K1291" s="15">
        <f t="shared" si="141"/>
        <v>1</v>
      </c>
      <c r="L1291" s="15"/>
      <c r="M1291" s="15"/>
      <c r="N1291" s="16">
        <f t="shared" ca="1" si="143"/>
        <v>1</v>
      </c>
      <c r="O1291" s="8">
        <f t="shared" ca="1" si="144"/>
        <v>1</v>
      </c>
      <c r="P1291" s="8">
        <f t="shared" ca="1" si="145"/>
        <v>1</v>
      </c>
      <c r="Q1291" s="8">
        <f t="shared" si="142"/>
        <v>0</v>
      </c>
      <c r="R1291" s="16">
        <v>1</v>
      </c>
      <c r="S1291" s="16"/>
      <c r="T1291" s="19">
        <v>42623</v>
      </c>
      <c r="U1291" s="16">
        <v>0</v>
      </c>
      <c r="V1291" s="19"/>
      <c r="W1291" s="160"/>
      <c r="X1291" s="160"/>
      <c r="Y1291" s="160"/>
      <c r="Z1291" s="160"/>
      <c r="AA1291" s="160"/>
      <c r="AB1291" s="10">
        <v>42635</v>
      </c>
      <c r="AC1291" t="s">
        <v>4334</v>
      </c>
      <c r="AD1291" s="160">
        <f t="shared" si="146"/>
        <v>0</v>
      </c>
      <c r="AF1291" t="s">
        <v>466</v>
      </c>
      <c r="AG1291" t="str">
        <f t="shared" si="147"/>
        <v/>
      </c>
    </row>
    <row r="1292" spans="1:33" x14ac:dyDescent="0.25">
      <c r="A1292">
        <v>6958</v>
      </c>
      <c r="B1292">
        <v>18436</v>
      </c>
      <c r="C1292" s="6" t="s">
        <v>4145</v>
      </c>
      <c r="D1292" s="8">
        <v>13606188.34</v>
      </c>
      <c r="E1292" s="6" t="s">
        <v>4201</v>
      </c>
      <c r="G1292" s="10">
        <v>41480</v>
      </c>
      <c r="J1292" s="133">
        <f ca="1">VLOOKUP(A1292,OFFSET('Классификация клиентов'!$A$6,1,0,1000,2),2,0)</f>
        <v>3</v>
      </c>
      <c r="K1292" s="15">
        <f t="shared" si="141"/>
        <v>3</v>
      </c>
      <c r="L1292" s="15"/>
      <c r="M1292" s="15"/>
      <c r="N1292" s="16">
        <f t="shared" ca="1" si="143"/>
        <v>5</v>
      </c>
      <c r="O1292" s="8">
        <f t="shared" ca="1" si="144"/>
        <v>5</v>
      </c>
      <c r="P1292" s="8">
        <f t="shared" ca="1" si="145"/>
        <v>5</v>
      </c>
      <c r="Q1292" s="8">
        <f t="shared" si="142"/>
        <v>0</v>
      </c>
      <c r="R1292" s="16">
        <v>1</v>
      </c>
      <c r="S1292" s="16"/>
      <c r="T1292" s="19">
        <v>41387</v>
      </c>
      <c r="U1292" s="16">
        <v>1287</v>
      </c>
      <c r="V1292" s="19"/>
      <c r="W1292" s="160"/>
      <c r="X1292" s="160"/>
      <c r="Y1292" s="160"/>
      <c r="Z1292" s="160"/>
      <c r="AA1292" s="160"/>
      <c r="AB1292" s="10">
        <v>42755</v>
      </c>
      <c r="AC1292" t="s">
        <v>353</v>
      </c>
      <c r="AD1292" s="160">
        <f t="shared" si="146"/>
        <v>0</v>
      </c>
      <c r="AF1292" t="s">
        <v>466</v>
      </c>
      <c r="AG1292" t="str">
        <f t="shared" si="147"/>
        <v/>
      </c>
    </row>
    <row r="1293" spans="1:33" x14ac:dyDescent="0.25">
      <c r="A1293">
        <v>6960</v>
      </c>
      <c r="B1293">
        <v>18428</v>
      </c>
      <c r="C1293" s="6" t="s">
        <v>4146</v>
      </c>
      <c r="D1293" s="8">
        <v>2903809987.8499999</v>
      </c>
      <c r="E1293" s="6" t="s">
        <v>4202</v>
      </c>
      <c r="G1293" s="10">
        <v>41121</v>
      </c>
      <c r="J1293" s="133">
        <f ca="1">VLOOKUP(A1293,OFFSET('Классификация клиентов'!$A$6,1,0,1000,2),2,0)</f>
        <v>2</v>
      </c>
      <c r="K1293" s="15">
        <f t="shared" si="141"/>
        <v>1</v>
      </c>
      <c r="L1293" s="15"/>
      <c r="M1293" s="15"/>
      <c r="N1293" s="16">
        <f t="shared" ca="1" si="143"/>
        <v>2</v>
      </c>
      <c r="O1293" s="8">
        <f t="shared" ca="1" si="144"/>
        <v>2</v>
      </c>
      <c r="P1293" s="8">
        <f t="shared" ca="1" si="145"/>
        <v>2</v>
      </c>
      <c r="Q1293" s="8">
        <f t="shared" si="142"/>
        <v>0</v>
      </c>
      <c r="R1293" s="16">
        <v>1</v>
      </c>
      <c r="S1293" s="16"/>
      <c r="T1293" s="19">
        <v>41166</v>
      </c>
      <c r="U1293" s="16">
        <v>0</v>
      </c>
      <c r="V1293" s="19"/>
      <c r="W1293" s="160"/>
      <c r="X1293" s="160"/>
      <c r="Y1293" s="160"/>
      <c r="Z1293" s="160"/>
      <c r="AA1293" s="160"/>
      <c r="AB1293" s="10">
        <v>42551</v>
      </c>
      <c r="AC1293" t="s">
        <v>298</v>
      </c>
      <c r="AD1293" s="160">
        <f t="shared" si="146"/>
        <v>0</v>
      </c>
      <c r="AF1293" t="s">
        <v>466</v>
      </c>
      <c r="AG1293" t="str">
        <f t="shared" si="147"/>
        <v/>
      </c>
    </row>
    <row r="1294" spans="1:33" x14ac:dyDescent="0.25">
      <c r="A1294">
        <v>6961</v>
      </c>
      <c r="B1294">
        <v>100006961</v>
      </c>
      <c r="C1294" s="6" t="s">
        <v>7851</v>
      </c>
      <c r="D1294" s="8">
        <v>59546606801.400002</v>
      </c>
      <c r="E1294" s="6"/>
      <c r="G1294" s="10"/>
      <c r="J1294" s="133">
        <f ca="1">VLOOKUP(A1294,OFFSET('Классификация клиентов'!$A$6,1,0,1000,2),2,0)</f>
        <v>1</v>
      </c>
      <c r="K1294" s="15">
        <f t="shared" ca="1" si="141"/>
        <v>1</v>
      </c>
      <c r="L1294" s="15"/>
      <c r="M1294" s="15"/>
      <c r="N1294" s="16">
        <f t="shared" ca="1" si="143"/>
        <v>1</v>
      </c>
      <c r="O1294" s="8">
        <f t="shared" ca="1" si="144"/>
        <v>1</v>
      </c>
      <c r="P1294" s="8">
        <f t="shared" ca="1" si="145"/>
        <v>1</v>
      </c>
      <c r="Q1294" s="8">
        <f t="shared" si="142"/>
        <v>0</v>
      </c>
      <c r="R1294" s="16"/>
      <c r="S1294" s="16"/>
      <c r="T1294" s="19"/>
      <c r="U1294" s="16">
        <v>0</v>
      </c>
      <c r="V1294" s="19"/>
      <c r="W1294" s="160"/>
      <c r="X1294" s="160"/>
      <c r="Y1294" s="160"/>
      <c r="Z1294" s="160"/>
      <c r="AA1294" s="160"/>
      <c r="AB1294" s="10"/>
      <c r="AD1294" s="160">
        <f t="shared" si="146"/>
        <v>0</v>
      </c>
      <c r="AG1294" t="str">
        <f t="shared" si="147"/>
        <v/>
      </c>
    </row>
    <row r="1295" spans="1:33" x14ac:dyDescent="0.25">
      <c r="A1295">
        <v>6965</v>
      </c>
      <c r="B1295">
        <v>27104</v>
      </c>
      <c r="C1295" s="6" t="s">
        <v>6048</v>
      </c>
      <c r="D1295" s="8">
        <v>100000000</v>
      </c>
      <c r="E1295" s="6" t="s">
        <v>6192</v>
      </c>
      <c r="G1295" s="10">
        <v>42689</v>
      </c>
      <c r="J1295" s="133">
        <f ca="1">VLOOKUP(A1295,OFFSET('Классификация клиентов'!$A$6,1,0,1000,2),2,0)</f>
        <v>1</v>
      </c>
      <c r="K1295" s="15">
        <f t="shared" si="141"/>
        <v>1</v>
      </c>
      <c r="L1295" s="15"/>
      <c r="M1295" s="15"/>
      <c r="N1295" s="16">
        <f t="shared" ca="1" si="143"/>
        <v>1</v>
      </c>
      <c r="O1295" s="8">
        <f t="shared" ca="1" si="144"/>
        <v>1</v>
      </c>
      <c r="P1295" s="8">
        <f t="shared" ca="1" si="145"/>
        <v>1</v>
      </c>
      <c r="Q1295" s="8">
        <f t="shared" si="142"/>
        <v>0</v>
      </c>
      <c r="R1295" s="16">
        <v>1</v>
      </c>
      <c r="S1295" s="16"/>
      <c r="T1295" s="19">
        <v>42689</v>
      </c>
      <c r="U1295" s="16">
        <v>0</v>
      </c>
      <c r="V1295" s="19"/>
      <c r="W1295" s="160"/>
      <c r="X1295" s="160"/>
      <c r="Y1295" s="160"/>
      <c r="Z1295" s="160"/>
      <c r="AA1295" s="160"/>
      <c r="AB1295" s="10">
        <v>42696</v>
      </c>
      <c r="AC1295" t="s">
        <v>296</v>
      </c>
      <c r="AD1295" s="160">
        <f t="shared" si="146"/>
        <v>0</v>
      </c>
      <c r="AF1295" t="s">
        <v>466</v>
      </c>
      <c r="AG1295" t="str">
        <f t="shared" si="147"/>
        <v/>
      </c>
    </row>
    <row r="1296" spans="1:33" x14ac:dyDescent="0.25">
      <c r="A1296">
        <v>6970</v>
      </c>
      <c r="B1296">
        <v>26590</v>
      </c>
      <c r="C1296" s="6" t="s">
        <v>5429</v>
      </c>
      <c r="D1296" s="8">
        <v>1654088820.55</v>
      </c>
      <c r="E1296" s="6" t="s">
        <v>5435</v>
      </c>
      <c r="G1296" s="10">
        <v>42607</v>
      </c>
      <c r="J1296" s="133">
        <f ca="1">VLOOKUP(A1296,OFFSET('Классификация клиентов'!$A$6,1,0,1000,2),2,0)</f>
        <v>1</v>
      </c>
      <c r="K1296" s="15">
        <f t="shared" si="141"/>
        <v>1</v>
      </c>
      <c r="L1296" s="15"/>
      <c r="M1296" s="15"/>
      <c r="N1296" s="16">
        <f t="shared" ca="1" si="143"/>
        <v>1</v>
      </c>
      <c r="O1296" s="8">
        <f t="shared" ca="1" si="144"/>
        <v>1</v>
      </c>
      <c r="P1296" s="8">
        <f t="shared" ca="1" si="145"/>
        <v>1</v>
      </c>
      <c r="Q1296" s="8">
        <f t="shared" si="142"/>
        <v>0</v>
      </c>
      <c r="R1296" s="16">
        <v>1</v>
      </c>
      <c r="S1296" s="16"/>
      <c r="T1296" s="19">
        <v>42635</v>
      </c>
      <c r="U1296" s="16">
        <v>0</v>
      </c>
      <c r="V1296" s="19"/>
      <c r="W1296" s="160"/>
      <c r="X1296" s="160"/>
      <c r="Y1296" s="160"/>
      <c r="Z1296" s="160"/>
      <c r="AA1296" s="160"/>
      <c r="AB1296" s="10">
        <v>42635</v>
      </c>
      <c r="AC1296" t="s">
        <v>296</v>
      </c>
      <c r="AD1296" s="160">
        <f t="shared" si="146"/>
        <v>0</v>
      </c>
      <c r="AF1296" t="s">
        <v>466</v>
      </c>
      <c r="AG1296" t="str">
        <f t="shared" si="147"/>
        <v/>
      </c>
    </row>
    <row r="1297" spans="1:33" x14ac:dyDescent="0.25">
      <c r="A1297">
        <v>6972</v>
      </c>
      <c r="B1297">
        <v>26589</v>
      </c>
      <c r="C1297" s="6" t="s">
        <v>5430</v>
      </c>
      <c r="D1297" s="8">
        <v>433815121.49000001</v>
      </c>
      <c r="E1297" s="6" t="s">
        <v>5436</v>
      </c>
      <c r="G1297" s="10">
        <v>42607</v>
      </c>
      <c r="J1297" s="133">
        <f ca="1">VLOOKUP(A1297,OFFSET('Классификация клиентов'!$A$6,1,0,1000,2),2,0)</f>
        <v>1</v>
      </c>
      <c r="K1297" s="15">
        <f t="shared" si="141"/>
        <v>1</v>
      </c>
      <c r="L1297" s="15"/>
      <c r="M1297" s="15"/>
      <c r="N1297" s="16">
        <f t="shared" ca="1" si="143"/>
        <v>1</v>
      </c>
      <c r="O1297" s="8">
        <f t="shared" ca="1" si="144"/>
        <v>1</v>
      </c>
      <c r="P1297" s="8">
        <f t="shared" ca="1" si="145"/>
        <v>1</v>
      </c>
      <c r="Q1297" s="8">
        <f t="shared" si="142"/>
        <v>0</v>
      </c>
      <c r="R1297" s="16">
        <v>1</v>
      </c>
      <c r="S1297" s="16"/>
      <c r="T1297" s="19">
        <v>42639</v>
      </c>
      <c r="U1297" s="16">
        <v>0</v>
      </c>
      <c r="V1297" s="19"/>
      <c r="W1297" s="160"/>
      <c r="X1297" s="160"/>
      <c r="Y1297" s="160">
        <v>0</v>
      </c>
      <c r="Z1297" s="160"/>
      <c r="AA1297" s="160"/>
      <c r="AB1297" s="10">
        <v>42635</v>
      </c>
      <c r="AC1297" t="s">
        <v>296</v>
      </c>
      <c r="AD1297" s="160">
        <f t="shared" si="146"/>
        <v>1</v>
      </c>
      <c r="AF1297" t="s">
        <v>5039</v>
      </c>
      <c r="AG1297" t="str">
        <f t="shared" si="147"/>
        <v>цели: предоставление/погашение займов 3 лицам (РП №61 от 2016-07-20)</v>
      </c>
    </row>
    <row r="1298" spans="1:33" x14ac:dyDescent="0.25">
      <c r="A1298">
        <v>6980</v>
      </c>
      <c r="B1298">
        <v>23923</v>
      </c>
      <c r="C1298" s="6" t="s">
        <v>4977</v>
      </c>
      <c r="D1298" s="8">
        <v>2497971776.46</v>
      </c>
      <c r="E1298" s="6" t="s">
        <v>4980</v>
      </c>
      <c r="G1298" s="10">
        <v>42557</v>
      </c>
      <c r="J1298" s="133">
        <f ca="1">VLOOKUP(A1298,OFFSET('Классификация клиентов'!$A$6,1,0,1000,2),2,0)</f>
        <v>1</v>
      </c>
      <c r="K1298" s="15">
        <f t="shared" si="141"/>
        <v>1</v>
      </c>
      <c r="L1298" s="15"/>
      <c r="M1298" s="15"/>
      <c r="N1298" s="16">
        <f t="shared" ca="1" si="143"/>
        <v>1</v>
      </c>
      <c r="O1298" s="8">
        <f t="shared" ca="1" si="144"/>
        <v>1</v>
      </c>
      <c r="P1298" s="8">
        <f t="shared" ca="1" si="145"/>
        <v>1</v>
      </c>
      <c r="Q1298" s="8">
        <f t="shared" si="142"/>
        <v>0</v>
      </c>
      <c r="R1298" s="16">
        <v>1</v>
      </c>
      <c r="S1298" s="16"/>
      <c r="T1298" s="19">
        <v>42660</v>
      </c>
      <c r="U1298" s="16">
        <v>0</v>
      </c>
      <c r="V1298" s="19"/>
      <c r="W1298" s="160">
        <v>0</v>
      </c>
      <c r="X1298" s="160"/>
      <c r="Y1298" s="160"/>
      <c r="Z1298" s="160"/>
      <c r="AA1298" s="160"/>
      <c r="AB1298" s="10">
        <v>42726</v>
      </c>
      <c r="AC1298" t="s">
        <v>296</v>
      </c>
      <c r="AD1298" s="160">
        <f t="shared" si="146"/>
        <v>1</v>
      </c>
      <c r="AF1298" t="s">
        <v>5680</v>
      </c>
      <c r="AG1298" t="str">
        <f t="shared" si="147"/>
        <v>реструктуризация (РП №79 от 2016-09-19)</v>
      </c>
    </row>
    <row r="1299" spans="1:33" x14ac:dyDescent="0.25">
      <c r="A1299">
        <v>6981</v>
      </c>
      <c r="B1299">
        <v>26646</v>
      </c>
      <c r="C1299" s="6" t="s">
        <v>5431</v>
      </c>
      <c r="D1299" s="8">
        <v>650000000</v>
      </c>
      <c r="E1299" s="6" t="s">
        <v>5437</v>
      </c>
      <c r="G1299" s="10">
        <v>42629</v>
      </c>
      <c r="J1299" s="133">
        <f ca="1">VLOOKUP(A1299,OFFSET('Классификация клиентов'!$A$6,1,0,1000,2),2,0)</f>
        <v>1</v>
      </c>
      <c r="K1299" s="15">
        <f t="shared" si="141"/>
        <v>1</v>
      </c>
      <c r="L1299" s="15"/>
      <c r="M1299" s="15"/>
      <c r="N1299" s="16">
        <f t="shared" ca="1" si="143"/>
        <v>1</v>
      </c>
      <c r="O1299" s="8">
        <f t="shared" ca="1" si="144"/>
        <v>1</v>
      </c>
      <c r="P1299" s="8">
        <f t="shared" ca="1" si="145"/>
        <v>1</v>
      </c>
      <c r="Q1299" s="8">
        <f t="shared" si="142"/>
        <v>0</v>
      </c>
      <c r="R1299" s="16">
        <v>1</v>
      </c>
      <c r="S1299" s="16"/>
      <c r="T1299" s="19">
        <v>42638</v>
      </c>
      <c r="U1299" s="16">
        <v>1</v>
      </c>
      <c r="V1299" s="19" t="s">
        <v>5761</v>
      </c>
      <c r="W1299" s="160"/>
      <c r="X1299" s="160"/>
      <c r="Y1299" s="160">
        <v>0</v>
      </c>
      <c r="Z1299" s="160"/>
      <c r="AA1299" s="160"/>
      <c r="AB1299" s="10">
        <v>42674</v>
      </c>
      <c r="AC1299" t="s">
        <v>4334</v>
      </c>
      <c r="AD1299" s="160">
        <f t="shared" si="146"/>
        <v>1</v>
      </c>
      <c r="AF1299" t="s">
        <v>4734</v>
      </c>
      <c r="AG1299" t="str">
        <f t="shared" si="147"/>
        <v>цели: предоставление/погашение займов 3 лицам (РКК СБ №35 от 2016-05-31)</v>
      </c>
    </row>
    <row r="1300" spans="1:33" x14ac:dyDescent="0.25">
      <c r="A1300">
        <v>6981</v>
      </c>
      <c r="B1300">
        <v>26647</v>
      </c>
      <c r="C1300" s="6" t="s">
        <v>6842</v>
      </c>
      <c r="D1300" s="8">
        <v>245500000</v>
      </c>
      <c r="E1300" s="6" t="s">
        <v>6852</v>
      </c>
      <c r="G1300" s="10">
        <v>42629</v>
      </c>
      <c r="J1300" s="133">
        <f ca="1">VLOOKUP(A1300,OFFSET('Классификация клиентов'!$A$6,1,0,1000,2),2,0)</f>
        <v>1</v>
      </c>
      <c r="K1300" s="15">
        <f t="shared" si="141"/>
        <v>1</v>
      </c>
      <c r="L1300" s="15"/>
      <c r="M1300" s="15"/>
      <c r="N1300" s="16">
        <f t="shared" ca="1" si="143"/>
        <v>1</v>
      </c>
      <c r="O1300" s="8">
        <f t="shared" ca="1" si="144"/>
        <v>1</v>
      </c>
      <c r="P1300" s="8">
        <f t="shared" ca="1" si="145"/>
        <v>1</v>
      </c>
      <c r="Q1300" s="8">
        <f t="shared" si="142"/>
        <v>0</v>
      </c>
      <c r="R1300" s="16">
        <v>1</v>
      </c>
      <c r="S1300" s="16"/>
      <c r="T1300" s="19">
        <v>42638</v>
      </c>
      <c r="U1300" s="16">
        <v>0</v>
      </c>
      <c r="V1300" s="19"/>
      <c r="W1300" s="160"/>
      <c r="X1300" s="160"/>
      <c r="Y1300" s="160"/>
      <c r="Z1300" s="160"/>
      <c r="AA1300" s="160"/>
      <c r="AB1300" s="10">
        <v>42726</v>
      </c>
      <c r="AC1300" t="s">
        <v>4334</v>
      </c>
      <c r="AD1300" s="160">
        <f t="shared" si="146"/>
        <v>0</v>
      </c>
      <c r="AF1300" t="s">
        <v>466</v>
      </c>
      <c r="AG1300" t="str">
        <f t="shared" si="147"/>
        <v/>
      </c>
    </row>
    <row r="1301" spans="1:33" x14ac:dyDescent="0.25">
      <c r="A1301">
        <v>6984</v>
      </c>
      <c r="B1301">
        <v>27360</v>
      </c>
      <c r="C1301" s="6" t="s">
        <v>7065</v>
      </c>
      <c r="D1301" s="8">
        <v>108412263.17</v>
      </c>
      <c r="E1301" s="6" t="s">
        <v>7079</v>
      </c>
      <c r="G1301" s="10">
        <v>42732</v>
      </c>
      <c r="J1301" s="133">
        <f ca="1">VLOOKUP(A1301,OFFSET('Классификация клиентов'!$A$6,1,0,1000,2),2,0)</f>
        <v>1</v>
      </c>
      <c r="K1301" s="15">
        <f t="shared" si="141"/>
        <v>1</v>
      </c>
      <c r="L1301" s="15"/>
      <c r="M1301" s="15"/>
      <c r="N1301" s="16">
        <f t="shared" ca="1" si="143"/>
        <v>1</v>
      </c>
      <c r="O1301" s="8">
        <f t="shared" ca="1" si="144"/>
        <v>1</v>
      </c>
      <c r="P1301" s="8">
        <f t="shared" ca="1" si="145"/>
        <v>1</v>
      </c>
      <c r="Q1301" s="8">
        <f t="shared" si="142"/>
        <v>0</v>
      </c>
      <c r="R1301" s="16">
        <v>1</v>
      </c>
      <c r="S1301" s="16"/>
      <c r="T1301" s="19">
        <v>42750</v>
      </c>
      <c r="U1301" s="16">
        <v>0</v>
      </c>
      <c r="V1301" s="19"/>
      <c r="W1301" s="160"/>
      <c r="X1301" s="160"/>
      <c r="Y1301" s="160"/>
      <c r="Z1301" s="160"/>
      <c r="AA1301" s="160"/>
      <c r="AB1301" s="10">
        <v>42735</v>
      </c>
      <c r="AC1301" t="s">
        <v>4334</v>
      </c>
      <c r="AD1301" s="160">
        <f t="shared" si="146"/>
        <v>0</v>
      </c>
      <c r="AF1301" t="s">
        <v>466</v>
      </c>
      <c r="AG1301" t="str">
        <f t="shared" si="147"/>
        <v/>
      </c>
    </row>
    <row r="1302" spans="1:33" x14ac:dyDescent="0.25">
      <c r="A1302">
        <v>6987</v>
      </c>
      <c r="B1302">
        <v>23338</v>
      </c>
      <c r="C1302" s="6" t="s">
        <v>4952</v>
      </c>
      <c r="D1302" s="8">
        <v>132352941.2</v>
      </c>
      <c r="E1302" s="6" t="s">
        <v>4969</v>
      </c>
      <c r="G1302" s="10">
        <v>42558</v>
      </c>
      <c r="J1302" s="133">
        <f ca="1">VLOOKUP(A1302,OFFSET('Классификация клиентов'!$A$6,1,0,1000,2),2,0)</f>
        <v>1</v>
      </c>
      <c r="K1302" s="15">
        <f t="shared" si="141"/>
        <v>1</v>
      </c>
      <c r="L1302" s="15"/>
      <c r="M1302" s="15"/>
      <c r="N1302" s="16">
        <f t="shared" ca="1" si="143"/>
        <v>1</v>
      </c>
      <c r="O1302" s="8">
        <f t="shared" ca="1" si="144"/>
        <v>1</v>
      </c>
      <c r="P1302" s="8">
        <f t="shared" ca="1" si="145"/>
        <v>1</v>
      </c>
      <c r="Q1302" s="8">
        <f t="shared" si="142"/>
        <v>0</v>
      </c>
      <c r="R1302" s="16">
        <v>1</v>
      </c>
      <c r="S1302" s="16"/>
      <c r="T1302" s="19">
        <v>42576</v>
      </c>
      <c r="U1302" s="16">
        <v>0</v>
      </c>
      <c r="V1302" s="19"/>
      <c r="W1302" s="160"/>
      <c r="X1302" s="160"/>
      <c r="Y1302" s="160"/>
      <c r="Z1302" s="160"/>
      <c r="AA1302" s="160"/>
      <c r="AB1302" s="10">
        <v>42573</v>
      </c>
      <c r="AC1302" t="s">
        <v>239</v>
      </c>
      <c r="AD1302" s="160">
        <f t="shared" si="146"/>
        <v>0</v>
      </c>
      <c r="AF1302" t="s">
        <v>466</v>
      </c>
      <c r="AG1302" t="str">
        <f t="shared" si="147"/>
        <v/>
      </c>
    </row>
    <row r="1303" spans="1:33" x14ac:dyDescent="0.25">
      <c r="A1303">
        <v>6987</v>
      </c>
      <c r="B1303">
        <v>24906</v>
      </c>
      <c r="C1303" s="6" t="s">
        <v>5143</v>
      </c>
      <c r="D1303" s="8">
        <v>132352941.2</v>
      </c>
      <c r="E1303" s="6" t="s">
        <v>5144</v>
      </c>
      <c r="G1303" s="10">
        <v>42580</v>
      </c>
      <c r="J1303" s="133">
        <f ca="1">VLOOKUP(A1303,OFFSET('Классификация клиентов'!$A$6,1,0,1000,2),2,0)</f>
        <v>1</v>
      </c>
      <c r="K1303" s="15">
        <f t="shared" si="141"/>
        <v>1</v>
      </c>
      <c r="L1303" s="15"/>
      <c r="M1303" s="15"/>
      <c r="N1303" s="16">
        <f t="shared" ca="1" si="143"/>
        <v>1</v>
      </c>
      <c r="O1303" s="8">
        <f t="shared" ca="1" si="144"/>
        <v>1</v>
      </c>
      <c r="P1303" s="8">
        <f t="shared" ca="1" si="145"/>
        <v>1</v>
      </c>
      <c r="Q1303" s="8">
        <f t="shared" si="142"/>
        <v>0</v>
      </c>
      <c r="R1303" s="16">
        <v>1</v>
      </c>
      <c r="S1303" s="16"/>
      <c r="T1303" s="19">
        <v>42607</v>
      </c>
      <c r="U1303" s="16">
        <v>0</v>
      </c>
      <c r="V1303" s="19"/>
      <c r="W1303" s="160"/>
      <c r="X1303" s="160"/>
      <c r="Y1303" s="160"/>
      <c r="Z1303" s="160"/>
      <c r="AA1303" s="160"/>
      <c r="AB1303" s="10">
        <v>42604</v>
      </c>
      <c r="AC1303" t="s">
        <v>239</v>
      </c>
      <c r="AD1303" s="160">
        <f t="shared" si="146"/>
        <v>0</v>
      </c>
      <c r="AF1303" t="s">
        <v>466</v>
      </c>
      <c r="AG1303" t="str">
        <f t="shared" si="147"/>
        <v/>
      </c>
    </row>
    <row r="1304" spans="1:33" x14ac:dyDescent="0.25">
      <c r="A1304">
        <v>6993</v>
      </c>
      <c r="B1304">
        <v>24663</v>
      </c>
      <c r="C1304" s="6" t="s">
        <v>5020</v>
      </c>
      <c r="D1304" s="8">
        <v>145913678.59999999</v>
      </c>
      <c r="E1304" s="6" t="s">
        <v>5030</v>
      </c>
      <c r="G1304" s="10">
        <v>42571</v>
      </c>
      <c r="J1304" s="133">
        <f ca="1">VLOOKUP(A1304,OFFSET('Классификация клиентов'!$A$6,1,0,1000,2),2,0)</f>
        <v>1</v>
      </c>
      <c r="K1304" s="15">
        <f t="shared" si="141"/>
        <v>1</v>
      </c>
      <c r="L1304" s="15"/>
      <c r="M1304" s="15"/>
      <c r="N1304" s="16">
        <f t="shared" ca="1" si="143"/>
        <v>1</v>
      </c>
      <c r="O1304" s="8">
        <f t="shared" ca="1" si="144"/>
        <v>1</v>
      </c>
      <c r="P1304" s="8">
        <f t="shared" ca="1" si="145"/>
        <v>1</v>
      </c>
      <c r="Q1304" s="8">
        <f t="shared" si="142"/>
        <v>0</v>
      </c>
      <c r="R1304" s="16">
        <v>1</v>
      </c>
      <c r="S1304" s="16"/>
      <c r="T1304" s="19">
        <v>42602</v>
      </c>
      <c r="U1304" s="16">
        <v>0</v>
      </c>
      <c r="V1304" s="19"/>
      <c r="W1304" s="160"/>
      <c r="X1304" s="160"/>
      <c r="Y1304" s="160"/>
      <c r="Z1304" s="160"/>
      <c r="AA1304" s="160"/>
      <c r="AB1304" s="10">
        <v>42582</v>
      </c>
      <c r="AC1304" t="s">
        <v>296</v>
      </c>
      <c r="AD1304" s="160">
        <f t="shared" si="146"/>
        <v>0</v>
      </c>
      <c r="AF1304" t="s">
        <v>466</v>
      </c>
      <c r="AG1304" t="str">
        <f t="shared" si="147"/>
        <v/>
      </c>
    </row>
    <row r="1305" spans="1:33" x14ac:dyDescent="0.25">
      <c r="A1305">
        <v>7091</v>
      </c>
      <c r="B1305">
        <v>26954</v>
      </c>
      <c r="C1305" s="6" t="s">
        <v>6049</v>
      </c>
      <c r="D1305" s="8">
        <v>65513475.07</v>
      </c>
      <c r="E1305" s="6" t="s">
        <v>6193</v>
      </c>
      <c r="G1305" s="10">
        <v>41416</v>
      </c>
      <c r="J1305" s="133">
        <f ca="1">VLOOKUP(A1305,OFFSET('Классификация клиентов'!$A$6,1,0,1000,2),2,0)</f>
        <v>1</v>
      </c>
      <c r="K1305" s="15">
        <f t="shared" si="141"/>
        <v>1</v>
      </c>
      <c r="L1305" s="15"/>
      <c r="M1305" s="15"/>
      <c r="N1305" s="16">
        <f t="shared" ca="1" si="143"/>
        <v>1</v>
      </c>
      <c r="O1305" s="8">
        <f t="shared" ca="1" si="144"/>
        <v>1</v>
      </c>
      <c r="P1305" s="8">
        <f t="shared" ca="1" si="145"/>
        <v>1</v>
      </c>
      <c r="Q1305" s="8">
        <f t="shared" si="142"/>
        <v>0</v>
      </c>
      <c r="R1305" s="16">
        <v>1</v>
      </c>
      <c r="S1305" s="16"/>
      <c r="T1305" s="19">
        <v>41407</v>
      </c>
      <c r="U1305" s="16">
        <v>0</v>
      </c>
      <c r="V1305" s="19"/>
      <c r="W1305" s="160">
        <v>0</v>
      </c>
      <c r="X1305" s="160"/>
      <c r="Y1305" s="160"/>
      <c r="Z1305" s="160"/>
      <c r="AA1305" s="160"/>
      <c r="AB1305" s="10">
        <v>42696</v>
      </c>
      <c r="AC1305" t="s">
        <v>4334</v>
      </c>
      <c r="AD1305" s="160">
        <f t="shared" si="146"/>
        <v>1</v>
      </c>
      <c r="AF1305" t="s">
        <v>6194</v>
      </c>
      <c r="AG1305" t="str">
        <f t="shared" si="147"/>
        <v>реструктуризация (РКМКС БМ №17.14 от 2014-06-19)</v>
      </c>
    </row>
    <row r="1306" spans="1:33" x14ac:dyDescent="0.25">
      <c r="A1306">
        <v>7102</v>
      </c>
      <c r="B1306">
        <v>27061</v>
      </c>
      <c r="C1306" s="6" t="s">
        <v>6050</v>
      </c>
      <c r="D1306" s="8">
        <v>66500000</v>
      </c>
      <c r="E1306" s="6" t="s">
        <v>6195</v>
      </c>
      <c r="G1306" s="10">
        <v>41414</v>
      </c>
      <c r="J1306" s="133">
        <f ca="1">VLOOKUP(A1306,OFFSET('Классификация клиентов'!$A$6,1,0,1000,2),2,0)</f>
        <v>2.1</v>
      </c>
      <c r="K1306" s="15">
        <f t="shared" si="141"/>
        <v>3</v>
      </c>
      <c r="L1306" s="15"/>
      <c r="M1306" s="15"/>
      <c r="N1306" s="16">
        <f t="shared" ca="1" si="143"/>
        <v>4.0999999999999996</v>
      </c>
      <c r="O1306" s="8">
        <f t="shared" ca="1" si="144"/>
        <v>4.0999999999999996</v>
      </c>
      <c r="P1306" s="8">
        <f t="shared" ca="1" si="145"/>
        <v>4.0999999999999996</v>
      </c>
      <c r="Q1306" s="8">
        <f t="shared" si="142"/>
        <v>0</v>
      </c>
      <c r="R1306" s="16">
        <v>1</v>
      </c>
      <c r="S1306" s="16"/>
      <c r="T1306" s="19">
        <v>41425</v>
      </c>
      <c r="U1306" s="16">
        <v>369</v>
      </c>
      <c r="V1306" s="19"/>
      <c r="W1306" s="160"/>
      <c r="X1306" s="160"/>
      <c r="Y1306" s="160"/>
      <c r="Z1306" s="160"/>
      <c r="AA1306" s="160"/>
      <c r="AB1306" s="10">
        <v>42696</v>
      </c>
      <c r="AC1306" t="s">
        <v>4334</v>
      </c>
      <c r="AD1306" s="160">
        <f t="shared" si="146"/>
        <v>0</v>
      </c>
      <c r="AF1306" t="s">
        <v>466</v>
      </c>
      <c r="AG1306" t="str">
        <f t="shared" si="147"/>
        <v/>
      </c>
    </row>
    <row r="1307" spans="1:33" x14ac:dyDescent="0.25">
      <c r="A1307">
        <v>7123</v>
      </c>
      <c r="B1307">
        <v>27058</v>
      </c>
      <c r="C1307" s="6" t="s">
        <v>6051</v>
      </c>
      <c r="D1307" s="8">
        <v>2600000</v>
      </c>
      <c r="E1307" s="6" t="s">
        <v>6196</v>
      </c>
      <c r="G1307" s="10">
        <v>40681</v>
      </c>
      <c r="J1307" s="133">
        <f ca="1">VLOOKUP(A1307,OFFSET('Классификация клиентов'!$A$6,1,0,1000,2),2,0)</f>
        <v>3</v>
      </c>
      <c r="K1307" s="15">
        <f t="shared" si="141"/>
        <v>3</v>
      </c>
      <c r="L1307" s="15"/>
      <c r="M1307" s="15"/>
      <c r="N1307" s="16">
        <f t="shared" ca="1" si="143"/>
        <v>5</v>
      </c>
      <c r="O1307" s="8">
        <f t="shared" ca="1" si="144"/>
        <v>5</v>
      </c>
      <c r="P1307" s="8">
        <f t="shared" ca="1" si="145"/>
        <v>5</v>
      </c>
      <c r="Q1307" s="8">
        <f t="shared" si="142"/>
        <v>0</v>
      </c>
      <c r="R1307" s="16">
        <v>1</v>
      </c>
      <c r="S1307" s="16"/>
      <c r="T1307" s="19">
        <v>40694</v>
      </c>
      <c r="U1307" s="16">
        <v>490</v>
      </c>
      <c r="V1307" s="19"/>
      <c r="W1307" s="160"/>
      <c r="X1307" s="160"/>
      <c r="Y1307" s="160"/>
      <c r="Z1307" s="160"/>
      <c r="AA1307" s="160"/>
      <c r="AB1307" s="10">
        <v>42696</v>
      </c>
      <c r="AC1307" t="s">
        <v>4334</v>
      </c>
      <c r="AD1307" s="160">
        <f t="shared" si="146"/>
        <v>0</v>
      </c>
      <c r="AF1307" t="s">
        <v>466</v>
      </c>
      <c r="AG1307" t="str">
        <f t="shared" si="147"/>
        <v/>
      </c>
    </row>
    <row r="1308" spans="1:33" x14ac:dyDescent="0.25">
      <c r="A1308">
        <v>7123</v>
      </c>
      <c r="B1308">
        <v>27060</v>
      </c>
      <c r="C1308" s="6" t="s">
        <v>6052</v>
      </c>
      <c r="D1308" s="8">
        <v>4000000</v>
      </c>
      <c r="E1308" s="6" t="s">
        <v>6197</v>
      </c>
      <c r="G1308" s="10">
        <v>40808</v>
      </c>
      <c r="J1308" s="133">
        <f ca="1">VLOOKUP(A1308,OFFSET('Классификация клиентов'!$A$6,1,0,1000,2),2,0)</f>
        <v>3</v>
      </c>
      <c r="K1308" s="15">
        <f t="shared" si="141"/>
        <v>3</v>
      </c>
      <c r="L1308" s="15"/>
      <c r="M1308" s="15"/>
      <c r="N1308" s="16">
        <f t="shared" ca="1" si="143"/>
        <v>5</v>
      </c>
      <c r="O1308" s="8">
        <f t="shared" ca="1" si="144"/>
        <v>5</v>
      </c>
      <c r="P1308" s="8">
        <f t="shared" ca="1" si="145"/>
        <v>5</v>
      </c>
      <c r="Q1308" s="8">
        <f t="shared" si="142"/>
        <v>0</v>
      </c>
      <c r="R1308" s="16">
        <v>1</v>
      </c>
      <c r="S1308" s="16"/>
      <c r="T1308" s="19">
        <v>40844</v>
      </c>
      <c r="U1308" s="16">
        <v>490</v>
      </c>
      <c r="V1308" s="19"/>
      <c r="W1308" s="160"/>
      <c r="X1308" s="160"/>
      <c r="Y1308" s="160"/>
      <c r="Z1308" s="160"/>
      <c r="AA1308" s="160"/>
      <c r="AB1308" s="10">
        <v>42696</v>
      </c>
      <c r="AC1308" t="s">
        <v>4334</v>
      </c>
      <c r="AD1308" s="160">
        <f t="shared" si="146"/>
        <v>0</v>
      </c>
      <c r="AF1308" t="s">
        <v>466</v>
      </c>
      <c r="AG1308" t="str">
        <f t="shared" si="147"/>
        <v/>
      </c>
    </row>
    <row r="1309" spans="1:33" x14ac:dyDescent="0.25">
      <c r="A1309">
        <v>7243</v>
      </c>
      <c r="B1309">
        <v>26921</v>
      </c>
      <c r="C1309" s="6" t="s">
        <v>6053</v>
      </c>
      <c r="D1309" s="8">
        <v>110000000</v>
      </c>
      <c r="E1309" s="6" t="s">
        <v>6198</v>
      </c>
      <c r="G1309" s="10">
        <v>41479</v>
      </c>
      <c r="J1309" s="133">
        <f ca="1">VLOOKUP(A1309,OFFSET('Классификация клиентов'!$A$6,1,0,1000,2),2,0)</f>
        <v>3</v>
      </c>
      <c r="K1309" s="15">
        <f t="shared" si="141"/>
        <v>3</v>
      </c>
      <c r="L1309" s="15"/>
      <c r="M1309" s="15"/>
      <c r="N1309" s="16">
        <f t="shared" ca="1" si="143"/>
        <v>5</v>
      </c>
      <c r="O1309" s="8">
        <f t="shared" ca="1" si="144"/>
        <v>5</v>
      </c>
      <c r="P1309" s="8">
        <f t="shared" ca="1" si="145"/>
        <v>5</v>
      </c>
      <c r="Q1309" s="8">
        <f t="shared" si="142"/>
        <v>0</v>
      </c>
      <c r="R1309" s="16">
        <v>1</v>
      </c>
      <c r="S1309" s="16"/>
      <c r="T1309" s="19">
        <v>41480</v>
      </c>
      <c r="U1309" s="16">
        <v>307</v>
      </c>
      <c r="V1309" s="19"/>
      <c r="W1309" s="160"/>
      <c r="X1309" s="160"/>
      <c r="Y1309" s="160"/>
      <c r="Z1309" s="160"/>
      <c r="AA1309" s="160"/>
      <c r="AB1309" s="10">
        <v>42696</v>
      </c>
      <c r="AC1309" t="s">
        <v>4334</v>
      </c>
      <c r="AD1309" s="160">
        <f t="shared" si="146"/>
        <v>0</v>
      </c>
      <c r="AF1309" t="s">
        <v>466</v>
      </c>
      <c r="AG1309" t="str">
        <f t="shared" si="147"/>
        <v/>
      </c>
    </row>
    <row r="1310" spans="1:33" x14ac:dyDescent="0.25">
      <c r="A1310">
        <v>7243</v>
      </c>
      <c r="B1310">
        <v>26922</v>
      </c>
      <c r="C1310" s="6" t="s">
        <v>6054</v>
      </c>
      <c r="D1310" s="8">
        <v>91500543.310000002</v>
      </c>
      <c r="E1310" s="6" t="s">
        <v>6199</v>
      </c>
      <c r="G1310" s="10">
        <v>41166</v>
      </c>
      <c r="J1310" s="133">
        <f ca="1">VLOOKUP(A1310,OFFSET('Классификация клиентов'!$A$6,1,0,1000,2),2,0)</f>
        <v>3</v>
      </c>
      <c r="K1310" s="15">
        <f t="shared" si="141"/>
        <v>3</v>
      </c>
      <c r="L1310" s="15"/>
      <c r="M1310" s="15"/>
      <c r="N1310" s="16">
        <f t="shared" ca="1" si="143"/>
        <v>5</v>
      </c>
      <c r="O1310" s="8">
        <f t="shared" ca="1" si="144"/>
        <v>5</v>
      </c>
      <c r="P1310" s="8">
        <f t="shared" ca="1" si="145"/>
        <v>5</v>
      </c>
      <c r="Q1310" s="8">
        <f t="shared" si="142"/>
        <v>0</v>
      </c>
      <c r="R1310" s="16">
        <v>1</v>
      </c>
      <c r="S1310" s="16"/>
      <c r="T1310" s="19">
        <v>41169</v>
      </c>
      <c r="U1310" s="16">
        <v>307</v>
      </c>
      <c r="V1310" s="19"/>
      <c r="W1310" s="160"/>
      <c r="X1310" s="160"/>
      <c r="Y1310" s="160"/>
      <c r="Z1310" s="160"/>
      <c r="AA1310" s="160"/>
      <c r="AB1310" s="10">
        <v>42696</v>
      </c>
      <c r="AC1310" t="s">
        <v>4334</v>
      </c>
      <c r="AD1310" s="160">
        <f t="shared" si="146"/>
        <v>0</v>
      </c>
      <c r="AF1310" t="s">
        <v>466</v>
      </c>
      <c r="AG1310" t="str">
        <f t="shared" si="147"/>
        <v/>
      </c>
    </row>
    <row r="1311" spans="1:33" x14ac:dyDescent="0.25">
      <c r="A1311">
        <v>7257</v>
      </c>
      <c r="B1311">
        <v>18438</v>
      </c>
      <c r="C1311" s="6" t="s">
        <v>4147</v>
      </c>
      <c r="D1311" s="8">
        <v>16720852.449999999</v>
      </c>
      <c r="E1311" s="6" t="s">
        <v>4203</v>
      </c>
      <c r="G1311" s="10">
        <v>41467</v>
      </c>
      <c r="J1311" s="133">
        <f ca="1">VLOOKUP(A1311,OFFSET('Классификация клиентов'!$A$6,1,0,1000,2),2,0)</f>
        <v>2.1</v>
      </c>
      <c r="K1311" s="15">
        <f t="shared" si="141"/>
        <v>3</v>
      </c>
      <c r="L1311" s="15"/>
      <c r="M1311" s="15"/>
      <c r="N1311" s="16">
        <f t="shared" ca="1" si="143"/>
        <v>4.0999999999999996</v>
      </c>
      <c r="O1311" s="8">
        <f t="shared" ca="1" si="144"/>
        <v>4.0999999999999996</v>
      </c>
      <c r="P1311" s="8">
        <f t="shared" ca="1" si="145"/>
        <v>4.0999999999999996</v>
      </c>
      <c r="Q1311" s="8">
        <f t="shared" si="142"/>
        <v>0</v>
      </c>
      <c r="R1311" s="16">
        <v>1</v>
      </c>
      <c r="S1311" s="16"/>
      <c r="T1311" s="19">
        <v>41467</v>
      </c>
      <c r="U1311" s="16">
        <v>671</v>
      </c>
      <c r="V1311" s="19"/>
      <c r="W1311" s="160"/>
      <c r="X1311" s="160"/>
      <c r="Y1311" s="160"/>
      <c r="Z1311" s="160"/>
      <c r="AA1311" s="160"/>
      <c r="AB1311" s="10">
        <v>42755</v>
      </c>
      <c r="AC1311" t="s">
        <v>353</v>
      </c>
      <c r="AD1311" s="160">
        <f t="shared" si="146"/>
        <v>0</v>
      </c>
      <c r="AF1311" t="s">
        <v>466</v>
      </c>
      <c r="AG1311" t="str">
        <f t="shared" si="147"/>
        <v/>
      </c>
    </row>
    <row r="1312" spans="1:33" x14ac:dyDescent="0.25">
      <c r="A1312">
        <v>7262</v>
      </c>
      <c r="B1312">
        <v>26826</v>
      </c>
      <c r="C1312" s="6" t="s">
        <v>5737</v>
      </c>
      <c r="D1312" s="8">
        <v>294193661.20999998</v>
      </c>
      <c r="E1312" s="6" t="s">
        <v>5742</v>
      </c>
      <c r="G1312" s="10">
        <v>42667</v>
      </c>
      <c r="J1312" s="133">
        <f ca="1">VLOOKUP(A1312,OFFSET('Классификация клиентов'!$A$6,1,0,1000,2),2,0)</f>
        <v>2.1</v>
      </c>
      <c r="K1312" s="15">
        <f t="shared" si="141"/>
        <v>1</v>
      </c>
      <c r="L1312" s="15"/>
      <c r="M1312" s="15"/>
      <c r="N1312" s="16">
        <f t="shared" ca="1" si="143"/>
        <v>2.1</v>
      </c>
      <c r="O1312" s="8">
        <f t="shared" ca="1" si="144"/>
        <v>2.1</v>
      </c>
      <c r="P1312" s="8">
        <f t="shared" ca="1" si="145"/>
        <v>2.1</v>
      </c>
      <c r="Q1312" s="8">
        <f t="shared" si="142"/>
        <v>0</v>
      </c>
      <c r="R1312" s="16">
        <v>1</v>
      </c>
      <c r="S1312" s="16"/>
      <c r="T1312" s="19">
        <v>42667</v>
      </c>
      <c r="U1312" s="16">
        <v>0</v>
      </c>
      <c r="V1312" s="19"/>
      <c r="W1312" s="160"/>
      <c r="X1312" s="160"/>
      <c r="Y1312" s="160"/>
      <c r="Z1312" s="160"/>
      <c r="AA1312" s="160"/>
      <c r="AB1312" s="10">
        <v>42755</v>
      </c>
      <c r="AC1312" t="s">
        <v>239</v>
      </c>
      <c r="AD1312" s="160">
        <f t="shared" si="146"/>
        <v>0</v>
      </c>
      <c r="AF1312" t="s">
        <v>466</v>
      </c>
      <c r="AG1312" t="str">
        <f t="shared" si="147"/>
        <v/>
      </c>
    </row>
    <row r="1313" spans="1:33" x14ac:dyDescent="0.25">
      <c r="A1313">
        <v>7285</v>
      </c>
      <c r="B1313">
        <v>23688</v>
      </c>
      <c r="C1313" s="6" t="s">
        <v>4953</v>
      </c>
      <c r="D1313" s="8">
        <v>140639580.71000001</v>
      </c>
      <c r="E1313" s="6" t="s">
        <v>4970</v>
      </c>
      <c r="G1313" s="10">
        <v>41635</v>
      </c>
      <c r="J1313" s="133">
        <f ca="1">VLOOKUP(A1313,OFFSET('Классификация клиентов'!$A$6,1,0,1000,2),2,0)</f>
        <v>3</v>
      </c>
      <c r="K1313" s="15">
        <f t="shared" si="141"/>
        <v>3</v>
      </c>
      <c r="L1313" s="15"/>
      <c r="M1313" s="15"/>
      <c r="N1313" s="16">
        <f t="shared" ca="1" si="143"/>
        <v>5</v>
      </c>
      <c r="O1313" s="8">
        <f t="shared" ca="1" si="144"/>
        <v>5</v>
      </c>
      <c r="P1313" s="8">
        <f t="shared" ca="1" si="145"/>
        <v>5</v>
      </c>
      <c r="Q1313" s="8">
        <f t="shared" si="142"/>
        <v>0</v>
      </c>
      <c r="R1313" s="16">
        <v>1</v>
      </c>
      <c r="S1313" s="16"/>
      <c r="T1313" s="19">
        <v>36526</v>
      </c>
      <c r="U1313" s="16">
        <v>313</v>
      </c>
      <c r="V1313" s="19"/>
      <c r="W1313" s="160"/>
      <c r="X1313" s="160"/>
      <c r="Y1313" s="160"/>
      <c r="Z1313" s="160"/>
      <c r="AA1313" s="160"/>
      <c r="AB1313" s="10">
        <v>42566</v>
      </c>
      <c r="AC1313" t="s">
        <v>563</v>
      </c>
      <c r="AD1313" s="160">
        <f t="shared" si="146"/>
        <v>0</v>
      </c>
      <c r="AF1313" t="s">
        <v>466</v>
      </c>
      <c r="AG1313" t="str">
        <f t="shared" si="147"/>
        <v/>
      </c>
    </row>
    <row r="1314" spans="1:33" x14ac:dyDescent="0.25">
      <c r="A1314">
        <v>7285</v>
      </c>
      <c r="B1314">
        <v>23689</v>
      </c>
      <c r="C1314" s="6" t="s">
        <v>4954</v>
      </c>
      <c r="D1314" s="8">
        <v>123423845.16</v>
      </c>
      <c r="E1314" s="6" t="s">
        <v>4971</v>
      </c>
      <c r="G1314" s="10">
        <v>41726</v>
      </c>
      <c r="J1314" s="133">
        <f ca="1">VLOOKUP(A1314,OFFSET('Классификация клиентов'!$A$6,1,0,1000,2),2,0)</f>
        <v>3</v>
      </c>
      <c r="K1314" s="15">
        <f t="shared" si="141"/>
        <v>3</v>
      </c>
      <c r="L1314" s="15"/>
      <c r="M1314" s="15"/>
      <c r="N1314" s="16">
        <f t="shared" ca="1" si="143"/>
        <v>5</v>
      </c>
      <c r="O1314" s="8">
        <f t="shared" ca="1" si="144"/>
        <v>5</v>
      </c>
      <c r="P1314" s="8">
        <f t="shared" ca="1" si="145"/>
        <v>5</v>
      </c>
      <c r="Q1314" s="8">
        <f t="shared" si="142"/>
        <v>0</v>
      </c>
      <c r="R1314" s="16">
        <v>1</v>
      </c>
      <c r="S1314" s="16"/>
      <c r="T1314" s="19">
        <v>36526</v>
      </c>
      <c r="U1314" s="16">
        <v>313</v>
      </c>
      <c r="V1314" s="19"/>
      <c r="W1314" s="160">
        <v>1</v>
      </c>
      <c r="X1314" s="160"/>
      <c r="Y1314" s="160"/>
      <c r="Z1314" s="160"/>
      <c r="AA1314" s="160"/>
      <c r="AB1314" s="10">
        <v>42566</v>
      </c>
      <c r="AC1314" t="s">
        <v>563</v>
      </c>
      <c r="AD1314" s="160">
        <f t="shared" si="146"/>
        <v>1</v>
      </c>
      <c r="AF1314" t="s">
        <v>1851</v>
      </c>
      <c r="AG1314" t="str">
        <f t="shared" si="147"/>
        <v>реструктуризация (РУОБ отсутствует)</v>
      </c>
    </row>
    <row r="1315" spans="1:33" x14ac:dyDescent="0.25">
      <c r="A1315">
        <v>7285</v>
      </c>
      <c r="B1315">
        <v>23690</v>
      </c>
      <c r="C1315" s="6" t="s">
        <v>4955</v>
      </c>
      <c r="D1315" s="8">
        <v>388888689.49000001</v>
      </c>
      <c r="E1315" s="6" t="s">
        <v>4972</v>
      </c>
      <c r="G1315" s="10">
        <v>41809</v>
      </c>
      <c r="J1315" s="133">
        <f ca="1">VLOOKUP(A1315,OFFSET('Классификация клиентов'!$A$6,1,0,1000,2),2,0)</f>
        <v>3</v>
      </c>
      <c r="K1315" s="15">
        <f t="shared" si="141"/>
        <v>3</v>
      </c>
      <c r="L1315" s="15"/>
      <c r="M1315" s="15"/>
      <c r="N1315" s="16">
        <f t="shared" ca="1" si="143"/>
        <v>5</v>
      </c>
      <c r="O1315" s="8">
        <f t="shared" ca="1" si="144"/>
        <v>5</v>
      </c>
      <c r="P1315" s="8">
        <f t="shared" ca="1" si="145"/>
        <v>5</v>
      </c>
      <c r="Q1315" s="8">
        <f t="shared" si="142"/>
        <v>0</v>
      </c>
      <c r="R1315" s="16">
        <v>1</v>
      </c>
      <c r="S1315" s="16"/>
      <c r="T1315" s="19">
        <v>36526</v>
      </c>
      <c r="U1315" s="16">
        <v>342</v>
      </c>
      <c r="V1315" s="19"/>
      <c r="W1315" s="160">
        <v>1</v>
      </c>
      <c r="X1315" s="160"/>
      <c r="Y1315" s="160"/>
      <c r="Z1315" s="160"/>
      <c r="AA1315" s="160"/>
      <c r="AB1315" s="10">
        <v>42566</v>
      </c>
      <c r="AC1315" t="s">
        <v>563</v>
      </c>
      <c r="AD1315" s="160">
        <f t="shared" si="146"/>
        <v>1</v>
      </c>
      <c r="AF1315" t="s">
        <v>1851</v>
      </c>
      <c r="AG1315" t="str">
        <f t="shared" si="147"/>
        <v>реструктуризация (РУОБ отсутствует)</v>
      </c>
    </row>
    <row r="1316" spans="1:33" x14ac:dyDescent="0.25">
      <c r="A1316">
        <v>7285</v>
      </c>
      <c r="B1316">
        <v>23691</v>
      </c>
      <c r="C1316" s="6" t="s">
        <v>4956</v>
      </c>
      <c r="D1316" s="8">
        <v>425000000</v>
      </c>
      <c r="E1316" s="6" t="s">
        <v>4973</v>
      </c>
      <c r="G1316" s="10">
        <v>41809</v>
      </c>
      <c r="J1316" s="133">
        <f ca="1">VLOOKUP(A1316,OFFSET('Классификация клиентов'!$A$6,1,0,1000,2),2,0)</f>
        <v>3</v>
      </c>
      <c r="K1316" s="15">
        <f t="shared" si="141"/>
        <v>3</v>
      </c>
      <c r="L1316" s="15"/>
      <c r="M1316" s="15"/>
      <c r="N1316" s="16">
        <f t="shared" ca="1" si="143"/>
        <v>5</v>
      </c>
      <c r="O1316" s="8">
        <f t="shared" ca="1" si="144"/>
        <v>5</v>
      </c>
      <c r="P1316" s="8">
        <f t="shared" ca="1" si="145"/>
        <v>5</v>
      </c>
      <c r="Q1316" s="8">
        <f t="shared" si="142"/>
        <v>0</v>
      </c>
      <c r="R1316" s="16">
        <v>1</v>
      </c>
      <c r="S1316" s="16"/>
      <c r="T1316" s="19">
        <v>36526</v>
      </c>
      <c r="U1316" s="16">
        <v>342</v>
      </c>
      <c r="V1316" s="19"/>
      <c r="W1316" s="160"/>
      <c r="X1316" s="160"/>
      <c r="Y1316" s="160"/>
      <c r="Z1316" s="160"/>
      <c r="AA1316" s="160"/>
      <c r="AB1316" s="10">
        <v>42566</v>
      </c>
      <c r="AC1316" t="s">
        <v>563</v>
      </c>
      <c r="AD1316" s="160">
        <f t="shared" si="146"/>
        <v>0</v>
      </c>
      <c r="AF1316" t="s">
        <v>466</v>
      </c>
      <c r="AG1316" t="str">
        <f t="shared" si="147"/>
        <v/>
      </c>
    </row>
    <row r="1317" spans="1:33" x14ac:dyDescent="0.25">
      <c r="A1317">
        <v>7319</v>
      </c>
      <c r="B1317">
        <v>27000</v>
      </c>
      <c r="C1317" s="6" t="s">
        <v>6055</v>
      </c>
      <c r="D1317" s="8">
        <v>114970964.89</v>
      </c>
      <c r="E1317" s="6" t="s">
        <v>6200</v>
      </c>
      <c r="G1317" s="10">
        <v>41633</v>
      </c>
      <c r="J1317" s="133">
        <f ca="1">VLOOKUP(A1317,OFFSET('Классификация клиентов'!$A$6,1,0,1000,2),2,0)</f>
        <v>1</v>
      </c>
      <c r="K1317" s="15">
        <f t="shared" si="141"/>
        <v>1</v>
      </c>
      <c r="L1317" s="15"/>
      <c r="M1317" s="15"/>
      <c r="N1317" s="16">
        <f t="shared" ca="1" si="143"/>
        <v>1</v>
      </c>
      <c r="O1317" s="8">
        <f t="shared" ca="1" si="144"/>
        <v>1</v>
      </c>
      <c r="P1317" s="8">
        <f t="shared" ca="1" si="145"/>
        <v>1</v>
      </c>
      <c r="Q1317" s="8">
        <f t="shared" si="142"/>
        <v>0</v>
      </c>
      <c r="R1317" s="16">
        <v>1</v>
      </c>
      <c r="S1317" s="16"/>
      <c r="T1317" s="19">
        <v>41639</v>
      </c>
      <c r="U1317" s="16">
        <v>0</v>
      </c>
      <c r="V1317" s="19"/>
      <c r="W1317" s="160"/>
      <c r="X1317" s="160"/>
      <c r="Y1317" s="160"/>
      <c r="Z1317" s="160"/>
      <c r="AA1317" s="160"/>
      <c r="AB1317" s="10">
        <v>42696</v>
      </c>
      <c r="AC1317" t="s">
        <v>4334</v>
      </c>
      <c r="AD1317" s="160">
        <f t="shared" si="146"/>
        <v>0</v>
      </c>
      <c r="AF1317" t="s">
        <v>466</v>
      </c>
      <c r="AG1317" t="str">
        <f t="shared" si="147"/>
        <v/>
      </c>
    </row>
    <row r="1318" spans="1:33" x14ac:dyDescent="0.25">
      <c r="A1318">
        <v>7321</v>
      </c>
      <c r="B1318">
        <v>26535</v>
      </c>
      <c r="C1318" s="6" t="s">
        <v>5217</v>
      </c>
      <c r="D1318" s="8">
        <v>20000000</v>
      </c>
      <c r="E1318" s="6" t="s">
        <v>5219</v>
      </c>
      <c r="G1318" s="10">
        <v>41841</v>
      </c>
      <c r="J1318" s="133">
        <f ca="1">VLOOKUP(A1318,OFFSET('Классификация клиентов'!$A$6,1,0,1000,2),2,0)</f>
        <v>3</v>
      </c>
      <c r="K1318" s="15">
        <f t="shared" si="141"/>
        <v>3</v>
      </c>
      <c r="L1318" s="15"/>
      <c r="M1318" s="15"/>
      <c r="N1318" s="16">
        <f t="shared" ca="1" si="143"/>
        <v>5</v>
      </c>
      <c r="O1318" s="8">
        <f t="shared" ca="1" si="144"/>
        <v>5</v>
      </c>
      <c r="P1318" s="8">
        <f t="shared" ca="1" si="145"/>
        <v>5</v>
      </c>
      <c r="Q1318" s="8">
        <f t="shared" si="142"/>
        <v>0</v>
      </c>
      <c r="R1318" s="16">
        <v>1</v>
      </c>
      <c r="S1318" s="16"/>
      <c r="T1318" s="19">
        <v>36526</v>
      </c>
      <c r="U1318" s="16">
        <v>266</v>
      </c>
      <c r="V1318" s="19"/>
      <c r="W1318" s="160"/>
      <c r="X1318" s="160"/>
      <c r="Y1318" s="160"/>
      <c r="Z1318" s="160"/>
      <c r="AA1318" s="160"/>
      <c r="AB1318" s="10">
        <v>42683</v>
      </c>
      <c r="AC1318" t="s">
        <v>563</v>
      </c>
      <c r="AD1318" s="160">
        <f t="shared" si="146"/>
        <v>0</v>
      </c>
      <c r="AF1318" t="s">
        <v>466</v>
      </c>
      <c r="AG1318" t="str">
        <f t="shared" si="147"/>
        <v/>
      </c>
    </row>
    <row r="1319" spans="1:33" x14ac:dyDescent="0.25">
      <c r="A1319">
        <v>7321</v>
      </c>
      <c r="B1319">
        <v>26536</v>
      </c>
      <c r="C1319" s="6" t="s">
        <v>5341</v>
      </c>
      <c r="D1319" s="8">
        <v>73521416.510000005</v>
      </c>
      <c r="E1319" s="6" t="s">
        <v>5220</v>
      </c>
      <c r="G1319" s="10">
        <v>41901</v>
      </c>
      <c r="J1319" s="133">
        <f ca="1">VLOOKUP(A1319,OFFSET('Классификация клиентов'!$A$6,1,0,1000,2),2,0)</f>
        <v>3</v>
      </c>
      <c r="K1319" s="15">
        <f t="shared" si="141"/>
        <v>3</v>
      </c>
      <c r="L1319" s="15"/>
      <c r="M1319" s="15"/>
      <c r="N1319" s="16">
        <f t="shared" ca="1" si="143"/>
        <v>5</v>
      </c>
      <c r="O1319" s="8">
        <f t="shared" ca="1" si="144"/>
        <v>5</v>
      </c>
      <c r="P1319" s="8">
        <f t="shared" ca="1" si="145"/>
        <v>5</v>
      </c>
      <c r="Q1319" s="8">
        <f t="shared" si="142"/>
        <v>0</v>
      </c>
      <c r="R1319" s="16">
        <v>1</v>
      </c>
      <c r="S1319" s="16"/>
      <c r="T1319" s="19">
        <v>36526</v>
      </c>
      <c r="U1319" s="16">
        <v>272</v>
      </c>
      <c r="V1319" s="19"/>
      <c r="W1319" s="160"/>
      <c r="X1319" s="160"/>
      <c r="Y1319" s="160"/>
      <c r="Z1319" s="160"/>
      <c r="AA1319" s="160"/>
      <c r="AB1319" s="10">
        <v>42683</v>
      </c>
      <c r="AC1319" t="s">
        <v>563</v>
      </c>
      <c r="AD1319" s="160">
        <f t="shared" si="146"/>
        <v>0</v>
      </c>
      <c r="AF1319" t="s">
        <v>466</v>
      </c>
      <c r="AG1319" t="str">
        <f t="shared" si="147"/>
        <v/>
      </c>
    </row>
    <row r="1320" spans="1:33" x14ac:dyDescent="0.25">
      <c r="A1320">
        <v>7339</v>
      </c>
      <c r="B1320">
        <v>26944</v>
      </c>
      <c r="C1320" s="6" t="s">
        <v>6056</v>
      </c>
      <c r="D1320" s="8">
        <v>59109550.909999996</v>
      </c>
      <c r="E1320" s="6" t="s">
        <v>6201</v>
      </c>
      <c r="G1320" s="10">
        <v>41808</v>
      </c>
      <c r="J1320" s="133">
        <f ca="1">VLOOKUP(A1320,OFFSET('Классификация клиентов'!$A$6,1,0,1000,2),2,0)</f>
        <v>2.1</v>
      </c>
      <c r="K1320" s="15">
        <f t="shared" si="141"/>
        <v>3</v>
      </c>
      <c r="L1320" s="15"/>
      <c r="M1320" s="15"/>
      <c r="N1320" s="16">
        <f t="shared" ca="1" si="143"/>
        <v>4.0999999999999996</v>
      </c>
      <c r="O1320" s="8">
        <f t="shared" ca="1" si="144"/>
        <v>4.0999999999999996</v>
      </c>
      <c r="P1320" s="8">
        <f t="shared" ca="1" si="145"/>
        <v>4.0999999999999996</v>
      </c>
      <c r="Q1320" s="8">
        <f t="shared" si="142"/>
        <v>0</v>
      </c>
      <c r="R1320" s="16">
        <v>1</v>
      </c>
      <c r="S1320" s="16"/>
      <c r="T1320" s="19">
        <v>41817</v>
      </c>
      <c r="U1320" s="16">
        <v>442</v>
      </c>
      <c r="V1320" s="19"/>
      <c r="W1320" s="160"/>
      <c r="X1320" s="160"/>
      <c r="Y1320" s="160"/>
      <c r="Z1320" s="160"/>
      <c r="AA1320" s="160"/>
      <c r="AB1320" s="10">
        <v>42696</v>
      </c>
      <c r="AC1320" t="s">
        <v>4334</v>
      </c>
      <c r="AD1320" s="160">
        <f t="shared" si="146"/>
        <v>0</v>
      </c>
      <c r="AF1320" t="s">
        <v>466</v>
      </c>
      <c r="AG1320" t="str">
        <f t="shared" si="147"/>
        <v/>
      </c>
    </row>
    <row r="1321" spans="1:33" x14ac:dyDescent="0.25">
      <c r="A1321">
        <v>7376</v>
      </c>
      <c r="B1321">
        <v>18279</v>
      </c>
      <c r="C1321" s="6" t="s">
        <v>5207</v>
      </c>
      <c r="D1321" s="8">
        <v>2807467519.3400002</v>
      </c>
      <c r="E1321" s="6" t="s">
        <v>4204</v>
      </c>
      <c r="G1321" s="10">
        <v>41810</v>
      </c>
      <c r="J1321" s="133">
        <f ca="1">VLOOKUP(A1321,OFFSET('Классификация клиентов'!$A$6,1,0,1000,2),2,0)</f>
        <v>3</v>
      </c>
      <c r="K1321" s="15">
        <f t="shared" si="141"/>
        <v>3</v>
      </c>
      <c r="L1321" s="15"/>
      <c r="M1321" s="15"/>
      <c r="N1321" s="16">
        <f t="shared" ca="1" si="143"/>
        <v>5</v>
      </c>
      <c r="O1321" s="8">
        <f t="shared" ca="1" si="144"/>
        <v>5</v>
      </c>
      <c r="P1321" s="8">
        <f t="shared" ca="1" si="145"/>
        <v>5</v>
      </c>
      <c r="Q1321" s="8">
        <f t="shared" si="142"/>
        <v>0</v>
      </c>
      <c r="R1321" s="16">
        <v>1</v>
      </c>
      <c r="S1321" s="16"/>
      <c r="T1321" s="19">
        <v>36526</v>
      </c>
      <c r="U1321" s="16">
        <v>219</v>
      </c>
      <c r="V1321" s="19"/>
      <c r="W1321" s="160">
        <v>0</v>
      </c>
      <c r="X1321" s="160"/>
      <c r="Y1321" s="160">
        <v>0</v>
      </c>
      <c r="Z1321" s="160"/>
      <c r="AA1321" s="160"/>
      <c r="AB1321" s="10">
        <v>42660</v>
      </c>
      <c r="AC1321" t="s">
        <v>563</v>
      </c>
      <c r="AD1321" s="160">
        <f t="shared" si="146"/>
        <v>2</v>
      </c>
      <c r="AF1321" t="s">
        <v>4352</v>
      </c>
      <c r="AG1321" t="str">
        <f t="shared" si="147"/>
        <v>реструктуризация (РП БМ №105 от 2014-12-15);
цели: предоставление/погашение займов 3 лицам (РП БМ №50 от 2014-06-09)</v>
      </c>
    </row>
    <row r="1322" spans="1:33" x14ac:dyDescent="0.25">
      <c r="A1322">
        <v>7385</v>
      </c>
      <c r="B1322">
        <v>18280</v>
      </c>
      <c r="C1322" s="6" t="s">
        <v>4148</v>
      </c>
      <c r="D1322" s="8">
        <v>2517153398.6999998</v>
      </c>
      <c r="E1322" s="6" t="s">
        <v>4205</v>
      </c>
      <c r="G1322" s="10">
        <v>41898</v>
      </c>
      <c r="J1322" s="133">
        <f ca="1">VLOOKUP(A1322,OFFSET('Классификация клиентов'!$A$6,1,0,1000,2),2,0)</f>
        <v>1</v>
      </c>
      <c r="K1322" s="15">
        <f t="shared" si="141"/>
        <v>1</v>
      </c>
      <c r="L1322" s="15"/>
      <c r="M1322" s="15"/>
      <c r="N1322" s="16">
        <f t="shared" ca="1" si="143"/>
        <v>1</v>
      </c>
      <c r="O1322" s="8">
        <f t="shared" ca="1" si="144"/>
        <v>1</v>
      </c>
      <c r="P1322" s="8">
        <f t="shared" ca="1" si="145"/>
        <v>1</v>
      </c>
      <c r="Q1322" s="8">
        <f t="shared" si="142"/>
        <v>0</v>
      </c>
      <c r="R1322" s="16">
        <v>1</v>
      </c>
      <c r="S1322" s="16"/>
      <c r="T1322" s="19">
        <v>36526</v>
      </c>
      <c r="U1322" s="16">
        <v>0</v>
      </c>
      <c r="V1322" s="19"/>
      <c r="W1322" s="160"/>
      <c r="X1322" s="160"/>
      <c r="Y1322" s="160">
        <v>0</v>
      </c>
      <c r="Z1322" s="160"/>
      <c r="AA1322" s="160"/>
      <c r="AB1322" s="10">
        <v>42521</v>
      </c>
      <c r="AC1322" t="s">
        <v>296</v>
      </c>
      <c r="AD1322" s="160">
        <f t="shared" si="146"/>
        <v>1</v>
      </c>
      <c r="AF1322" t="s">
        <v>4353</v>
      </c>
      <c r="AG1322" t="str">
        <f t="shared" si="147"/>
        <v>цели: погашение задолженности 3 лиц перед др. банками (РП БМ №81 от 2014-09-22);
цели: предоставление/погашение займов 3 лицам (РП БМ №81 от 2014-09-22)</v>
      </c>
    </row>
    <row r="1323" spans="1:33" x14ac:dyDescent="0.25">
      <c r="A1323">
        <v>7386</v>
      </c>
      <c r="B1323">
        <v>18281</v>
      </c>
      <c r="C1323" s="6" t="s">
        <v>4149</v>
      </c>
      <c r="D1323" s="8">
        <v>1059551465.02</v>
      </c>
      <c r="E1323" s="6" t="s">
        <v>4206</v>
      </c>
      <c r="G1323" s="10">
        <v>41898</v>
      </c>
      <c r="J1323" s="133">
        <f ca="1">VLOOKUP(A1323,OFFSET('Классификация клиентов'!$A$6,1,0,1000,2),2,0)</f>
        <v>1</v>
      </c>
      <c r="K1323" s="15">
        <f t="shared" si="141"/>
        <v>1</v>
      </c>
      <c r="L1323" s="15"/>
      <c r="M1323" s="15"/>
      <c r="N1323" s="16">
        <f t="shared" ca="1" si="143"/>
        <v>1</v>
      </c>
      <c r="O1323" s="8">
        <f t="shared" ca="1" si="144"/>
        <v>1</v>
      </c>
      <c r="P1323" s="8">
        <f t="shared" ca="1" si="145"/>
        <v>1</v>
      </c>
      <c r="Q1323" s="8">
        <f t="shared" si="142"/>
        <v>0</v>
      </c>
      <c r="R1323" s="16">
        <v>1</v>
      </c>
      <c r="S1323" s="16"/>
      <c r="T1323" s="19">
        <v>36526</v>
      </c>
      <c r="U1323" s="16">
        <v>0</v>
      </c>
      <c r="V1323" s="19"/>
      <c r="W1323" s="160"/>
      <c r="X1323" s="160"/>
      <c r="Y1323" s="160">
        <v>0</v>
      </c>
      <c r="Z1323" s="160"/>
      <c r="AA1323" s="160"/>
      <c r="AB1323" s="10">
        <v>42521</v>
      </c>
      <c r="AC1323" t="s">
        <v>296</v>
      </c>
      <c r="AD1323" s="160">
        <f t="shared" si="146"/>
        <v>1</v>
      </c>
      <c r="AF1323" t="s">
        <v>4354</v>
      </c>
      <c r="AG1323" t="str">
        <f t="shared" si="147"/>
        <v>цели: погашение задолженности 3 лиц перед др. банками (РКК БМ №8.88 от 2014-07-16);
цели: предоставление/погашение займов 3 лицам (РКК БМ №8.88 от 2014-07-16)</v>
      </c>
    </row>
    <row r="1324" spans="1:33" x14ac:dyDescent="0.25">
      <c r="A1324">
        <v>7405</v>
      </c>
      <c r="B1324">
        <v>27059</v>
      </c>
      <c r="C1324" s="6" t="s">
        <v>6057</v>
      </c>
      <c r="D1324" s="8">
        <v>42231037.969999999</v>
      </c>
      <c r="E1324" s="6" t="s">
        <v>6202</v>
      </c>
      <c r="G1324" s="10">
        <v>41800</v>
      </c>
      <c r="J1324" s="133">
        <f ca="1">VLOOKUP(A1324,OFFSET('Классификация клиентов'!$A$6,1,0,1000,2),2,0)</f>
        <v>3</v>
      </c>
      <c r="K1324" s="15">
        <f t="shared" si="141"/>
        <v>3</v>
      </c>
      <c r="L1324" s="15"/>
      <c r="M1324" s="15"/>
      <c r="N1324" s="16">
        <f t="shared" ca="1" si="143"/>
        <v>5</v>
      </c>
      <c r="O1324" s="8">
        <f t="shared" ca="1" si="144"/>
        <v>5</v>
      </c>
      <c r="P1324" s="8">
        <f t="shared" ca="1" si="145"/>
        <v>5</v>
      </c>
      <c r="Q1324" s="8">
        <f t="shared" si="142"/>
        <v>0</v>
      </c>
      <c r="R1324" s="16">
        <v>1</v>
      </c>
      <c r="S1324" s="16"/>
      <c r="T1324" s="19">
        <v>41820</v>
      </c>
      <c r="U1324" s="16">
        <v>520</v>
      </c>
      <c r="V1324" s="19"/>
      <c r="W1324" s="160"/>
      <c r="X1324" s="160"/>
      <c r="Y1324" s="160"/>
      <c r="Z1324" s="160"/>
      <c r="AA1324" s="160"/>
      <c r="AB1324" s="10">
        <v>42696</v>
      </c>
      <c r="AC1324" t="s">
        <v>4334</v>
      </c>
      <c r="AD1324" s="160">
        <f t="shared" si="146"/>
        <v>0</v>
      </c>
      <c r="AF1324" t="s">
        <v>466</v>
      </c>
      <c r="AG1324" t="str">
        <f t="shared" si="147"/>
        <v/>
      </c>
    </row>
    <row r="1325" spans="1:33" x14ac:dyDescent="0.25">
      <c r="A1325">
        <v>7428</v>
      </c>
      <c r="B1325">
        <v>26928</v>
      </c>
      <c r="C1325" s="6" t="s">
        <v>6058</v>
      </c>
      <c r="D1325" s="8">
        <v>19965000</v>
      </c>
      <c r="E1325" s="6" t="s">
        <v>6203</v>
      </c>
      <c r="G1325" s="10">
        <v>41586</v>
      </c>
      <c r="J1325" s="133">
        <f ca="1">VLOOKUP(A1325,OFFSET('Классификация клиентов'!$A$6,1,0,1000,2),2,0)</f>
        <v>2.1</v>
      </c>
      <c r="K1325" s="15">
        <f t="shared" si="141"/>
        <v>3</v>
      </c>
      <c r="L1325" s="15"/>
      <c r="M1325" s="15"/>
      <c r="N1325" s="16">
        <f t="shared" ca="1" si="143"/>
        <v>4.0999999999999996</v>
      </c>
      <c r="O1325" s="8">
        <f t="shared" ca="1" si="144"/>
        <v>4.0999999999999996</v>
      </c>
      <c r="P1325" s="8">
        <f t="shared" ca="1" si="145"/>
        <v>4.0999999999999996</v>
      </c>
      <c r="Q1325" s="8">
        <f t="shared" si="142"/>
        <v>0</v>
      </c>
      <c r="R1325" s="16">
        <v>1</v>
      </c>
      <c r="S1325" s="16"/>
      <c r="T1325" s="19">
        <v>41607</v>
      </c>
      <c r="U1325" s="16">
        <v>457</v>
      </c>
      <c r="V1325" s="19"/>
      <c r="W1325" s="160"/>
      <c r="X1325" s="160"/>
      <c r="Y1325" s="160">
        <v>0</v>
      </c>
      <c r="Z1325" s="160"/>
      <c r="AA1325" s="160"/>
      <c r="AB1325" s="10">
        <v>42766</v>
      </c>
      <c r="AC1325" t="s">
        <v>4334</v>
      </c>
      <c r="AD1325" s="160">
        <f t="shared" si="146"/>
        <v>1</v>
      </c>
      <c r="AF1325" t="s">
        <v>6204</v>
      </c>
      <c r="AG1325" t="str">
        <f t="shared" si="147"/>
        <v>цели: предоставление/погашение займов 3 лицам (РККФ БМ №68 от 2013-10-31)</v>
      </c>
    </row>
    <row r="1326" spans="1:33" x14ac:dyDescent="0.25">
      <c r="A1326">
        <v>7428</v>
      </c>
      <c r="B1326">
        <v>26929</v>
      </c>
      <c r="C1326" s="6" t="s">
        <v>6059</v>
      </c>
      <c r="D1326" s="8">
        <v>129994000</v>
      </c>
      <c r="E1326" s="6" t="s">
        <v>6205</v>
      </c>
      <c r="G1326" s="10">
        <v>41978</v>
      </c>
      <c r="J1326" s="133">
        <f ca="1">VLOOKUP(A1326,OFFSET('Классификация клиентов'!$A$6,1,0,1000,2),2,0)</f>
        <v>2.1</v>
      </c>
      <c r="K1326" s="15">
        <f t="shared" si="141"/>
        <v>3</v>
      </c>
      <c r="L1326" s="15"/>
      <c r="M1326" s="15"/>
      <c r="N1326" s="16">
        <f t="shared" ca="1" si="143"/>
        <v>4.0999999999999996</v>
      </c>
      <c r="O1326" s="8">
        <f t="shared" ca="1" si="144"/>
        <v>4.0999999999999996</v>
      </c>
      <c r="P1326" s="8">
        <f t="shared" ca="1" si="145"/>
        <v>4.0999999999999996</v>
      </c>
      <c r="Q1326" s="8">
        <f t="shared" si="142"/>
        <v>0</v>
      </c>
      <c r="R1326" s="16">
        <v>1</v>
      </c>
      <c r="S1326" s="16"/>
      <c r="T1326" s="19">
        <v>42004</v>
      </c>
      <c r="U1326" s="16">
        <v>457</v>
      </c>
      <c r="V1326" s="19"/>
      <c r="W1326" s="160"/>
      <c r="X1326" s="160"/>
      <c r="Y1326" s="160"/>
      <c r="Z1326" s="160"/>
      <c r="AA1326" s="160"/>
      <c r="AB1326" s="10">
        <v>42766</v>
      </c>
      <c r="AC1326" t="s">
        <v>4334</v>
      </c>
      <c r="AD1326" s="160">
        <f t="shared" si="146"/>
        <v>0</v>
      </c>
      <c r="AF1326" t="s">
        <v>466</v>
      </c>
      <c r="AG1326" t="str">
        <f t="shared" si="147"/>
        <v/>
      </c>
    </row>
    <row r="1327" spans="1:33" x14ac:dyDescent="0.25">
      <c r="A1327">
        <v>7428</v>
      </c>
      <c r="B1327">
        <v>26945</v>
      </c>
      <c r="C1327" s="6" t="s">
        <v>6060</v>
      </c>
      <c r="D1327" s="8">
        <v>99401369.019999996</v>
      </c>
      <c r="E1327" s="6" t="s">
        <v>6206</v>
      </c>
      <c r="G1327" s="10">
        <v>42159</v>
      </c>
      <c r="J1327" s="133">
        <f ca="1">VLOOKUP(A1327,OFFSET('Классификация клиентов'!$A$6,1,0,1000,2),2,0)</f>
        <v>2.1</v>
      </c>
      <c r="K1327" s="15">
        <f t="shared" si="141"/>
        <v>3</v>
      </c>
      <c r="L1327" s="15"/>
      <c r="M1327" s="15"/>
      <c r="N1327" s="16">
        <f t="shared" ca="1" si="143"/>
        <v>4.0999999999999996</v>
      </c>
      <c r="O1327" s="8">
        <f t="shared" ca="1" si="144"/>
        <v>4.0999999999999996</v>
      </c>
      <c r="P1327" s="8">
        <f t="shared" ca="1" si="145"/>
        <v>4.0999999999999996</v>
      </c>
      <c r="Q1327" s="8">
        <f t="shared" si="142"/>
        <v>0</v>
      </c>
      <c r="R1327" s="16">
        <v>1</v>
      </c>
      <c r="S1327" s="16"/>
      <c r="T1327" s="19">
        <v>42185</v>
      </c>
      <c r="U1327" s="16">
        <v>467</v>
      </c>
      <c r="V1327" s="19"/>
      <c r="W1327" s="160"/>
      <c r="X1327" s="160"/>
      <c r="Y1327" s="160"/>
      <c r="Z1327" s="160"/>
      <c r="AA1327" s="160"/>
      <c r="AB1327" s="10">
        <v>42766</v>
      </c>
      <c r="AC1327" t="s">
        <v>4334</v>
      </c>
      <c r="AD1327" s="160">
        <f t="shared" si="146"/>
        <v>0</v>
      </c>
      <c r="AF1327" t="s">
        <v>466</v>
      </c>
      <c r="AG1327" t="str">
        <f t="shared" si="147"/>
        <v/>
      </c>
    </row>
    <row r="1328" spans="1:33" x14ac:dyDescent="0.25">
      <c r="A1328">
        <v>7450</v>
      </c>
      <c r="B1328">
        <v>27055</v>
      </c>
      <c r="C1328" s="6" t="s">
        <v>6061</v>
      </c>
      <c r="D1328" s="8">
        <v>21013590.809999999</v>
      </c>
      <c r="E1328" s="6" t="s">
        <v>6207</v>
      </c>
      <c r="G1328" s="10">
        <v>41661</v>
      </c>
      <c r="J1328" s="133">
        <f ca="1">VLOOKUP(A1328,OFFSET('Классификация клиентов'!$A$6,1,0,1000,2),2,0)</f>
        <v>3</v>
      </c>
      <c r="K1328" s="15">
        <f t="shared" si="141"/>
        <v>3</v>
      </c>
      <c r="L1328" s="15"/>
      <c r="M1328" s="15"/>
      <c r="N1328" s="16">
        <f t="shared" ca="1" si="143"/>
        <v>5</v>
      </c>
      <c r="O1328" s="8">
        <f t="shared" ca="1" si="144"/>
        <v>5</v>
      </c>
      <c r="P1328" s="8">
        <f t="shared" ca="1" si="145"/>
        <v>5</v>
      </c>
      <c r="Q1328" s="8">
        <f t="shared" si="142"/>
        <v>0</v>
      </c>
      <c r="R1328" s="16">
        <v>1</v>
      </c>
      <c r="S1328" s="16"/>
      <c r="T1328" s="19">
        <v>41670</v>
      </c>
      <c r="U1328" s="16">
        <v>673</v>
      </c>
      <c r="V1328" s="19"/>
      <c r="W1328" s="160"/>
      <c r="X1328" s="160"/>
      <c r="Y1328" s="160"/>
      <c r="Z1328" s="160"/>
      <c r="AA1328" s="160"/>
      <c r="AB1328" s="10">
        <v>42696</v>
      </c>
      <c r="AC1328" t="s">
        <v>4334</v>
      </c>
      <c r="AD1328" s="160">
        <f t="shared" si="146"/>
        <v>0</v>
      </c>
      <c r="AF1328" t="s">
        <v>466</v>
      </c>
      <c r="AG1328" t="str">
        <f t="shared" si="147"/>
        <v/>
      </c>
    </row>
    <row r="1329" spans="1:33" x14ac:dyDescent="0.25">
      <c r="A1329">
        <v>7450</v>
      </c>
      <c r="B1329">
        <v>27056</v>
      </c>
      <c r="C1329" s="6" t="s">
        <v>6062</v>
      </c>
      <c r="D1329" s="8">
        <v>42939409.770000003</v>
      </c>
      <c r="E1329" s="6" t="s">
        <v>6208</v>
      </c>
      <c r="G1329" s="10">
        <v>41759</v>
      </c>
      <c r="J1329" s="133">
        <f ca="1">VLOOKUP(A1329,OFFSET('Классификация клиентов'!$A$6,1,0,1000,2),2,0)</f>
        <v>3</v>
      </c>
      <c r="K1329" s="15">
        <f t="shared" si="141"/>
        <v>3</v>
      </c>
      <c r="L1329" s="15"/>
      <c r="M1329" s="15"/>
      <c r="N1329" s="16">
        <f t="shared" ca="1" si="143"/>
        <v>5</v>
      </c>
      <c r="O1329" s="8">
        <f t="shared" ca="1" si="144"/>
        <v>5</v>
      </c>
      <c r="P1329" s="8">
        <f t="shared" ca="1" si="145"/>
        <v>5</v>
      </c>
      <c r="Q1329" s="8">
        <f t="shared" si="142"/>
        <v>0</v>
      </c>
      <c r="R1329" s="16">
        <v>1</v>
      </c>
      <c r="S1329" s="16"/>
      <c r="T1329" s="19">
        <v>41789</v>
      </c>
      <c r="U1329" s="16">
        <v>702</v>
      </c>
      <c r="V1329" s="19"/>
      <c r="W1329" s="160"/>
      <c r="X1329" s="160"/>
      <c r="Y1329" s="160"/>
      <c r="Z1329" s="160"/>
      <c r="AA1329" s="160"/>
      <c r="AB1329" s="10">
        <v>42696</v>
      </c>
      <c r="AC1329" t="s">
        <v>4334</v>
      </c>
      <c r="AD1329" s="160">
        <f t="shared" si="146"/>
        <v>0</v>
      </c>
      <c r="AF1329" t="s">
        <v>466</v>
      </c>
      <c r="AG1329" t="str">
        <f t="shared" si="147"/>
        <v/>
      </c>
    </row>
    <row r="1330" spans="1:33" x14ac:dyDescent="0.25">
      <c r="A1330">
        <v>7450</v>
      </c>
      <c r="B1330">
        <v>27057</v>
      </c>
      <c r="C1330" s="6" t="s">
        <v>6063</v>
      </c>
      <c r="D1330" s="8">
        <v>90074111.849999994</v>
      </c>
      <c r="E1330" s="6" t="s">
        <v>6209</v>
      </c>
      <c r="G1330" s="10">
        <v>41759</v>
      </c>
      <c r="J1330" s="133">
        <f ca="1">VLOOKUP(A1330,OFFSET('Классификация клиентов'!$A$6,1,0,1000,2),2,0)</f>
        <v>3</v>
      </c>
      <c r="K1330" s="15">
        <f t="shared" si="141"/>
        <v>3</v>
      </c>
      <c r="L1330" s="15"/>
      <c r="M1330" s="15"/>
      <c r="N1330" s="16">
        <f t="shared" ca="1" si="143"/>
        <v>5</v>
      </c>
      <c r="O1330" s="8">
        <f t="shared" ca="1" si="144"/>
        <v>5</v>
      </c>
      <c r="P1330" s="8">
        <f t="shared" ca="1" si="145"/>
        <v>5</v>
      </c>
      <c r="Q1330" s="8">
        <f t="shared" si="142"/>
        <v>0</v>
      </c>
      <c r="R1330" s="16">
        <v>1</v>
      </c>
      <c r="S1330" s="16"/>
      <c r="T1330" s="19">
        <v>41789</v>
      </c>
      <c r="U1330" s="16">
        <v>702</v>
      </c>
      <c r="V1330" s="19"/>
      <c r="W1330" s="160"/>
      <c r="X1330" s="160"/>
      <c r="Y1330" s="160"/>
      <c r="Z1330" s="160"/>
      <c r="AA1330" s="160"/>
      <c r="AB1330" s="10">
        <v>42696</v>
      </c>
      <c r="AC1330" t="s">
        <v>4334</v>
      </c>
      <c r="AD1330" s="160">
        <f t="shared" si="146"/>
        <v>0</v>
      </c>
      <c r="AF1330" t="s">
        <v>466</v>
      </c>
      <c r="AG1330" t="str">
        <f t="shared" si="147"/>
        <v/>
      </c>
    </row>
    <row r="1331" spans="1:33" x14ac:dyDescent="0.25">
      <c r="A1331">
        <v>7455</v>
      </c>
      <c r="B1331">
        <v>24516</v>
      </c>
      <c r="C1331" s="6" t="s">
        <v>5008</v>
      </c>
      <c r="D1331" s="8">
        <v>31681904.57</v>
      </c>
      <c r="E1331" s="6" t="s">
        <v>5011</v>
      </c>
      <c r="G1331" s="10">
        <v>41932</v>
      </c>
      <c r="J1331" s="133">
        <f ca="1">VLOOKUP(A1331,OFFSET('Классификация клиентов'!$A$6,1,0,1000,2),2,0)</f>
        <v>3</v>
      </c>
      <c r="K1331" s="15">
        <f t="shared" si="141"/>
        <v>3</v>
      </c>
      <c r="L1331" s="15"/>
      <c r="M1331" s="15"/>
      <c r="N1331" s="16">
        <f t="shared" ca="1" si="143"/>
        <v>5</v>
      </c>
      <c r="O1331" s="8">
        <f t="shared" ca="1" si="144"/>
        <v>5</v>
      </c>
      <c r="P1331" s="8">
        <f t="shared" ca="1" si="145"/>
        <v>5</v>
      </c>
      <c r="Q1331" s="8">
        <f t="shared" si="142"/>
        <v>0</v>
      </c>
      <c r="R1331" s="16">
        <v>1</v>
      </c>
      <c r="S1331" s="16"/>
      <c r="T1331" s="19">
        <v>36526</v>
      </c>
      <c r="U1331" s="16">
        <v>440</v>
      </c>
      <c r="V1331" s="19"/>
      <c r="W1331" s="160">
        <v>0</v>
      </c>
      <c r="X1331" s="160"/>
      <c r="Y1331" s="160">
        <v>0</v>
      </c>
      <c r="Z1331" s="160"/>
      <c r="AA1331" s="160"/>
      <c r="AB1331" s="10">
        <v>42696</v>
      </c>
      <c r="AC1331" t="s">
        <v>563</v>
      </c>
      <c r="AD1331" s="160">
        <f t="shared" si="146"/>
        <v>2</v>
      </c>
      <c r="AF1331" t="s">
        <v>7801</v>
      </c>
      <c r="AG1331" t="str">
        <f t="shared" si="147"/>
        <v>реструктуризация (РКСП БМ №01-4045.220 от 2015-10-23);
цели: предоставление/погашение займов 3 лицам (РКК БМ №43 от 2014-09-29)</v>
      </c>
    </row>
    <row r="1332" spans="1:33" x14ac:dyDescent="0.25">
      <c r="A1332">
        <v>7486</v>
      </c>
      <c r="B1332">
        <v>18282</v>
      </c>
      <c r="C1332" s="6" t="s">
        <v>7871</v>
      </c>
      <c r="D1332" s="8">
        <v>3602963541.6999998</v>
      </c>
      <c r="E1332" s="6" t="s">
        <v>4207</v>
      </c>
      <c r="G1332" s="10">
        <v>40877</v>
      </c>
      <c r="J1332" s="133">
        <f ca="1">VLOOKUP(A1332,OFFSET('Классификация клиентов'!$A$6,1,0,1000,2),2,0)</f>
        <v>2.1</v>
      </c>
      <c r="K1332" s="15">
        <f t="shared" si="141"/>
        <v>1</v>
      </c>
      <c r="L1332" s="15"/>
      <c r="M1332" s="15"/>
      <c r="N1332" s="16">
        <f t="shared" ca="1" si="143"/>
        <v>2.1</v>
      </c>
      <c r="O1332" s="8">
        <f t="shared" ca="1" si="144"/>
        <v>2.1</v>
      </c>
      <c r="P1332" s="8">
        <f t="shared" ca="1" si="145"/>
        <v>2.1</v>
      </c>
      <c r="Q1332" s="8">
        <f t="shared" si="142"/>
        <v>0</v>
      </c>
      <c r="R1332" s="16">
        <v>1</v>
      </c>
      <c r="S1332" s="16"/>
      <c r="T1332" s="19">
        <v>36526</v>
      </c>
      <c r="U1332" s="16">
        <v>1</v>
      </c>
      <c r="V1332" s="19"/>
      <c r="W1332" s="160">
        <v>0</v>
      </c>
      <c r="X1332" s="160"/>
      <c r="Y1332" s="160">
        <v>0</v>
      </c>
      <c r="Z1332" s="160"/>
      <c r="AA1332" s="160"/>
      <c r="AB1332" s="10">
        <v>42766</v>
      </c>
      <c r="AC1332" t="s">
        <v>563</v>
      </c>
      <c r="AD1332" s="160">
        <f t="shared" si="146"/>
        <v>2</v>
      </c>
      <c r="AF1332" t="s">
        <v>4355</v>
      </c>
      <c r="AG1332" t="str">
        <f t="shared" si="147"/>
        <v>реструктуризация (РП БМ №110 от 2014-12-22);
цели: погашение задолженности 3 лиц перед др. банками (РП БМ №2771 от 2011-12-09);
цели: предоставление/погашение займов 3 лицам (РП БМ №2771 от 2011-12-09)</v>
      </c>
    </row>
    <row r="1333" spans="1:33" x14ac:dyDescent="0.25">
      <c r="A1333">
        <v>7508</v>
      </c>
      <c r="B1333">
        <v>18286</v>
      </c>
      <c r="C1333" s="6" t="s">
        <v>4150</v>
      </c>
      <c r="D1333" s="8">
        <v>2526564873.9099998</v>
      </c>
      <c r="E1333" s="6" t="s">
        <v>4208</v>
      </c>
      <c r="G1333" s="10">
        <v>41828</v>
      </c>
      <c r="J1333" s="133">
        <f ca="1">VLOOKUP(A1333,OFFSET('Классификация клиентов'!$A$6,1,0,1000,2),2,0)</f>
        <v>1</v>
      </c>
      <c r="K1333" s="15">
        <f t="shared" si="141"/>
        <v>2</v>
      </c>
      <c r="L1333" s="15"/>
      <c r="M1333" s="15"/>
      <c r="N1333" s="16">
        <f t="shared" ca="1" si="143"/>
        <v>2</v>
      </c>
      <c r="O1333" s="8">
        <f t="shared" ca="1" si="144"/>
        <v>2</v>
      </c>
      <c r="P1333" s="8">
        <f t="shared" ca="1" si="145"/>
        <v>2</v>
      </c>
      <c r="Q1333" s="8">
        <f t="shared" si="142"/>
        <v>0</v>
      </c>
      <c r="R1333" s="16">
        <v>1</v>
      </c>
      <c r="S1333" s="16"/>
      <c r="T1333" s="19">
        <v>36526</v>
      </c>
      <c r="U1333" s="16">
        <v>23</v>
      </c>
      <c r="V1333" s="19"/>
      <c r="W1333" s="160">
        <v>0</v>
      </c>
      <c r="X1333" s="160"/>
      <c r="Y1333" s="160"/>
      <c r="Z1333" s="160"/>
      <c r="AA1333" s="160"/>
      <c r="AB1333" s="10">
        <v>42755</v>
      </c>
      <c r="AC1333" t="s">
        <v>296</v>
      </c>
      <c r="AD1333" s="160">
        <f t="shared" si="146"/>
        <v>1</v>
      </c>
      <c r="AF1333" t="s">
        <v>4356</v>
      </c>
      <c r="AG1333" t="str">
        <f t="shared" si="147"/>
        <v>реструктуризация (РП БМ №77 от 2015-11-23)</v>
      </c>
    </row>
    <row r="1334" spans="1:33" x14ac:dyDescent="0.25">
      <c r="A1334">
        <v>7508</v>
      </c>
      <c r="B1334">
        <v>18287</v>
      </c>
      <c r="C1334" s="6" t="s">
        <v>4151</v>
      </c>
      <c r="D1334" s="8">
        <v>2158939370</v>
      </c>
      <c r="E1334" s="6" t="s">
        <v>4209</v>
      </c>
      <c r="G1334" s="10">
        <v>41584</v>
      </c>
      <c r="J1334" s="133">
        <f ca="1">VLOOKUP(A1334,OFFSET('Классификация клиентов'!$A$6,1,0,1000,2),2,0)</f>
        <v>1</v>
      </c>
      <c r="K1334" s="15">
        <f t="shared" si="141"/>
        <v>3</v>
      </c>
      <c r="L1334" s="15"/>
      <c r="M1334" s="15"/>
      <c r="N1334" s="16">
        <f t="shared" ca="1" si="143"/>
        <v>3</v>
      </c>
      <c r="O1334" s="8">
        <f t="shared" ca="1" si="144"/>
        <v>3</v>
      </c>
      <c r="P1334" s="8">
        <f t="shared" ca="1" si="145"/>
        <v>3</v>
      </c>
      <c r="Q1334" s="8">
        <f t="shared" si="142"/>
        <v>0</v>
      </c>
      <c r="R1334" s="16">
        <v>1</v>
      </c>
      <c r="S1334" s="16"/>
      <c r="T1334" s="19">
        <v>36526</v>
      </c>
      <c r="U1334" s="16">
        <v>33</v>
      </c>
      <c r="V1334" s="19"/>
      <c r="W1334" s="160">
        <v>0</v>
      </c>
      <c r="X1334" s="160"/>
      <c r="Y1334" s="160">
        <v>0</v>
      </c>
      <c r="Z1334" s="160"/>
      <c r="AA1334" s="160"/>
      <c r="AB1334" s="10">
        <v>42735</v>
      </c>
      <c r="AC1334" t="s">
        <v>296</v>
      </c>
      <c r="AD1334" s="160">
        <f t="shared" si="146"/>
        <v>2</v>
      </c>
      <c r="AF1334" t="s">
        <v>4357</v>
      </c>
      <c r="AG1334" t="str">
        <f t="shared" si="147"/>
        <v>реструктуризация (РП БМ №18 от 2016-03-14);
цели: предоставление/погашение займов 3 лицам (РП БМ №92 от 2013-11-18)</v>
      </c>
    </row>
    <row r="1335" spans="1:33" x14ac:dyDescent="0.25">
      <c r="A1335">
        <v>7509</v>
      </c>
      <c r="B1335">
        <v>18605</v>
      </c>
      <c r="C1335" s="6" t="s">
        <v>4152</v>
      </c>
      <c r="D1335" s="8">
        <v>545500000</v>
      </c>
      <c r="E1335" s="6" t="s">
        <v>4248</v>
      </c>
      <c r="G1335" s="10">
        <v>40835</v>
      </c>
      <c r="J1335" s="133">
        <f ca="1">VLOOKUP(A1335,OFFSET('Классификация клиентов'!$A$6,1,0,1000,2),2,0)</f>
        <v>1</v>
      </c>
      <c r="K1335" s="15">
        <f t="shared" si="141"/>
        <v>2</v>
      </c>
      <c r="L1335" s="15"/>
      <c r="M1335" s="15"/>
      <c r="N1335" s="16">
        <f t="shared" ca="1" si="143"/>
        <v>2</v>
      </c>
      <c r="O1335" s="8">
        <f t="shared" ca="1" si="144"/>
        <v>2</v>
      </c>
      <c r="P1335" s="8">
        <f t="shared" ca="1" si="145"/>
        <v>2</v>
      </c>
      <c r="Q1335" s="8">
        <f t="shared" si="142"/>
        <v>0</v>
      </c>
      <c r="R1335" s="16">
        <v>1</v>
      </c>
      <c r="S1335" s="16"/>
      <c r="T1335" s="19">
        <v>41638</v>
      </c>
      <c r="U1335" s="16">
        <v>0</v>
      </c>
      <c r="V1335" s="19"/>
      <c r="W1335" s="160"/>
      <c r="X1335" s="160">
        <v>1</v>
      </c>
      <c r="Y1335" s="160"/>
      <c r="Z1335" s="160"/>
      <c r="AA1335" s="160"/>
      <c r="AB1335" s="10">
        <v>42582</v>
      </c>
      <c r="AC1335" t="s">
        <v>239</v>
      </c>
      <c r="AD1335" s="160">
        <f t="shared" si="146"/>
        <v>1</v>
      </c>
      <c r="AF1335" t="s">
        <v>2009</v>
      </c>
      <c r="AG1335" t="str">
        <f t="shared" si="147"/>
        <v>цели: погашение ранее выданной ссуды (РУОБ отсутствует)</v>
      </c>
    </row>
    <row r="1336" spans="1:33" x14ac:dyDescent="0.25">
      <c r="A1336">
        <v>7511</v>
      </c>
      <c r="B1336">
        <v>27353</v>
      </c>
      <c r="C1336" s="6" t="s">
        <v>7045</v>
      </c>
      <c r="D1336" s="8">
        <v>19066098.809999999</v>
      </c>
      <c r="E1336" s="6" t="s">
        <v>7049</v>
      </c>
      <c r="G1336" s="10">
        <v>42731</v>
      </c>
      <c r="J1336" s="133">
        <f ca="1">VLOOKUP(A1336,OFFSET('Классификация клиентов'!$A$6,1,0,1000,2),2,0)</f>
        <v>1</v>
      </c>
      <c r="K1336" s="15">
        <f t="shared" si="141"/>
        <v>1</v>
      </c>
      <c r="L1336" s="15"/>
      <c r="M1336" s="15"/>
      <c r="N1336" s="16">
        <f t="shared" ca="1" si="143"/>
        <v>1</v>
      </c>
      <c r="O1336" s="8">
        <f t="shared" ca="1" si="144"/>
        <v>1</v>
      </c>
      <c r="P1336" s="8">
        <f t="shared" ca="1" si="145"/>
        <v>1</v>
      </c>
      <c r="Q1336" s="8">
        <f t="shared" si="142"/>
        <v>0</v>
      </c>
      <c r="R1336" s="16">
        <v>1</v>
      </c>
      <c r="S1336" s="16"/>
      <c r="T1336" s="19">
        <v>42760</v>
      </c>
      <c r="U1336" s="16">
        <v>0</v>
      </c>
      <c r="V1336" s="19"/>
      <c r="W1336" s="160"/>
      <c r="X1336" s="160"/>
      <c r="Y1336" s="160"/>
      <c r="Z1336" s="160"/>
      <c r="AA1336" s="160"/>
      <c r="AB1336" s="10">
        <v>42735</v>
      </c>
      <c r="AC1336" t="s">
        <v>4334</v>
      </c>
      <c r="AD1336" s="160">
        <f t="shared" si="146"/>
        <v>0</v>
      </c>
      <c r="AF1336" t="s">
        <v>466</v>
      </c>
      <c r="AG1336" t="str">
        <f t="shared" si="147"/>
        <v/>
      </c>
    </row>
    <row r="1337" spans="1:33" x14ac:dyDescent="0.25">
      <c r="A1337">
        <v>7511</v>
      </c>
      <c r="B1337">
        <v>27354</v>
      </c>
      <c r="C1337" s="6" t="s">
        <v>7046</v>
      </c>
      <c r="D1337" s="8">
        <v>35802005.670000002</v>
      </c>
      <c r="E1337" s="6" t="s">
        <v>7050</v>
      </c>
      <c r="G1337" s="10">
        <v>42731</v>
      </c>
      <c r="J1337" s="133">
        <f ca="1">VLOOKUP(A1337,OFFSET('Классификация клиентов'!$A$6,1,0,1000,2),2,0)</f>
        <v>1</v>
      </c>
      <c r="K1337" s="15">
        <f t="shared" si="141"/>
        <v>1</v>
      </c>
      <c r="L1337" s="15"/>
      <c r="M1337" s="15"/>
      <c r="N1337" s="16">
        <f t="shared" ca="1" si="143"/>
        <v>1</v>
      </c>
      <c r="O1337" s="8">
        <f t="shared" ca="1" si="144"/>
        <v>1</v>
      </c>
      <c r="P1337" s="8">
        <f t="shared" ca="1" si="145"/>
        <v>1</v>
      </c>
      <c r="Q1337" s="8">
        <f t="shared" si="142"/>
        <v>0</v>
      </c>
      <c r="R1337" s="16">
        <v>1</v>
      </c>
      <c r="S1337" s="16"/>
      <c r="T1337" s="19">
        <v>42760</v>
      </c>
      <c r="U1337" s="16">
        <v>0</v>
      </c>
      <c r="V1337" s="19"/>
      <c r="W1337" s="160"/>
      <c r="X1337" s="160"/>
      <c r="Y1337" s="160"/>
      <c r="Z1337" s="160"/>
      <c r="AA1337" s="160"/>
      <c r="AB1337" s="10">
        <v>42735</v>
      </c>
      <c r="AC1337" t="s">
        <v>4334</v>
      </c>
      <c r="AD1337" s="160">
        <f t="shared" si="146"/>
        <v>0</v>
      </c>
      <c r="AF1337" t="s">
        <v>466</v>
      </c>
      <c r="AG1337" t="str">
        <f t="shared" si="147"/>
        <v/>
      </c>
    </row>
    <row r="1338" spans="1:33" x14ac:dyDescent="0.25">
      <c r="A1338">
        <v>7518</v>
      </c>
      <c r="B1338">
        <v>27079</v>
      </c>
      <c r="C1338" s="6" t="s">
        <v>6064</v>
      </c>
      <c r="D1338" s="8">
        <v>11930000</v>
      </c>
      <c r="E1338" s="6" t="s">
        <v>6210</v>
      </c>
      <c r="G1338" s="10">
        <v>41696</v>
      </c>
      <c r="J1338" s="133">
        <f ca="1">VLOOKUP(A1338,OFFSET('Классификация клиентов'!$A$6,1,0,1000,2),2,0)</f>
        <v>3</v>
      </c>
      <c r="K1338" s="15">
        <f t="shared" si="141"/>
        <v>3</v>
      </c>
      <c r="L1338" s="15"/>
      <c r="M1338" s="15"/>
      <c r="N1338" s="16">
        <f t="shared" ca="1" si="143"/>
        <v>5</v>
      </c>
      <c r="O1338" s="8">
        <f t="shared" ca="1" si="144"/>
        <v>5</v>
      </c>
      <c r="P1338" s="8">
        <f t="shared" ca="1" si="145"/>
        <v>5</v>
      </c>
      <c r="Q1338" s="8">
        <f t="shared" si="142"/>
        <v>0</v>
      </c>
      <c r="R1338" s="16">
        <v>1</v>
      </c>
      <c r="S1338" s="16"/>
      <c r="T1338" s="19">
        <v>41698</v>
      </c>
      <c r="U1338" s="16">
        <v>216</v>
      </c>
      <c r="V1338" s="19"/>
      <c r="W1338" s="160"/>
      <c r="X1338" s="160"/>
      <c r="Y1338" s="160"/>
      <c r="Z1338" s="160"/>
      <c r="AA1338" s="160"/>
      <c r="AB1338" s="10">
        <v>42696</v>
      </c>
      <c r="AC1338" t="s">
        <v>4334</v>
      </c>
      <c r="AD1338" s="160">
        <f t="shared" si="146"/>
        <v>0</v>
      </c>
      <c r="AF1338" t="s">
        <v>466</v>
      </c>
      <c r="AG1338" t="str">
        <f t="shared" si="147"/>
        <v/>
      </c>
    </row>
    <row r="1339" spans="1:33" x14ac:dyDescent="0.25">
      <c r="A1339">
        <v>7518</v>
      </c>
      <c r="B1339">
        <v>27080</v>
      </c>
      <c r="C1339" s="6" t="s">
        <v>6065</v>
      </c>
      <c r="D1339" s="8">
        <v>5745000</v>
      </c>
      <c r="E1339" s="6" t="s">
        <v>6211</v>
      </c>
      <c r="G1339" s="10">
        <v>41698</v>
      </c>
      <c r="J1339" s="133">
        <f ca="1">VLOOKUP(A1339,OFFSET('Классификация клиентов'!$A$6,1,0,1000,2),2,0)</f>
        <v>3</v>
      </c>
      <c r="K1339" s="15">
        <f t="shared" si="141"/>
        <v>3</v>
      </c>
      <c r="L1339" s="15"/>
      <c r="M1339" s="15"/>
      <c r="N1339" s="16">
        <f t="shared" ca="1" si="143"/>
        <v>5</v>
      </c>
      <c r="O1339" s="8">
        <f t="shared" ca="1" si="144"/>
        <v>5</v>
      </c>
      <c r="P1339" s="8">
        <f t="shared" ca="1" si="145"/>
        <v>5</v>
      </c>
      <c r="Q1339" s="8">
        <f t="shared" si="142"/>
        <v>0</v>
      </c>
      <c r="R1339" s="16">
        <v>1</v>
      </c>
      <c r="S1339" s="16"/>
      <c r="T1339" s="19">
        <v>41717</v>
      </c>
      <c r="U1339" s="16">
        <v>216</v>
      </c>
      <c r="V1339" s="19"/>
      <c r="W1339" s="160"/>
      <c r="X1339" s="160"/>
      <c r="Y1339" s="160"/>
      <c r="Z1339" s="160"/>
      <c r="AA1339" s="160"/>
      <c r="AB1339" s="10">
        <v>42696</v>
      </c>
      <c r="AC1339" t="s">
        <v>4334</v>
      </c>
      <c r="AD1339" s="160">
        <f t="shared" si="146"/>
        <v>0</v>
      </c>
      <c r="AF1339" t="s">
        <v>466</v>
      </c>
      <c r="AG1339" t="str">
        <f t="shared" si="147"/>
        <v/>
      </c>
    </row>
    <row r="1340" spans="1:33" x14ac:dyDescent="0.25">
      <c r="A1340">
        <v>7518</v>
      </c>
      <c r="B1340">
        <v>27081</v>
      </c>
      <c r="C1340" s="6" t="s">
        <v>6066</v>
      </c>
      <c r="D1340" s="8">
        <v>8945000</v>
      </c>
      <c r="E1340" s="6" t="s">
        <v>6212</v>
      </c>
      <c r="G1340" s="10">
        <v>41492</v>
      </c>
      <c r="J1340" s="133">
        <f ca="1">VLOOKUP(A1340,OFFSET('Классификация клиентов'!$A$6,1,0,1000,2),2,0)</f>
        <v>3</v>
      </c>
      <c r="K1340" s="15">
        <f t="shared" si="141"/>
        <v>3</v>
      </c>
      <c r="L1340" s="15"/>
      <c r="M1340" s="15"/>
      <c r="N1340" s="16">
        <f t="shared" ca="1" si="143"/>
        <v>5</v>
      </c>
      <c r="O1340" s="8">
        <f t="shared" ca="1" si="144"/>
        <v>5</v>
      </c>
      <c r="P1340" s="8">
        <f t="shared" ca="1" si="145"/>
        <v>5</v>
      </c>
      <c r="Q1340" s="8">
        <f t="shared" si="142"/>
        <v>0</v>
      </c>
      <c r="R1340" s="16">
        <v>1</v>
      </c>
      <c r="S1340" s="16"/>
      <c r="T1340" s="19">
        <v>41516</v>
      </c>
      <c r="U1340" s="16">
        <v>216</v>
      </c>
      <c r="V1340" s="19"/>
      <c r="W1340" s="160"/>
      <c r="X1340" s="160"/>
      <c r="Y1340" s="160"/>
      <c r="Z1340" s="160"/>
      <c r="AA1340" s="160"/>
      <c r="AB1340" s="10">
        <v>42696</v>
      </c>
      <c r="AC1340" t="s">
        <v>4334</v>
      </c>
      <c r="AD1340" s="160">
        <f t="shared" si="146"/>
        <v>0</v>
      </c>
      <c r="AF1340" t="s">
        <v>466</v>
      </c>
      <c r="AG1340" t="str">
        <f t="shared" si="147"/>
        <v/>
      </c>
    </row>
    <row r="1341" spans="1:33" x14ac:dyDescent="0.25">
      <c r="A1341">
        <v>7518</v>
      </c>
      <c r="B1341">
        <v>27082</v>
      </c>
      <c r="C1341" s="6" t="s">
        <v>6067</v>
      </c>
      <c r="D1341" s="8">
        <v>44500000</v>
      </c>
      <c r="E1341" s="6" t="s">
        <v>6213</v>
      </c>
      <c r="G1341" s="10">
        <v>41583</v>
      </c>
      <c r="J1341" s="133">
        <f ca="1">VLOOKUP(A1341,OFFSET('Классификация клиентов'!$A$6,1,0,1000,2),2,0)</f>
        <v>3</v>
      </c>
      <c r="K1341" s="15">
        <f t="shared" si="141"/>
        <v>3</v>
      </c>
      <c r="L1341" s="15"/>
      <c r="M1341" s="15"/>
      <c r="N1341" s="16">
        <f t="shared" ca="1" si="143"/>
        <v>5</v>
      </c>
      <c r="O1341" s="8">
        <f t="shared" ca="1" si="144"/>
        <v>5</v>
      </c>
      <c r="P1341" s="8">
        <f t="shared" ca="1" si="145"/>
        <v>5</v>
      </c>
      <c r="Q1341" s="8">
        <f t="shared" si="142"/>
        <v>0</v>
      </c>
      <c r="R1341" s="16">
        <v>1</v>
      </c>
      <c r="S1341" s="16"/>
      <c r="T1341" s="19">
        <v>41607</v>
      </c>
      <c r="U1341" s="16">
        <v>216</v>
      </c>
      <c r="V1341" s="19"/>
      <c r="W1341" s="160">
        <v>0</v>
      </c>
      <c r="X1341" s="160"/>
      <c r="Y1341" s="160">
        <v>0</v>
      </c>
      <c r="Z1341" s="160"/>
      <c r="AA1341" s="160"/>
      <c r="AB1341" s="10">
        <v>42696</v>
      </c>
      <c r="AC1341" t="s">
        <v>4334</v>
      </c>
      <c r="AD1341" s="160">
        <f t="shared" si="146"/>
        <v>2</v>
      </c>
      <c r="AF1341" t="s">
        <v>6214</v>
      </c>
      <c r="AG1341" t="str">
        <f t="shared" si="147"/>
        <v>реструктуризация (РКСП БМ №0 от 2013-12-04);
цели: предоставление/погашение займов 3 лицам (РКСП БМ №60 от 2013-11-01)</v>
      </c>
    </row>
    <row r="1342" spans="1:33" x14ac:dyDescent="0.25">
      <c r="A1342">
        <v>7519</v>
      </c>
      <c r="B1342">
        <v>18289</v>
      </c>
      <c r="C1342" s="6" t="s">
        <v>4153</v>
      </c>
      <c r="D1342" s="8">
        <v>9211630000</v>
      </c>
      <c r="E1342" s="6" t="s">
        <v>4210</v>
      </c>
      <c r="G1342" s="10">
        <v>41254</v>
      </c>
      <c r="J1342" s="133">
        <f ca="1">VLOOKUP(A1342,OFFSET('Классификация клиентов'!$A$6,1,0,1000,2),2,0)</f>
        <v>2.1</v>
      </c>
      <c r="K1342" s="15">
        <f t="shared" si="141"/>
        <v>1</v>
      </c>
      <c r="L1342" s="15">
        <v>-2</v>
      </c>
      <c r="M1342" s="15" t="s">
        <v>1643</v>
      </c>
      <c r="N1342" s="16">
        <f t="shared" ca="1" si="143"/>
        <v>2</v>
      </c>
      <c r="O1342" s="8">
        <f t="shared" ca="1" si="144"/>
        <v>2</v>
      </c>
      <c r="P1342" s="8">
        <f t="shared" ca="1" si="145"/>
        <v>2</v>
      </c>
      <c r="Q1342" s="8">
        <f t="shared" si="142"/>
        <v>0</v>
      </c>
      <c r="R1342" s="16">
        <v>1</v>
      </c>
      <c r="S1342" s="16"/>
      <c r="T1342" s="19">
        <v>36526</v>
      </c>
      <c r="U1342" s="16">
        <v>0</v>
      </c>
      <c r="V1342" s="19"/>
      <c r="W1342" s="160">
        <v>0</v>
      </c>
      <c r="X1342" s="160">
        <v>0</v>
      </c>
      <c r="Y1342" s="160"/>
      <c r="Z1342" s="160"/>
      <c r="AA1342" s="160"/>
      <c r="AB1342" s="10">
        <v>42582</v>
      </c>
      <c r="AC1342" t="s">
        <v>296</v>
      </c>
      <c r="AD1342" s="160">
        <f t="shared" si="146"/>
        <v>2</v>
      </c>
      <c r="AF1342" t="s">
        <v>4299</v>
      </c>
      <c r="AG1342" t="str">
        <f t="shared" si="147"/>
        <v>реструктуризация (РП БМ №25 от 2016-04-11);
цели: погашение ранее выданной ссуды (РП БМ №37 от 2014-04-29)</v>
      </c>
    </row>
    <row r="1343" spans="1:33" x14ac:dyDescent="0.25">
      <c r="A1343">
        <v>7528</v>
      </c>
      <c r="B1343">
        <v>26992</v>
      </c>
      <c r="C1343" s="6" t="s">
        <v>6068</v>
      </c>
      <c r="D1343" s="8">
        <v>1747500000</v>
      </c>
      <c r="E1343" s="6" t="s">
        <v>6215</v>
      </c>
      <c r="G1343" s="10">
        <v>41789</v>
      </c>
      <c r="J1343" s="133">
        <f ca="1">VLOOKUP(A1343,OFFSET('Классификация клиентов'!$A$6,1,0,1000,2),2,0)</f>
        <v>2.1</v>
      </c>
      <c r="K1343" s="15">
        <f t="shared" si="141"/>
        <v>3</v>
      </c>
      <c r="L1343" s="15">
        <v>-2</v>
      </c>
      <c r="M1343" s="15" t="s">
        <v>1643</v>
      </c>
      <c r="N1343" s="16">
        <f t="shared" ca="1" si="143"/>
        <v>2.9999999999999996</v>
      </c>
      <c r="O1343" s="8">
        <f t="shared" ca="1" si="144"/>
        <v>2.9999999999999996</v>
      </c>
      <c r="P1343" s="8">
        <f t="shared" ca="1" si="145"/>
        <v>2.9999999999999996</v>
      </c>
      <c r="Q1343" s="8">
        <f t="shared" si="142"/>
        <v>0</v>
      </c>
      <c r="R1343" s="16">
        <v>1</v>
      </c>
      <c r="S1343" s="16"/>
      <c r="T1343" s="19">
        <v>41789</v>
      </c>
      <c r="U1343" s="16">
        <v>246</v>
      </c>
      <c r="V1343" s="19"/>
      <c r="W1343" s="160">
        <v>0</v>
      </c>
      <c r="X1343" s="160"/>
      <c r="Y1343" s="160">
        <v>0</v>
      </c>
      <c r="Z1343" s="160"/>
      <c r="AA1343" s="160"/>
      <c r="AB1343" s="10">
        <v>42696</v>
      </c>
      <c r="AC1343" t="s">
        <v>4334</v>
      </c>
      <c r="AD1343" s="160">
        <f t="shared" si="146"/>
        <v>2</v>
      </c>
      <c r="AF1343" t="s">
        <v>6216</v>
      </c>
      <c r="AG1343" t="str">
        <f t="shared" si="147"/>
        <v>реструктуризация (РП БМ №70 от 2015-10-30, РП БМ №23 от 2016-03-31);
цели: предоставление/погашение займов 3 лицам (РКК БМ №20.56 от 2014-05-14)</v>
      </c>
    </row>
    <row r="1344" spans="1:33" x14ac:dyDescent="0.25">
      <c r="A1344">
        <v>7528</v>
      </c>
      <c r="B1344">
        <v>26993</v>
      </c>
      <c r="C1344" s="6" t="s">
        <v>6069</v>
      </c>
      <c r="D1344" s="8">
        <v>2080618479.9400001</v>
      </c>
      <c r="E1344" s="6" t="s">
        <v>6217</v>
      </c>
      <c r="G1344" s="10">
        <v>41911</v>
      </c>
      <c r="J1344" s="133">
        <f ca="1">VLOOKUP(A1344,OFFSET('Классификация клиентов'!$A$6,1,0,1000,2),2,0)</f>
        <v>2.1</v>
      </c>
      <c r="K1344" s="15">
        <f t="shared" si="141"/>
        <v>3</v>
      </c>
      <c r="L1344" s="15">
        <v>-2</v>
      </c>
      <c r="M1344" s="15" t="s">
        <v>1643</v>
      </c>
      <c r="N1344" s="16">
        <f t="shared" ca="1" si="143"/>
        <v>2.9999999999999996</v>
      </c>
      <c r="O1344" s="8">
        <f t="shared" ca="1" si="144"/>
        <v>2.9999999999999996</v>
      </c>
      <c r="P1344" s="8">
        <f t="shared" ca="1" si="145"/>
        <v>2.9999999999999996</v>
      </c>
      <c r="Q1344" s="8">
        <f t="shared" si="142"/>
        <v>0</v>
      </c>
      <c r="R1344" s="16">
        <v>1</v>
      </c>
      <c r="S1344" s="16"/>
      <c r="T1344" s="19">
        <v>41943</v>
      </c>
      <c r="U1344" s="16">
        <v>216</v>
      </c>
      <c r="V1344" s="19"/>
      <c r="W1344" s="160">
        <v>0</v>
      </c>
      <c r="X1344" s="160">
        <v>0</v>
      </c>
      <c r="Y1344" s="160"/>
      <c r="Z1344" s="160"/>
      <c r="AA1344" s="160"/>
      <c r="AB1344" s="10">
        <v>42766</v>
      </c>
      <c r="AC1344" t="s">
        <v>4334</v>
      </c>
      <c r="AD1344" s="160">
        <f t="shared" si="146"/>
        <v>2</v>
      </c>
      <c r="AF1344" t="s">
        <v>6218</v>
      </c>
      <c r="AG1344" t="str">
        <f t="shared" si="147"/>
        <v>реструктуризация (РП БМ №62 от 2015-09-30, РП БМ №70 от 2015-10-30, РП БМ №1 от 2016-01-11, РП БМ №23 от 2016-03-31);
цели: погашение ранее выданной ссуды (РП БМ №1 от 2016-01-11)</v>
      </c>
    </row>
    <row r="1345" spans="1:33" x14ac:dyDescent="0.25">
      <c r="A1345">
        <v>7528</v>
      </c>
      <c r="B1345">
        <v>26994</v>
      </c>
      <c r="C1345" s="6" t="s">
        <v>6070</v>
      </c>
      <c r="D1345" s="8">
        <v>39343648.879999995</v>
      </c>
      <c r="E1345" s="6" t="s">
        <v>6219</v>
      </c>
      <c r="G1345" s="10">
        <v>41535</v>
      </c>
      <c r="J1345" s="133">
        <f ca="1">VLOOKUP(A1345,OFFSET('Классификация клиентов'!$A$6,1,0,1000,2),2,0)</f>
        <v>2.1</v>
      </c>
      <c r="K1345" s="15">
        <f t="shared" si="141"/>
        <v>3</v>
      </c>
      <c r="L1345" s="15">
        <v>-2</v>
      </c>
      <c r="M1345" s="15" t="s">
        <v>1643</v>
      </c>
      <c r="N1345" s="16">
        <f t="shared" ca="1" si="143"/>
        <v>2.9999999999999996</v>
      </c>
      <c r="O1345" s="8">
        <f t="shared" ca="1" si="144"/>
        <v>2.9999999999999996</v>
      </c>
      <c r="P1345" s="8">
        <f t="shared" ca="1" si="145"/>
        <v>2.9999999999999996</v>
      </c>
      <c r="Q1345" s="8">
        <f t="shared" si="142"/>
        <v>0</v>
      </c>
      <c r="R1345" s="16">
        <v>1</v>
      </c>
      <c r="S1345" s="16"/>
      <c r="T1345" s="19">
        <v>41547</v>
      </c>
      <c r="U1345" s="16">
        <v>246</v>
      </c>
      <c r="V1345" s="19"/>
      <c r="W1345" s="160"/>
      <c r="X1345" s="160"/>
      <c r="Y1345" s="160"/>
      <c r="Z1345" s="160"/>
      <c r="AA1345" s="160"/>
      <c r="AB1345" s="10">
        <v>42704</v>
      </c>
      <c r="AC1345" t="s">
        <v>4334</v>
      </c>
      <c r="AD1345" s="160">
        <f t="shared" si="146"/>
        <v>0</v>
      </c>
      <c r="AF1345" t="s">
        <v>466</v>
      </c>
      <c r="AG1345" t="str">
        <f t="shared" si="147"/>
        <v/>
      </c>
    </row>
    <row r="1346" spans="1:33" x14ac:dyDescent="0.25">
      <c r="A1346">
        <v>7528</v>
      </c>
      <c r="B1346">
        <v>26995</v>
      </c>
      <c r="C1346" s="6" t="s">
        <v>6071</v>
      </c>
      <c r="D1346" s="8">
        <v>8281194</v>
      </c>
      <c r="E1346" s="6" t="s">
        <v>6220</v>
      </c>
      <c r="G1346" s="10">
        <v>41557</v>
      </c>
      <c r="J1346" s="133">
        <f ca="1">VLOOKUP(A1346,OFFSET('Классификация клиентов'!$A$6,1,0,1000,2),2,0)</f>
        <v>2.1</v>
      </c>
      <c r="K1346" s="15">
        <f t="shared" si="141"/>
        <v>3</v>
      </c>
      <c r="L1346" s="15">
        <v>-2</v>
      </c>
      <c r="M1346" s="15" t="s">
        <v>1643</v>
      </c>
      <c r="N1346" s="16">
        <f t="shared" ca="1" si="143"/>
        <v>2.9999999999999996</v>
      </c>
      <c r="O1346" s="8">
        <f t="shared" ca="1" si="144"/>
        <v>2.9999999999999996</v>
      </c>
      <c r="P1346" s="8">
        <f t="shared" ca="1" si="145"/>
        <v>2.9999999999999996</v>
      </c>
      <c r="Q1346" s="8">
        <f t="shared" si="142"/>
        <v>0</v>
      </c>
      <c r="R1346" s="16">
        <v>1</v>
      </c>
      <c r="S1346" s="16"/>
      <c r="T1346" s="19">
        <v>41578</v>
      </c>
      <c r="U1346" s="16">
        <v>246</v>
      </c>
      <c r="V1346" s="19"/>
      <c r="W1346" s="160"/>
      <c r="X1346" s="160"/>
      <c r="Y1346" s="160"/>
      <c r="Z1346" s="160"/>
      <c r="AA1346" s="160"/>
      <c r="AB1346" s="10">
        <v>42704</v>
      </c>
      <c r="AC1346" t="s">
        <v>4334</v>
      </c>
      <c r="AD1346" s="160">
        <f t="shared" si="146"/>
        <v>0</v>
      </c>
      <c r="AF1346" t="s">
        <v>466</v>
      </c>
      <c r="AG1346" t="str">
        <f t="shared" si="147"/>
        <v/>
      </c>
    </row>
    <row r="1347" spans="1:33" x14ac:dyDescent="0.25">
      <c r="A1347">
        <v>7528</v>
      </c>
      <c r="B1347">
        <v>26996</v>
      </c>
      <c r="C1347" s="6" t="s">
        <v>6072</v>
      </c>
      <c r="D1347" s="8">
        <v>37738409.590000004</v>
      </c>
      <c r="E1347" s="6" t="s">
        <v>6221</v>
      </c>
      <c r="G1347" s="10">
        <v>41605</v>
      </c>
      <c r="J1347" s="133">
        <f ca="1">VLOOKUP(A1347,OFFSET('Классификация клиентов'!$A$6,1,0,1000,2),2,0)</f>
        <v>2.1</v>
      </c>
      <c r="K1347" s="15">
        <f t="shared" si="141"/>
        <v>3</v>
      </c>
      <c r="L1347" s="15">
        <v>-2</v>
      </c>
      <c r="M1347" s="15" t="s">
        <v>1643</v>
      </c>
      <c r="N1347" s="16">
        <f t="shared" ca="1" si="143"/>
        <v>2.9999999999999996</v>
      </c>
      <c r="O1347" s="8">
        <f t="shared" ca="1" si="144"/>
        <v>2.9999999999999996</v>
      </c>
      <c r="P1347" s="8">
        <f t="shared" ca="1" si="145"/>
        <v>2.9999999999999996</v>
      </c>
      <c r="Q1347" s="8">
        <f t="shared" si="142"/>
        <v>0</v>
      </c>
      <c r="R1347" s="16">
        <v>1</v>
      </c>
      <c r="S1347" s="16"/>
      <c r="T1347" s="19">
        <v>41971</v>
      </c>
      <c r="U1347" s="16">
        <v>246</v>
      </c>
      <c r="V1347" s="19"/>
      <c r="W1347" s="160"/>
      <c r="X1347" s="160"/>
      <c r="Y1347" s="160"/>
      <c r="Z1347" s="160"/>
      <c r="AA1347" s="160"/>
      <c r="AB1347" s="10">
        <v>42696</v>
      </c>
      <c r="AC1347" t="s">
        <v>4334</v>
      </c>
      <c r="AD1347" s="160">
        <f t="shared" si="146"/>
        <v>0</v>
      </c>
      <c r="AF1347" t="s">
        <v>466</v>
      </c>
      <c r="AG1347" t="str">
        <f t="shared" si="147"/>
        <v/>
      </c>
    </row>
    <row r="1348" spans="1:33" x14ac:dyDescent="0.25">
      <c r="A1348">
        <v>7528</v>
      </c>
      <c r="B1348">
        <v>26997</v>
      </c>
      <c r="C1348" s="6" t="s">
        <v>6073</v>
      </c>
      <c r="D1348" s="8">
        <v>44811994.739999995</v>
      </c>
      <c r="E1348" s="6" t="s">
        <v>6222</v>
      </c>
      <c r="G1348" s="10">
        <v>41943</v>
      </c>
      <c r="J1348" s="133">
        <f ca="1">VLOOKUP(A1348,OFFSET('Классификация клиентов'!$A$6,1,0,1000,2),2,0)</f>
        <v>2.1</v>
      </c>
      <c r="K1348" s="15">
        <f t="shared" si="141"/>
        <v>3</v>
      </c>
      <c r="L1348" s="15">
        <v>-2</v>
      </c>
      <c r="M1348" s="15" t="s">
        <v>1643</v>
      </c>
      <c r="N1348" s="16">
        <f t="shared" ca="1" si="143"/>
        <v>2.9999999999999996</v>
      </c>
      <c r="O1348" s="8">
        <f t="shared" ca="1" si="144"/>
        <v>2.9999999999999996</v>
      </c>
      <c r="P1348" s="8">
        <f t="shared" ca="1" si="145"/>
        <v>2.9999999999999996</v>
      </c>
      <c r="Q1348" s="8">
        <f t="shared" si="142"/>
        <v>0</v>
      </c>
      <c r="R1348" s="16">
        <v>1</v>
      </c>
      <c r="S1348" s="16"/>
      <c r="T1348" s="19">
        <v>41971</v>
      </c>
      <c r="U1348" s="16">
        <v>246</v>
      </c>
      <c r="V1348" s="19"/>
      <c r="W1348" s="160"/>
      <c r="X1348" s="160"/>
      <c r="Y1348" s="160"/>
      <c r="Z1348" s="160"/>
      <c r="AA1348" s="160"/>
      <c r="AB1348" s="10">
        <v>42696</v>
      </c>
      <c r="AC1348" t="s">
        <v>4334</v>
      </c>
      <c r="AD1348" s="160">
        <f t="shared" si="146"/>
        <v>0</v>
      </c>
      <c r="AF1348" t="s">
        <v>466</v>
      </c>
      <c r="AG1348" t="str">
        <f t="shared" si="147"/>
        <v/>
      </c>
    </row>
    <row r="1349" spans="1:33" x14ac:dyDescent="0.25">
      <c r="A1349">
        <v>7528</v>
      </c>
      <c r="B1349">
        <v>26998</v>
      </c>
      <c r="C1349" s="6" t="s">
        <v>6074</v>
      </c>
      <c r="D1349" s="8">
        <v>3119400.8</v>
      </c>
      <c r="E1349" s="6" t="s">
        <v>6223</v>
      </c>
      <c r="G1349" s="10">
        <v>41529</v>
      </c>
      <c r="J1349" s="133">
        <f ca="1">VLOOKUP(A1349,OFFSET('Классификация клиентов'!$A$6,1,0,1000,2),2,0)</f>
        <v>2.1</v>
      </c>
      <c r="K1349" s="15">
        <f t="shared" si="141"/>
        <v>3</v>
      </c>
      <c r="L1349" s="15">
        <v>-2</v>
      </c>
      <c r="M1349" s="15" t="s">
        <v>1643</v>
      </c>
      <c r="N1349" s="16">
        <f t="shared" ca="1" si="143"/>
        <v>2.9999999999999996</v>
      </c>
      <c r="O1349" s="8">
        <f t="shared" ca="1" si="144"/>
        <v>2.9999999999999996</v>
      </c>
      <c r="P1349" s="8">
        <f t="shared" ca="1" si="145"/>
        <v>2.9999999999999996</v>
      </c>
      <c r="Q1349" s="8">
        <f t="shared" si="142"/>
        <v>0</v>
      </c>
      <c r="R1349" s="16">
        <v>1</v>
      </c>
      <c r="S1349" s="16"/>
      <c r="T1349" s="19">
        <v>41547</v>
      </c>
      <c r="U1349" s="16">
        <v>246</v>
      </c>
      <c r="V1349" s="19"/>
      <c r="W1349" s="160"/>
      <c r="X1349" s="160"/>
      <c r="Y1349" s="160"/>
      <c r="Z1349" s="160"/>
      <c r="AA1349" s="160"/>
      <c r="AB1349" s="10">
        <v>42696</v>
      </c>
      <c r="AC1349" t="s">
        <v>4334</v>
      </c>
      <c r="AD1349" s="160">
        <f t="shared" si="146"/>
        <v>0</v>
      </c>
      <c r="AF1349" t="s">
        <v>466</v>
      </c>
      <c r="AG1349" t="str">
        <f t="shared" si="147"/>
        <v/>
      </c>
    </row>
    <row r="1350" spans="1:33" x14ac:dyDescent="0.25">
      <c r="A1350">
        <v>7528</v>
      </c>
      <c r="B1350">
        <v>27002</v>
      </c>
      <c r="C1350" s="6" t="s">
        <v>6075</v>
      </c>
      <c r="D1350" s="8">
        <v>37052220</v>
      </c>
      <c r="E1350" s="6" t="s">
        <v>6224</v>
      </c>
      <c r="G1350" s="10">
        <v>41233</v>
      </c>
      <c r="J1350" s="133">
        <f ca="1">VLOOKUP(A1350,OFFSET('Классификация клиентов'!$A$6,1,0,1000,2),2,0)</f>
        <v>2.1</v>
      </c>
      <c r="K1350" s="15">
        <f t="shared" ref="K1350:K1413" si="148" xml:space="preserve"> ROUND(MAX( IF(R1350 = 0, IF(S1350 = 1, 1, J1350), 1)*1, IF(U1350 &gt; 30, 3, IF(U1350 &gt; 5, 2, 1)), IF(W1350 &gt; 0, 2, 1), IF(X1350 &gt; 0,2,1)), 0)</f>
        <v>3</v>
      </c>
      <c r="L1350" s="15">
        <v>-2</v>
      </c>
      <c r="M1350" s="15" t="s">
        <v>1643</v>
      </c>
      <c r="N1350" s="16">
        <f t="shared" ca="1" si="143"/>
        <v>2.9999999999999996</v>
      </c>
      <c r="O1350" s="8">
        <f t="shared" ca="1" si="144"/>
        <v>2.9999999999999996</v>
      </c>
      <c r="P1350" s="8">
        <f t="shared" ca="1" si="145"/>
        <v>2.9999999999999996</v>
      </c>
      <c r="Q1350" s="8">
        <f t="shared" ref="Q1350:Q1413" si="149">IF(ISNA(VLOOKUP(B1350,aid_exc,1,0)), 0, VLOOKUP(B1350,aid_exc,2,0))</f>
        <v>0</v>
      </c>
      <c r="R1350" s="16">
        <v>1</v>
      </c>
      <c r="S1350" s="16"/>
      <c r="T1350" s="19">
        <v>41243</v>
      </c>
      <c r="U1350" s="16">
        <v>246</v>
      </c>
      <c r="V1350" s="19"/>
      <c r="W1350" s="160">
        <v>0</v>
      </c>
      <c r="X1350" s="160"/>
      <c r="Y1350" s="160"/>
      <c r="Z1350" s="160"/>
      <c r="AA1350" s="160"/>
      <c r="AB1350" s="10">
        <v>42696</v>
      </c>
      <c r="AC1350" t="s">
        <v>4334</v>
      </c>
      <c r="AD1350" s="160">
        <f t="shared" si="146"/>
        <v>1</v>
      </c>
      <c r="AF1350" t="s">
        <v>6225</v>
      </c>
      <c r="AG1350" t="str">
        <f t="shared" si="147"/>
        <v>реструктуризация (РКК БМ №92 от 2013-08-01)</v>
      </c>
    </row>
    <row r="1351" spans="1:33" x14ac:dyDescent="0.25">
      <c r="A1351">
        <v>7536</v>
      </c>
      <c r="B1351">
        <v>18290</v>
      </c>
      <c r="C1351" s="6" t="s">
        <v>5208</v>
      </c>
      <c r="D1351" s="8">
        <v>900000000</v>
      </c>
      <c r="E1351" s="6" t="s">
        <v>4211</v>
      </c>
      <c r="G1351" s="10">
        <v>41836</v>
      </c>
      <c r="J1351" s="133">
        <f ca="1">VLOOKUP(A1351,OFFSET('Классификация клиентов'!$A$6,1,0,1000,2),2,0)</f>
        <v>1</v>
      </c>
      <c r="K1351" s="15">
        <f t="shared" si="148"/>
        <v>3</v>
      </c>
      <c r="L1351" s="15">
        <v>-2</v>
      </c>
      <c r="M1351" s="15" t="s">
        <v>178</v>
      </c>
      <c r="N1351" s="16">
        <f t="shared" ref="N1351:N1414" ca="1" si="150">MAX(1, J1351+K1351-1 +
            IF(OR( M1351*1=0, NOT(ISERR(SEARCH((ROUND(J1351,0)+K1351-1) &amp; "", IF(L1351&lt;&gt;-2, "", LEFT(M1351)-1) &amp; M1351)) )),
                   IF(L1351=-2, -( IF(AND(M1351*1&lt;&gt;0,  LEFT(M1351)*1 = ROUND(J1351,0)+K1351), 0, 1 ) + J1351 - ROUND(J1351,0) ), L1351),  0) )</f>
        <v>2</v>
      </c>
      <c r="O1351" s="8">
        <f t="shared" ref="O1351:O1414" ca="1" si="151">MAX(N1351, IF(Y1351&gt;0,3,1), IF(Z1351&gt;0,3,1), IF(AA1351&gt;0,3,1))</f>
        <v>2</v>
      </c>
      <c r="P1351" s="8">
        <f t="shared" ref="P1351:P1414" ca="1" si="152">IF(Q1351=1, N1351, IF(Q1351=2, 0, O1351))</f>
        <v>2</v>
      </c>
      <c r="Q1351" s="8">
        <f t="shared" si="149"/>
        <v>0</v>
      </c>
      <c r="R1351" s="16">
        <v>1</v>
      </c>
      <c r="S1351" s="16"/>
      <c r="T1351" s="19">
        <v>36526</v>
      </c>
      <c r="U1351" s="16">
        <v>93</v>
      </c>
      <c r="V1351" s="19"/>
      <c r="W1351" s="160">
        <v>0</v>
      </c>
      <c r="X1351" s="160"/>
      <c r="Y1351" s="160"/>
      <c r="Z1351" s="160"/>
      <c r="AA1351" s="160"/>
      <c r="AB1351" s="10">
        <v>42726</v>
      </c>
      <c r="AC1351" t="s">
        <v>296</v>
      </c>
      <c r="AD1351" s="160">
        <f t="shared" ref="AD1351:AD1414" si="153">COUNTA(W1351:AA1351)</f>
        <v>1</v>
      </c>
      <c r="AF1351" t="s">
        <v>5209</v>
      </c>
      <c r="AG1351" t="str">
        <f t="shared" ref="AG1351:AG1414" si="154">SUBSTITUTE( SUBSTITUTE(AF1351,"restr", " - реструктуризация"), "targ", " - цели")</f>
        <v>реструктуризация (РКК БМ №3.54 от 2015-07-08, РКК КИБ №89 от 2016-08-03)</v>
      </c>
    </row>
    <row r="1352" spans="1:33" x14ac:dyDescent="0.25">
      <c r="A1352">
        <v>7538</v>
      </c>
      <c r="B1352">
        <v>26653</v>
      </c>
      <c r="C1352" s="6" t="s">
        <v>5443</v>
      </c>
      <c r="D1352" s="8">
        <v>7509000.8499999996</v>
      </c>
      <c r="E1352" s="6" t="s">
        <v>5448</v>
      </c>
      <c r="G1352" s="10">
        <v>42355</v>
      </c>
      <c r="J1352" s="133">
        <f ca="1">VLOOKUP(A1352,OFFSET('Классификация клиентов'!$A$6,1,0,1000,2),2,0)</f>
        <v>1</v>
      </c>
      <c r="K1352" s="15">
        <f t="shared" si="148"/>
        <v>1</v>
      </c>
      <c r="L1352" s="15"/>
      <c r="M1352" s="15"/>
      <c r="N1352" s="16">
        <f t="shared" ca="1" si="150"/>
        <v>1</v>
      </c>
      <c r="O1352" s="8">
        <f t="shared" ca="1" si="151"/>
        <v>1</v>
      </c>
      <c r="P1352" s="8">
        <f t="shared" ca="1" si="152"/>
        <v>1</v>
      </c>
      <c r="Q1352" s="8">
        <f t="shared" si="149"/>
        <v>0</v>
      </c>
      <c r="R1352" s="16">
        <v>1</v>
      </c>
      <c r="S1352" s="16"/>
      <c r="T1352" s="19">
        <v>42369</v>
      </c>
      <c r="U1352" s="16">
        <v>1</v>
      </c>
      <c r="V1352" s="19" t="s">
        <v>6752</v>
      </c>
      <c r="W1352" s="160"/>
      <c r="X1352" s="160"/>
      <c r="Y1352" s="160"/>
      <c r="Z1352" s="160"/>
      <c r="AA1352" s="160"/>
      <c r="AB1352" s="10">
        <v>42726</v>
      </c>
      <c r="AC1352" t="s">
        <v>4334</v>
      </c>
      <c r="AD1352" s="160">
        <f t="shared" si="153"/>
        <v>0</v>
      </c>
      <c r="AF1352" t="s">
        <v>466</v>
      </c>
      <c r="AG1352" t="str">
        <f t="shared" si="154"/>
        <v/>
      </c>
    </row>
    <row r="1353" spans="1:33" x14ac:dyDescent="0.25">
      <c r="A1353">
        <v>7544</v>
      </c>
      <c r="B1353">
        <v>18291</v>
      </c>
      <c r="C1353" s="6" t="s">
        <v>4154</v>
      </c>
      <c r="D1353" s="8">
        <v>3585800000</v>
      </c>
      <c r="E1353" s="6" t="s">
        <v>4212</v>
      </c>
      <c r="G1353" s="10">
        <v>41912</v>
      </c>
      <c r="J1353" s="133">
        <f ca="1">VLOOKUP(A1353,OFFSET('Классификация клиентов'!$A$6,1,0,1000,2),2,0)</f>
        <v>2.1</v>
      </c>
      <c r="K1353" s="15">
        <f t="shared" si="148"/>
        <v>1</v>
      </c>
      <c r="L1353" s="15"/>
      <c r="M1353" s="15"/>
      <c r="N1353" s="16">
        <f t="shared" ca="1" si="150"/>
        <v>2.1</v>
      </c>
      <c r="O1353" s="8">
        <f t="shared" ca="1" si="151"/>
        <v>2.1</v>
      </c>
      <c r="P1353" s="8">
        <f t="shared" ca="1" si="152"/>
        <v>2.1</v>
      </c>
      <c r="Q1353" s="8">
        <f t="shared" si="149"/>
        <v>0</v>
      </c>
      <c r="R1353" s="16">
        <v>1</v>
      </c>
      <c r="S1353" s="16"/>
      <c r="T1353" s="19">
        <v>36526</v>
      </c>
      <c r="U1353" s="16">
        <v>0</v>
      </c>
      <c r="V1353" s="19"/>
      <c r="W1353" s="160"/>
      <c r="X1353" s="160"/>
      <c r="Y1353" s="160">
        <v>0</v>
      </c>
      <c r="Z1353" s="160"/>
      <c r="AA1353" s="160"/>
      <c r="AB1353" s="10">
        <v>42521</v>
      </c>
      <c r="AC1353" t="s">
        <v>296</v>
      </c>
      <c r="AD1353" s="160">
        <f t="shared" si="153"/>
        <v>1</v>
      </c>
      <c r="AF1353" t="s">
        <v>4358</v>
      </c>
      <c r="AG1353" t="str">
        <f t="shared" si="154"/>
        <v>цели: предоставление/погашение займов 3 лицам (РП БМ №83 от 2014-09-29)</v>
      </c>
    </row>
    <row r="1354" spans="1:33" x14ac:dyDescent="0.25">
      <c r="A1354">
        <v>7546</v>
      </c>
      <c r="B1354">
        <v>26965</v>
      </c>
      <c r="C1354" s="6" t="s">
        <v>6076</v>
      </c>
      <c r="D1354" s="8">
        <v>45388888.850000001</v>
      </c>
      <c r="E1354" s="6" t="s">
        <v>6226</v>
      </c>
      <c r="G1354" s="10">
        <v>41677</v>
      </c>
      <c r="J1354" s="133">
        <f ca="1">VLOOKUP(A1354,OFFSET('Классификация клиентов'!$A$6,1,0,1000,2),2,0)</f>
        <v>1</v>
      </c>
      <c r="K1354" s="15">
        <f t="shared" si="148"/>
        <v>1</v>
      </c>
      <c r="L1354" s="15"/>
      <c r="M1354" s="15"/>
      <c r="N1354" s="16">
        <f t="shared" ca="1" si="150"/>
        <v>1</v>
      </c>
      <c r="O1354" s="8">
        <f t="shared" ca="1" si="151"/>
        <v>1</v>
      </c>
      <c r="P1354" s="8">
        <f t="shared" ca="1" si="152"/>
        <v>1</v>
      </c>
      <c r="Q1354" s="8">
        <f t="shared" si="149"/>
        <v>0</v>
      </c>
      <c r="R1354" s="16">
        <v>1</v>
      </c>
      <c r="S1354" s="16"/>
      <c r="T1354" s="19">
        <v>41680</v>
      </c>
      <c r="U1354" s="16">
        <v>0</v>
      </c>
      <c r="V1354" s="19"/>
      <c r="W1354" s="160"/>
      <c r="X1354" s="160"/>
      <c r="Y1354" s="160"/>
      <c r="Z1354" s="160"/>
      <c r="AA1354" s="160"/>
      <c r="AB1354" s="10">
        <v>42696</v>
      </c>
      <c r="AC1354" t="s">
        <v>4334</v>
      </c>
      <c r="AD1354" s="160">
        <f t="shared" si="153"/>
        <v>0</v>
      </c>
      <c r="AF1354" t="s">
        <v>466</v>
      </c>
      <c r="AG1354" t="str">
        <f t="shared" si="154"/>
        <v/>
      </c>
    </row>
    <row r="1355" spans="1:33" x14ac:dyDescent="0.25">
      <c r="A1355">
        <v>7565</v>
      </c>
      <c r="B1355">
        <v>26923</v>
      </c>
      <c r="C1355" s="6" t="s">
        <v>6077</v>
      </c>
      <c r="D1355" s="8">
        <v>1070000000</v>
      </c>
      <c r="E1355" s="6" t="s">
        <v>6227</v>
      </c>
      <c r="G1355" s="10">
        <v>41612</v>
      </c>
      <c r="J1355" s="133">
        <f ca="1">VLOOKUP(A1355,OFFSET('Классификация клиентов'!$A$6,1,0,1000,2),2,0)</f>
        <v>1</v>
      </c>
      <c r="K1355" s="15">
        <f t="shared" si="148"/>
        <v>2</v>
      </c>
      <c r="L1355" s="15">
        <v>-1</v>
      </c>
      <c r="M1355" s="15" t="s">
        <v>178</v>
      </c>
      <c r="N1355" s="16">
        <f t="shared" ca="1" si="150"/>
        <v>1</v>
      </c>
      <c r="O1355" s="8">
        <f t="shared" ca="1" si="151"/>
        <v>1</v>
      </c>
      <c r="P1355" s="8">
        <f t="shared" ca="1" si="152"/>
        <v>1</v>
      </c>
      <c r="Q1355" s="8">
        <f t="shared" si="149"/>
        <v>0</v>
      </c>
      <c r="R1355" s="16">
        <v>1</v>
      </c>
      <c r="S1355" s="16"/>
      <c r="T1355" s="19">
        <v>41638</v>
      </c>
      <c r="U1355" s="16">
        <v>0</v>
      </c>
      <c r="V1355" s="19"/>
      <c r="W1355" s="160">
        <v>2</v>
      </c>
      <c r="X1355" s="160"/>
      <c r="Y1355" s="160">
        <v>0</v>
      </c>
      <c r="Z1355" s="160"/>
      <c r="AA1355" s="160"/>
      <c r="AB1355" s="10">
        <v>42704</v>
      </c>
      <c r="AC1355" t="s">
        <v>4334</v>
      </c>
      <c r="AD1355" s="160">
        <f t="shared" si="153"/>
        <v>2</v>
      </c>
      <c r="AF1355" t="s">
        <v>6360</v>
      </c>
      <c r="AG1355" t="str">
        <f t="shared" si="154"/>
        <v>реструктуризация (РУОБ отсутствует);
реструктуризация (РКК БМ №22.38 от 2014-04-02, РКК БМ №4.58 от 2014-05-16);
цели: предоставление/погашение займов 3 лицам (РКК БМ №139.2 от 2013-11-08)</v>
      </c>
    </row>
    <row r="1356" spans="1:33" x14ac:dyDescent="0.25">
      <c r="A1356">
        <v>7575</v>
      </c>
      <c r="B1356">
        <v>26953</v>
      </c>
      <c r="C1356" s="6" t="s">
        <v>6078</v>
      </c>
      <c r="D1356" s="8">
        <v>6000000</v>
      </c>
      <c r="E1356" s="6" t="s">
        <v>6228</v>
      </c>
      <c r="G1356" s="10">
        <v>41820</v>
      </c>
      <c r="J1356" s="133">
        <f ca="1">VLOOKUP(A1356,OFFSET('Классификация клиентов'!$A$6,1,0,1000,2),2,0)</f>
        <v>1</v>
      </c>
      <c r="K1356" s="15">
        <f t="shared" si="148"/>
        <v>3</v>
      </c>
      <c r="L1356" s="15"/>
      <c r="M1356" s="15"/>
      <c r="N1356" s="16">
        <f t="shared" ca="1" si="150"/>
        <v>3</v>
      </c>
      <c r="O1356" s="8">
        <f t="shared" ca="1" si="151"/>
        <v>3</v>
      </c>
      <c r="P1356" s="8">
        <f t="shared" ca="1" si="152"/>
        <v>3</v>
      </c>
      <c r="Q1356" s="8">
        <f t="shared" si="149"/>
        <v>0</v>
      </c>
      <c r="R1356" s="16">
        <v>1</v>
      </c>
      <c r="S1356" s="16"/>
      <c r="T1356" s="19">
        <v>41851</v>
      </c>
      <c r="U1356" s="16">
        <v>217</v>
      </c>
      <c r="V1356" s="19"/>
      <c r="W1356" s="160">
        <v>0</v>
      </c>
      <c r="X1356" s="160"/>
      <c r="Y1356" s="160"/>
      <c r="Z1356" s="160"/>
      <c r="AA1356" s="160"/>
      <c r="AB1356" s="10">
        <v>42696</v>
      </c>
      <c r="AC1356" t="s">
        <v>4334</v>
      </c>
      <c r="AD1356" s="160">
        <f t="shared" si="153"/>
        <v>1</v>
      </c>
      <c r="AF1356" t="s">
        <v>6229</v>
      </c>
      <c r="AG1356" t="str">
        <f t="shared" si="154"/>
        <v>реструктуризация (РКСП БМ №9 от 2015-03-06, РКСП БМ №10 от 2015-03-17)</v>
      </c>
    </row>
    <row r="1357" spans="1:33" x14ac:dyDescent="0.25">
      <c r="A1357">
        <v>7575</v>
      </c>
      <c r="B1357">
        <v>26962</v>
      </c>
      <c r="C1357" s="6" t="s">
        <v>6079</v>
      </c>
      <c r="D1357" s="8">
        <v>6292793.5899999999</v>
      </c>
      <c r="E1357" s="6" t="s">
        <v>6230</v>
      </c>
      <c r="G1357" s="10">
        <v>41442</v>
      </c>
      <c r="J1357" s="133">
        <f ca="1">VLOOKUP(A1357,OFFSET('Классификация клиентов'!$A$6,1,0,1000,2),2,0)</f>
        <v>1</v>
      </c>
      <c r="K1357" s="15">
        <f t="shared" si="148"/>
        <v>3</v>
      </c>
      <c r="L1357" s="15"/>
      <c r="M1357" s="15"/>
      <c r="N1357" s="16">
        <f t="shared" ca="1" si="150"/>
        <v>3</v>
      </c>
      <c r="O1357" s="8">
        <f t="shared" ca="1" si="151"/>
        <v>3</v>
      </c>
      <c r="P1357" s="8">
        <f t="shared" ca="1" si="152"/>
        <v>3</v>
      </c>
      <c r="Q1357" s="8">
        <f t="shared" si="149"/>
        <v>0</v>
      </c>
      <c r="R1357" s="16">
        <v>1</v>
      </c>
      <c r="S1357" s="16"/>
      <c r="T1357" s="19">
        <v>41453</v>
      </c>
      <c r="U1357" s="16">
        <v>229</v>
      </c>
      <c r="V1357" s="19"/>
      <c r="W1357" s="160">
        <v>0</v>
      </c>
      <c r="X1357" s="160"/>
      <c r="Y1357" s="160"/>
      <c r="Z1357" s="160"/>
      <c r="AA1357" s="160"/>
      <c r="AB1357" s="10">
        <v>42696</v>
      </c>
      <c r="AC1357" t="s">
        <v>4334</v>
      </c>
      <c r="AD1357" s="160">
        <f t="shared" si="153"/>
        <v>1</v>
      </c>
      <c r="AF1357" t="s">
        <v>6229</v>
      </c>
      <c r="AG1357" t="str">
        <f t="shared" si="154"/>
        <v>реструктуризация (РКСП БМ №9 от 2015-03-06, РКСП БМ №10 от 2015-03-17)</v>
      </c>
    </row>
    <row r="1358" spans="1:33" x14ac:dyDescent="0.25">
      <c r="A1358">
        <v>7575</v>
      </c>
      <c r="B1358">
        <v>27044</v>
      </c>
      <c r="C1358" s="6" t="s">
        <v>6080</v>
      </c>
      <c r="D1358" s="8">
        <v>52464983.609999999</v>
      </c>
      <c r="E1358" s="6" t="s">
        <v>6231</v>
      </c>
      <c r="G1358" s="10">
        <v>42353</v>
      </c>
      <c r="J1358" s="133">
        <f ca="1">VLOOKUP(A1358,OFFSET('Классификация клиентов'!$A$6,1,0,1000,2),2,0)</f>
        <v>1</v>
      </c>
      <c r="K1358" s="15">
        <f t="shared" si="148"/>
        <v>3</v>
      </c>
      <c r="L1358" s="15"/>
      <c r="M1358" s="15"/>
      <c r="N1358" s="16">
        <f t="shared" ca="1" si="150"/>
        <v>3</v>
      </c>
      <c r="O1358" s="8">
        <f t="shared" ca="1" si="151"/>
        <v>3</v>
      </c>
      <c r="P1358" s="8">
        <f t="shared" ca="1" si="152"/>
        <v>3</v>
      </c>
      <c r="Q1358" s="8">
        <f t="shared" si="149"/>
        <v>0</v>
      </c>
      <c r="R1358" s="16">
        <v>1</v>
      </c>
      <c r="S1358" s="16"/>
      <c r="T1358" s="19">
        <v>42369</v>
      </c>
      <c r="U1358" s="16">
        <v>230</v>
      </c>
      <c r="V1358" s="19"/>
      <c r="W1358" s="160"/>
      <c r="X1358" s="160"/>
      <c r="Y1358" s="160"/>
      <c r="Z1358" s="160"/>
      <c r="AA1358" s="160"/>
      <c r="AB1358" s="10">
        <v>42696</v>
      </c>
      <c r="AC1358" t="s">
        <v>4334</v>
      </c>
      <c r="AD1358" s="160">
        <f t="shared" si="153"/>
        <v>0</v>
      </c>
      <c r="AF1358" t="s">
        <v>466</v>
      </c>
      <c r="AG1358" t="str">
        <f t="shared" si="154"/>
        <v/>
      </c>
    </row>
    <row r="1359" spans="1:33" x14ac:dyDescent="0.25">
      <c r="A1359">
        <v>7580</v>
      </c>
      <c r="B1359">
        <v>27369</v>
      </c>
      <c r="C1359" s="6" t="s">
        <v>7066</v>
      </c>
      <c r="D1359" s="8">
        <v>15457265816.040001</v>
      </c>
      <c r="E1359" s="6" t="s">
        <v>7080</v>
      </c>
      <c r="G1359" s="10">
        <v>42732</v>
      </c>
      <c r="J1359" s="133">
        <f ca="1">VLOOKUP(A1359,OFFSET('Классификация клиентов'!$A$6,1,0,1000,2),2,0)</f>
        <v>1</v>
      </c>
      <c r="K1359" s="15">
        <f t="shared" ca="1" si="148"/>
        <v>1</v>
      </c>
      <c r="L1359" s="15"/>
      <c r="M1359" s="15"/>
      <c r="N1359" s="16">
        <f t="shared" ca="1" si="150"/>
        <v>1</v>
      </c>
      <c r="O1359" s="8">
        <f t="shared" ca="1" si="151"/>
        <v>1</v>
      </c>
      <c r="P1359" s="8">
        <f t="shared" ca="1" si="152"/>
        <v>1</v>
      </c>
      <c r="Q1359" s="8">
        <f t="shared" si="149"/>
        <v>0</v>
      </c>
      <c r="R1359" s="16">
        <v>0</v>
      </c>
      <c r="S1359" s="16"/>
      <c r="T1359" s="19">
        <v>43097</v>
      </c>
      <c r="U1359" s="16">
        <v>0</v>
      </c>
      <c r="V1359" s="19"/>
      <c r="W1359" s="160"/>
      <c r="X1359" s="160">
        <v>0</v>
      </c>
      <c r="Y1359" s="160"/>
      <c r="Z1359" s="160"/>
      <c r="AA1359" s="160"/>
      <c r="AB1359" s="10">
        <v>42735</v>
      </c>
      <c r="AC1359" t="s">
        <v>296</v>
      </c>
      <c r="AD1359" s="160">
        <f t="shared" si="153"/>
        <v>1</v>
      </c>
      <c r="AF1359" t="s">
        <v>7081</v>
      </c>
      <c r="AG1359" t="str">
        <f t="shared" si="154"/>
        <v>цели: погашение ранее выданной ссуды (РП №102 от 2016-11-15)</v>
      </c>
    </row>
    <row r="1360" spans="1:33" x14ac:dyDescent="0.25">
      <c r="A1360">
        <v>7583</v>
      </c>
      <c r="B1360">
        <v>27016</v>
      </c>
      <c r="C1360" s="6" t="s">
        <v>6081</v>
      </c>
      <c r="D1360" s="8">
        <v>145500000</v>
      </c>
      <c r="E1360" s="6" t="s">
        <v>6232</v>
      </c>
      <c r="G1360" s="10">
        <v>42215</v>
      </c>
      <c r="J1360" s="133">
        <f ca="1">VLOOKUP(A1360,OFFSET('Классификация клиентов'!$A$6,1,0,1000,2),2,0)</f>
        <v>1</v>
      </c>
      <c r="K1360" s="15">
        <f t="shared" si="148"/>
        <v>1</v>
      </c>
      <c r="L1360" s="15"/>
      <c r="M1360" s="15"/>
      <c r="N1360" s="16">
        <f t="shared" ca="1" si="150"/>
        <v>1</v>
      </c>
      <c r="O1360" s="8">
        <f t="shared" ca="1" si="151"/>
        <v>1</v>
      </c>
      <c r="P1360" s="8">
        <f t="shared" ca="1" si="152"/>
        <v>1</v>
      </c>
      <c r="Q1360" s="8">
        <f t="shared" si="149"/>
        <v>0</v>
      </c>
      <c r="R1360" s="16">
        <v>1</v>
      </c>
      <c r="S1360" s="16"/>
      <c r="T1360" s="19">
        <v>42247</v>
      </c>
      <c r="U1360" s="16">
        <v>0</v>
      </c>
      <c r="V1360" s="19"/>
      <c r="W1360" s="160"/>
      <c r="X1360" s="160"/>
      <c r="Y1360" s="160"/>
      <c r="Z1360" s="160"/>
      <c r="AA1360" s="160"/>
      <c r="AB1360" s="10">
        <v>42766</v>
      </c>
      <c r="AC1360" t="s">
        <v>4334</v>
      </c>
      <c r="AD1360" s="160">
        <f t="shared" si="153"/>
        <v>0</v>
      </c>
      <c r="AF1360" t="s">
        <v>466</v>
      </c>
      <c r="AG1360" t="str">
        <f t="shared" si="154"/>
        <v/>
      </c>
    </row>
    <row r="1361" spans="1:33" x14ac:dyDescent="0.25">
      <c r="A1361">
        <v>7583</v>
      </c>
      <c r="B1361">
        <v>27017</v>
      </c>
      <c r="C1361" s="6" t="s">
        <v>6082</v>
      </c>
      <c r="D1361" s="8">
        <v>57936072.880000003</v>
      </c>
      <c r="E1361" s="6" t="s">
        <v>6233</v>
      </c>
      <c r="G1361" s="10">
        <v>42326</v>
      </c>
      <c r="J1361" s="133">
        <f ca="1">VLOOKUP(A1361,OFFSET('Классификация клиентов'!$A$6,1,0,1000,2),2,0)</f>
        <v>1</v>
      </c>
      <c r="K1361" s="15">
        <f t="shared" si="148"/>
        <v>1</v>
      </c>
      <c r="L1361" s="15"/>
      <c r="M1361" s="15"/>
      <c r="N1361" s="16">
        <f t="shared" ca="1" si="150"/>
        <v>1</v>
      </c>
      <c r="O1361" s="8">
        <f t="shared" ca="1" si="151"/>
        <v>1</v>
      </c>
      <c r="P1361" s="8">
        <f t="shared" ca="1" si="152"/>
        <v>1</v>
      </c>
      <c r="Q1361" s="8">
        <f t="shared" si="149"/>
        <v>0</v>
      </c>
      <c r="R1361" s="16">
        <v>1</v>
      </c>
      <c r="S1361" s="16"/>
      <c r="T1361" s="19">
        <v>42338</v>
      </c>
      <c r="U1361" s="16">
        <v>0</v>
      </c>
      <c r="V1361" s="19"/>
      <c r="W1361" s="160"/>
      <c r="X1361" s="160">
        <v>0</v>
      </c>
      <c r="Y1361" s="160"/>
      <c r="Z1361" s="160"/>
      <c r="AA1361" s="160"/>
      <c r="AB1361" s="10">
        <v>42696</v>
      </c>
      <c r="AC1361" t="s">
        <v>4334</v>
      </c>
      <c r="AD1361" s="160">
        <f t="shared" si="153"/>
        <v>1</v>
      </c>
      <c r="AF1361" t="s">
        <v>6234</v>
      </c>
      <c r="AG1361" t="str">
        <f t="shared" si="154"/>
        <v>цели: погашение ранее выданной ссуды (РМКК БМ №53 от 2015-10-22)</v>
      </c>
    </row>
    <row r="1362" spans="1:33" x14ac:dyDescent="0.25">
      <c r="A1362">
        <v>7583</v>
      </c>
      <c r="B1362">
        <v>27577</v>
      </c>
      <c r="C1362" s="6" t="s">
        <v>7832</v>
      </c>
      <c r="D1362" s="8">
        <v>51385489.68</v>
      </c>
      <c r="E1362" s="6" t="s">
        <v>7838</v>
      </c>
      <c r="G1362" s="10">
        <v>42760</v>
      </c>
      <c r="J1362" s="133">
        <f ca="1">VLOOKUP(A1362,OFFSET('Классификация клиентов'!$A$6,1,0,1000,2),2,0)</f>
        <v>1</v>
      </c>
      <c r="K1362" s="15">
        <f t="shared" ca="1" si="148"/>
        <v>1</v>
      </c>
      <c r="L1362" s="15"/>
      <c r="M1362" s="15"/>
      <c r="N1362" s="16">
        <f t="shared" ca="1" si="150"/>
        <v>1</v>
      </c>
      <c r="O1362" s="8">
        <f t="shared" ca="1" si="151"/>
        <v>1</v>
      </c>
      <c r="P1362" s="8">
        <f t="shared" ca="1" si="152"/>
        <v>1</v>
      </c>
      <c r="Q1362" s="8">
        <f t="shared" si="149"/>
        <v>0</v>
      </c>
      <c r="R1362" s="16">
        <v>0</v>
      </c>
      <c r="S1362" s="16"/>
      <c r="T1362" s="19">
        <v>42791</v>
      </c>
      <c r="U1362" s="16">
        <v>0</v>
      </c>
      <c r="V1362" s="19"/>
      <c r="W1362" s="160"/>
      <c r="X1362" s="160"/>
      <c r="Y1362" s="160"/>
      <c r="Z1362" s="160"/>
      <c r="AA1362" s="160"/>
      <c r="AB1362" s="10">
        <v>42766</v>
      </c>
      <c r="AC1362" t="s">
        <v>4334</v>
      </c>
      <c r="AD1362" s="160">
        <f t="shared" si="153"/>
        <v>0</v>
      </c>
      <c r="AF1362" t="s">
        <v>466</v>
      </c>
      <c r="AG1362" t="str">
        <f t="shared" si="154"/>
        <v/>
      </c>
    </row>
    <row r="1363" spans="1:33" x14ac:dyDescent="0.25">
      <c r="A1363">
        <v>7590</v>
      </c>
      <c r="B1363">
        <v>18295</v>
      </c>
      <c r="C1363" s="6" t="s">
        <v>4155</v>
      </c>
      <c r="D1363" s="8">
        <v>1403486140.5999999</v>
      </c>
      <c r="E1363" s="6" t="s">
        <v>4213</v>
      </c>
      <c r="G1363" s="10">
        <v>41604</v>
      </c>
      <c r="J1363" s="133">
        <f ca="1">VLOOKUP(A1363,OFFSET('Классификация клиентов'!$A$6,1,0,1000,2),2,0)</f>
        <v>1</v>
      </c>
      <c r="K1363" s="15">
        <f t="shared" si="148"/>
        <v>1</v>
      </c>
      <c r="L1363" s="15"/>
      <c r="M1363" s="15"/>
      <c r="N1363" s="16">
        <f t="shared" ca="1" si="150"/>
        <v>1</v>
      </c>
      <c r="O1363" s="8">
        <f t="shared" ca="1" si="151"/>
        <v>1</v>
      </c>
      <c r="P1363" s="8">
        <f t="shared" ca="1" si="152"/>
        <v>1</v>
      </c>
      <c r="Q1363" s="8">
        <f t="shared" si="149"/>
        <v>0</v>
      </c>
      <c r="R1363" s="16">
        <v>1</v>
      </c>
      <c r="S1363" s="16"/>
      <c r="T1363" s="19">
        <v>36526</v>
      </c>
      <c r="U1363" s="16">
        <v>0</v>
      </c>
      <c r="V1363" s="19"/>
      <c r="W1363" s="160"/>
      <c r="X1363" s="160"/>
      <c r="Y1363" s="160">
        <v>0</v>
      </c>
      <c r="Z1363" s="160"/>
      <c r="AA1363" s="160"/>
      <c r="AB1363" s="10">
        <v>42521</v>
      </c>
      <c r="AC1363" t="s">
        <v>296</v>
      </c>
      <c r="AD1363" s="160">
        <f t="shared" si="153"/>
        <v>1</v>
      </c>
      <c r="AF1363" t="s">
        <v>4359</v>
      </c>
      <c r="AG1363" t="str">
        <f t="shared" si="154"/>
        <v>цели: предоставление/погашение займов 3 лицам (РКК БМ №135.13 от 2013-10-30)</v>
      </c>
    </row>
    <row r="1364" spans="1:33" x14ac:dyDescent="0.25">
      <c r="A1364">
        <v>7593</v>
      </c>
      <c r="B1364">
        <v>18296</v>
      </c>
      <c r="C1364" s="6" t="s">
        <v>4156</v>
      </c>
      <c r="D1364" s="8">
        <v>5952000000</v>
      </c>
      <c r="E1364" s="6" t="s">
        <v>4214</v>
      </c>
      <c r="G1364" s="10">
        <v>41193</v>
      </c>
      <c r="J1364" s="133">
        <f ca="1">VLOOKUP(A1364,OFFSET('Классификация клиентов'!$A$6,1,0,1000,2),2,0)</f>
        <v>2.1</v>
      </c>
      <c r="K1364" s="15">
        <f t="shared" si="148"/>
        <v>1</v>
      </c>
      <c r="L1364" s="15"/>
      <c r="M1364" s="15"/>
      <c r="N1364" s="16">
        <f t="shared" ca="1" si="150"/>
        <v>2.1</v>
      </c>
      <c r="O1364" s="8">
        <f t="shared" ca="1" si="151"/>
        <v>2.1</v>
      </c>
      <c r="P1364" s="8">
        <f t="shared" ca="1" si="152"/>
        <v>2.1</v>
      </c>
      <c r="Q1364" s="8">
        <f t="shared" si="149"/>
        <v>0</v>
      </c>
      <c r="R1364" s="16">
        <v>1</v>
      </c>
      <c r="S1364" s="16"/>
      <c r="T1364" s="19">
        <v>36526</v>
      </c>
      <c r="U1364" s="16">
        <v>0</v>
      </c>
      <c r="V1364" s="19"/>
      <c r="W1364" s="160">
        <v>0</v>
      </c>
      <c r="X1364" s="160"/>
      <c r="Y1364" s="160">
        <v>0</v>
      </c>
      <c r="Z1364" s="160"/>
      <c r="AA1364" s="160"/>
      <c r="AB1364" s="10">
        <v>42515</v>
      </c>
      <c r="AC1364" t="s">
        <v>296</v>
      </c>
      <c r="AD1364" s="160">
        <f t="shared" si="153"/>
        <v>2</v>
      </c>
      <c r="AF1364" t="s">
        <v>4360</v>
      </c>
      <c r="AG1364" t="str">
        <f t="shared" si="154"/>
        <v>реструктуризация (РП БМ №28 от 2015-04-27);
цели: предоставление/погашение займов 3 лицам (РП БМ №64 от 2012-10-17)</v>
      </c>
    </row>
    <row r="1365" spans="1:33" x14ac:dyDescent="0.25">
      <c r="A1365">
        <v>7596</v>
      </c>
      <c r="B1365">
        <v>18297</v>
      </c>
      <c r="C1365" s="6" t="s">
        <v>4157</v>
      </c>
      <c r="D1365" s="8">
        <v>3451958030.46</v>
      </c>
      <c r="E1365" s="6" t="s">
        <v>4215</v>
      </c>
      <c r="G1365" s="10">
        <v>41159</v>
      </c>
      <c r="J1365" s="133">
        <f ca="1">VLOOKUP(A1365,OFFSET('Классификация клиентов'!$A$6,1,0,1000,2),2,0)</f>
        <v>1</v>
      </c>
      <c r="K1365" s="15">
        <f t="shared" si="148"/>
        <v>1</v>
      </c>
      <c r="L1365" s="15"/>
      <c r="M1365" s="15"/>
      <c r="N1365" s="16">
        <f t="shared" ca="1" si="150"/>
        <v>1</v>
      </c>
      <c r="O1365" s="8">
        <f t="shared" ca="1" si="151"/>
        <v>1</v>
      </c>
      <c r="P1365" s="8">
        <f t="shared" ca="1" si="152"/>
        <v>1</v>
      </c>
      <c r="Q1365" s="8">
        <f t="shared" si="149"/>
        <v>0</v>
      </c>
      <c r="R1365" s="16">
        <v>1</v>
      </c>
      <c r="S1365" s="16"/>
      <c r="T1365" s="19">
        <v>36526</v>
      </c>
      <c r="U1365" s="16">
        <v>0</v>
      </c>
      <c r="V1365" s="19"/>
      <c r="W1365" s="160">
        <v>0</v>
      </c>
      <c r="X1365" s="160"/>
      <c r="Y1365" s="160"/>
      <c r="Z1365" s="160"/>
      <c r="AA1365" s="160"/>
      <c r="AB1365" s="10">
        <v>42521</v>
      </c>
      <c r="AC1365" t="s">
        <v>296</v>
      </c>
      <c r="AD1365" s="160">
        <f t="shared" si="153"/>
        <v>1</v>
      </c>
      <c r="AF1365" t="s">
        <v>4361</v>
      </c>
      <c r="AG1365" t="str">
        <f t="shared" si="154"/>
        <v>реструктуризация (РП БМ №43 от 2015-07-03)</v>
      </c>
    </row>
    <row r="1366" spans="1:33" x14ac:dyDescent="0.25">
      <c r="A1366">
        <v>7597</v>
      </c>
      <c r="B1366">
        <v>27096</v>
      </c>
      <c r="C1366" s="6" t="s">
        <v>6083</v>
      </c>
      <c r="D1366" s="8">
        <v>50000000</v>
      </c>
      <c r="E1366" s="6" t="s">
        <v>6235</v>
      </c>
      <c r="G1366" s="10">
        <v>42690</v>
      </c>
      <c r="J1366" s="133">
        <f ca="1">VLOOKUP(A1366,OFFSET('Классификация клиентов'!$A$6,1,0,1000,2),2,0)</f>
        <v>1</v>
      </c>
      <c r="K1366" s="15">
        <f t="shared" si="148"/>
        <v>1</v>
      </c>
      <c r="L1366" s="15"/>
      <c r="M1366" s="15"/>
      <c r="N1366" s="16">
        <f t="shared" ca="1" si="150"/>
        <v>1</v>
      </c>
      <c r="O1366" s="8">
        <f t="shared" ca="1" si="151"/>
        <v>1</v>
      </c>
      <c r="P1366" s="8">
        <f t="shared" ca="1" si="152"/>
        <v>1</v>
      </c>
      <c r="Q1366" s="8">
        <f t="shared" si="149"/>
        <v>0</v>
      </c>
      <c r="R1366" s="16">
        <v>1</v>
      </c>
      <c r="S1366" s="16"/>
      <c r="T1366" s="19">
        <v>42704</v>
      </c>
      <c r="U1366" s="16">
        <v>0</v>
      </c>
      <c r="V1366" s="19"/>
      <c r="W1366" s="160"/>
      <c r="X1366" s="160"/>
      <c r="Y1366" s="160"/>
      <c r="Z1366" s="160"/>
      <c r="AA1366" s="160"/>
      <c r="AB1366" s="10">
        <v>42696</v>
      </c>
      <c r="AC1366" t="s">
        <v>4334</v>
      </c>
      <c r="AD1366" s="160">
        <f t="shared" si="153"/>
        <v>0</v>
      </c>
      <c r="AF1366" t="s">
        <v>466</v>
      </c>
      <c r="AG1366" t="str">
        <f t="shared" si="154"/>
        <v/>
      </c>
    </row>
    <row r="1367" spans="1:33" x14ac:dyDescent="0.25">
      <c r="A1367">
        <v>7597</v>
      </c>
      <c r="B1367">
        <v>27219</v>
      </c>
      <c r="C1367" s="6" t="s">
        <v>6786</v>
      </c>
      <c r="D1367" s="8">
        <v>50000000</v>
      </c>
      <c r="E1367" s="6" t="s">
        <v>6790</v>
      </c>
      <c r="G1367" s="10">
        <v>42712</v>
      </c>
      <c r="J1367" s="133">
        <f ca="1">VLOOKUP(A1367,OFFSET('Классификация клиентов'!$A$6,1,0,1000,2),2,0)</f>
        <v>1</v>
      </c>
      <c r="K1367" s="15">
        <f t="shared" si="148"/>
        <v>1</v>
      </c>
      <c r="L1367" s="15"/>
      <c r="M1367" s="15"/>
      <c r="N1367" s="16">
        <f t="shared" ca="1" si="150"/>
        <v>1</v>
      </c>
      <c r="O1367" s="8">
        <f t="shared" ca="1" si="151"/>
        <v>1</v>
      </c>
      <c r="P1367" s="8">
        <f t="shared" ca="1" si="152"/>
        <v>1</v>
      </c>
      <c r="Q1367" s="8">
        <f t="shared" si="149"/>
        <v>0</v>
      </c>
      <c r="R1367" s="16">
        <v>1</v>
      </c>
      <c r="S1367" s="16"/>
      <c r="T1367" s="19">
        <v>42734</v>
      </c>
      <c r="U1367" s="16">
        <v>0</v>
      </c>
      <c r="V1367" s="19"/>
      <c r="W1367" s="160"/>
      <c r="X1367" s="160"/>
      <c r="Y1367" s="160"/>
      <c r="Z1367" s="160"/>
      <c r="AA1367" s="160"/>
      <c r="AB1367" s="10">
        <v>42726</v>
      </c>
      <c r="AC1367" t="s">
        <v>4334</v>
      </c>
      <c r="AD1367" s="160">
        <f t="shared" si="153"/>
        <v>0</v>
      </c>
      <c r="AF1367" t="s">
        <v>466</v>
      </c>
      <c r="AG1367" t="str">
        <f t="shared" si="154"/>
        <v/>
      </c>
    </row>
    <row r="1368" spans="1:33" x14ac:dyDescent="0.25">
      <c r="A1368">
        <v>7605</v>
      </c>
      <c r="B1368">
        <v>26782</v>
      </c>
      <c r="C1368" s="6" t="s">
        <v>5702</v>
      </c>
      <c r="D1368" s="8">
        <v>214006598.40000001</v>
      </c>
      <c r="E1368" s="6" t="s">
        <v>5709</v>
      </c>
      <c r="G1368" s="10">
        <v>41486</v>
      </c>
      <c r="J1368" s="133">
        <f ca="1">VLOOKUP(A1368,OFFSET('Классификация клиентов'!$A$6,1,0,1000,2),2,0)</f>
        <v>1</v>
      </c>
      <c r="K1368" s="15">
        <f t="shared" si="148"/>
        <v>1</v>
      </c>
      <c r="L1368" s="15"/>
      <c r="M1368" s="15"/>
      <c r="N1368" s="16">
        <f t="shared" ca="1" si="150"/>
        <v>1</v>
      </c>
      <c r="O1368" s="8">
        <f t="shared" ca="1" si="151"/>
        <v>1</v>
      </c>
      <c r="P1368" s="8">
        <f t="shared" ca="1" si="152"/>
        <v>1</v>
      </c>
      <c r="Q1368" s="8">
        <f t="shared" si="149"/>
        <v>0</v>
      </c>
      <c r="R1368" s="16">
        <v>1</v>
      </c>
      <c r="S1368" s="16"/>
      <c r="T1368" s="19">
        <v>41516</v>
      </c>
      <c r="U1368" s="16">
        <v>0</v>
      </c>
      <c r="V1368" s="19"/>
      <c r="W1368" s="160"/>
      <c r="X1368" s="160"/>
      <c r="Y1368" s="160"/>
      <c r="Z1368" s="160"/>
      <c r="AA1368" s="160"/>
      <c r="AB1368" s="10">
        <v>42664</v>
      </c>
      <c r="AC1368" t="s">
        <v>4334</v>
      </c>
      <c r="AD1368" s="160">
        <f t="shared" si="153"/>
        <v>0</v>
      </c>
      <c r="AF1368" t="s">
        <v>466</v>
      </c>
      <c r="AG1368" t="str">
        <f t="shared" si="154"/>
        <v/>
      </c>
    </row>
    <row r="1369" spans="1:33" x14ac:dyDescent="0.25">
      <c r="A1369">
        <v>7608</v>
      </c>
      <c r="B1369">
        <v>26980</v>
      </c>
      <c r="C1369" s="6" t="s">
        <v>6084</v>
      </c>
      <c r="D1369" s="8">
        <v>20000000</v>
      </c>
      <c r="E1369" s="6" t="s">
        <v>6236</v>
      </c>
      <c r="G1369" s="10">
        <v>41120</v>
      </c>
      <c r="J1369" s="133">
        <f ca="1">VLOOKUP(A1369,OFFSET('Классификация клиентов'!$A$6,1,0,1000,2),2,0)</f>
        <v>1</v>
      </c>
      <c r="K1369" s="15">
        <f t="shared" si="148"/>
        <v>1</v>
      </c>
      <c r="L1369" s="15"/>
      <c r="M1369" s="15"/>
      <c r="N1369" s="16">
        <f t="shared" ca="1" si="150"/>
        <v>1</v>
      </c>
      <c r="O1369" s="8">
        <f t="shared" ca="1" si="151"/>
        <v>1</v>
      </c>
      <c r="P1369" s="8">
        <f t="shared" ca="1" si="152"/>
        <v>1</v>
      </c>
      <c r="Q1369" s="8">
        <f t="shared" si="149"/>
        <v>0</v>
      </c>
      <c r="R1369" s="16">
        <v>1</v>
      </c>
      <c r="S1369" s="16"/>
      <c r="T1369" s="19">
        <v>41152</v>
      </c>
      <c r="U1369" s="16">
        <v>0</v>
      </c>
      <c r="V1369" s="19"/>
      <c r="W1369" s="160"/>
      <c r="X1369" s="160"/>
      <c r="Y1369" s="160"/>
      <c r="Z1369" s="160"/>
      <c r="AA1369" s="160"/>
      <c r="AB1369" s="10">
        <v>42696</v>
      </c>
      <c r="AC1369" t="s">
        <v>4334</v>
      </c>
      <c r="AD1369" s="160">
        <f t="shared" si="153"/>
        <v>0</v>
      </c>
      <c r="AF1369" t="s">
        <v>466</v>
      </c>
      <c r="AG1369" t="str">
        <f t="shared" si="154"/>
        <v/>
      </c>
    </row>
    <row r="1370" spans="1:33" x14ac:dyDescent="0.25">
      <c r="A1370">
        <v>7623</v>
      </c>
      <c r="B1370">
        <v>27088</v>
      </c>
      <c r="C1370" s="6" t="s">
        <v>6085</v>
      </c>
      <c r="D1370" s="8">
        <v>258012187.03999999</v>
      </c>
      <c r="E1370" s="6" t="s">
        <v>6237</v>
      </c>
      <c r="G1370" s="10">
        <v>41271</v>
      </c>
      <c r="J1370" s="133">
        <f ca="1">VLOOKUP(A1370,OFFSET('Классификация клиентов'!$A$6,1,0,1000,2),2,0)</f>
        <v>2.1</v>
      </c>
      <c r="K1370" s="15">
        <f t="shared" si="148"/>
        <v>3</v>
      </c>
      <c r="L1370" s="15"/>
      <c r="M1370" s="15"/>
      <c r="N1370" s="16">
        <f t="shared" ca="1" si="150"/>
        <v>4.0999999999999996</v>
      </c>
      <c r="O1370" s="8">
        <f t="shared" ca="1" si="151"/>
        <v>4.0999999999999996</v>
      </c>
      <c r="P1370" s="8">
        <f t="shared" ca="1" si="152"/>
        <v>4.0999999999999996</v>
      </c>
      <c r="Q1370" s="8">
        <f t="shared" si="149"/>
        <v>0</v>
      </c>
      <c r="R1370" s="16">
        <v>1</v>
      </c>
      <c r="S1370" s="16"/>
      <c r="T1370" s="19">
        <v>41283</v>
      </c>
      <c r="U1370" s="16">
        <v>401</v>
      </c>
      <c r="V1370" s="19"/>
      <c r="W1370" s="160"/>
      <c r="X1370" s="160"/>
      <c r="Y1370" s="160"/>
      <c r="Z1370" s="160"/>
      <c r="AA1370" s="160"/>
      <c r="AB1370" s="10">
        <v>42735</v>
      </c>
      <c r="AC1370" t="s">
        <v>4334</v>
      </c>
      <c r="AD1370" s="160">
        <f t="shared" si="153"/>
        <v>0</v>
      </c>
      <c r="AF1370" t="s">
        <v>466</v>
      </c>
      <c r="AG1370" t="str">
        <f t="shared" si="154"/>
        <v/>
      </c>
    </row>
    <row r="1371" spans="1:33" x14ac:dyDescent="0.25">
      <c r="A1371">
        <v>7630</v>
      </c>
      <c r="B1371">
        <v>27011</v>
      </c>
      <c r="C1371" s="6" t="s">
        <v>6086</v>
      </c>
      <c r="D1371" s="8">
        <v>494888562.61000001</v>
      </c>
      <c r="E1371" s="6" t="s">
        <v>6238</v>
      </c>
      <c r="G1371" s="10">
        <v>41800</v>
      </c>
      <c r="J1371" s="133">
        <f ca="1">VLOOKUP(A1371,OFFSET('Классификация клиентов'!$A$6,1,0,1000,2),2,0)</f>
        <v>2.2000000000000002</v>
      </c>
      <c r="K1371" s="15">
        <f t="shared" si="148"/>
        <v>1</v>
      </c>
      <c r="L1371" s="15"/>
      <c r="M1371" s="15"/>
      <c r="N1371" s="16">
        <f t="shared" ca="1" si="150"/>
        <v>2.2000000000000002</v>
      </c>
      <c r="O1371" s="8">
        <f t="shared" ca="1" si="151"/>
        <v>2.2000000000000002</v>
      </c>
      <c r="P1371" s="8">
        <f t="shared" ca="1" si="152"/>
        <v>2.2000000000000002</v>
      </c>
      <c r="Q1371" s="8">
        <f t="shared" si="149"/>
        <v>0</v>
      </c>
      <c r="R1371" s="16">
        <v>1</v>
      </c>
      <c r="S1371" s="16"/>
      <c r="T1371" s="19">
        <v>41823</v>
      </c>
      <c r="U1371" s="16">
        <v>0</v>
      </c>
      <c r="V1371" s="19"/>
      <c r="W1371" s="160"/>
      <c r="X1371" s="160"/>
      <c r="Y1371" s="160">
        <v>0</v>
      </c>
      <c r="Z1371" s="160"/>
      <c r="AA1371" s="160"/>
      <c r="AB1371" s="10">
        <v>42696</v>
      </c>
      <c r="AC1371" t="s">
        <v>4334</v>
      </c>
      <c r="AD1371" s="160">
        <f t="shared" si="153"/>
        <v>1</v>
      </c>
      <c r="AF1371" t="s">
        <v>6239</v>
      </c>
      <c r="AG1371" t="str">
        <f t="shared" si="154"/>
        <v>цели: предоставление/погашение займов 3 лицам (РП БМ №0 от 2014-06-09)</v>
      </c>
    </row>
    <row r="1372" spans="1:33" x14ac:dyDescent="0.25">
      <c r="A1372">
        <v>7640</v>
      </c>
      <c r="B1372">
        <v>18298</v>
      </c>
      <c r="C1372" s="6" t="s">
        <v>4158</v>
      </c>
      <c r="D1372" s="8">
        <v>4468743046.6599998</v>
      </c>
      <c r="E1372" s="6" t="s">
        <v>4216</v>
      </c>
      <c r="G1372" s="10">
        <v>41291</v>
      </c>
      <c r="J1372" s="133">
        <f ca="1">VLOOKUP(A1372,OFFSET('Классификация клиентов'!$A$6,1,0,1000,2),2,0)</f>
        <v>1</v>
      </c>
      <c r="K1372" s="15">
        <f t="shared" si="148"/>
        <v>1</v>
      </c>
      <c r="L1372" s="15"/>
      <c r="M1372" s="15"/>
      <c r="N1372" s="16">
        <f t="shared" ca="1" si="150"/>
        <v>1</v>
      </c>
      <c r="O1372" s="8">
        <f t="shared" ca="1" si="151"/>
        <v>1</v>
      </c>
      <c r="P1372" s="8">
        <f t="shared" ca="1" si="152"/>
        <v>1</v>
      </c>
      <c r="Q1372" s="8">
        <f t="shared" si="149"/>
        <v>0</v>
      </c>
      <c r="R1372" s="16">
        <v>1</v>
      </c>
      <c r="S1372" s="16"/>
      <c r="T1372" s="19">
        <v>36526</v>
      </c>
      <c r="U1372" s="16">
        <v>0</v>
      </c>
      <c r="V1372" s="19"/>
      <c r="W1372" s="160">
        <v>0</v>
      </c>
      <c r="X1372" s="160"/>
      <c r="Y1372" s="160">
        <v>0</v>
      </c>
      <c r="Z1372" s="160">
        <v>0</v>
      </c>
      <c r="AA1372" s="160"/>
      <c r="AB1372" s="10">
        <v>42521</v>
      </c>
      <c r="AC1372" t="s">
        <v>296</v>
      </c>
      <c r="AD1372" s="160">
        <f t="shared" si="153"/>
        <v>3</v>
      </c>
      <c r="AF1372" t="s">
        <v>4362</v>
      </c>
      <c r="AG1372" t="str">
        <f t="shared" si="154"/>
        <v>реструктуризация (РП БМ №21 от 2014-03-24);
цели: погашение задолженности 3 лиц перед Банком (РП БМ №21 от 2014-03-24);
цели: погашение задолженности 3 лиц перед др. банками (РП БМ №21 от 2014-03-24);
цели: предоставление/погашение займов 3 лицам (РП БМ №21 от 2014-03-24)</v>
      </c>
    </row>
    <row r="1373" spans="1:33" x14ac:dyDescent="0.25">
      <c r="A1373">
        <v>7642</v>
      </c>
      <c r="B1373">
        <v>26989</v>
      </c>
      <c r="C1373" s="6" t="s">
        <v>6087</v>
      </c>
      <c r="D1373" s="8">
        <v>90000000</v>
      </c>
      <c r="E1373" s="6" t="s">
        <v>6240</v>
      </c>
      <c r="G1373" s="10">
        <v>41570</v>
      </c>
      <c r="J1373" s="133">
        <f ca="1">VLOOKUP(A1373,OFFSET('Классификация клиентов'!$A$6,1,0,1000,2),2,0)</f>
        <v>1</v>
      </c>
      <c r="K1373" s="15">
        <f t="shared" si="148"/>
        <v>1</v>
      </c>
      <c r="L1373" s="15"/>
      <c r="M1373" s="15"/>
      <c r="N1373" s="16">
        <f t="shared" ca="1" si="150"/>
        <v>1</v>
      </c>
      <c r="O1373" s="8">
        <f t="shared" ca="1" si="151"/>
        <v>1</v>
      </c>
      <c r="P1373" s="8">
        <f t="shared" ca="1" si="152"/>
        <v>1</v>
      </c>
      <c r="Q1373" s="8">
        <f t="shared" si="149"/>
        <v>0</v>
      </c>
      <c r="R1373" s="16">
        <v>1</v>
      </c>
      <c r="S1373" s="16"/>
      <c r="T1373" s="19">
        <v>41578</v>
      </c>
      <c r="U1373" s="16">
        <v>0</v>
      </c>
      <c r="V1373" s="19"/>
      <c r="W1373" s="160">
        <v>0</v>
      </c>
      <c r="X1373" s="160"/>
      <c r="Y1373" s="160"/>
      <c r="Z1373" s="160"/>
      <c r="AA1373" s="160"/>
      <c r="AB1373" s="10">
        <v>42696</v>
      </c>
      <c r="AC1373" t="s">
        <v>4334</v>
      </c>
      <c r="AD1373" s="160">
        <f t="shared" si="153"/>
        <v>1</v>
      </c>
      <c r="AF1373" t="s">
        <v>6241</v>
      </c>
      <c r="AG1373" t="str">
        <f t="shared" si="154"/>
        <v>реструктуризация (РИО ППП №01-4045/73 от 2015-07-22)</v>
      </c>
    </row>
    <row r="1374" spans="1:33" x14ac:dyDescent="0.25">
      <c r="A1374">
        <v>7642</v>
      </c>
      <c r="B1374">
        <v>27041</v>
      </c>
      <c r="C1374" s="6" t="s">
        <v>6088</v>
      </c>
      <c r="D1374" s="8">
        <v>219000000</v>
      </c>
      <c r="E1374" s="6" t="s">
        <v>6242</v>
      </c>
      <c r="G1374" s="10">
        <v>42034</v>
      </c>
      <c r="J1374" s="133">
        <f ca="1">VLOOKUP(A1374,OFFSET('Классификация клиентов'!$A$6,1,0,1000,2),2,0)</f>
        <v>1</v>
      </c>
      <c r="K1374" s="15">
        <f t="shared" si="148"/>
        <v>1</v>
      </c>
      <c r="L1374" s="15"/>
      <c r="M1374" s="15"/>
      <c r="N1374" s="16">
        <f t="shared" ca="1" si="150"/>
        <v>1</v>
      </c>
      <c r="O1374" s="8">
        <f t="shared" ca="1" si="151"/>
        <v>1</v>
      </c>
      <c r="P1374" s="8">
        <f t="shared" ca="1" si="152"/>
        <v>1</v>
      </c>
      <c r="Q1374" s="8">
        <f t="shared" si="149"/>
        <v>0</v>
      </c>
      <c r="R1374" s="16">
        <v>1</v>
      </c>
      <c r="S1374" s="16"/>
      <c r="T1374" s="19">
        <v>42060</v>
      </c>
      <c r="U1374" s="16">
        <v>0</v>
      </c>
      <c r="V1374" s="19"/>
      <c r="W1374" s="160">
        <v>0</v>
      </c>
      <c r="X1374" s="160"/>
      <c r="Y1374" s="160"/>
      <c r="Z1374" s="160"/>
      <c r="AA1374" s="160"/>
      <c r="AB1374" s="10">
        <v>42696</v>
      </c>
      <c r="AC1374" t="s">
        <v>4334</v>
      </c>
      <c r="AD1374" s="160">
        <f t="shared" si="153"/>
        <v>1</v>
      </c>
      <c r="AF1374" t="s">
        <v>6243</v>
      </c>
      <c r="AG1374" t="str">
        <f t="shared" si="154"/>
        <v>реструктуризация (РМКК БМ №28 от 2015-05-21, РМКК БМ №2 от 2016-02-04)</v>
      </c>
    </row>
    <row r="1375" spans="1:33" x14ac:dyDescent="0.25">
      <c r="A1375">
        <v>7643</v>
      </c>
      <c r="B1375">
        <v>26981</v>
      </c>
      <c r="C1375" s="6" t="s">
        <v>6089</v>
      </c>
      <c r="D1375" s="8">
        <v>30000000</v>
      </c>
      <c r="E1375" s="6" t="s">
        <v>6244</v>
      </c>
      <c r="G1375" s="10">
        <v>41257</v>
      </c>
      <c r="J1375" s="133">
        <f ca="1">VLOOKUP(A1375,OFFSET('Классификация клиентов'!$A$6,1,0,1000,2),2,0)</f>
        <v>1</v>
      </c>
      <c r="K1375" s="15">
        <f t="shared" si="148"/>
        <v>1</v>
      </c>
      <c r="L1375" s="15"/>
      <c r="M1375" s="15"/>
      <c r="N1375" s="16">
        <f t="shared" ca="1" si="150"/>
        <v>1</v>
      </c>
      <c r="O1375" s="8">
        <f t="shared" ca="1" si="151"/>
        <v>1</v>
      </c>
      <c r="P1375" s="8">
        <f t="shared" ca="1" si="152"/>
        <v>1</v>
      </c>
      <c r="Q1375" s="8">
        <f t="shared" si="149"/>
        <v>0</v>
      </c>
      <c r="R1375" s="16">
        <v>1</v>
      </c>
      <c r="S1375" s="16"/>
      <c r="T1375" s="19">
        <v>41262</v>
      </c>
      <c r="U1375" s="16">
        <v>0</v>
      </c>
      <c r="V1375" s="19"/>
      <c r="W1375" s="160"/>
      <c r="X1375" s="160"/>
      <c r="Y1375" s="160">
        <v>0</v>
      </c>
      <c r="Z1375" s="160"/>
      <c r="AA1375" s="160"/>
      <c r="AB1375" s="10">
        <v>42696</v>
      </c>
      <c r="AC1375" t="s">
        <v>4334</v>
      </c>
      <c r="AD1375" s="160">
        <f t="shared" si="153"/>
        <v>1</v>
      </c>
      <c r="AF1375" t="s">
        <v>6245</v>
      </c>
      <c r="AG1375" t="str">
        <f t="shared" si="154"/>
        <v>цели: предоставление/погашение займов 3 лицам (РМКК БМ №86 от 2012-11-16)</v>
      </c>
    </row>
    <row r="1376" spans="1:33" x14ac:dyDescent="0.25">
      <c r="A1376">
        <v>7643</v>
      </c>
      <c r="B1376">
        <v>27025</v>
      </c>
      <c r="C1376" s="6" t="s">
        <v>6759</v>
      </c>
      <c r="D1376" s="8">
        <v>90000000</v>
      </c>
      <c r="E1376" s="6" t="s">
        <v>6246</v>
      </c>
      <c r="G1376" s="10">
        <v>42097</v>
      </c>
      <c r="J1376" s="133">
        <f ca="1">VLOOKUP(A1376,OFFSET('Классификация клиентов'!$A$6,1,0,1000,2),2,0)</f>
        <v>1</v>
      </c>
      <c r="K1376" s="15">
        <f t="shared" si="148"/>
        <v>1</v>
      </c>
      <c r="L1376" s="15"/>
      <c r="M1376" s="15"/>
      <c r="N1376" s="16">
        <f t="shared" ca="1" si="150"/>
        <v>1</v>
      </c>
      <c r="O1376" s="8">
        <f t="shared" ca="1" si="151"/>
        <v>1</v>
      </c>
      <c r="P1376" s="8">
        <f t="shared" ca="1" si="152"/>
        <v>1</v>
      </c>
      <c r="Q1376" s="8">
        <f t="shared" si="149"/>
        <v>0</v>
      </c>
      <c r="R1376" s="16">
        <v>1</v>
      </c>
      <c r="S1376" s="16"/>
      <c r="T1376" s="19">
        <v>42153</v>
      </c>
      <c r="U1376" s="16">
        <v>0</v>
      </c>
      <c r="V1376" s="19"/>
      <c r="W1376" s="160"/>
      <c r="X1376" s="160"/>
      <c r="Y1376" s="160"/>
      <c r="Z1376" s="160"/>
      <c r="AA1376" s="160"/>
      <c r="AB1376" s="10">
        <v>42726</v>
      </c>
      <c r="AC1376" t="s">
        <v>4334</v>
      </c>
      <c r="AD1376" s="160">
        <f t="shared" si="153"/>
        <v>0</v>
      </c>
      <c r="AF1376" t="s">
        <v>466</v>
      </c>
      <c r="AG1376" t="str">
        <f t="shared" si="154"/>
        <v/>
      </c>
    </row>
    <row r="1377" spans="1:33" x14ac:dyDescent="0.25">
      <c r="A1377">
        <v>7650</v>
      </c>
      <c r="B1377">
        <v>26920</v>
      </c>
      <c r="C1377" s="6" t="s">
        <v>6091</v>
      </c>
      <c r="D1377" s="8">
        <v>100000000</v>
      </c>
      <c r="E1377" s="6" t="s">
        <v>6247</v>
      </c>
      <c r="G1377" s="10">
        <v>41928</v>
      </c>
      <c r="J1377" s="133">
        <f ca="1">VLOOKUP(A1377,OFFSET('Классификация клиентов'!$A$6,1,0,1000,2),2,0)</f>
        <v>2.1</v>
      </c>
      <c r="K1377" s="15">
        <f t="shared" si="148"/>
        <v>3</v>
      </c>
      <c r="L1377" s="15"/>
      <c r="M1377" s="15"/>
      <c r="N1377" s="16">
        <f t="shared" ca="1" si="150"/>
        <v>4.0999999999999996</v>
      </c>
      <c r="O1377" s="8">
        <f t="shared" ca="1" si="151"/>
        <v>4.0999999999999996</v>
      </c>
      <c r="P1377" s="8">
        <f t="shared" ca="1" si="152"/>
        <v>4.0999999999999996</v>
      </c>
      <c r="Q1377" s="8">
        <f t="shared" si="149"/>
        <v>0</v>
      </c>
      <c r="R1377" s="16">
        <v>1</v>
      </c>
      <c r="S1377" s="16"/>
      <c r="T1377" s="19">
        <v>41939</v>
      </c>
      <c r="U1377" s="16">
        <v>434</v>
      </c>
      <c r="V1377" s="19"/>
      <c r="W1377" s="160">
        <v>0</v>
      </c>
      <c r="X1377" s="160"/>
      <c r="Y1377" s="160"/>
      <c r="Z1377" s="160"/>
      <c r="AA1377" s="160"/>
      <c r="AB1377" s="10">
        <v>42696</v>
      </c>
      <c r="AC1377" t="s">
        <v>4334</v>
      </c>
      <c r="AD1377" s="160">
        <f t="shared" si="153"/>
        <v>1</v>
      </c>
      <c r="AF1377" t="s">
        <v>6248</v>
      </c>
      <c r="AG1377" t="str">
        <f t="shared" si="154"/>
        <v>реструктуризация (РКСП БМ №29 от 2015-09-07, РКСП БМ №31 от 2015-09-30)</v>
      </c>
    </row>
    <row r="1378" spans="1:33" x14ac:dyDescent="0.25">
      <c r="A1378">
        <v>7650</v>
      </c>
      <c r="B1378">
        <v>26946</v>
      </c>
      <c r="C1378" s="6" t="s">
        <v>6092</v>
      </c>
      <c r="D1378" s="8">
        <v>68522917.129999995</v>
      </c>
      <c r="E1378" s="6" t="s">
        <v>6249</v>
      </c>
      <c r="G1378" s="10">
        <v>42074</v>
      </c>
      <c r="J1378" s="133">
        <f ca="1">VLOOKUP(A1378,OFFSET('Классификация клиентов'!$A$6,1,0,1000,2),2,0)</f>
        <v>2.1</v>
      </c>
      <c r="K1378" s="15">
        <f t="shared" si="148"/>
        <v>3</v>
      </c>
      <c r="L1378" s="15"/>
      <c r="M1378" s="15"/>
      <c r="N1378" s="16">
        <f t="shared" ca="1" si="150"/>
        <v>4.0999999999999996</v>
      </c>
      <c r="O1378" s="8">
        <f t="shared" ca="1" si="151"/>
        <v>4.0999999999999996</v>
      </c>
      <c r="P1378" s="8">
        <f t="shared" ca="1" si="152"/>
        <v>4.0999999999999996</v>
      </c>
      <c r="Q1378" s="8">
        <f t="shared" si="149"/>
        <v>0</v>
      </c>
      <c r="R1378" s="16">
        <v>1</v>
      </c>
      <c r="S1378" s="16"/>
      <c r="T1378" s="19">
        <v>42088</v>
      </c>
      <c r="U1378" s="16">
        <v>460</v>
      </c>
      <c r="V1378" s="19"/>
      <c r="W1378" s="160">
        <v>0</v>
      </c>
      <c r="X1378" s="160"/>
      <c r="Y1378" s="160"/>
      <c r="Z1378" s="160"/>
      <c r="AA1378" s="160"/>
      <c r="AB1378" s="10">
        <v>42696</v>
      </c>
      <c r="AC1378" t="s">
        <v>4334</v>
      </c>
      <c r="AD1378" s="160">
        <f t="shared" si="153"/>
        <v>1</v>
      </c>
      <c r="AF1378" t="s">
        <v>6248</v>
      </c>
      <c r="AG1378" t="str">
        <f t="shared" si="154"/>
        <v>реструктуризация (РКСП БМ №29 от 2015-09-07, РКСП БМ №31 от 2015-09-30)</v>
      </c>
    </row>
    <row r="1379" spans="1:33" x14ac:dyDescent="0.25">
      <c r="A1379">
        <v>7655</v>
      </c>
      <c r="B1379">
        <v>18299</v>
      </c>
      <c r="C1379" s="6" t="s">
        <v>4159</v>
      </c>
      <c r="D1379" s="8">
        <v>1157939324.0699999</v>
      </c>
      <c r="E1379" s="6" t="s">
        <v>4217</v>
      </c>
      <c r="G1379" s="10">
        <v>41361</v>
      </c>
      <c r="J1379" s="133">
        <f ca="1">VLOOKUP(A1379,OFFSET('Классификация клиентов'!$A$6,1,0,1000,2),2,0)</f>
        <v>2.1</v>
      </c>
      <c r="K1379" s="15">
        <f t="shared" si="148"/>
        <v>1</v>
      </c>
      <c r="L1379" s="15"/>
      <c r="M1379" s="15"/>
      <c r="N1379" s="16">
        <f t="shared" ca="1" si="150"/>
        <v>2.1</v>
      </c>
      <c r="O1379" s="8">
        <f t="shared" ca="1" si="151"/>
        <v>2.1</v>
      </c>
      <c r="P1379" s="8">
        <f t="shared" ca="1" si="152"/>
        <v>2.1</v>
      </c>
      <c r="Q1379" s="8">
        <f t="shared" si="149"/>
        <v>0</v>
      </c>
      <c r="R1379" s="16">
        <v>1</v>
      </c>
      <c r="S1379" s="16"/>
      <c r="T1379" s="19">
        <v>36526</v>
      </c>
      <c r="U1379" s="16">
        <v>0</v>
      </c>
      <c r="V1379" s="19"/>
      <c r="W1379" s="160"/>
      <c r="X1379" s="160"/>
      <c r="Y1379" s="160"/>
      <c r="Z1379" s="160"/>
      <c r="AA1379" s="160"/>
      <c r="AB1379" s="10">
        <v>42515</v>
      </c>
      <c r="AC1379" t="s">
        <v>296</v>
      </c>
      <c r="AD1379" s="160">
        <f t="shared" si="153"/>
        <v>0</v>
      </c>
      <c r="AF1379" t="s">
        <v>466</v>
      </c>
      <c r="AG1379" t="str">
        <f t="shared" si="154"/>
        <v/>
      </c>
    </row>
    <row r="1380" spans="1:33" x14ac:dyDescent="0.25">
      <c r="A1380">
        <v>7660</v>
      </c>
      <c r="B1380">
        <v>27203</v>
      </c>
      <c r="C1380" s="6" t="s">
        <v>6764</v>
      </c>
      <c r="D1380" s="8">
        <v>40000000</v>
      </c>
      <c r="E1380" s="6" t="s">
        <v>6766</v>
      </c>
      <c r="G1380" s="10">
        <v>42709</v>
      </c>
      <c r="J1380" s="133">
        <f ca="1">VLOOKUP(A1380,OFFSET('Классификация клиентов'!$A$6,1,0,1000,2),2,0)</f>
        <v>1</v>
      </c>
      <c r="K1380" s="15">
        <f t="shared" si="148"/>
        <v>1</v>
      </c>
      <c r="L1380" s="15"/>
      <c r="M1380" s="15"/>
      <c r="N1380" s="16">
        <f t="shared" ca="1" si="150"/>
        <v>1</v>
      </c>
      <c r="O1380" s="8">
        <f t="shared" ca="1" si="151"/>
        <v>1</v>
      </c>
      <c r="P1380" s="8">
        <f t="shared" ca="1" si="152"/>
        <v>1</v>
      </c>
      <c r="Q1380" s="8">
        <f t="shared" si="149"/>
        <v>0</v>
      </c>
      <c r="R1380" s="16">
        <v>1</v>
      </c>
      <c r="S1380" s="16"/>
      <c r="T1380" s="19">
        <v>42729</v>
      </c>
      <c r="U1380" s="16">
        <v>0</v>
      </c>
      <c r="V1380" s="19"/>
      <c r="W1380" s="160"/>
      <c r="X1380" s="160"/>
      <c r="Y1380" s="160"/>
      <c r="Z1380" s="160"/>
      <c r="AA1380" s="160"/>
      <c r="AB1380" s="10">
        <v>42726</v>
      </c>
      <c r="AC1380" t="s">
        <v>4334</v>
      </c>
      <c r="AD1380" s="160">
        <f t="shared" si="153"/>
        <v>0</v>
      </c>
      <c r="AF1380" t="s">
        <v>466</v>
      </c>
      <c r="AG1380" t="str">
        <f t="shared" si="154"/>
        <v/>
      </c>
    </row>
    <row r="1381" spans="1:33" x14ac:dyDescent="0.25">
      <c r="A1381">
        <v>7666</v>
      </c>
      <c r="B1381">
        <v>27048</v>
      </c>
      <c r="C1381" s="6" t="s">
        <v>6093</v>
      </c>
      <c r="D1381" s="8">
        <v>763009493</v>
      </c>
      <c r="E1381" s="6" t="s">
        <v>6250</v>
      </c>
      <c r="G1381" s="10">
        <v>41348</v>
      </c>
      <c r="J1381" s="133">
        <f ca="1">VLOOKUP(A1381,OFFSET('Классификация клиентов'!$A$6,1,0,1000,2),2,0)</f>
        <v>3</v>
      </c>
      <c r="K1381" s="15">
        <f t="shared" si="148"/>
        <v>3</v>
      </c>
      <c r="L1381" s="15">
        <v>-1</v>
      </c>
      <c r="M1381" s="15" t="s">
        <v>3931</v>
      </c>
      <c r="N1381" s="16">
        <f t="shared" ca="1" si="150"/>
        <v>4</v>
      </c>
      <c r="O1381" s="8">
        <f t="shared" ca="1" si="151"/>
        <v>4</v>
      </c>
      <c r="P1381" s="8">
        <f t="shared" ca="1" si="152"/>
        <v>4</v>
      </c>
      <c r="Q1381" s="8">
        <f t="shared" si="149"/>
        <v>0</v>
      </c>
      <c r="R1381" s="16">
        <v>1</v>
      </c>
      <c r="S1381" s="16"/>
      <c r="T1381" s="19">
        <v>41362</v>
      </c>
      <c r="U1381" s="16">
        <v>764</v>
      </c>
      <c r="V1381" s="19"/>
      <c r="W1381" s="160">
        <v>0</v>
      </c>
      <c r="X1381" s="160"/>
      <c r="Y1381" s="160"/>
      <c r="Z1381" s="160"/>
      <c r="AA1381" s="160"/>
      <c r="AB1381" s="10">
        <v>42735</v>
      </c>
      <c r="AC1381" t="s">
        <v>4334</v>
      </c>
      <c r="AD1381" s="160">
        <f t="shared" si="153"/>
        <v>1</v>
      </c>
      <c r="AF1381" t="s">
        <v>6251</v>
      </c>
      <c r="AG1381" t="str">
        <f t="shared" si="154"/>
        <v>реструктуризация (РКК БМ №122.17 от 2013-10-02)</v>
      </c>
    </row>
    <row r="1382" spans="1:33" x14ac:dyDescent="0.25">
      <c r="A1382">
        <v>7666</v>
      </c>
      <c r="B1382">
        <v>27049</v>
      </c>
      <c r="C1382" s="6" t="s">
        <v>6094</v>
      </c>
      <c r="D1382" s="8">
        <v>132130544.97</v>
      </c>
      <c r="E1382" s="6" t="s">
        <v>6252</v>
      </c>
      <c r="G1382" s="10">
        <v>41348</v>
      </c>
      <c r="J1382" s="133">
        <f ca="1">VLOOKUP(A1382,OFFSET('Классификация клиентов'!$A$6,1,0,1000,2),2,0)</f>
        <v>3</v>
      </c>
      <c r="K1382" s="15">
        <f t="shared" si="148"/>
        <v>3</v>
      </c>
      <c r="L1382" s="15">
        <v>-1</v>
      </c>
      <c r="M1382" s="15" t="s">
        <v>3931</v>
      </c>
      <c r="N1382" s="16">
        <f t="shared" ca="1" si="150"/>
        <v>4</v>
      </c>
      <c r="O1382" s="8">
        <f t="shared" ca="1" si="151"/>
        <v>4</v>
      </c>
      <c r="P1382" s="8">
        <f t="shared" ca="1" si="152"/>
        <v>4</v>
      </c>
      <c r="Q1382" s="8">
        <f t="shared" si="149"/>
        <v>0</v>
      </c>
      <c r="R1382" s="16">
        <v>1</v>
      </c>
      <c r="S1382" s="16"/>
      <c r="T1382" s="19">
        <v>41362</v>
      </c>
      <c r="U1382" s="16">
        <v>764</v>
      </c>
      <c r="V1382" s="19"/>
      <c r="W1382" s="160">
        <v>0</v>
      </c>
      <c r="X1382" s="160"/>
      <c r="Y1382" s="160"/>
      <c r="Z1382" s="160"/>
      <c r="AA1382" s="160"/>
      <c r="AB1382" s="10">
        <v>42735</v>
      </c>
      <c r="AC1382" t="s">
        <v>4334</v>
      </c>
      <c r="AD1382" s="160">
        <f t="shared" si="153"/>
        <v>1</v>
      </c>
      <c r="AF1382" t="s">
        <v>6251</v>
      </c>
      <c r="AG1382" t="str">
        <f t="shared" si="154"/>
        <v>реструктуризация (РКК БМ №122.17 от 2013-10-02)</v>
      </c>
    </row>
    <row r="1383" spans="1:33" x14ac:dyDescent="0.25">
      <c r="A1383">
        <v>7666</v>
      </c>
      <c r="B1383">
        <v>27050</v>
      </c>
      <c r="C1383" s="6" t="s">
        <v>6095</v>
      </c>
      <c r="D1383" s="8">
        <v>43250878</v>
      </c>
      <c r="E1383" s="6" t="s">
        <v>6253</v>
      </c>
      <c r="G1383" s="10">
        <v>41348</v>
      </c>
      <c r="J1383" s="133">
        <f ca="1">VLOOKUP(A1383,OFFSET('Классификация клиентов'!$A$6,1,0,1000,2),2,0)</f>
        <v>3</v>
      </c>
      <c r="K1383" s="15">
        <f t="shared" si="148"/>
        <v>3</v>
      </c>
      <c r="L1383" s="15">
        <v>-1</v>
      </c>
      <c r="M1383" s="15" t="s">
        <v>3931</v>
      </c>
      <c r="N1383" s="16">
        <f t="shared" ca="1" si="150"/>
        <v>4</v>
      </c>
      <c r="O1383" s="8">
        <f t="shared" ca="1" si="151"/>
        <v>4</v>
      </c>
      <c r="P1383" s="8">
        <f t="shared" ca="1" si="152"/>
        <v>4</v>
      </c>
      <c r="Q1383" s="8">
        <f t="shared" si="149"/>
        <v>0</v>
      </c>
      <c r="R1383" s="16">
        <v>1</v>
      </c>
      <c r="S1383" s="16"/>
      <c r="T1383" s="19">
        <v>41362</v>
      </c>
      <c r="U1383" s="16">
        <v>764</v>
      </c>
      <c r="V1383" s="19"/>
      <c r="W1383" s="160">
        <v>0</v>
      </c>
      <c r="X1383" s="160"/>
      <c r="Y1383" s="160"/>
      <c r="Z1383" s="160"/>
      <c r="AA1383" s="160"/>
      <c r="AB1383" s="10">
        <v>42735</v>
      </c>
      <c r="AC1383" t="s">
        <v>4334</v>
      </c>
      <c r="AD1383" s="160">
        <f t="shared" si="153"/>
        <v>1</v>
      </c>
      <c r="AF1383" t="s">
        <v>6251</v>
      </c>
      <c r="AG1383" t="str">
        <f t="shared" si="154"/>
        <v>реструктуризация (РКК БМ №122.17 от 2013-10-02)</v>
      </c>
    </row>
    <row r="1384" spans="1:33" x14ac:dyDescent="0.25">
      <c r="A1384">
        <v>7679</v>
      </c>
      <c r="B1384">
        <v>27012</v>
      </c>
      <c r="C1384" s="6" t="s">
        <v>6096</v>
      </c>
      <c r="D1384" s="8">
        <v>270863650.55000001</v>
      </c>
      <c r="E1384" s="6" t="s">
        <v>6254</v>
      </c>
      <c r="G1384" s="10">
        <v>41446</v>
      </c>
      <c r="J1384" s="133">
        <f ca="1">VLOOKUP(A1384,OFFSET('Классификация клиентов'!$A$6,1,0,1000,2),2,0)</f>
        <v>1</v>
      </c>
      <c r="K1384" s="15">
        <f t="shared" si="148"/>
        <v>1</v>
      </c>
      <c r="L1384" s="15"/>
      <c r="M1384" s="15"/>
      <c r="N1384" s="16">
        <f t="shared" ca="1" si="150"/>
        <v>1</v>
      </c>
      <c r="O1384" s="8">
        <f t="shared" ca="1" si="151"/>
        <v>1</v>
      </c>
      <c r="P1384" s="8">
        <f t="shared" ca="1" si="152"/>
        <v>1</v>
      </c>
      <c r="Q1384" s="8">
        <f t="shared" si="149"/>
        <v>0</v>
      </c>
      <c r="R1384" s="16">
        <v>1</v>
      </c>
      <c r="S1384" s="16"/>
      <c r="T1384" s="19">
        <v>41453</v>
      </c>
      <c r="U1384" s="16">
        <v>0</v>
      </c>
      <c r="V1384" s="19"/>
      <c r="W1384" s="160">
        <v>0</v>
      </c>
      <c r="X1384" s="160"/>
      <c r="Y1384" s="160">
        <v>0</v>
      </c>
      <c r="Z1384" s="160"/>
      <c r="AA1384" s="160"/>
      <c r="AB1384" s="10">
        <v>42696</v>
      </c>
      <c r="AC1384" t="s">
        <v>4334</v>
      </c>
      <c r="AD1384" s="160">
        <f t="shared" si="153"/>
        <v>2</v>
      </c>
      <c r="AF1384" t="s">
        <v>6255</v>
      </c>
      <c r="AG1384" t="str">
        <f t="shared" si="154"/>
        <v>реструктуризация (РКМКС БМ №44.15 от 2015-09-29);
цели: предоставление/погашение займов 3 лицам (РМКК БМ №58 от 2013-05-31)</v>
      </c>
    </row>
    <row r="1385" spans="1:33" x14ac:dyDescent="0.25">
      <c r="A1385">
        <v>7679</v>
      </c>
      <c r="B1385">
        <v>27014</v>
      </c>
      <c r="C1385" s="6" t="s">
        <v>6097</v>
      </c>
      <c r="D1385" s="8">
        <v>42000000</v>
      </c>
      <c r="E1385" s="6" t="s">
        <v>6256</v>
      </c>
      <c r="G1385" s="10">
        <v>41824</v>
      </c>
      <c r="J1385" s="133">
        <f ca="1">VLOOKUP(A1385,OFFSET('Классификация клиентов'!$A$6,1,0,1000,2),2,0)</f>
        <v>1</v>
      </c>
      <c r="K1385" s="15">
        <f t="shared" si="148"/>
        <v>1</v>
      </c>
      <c r="L1385" s="15"/>
      <c r="M1385" s="15"/>
      <c r="N1385" s="16">
        <f t="shared" ca="1" si="150"/>
        <v>1</v>
      </c>
      <c r="O1385" s="8">
        <f t="shared" ca="1" si="151"/>
        <v>1</v>
      </c>
      <c r="P1385" s="8">
        <f t="shared" ca="1" si="152"/>
        <v>1</v>
      </c>
      <c r="Q1385" s="8">
        <f t="shared" si="149"/>
        <v>0</v>
      </c>
      <c r="R1385" s="16">
        <v>1</v>
      </c>
      <c r="S1385" s="16"/>
      <c r="T1385" s="19">
        <v>41850</v>
      </c>
      <c r="U1385" s="16">
        <v>0</v>
      </c>
      <c r="V1385" s="19"/>
      <c r="W1385" s="160">
        <v>0</v>
      </c>
      <c r="X1385" s="160"/>
      <c r="Y1385" s="160"/>
      <c r="Z1385" s="160"/>
      <c r="AA1385" s="160"/>
      <c r="AB1385" s="10">
        <v>42735</v>
      </c>
      <c r="AC1385" t="s">
        <v>4334</v>
      </c>
      <c r="AD1385" s="160">
        <f t="shared" si="153"/>
        <v>1</v>
      </c>
      <c r="AF1385" t="s">
        <v>6257</v>
      </c>
      <c r="AG1385" t="str">
        <f t="shared" si="154"/>
        <v>реструктуризация (РКМКС БМ №44.15 от 2015-09-29)</v>
      </c>
    </row>
    <row r="1386" spans="1:33" x14ac:dyDescent="0.25">
      <c r="A1386">
        <v>7683</v>
      </c>
      <c r="B1386">
        <v>27010</v>
      </c>
      <c r="C1386" s="6" t="s">
        <v>6098</v>
      </c>
      <c r="D1386" s="8">
        <v>615500000</v>
      </c>
      <c r="E1386" s="6" t="s">
        <v>6258</v>
      </c>
      <c r="G1386" s="10">
        <v>41757</v>
      </c>
      <c r="J1386" s="133">
        <f ca="1">VLOOKUP(A1386,OFFSET('Классификация клиентов'!$A$6,1,0,1000,2),2,0)</f>
        <v>2.2000000000000002</v>
      </c>
      <c r="K1386" s="15">
        <f t="shared" si="148"/>
        <v>1</v>
      </c>
      <c r="L1386" s="15"/>
      <c r="M1386" s="15"/>
      <c r="N1386" s="16">
        <f t="shared" ca="1" si="150"/>
        <v>2.2000000000000002</v>
      </c>
      <c r="O1386" s="8">
        <f t="shared" ca="1" si="151"/>
        <v>2.2000000000000002</v>
      </c>
      <c r="P1386" s="8">
        <f t="shared" ca="1" si="152"/>
        <v>2.2000000000000002</v>
      </c>
      <c r="Q1386" s="8">
        <f t="shared" si="149"/>
        <v>0</v>
      </c>
      <c r="R1386" s="16">
        <v>1</v>
      </c>
      <c r="S1386" s="16"/>
      <c r="T1386" s="19">
        <v>41820</v>
      </c>
      <c r="U1386" s="16">
        <v>1</v>
      </c>
      <c r="V1386" s="19" t="s">
        <v>7724</v>
      </c>
      <c r="W1386" s="160"/>
      <c r="X1386" s="160"/>
      <c r="Y1386" s="160">
        <v>0</v>
      </c>
      <c r="Z1386" s="160"/>
      <c r="AA1386" s="160"/>
      <c r="AB1386" s="10">
        <v>42766</v>
      </c>
      <c r="AC1386" t="s">
        <v>4334</v>
      </c>
      <c r="AD1386" s="160">
        <f t="shared" si="153"/>
        <v>1</v>
      </c>
      <c r="AF1386" t="s">
        <v>6259</v>
      </c>
      <c r="AG1386" t="str">
        <f t="shared" si="154"/>
        <v>цели: предоставление/погашение займов 3 лицам (РКК БМ №9.36 от 2014-03-28)</v>
      </c>
    </row>
    <row r="1387" spans="1:33" x14ac:dyDescent="0.25">
      <c r="A1387">
        <v>7686</v>
      </c>
      <c r="B1387">
        <v>18300</v>
      </c>
      <c r="C1387" s="6" t="s">
        <v>5422</v>
      </c>
      <c r="D1387" s="8">
        <v>348456910.16000003</v>
      </c>
      <c r="E1387" s="6" t="s">
        <v>4218</v>
      </c>
      <c r="G1387" s="10">
        <v>41480</v>
      </c>
      <c r="J1387" s="133">
        <f ca="1">VLOOKUP(A1387,OFFSET('Классификация клиентов'!$A$6,1,0,1000,2),2,0)</f>
        <v>1</v>
      </c>
      <c r="K1387" s="15">
        <f t="shared" si="148"/>
        <v>3</v>
      </c>
      <c r="L1387" s="15"/>
      <c r="M1387" s="15"/>
      <c r="N1387" s="16">
        <f t="shared" ca="1" si="150"/>
        <v>3</v>
      </c>
      <c r="O1387" s="8">
        <f t="shared" ca="1" si="151"/>
        <v>3</v>
      </c>
      <c r="P1387" s="8">
        <f t="shared" ca="1" si="152"/>
        <v>3</v>
      </c>
      <c r="Q1387" s="8">
        <f t="shared" si="149"/>
        <v>0</v>
      </c>
      <c r="R1387" s="16">
        <v>1</v>
      </c>
      <c r="S1387" s="16"/>
      <c r="T1387" s="19">
        <v>36526</v>
      </c>
      <c r="U1387" s="16">
        <v>170</v>
      </c>
      <c r="V1387" s="19"/>
      <c r="W1387" s="160">
        <v>1</v>
      </c>
      <c r="X1387" s="160"/>
      <c r="Y1387" s="160">
        <v>0</v>
      </c>
      <c r="Z1387" s="160"/>
      <c r="AA1387" s="160"/>
      <c r="AB1387" s="10">
        <v>42635</v>
      </c>
      <c r="AC1387" t="s">
        <v>296</v>
      </c>
      <c r="AD1387" s="160">
        <f t="shared" si="153"/>
        <v>2</v>
      </c>
      <c r="AF1387" t="s">
        <v>5390</v>
      </c>
      <c r="AG1387" t="str">
        <f t="shared" si="154"/>
        <v>реструктуризация (РУОБ отсутствует);
цели: предоставление/погашение займов 3 лицам (РКК БМ №80 от 2013-07-05)</v>
      </c>
    </row>
    <row r="1388" spans="1:33" x14ac:dyDescent="0.25">
      <c r="A1388">
        <v>7687</v>
      </c>
      <c r="B1388">
        <v>26959</v>
      </c>
      <c r="C1388" s="6" t="s">
        <v>6099</v>
      </c>
      <c r="D1388" s="8">
        <v>2111275006.97</v>
      </c>
      <c r="E1388" s="6" t="s">
        <v>6260</v>
      </c>
      <c r="G1388" s="10">
        <v>41478</v>
      </c>
      <c r="J1388" s="133">
        <f ca="1">VLOOKUP(A1388,OFFSET('Классификация клиентов'!$A$6,1,0,1000,2),2,0)</f>
        <v>1</v>
      </c>
      <c r="K1388" s="15">
        <f t="shared" si="148"/>
        <v>3</v>
      </c>
      <c r="L1388" s="15"/>
      <c r="M1388" s="15"/>
      <c r="N1388" s="16">
        <f t="shared" ca="1" si="150"/>
        <v>3</v>
      </c>
      <c r="O1388" s="8">
        <f t="shared" ca="1" si="151"/>
        <v>3</v>
      </c>
      <c r="P1388" s="8">
        <f t="shared" ca="1" si="152"/>
        <v>3</v>
      </c>
      <c r="Q1388" s="8">
        <f t="shared" si="149"/>
        <v>0</v>
      </c>
      <c r="R1388" s="16">
        <v>1</v>
      </c>
      <c r="S1388" s="16"/>
      <c r="T1388" s="19">
        <v>41606</v>
      </c>
      <c r="U1388" s="16">
        <v>369</v>
      </c>
      <c r="V1388" s="19"/>
      <c r="W1388" s="160">
        <v>0</v>
      </c>
      <c r="X1388" s="160"/>
      <c r="Y1388" s="160"/>
      <c r="Z1388" s="160"/>
      <c r="AA1388" s="160"/>
      <c r="AB1388" s="10">
        <v>42735</v>
      </c>
      <c r="AC1388" t="s">
        <v>4334</v>
      </c>
      <c r="AD1388" s="160">
        <f t="shared" si="153"/>
        <v>1</v>
      </c>
      <c r="AF1388" t="s">
        <v>6261</v>
      </c>
      <c r="AG1388" t="str">
        <f t="shared" si="154"/>
        <v>реструктуризация (РП БМ №110 от 2014-12-22, РП БМ №40 от 2015-06-26, РП БМ №75 от 2015-11-16)</v>
      </c>
    </row>
    <row r="1389" spans="1:33" x14ac:dyDescent="0.25">
      <c r="A1389">
        <v>7693</v>
      </c>
      <c r="B1389">
        <v>18600</v>
      </c>
      <c r="C1389" s="6" t="s">
        <v>6675</v>
      </c>
      <c r="D1389" s="8">
        <v>74429535.75</v>
      </c>
      <c r="E1389" s="6" t="s">
        <v>4249</v>
      </c>
      <c r="G1389" s="10">
        <v>41751</v>
      </c>
      <c r="J1389" s="133">
        <f ca="1">VLOOKUP(A1389,OFFSET('Классификация клиентов'!$A$6,1,0,1000,2),2,0)</f>
        <v>1</v>
      </c>
      <c r="K1389" s="15">
        <f t="shared" si="148"/>
        <v>3</v>
      </c>
      <c r="L1389" s="15"/>
      <c r="M1389" s="15"/>
      <c r="N1389" s="16">
        <f t="shared" ca="1" si="150"/>
        <v>3</v>
      </c>
      <c r="O1389" s="8">
        <f t="shared" ca="1" si="151"/>
        <v>3</v>
      </c>
      <c r="P1389" s="8">
        <f t="shared" ca="1" si="152"/>
        <v>3</v>
      </c>
      <c r="Q1389" s="8">
        <f t="shared" si="149"/>
        <v>0</v>
      </c>
      <c r="R1389" s="16">
        <v>1</v>
      </c>
      <c r="S1389" s="16"/>
      <c r="T1389" s="19">
        <v>36526</v>
      </c>
      <c r="U1389" s="16">
        <v>64</v>
      </c>
      <c r="V1389" s="19"/>
      <c r="W1389" s="160"/>
      <c r="X1389" s="160"/>
      <c r="Y1389" s="160"/>
      <c r="Z1389" s="160"/>
      <c r="AA1389" s="160"/>
      <c r="AB1389" s="10">
        <v>42704</v>
      </c>
      <c r="AC1389" t="s">
        <v>296</v>
      </c>
      <c r="AD1389" s="160">
        <f t="shared" si="153"/>
        <v>0</v>
      </c>
      <c r="AF1389" t="s">
        <v>466</v>
      </c>
      <c r="AG1389" t="str">
        <f t="shared" si="154"/>
        <v/>
      </c>
    </row>
    <row r="1390" spans="1:33" x14ac:dyDescent="0.25">
      <c r="A1390">
        <v>7695</v>
      </c>
      <c r="B1390">
        <v>27085</v>
      </c>
      <c r="C1390" s="6" t="s">
        <v>6100</v>
      </c>
      <c r="D1390" s="8">
        <v>1699769976.5300002</v>
      </c>
      <c r="E1390" s="6" t="s">
        <v>6262</v>
      </c>
      <c r="G1390" s="10">
        <v>41544</v>
      </c>
      <c r="J1390" s="133">
        <f ca="1">VLOOKUP(A1390,OFFSET('Классификация клиентов'!$A$6,1,0,1000,2),2,0)</f>
        <v>2.2000000000000002</v>
      </c>
      <c r="K1390" s="15">
        <f t="shared" si="148"/>
        <v>3</v>
      </c>
      <c r="L1390" s="15"/>
      <c r="M1390" s="15"/>
      <c r="N1390" s="16">
        <f t="shared" ca="1" si="150"/>
        <v>4.2</v>
      </c>
      <c r="O1390" s="8">
        <f t="shared" ca="1" si="151"/>
        <v>4.2</v>
      </c>
      <c r="P1390" s="8">
        <f t="shared" ca="1" si="152"/>
        <v>4.2</v>
      </c>
      <c r="Q1390" s="8">
        <f t="shared" si="149"/>
        <v>0</v>
      </c>
      <c r="R1390" s="16">
        <v>1</v>
      </c>
      <c r="S1390" s="16"/>
      <c r="T1390" s="19">
        <v>41576</v>
      </c>
      <c r="U1390" s="16">
        <v>582</v>
      </c>
      <c r="V1390" s="19"/>
      <c r="W1390" s="160"/>
      <c r="X1390" s="160"/>
      <c r="Y1390" s="160"/>
      <c r="Z1390" s="160"/>
      <c r="AA1390" s="160"/>
      <c r="AB1390" s="10">
        <v>42735</v>
      </c>
      <c r="AC1390" t="s">
        <v>4334</v>
      </c>
      <c r="AD1390" s="160">
        <f t="shared" si="153"/>
        <v>0</v>
      </c>
      <c r="AF1390" t="s">
        <v>466</v>
      </c>
      <c r="AG1390" t="str">
        <f t="shared" si="154"/>
        <v/>
      </c>
    </row>
    <row r="1391" spans="1:33" x14ac:dyDescent="0.25">
      <c r="A1391">
        <v>7695</v>
      </c>
      <c r="B1391">
        <v>27086</v>
      </c>
      <c r="C1391" s="6" t="s">
        <v>6101</v>
      </c>
      <c r="D1391" s="8">
        <v>730204924.89999998</v>
      </c>
      <c r="E1391" s="6" t="s">
        <v>6263</v>
      </c>
      <c r="G1391" s="10">
        <v>41542</v>
      </c>
      <c r="J1391" s="133">
        <f ca="1">VLOOKUP(A1391,OFFSET('Классификация клиентов'!$A$6,1,0,1000,2),2,0)</f>
        <v>2.2000000000000002</v>
      </c>
      <c r="K1391" s="15">
        <f t="shared" si="148"/>
        <v>3</v>
      </c>
      <c r="L1391" s="15"/>
      <c r="M1391" s="15"/>
      <c r="N1391" s="16">
        <f t="shared" ca="1" si="150"/>
        <v>4.2</v>
      </c>
      <c r="O1391" s="8">
        <f t="shared" ca="1" si="151"/>
        <v>4.2</v>
      </c>
      <c r="P1391" s="8">
        <f t="shared" ca="1" si="152"/>
        <v>4.2</v>
      </c>
      <c r="Q1391" s="8">
        <f t="shared" si="149"/>
        <v>0</v>
      </c>
      <c r="R1391" s="16">
        <v>1</v>
      </c>
      <c r="S1391" s="16"/>
      <c r="T1391" s="19">
        <v>42216</v>
      </c>
      <c r="U1391" s="16">
        <v>278</v>
      </c>
      <c r="V1391" s="19"/>
      <c r="W1391" s="160"/>
      <c r="X1391" s="160"/>
      <c r="Y1391" s="160">
        <v>0</v>
      </c>
      <c r="Z1391" s="160"/>
      <c r="AA1391" s="160"/>
      <c r="AB1391" s="10">
        <v>42735</v>
      </c>
      <c r="AC1391" t="s">
        <v>4334</v>
      </c>
      <c r="AD1391" s="160">
        <f t="shared" si="153"/>
        <v>1</v>
      </c>
      <c r="AF1391" t="s">
        <v>6264</v>
      </c>
      <c r="AG1391" t="str">
        <f t="shared" si="154"/>
        <v>цели: предоставление/погашение займов 3 лицам (РКК БМ №120 от 2013-09-26)</v>
      </c>
    </row>
    <row r="1392" spans="1:33" x14ac:dyDescent="0.25">
      <c r="A1392">
        <v>7705</v>
      </c>
      <c r="B1392">
        <v>26947</v>
      </c>
      <c r="C1392" s="6" t="s">
        <v>6102</v>
      </c>
      <c r="D1392" s="8">
        <v>80000000</v>
      </c>
      <c r="E1392" s="6" t="s">
        <v>6265</v>
      </c>
      <c r="G1392" s="10">
        <v>42185</v>
      </c>
      <c r="J1392" s="133">
        <f ca="1">VLOOKUP(A1392,OFFSET('Классификация клиентов'!$A$6,1,0,1000,2),2,0)</f>
        <v>2.1</v>
      </c>
      <c r="K1392" s="15">
        <f t="shared" si="148"/>
        <v>3</v>
      </c>
      <c r="L1392" s="15"/>
      <c r="M1392" s="15"/>
      <c r="N1392" s="16">
        <f t="shared" ca="1" si="150"/>
        <v>4.0999999999999996</v>
      </c>
      <c r="O1392" s="8">
        <f t="shared" ca="1" si="151"/>
        <v>4.0999999999999996</v>
      </c>
      <c r="P1392" s="8">
        <f t="shared" ca="1" si="152"/>
        <v>4.0999999999999996</v>
      </c>
      <c r="Q1392" s="8">
        <f t="shared" si="149"/>
        <v>0</v>
      </c>
      <c r="R1392" s="16">
        <v>1</v>
      </c>
      <c r="S1392" s="16"/>
      <c r="T1392" s="19">
        <v>42212</v>
      </c>
      <c r="U1392" s="16">
        <v>434</v>
      </c>
      <c r="V1392" s="19"/>
      <c r="W1392" s="160">
        <v>0</v>
      </c>
      <c r="X1392" s="160"/>
      <c r="Y1392" s="160"/>
      <c r="Z1392" s="160"/>
      <c r="AA1392" s="160"/>
      <c r="AB1392" s="10">
        <v>42696</v>
      </c>
      <c r="AC1392" t="s">
        <v>4334</v>
      </c>
      <c r="AD1392" s="160">
        <f t="shared" si="153"/>
        <v>1</v>
      </c>
      <c r="AF1392" t="s">
        <v>6248</v>
      </c>
      <c r="AG1392" t="str">
        <f t="shared" si="154"/>
        <v>реструктуризация (РКСП БМ №29 от 2015-09-07, РКСП БМ №31 от 2015-09-30)</v>
      </c>
    </row>
    <row r="1393" spans="1:33" x14ac:dyDescent="0.25">
      <c r="A1393">
        <v>7712</v>
      </c>
      <c r="B1393">
        <v>27075</v>
      </c>
      <c r="C1393" s="6" t="s">
        <v>6103</v>
      </c>
      <c r="D1393" s="8">
        <v>157633979.24000001</v>
      </c>
      <c r="E1393" s="6" t="s">
        <v>6266</v>
      </c>
      <c r="G1393" s="10">
        <v>41879</v>
      </c>
      <c r="J1393" s="133">
        <f ca="1">VLOOKUP(A1393,OFFSET('Классификация клиентов'!$A$6,1,0,1000,2),2,0)</f>
        <v>2.1</v>
      </c>
      <c r="K1393" s="15">
        <f t="shared" si="148"/>
        <v>3</v>
      </c>
      <c r="L1393" s="15"/>
      <c r="M1393" s="15"/>
      <c r="N1393" s="16">
        <f t="shared" ca="1" si="150"/>
        <v>4.0999999999999996</v>
      </c>
      <c r="O1393" s="8">
        <f t="shared" ca="1" si="151"/>
        <v>4.0999999999999996</v>
      </c>
      <c r="P1393" s="8">
        <f t="shared" ca="1" si="152"/>
        <v>4.0999999999999996</v>
      </c>
      <c r="Q1393" s="8">
        <f t="shared" si="149"/>
        <v>0</v>
      </c>
      <c r="R1393" s="16">
        <v>1</v>
      </c>
      <c r="S1393" s="16"/>
      <c r="T1393" s="19">
        <v>41880</v>
      </c>
      <c r="U1393" s="16">
        <v>490</v>
      </c>
      <c r="V1393" s="19"/>
      <c r="W1393" s="160"/>
      <c r="X1393" s="160"/>
      <c r="Y1393" s="160"/>
      <c r="Z1393" s="160"/>
      <c r="AA1393" s="160"/>
      <c r="AB1393" s="10">
        <v>42696</v>
      </c>
      <c r="AC1393" t="s">
        <v>4334</v>
      </c>
      <c r="AD1393" s="160">
        <f t="shared" si="153"/>
        <v>0</v>
      </c>
      <c r="AF1393" t="s">
        <v>466</v>
      </c>
      <c r="AG1393" t="str">
        <f t="shared" si="154"/>
        <v/>
      </c>
    </row>
    <row r="1394" spans="1:33" x14ac:dyDescent="0.25">
      <c r="A1394">
        <v>7713</v>
      </c>
      <c r="B1394">
        <v>18302</v>
      </c>
      <c r="C1394" s="6" t="s">
        <v>4160</v>
      </c>
      <c r="D1394" s="8">
        <v>349500000</v>
      </c>
      <c r="E1394" s="6" t="s">
        <v>4219</v>
      </c>
      <c r="G1394" s="10">
        <v>41852</v>
      </c>
      <c r="J1394" s="133">
        <f ca="1">VLOOKUP(A1394,OFFSET('Классификация клиентов'!$A$6,1,0,1000,2),2,0)</f>
        <v>1</v>
      </c>
      <c r="K1394" s="15">
        <f t="shared" si="148"/>
        <v>1</v>
      </c>
      <c r="L1394" s="15"/>
      <c r="M1394" s="15"/>
      <c r="N1394" s="16">
        <f t="shared" ca="1" si="150"/>
        <v>1</v>
      </c>
      <c r="O1394" s="8">
        <f t="shared" ca="1" si="151"/>
        <v>1</v>
      </c>
      <c r="P1394" s="8">
        <f t="shared" ca="1" si="152"/>
        <v>1</v>
      </c>
      <c r="Q1394" s="8">
        <f t="shared" si="149"/>
        <v>0</v>
      </c>
      <c r="R1394" s="16">
        <v>1</v>
      </c>
      <c r="S1394" s="16"/>
      <c r="T1394" s="19">
        <v>36526</v>
      </c>
      <c r="U1394" s="16">
        <v>0</v>
      </c>
      <c r="V1394" s="19"/>
      <c r="W1394" s="160"/>
      <c r="X1394" s="160"/>
      <c r="Y1394" s="160">
        <v>0</v>
      </c>
      <c r="Z1394" s="160"/>
      <c r="AA1394" s="160"/>
      <c r="AB1394" s="10">
        <v>42521</v>
      </c>
      <c r="AC1394" t="s">
        <v>296</v>
      </c>
      <c r="AD1394" s="160">
        <f t="shared" si="153"/>
        <v>1</v>
      </c>
      <c r="AF1394" t="s">
        <v>4363</v>
      </c>
      <c r="AG1394" t="str">
        <f t="shared" si="154"/>
        <v>цели: приобретение/погашение ценных бумаг (РКК БМ №10.71 от 2014-06-06)</v>
      </c>
    </row>
    <row r="1395" spans="1:33" x14ac:dyDescent="0.25">
      <c r="A1395">
        <v>7714</v>
      </c>
      <c r="B1395">
        <v>26987</v>
      </c>
      <c r="C1395" s="6" t="s">
        <v>6104</v>
      </c>
      <c r="D1395" s="8">
        <v>13120926.08</v>
      </c>
      <c r="E1395" s="6" t="s">
        <v>6267</v>
      </c>
      <c r="G1395" s="10">
        <v>41549</v>
      </c>
      <c r="J1395" s="133">
        <f ca="1">VLOOKUP(A1395,OFFSET('Классификация клиентов'!$A$6,1,0,1000,2),2,0)</f>
        <v>2.1</v>
      </c>
      <c r="K1395" s="15">
        <f t="shared" si="148"/>
        <v>3</v>
      </c>
      <c r="L1395" s="15"/>
      <c r="M1395" s="15"/>
      <c r="N1395" s="16">
        <f t="shared" ca="1" si="150"/>
        <v>4.0999999999999996</v>
      </c>
      <c r="O1395" s="8">
        <f t="shared" ca="1" si="151"/>
        <v>4.0999999999999996</v>
      </c>
      <c r="P1395" s="8">
        <f t="shared" ca="1" si="152"/>
        <v>4.0999999999999996</v>
      </c>
      <c r="Q1395" s="8">
        <f t="shared" si="149"/>
        <v>0</v>
      </c>
      <c r="R1395" s="16">
        <v>1</v>
      </c>
      <c r="S1395" s="16"/>
      <c r="T1395" s="19">
        <v>41578</v>
      </c>
      <c r="U1395" s="16">
        <v>63</v>
      </c>
      <c r="V1395" s="19"/>
      <c r="W1395" s="160"/>
      <c r="X1395" s="160"/>
      <c r="Y1395" s="160"/>
      <c r="Z1395" s="160"/>
      <c r="AA1395" s="160"/>
      <c r="AB1395" s="10">
        <v>42704</v>
      </c>
      <c r="AC1395" t="s">
        <v>4334</v>
      </c>
      <c r="AD1395" s="160">
        <f t="shared" si="153"/>
        <v>0</v>
      </c>
      <c r="AF1395" t="s">
        <v>466</v>
      </c>
      <c r="AG1395" t="str">
        <f t="shared" si="154"/>
        <v/>
      </c>
    </row>
    <row r="1396" spans="1:33" x14ac:dyDescent="0.25">
      <c r="A1396">
        <v>7715</v>
      </c>
      <c r="B1396">
        <v>27087</v>
      </c>
      <c r="C1396" s="6" t="s">
        <v>6105</v>
      </c>
      <c r="D1396" s="8">
        <v>2636811000.7800002</v>
      </c>
      <c r="E1396" s="6" t="s">
        <v>6268</v>
      </c>
      <c r="G1396" s="10">
        <v>41593</v>
      </c>
      <c r="J1396" s="133">
        <f ca="1">VLOOKUP(A1396,OFFSET('Классификация клиентов'!$A$6,1,0,1000,2),2,0)</f>
        <v>2.2999999999999998</v>
      </c>
      <c r="K1396" s="15">
        <f t="shared" si="148"/>
        <v>2</v>
      </c>
      <c r="L1396" s="15"/>
      <c r="M1396" s="15"/>
      <c r="N1396" s="16">
        <f t="shared" ca="1" si="150"/>
        <v>3.3</v>
      </c>
      <c r="O1396" s="8">
        <f t="shared" ca="1" si="151"/>
        <v>3.3</v>
      </c>
      <c r="P1396" s="8">
        <f t="shared" ca="1" si="152"/>
        <v>3.3</v>
      </c>
      <c r="Q1396" s="8">
        <f t="shared" si="149"/>
        <v>0</v>
      </c>
      <c r="R1396" s="16">
        <v>1</v>
      </c>
      <c r="S1396" s="16"/>
      <c r="T1396" s="19">
        <v>41638</v>
      </c>
      <c r="U1396" s="16">
        <v>0</v>
      </c>
      <c r="V1396" s="19"/>
      <c r="W1396" s="160">
        <v>1</v>
      </c>
      <c r="X1396" s="160"/>
      <c r="Y1396" s="160">
        <v>0</v>
      </c>
      <c r="Z1396" s="160"/>
      <c r="AA1396" s="160"/>
      <c r="AB1396" s="10">
        <v>42698</v>
      </c>
      <c r="AC1396" t="s">
        <v>4334</v>
      </c>
      <c r="AD1396" s="160">
        <f t="shared" si="153"/>
        <v>2</v>
      </c>
      <c r="AF1396" t="s">
        <v>6369</v>
      </c>
      <c r="AG1396" t="str">
        <f t="shared" si="154"/>
        <v>реструктуризация (РУОБ отсутствует);
цели: предоставление/погашение займов 3 лицам (РКК БМ №132.20 от 2013-10-23)</v>
      </c>
    </row>
    <row r="1397" spans="1:33" x14ac:dyDescent="0.25">
      <c r="A1397">
        <v>7716</v>
      </c>
      <c r="B1397">
        <v>18303</v>
      </c>
      <c r="C1397" s="6" t="s">
        <v>4161</v>
      </c>
      <c r="D1397" s="8">
        <v>3709680000</v>
      </c>
      <c r="E1397" s="6" t="s">
        <v>4220</v>
      </c>
      <c r="G1397" s="10">
        <v>41591</v>
      </c>
      <c r="J1397" s="133">
        <f ca="1">VLOOKUP(A1397,OFFSET('Классификация клиентов'!$A$6,1,0,1000,2),2,0)</f>
        <v>1</v>
      </c>
      <c r="K1397" s="15">
        <f t="shared" si="148"/>
        <v>1</v>
      </c>
      <c r="L1397" s="15"/>
      <c r="M1397" s="15"/>
      <c r="N1397" s="16">
        <f t="shared" ca="1" si="150"/>
        <v>1</v>
      </c>
      <c r="O1397" s="8">
        <f t="shared" ca="1" si="151"/>
        <v>1</v>
      </c>
      <c r="P1397" s="8">
        <f t="shared" ca="1" si="152"/>
        <v>1</v>
      </c>
      <c r="Q1397" s="8">
        <f t="shared" si="149"/>
        <v>0</v>
      </c>
      <c r="R1397" s="16">
        <v>1</v>
      </c>
      <c r="S1397" s="16"/>
      <c r="T1397" s="19">
        <v>36526</v>
      </c>
      <c r="U1397" s="16">
        <v>0</v>
      </c>
      <c r="V1397" s="19"/>
      <c r="W1397" s="160"/>
      <c r="X1397" s="160"/>
      <c r="Y1397" s="160">
        <v>0</v>
      </c>
      <c r="Z1397" s="160">
        <v>0</v>
      </c>
      <c r="AA1397" s="160"/>
      <c r="AB1397" s="10">
        <v>42521</v>
      </c>
      <c r="AC1397" t="s">
        <v>296</v>
      </c>
      <c r="AD1397" s="160">
        <f t="shared" si="153"/>
        <v>2</v>
      </c>
      <c r="AF1397" t="s">
        <v>4364</v>
      </c>
      <c r="AG1397" t="str">
        <f t="shared" si="154"/>
        <v>цели: погашение задолженности 3 лиц перед Банком (РП БМ №69 от 2013-09-09);
цели: погашение задолженности 3 лиц перед др. банками (РП БМ №69 от 2013-09-09);
цели: предоставление/погашение займов 3 лицам (РП БМ №69 от 2013-09-09)</v>
      </c>
    </row>
    <row r="1398" spans="1:33" x14ac:dyDescent="0.25">
      <c r="A1398">
        <v>7718</v>
      </c>
      <c r="B1398">
        <v>27076</v>
      </c>
      <c r="C1398" s="6" t="s">
        <v>6106</v>
      </c>
      <c r="D1398" s="8">
        <v>164999895</v>
      </c>
      <c r="E1398" s="6" t="s">
        <v>6269</v>
      </c>
      <c r="G1398" s="10">
        <v>41562</v>
      </c>
      <c r="J1398" s="133">
        <f ca="1">VLOOKUP(A1398,OFFSET('Классификация клиентов'!$A$6,1,0,1000,2),2,0)</f>
        <v>2.1</v>
      </c>
      <c r="K1398" s="15">
        <f t="shared" si="148"/>
        <v>3</v>
      </c>
      <c r="L1398" s="15"/>
      <c r="M1398" s="15"/>
      <c r="N1398" s="16">
        <f t="shared" ca="1" si="150"/>
        <v>4.0999999999999996</v>
      </c>
      <c r="O1398" s="8">
        <f t="shared" ca="1" si="151"/>
        <v>4.0999999999999996</v>
      </c>
      <c r="P1398" s="8">
        <f t="shared" ca="1" si="152"/>
        <v>4.0999999999999996</v>
      </c>
      <c r="Q1398" s="8">
        <f t="shared" si="149"/>
        <v>0</v>
      </c>
      <c r="R1398" s="16">
        <v>1</v>
      </c>
      <c r="S1398" s="16"/>
      <c r="T1398" s="19">
        <v>41577</v>
      </c>
      <c r="U1398" s="16">
        <v>429</v>
      </c>
      <c r="V1398" s="19"/>
      <c r="W1398" s="160"/>
      <c r="X1398" s="160"/>
      <c r="Y1398" s="160"/>
      <c r="Z1398" s="160"/>
      <c r="AA1398" s="160"/>
      <c r="AB1398" s="10">
        <v>42696</v>
      </c>
      <c r="AC1398" t="s">
        <v>4334</v>
      </c>
      <c r="AD1398" s="160">
        <f t="shared" si="153"/>
        <v>0</v>
      </c>
      <c r="AF1398" t="s">
        <v>466</v>
      </c>
      <c r="AG1398" t="str">
        <f t="shared" si="154"/>
        <v/>
      </c>
    </row>
    <row r="1399" spans="1:33" x14ac:dyDescent="0.25">
      <c r="A1399">
        <v>7719</v>
      </c>
      <c r="B1399">
        <v>27077</v>
      </c>
      <c r="C1399" s="6" t="s">
        <v>6107</v>
      </c>
      <c r="D1399" s="8">
        <v>60000000</v>
      </c>
      <c r="E1399" s="6" t="s">
        <v>6270</v>
      </c>
      <c r="G1399" s="10">
        <v>41561</v>
      </c>
      <c r="J1399" s="133">
        <f ca="1">VLOOKUP(A1399,OFFSET('Классификация клиентов'!$A$6,1,0,1000,2),2,0)</f>
        <v>1</v>
      </c>
      <c r="K1399" s="15">
        <f t="shared" si="148"/>
        <v>3</v>
      </c>
      <c r="L1399" s="15"/>
      <c r="M1399" s="15"/>
      <c r="N1399" s="16">
        <f t="shared" ca="1" si="150"/>
        <v>3</v>
      </c>
      <c r="O1399" s="8">
        <f t="shared" ca="1" si="151"/>
        <v>3</v>
      </c>
      <c r="P1399" s="8">
        <f t="shared" ca="1" si="152"/>
        <v>3</v>
      </c>
      <c r="Q1399" s="8">
        <f t="shared" si="149"/>
        <v>0</v>
      </c>
      <c r="R1399" s="16">
        <v>1</v>
      </c>
      <c r="S1399" s="16"/>
      <c r="T1399" s="19">
        <v>41577</v>
      </c>
      <c r="U1399" s="16">
        <v>398</v>
      </c>
      <c r="V1399" s="19"/>
      <c r="W1399" s="160"/>
      <c r="X1399" s="160"/>
      <c r="Y1399" s="160"/>
      <c r="Z1399" s="160"/>
      <c r="AA1399" s="160"/>
      <c r="AB1399" s="10">
        <v>42696</v>
      </c>
      <c r="AC1399" t="s">
        <v>4334</v>
      </c>
      <c r="AD1399" s="160">
        <f t="shared" si="153"/>
        <v>0</v>
      </c>
      <c r="AF1399" t="s">
        <v>466</v>
      </c>
      <c r="AG1399" t="str">
        <f t="shared" si="154"/>
        <v/>
      </c>
    </row>
    <row r="1400" spans="1:33" x14ac:dyDescent="0.25">
      <c r="A1400">
        <v>7724</v>
      </c>
      <c r="B1400">
        <v>26963</v>
      </c>
      <c r="C1400" s="6" t="s">
        <v>6108</v>
      </c>
      <c r="D1400" s="8">
        <v>45398990.240000002</v>
      </c>
      <c r="E1400" s="6" t="s">
        <v>6271</v>
      </c>
      <c r="G1400" s="10">
        <v>41813</v>
      </c>
      <c r="J1400" s="133">
        <f ca="1">VLOOKUP(A1400,OFFSET('Классификация клиентов'!$A$6,1,0,1000,2),2,0)</f>
        <v>2.1</v>
      </c>
      <c r="K1400" s="15">
        <f t="shared" si="148"/>
        <v>2</v>
      </c>
      <c r="L1400" s="15"/>
      <c r="M1400" s="15"/>
      <c r="N1400" s="16">
        <f t="shared" ca="1" si="150"/>
        <v>3.0999999999999996</v>
      </c>
      <c r="O1400" s="8">
        <f t="shared" ca="1" si="151"/>
        <v>3.0999999999999996</v>
      </c>
      <c r="P1400" s="8">
        <f t="shared" ca="1" si="152"/>
        <v>3.0999999999999996</v>
      </c>
      <c r="Q1400" s="8">
        <f t="shared" si="149"/>
        <v>0</v>
      </c>
      <c r="R1400" s="16">
        <v>1</v>
      </c>
      <c r="S1400" s="16"/>
      <c r="T1400" s="19">
        <v>41820</v>
      </c>
      <c r="U1400" s="16">
        <v>0</v>
      </c>
      <c r="V1400" s="19"/>
      <c r="W1400" s="160">
        <v>1</v>
      </c>
      <c r="X1400" s="160"/>
      <c r="Y1400" s="160">
        <v>0</v>
      </c>
      <c r="Z1400" s="160"/>
      <c r="AA1400" s="160"/>
      <c r="AB1400" s="10">
        <v>42698</v>
      </c>
      <c r="AC1400" t="s">
        <v>4334</v>
      </c>
      <c r="AD1400" s="160">
        <f t="shared" si="153"/>
        <v>2</v>
      </c>
      <c r="AF1400" t="s">
        <v>6361</v>
      </c>
      <c r="AG1400" t="str">
        <f t="shared" si="154"/>
        <v>реструктуризация (РУОБ отсутствует);
цели: предоставление/погашение займов 3 лицам (РКСП БМ №31 от 2014-06-06)</v>
      </c>
    </row>
    <row r="1401" spans="1:33" x14ac:dyDescent="0.25">
      <c r="A1401">
        <v>7727</v>
      </c>
      <c r="B1401">
        <v>18606</v>
      </c>
      <c r="C1401" s="6" t="s">
        <v>4162</v>
      </c>
      <c r="D1401" s="8">
        <v>4818960180</v>
      </c>
      <c r="E1401" s="6" t="s">
        <v>4250</v>
      </c>
      <c r="G1401" s="10">
        <v>41781</v>
      </c>
      <c r="J1401" s="133">
        <f ca="1">VLOOKUP(A1401,OFFSET('Классификация клиентов'!$A$6,1,0,1000,2),2,0)</f>
        <v>2.1</v>
      </c>
      <c r="K1401" s="15">
        <f t="shared" si="148"/>
        <v>3</v>
      </c>
      <c r="L1401" s="15"/>
      <c r="M1401" s="15"/>
      <c r="N1401" s="16">
        <f t="shared" ca="1" si="150"/>
        <v>4.0999999999999996</v>
      </c>
      <c r="O1401" s="8">
        <f t="shared" ca="1" si="151"/>
        <v>4.0999999999999996</v>
      </c>
      <c r="P1401" s="8">
        <f t="shared" ca="1" si="152"/>
        <v>4.0999999999999996</v>
      </c>
      <c r="Q1401" s="8">
        <f t="shared" si="149"/>
        <v>0</v>
      </c>
      <c r="R1401" s="16">
        <v>1</v>
      </c>
      <c r="S1401" s="16"/>
      <c r="T1401" s="19">
        <v>36526</v>
      </c>
      <c r="U1401" s="16">
        <v>308</v>
      </c>
      <c r="V1401" s="19"/>
      <c r="W1401" s="160"/>
      <c r="X1401" s="160"/>
      <c r="Y1401" s="160">
        <v>0</v>
      </c>
      <c r="Z1401" s="160"/>
      <c r="AA1401" s="160"/>
      <c r="AB1401" s="10">
        <v>42521</v>
      </c>
      <c r="AC1401" t="s">
        <v>296</v>
      </c>
      <c r="AD1401" s="160">
        <f t="shared" si="153"/>
        <v>1</v>
      </c>
      <c r="AF1401" t="s">
        <v>4314</v>
      </c>
      <c r="AG1401" t="str">
        <f t="shared" si="154"/>
        <v>цели: предоставление/погашение займов 3 лицам (РП БМ №46 от 2014-06-02)</v>
      </c>
    </row>
    <row r="1402" spans="1:33" x14ac:dyDescent="0.25">
      <c r="A1402">
        <v>7728</v>
      </c>
      <c r="B1402">
        <v>27083</v>
      </c>
      <c r="C1402" s="6" t="s">
        <v>6109</v>
      </c>
      <c r="D1402" s="8">
        <v>59158267.5</v>
      </c>
      <c r="E1402" s="6" t="s">
        <v>6272</v>
      </c>
      <c r="G1402" s="10">
        <v>41816</v>
      </c>
      <c r="J1402" s="133">
        <f ca="1">VLOOKUP(A1402,OFFSET('Классификация клиентов'!$A$6,1,0,1000,2),2,0)</f>
        <v>1</v>
      </c>
      <c r="K1402" s="15">
        <f t="shared" si="148"/>
        <v>1</v>
      </c>
      <c r="L1402" s="15"/>
      <c r="M1402" s="15"/>
      <c r="N1402" s="16">
        <f t="shared" ca="1" si="150"/>
        <v>1</v>
      </c>
      <c r="O1402" s="8">
        <f t="shared" ca="1" si="151"/>
        <v>1</v>
      </c>
      <c r="P1402" s="8">
        <f t="shared" ca="1" si="152"/>
        <v>1</v>
      </c>
      <c r="Q1402" s="8">
        <f t="shared" si="149"/>
        <v>0</v>
      </c>
      <c r="R1402" s="16">
        <v>1</v>
      </c>
      <c r="S1402" s="16"/>
      <c r="T1402" s="19">
        <v>41817</v>
      </c>
      <c r="U1402" s="16">
        <v>0</v>
      </c>
      <c r="V1402" s="19"/>
      <c r="W1402" s="160"/>
      <c r="X1402" s="160"/>
      <c r="Y1402" s="160"/>
      <c r="Z1402" s="160"/>
      <c r="AA1402" s="160"/>
      <c r="AB1402" s="10">
        <v>42698</v>
      </c>
      <c r="AC1402" t="s">
        <v>4334</v>
      </c>
      <c r="AD1402" s="160">
        <f t="shared" si="153"/>
        <v>0</v>
      </c>
      <c r="AF1402" t="s">
        <v>466</v>
      </c>
      <c r="AG1402" t="str">
        <f t="shared" si="154"/>
        <v/>
      </c>
    </row>
    <row r="1403" spans="1:33" x14ac:dyDescent="0.25">
      <c r="A1403">
        <v>7728</v>
      </c>
      <c r="B1403">
        <v>27084</v>
      </c>
      <c r="C1403" s="6" t="s">
        <v>6110</v>
      </c>
      <c r="D1403" s="8">
        <v>114612900</v>
      </c>
      <c r="E1403" s="6" t="s">
        <v>6273</v>
      </c>
      <c r="G1403" s="10">
        <v>41751</v>
      </c>
      <c r="J1403" s="133">
        <f ca="1">VLOOKUP(A1403,OFFSET('Классификация клиентов'!$A$6,1,0,1000,2),2,0)</f>
        <v>1</v>
      </c>
      <c r="K1403" s="15">
        <f t="shared" si="148"/>
        <v>1</v>
      </c>
      <c r="L1403" s="15"/>
      <c r="M1403" s="15"/>
      <c r="N1403" s="16">
        <f t="shared" ca="1" si="150"/>
        <v>1</v>
      </c>
      <c r="O1403" s="8">
        <f t="shared" ca="1" si="151"/>
        <v>1</v>
      </c>
      <c r="P1403" s="8">
        <f t="shared" ca="1" si="152"/>
        <v>1</v>
      </c>
      <c r="Q1403" s="8">
        <f t="shared" si="149"/>
        <v>0</v>
      </c>
      <c r="R1403" s="16">
        <v>1</v>
      </c>
      <c r="S1403" s="16"/>
      <c r="T1403" s="19">
        <v>41752</v>
      </c>
      <c r="U1403" s="16">
        <v>0</v>
      </c>
      <c r="V1403" s="19"/>
      <c r="W1403" s="160"/>
      <c r="X1403" s="160"/>
      <c r="Y1403" s="160">
        <v>0</v>
      </c>
      <c r="Z1403" s="160"/>
      <c r="AA1403" s="160"/>
      <c r="AB1403" s="10">
        <v>42698</v>
      </c>
      <c r="AC1403" t="s">
        <v>4334</v>
      </c>
      <c r="AD1403" s="160">
        <f t="shared" si="153"/>
        <v>1</v>
      </c>
      <c r="AF1403" t="s">
        <v>6274</v>
      </c>
      <c r="AG1403" t="str">
        <f t="shared" si="154"/>
        <v>цели: предоставление/погашение займов 3 лицам (РКК БМ №3.78 от 2015-10-21)</v>
      </c>
    </row>
    <row r="1404" spans="1:33" x14ac:dyDescent="0.25">
      <c r="A1404">
        <v>7741</v>
      </c>
      <c r="B1404">
        <v>27188</v>
      </c>
      <c r="C1404" s="6" t="s">
        <v>6823</v>
      </c>
      <c r="D1404" s="8">
        <v>3580156796.4000001</v>
      </c>
      <c r="E1404" s="6" t="s">
        <v>6826</v>
      </c>
      <c r="G1404" s="10">
        <v>42697</v>
      </c>
      <c r="J1404" s="133">
        <f ca="1">VLOOKUP(A1404,OFFSET('Классификация клиентов'!$A$6,1,0,1000,2),2,0)</f>
        <v>1</v>
      </c>
      <c r="K1404" s="15">
        <f t="shared" si="148"/>
        <v>1</v>
      </c>
      <c r="L1404" s="15"/>
      <c r="M1404" s="15"/>
      <c r="N1404" s="16">
        <f t="shared" ca="1" si="150"/>
        <v>1</v>
      </c>
      <c r="O1404" s="8">
        <f t="shared" ca="1" si="151"/>
        <v>1</v>
      </c>
      <c r="P1404" s="8">
        <f t="shared" ca="1" si="152"/>
        <v>1</v>
      </c>
      <c r="Q1404" s="8">
        <f t="shared" si="149"/>
        <v>0</v>
      </c>
      <c r="R1404" s="16">
        <v>1</v>
      </c>
      <c r="S1404" s="16"/>
      <c r="T1404" s="19">
        <v>42744</v>
      </c>
      <c r="U1404" s="16">
        <v>0</v>
      </c>
      <c r="V1404" s="19"/>
      <c r="W1404" s="160"/>
      <c r="X1404" s="160">
        <v>0</v>
      </c>
      <c r="Y1404" s="160"/>
      <c r="Z1404" s="160"/>
      <c r="AA1404" s="160"/>
      <c r="AB1404" s="10">
        <v>42755</v>
      </c>
      <c r="AC1404" t="s">
        <v>296</v>
      </c>
      <c r="AD1404" s="160">
        <f t="shared" si="153"/>
        <v>1</v>
      </c>
      <c r="AF1404" t="s">
        <v>5508</v>
      </c>
      <c r="AG1404" t="str">
        <f t="shared" si="154"/>
        <v>цели: погашение ранее выданной ссуды (РКК КИБ №69 от 2016-06-08)</v>
      </c>
    </row>
    <row r="1405" spans="1:33" x14ac:dyDescent="0.25">
      <c r="A1405">
        <v>7742</v>
      </c>
      <c r="B1405">
        <v>27306</v>
      </c>
      <c r="C1405" s="6" t="s">
        <v>6974</v>
      </c>
      <c r="D1405" s="8">
        <v>25000000</v>
      </c>
      <c r="E1405" s="6" t="s">
        <v>6979</v>
      </c>
      <c r="G1405" s="10">
        <v>42726</v>
      </c>
      <c r="J1405" s="133">
        <f ca="1">VLOOKUP(A1405,OFFSET('Классификация клиентов'!$A$6,1,0,1000,2),2,0)</f>
        <v>1</v>
      </c>
      <c r="K1405" s="15">
        <f t="shared" si="148"/>
        <v>1</v>
      </c>
      <c r="L1405" s="15"/>
      <c r="M1405" s="15"/>
      <c r="N1405" s="16">
        <f t="shared" ca="1" si="150"/>
        <v>1</v>
      </c>
      <c r="O1405" s="8">
        <f t="shared" ca="1" si="151"/>
        <v>1</v>
      </c>
      <c r="P1405" s="8">
        <f t="shared" ca="1" si="152"/>
        <v>1</v>
      </c>
      <c r="Q1405" s="8">
        <f t="shared" si="149"/>
        <v>0</v>
      </c>
      <c r="R1405" s="16">
        <v>1</v>
      </c>
      <c r="S1405" s="16"/>
      <c r="T1405" s="19">
        <v>42734</v>
      </c>
      <c r="U1405" s="16">
        <v>0</v>
      </c>
      <c r="V1405" s="19"/>
      <c r="W1405" s="160"/>
      <c r="X1405" s="160"/>
      <c r="Y1405" s="160"/>
      <c r="Z1405" s="160"/>
      <c r="AA1405" s="160"/>
      <c r="AB1405" s="10">
        <v>42735</v>
      </c>
      <c r="AC1405" t="s">
        <v>4334</v>
      </c>
      <c r="AD1405" s="160">
        <f t="shared" si="153"/>
        <v>0</v>
      </c>
      <c r="AF1405" t="s">
        <v>466</v>
      </c>
      <c r="AG1405" t="str">
        <f t="shared" si="154"/>
        <v/>
      </c>
    </row>
    <row r="1406" spans="1:33" x14ac:dyDescent="0.25">
      <c r="A1406">
        <v>7745</v>
      </c>
      <c r="B1406">
        <v>18305</v>
      </c>
      <c r="C1406" s="6" t="s">
        <v>4163</v>
      </c>
      <c r="D1406" s="8">
        <v>12617151225.83</v>
      </c>
      <c r="E1406" s="6" t="s">
        <v>4221</v>
      </c>
      <c r="G1406" s="10">
        <v>41624</v>
      </c>
      <c r="J1406" s="133">
        <f ca="1">VLOOKUP(A1406,OFFSET('Классификация клиентов'!$A$6,1,0,1000,2),2,0)</f>
        <v>1</v>
      </c>
      <c r="K1406" s="15">
        <f t="shared" si="148"/>
        <v>1</v>
      </c>
      <c r="L1406" s="15"/>
      <c r="M1406" s="15"/>
      <c r="N1406" s="16">
        <f t="shared" ca="1" si="150"/>
        <v>1</v>
      </c>
      <c r="O1406" s="8">
        <f t="shared" ca="1" si="151"/>
        <v>1</v>
      </c>
      <c r="P1406" s="8">
        <f t="shared" ca="1" si="152"/>
        <v>1</v>
      </c>
      <c r="Q1406" s="8">
        <f t="shared" si="149"/>
        <v>0</v>
      </c>
      <c r="R1406" s="16">
        <v>1</v>
      </c>
      <c r="S1406" s="16"/>
      <c r="T1406" s="19">
        <v>36526</v>
      </c>
      <c r="U1406" s="16">
        <v>0</v>
      </c>
      <c r="V1406" s="19"/>
      <c r="W1406" s="160"/>
      <c r="X1406" s="160"/>
      <c r="Y1406" s="160">
        <v>0</v>
      </c>
      <c r="Z1406" s="160"/>
      <c r="AA1406" s="160"/>
      <c r="AB1406" s="10">
        <v>42515</v>
      </c>
      <c r="AC1406" t="s">
        <v>296</v>
      </c>
      <c r="AD1406" s="160">
        <f t="shared" si="153"/>
        <v>1</v>
      </c>
      <c r="AF1406" t="s">
        <v>4300</v>
      </c>
      <c r="AG1406" t="str">
        <f t="shared" si="154"/>
        <v>цели: предоставление/погашение займов 3 лицам (РП БМ №92 от 2013-11-18)</v>
      </c>
    </row>
    <row r="1407" spans="1:33" x14ac:dyDescent="0.25">
      <c r="A1407">
        <v>7748</v>
      </c>
      <c r="B1407">
        <v>27009</v>
      </c>
      <c r="C1407" s="6" t="s">
        <v>6111</v>
      </c>
      <c r="D1407" s="8">
        <v>868134227.08000004</v>
      </c>
      <c r="E1407" s="6" t="s">
        <v>6275</v>
      </c>
      <c r="G1407" s="10">
        <v>41698</v>
      </c>
      <c r="J1407" s="133">
        <f ca="1">VLOOKUP(A1407,OFFSET('Классификация клиентов'!$A$6,1,0,1000,2),2,0)</f>
        <v>1</v>
      </c>
      <c r="K1407" s="15">
        <f t="shared" si="148"/>
        <v>1</v>
      </c>
      <c r="L1407" s="15"/>
      <c r="M1407" s="15"/>
      <c r="N1407" s="16">
        <f t="shared" ca="1" si="150"/>
        <v>1</v>
      </c>
      <c r="O1407" s="8">
        <f t="shared" ca="1" si="151"/>
        <v>1</v>
      </c>
      <c r="P1407" s="8">
        <f t="shared" ca="1" si="152"/>
        <v>1</v>
      </c>
      <c r="Q1407" s="8">
        <f t="shared" si="149"/>
        <v>0</v>
      </c>
      <c r="R1407" s="16">
        <v>1</v>
      </c>
      <c r="S1407" s="16"/>
      <c r="T1407" s="19">
        <v>41729</v>
      </c>
      <c r="U1407" s="16">
        <v>0</v>
      </c>
      <c r="V1407" s="19"/>
      <c r="W1407" s="160"/>
      <c r="X1407" s="160"/>
      <c r="Y1407" s="160">
        <v>0</v>
      </c>
      <c r="Z1407" s="160"/>
      <c r="AA1407" s="160"/>
      <c r="AB1407" s="10">
        <v>42696</v>
      </c>
      <c r="AC1407" t="s">
        <v>4334</v>
      </c>
      <c r="AD1407" s="160">
        <f t="shared" si="153"/>
        <v>1</v>
      </c>
      <c r="AF1407" t="s">
        <v>6276</v>
      </c>
      <c r="AG1407" t="str">
        <f t="shared" si="154"/>
        <v>цели: предоставление/погашение займов 3 лицам (РКК БМ №147.16 от 2013-11-27)</v>
      </c>
    </row>
    <row r="1408" spans="1:33" x14ac:dyDescent="0.25">
      <c r="A1408">
        <v>7750</v>
      </c>
      <c r="B1408">
        <v>18306</v>
      </c>
      <c r="C1408" s="6" t="s">
        <v>4164</v>
      </c>
      <c r="D1408" s="8">
        <v>4716504634.6000004</v>
      </c>
      <c r="E1408" s="6" t="s">
        <v>4222</v>
      </c>
      <c r="G1408" s="10">
        <v>41614</v>
      </c>
      <c r="J1408" s="133">
        <f ca="1">VLOOKUP(A1408,OFFSET('Классификация клиентов'!$A$6,1,0,1000,2),2,0)</f>
        <v>1</v>
      </c>
      <c r="K1408" s="15">
        <f t="shared" si="148"/>
        <v>1</v>
      </c>
      <c r="L1408" s="15"/>
      <c r="M1408" s="15"/>
      <c r="N1408" s="16">
        <f t="shared" ca="1" si="150"/>
        <v>1</v>
      </c>
      <c r="O1408" s="8">
        <f t="shared" ca="1" si="151"/>
        <v>1</v>
      </c>
      <c r="P1408" s="8">
        <f t="shared" ca="1" si="152"/>
        <v>1</v>
      </c>
      <c r="Q1408" s="8">
        <f t="shared" si="149"/>
        <v>0</v>
      </c>
      <c r="R1408" s="16">
        <v>1</v>
      </c>
      <c r="S1408" s="16"/>
      <c r="T1408" s="19">
        <v>36526</v>
      </c>
      <c r="U1408" s="16">
        <v>0</v>
      </c>
      <c r="V1408" s="19"/>
      <c r="W1408" s="160"/>
      <c r="X1408" s="160"/>
      <c r="Y1408" s="160">
        <v>0</v>
      </c>
      <c r="Z1408" s="160"/>
      <c r="AA1408" s="160"/>
      <c r="AB1408" s="10">
        <v>42521</v>
      </c>
      <c r="AC1408" t="s">
        <v>296</v>
      </c>
      <c r="AD1408" s="160">
        <f t="shared" si="153"/>
        <v>1</v>
      </c>
      <c r="AF1408" t="s">
        <v>4365</v>
      </c>
      <c r="AG1408" t="str">
        <f t="shared" si="154"/>
        <v>цели: предоставление/погашение займов 3 лицам (РП БМ №81 от 2013-10-21)</v>
      </c>
    </row>
    <row r="1409" spans="1:33" x14ac:dyDescent="0.25">
      <c r="A1409">
        <v>7757</v>
      </c>
      <c r="B1409">
        <v>18599</v>
      </c>
      <c r="C1409" s="6" t="s">
        <v>4165</v>
      </c>
      <c r="D1409" s="8">
        <v>8375000</v>
      </c>
      <c r="E1409" s="6" t="s">
        <v>4251</v>
      </c>
      <c r="G1409" s="10">
        <v>41638</v>
      </c>
      <c r="J1409" s="133">
        <f ca="1">VLOOKUP(A1409,OFFSET('Классификация клиентов'!$A$6,1,0,1000,2),2,0)</f>
        <v>1</v>
      </c>
      <c r="K1409" s="15">
        <f t="shared" si="148"/>
        <v>3</v>
      </c>
      <c r="L1409" s="15"/>
      <c r="M1409" s="15"/>
      <c r="N1409" s="16">
        <f t="shared" ca="1" si="150"/>
        <v>3</v>
      </c>
      <c r="O1409" s="8">
        <f t="shared" ca="1" si="151"/>
        <v>3</v>
      </c>
      <c r="P1409" s="8">
        <f t="shared" ca="1" si="152"/>
        <v>3</v>
      </c>
      <c r="Q1409" s="8">
        <f t="shared" si="149"/>
        <v>0</v>
      </c>
      <c r="R1409" s="16">
        <v>1</v>
      </c>
      <c r="S1409" s="16"/>
      <c r="T1409" s="19">
        <v>36526</v>
      </c>
      <c r="U1409" s="16">
        <v>80</v>
      </c>
      <c r="V1409" s="19"/>
      <c r="W1409" s="160"/>
      <c r="X1409" s="160"/>
      <c r="Y1409" s="160"/>
      <c r="Z1409" s="160"/>
      <c r="AA1409" s="160"/>
      <c r="AB1409" s="10">
        <v>42704</v>
      </c>
      <c r="AC1409" t="s">
        <v>296</v>
      </c>
      <c r="AD1409" s="160">
        <f t="shared" si="153"/>
        <v>0</v>
      </c>
      <c r="AF1409" t="s">
        <v>466</v>
      </c>
      <c r="AG1409" t="str">
        <f t="shared" si="154"/>
        <v/>
      </c>
    </row>
    <row r="1410" spans="1:33" x14ac:dyDescent="0.25">
      <c r="A1410">
        <v>7760</v>
      </c>
      <c r="B1410">
        <v>27030</v>
      </c>
      <c r="C1410" s="6" t="s">
        <v>6112</v>
      </c>
      <c r="D1410" s="8">
        <v>42300000</v>
      </c>
      <c r="E1410" s="6" t="s">
        <v>6277</v>
      </c>
      <c r="G1410" s="10">
        <v>42481</v>
      </c>
      <c r="J1410" s="133">
        <f ca="1">VLOOKUP(A1410,OFFSET('Классификация клиентов'!$A$6,1,0,1000,2),2,0)</f>
        <v>1</v>
      </c>
      <c r="K1410" s="15">
        <f t="shared" si="148"/>
        <v>1</v>
      </c>
      <c r="L1410" s="15"/>
      <c r="M1410" s="15"/>
      <c r="N1410" s="16">
        <f t="shared" ca="1" si="150"/>
        <v>1</v>
      </c>
      <c r="O1410" s="8">
        <f t="shared" ca="1" si="151"/>
        <v>1</v>
      </c>
      <c r="P1410" s="8">
        <f t="shared" ca="1" si="152"/>
        <v>1</v>
      </c>
      <c r="Q1410" s="8">
        <f t="shared" si="149"/>
        <v>0</v>
      </c>
      <c r="R1410" s="16">
        <v>1</v>
      </c>
      <c r="S1410" s="16"/>
      <c r="T1410" s="19">
        <v>42490</v>
      </c>
      <c r="U1410" s="16">
        <v>0</v>
      </c>
      <c r="V1410" s="19"/>
      <c r="W1410" s="160"/>
      <c r="X1410" s="160"/>
      <c r="Y1410" s="160"/>
      <c r="Z1410" s="160"/>
      <c r="AA1410" s="160"/>
      <c r="AB1410" s="10">
        <v>42696</v>
      </c>
      <c r="AC1410" t="s">
        <v>4334</v>
      </c>
      <c r="AD1410" s="160">
        <f t="shared" si="153"/>
        <v>0</v>
      </c>
      <c r="AF1410" t="s">
        <v>466</v>
      </c>
      <c r="AG1410" t="str">
        <f t="shared" si="154"/>
        <v/>
      </c>
    </row>
    <row r="1411" spans="1:33" x14ac:dyDescent="0.25">
      <c r="A1411">
        <v>7761</v>
      </c>
      <c r="B1411">
        <v>26773</v>
      </c>
      <c r="C1411" s="6" t="s">
        <v>5687</v>
      </c>
      <c r="D1411" s="8">
        <v>250000000</v>
      </c>
      <c r="E1411" s="6" t="s">
        <v>5692</v>
      </c>
      <c r="G1411" s="10">
        <v>42656</v>
      </c>
      <c r="J1411" s="133">
        <f ca="1">VLOOKUP(A1411,OFFSET('Классификация клиентов'!$A$6,1,0,1000,2),2,0)</f>
        <v>1</v>
      </c>
      <c r="K1411" s="15">
        <f t="shared" si="148"/>
        <v>1</v>
      </c>
      <c r="L1411" s="15"/>
      <c r="M1411" s="15"/>
      <c r="N1411" s="16">
        <f t="shared" ca="1" si="150"/>
        <v>1</v>
      </c>
      <c r="O1411" s="8">
        <f t="shared" ca="1" si="151"/>
        <v>1</v>
      </c>
      <c r="P1411" s="8">
        <f t="shared" ca="1" si="152"/>
        <v>1</v>
      </c>
      <c r="Q1411" s="8">
        <f t="shared" si="149"/>
        <v>0</v>
      </c>
      <c r="R1411" s="16">
        <v>1</v>
      </c>
      <c r="S1411" s="16"/>
      <c r="T1411" s="19">
        <v>42674</v>
      </c>
      <c r="U1411" s="16">
        <v>0</v>
      </c>
      <c r="V1411" s="19"/>
      <c r="W1411" s="160"/>
      <c r="X1411" s="160"/>
      <c r="Y1411" s="160"/>
      <c r="Z1411" s="160"/>
      <c r="AA1411" s="160"/>
      <c r="AB1411" s="10">
        <v>42664</v>
      </c>
      <c r="AC1411" t="s">
        <v>4334</v>
      </c>
      <c r="AD1411" s="160">
        <f t="shared" si="153"/>
        <v>0</v>
      </c>
      <c r="AF1411" t="s">
        <v>466</v>
      </c>
      <c r="AG1411" t="str">
        <f t="shared" si="154"/>
        <v/>
      </c>
    </row>
    <row r="1412" spans="1:33" x14ac:dyDescent="0.25">
      <c r="A1412">
        <v>7762</v>
      </c>
      <c r="B1412">
        <v>26728</v>
      </c>
      <c r="C1412" s="6" t="s">
        <v>5496</v>
      </c>
      <c r="D1412" s="8">
        <v>2584288177.9499998</v>
      </c>
      <c r="E1412" s="6" t="s">
        <v>5507</v>
      </c>
      <c r="G1412" s="10">
        <v>42639</v>
      </c>
      <c r="J1412" s="133">
        <f ca="1">VLOOKUP(A1412,OFFSET('Классификация клиентов'!$A$6,1,0,1000,2),2,0)</f>
        <v>1</v>
      </c>
      <c r="K1412" s="15">
        <f t="shared" si="148"/>
        <v>1</v>
      </c>
      <c r="L1412" s="15"/>
      <c r="M1412" s="15"/>
      <c r="N1412" s="16">
        <f t="shared" ca="1" si="150"/>
        <v>1</v>
      </c>
      <c r="O1412" s="8">
        <f t="shared" ca="1" si="151"/>
        <v>1</v>
      </c>
      <c r="P1412" s="8">
        <f t="shared" ca="1" si="152"/>
        <v>1</v>
      </c>
      <c r="Q1412" s="8">
        <f t="shared" si="149"/>
        <v>0</v>
      </c>
      <c r="R1412" s="16">
        <v>1</v>
      </c>
      <c r="S1412" s="16"/>
      <c r="T1412" s="19">
        <v>42671</v>
      </c>
      <c r="U1412" s="16">
        <v>0</v>
      </c>
      <c r="V1412" s="19"/>
      <c r="W1412" s="160"/>
      <c r="X1412" s="160">
        <v>0</v>
      </c>
      <c r="Y1412" s="160"/>
      <c r="Z1412" s="160"/>
      <c r="AA1412" s="160"/>
      <c r="AB1412" s="10">
        <v>42643</v>
      </c>
      <c r="AC1412" t="s">
        <v>296</v>
      </c>
      <c r="AD1412" s="160">
        <f t="shared" si="153"/>
        <v>1</v>
      </c>
      <c r="AF1412" t="s">
        <v>5508</v>
      </c>
      <c r="AG1412" t="str">
        <f t="shared" si="154"/>
        <v>цели: погашение ранее выданной ссуды (РКК КИБ №69 от 2016-06-08)</v>
      </c>
    </row>
    <row r="1413" spans="1:33" x14ac:dyDescent="0.25">
      <c r="A1413">
        <v>7763</v>
      </c>
      <c r="B1413">
        <v>26961</v>
      </c>
      <c r="C1413" s="6" t="s">
        <v>6113</v>
      </c>
      <c r="D1413" s="8">
        <v>625488000</v>
      </c>
      <c r="E1413" s="6" t="s">
        <v>6278</v>
      </c>
      <c r="G1413" s="10">
        <v>41687</v>
      </c>
      <c r="J1413" s="133">
        <f ca="1">VLOOKUP(A1413,OFFSET('Классификация клиентов'!$A$6,1,0,1000,2),2,0)</f>
        <v>2.1</v>
      </c>
      <c r="K1413" s="15">
        <f t="shared" si="148"/>
        <v>1</v>
      </c>
      <c r="L1413" s="15"/>
      <c r="M1413" s="15"/>
      <c r="N1413" s="16">
        <f t="shared" ca="1" si="150"/>
        <v>2.1</v>
      </c>
      <c r="O1413" s="8">
        <f t="shared" ca="1" si="151"/>
        <v>2.1</v>
      </c>
      <c r="P1413" s="8">
        <f t="shared" ca="1" si="152"/>
        <v>2.1</v>
      </c>
      <c r="Q1413" s="8">
        <f t="shared" si="149"/>
        <v>0</v>
      </c>
      <c r="R1413" s="16">
        <v>1</v>
      </c>
      <c r="S1413" s="16"/>
      <c r="T1413" s="19">
        <v>41726</v>
      </c>
      <c r="U1413" s="16">
        <v>0</v>
      </c>
      <c r="V1413" s="19"/>
      <c r="W1413" s="160"/>
      <c r="X1413" s="160"/>
      <c r="Y1413" s="160"/>
      <c r="Z1413" s="160"/>
      <c r="AA1413" s="160"/>
      <c r="AB1413" s="10">
        <v>42696</v>
      </c>
      <c r="AC1413" t="s">
        <v>4334</v>
      </c>
      <c r="AD1413" s="160">
        <f t="shared" si="153"/>
        <v>0</v>
      </c>
      <c r="AF1413" t="s">
        <v>466</v>
      </c>
      <c r="AG1413" t="str">
        <f t="shared" si="154"/>
        <v/>
      </c>
    </row>
    <row r="1414" spans="1:33" x14ac:dyDescent="0.25">
      <c r="A1414">
        <v>7773</v>
      </c>
      <c r="B1414">
        <v>18308</v>
      </c>
      <c r="C1414" s="6" t="s">
        <v>4166</v>
      </c>
      <c r="D1414" s="8">
        <v>1410794210</v>
      </c>
      <c r="E1414" s="6" t="s">
        <v>4223</v>
      </c>
      <c r="G1414" s="10">
        <v>41719</v>
      </c>
      <c r="J1414" s="133">
        <f ca="1">VLOOKUP(A1414,OFFSET('Классификация клиентов'!$A$6,1,0,1000,2),2,0)</f>
        <v>2.1</v>
      </c>
      <c r="K1414" s="15">
        <f t="shared" ref="K1414:K1477" si="155" xml:space="preserve"> ROUND(MAX( IF(R1414 = 0, IF(S1414 = 1, 1, J1414), 1)*1, IF(U1414 &gt; 30, 3, IF(U1414 &gt; 5, 2, 1)), IF(W1414 &gt; 0, 2, 1), IF(X1414 &gt; 0,2,1)), 0)</f>
        <v>2</v>
      </c>
      <c r="L1414" s="15"/>
      <c r="M1414" s="15"/>
      <c r="N1414" s="16">
        <f t="shared" ca="1" si="150"/>
        <v>3.0999999999999996</v>
      </c>
      <c r="O1414" s="8">
        <f t="shared" ca="1" si="151"/>
        <v>3.0999999999999996</v>
      </c>
      <c r="P1414" s="8">
        <f t="shared" ca="1" si="152"/>
        <v>3.0999999999999996</v>
      </c>
      <c r="Q1414" s="8">
        <f t="shared" ref="Q1414:Q1477" si="156">IF(ISNA(VLOOKUP(B1414,aid_exc,1,0)), 0, VLOOKUP(B1414,aid_exc,2,0))</f>
        <v>0</v>
      </c>
      <c r="R1414" s="16">
        <v>1</v>
      </c>
      <c r="S1414" s="16"/>
      <c r="T1414" s="19">
        <v>36526</v>
      </c>
      <c r="U1414" s="16">
        <v>30</v>
      </c>
      <c r="V1414" s="19" t="s">
        <v>5504</v>
      </c>
      <c r="W1414" s="160">
        <v>0</v>
      </c>
      <c r="X1414" s="160"/>
      <c r="Y1414" s="160">
        <v>0</v>
      </c>
      <c r="Z1414" s="160"/>
      <c r="AA1414" s="160"/>
      <c r="AB1414" s="10">
        <v>42643</v>
      </c>
      <c r="AC1414" t="s">
        <v>296</v>
      </c>
      <c r="AD1414" s="160">
        <f t="shared" si="153"/>
        <v>2</v>
      </c>
      <c r="AF1414" t="s">
        <v>4409</v>
      </c>
      <c r="AG1414" t="str">
        <f t="shared" si="154"/>
        <v>реструктуризация (РКК БМ №6.26 от 2015-04-01);
цели: предоставление/погашение займов 3 лицам (РКК БМ №137.8 от 2013-11-06)</v>
      </c>
    </row>
    <row r="1415" spans="1:33" x14ac:dyDescent="0.25">
      <c r="A1415">
        <v>7773</v>
      </c>
      <c r="B1415">
        <v>18309</v>
      </c>
      <c r="C1415" s="6" t="s">
        <v>4167</v>
      </c>
      <c r="D1415" s="8">
        <v>294792820</v>
      </c>
      <c r="E1415" s="6" t="s">
        <v>4224</v>
      </c>
      <c r="G1415" s="10">
        <v>41719</v>
      </c>
      <c r="J1415" s="133">
        <f ca="1">VLOOKUP(A1415,OFFSET('Классификация клиентов'!$A$6,1,0,1000,2),2,0)</f>
        <v>2.1</v>
      </c>
      <c r="K1415" s="15">
        <f t="shared" si="155"/>
        <v>2</v>
      </c>
      <c r="L1415" s="15"/>
      <c r="M1415" s="15"/>
      <c r="N1415" s="16">
        <f t="shared" ref="N1415:N1478" ca="1" si="157">MAX(1, J1415+K1415-1 +
            IF(OR( M1415*1=0, NOT(ISERR(SEARCH((ROUND(J1415,0)+K1415-1) &amp; "", IF(L1415&lt;&gt;-2, "", LEFT(M1415)-1) &amp; M1415)) )),
                   IF(L1415=-2, -( IF(AND(M1415*1&lt;&gt;0,  LEFT(M1415)*1 = ROUND(J1415,0)+K1415), 0, 1 ) + J1415 - ROUND(J1415,0) ), L1415),  0) )</f>
        <v>3.0999999999999996</v>
      </c>
      <c r="O1415" s="8">
        <f t="shared" ref="O1415:O1478" ca="1" si="158">MAX(N1415, IF(Y1415&gt;0,3,1), IF(Z1415&gt;0,3,1), IF(AA1415&gt;0,3,1))</f>
        <v>3.0999999999999996</v>
      </c>
      <c r="P1415" s="8">
        <f t="shared" ref="P1415:P1478" ca="1" si="159">IF(Q1415=1, N1415, IF(Q1415=2, 0, O1415))</f>
        <v>3.0999999999999996</v>
      </c>
      <c r="Q1415" s="8">
        <f t="shared" si="156"/>
        <v>0</v>
      </c>
      <c r="R1415" s="16">
        <v>1</v>
      </c>
      <c r="S1415" s="16"/>
      <c r="T1415" s="19">
        <v>36526</v>
      </c>
      <c r="U1415" s="16">
        <v>30</v>
      </c>
      <c r="V1415" s="19" t="s">
        <v>5504</v>
      </c>
      <c r="W1415" s="160">
        <v>0</v>
      </c>
      <c r="X1415" s="160"/>
      <c r="Y1415" s="160">
        <v>0</v>
      </c>
      <c r="Z1415" s="160"/>
      <c r="AA1415" s="160"/>
      <c r="AB1415" s="10">
        <v>42643</v>
      </c>
      <c r="AC1415" t="s">
        <v>296</v>
      </c>
      <c r="AD1415" s="160">
        <f t="shared" ref="AD1415:AD1478" si="160">COUNTA(W1415:AA1415)</f>
        <v>2</v>
      </c>
      <c r="AF1415" t="s">
        <v>4366</v>
      </c>
      <c r="AG1415" t="str">
        <f t="shared" ref="AG1415:AG1478" si="161">SUBSTITUTE( SUBSTITUTE(AF1415,"restr", " - реструктуризация"), "targ", " - цели")</f>
        <v>реструктуризация (РКК БМ №1.1 от 2015-04-01);
цели: предоставление/погашение займов 3 лицам (РКК БМ №137.8 от 2013-11-06)</v>
      </c>
    </row>
    <row r="1416" spans="1:33" x14ac:dyDescent="0.25">
      <c r="A1416">
        <v>7775</v>
      </c>
      <c r="B1416">
        <v>27022</v>
      </c>
      <c r="C1416" s="6" t="s">
        <v>6114</v>
      </c>
      <c r="D1416" s="8">
        <v>79089914.359999999</v>
      </c>
      <c r="E1416" s="6" t="s">
        <v>6279</v>
      </c>
      <c r="G1416" s="10">
        <v>42363</v>
      </c>
      <c r="J1416" s="133">
        <f ca="1">VLOOKUP(A1416,OFFSET('Классификация клиентов'!$A$6,1,0,1000,2),2,0)</f>
        <v>1</v>
      </c>
      <c r="K1416" s="15">
        <f t="shared" si="155"/>
        <v>1</v>
      </c>
      <c r="L1416" s="15"/>
      <c r="M1416" s="15"/>
      <c r="N1416" s="16">
        <f t="shared" ca="1" si="157"/>
        <v>1</v>
      </c>
      <c r="O1416" s="8">
        <f t="shared" ca="1" si="158"/>
        <v>1</v>
      </c>
      <c r="P1416" s="8">
        <f t="shared" ca="1" si="159"/>
        <v>1</v>
      </c>
      <c r="Q1416" s="8">
        <f t="shared" si="156"/>
        <v>0</v>
      </c>
      <c r="R1416" s="16">
        <v>1</v>
      </c>
      <c r="S1416" s="16"/>
      <c r="T1416" s="19">
        <v>42398</v>
      </c>
      <c r="U1416" s="16">
        <v>0</v>
      </c>
      <c r="V1416" s="19"/>
      <c r="W1416" s="160"/>
      <c r="X1416" s="160"/>
      <c r="Y1416" s="160"/>
      <c r="Z1416" s="160"/>
      <c r="AA1416" s="160"/>
      <c r="AB1416" s="10">
        <v>42726</v>
      </c>
      <c r="AC1416" t="s">
        <v>4334</v>
      </c>
      <c r="AD1416" s="160">
        <f t="shared" si="160"/>
        <v>0</v>
      </c>
      <c r="AF1416" t="s">
        <v>466</v>
      </c>
      <c r="AG1416" t="str">
        <f t="shared" si="161"/>
        <v/>
      </c>
    </row>
    <row r="1417" spans="1:33" x14ac:dyDescent="0.25">
      <c r="A1417">
        <v>7781</v>
      </c>
      <c r="B1417">
        <v>26652</v>
      </c>
      <c r="C1417" s="6" t="s">
        <v>7795</v>
      </c>
      <c r="D1417" s="8">
        <v>20000000</v>
      </c>
      <c r="E1417" s="6" t="s">
        <v>5449</v>
      </c>
      <c r="G1417" s="10">
        <v>41746</v>
      </c>
      <c r="J1417" s="133">
        <f ca="1">VLOOKUP(A1417,OFFSET('Классификация клиентов'!$A$6,1,0,1000,2),2,0)</f>
        <v>1</v>
      </c>
      <c r="K1417" s="15">
        <f t="shared" si="155"/>
        <v>1</v>
      </c>
      <c r="L1417" s="15"/>
      <c r="M1417" s="15"/>
      <c r="N1417" s="16">
        <f t="shared" ca="1" si="157"/>
        <v>1</v>
      </c>
      <c r="O1417" s="8">
        <f t="shared" ca="1" si="158"/>
        <v>1</v>
      </c>
      <c r="P1417" s="8">
        <f t="shared" ca="1" si="159"/>
        <v>1</v>
      </c>
      <c r="Q1417" s="8">
        <f t="shared" si="156"/>
        <v>0</v>
      </c>
      <c r="R1417" s="16">
        <v>1</v>
      </c>
      <c r="S1417" s="16"/>
      <c r="T1417" s="19">
        <v>41759</v>
      </c>
      <c r="U1417" s="16">
        <v>0</v>
      </c>
      <c r="V1417" s="19"/>
      <c r="W1417" s="160"/>
      <c r="X1417" s="160"/>
      <c r="Y1417" s="160"/>
      <c r="Z1417" s="160"/>
      <c r="AA1417" s="160"/>
      <c r="AB1417" s="10">
        <v>42766</v>
      </c>
      <c r="AC1417" t="s">
        <v>4334</v>
      </c>
      <c r="AD1417" s="160">
        <f t="shared" si="160"/>
        <v>0</v>
      </c>
      <c r="AF1417" t="s">
        <v>466</v>
      </c>
      <c r="AG1417" t="str">
        <f t="shared" si="161"/>
        <v/>
      </c>
    </row>
    <row r="1418" spans="1:33" x14ac:dyDescent="0.25">
      <c r="A1418">
        <v>7784</v>
      </c>
      <c r="B1418">
        <v>27152</v>
      </c>
      <c r="C1418" s="6" t="s">
        <v>6410</v>
      </c>
      <c r="D1418" s="8">
        <v>29959541.539999999</v>
      </c>
      <c r="E1418" s="6" t="s">
        <v>6418</v>
      </c>
      <c r="G1418" s="10">
        <v>42699</v>
      </c>
      <c r="J1418" s="133">
        <f ca="1">VLOOKUP(A1418,OFFSET('Классификация клиентов'!$A$6,1,0,1000,2),2,0)</f>
        <v>1</v>
      </c>
      <c r="K1418" s="15">
        <f t="shared" si="155"/>
        <v>1</v>
      </c>
      <c r="L1418" s="15"/>
      <c r="M1418" s="15"/>
      <c r="N1418" s="16">
        <f t="shared" ca="1" si="157"/>
        <v>1</v>
      </c>
      <c r="O1418" s="8">
        <f t="shared" ca="1" si="158"/>
        <v>1</v>
      </c>
      <c r="P1418" s="8">
        <f t="shared" ca="1" si="159"/>
        <v>1</v>
      </c>
      <c r="Q1418" s="8">
        <f t="shared" si="156"/>
        <v>0</v>
      </c>
      <c r="R1418" s="16">
        <v>1</v>
      </c>
      <c r="S1418" s="16"/>
      <c r="T1418" s="19">
        <v>42704</v>
      </c>
      <c r="U1418" s="16">
        <v>0</v>
      </c>
      <c r="V1418" s="19"/>
      <c r="W1418" s="160"/>
      <c r="X1418" s="160"/>
      <c r="Y1418" s="160"/>
      <c r="Z1418" s="160"/>
      <c r="AA1418" s="160"/>
      <c r="AB1418" s="10">
        <v>42704</v>
      </c>
      <c r="AC1418" t="s">
        <v>4334</v>
      </c>
      <c r="AD1418" s="160">
        <f t="shared" si="160"/>
        <v>0</v>
      </c>
      <c r="AF1418" t="s">
        <v>466</v>
      </c>
      <c r="AG1418" t="str">
        <f t="shared" si="161"/>
        <v/>
      </c>
    </row>
    <row r="1419" spans="1:33" x14ac:dyDescent="0.25">
      <c r="A1419">
        <v>7787</v>
      </c>
      <c r="B1419">
        <v>18310</v>
      </c>
      <c r="C1419" s="6" t="s">
        <v>4168</v>
      </c>
      <c r="D1419" s="8">
        <v>3202342826.3099999</v>
      </c>
      <c r="E1419" s="6" t="s">
        <v>4225</v>
      </c>
      <c r="G1419" s="10">
        <v>41799</v>
      </c>
      <c r="J1419" s="133">
        <f ca="1">VLOOKUP(A1419,OFFSET('Классификация клиентов'!$A$6,1,0,1000,2),2,0)</f>
        <v>1</v>
      </c>
      <c r="K1419" s="15">
        <f t="shared" si="155"/>
        <v>1</v>
      </c>
      <c r="L1419" s="15"/>
      <c r="M1419" s="15"/>
      <c r="N1419" s="16">
        <f t="shared" ca="1" si="157"/>
        <v>1</v>
      </c>
      <c r="O1419" s="8">
        <f t="shared" ca="1" si="158"/>
        <v>1</v>
      </c>
      <c r="P1419" s="8">
        <f t="shared" ca="1" si="159"/>
        <v>1</v>
      </c>
      <c r="Q1419" s="8">
        <f t="shared" si="156"/>
        <v>0</v>
      </c>
      <c r="R1419" s="16">
        <v>1</v>
      </c>
      <c r="S1419" s="16"/>
      <c r="T1419" s="19">
        <v>36526</v>
      </c>
      <c r="U1419" s="16">
        <v>0</v>
      </c>
      <c r="V1419" s="19"/>
      <c r="W1419" s="160"/>
      <c r="X1419" s="160"/>
      <c r="Y1419" s="160">
        <v>0</v>
      </c>
      <c r="Z1419" s="160"/>
      <c r="AA1419" s="160"/>
      <c r="AB1419" s="10">
        <v>42514</v>
      </c>
      <c r="AC1419" t="s">
        <v>296</v>
      </c>
      <c r="AD1419" s="160">
        <f t="shared" si="160"/>
        <v>1</v>
      </c>
      <c r="AF1419" t="s">
        <v>4315</v>
      </c>
      <c r="AG1419" t="str">
        <f t="shared" si="161"/>
        <v>цели: предоставление/погашение займов 3 лицам (РП БМ №57 от 2014-06-30)</v>
      </c>
    </row>
    <row r="1420" spans="1:33" x14ac:dyDescent="0.25">
      <c r="A1420">
        <v>7788</v>
      </c>
      <c r="B1420">
        <v>26955</v>
      </c>
      <c r="C1420" s="6" t="s">
        <v>6115</v>
      </c>
      <c r="D1420" s="8">
        <v>858000000</v>
      </c>
      <c r="E1420" s="6" t="s">
        <v>6280</v>
      </c>
      <c r="G1420" s="10">
        <v>41779</v>
      </c>
      <c r="J1420" s="133">
        <f ca="1">VLOOKUP(A1420,OFFSET('Классификация клиентов'!$A$6,1,0,1000,2),2,0)</f>
        <v>3</v>
      </c>
      <c r="K1420" s="15">
        <f t="shared" si="155"/>
        <v>3</v>
      </c>
      <c r="L1420" s="15"/>
      <c r="M1420" s="15"/>
      <c r="N1420" s="16">
        <f t="shared" ca="1" si="157"/>
        <v>5</v>
      </c>
      <c r="O1420" s="8">
        <f t="shared" ca="1" si="158"/>
        <v>5</v>
      </c>
      <c r="P1420" s="8">
        <f t="shared" ca="1" si="159"/>
        <v>5</v>
      </c>
      <c r="Q1420" s="8">
        <f t="shared" si="156"/>
        <v>0</v>
      </c>
      <c r="R1420" s="16">
        <v>1</v>
      </c>
      <c r="S1420" s="16"/>
      <c r="T1420" s="19">
        <v>41789</v>
      </c>
      <c r="U1420" s="16">
        <v>191</v>
      </c>
      <c r="V1420" s="19"/>
      <c r="W1420" s="160">
        <v>0</v>
      </c>
      <c r="X1420" s="160"/>
      <c r="Y1420" s="160">
        <v>0</v>
      </c>
      <c r="Z1420" s="160"/>
      <c r="AA1420" s="160"/>
      <c r="AB1420" s="10">
        <v>42696</v>
      </c>
      <c r="AC1420" t="s">
        <v>4334</v>
      </c>
      <c r="AD1420" s="160">
        <f t="shared" si="160"/>
        <v>2</v>
      </c>
      <c r="AF1420" t="s">
        <v>6281</v>
      </c>
      <c r="AG1420" t="str">
        <f t="shared" si="161"/>
        <v>реструктуризация (РКК БМ №5.145 от 2014-11-19, РКК БМ №6.161 от 2014-12-25, РКК БМ №1.35 от 2015-04-30);
цели: предоставление/погашение займов 3 лицам (РКК БМ №558 от 2014-05-16)</v>
      </c>
    </row>
    <row r="1421" spans="1:33" x14ac:dyDescent="0.25">
      <c r="A1421">
        <v>7788</v>
      </c>
      <c r="B1421">
        <v>26957</v>
      </c>
      <c r="C1421" s="6" t="s">
        <v>6116</v>
      </c>
      <c r="D1421" s="8">
        <v>119463000</v>
      </c>
      <c r="E1421" s="6" t="s">
        <v>6282</v>
      </c>
      <c r="G1421" s="10">
        <v>41841</v>
      </c>
      <c r="J1421" s="133">
        <f ca="1">VLOOKUP(A1421,OFFSET('Классификация клиентов'!$A$6,1,0,1000,2),2,0)</f>
        <v>3</v>
      </c>
      <c r="K1421" s="15">
        <f t="shared" si="155"/>
        <v>3</v>
      </c>
      <c r="L1421" s="15"/>
      <c r="M1421" s="15"/>
      <c r="N1421" s="16">
        <f t="shared" ca="1" si="157"/>
        <v>5</v>
      </c>
      <c r="O1421" s="8">
        <f t="shared" ca="1" si="158"/>
        <v>5</v>
      </c>
      <c r="P1421" s="8">
        <f t="shared" ca="1" si="159"/>
        <v>5</v>
      </c>
      <c r="Q1421" s="8">
        <f t="shared" si="156"/>
        <v>0</v>
      </c>
      <c r="R1421" s="16">
        <v>1</v>
      </c>
      <c r="S1421" s="16"/>
      <c r="T1421" s="19">
        <v>41851</v>
      </c>
      <c r="U1421" s="16">
        <v>191</v>
      </c>
      <c r="V1421" s="19"/>
      <c r="W1421" s="160">
        <v>0</v>
      </c>
      <c r="X1421" s="160"/>
      <c r="Y1421" s="160"/>
      <c r="Z1421" s="160"/>
      <c r="AA1421" s="160"/>
      <c r="AB1421" s="10">
        <v>42696</v>
      </c>
      <c r="AC1421" t="s">
        <v>4334</v>
      </c>
      <c r="AD1421" s="160">
        <f t="shared" si="160"/>
        <v>1</v>
      </c>
      <c r="AF1421" t="s">
        <v>6283</v>
      </c>
      <c r="AG1421" t="str">
        <f t="shared" si="161"/>
        <v>реструктуризация (РКК БМ №5.145 от 2014-11-19, РКМКС БМ №62.15 от 2015-12-30)</v>
      </c>
    </row>
    <row r="1422" spans="1:33" x14ac:dyDescent="0.25">
      <c r="A1422">
        <v>7793</v>
      </c>
      <c r="B1422">
        <v>27140</v>
      </c>
      <c r="C1422" s="6" t="s">
        <v>6366</v>
      </c>
      <c r="D1422" s="8">
        <v>75000000</v>
      </c>
      <c r="E1422" s="6" t="s">
        <v>6370</v>
      </c>
      <c r="G1422" s="10">
        <v>42698</v>
      </c>
      <c r="J1422" s="133">
        <f ca="1">VLOOKUP(A1422,OFFSET('Классификация клиентов'!$A$6,1,0,1000,2),2,0)</f>
        <v>1</v>
      </c>
      <c r="K1422" s="15">
        <f t="shared" si="155"/>
        <v>1</v>
      </c>
      <c r="L1422" s="15"/>
      <c r="M1422" s="15"/>
      <c r="N1422" s="16">
        <f t="shared" ca="1" si="157"/>
        <v>1</v>
      </c>
      <c r="O1422" s="8">
        <f t="shared" ca="1" si="158"/>
        <v>1</v>
      </c>
      <c r="P1422" s="8">
        <f t="shared" ca="1" si="159"/>
        <v>1</v>
      </c>
      <c r="Q1422" s="8">
        <f t="shared" si="156"/>
        <v>0</v>
      </c>
      <c r="R1422" s="16">
        <v>1</v>
      </c>
      <c r="S1422" s="16"/>
      <c r="T1422" s="19">
        <v>42701</v>
      </c>
      <c r="U1422" s="16">
        <v>0</v>
      </c>
      <c r="V1422" s="19"/>
      <c r="W1422" s="160"/>
      <c r="X1422" s="160"/>
      <c r="Y1422" s="160"/>
      <c r="Z1422" s="160"/>
      <c r="AA1422" s="160"/>
      <c r="AB1422" s="10">
        <v>42704</v>
      </c>
      <c r="AC1422" t="s">
        <v>4334</v>
      </c>
      <c r="AD1422" s="160">
        <f t="shared" si="160"/>
        <v>0</v>
      </c>
      <c r="AF1422" t="s">
        <v>466</v>
      </c>
      <c r="AG1422" t="str">
        <f t="shared" si="161"/>
        <v/>
      </c>
    </row>
    <row r="1423" spans="1:33" x14ac:dyDescent="0.25">
      <c r="A1423">
        <v>7794</v>
      </c>
      <c r="B1423">
        <v>26978</v>
      </c>
      <c r="C1423" s="6" t="s">
        <v>6117</v>
      </c>
      <c r="D1423" s="8">
        <v>20000000</v>
      </c>
      <c r="E1423" s="6" t="s">
        <v>6284</v>
      </c>
      <c r="G1423" s="10">
        <v>41808</v>
      </c>
      <c r="J1423" s="133">
        <f ca="1">VLOOKUP(A1423,OFFSET('Классификация клиентов'!$A$6,1,0,1000,2),2,0)</f>
        <v>2.2000000000000002</v>
      </c>
      <c r="K1423" s="15">
        <f t="shared" si="155"/>
        <v>1</v>
      </c>
      <c r="L1423" s="15"/>
      <c r="M1423" s="15"/>
      <c r="N1423" s="16">
        <f t="shared" ca="1" si="157"/>
        <v>2.2000000000000002</v>
      </c>
      <c r="O1423" s="8">
        <f t="shared" ca="1" si="158"/>
        <v>2.2000000000000002</v>
      </c>
      <c r="P1423" s="8">
        <f t="shared" ca="1" si="159"/>
        <v>2.2000000000000002</v>
      </c>
      <c r="Q1423" s="8">
        <f t="shared" si="156"/>
        <v>0</v>
      </c>
      <c r="R1423" s="16">
        <v>1</v>
      </c>
      <c r="S1423" s="16"/>
      <c r="T1423" s="19">
        <v>41820</v>
      </c>
      <c r="U1423" s="16">
        <v>0</v>
      </c>
      <c r="V1423" s="19"/>
      <c r="W1423" s="160"/>
      <c r="X1423" s="160"/>
      <c r="Y1423" s="160"/>
      <c r="Z1423" s="160"/>
      <c r="AA1423" s="160"/>
      <c r="AB1423" s="10">
        <v>42696</v>
      </c>
      <c r="AC1423" t="s">
        <v>4334</v>
      </c>
      <c r="AD1423" s="160">
        <f t="shared" si="160"/>
        <v>0</v>
      </c>
      <c r="AF1423" t="s">
        <v>466</v>
      </c>
      <c r="AG1423" t="str">
        <f t="shared" si="161"/>
        <v/>
      </c>
    </row>
    <row r="1424" spans="1:33" x14ac:dyDescent="0.25">
      <c r="A1424">
        <v>7796</v>
      </c>
      <c r="B1424">
        <v>27013</v>
      </c>
      <c r="C1424" s="6" t="s">
        <v>6118</v>
      </c>
      <c r="D1424" s="8">
        <v>3397600000</v>
      </c>
      <c r="E1424" s="6" t="s">
        <v>6285</v>
      </c>
      <c r="G1424" s="10">
        <v>41850</v>
      </c>
      <c r="J1424" s="133">
        <f ca="1">VLOOKUP(A1424,OFFSET('Классификация клиентов'!$A$6,1,0,1000,2),2,0)</f>
        <v>1</v>
      </c>
      <c r="K1424" s="15">
        <f t="shared" si="155"/>
        <v>1</v>
      </c>
      <c r="L1424" s="15"/>
      <c r="M1424" s="15"/>
      <c r="N1424" s="16">
        <f t="shared" ca="1" si="157"/>
        <v>1</v>
      </c>
      <c r="O1424" s="8">
        <f t="shared" ca="1" si="158"/>
        <v>1</v>
      </c>
      <c r="P1424" s="8">
        <f t="shared" ca="1" si="159"/>
        <v>1</v>
      </c>
      <c r="Q1424" s="8">
        <f t="shared" si="156"/>
        <v>0</v>
      </c>
      <c r="R1424" s="16">
        <v>1</v>
      </c>
      <c r="S1424" s="16"/>
      <c r="T1424" s="19">
        <v>41879</v>
      </c>
      <c r="U1424" s="16">
        <v>0</v>
      </c>
      <c r="V1424" s="19"/>
      <c r="W1424" s="160"/>
      <c r="X1424" s="160"/>
      <c r="Y1424" s="160">
        <v>0</v>
      </c>
      <c r="Z1424" s="160"/>
      <c r="AA1424" s="160"/>
      <c r="AB1424" s="10">
        <v>42735</v>
      </c>
      <c r="AC1424" t="s">
        <v>4334</v>
      </c>
      <c r="AD1424" s="160">
        <f t="shared" si="160"/>
        <v>1</v>
      </c>
      <c r="AF1424" t="s">
        <v>6286</v>
      </c>
      <c r="AG1424" t="str">
        <f t="shared" si="161"/>
        <v>цели: предоставление/погашение займов 3 лицам (РП БМ №74 от 2014-08-25)</v>
      </c>
    </row>
    <row r="1425" spans="1:33" x14ac:dyDescent="0.25">
      <c r="A1425">
        <v>7797</v>
      </c>
      <c r="B1425">
        <v>27078</v>
      </c>
      <c r="C1425" s="6" t="s">
        <v>6119</v>
      </c>
      <c r="D1425" s="8">
        <v>94900000</v>
      </c>
      <c r="E1425" s="6" t="s">
        <v>6287</v>
      </c>
      <c r="G1425" s="10">
        <v>41941</v>
      </c>
      <c r="J1425" s="133">
        <f ca="1">VLOOKUP(A1425,OFFSET('Классификация клиентов'!$A$6,1,0,1000,2),2,0)</f>
        <v>1</v>
      </c>
      <c r="K1425" s="15">
        <f t="shared" si="155"/>
        <v>3</v>
      </c>
      <c r="L1425" s="15"/>
      <c r="M1425" s="15"/>
      <c r="N1425" s="16">
        <f t="shared" ca="1" si="157"/>
        <v>3</v>
      </c>
      <c r="O1425" s="8">
        <f t="shared" ca="1" si="158"/>
        <v>3</v>
      </c>
      <c r="P1425" s="8">
        <f t="shared" ca="1" si="159"/>
        <v>3</v>
      </c>
      <c r="Q1425" s="8">
        <f t="shared" si="156"/>
        <v>0</v>
      </c>
      <c r="R1425" s="16">
        <v>1</v>
      </c>
      <c r="S1425" s="16"/>
      <c r="T1425" s="19">
        <v>41971</v>
      </c>
      <c r="U1425" s="16">
        <v>338</v>
      </c>
      <c r="V1425" s="19"/>
      <c r="W1425" s="160"/>
      <c r="X1425" s="160"/>
      <c r="Y1425" s="160">
        <v>0</v>
      </c>
      <c r="Z1425" s="160"/>
      <c r="AA1425" s="160"/>
      <c r="AB1425" s="10">
        <v>42696</v>
      </c>
      <c r="AC1425" t="s">
        <v>4334</v>
      </c>
      <c r="AD1425" s="160">
        <f t="shared" si="160"/>
        <v>1</v>
      </c>
      <c r="AF1425" t="s">
        <v>6288</v>
      </c>
      <c r="AG1425" t="str">
        <f t="shared" si="161"/>
        <v>цели: предоставление/погашение займов 3 лицам (РКСП БМ №12 от 2014-10-27)</v>
      </c>
    </row>
    <row r="1426" spans="1:33" x14ac:dyDescent="0.25">
      <c r="A1426">
        <v>7802</v>
      </c>
      <c r="B1426">
        <v>27073</v>
      </c>
      <c r="C1426" s="6" t="s">
        <v>6120</v>
      </c>
      <c r="D1426" s="8">
        <v>115000000</v>
      </c>
      <c r="E1426" s="6" t="s">
        <v>6289</v>
      </c>
      <c r="G1426" s="10">
        <v>41892</v>
      </c>
      <c r="J1426" s="133">
        <f ca="1">VLOOKUP(A1426,OFFSET('Классификация клиентов'!$A$6,1,0,1000,2),2,0)</f>
        <v>2.2999999999999998</v>
      </c>
      <c r="K1426" s="15">
        <f t="shared" si="155"/>
        <v>3</v>
      </c>
      <c r="L1426" s="15"/>
      <c r="M1426" s="15"/>
      <c r="N1426" s="16">
        <f t="shared" ca="1" si="157"/>
        <v>4.3</v>
      </c>
      <c r="O1426" s="8">
        <f t="shared" ca="1" si="158"/>
        <v>4.3</v>
      </c>
      <c r="P1426" s="8">
        <f t="shared" ca="1" si="159"/>
        <v>4.3</v>
      </c>
      <c r="Q1426" s="8">
        <f t="shared" si="156"/>
        <v>0</v>
      </c>
      <c r="R1426" s="16">
        <v>1</v>
      </c>
      <c r="S1426" s="16"/>
      <c r="T1426" s="19">
        <v>41912</v>
      </c>
      <c r="U1426" s="16">
        <v>398</v>
      </c>
      <c r="V1426" s="19"/>
      <c r="W1426" s="160"/>
      <c r="X1426" s="160"/>
      <c r="Y1426" s="160"/>
      <c r="Z1426" s="160"/>
      <c r="AA1426" s="160"/>
      <c r="AB1426" s="10">
        <v>42696</v>
      </c>
      <c r="AC1426" t="s">
        <v>4334</v>
      </c>
      <c r="AD1426" s="160">
        <f t="shared" si="160"/>
        <v>0</v>
      </c>
      <c r="AF1426" t="s">
        <v>466</v>
      </c>
      <c r="AG1426" t="str">
        <f t="shared" si="161"/>
        <v/>
      </c>
    </row>
    <row r="1427" spans="1:33" x14ac:dyDescent="0.25">
      <c r="A1427">
        <v>7802</v>
      </c>
      <c r="B1427">
        <v>27089</v>
      </c>
      <c r="C1427" s="6" t="s">
        <v>6121</v>
      </c>
      <c r="D1427" s="8">
        <v>85000000</v>
      </c>
      <c r="E1427" s="6" t="s">
        <v>6290</v>
      </c>
      <c r="G1427" s="10">
        <v>42068</v>
      </c>
      <c r="J1427" s="133">
        <f ca="1">VLOOKUP(A1427,OFFSET('Классификация клиентов'!$A$6,1,0,1000,2),2,0)</f>
        <v>2.2999999999999998</v>
      </c>
      <c r="K1427" s="15">
        <f t="shared" si="155"/>
        <v>3</v>
      </c>
      <c r="L1427" s="15"/>
      <c r="M1427" s="15"/>
      <c r="N1427" s="16">
        <f t="shared" ca="1" si="157"/>
        <v>4.3</v>
      </c>
      <c r="O1427" s="8">
        <f t="shared" ca="1" si="158"/>
        <v>4.3</v>
      </c>
      <c r="P1427" s="8">
        <f t="shared" ca="1" si="159"/>
        <v>4.3</v>
      </c>
      <c r="Q1427" s="8">
        <f t="shared" si="156"/>
        <v>0</v>
      </c>
      <c r="R1427" s="16">
        <v>1</v>
      </c>
      <c r="S1427" s="16"/>
      <c r="T1427" s="19">
        <v>42093</v>
      </c>
      <c r="U1427" s="16">
        <v>398</v>
      </c>
      <c r="V1427" s="19"/>
      <c r="W1427" s="160"/>
      <c r="X1427" s="160"/>
      <c r="Y1427" s="160"/>
      <c r="Z1427" s="160"/>
      <c r="AA1427" s="160"/>
      <c r="AB1427" s="10">
        <v>42696</v>
      </c>
      <c r="AC1427" t="s">
        <v>4334</v>
      </c>
      <c r="AD1427" s="160">
        <f t="shared" si="160"/>
        <v>0</v>
      </c>
      <c r="AF1427" t="s">
        <v>466</v>
      </c>
      <c r="AG1427" t="str">
        <f t="shared" si="161"/>
        <v/>
      </c>
    </row>
    <row r="1428" spans="1:33" x14ac:dyDescent="0.25">
      <c r="A1428">
        <v>7805</v>
      </c>
      <c r="B1428">
        <v>27074</v>
      </c>
      <c r="C1428" s="6" t="s">
        <v>6122</v>
      </c>
      <c r="D1428" s="8">
        <v>32668693.280000001</v>
      </c>
      <c r="E1428" s="6" t="s">
        <v>6291</v>
      </c>
      <c r="G1428" s="10">
        <v>41901</v>
      </c>
      <c r="J1428" s="133">
        <f ca="1">VLOOKUP(A1428,OFFSET('Классификация клиентов'!$A$6,1,0,1000,2),2,0)</f>
        <v>2.1</v>
      </c>
      <c r="K1428" s="15">
        <f t="shared" si="155"/>
        <v>3</v>
      </c>
      <c r="L1428" s="15"/>
      <c r="M1428" s="15"/>
      <c r="N1428" s="16">
        <f t="shared" ca="1" si="157"/>
        <v>4.0999999999999996</v>
      </c>
      <c r="O1428" s="8">
        <f t="shared" ca="1" si="158"/>
        <v>4.0999999999999996</v>
      </c>
      <c r="P1428" s="8">
        <f t="shared" ca="1" si="159"/>
        <v>4.0999999999999996</v>
      </c>
      <c r="Q1428" s="8">
        <f t="shared" si="156"/>
        <v>0</v>
      </c>
      <c r="R1428" s="16">
        <v>1</v>
      </c>
      <c r="S1428" s="16"/>
      <c r="T1428" s="19">
        <v>41912</v>
      </c>
      <c r="U1428" s="16">
        <v>497</v>
      </c>
      <c r="V1428" s="19"/>
      <c r="W1428" s="160"/>
      <c r="X1428" s="160"/>
      <c r="Y1428" s="160"/>
      <c r="Z1428" s="160"/>
      <c r="AA1428" s="160"/>
      <c r="AB1428" s="10">
        <v>42696</v>
      </c>
      <c r="AC1428" t="s">
        <v>4334</v>
      </c>
      <c r="AD1428" s="160">
        <f t="shared" si="160"/>
        <v>0</v>
      </c>
      <c r="AF1428" t="s">
        <v>466</v>
      </c>
      <c r="AG1428" t="str">
        <f t="shared" si="161"/>
        <v/>
      </c>
    </row>
    <row r="1429" spans="1:33" x14ac:dyDescent="0.25">
      <c r="A1429">
        <v>7812</v>
      </c>
      <c r="B1429">
        <v>26971</v>
      </c>
      <c r="C1429" s="6" t="s">
        <v>6123</v>
      </c>
      <c r="D1429" s="8">
        <v>13000000</v>
      </c>
      <c r="E1429" s="6" t="s">
        <v>6292</v>
      </c>
      <c r="G1429" s="10">
        <v>41936</v>
      </c>
      <c r="J1429" s="133">
        <f ca="1">VLOOKUP(A1429,OFFSET('Классификация клиентов'!$A$6,1,0,1000,2),2,0)</f>
        <v>2.1</v>
      </c>
      <c r="K1429" s="15">
        <f t="shared" si="155"/>
        <v>1</v>
      </c>
      <c r="L1429" s="15"/>
      <c r="M1429" s="15"/>
      <c r="N1429" s="16">
        <f t="shared" ca="1" si="157"/>
        <v>2.1</v>
      </c>
      <c r="O1429" s="8">
        <f t="shared" ca="1" si="158"/>
        <v>2.1</v>
      </c>
      <c r="P1429" s="8">
        <f t="shared" ca="1" si="159"/>
        <v>2.1</v>
      </c>
      <c r="Q1429" s="8">
        <f t="shared" si="156"/>
        <v>0</v>
      </c>
      <c r="R1429" s="16">
        <v>1</v>
      </c>
      <c r="S1429" s="16"/>
      <c r="T1429" s="19">
        <v>41943</v>
      </c>
      <c r="U1429" s="16">
        <v>0</v>
      </c>
      <c r="V1429" s="19"/>
      <c r="W1429" s="160"/>
      <c r="X1429" s="160"/>
      <c r="Y1429" s="160"/>
      <c r="Z1429" s="160"/>
      <c r="AA1429" s="160"/>
      <c r="AB1429" s="10">
        <v>42696</v>
      </c>
      <c r="AC1429" t="s">
        <v>4334</v>
      </c>
      <c r="AD1429" s="160">
        <f t="shared" si="160"/>
        <v>0</v>
      </c>
      <c r="AF1429" t="s">
        <v>466</v>
      </c>
      <c r="AG1429" t="str">
        <f t="shared" si="161"/>
        <v/>
      </c>
    </row>
    <row r="1430" spans="1:33" x14ac:dyDescent="0.25">
      <c r="A1430">
        <v>7824</v>
      </c>
      <c r="B1430">
        <v>26968</v>
      </c>
      <c r="C1430" s="6" t="s">
        <v>6124</v>
      </c>
      <c r="D1430" s="8">
        <v>214340000</v>
      </c>
      <c r="E1430" s="6" t="s">
        <v>6293</v>
      </c>
      <c r="G1430" s="10">
        <v>41918</v>
      </c>
      <c r="J1430" s="133">
        <f ca="1">VLOOKUP(A1430,OFFSET('Классификация клиентов'!$A$6,1,0,1000,2),2,0)</f>
        <v>1</v>
      </c>
      <c r="K1430" s="15">
        <f t="shared" si="155"/>
        <v>3</v>
      </c>
      <c r="L1430" s="15"/>
      <c r="M1430" s="15"/>
      <c r="N1430" s="16">
        <f t="shared" ca="1" si="157"/>
        <v>3</v>
      </c>
      <c r="O1430" s="8">
        <f t="shared" ca="1" si="158"/>
        <v>3</v>
      </c>
      <c r="P1430" s="8">
        <f t="shared" ca="1" si="159"/>
        <v>3</v>
      </c>
      <c r="Q1430" s="8">
        <f t="shared" si="156"/>
        <v>0</v>
      </c>
      <c r="R1430" s="16">
        <v>1</v>
      </c>
      <c r="S1430" s="16"/>
      <c r="T1430" s="19">
        <v>41939</v>
      </c>
      <c r="U1430" s="16">
        <v>305</v>
      </c>
      <c r="V1430" s="19" t="s">
        <v>7136</v>
      </c>
      <c r="W1430" s="160"/>
      <c r="X1430" s="160"/>
      <c r="Y1430" s="160"/>
      <c r="Z1430" s="160"/>
      <c r="AA1430" s="160"/>
      <c r="AB1430" s="10">
        <v>42735</v>
      </c>
      <c r="AC1430" t="s">
        <v>4334</v>
      </c>
      <c r="AD1430" s="160">
        <f t="shared" si="160"/>
        <v>0</v>
      </c>
      <c r="AF1430" t="s">
        <v>466</v>
      </c>
      <c r="AG1430" t="str">
        <f t="shared" si="161"/>
        <v/>
      </c>
    </row>
    <row r="1431" spans="1:33" x14ac:dyDescent="0.25">
      <c r="A1431">
        <v>7830</v>
      </c>
      <c r="B1431">
        <v>26988</v>
      </c>
      <c r="C1431" s="6" t="s">
        <v>6951</v>
      </c>
      <c r="D1431" s="8">
        <v>131000000</v>
      </c>
      <c r="E1431" s="6" t="s">
        <v>6294</v>
      </c>
      <c r="G1431" s="10">
        <v>41984</v>
      </c>
      <c r="J1431" s="133">
        <f ca="1">VLOOKUP(A1431,OFFSET('Классификация клиентов'!$A$6,1,0,1000,2),2,0)</f>
        <v>1</v>
      </c>
      <c r="K1431" s="15">
        <f t="shared" si="155"/>
        <v>1</v>
      </c>
      <c r="L1431" s="15"/>
      <c r="M1431" s="15"/>
      <c r="N1431" s="16">
        <f t="shared" ca="1" si="157"/>
        <v>1</v>
      </c>
      <c r="O1431" s="8">
        <f t="shared" ca="1" si="158"/>
        <v>1</v>
      </c>
      <c r="P1431" s="8">
        <f t="shared" ca="1" si="159"/>
        <v>1</v>
      </c>
      <c r="Q1431" s="8">
        <f t="shared" si="156"/>
        <v>0</v>
      </c>
      <c r="R1431" s="16">
        <v>1</v>
      </c>
      <c r="S1431" s="16"/>
      <c r="T1431" s="19">
        <v>42002</v>
      </c>
      <c r="U1431" s="16">
        <v>0</v>
      </c>
      <c r="V1431" s="19"/>
      <c r="W1431" s="160"/>
      <c r="X1431" s="160"/>
      <c r="Y1431" s="160">
        <v>0</v>
      </c>
      <c r="Z1431" s="160"/>
      <c r="AA1431" s="160"/>
      <c r="AB1431" s="10">
        <v>42735</v>
      </c>
      <c r="AC1431" t="s">
        <v>4334</v>
      </c>
      <c r="AD1431" s="160">
        <f t="shared" si="160"/>
        <v>1</v>
      </c>
      <c r="AF1431" t="s">
        <v>6295</v>
      </c>
      <c r="AG1431" t="str">
        <f t="shared" si="161"/>
        <v>цели: предоставление/погашение займов 3 лицам (РКСП БМ №21 от 2014-10-16)</v>
      </c>
    </row>
    <row r="1432" spans="1:33" x14ac:dyDescent="0.25">
      <c r="A1432">
        <v>7832</v>
      </c>
      <c r="B1432">
        <v>26984</v>
      </c>
      <c r="C1432" s="6" t="s">
        <v>6125</v>
      </c>
      <c r="D1432" s="8">
        <v>1134000</v>
      </c>
      <c r="E1432" s="6" t="s">
        <v>6296</v>
      </c>
      <c r="G1432" s="10">
        <v>41953</v>
      </c>
      <c r="J1432" s="133">
        <f ca="1">VLOOKUP(A1432,OFFSET('Классификация клиентов'!$A$6,1,0,1000,2),2,0)</f>
        <v>1</v>
      </c>
      <c r="K1432" s="15">
        <f t="shared" si="155"/>
        <v>1</v>
      </c>
      <c r="L1432" s="15"/>
      <c r="M1432" s="15"/>
      <c r="N1432" s="16">
        <f t="shared" ca="1" si="157"/>
        <v>1</v>
      </c>
      <c r="O1432" s="8">
        <f t="shared" ca="1" si="158"/>
        <v>1</v>
      </c>
      <c r="P1432" s="8">
        <f t="shared" ca="1" si="159"/>
        <v>1</v>
      </c>
      <c r="Q1432" s="8">
        <f t="shared" si="156"/>
        <v>0</v>
      </c>
      <c r="R1432" s="16">
        <v>1</v>
      </c>
      <c r="S1432" s="16"/>
      <c r="T1432" s="19">
        <v>41998</v>
      </c>
      <c r="U1432" s="16">
        <v>0</v>
      </c>
      <c r="V1432" s="19"/>
      <c r="W1432" s="160"/>
      <c r="X1432" s="160"/>
      <c r="Y1432" s="160"/>
      <c r="Z1432" s="160"/>
      <c r="AA1432" s="160"/>
      <c r="AB1432" s="10">
        <v>42696</v>
      </c>
      <c r="AC1432" t="s">
        <v>4334</v>
      </c>
      <c r="AD1432" s="160">
        <f t="shared" si="160"/>
        <v>0</v>
      </c>
      <c r="AF1432" t="s">
        <v>466</v>
      </c>
      <c r="AG1432" t="str">
        <f t="shared" si="161"/>
        <v/>
      </c>
    </row>
    <row r="1433" spans="1:33" x14ac:dyDescent="0.25">
      <c r="A1433">
        <v>7833</v>
      </c>
      <c r="B1433">
        <v>26983</v>
      </c>
      <c r="C1433" s="6" t="s">
        <v>6126</v>
      </c>
      <c r="D1433" s="8">
        <v>1402546.4</v>
      </c>
      <c r="E1433" s="6" t="s">
        <v>6297</v>
      </c>
      <c r="G1433" s="10">
        <v>41953</v>
      </c>
      <c r="J1433" s="133">
        <f ca="1">VLOOKUP(A1433,OFFSET('Классификация клиентов'!$A$6,1,0,1000,2),2,0)</f>
        <v>1</v>
      </c>
      <c r="K1433" s="15">
        <f t="shared" si="155"/>
        <v>1</v>
      </c>
      <c r="L1433" s="15"/>
      <c r="M1433" s="15"/>
      <c r="N1433" s="16">
        <f t="shared" ca="1" si="157"/>
        <v>1</v>
      </c>
      <c r="O1433" s="8">
        <f t="shared" ca="1" si="158"/>
        <v>1</v>
      </c>
      <c r="P1433" s="8">
        <f t="shared" ca="1" si="159"/>
        <v>1</v>
      </c>
      <c r="Q1433" s="8">
        <f t="shared" si="156"/>
        <v>0</v>
      </c>
      <c r="R1433" s="16">
        <v>1</v>
      </c>
      <c r="S1433" s="16"/>
      <c r="T1433" s="19">
        <v>41998</v>
      </c>
      <c r="U1433" s="16">
        <v>0</v>
      </c>
      <c r="V1433" s="19"/>
      <c r="W1433" s="160"/>
      <c r="X1433" s="160"/>
      <c r="Y1433" s="160"/>
      <c r="Z1433" s="160"/>
      <c r="AA1433" s="160"/>
      <c r="AB1433" s="10">
        <v>42696</v>
      </c>
      <c r="AC1433" t="s">
        <v>4334</v>
      </c>
      <c r="AD1433" s="160">
        <f t="shared" si="160"/>
        <v>0</v>
      </c>
      <c r="AF1433" t="s">
        <v>466</v>
      </c>
      <c r="AG1433" t="str">
        <f t="shared" si="161"/>
        <v/>
      </c>
    </row>
    <row r="1434" spans="1:33" x14ac:dyDescent="0.25">
      <c r="A1434">
        <v>7836</v>
      </c>
      <c r="B1434">
        <v>26982</v>
      </c>
      <c r="C1434" s="6" t="s">
        <v>6127</v>
      </c>
      <c r="D1434" s="8">
        <v>9918000</v>
      </c>
      <c r="E1434" s="6" t="s">
        <v>6298</v>
      </c>
      <c r="G1434" s="10">
        <v>41953</v>
      </c>
      <c r="J1434" s="133">
        <f ca="1">VLOOKUP(A1434,OFFSET('Классификация клиентов'!$A$6,1,0,1000,2),2,0)</f>
        <v>1</v>
      </c>
      <c r="K1434" s="15">
        <f t="shared" si="155"/>
        <v>1</v>
      </c>
      <c r="L1434" s="15"/>
      <c r="M1434" s="15"/>
      <c r="N1434" s="16">
        <f t="shared" ca="1" si="157"/>
        <v>1</v>
      </c>
      <c r="O1434" s="8">
        <f t="shared" ca="1" si="158"/>
        <v>1</v>
      </c>
      <c r="P1434" s="8">
        <f t="shared" ca="1" si="159"/>
        <v>1</v>
      </c>
      <c r="Q1434" s="8">
        <f t="shared" si="156"/>
        <v>0</v>
      </c>
      <c r="R1434" s="16">
        <v>1</v>
      </c>
      <c r="S1434" s="16"/>
      <c r="T1434" s="19">
        <v>41999</v>
      </c>
      <c r="U1434" s="16">
        <v>0</v>
      </c>
      <c r="V1434" s="19"/>
      <c r="W1434" s="160"/>
      <c r="X1434" s="160"/>
      <c r="Y1434" s="160"/>
      <c r="Z1434" s="160"/>
      <c r="AA1434" s="160"/>
      <c r="AB1434" s="10">
        <v>42696</v>
      </c>
      <c r="AC1434" t="s">
        <v>4334</v>
      </c>
      <c r="AD1434" s="160">
        <f t="shared" si="160"/>
        <v>0</v>
      </c>
      <c r="AF1434" t="s">
        <v>466</v>
      </c>
      <c r="AG1434" t="str">
        <f t="shared" si="161"/>
        <v/>
      </c>
    </row>
    <row r="1435" spans="1:33" x14ac:dyDescent="0.25">
      <c r="A1435">
        <v>7845</v>
      </c>
      <c r="B1435">
        <v>27040</v>
      </c>
      <c r="C1435" s="6" t="s">
        <v>6128</v>
      </c>
      <c r="D1435" s="8">
        <v>114000000</v>
      </c>
      <c r="E1435" s="6" t="s">
        <v>6299</v>
      </c>
      <c r="G1435" s="10">
        <v>42115</v>
      </c>
      <c r="J1435" s="133">
        <f ca="1">VLOOKUP(A1435,OFFSET('Классификация клиентов'!$A$6,1,0,1000,2),2,0)</f>
        <v>1</v>
      </c>
      <c r="K1435" s="15">
        <f t="shared" si="155"/>
        <v>1</v>
      </c>
      <c r="L1435" s="15"/>
      <c r="M1435" s="15"/>
      <c r="N1435" s="16">
        <f t="shared" ca="1" si="157"/>
        <v>1</v>
      </c>
      <c r="O1435" s="8">
        <f t="shared" ca="1" si="158"/>
        <v>1</v>
      </c>
      <c r="P1435" s="8">
        <f t="shared" ca="1" si="159"/>
        <v>1</v>
      </c>
      <c r="Q1435" s="8">
        <f t="shared" si="156"/>
        <v>0</v>
      </c>
      <c r="R1435" s="16">
        <v>1</v>
      </c>
      <c r="S1435" s="16"/>
      <c r="T1435" s="19">
        <v>42180</v>
      </c>
      <c r="U1435" s="16">
        <v>0</v>
      </c>
      <c r="V1435" s="19"/>
      <c r="W1435" s="160">
        <v>0</v>
      </c>
      <c r="X1435" s="160"/>
      <c r="Y1435" s="160"/>
      <c r="Z1435" s="160"/>
      <c r="AA1435" s="160"/>
      <c r="AB1435" s="10">
        <v>42696</v>
      </c>
      <c r="AC1435" t="s">
        <v>4334</v>
      </c>
      <c r="AD1435" s="160">
        <f t="shared" si="160"/>
        <v>1</v>
      </c>
      <c r="AF1435" t="s">
        <v>6300</v>
      </c>
      <c r="AG1435" t="str">
        <f t="shared" si="161"/>
        <v>реструктуризация (РКСП БМ №8 от 2015-10-05)</v>
      </c>
    </row>
    <row r="1436" spans="1:33" x14ac:dyDescent="0.25">
      <c r="A1436">
        <v>7845</v>
      </c>
      <c r="B1436">
        <v>27043</v>
      </c>
      <c r="C1436" s="6" t="s">
        <v>6129</v>
      </c>
      <c r="D1436" s="8">
        <v>142000000</v>
      </c>
      <c r="E1436" s="6" t="s">
        <v>6301</v>
      </c>
      <c r="G1436" s="10">
        <v>42313</v>
      </c>
      <c r="J1436" s="133">
        <f ca="1">VLOOKUP(A1436,OFFSET('Классификация клиентов'!$A$6,1,0,1000,2),2,0)</f>
        <v>1</v>
      </c>
      <c r="K1436" s="15">
        <f t="shared" si="155"/>
        <v>1</v>
      </c>
      <c r="L1436" s="15"/>
      <c r="M1436" s="15"/>
      <c r="N1436" s="16">
        <f t="shared" ca="1" si="157"/>
        <v>1</v>
      </c>
      <c r="O1436" s="8">
        <f t="shared" ca="1" si="158"/>
        <v>1</v>
      </c>
      <c r="P1436" s="8">
        <f t="shared" ca="1" si="159"/>
        <v>1</v>
      </c>
      <c r="Q1436" s="8">
        <f t="shared" si="156"/>
        <v>0</v>
      </c>
      <c r="R1436" s="16">
        <v>1</v>
      </c>
      <c r="S1436" s="16"/>
      <c r="T1436" s="19">
        <v>42363</v>
      </c>
      <c r="U1436" s="16">
        <v>0</v>
      </c>
      <c r="V1436" s="19"/>
      <c r="W1436" s="160"/>
      <c r="X1436" s="160"/>
      <c r="Y1436" s="160"/>
      <c r="Z1436" s="160"/>
      <c r="AA1436" s="160"/>
      <c r="AB1436" s="10">
        <v>42696</v>
      </c>
      <c r="AC1436" t="s">
        <v>4334</v>
      </c>
      <c r="AD1436" s="160">
        <f t="shared" si="160"/>
        <v>0</v>
      </c>
      <c r="AF1436" t="s">
        <v>466</v>
      </c>
      <c r="AG1436" t="str">
        <f t="shared" si="161"/>
        <v/>
      </c>
    </row>
    <row r="1437" spans="1:33" x14ac:dyDescent="0.25">
      <c r="A1437">
        <v>7853</v>
      </c>
      <c r="B1437">
        <v>27033</v>
      </c>
      <c r="C1437" s="6" t="s">
        <v>6130</v>
      </c>
      <c r="D1437" s="8">
        <v>15537785.029999999</v>
      </c>
      <c r="E1437" s="6" t="s">
        <v>6302</v>
      </c>
      <c r="G1437" s="10">
        <v>42187</v>
      </c>
      <c r="J1437" s="133">
        <f ca="1">VLOOKUP(A1437,OFFSET('Классификация клиентов'!$A$6,1,0,1000,2),2,0)</f>
        <v>1</v>
      </c>
      <c r="K1437" s="15">
        <f t="shared" si="155"/>
        <v>1</v>
      </c>
      <c r="L1437" s="15"/>
      <c r="M1437" s="15"/>
      <c r="N1437" s="16">
        <f t="shared" ca="1" si="157"/>
        <v>1</v>
      </c>
      <c r="O1437" s="8">
        <f t="shared" ca="1" si="158"/>
        <v>1</v>
      </c>
      <c r="P1437" s="8">
        <f t="shared" ca="1" si="159"/>
        <v>1</v>
      </c>
      <c r="Q1437" s="8">
        <f t="shared" si="156"/>
        <v>0</v>
      </c>
      <c r="R1437" s="16">
        <v>1</v>
      </c>
      <c r="S1437" s="16"/>
      <c r="T1437" s="19">
        <v>42215</v>
      </c>
      <c r="U1437" s="16">
        <v>0</v>
      </c>
      <c r="V1437" s="19"/>
      <c r="W1437" s="160"/>
      <c r="X1437" s="160"/>
      <c r="Y1437" s="160"/>
      <c r="Z1437" s="160"/>
      <c r="AA1437" s="160"/>
      <c r="AB1437" s="10">
        <v>42696</v>
      </c>
      <c r="AC1437" t="s">
        <v>4334</v>
      </c>
      <c r="AD1437" s="160">
        <f t="shared" si="160"/>
        <v>0</v>
      </c>
      <c r="AF1437" t="s">
        <v>466</v>
      </c>
      <c r="AG1437" t="str">
        <f t="shared" si="161"/>
        <v/>
      </c>
    </row>
    <row r="1438" spans="1:33" x14ac:dyDescent="0.25">
      <c r="A1438">
        <v>7853</v>
      </c>
      <c r="B1438">
        <v>27036</v>
      </c>
      <c r="C1438" s="6" t="s">
        <v>6131</v>
      </c>
      <c r="D1438" s="8">
        <v>23286215.850000001</v>
      </c>
      <c r="E1438" s="6" t="s">
        <v>6303</v>
      </c>
      <c r="G1438" s="10">
        <v>42256</v>
      </c>
      <c r="J1438" s="133">
        <f ca="1">VLOOKUP(A1438,OFFSET('Классификация клиентов'!$A$6,1,0,1000,2),2,0)</f>
        <v>1</v>
      </c>
      <c r="K1438" s="15">
        <f t="shared" si="155"/>
        <v>1</v>
      </c>
      <c r="L1438" s="15"/>
      <c r="M1438" s="15"/>
      <c r="N1438" s="16">
        <f t="shared" ca="1" si="157"/>
        <v>1</v>
      </c>
      <c r="O1438" s="8">
        <f t="shared" ca="1" si="158"/>
        <v>1</v>
      </c>
      <c r="P1438" s="8">
        <f t="shared" ca="1" si="159"/>
        <v>1</v>
      </c>
      <c r="Q1438" s="8">
        <f t="shared" si="156"/>
        <v>0</v>
      </c>
      <c r="R1438" s="16">
        <v>1</v>
      </c>
      <c r="S1438" s="16"/>
      <c r="T1438" s="19">
        <v>42307</v>
      </c>
      <c r="U1438" s="16">
        <v>0</v>
      </c>
      <c r="V1438" s="19"/>
      <c r="W1438" s="160"/>
      <c r="X1438" s="160"/>
      <c r="Y1438" s="160"/>
      <c r="Z1438" s="160"/>
      <c r="AA1438" s="160"/>
      <c r="AB1438" s="10">
        <v>42696</v>
      </c>
      <c r="AC1438" t="s">
        <v>4334</v>
      </c>
      <c r="AD1438" s="160">
        <f t="shared" si="160"/>
        <v>0</v>
      </c>
      <c r="AF1438" t="s">
        <v>466</v>
      </c>
      <c r="AG1438" t="str">
        <f t="shared" si="161"/>
        <v/>
      </c>
    </row>
    <row r="1439" spans="1:33" x14ac:dyDescent="0.25">
      <c r="A1439">
        <v>7853</v>
      </c>
      <c r="B1439">
        <v>27039</v>
      </c>
      <c r="C1439" s="6" t="s">
        <v>6132</v>
      </c>
      <c r="D1439" s="8">
        <v>39472415.5</v>
      </c>
      <c r="E1439" s="6" t="s">
        <v>6304</v>
      </c>
      <c r="G1439" s="10">
        <v>42360</v>
      </c>
      <c r="J1439" s="133">
        <f ca="1">VLOOKUP(A1439,OFFSET('Классификация клиентов'!$A$6,1,0,1000,2),2,0)</f>
        <v>1</v>
      </c>
      <c r="K1439" s="15">
        <f t="shared" si="155"/>
        <v>1</v>
      </c>
      <c r="L1439" s="15"/>
      <c r="M1439" s="15"/>
      <c r="N1439" s="16">
        <f t="shared" ca="1" si="157"/>
        <v>1</v>
      </c>
      <c r="O1439" s="8">
        <f t="shared" ca="1" si="158"/>
        <v>1</v>
      </c>
      <c r="P1439" s="8">
        <f t="shared" ca="1" si="159"/>
        <v>1</v>
      </c>
      <c r="Q1439" s="8">
        <f t="shared" si="156"/>
        <v>0</v>
      </c>
      <c r="R1439" s="16">
        <v>1</v>
      </c>
      <c r="S1439" s="16"/>
      <c r="T1439" s="19">
        <v>42368</v>
      </c>
      <c r="U1439" s="16">
        <v>1</v>
      </c>
      <c r="V1439" s="19" t="s">
        <v>7051</v>
      </c>
      <c r="W1439" s="160"/>
      <c r="X1439" s="160"/>
      <c r="Y1439" s="160"/>
      <c r="Z1439" s="160"/>
      <c r="AA1439" s="160"/>
      <c r="AB1439" s="10">
        <v>42735</v>
      </c>
      <c r="AC1439" t="s">
        <v>4334</v>
      </c>
      <c r="AD1439" s="160">
        <f t="shared" si="160"/>
        <v>0</v>
      </c>
      <c r="AF1439" t="s">
        <v>466</v>
      </c>
      <c r="AG1439" t="str">
        <f t="shared" si="161"/>
        <v/>
      </c>
    </row>
    <row r="1440" spans="1:33" x14ac:dyDescent="0.25">
      <c r="A1440">
        <v>7855</v>
      </c>
      <c r="B1440">
        <v>26787</v>
      </c>
      <c r="C1440" s="6" t="s">
        <v>5703</v>
      </c>
      <c r="D1440" s="8">
        <v>88593982.659999996</v>
      </c>
      <c r="E1440" s="6" t="s">
        <v>5710</v>
      </c>
      <c r="G1440" s="10">
        <v>42306</v>
      </c>
      <c r="J1440" s="133">
        <f ca="1">VLOOKUP(A1440,OFFSET('Классификация клиентов'!$A$6,1,0,1000,2),2,0)</f>
        <v>1</v>
      </c>
      <c r="K1440" s="15">
        <f t="shared" si="155"/>
        <v>1</v>
      </c>
      <c r="L1440" s="15"/>
      <c r="M1440" s="15"/>
      <c r="N1440" s="16">
        <f t="shared" ca="1" si="157"/>
        <v>1</v>
      </c>
      <c r="O1440" s="8">
        <f t="shared" ca="1" si="158"/>
        <v>1</v>
      </c>
      <c r="P1440" s="8">
        <f t="shared" ca="1" si="159"/>
        <v>1</v>
      </c>
      <c r="Q1440" s="8">
        <f t="shared" si="156"/>
        <v>0</v>
      </c>
      <c r="R1440" s="16">
        <v>1</v>
      </c>
      <c r="S1440" s="16"/>
      <c r="T1440" s="19">
        <v>42307</v>
      </c>
      <c r="U1440" s="16">
        <v>0</v>
      </c>
      <c r="V1440" s="19"/>
      <c r="W1440" s="160"/>
      <c r="X1440" s="160"/>
      <c r="Y1440" s="160">
        <v>0</v>
      </c>
      <c r="Z1440" s="160"/>
      <c r="AA1440" s="160"/>
      <c r="AB1440" s="10">
        <v>42674</v>
      </c>
      <c r="AC1440" t="s">
        <v>4334</v>
      </c>
      <c r="AD1440" s="160">
        <f t="shared" si="160"/>
        <v>1</v>
      </c>
      <c r="AF1440" t="s">
        <v>5713</v>
      </c>
      <c r="AG1440" t="str">
        <f t="shared" si="161"/>
        <v>цели: предоставление/погашение займов 3 лицам (РККФ БМ №28 от 2015-09-11)</v>
      </c>
    </row>
    <row r="1441" spans="1:33" x14ac:dyDescent="0.25">
      <c r="A1441">
        <v>7855</v>
      </c>
      <c r="B1441">
        <v>27372</v>
      </c>
      <c r="C1441" s="6" t="s">
        <v>7754</v>
      </c>
      <c r="D1441" s="8">
        <v>27962000</v>
      </c>
      <c r="E1441" s="6" t="s">
        <v>7755</v>
      </c>
      <c r="G1441" s="10">
        <v>42733</v>
      </c>
      <c r="J1441" s="133">
        <f ca="1">VLOOKUP(A1441,OFFSET('Классификация клиентов'!$A$6,1,0,1000,2),2,0)</f>
        <v>1</v>
      </c>
      <c r="K1441" s="15">
        <f t="shared" si="155"/>
        <v>1</v>
      </c>
      <c r="L1441" s="15"/>
      <c r="M1441" s="15"/>
      <c r="N1441" s="16">
        <f t="shared" ca="1" si="157"/>
        <v>1</v>
      </c>
      <c r="O1441" s="8">
        <f t="shared" ca="1" si="158"/>
        <v>1</v>
      </c>
      <c r="P1441" s="8">
        <f t="shared" ca="1" si="159"/>
        <v>1</v>
      </c>
      <c r="Q1441" s="8">
        <f t="shared" si="156"/>
        <v>0</v>
      </c>
      <c r="R1441" s="16">
        <v>1</v>
      </c>
      <c r="S1441" s="16"/>
      <c r="T1441" s="19">
        <v>42734</v>
      </c>
      <c r="U1441" s="16">
        <v>0</v>
      </c>
      <c r="V1441" s="19"/>
      <c r="W1441" s="160"/>
      <c r="X1441" s="160"/>
      <c r="Y1441" s="160"/>
      <c r="Z1441" s="160"/>
      <c r="AA1441" s="160"/>
      <c r="AB1441" s="10">
        <v>42755</v>
      </c>
      <c r="AC1441" t="s">
        <v>4334</v>
      </c>
      <c r="AD1441" s="160">
        <f t="shared" si="160"/>
        <v>0</v>
      </c>
      <c r="AF1441" t="s">
        <v>466</v>
      </c>
      <c r="AG1441" t="str">
        <f t="shared" si="161"/>
        <v/>
      </c>
    </row>
    <row r="1442" spans="1:33" x14ac:dyDescent="0.25">
      <c r="A1442">
        <v>7858</v>
      </c>
      <c r="B1442">
        <v>26821</v>
      </c>
      <c r="C1442" s="6" t="s">
        <v>5759</v>
      </c>
      <c r="D1442" s="8">
        <v>62965432.890000001</v>
      </c>
      <c r="E1442" s="6" t="s">
        <v>5762</v>
      </c>
      <c r="G1442" s="10">
        <v>42667</v>
      </c>
      <c r="J1442" s="133">
        <f ca="1">VLOOKUP(A1442,OFFSET('Классификация клиентов'!$A$6,1,0,1000,2),2,0)</f>
        <v>1</v>
      </c>
      <c r="K1442" s="15">
        <f t="shared" si="155"/>
        <v>1</v>
      </c>
      <c r="L1442" s="15"/>
      <c r="M1442" s="15"/>
      <c r="N1442" s="16">
        <f t="shared" ca="1" si="157"/>
        <v>1</v>
      </c>
      <c r="O1442" s="8">
        <f t="shared" ca="1" si="158"/>
        <v>1</v>
      </c>
      <c r="P1442" s="8">
        <f t="shared" ca="1" si="159"/>
        <v>1</v>
      </c>
      <c r="Q1442" s="8">
        <f t="shared" si="156"/>
        <v>0</v>
      </c>
      <c r="R1442" s="16">
        <v>1</v>
      </c>
      <c r="S1442" s="16"/>
      <c r="T1442" s="19">
        <v>42674</v>
      </c>
      <c r="U1442" s="16">
        <v>0</v>
      </c>
      <c r="V1442" s="19"/>
      <c r="W1442" s="160"/>
      <c r="X1442" s="160"/>
      <c r="Y1442" s="160"/>
      <c r="Z1442" s="160"/>
      <c r="AA1442" s="160"/>
      <c r="AB1442" s="10">
        <v>42674</v>
      </c>
      <c r="AC1442" t="s">
        <v>4334</v>
      </c>
      <c r="AD1442" s="160">
        <f t="shared" si="160"/>
        <v>0</v>
      </c>
      <c r="AF1442" t="s">
        <v>466</v>
      </c>
      <c r="AG1442" t="str">
        <f t="shared" si="161"/>
        <v/>
      </c>
    </row>
    <row r="1443" spans="1:33" x14ac:dyDescent="0.25">
      <c r="A1443">
        <v>7859</v>
      </c>
      <c r="B1443">
        <v>26786</v>
      </c>
      <c r="C1443" s="6" t="s">
        <v>5704</v>
      </c>
      <c r="D1443" s="8">
        <v>28560000</v>
      </c>
      <c r="E1443" s="6" t="s">
        <v>5711</v>
      </c>
      <c r="G1443" s="10">
        <v>42305</v>
      </c>
      <c r="J1443" s="133">
        <f ca="1">VLOOKUP(A1443,OFFSET('Классификация клиентов'!$A$6,1,0,1000,2),2,0)</f>
        <v>2.1</v>
      </c>
      <c r="K1443" s="15">
        <f t="shared" si="155"/>
        <v>1</v>
      </c>
      <c r="L1443" s="15"/>
      <c r="M1443" s="15"/>
      <c r="N1443" s="16">
        <f t="shared" ca="1" si="157"/>
        <v>2.1</v>
      </c>
      <c r="O1443" s="8">
        <f t="shared" ca="1" si="158"/>
        <v>2.1</v>
      </c>
      <c r="P1443" s="8">
        <f t="shared" ca="1" si="159"/>
        <v>2.1</v>
      </c>
      <c r="Q1443" s="8">
        <f t="shared" si="156"/>
        <v>0</v>
      </c>
      <c r="R1443" s="16">
        <v>1</v>
      </c>
      <c r="S1443" s="16"/>
      <c r="T1443" s="19">
        <v>42307</v>
      </c>
      <c r="U1443" s="16">
        <v>0</v>
      </c>
      <c r="V1443" s="19"/>
      <c r="W1443" s="160"/>
      <c r="X1443" s="160"/>
      <c r="Y1443" s="160">
        <v>0</v>
      </c>
      <c r="Z1443" s="160"/>
      <c r="AA1443" s="160"/>
      <c r="AB1443" s="10">
        <v>42664</v>
      </c>
      <c r="AC1443" t="s">
        <v>4334</v>
      </c>
      <c r="AD1443" s="160">
        <f t="shared" si="160"/>
        <v>1</v>
      </c>
      <c r="AF1443" t="s">
        <v>5714</v>
      </c>
      <c r="AG1443" t="str">
        <f t="shared" si="161"/>
        <v>цели: предоставление/погашение займов 3 лицам (РККФ БМ №27 от 2015-09-09)</v>
      </c>
    </row>
    <row r="1444" spans="1:33" x14ac:dyDescent="0.25">
      <c r="A1444">
        <v>7861</v>
      </c>
      <c r="B1444">
        <v>27027</v>
      </c>
      <c r="C1444" s="6" t="s">
        <v>6133</v>
      </c>
      <c r="D1444" s="8">
        <v>12500000</v>
      </c>
      <c r="E1444" s="6" t="s">
        <v>6305</v>
      </c>
      <c r="G1444" s="10">
        <v>42481</v>
      </c>
      <c r="J1444" s="133">
        <f ca="1">VLOOKUP(A1444,OFFSET('Классификация клиентов'!$A$6,1,0,1000,2),2,0)</f>
        <v>1</v>
      </c>
      <c r="K1444" s="15">
        <f t="shared" si="155"/>
        <v>1</v>
      </c>
      <c r="L1444" s="15"/>
      <c r="M1444" s="15"/>
      <c r="N1444" s="16">
        <f t="shared" ca="1" si="157"/>
        <v>1</v>
      </c>
      <c r="O1444" s="8">
        <f t="shared" ca="1" si="158"/>
        <v>1</v>
      </c>
      <c r="P1444" s="8">
        <f t="shared" ca="1" si="159"/>
        <v>1</v>
      </c>
      <c r="Q1444" s="8">
        <f t="shared" si="156"/>
        <v>0</v>
      </c>
      <c r="R1444" s="16">
        <v>1</v>
      </c>
      <c r="S1444" s="16"/>
      <c r="T1444" s="19">
        <v>42489</v>
      </c>
      <c r="U1444" s="16">
        <v>0</v>
      </c>
      <c r="V1444" s="19"/>
      <c r="W1444" s="160"/>
      <c r="X1444" s="160"/>
      <c r="Y1444" s="160"/>
      <c r="Z1444" s="160"/>
      <c r="AA1444" s="160"/>
      <c r="AB1444" s="10">
        <v>42766</v>
      </c>
      <c r="AC1444" t="s">
        <v>4334</v>
      </c>
      <c r="AD1444" s="160">
        <f t="shared" si="160"/>
        <v>0</v>
      </c>
      <c r="AF1444" t="s">
        <v>466</v>
      </c>
      <c r="AG1444" t="str">
        <f t="shared" si="161"/>
        <v/>
      </c>
    </row>
    <row r="1445" spans="1:33" x14ac:dyDescent="0.25">
      <c r="A1445">
        <v>7861</v>
      </c>
      <c r="B1445">
        <v>27032</v>
      </c>
      <c r="C1445" s="6" t="s">
        <v>6134</v>
      </c>
      <c r="D1445" s="8">
        <v>7666000</v>
      </c>
      <c r="E1445" s="6" t="s">
        <v>6306</v>
      </c>
      <c r="G1445" s="10">
        <v>42429</v>
      </c>
      <c r="J1445" s="133">
        <f ca="1">VLOOKUP(A1445,OFFSET('Классификация клиентов'!$A$6,1,0,1000,2),2,0)</f>
        <v>1</v>
      </c>
      <c r="K1445" s="15">
        <f t="shared" si="155"/>
        <v>1</v>
      </c>
      <c r="L1445" s="15"/>
      <c r="M1445" s="15"/>
      <c r="N1445" s="16">
        <f t="shared" ca="1" si="157"/>
        <v>1</v>
      </c>
      <c r="O1445" s="8">
        <f t="shared" ca="1" si="158"/>
        <v>1</v>
      </c>
      <c r="P1445" s="8">
        <f t="shared" ca="1" si="159"/>
        <v>1</v>
      </c>
      <c r="Q1445" s="8">
        <f t="shared" si="156"/>
        <v>0</v>
      </c>
      <c r="R1445" s="16">
        <v>1</v>
      </c>
      <c r="S1445" s="16"/>
      <c r="T1445" s="19">
        <v>42486</v>
      </c>
      <c r="U1445" s="16">
        <v>0</v>
      </c>
      <c r="V1445" s="19"/>
      <c r="W1445" s="160"/>
      <c r="X1445" s="160"/>
      <c r="Y1445" s="160"/>
      <c r="Z1445" s="160"/>
      <c r="AA1445" s="160"/>
      <c r="AB1445" s="10">
        <v>42766</v>
      </c>
      <c r="AC1445" t="s">
        <v>4334</v>
      </c>
      <c r="AD1445" s="160">
        <f t="shared" si="160"/>
        <v>0</v>
      </c>
      <c r="AF1445" t="s">
        <v>466</v>
      </c>
      <c r="AG1445" t="str">
        <f t="shared" si="161"/>
        <v/>
      </c>
    </row>
    <row r="1446" spans="1:33" x14ac:dyDescent="0.25">
      <c r="A1446">
        <v>7869</v>
      </c>
      <c r="B1446">
        <v>26956</v>
      </c>
      <c r="C1446" s="6" t="s">
        <v>6135</v>
      </c>
      <c r="D1446" s="8">
        <v>897914000</v>
      </c>
      <c r="E1446" s="6" t="s">
        <v>6307</v>
      </c>
      <c r="G1446" s="10">
        <v>41542</v>
      </c>
      <c r="J1446" s="133">
        <f ca="1">VLOOKUP(A1446,OFFSET('Классификация клиентов'!$A$6,1,0,1000,2),2,0)</f>
        <v>2.2999999999999998</v>
      </c>
      <c r="K1446" s="15">
        <f t="shared" si="155"/>
        <v>2</v>
      </c>
      <c r="L1446" s="15"/>
      <c r="M1446" s="15"/>
      <c r="N1446" s="16">
        <f t="shared" ca="1" si="157"/>
        <v>3.3</v>
      </c>
      <c r="O1446" s="8">
        <f t="shared" ca="1" si="158"/>
        <v>3.3</v>
      </c>
      <c r="P1446" s="8">
        <f t="shared" ca="1" si="159"/>
        <v>3.3</v>
      </c>
      <c r="Q1446" s="8">
        <f t="shared" si="156"/>
        <v>0</v>
      </c>
      <c r="R1446" s="16">
        <v>1</v>
      </c>
      <c r="S1446" s="16"/>
      <c r="T1446" s="19">
        <v>41544</v>
      </c>
      <c r="U1446" s="16">
        <v>0</v>
      </c>
      <c r="V1446" s="19"/>
      <c r="W1446" s="160">
        <v>1</v>
      </c>
      <c r="X1446" s="160"/>
      <c r="Y1446" s="160"/>
      <c r="Z1446" s="160"/>
      <c r="AA1446" s="160"/>
      <c r="AB1446" s="10">
        <v>42698</v>
      </c>
      <c r="AC1446" t="s">
        <v>4334</v>
      </c>
      <c r="AD1446" s="160">
        <f t="shared" si="160"/>
        <v>1</v>
      </c>
      <c r="AF1446" t="s">
        <v>1851</v>
      </c>
      <c r="AG1446" t="str">
        <f t="shared" si="161"/>
        <v>реструктуризация (РУОБ отсутствует)</v>
      </c>
    </row>
    <row r="1447" spans="1:33" x14ac:dyDescent="0.25">
      <c r="A1447">
        <v>7878</v>
      </c>
      <c r="B1447">
        <v>26911</v>
      </c>
      <c r="C1447" s="6" t="s">
        <v>6136</v>
      </c>
      <c r="D1447" s="8">
        <v>86088064.620000005</v>
      </c>
      <c r="E1447" s="6" t="s">
        <v>6308</v>
      </c>
      <c r="G1447" s="10">
        <v>41317</v>
      </c>
      <c r="J1447" s="133">
        <f ca="1">VLOOKUP(A1447,OFFSET('Классификация клиентов'!$A$6,1,0,1000,2),2,0)</f>
        <v>2.1</v>
      </c>
      <c r="K1447" s="15">
        <f t="shared" si="155"/>
        <v>3</v>
      </c>
      <c r="L1447" s="15"/>
      <c r="M1447" s="15"/>
      <c r="N1447" s="16">
        <f t="shared" ca="1" si="157"/>
        <v>4.0999999999999996</v>
      </c>
      <c r="O1447" s="8">
        <f t="shared" ca="1" si="158"/>
        <v>4.0999999999999996</v>
      </c>
      <c r="P1447" s="8">
        <f t="shared" ca="1" si="159"/>
        <v>4.0999999999999996</v>
      </c>
      <c r="Q1447" s="8">
        <f t="shared" si="156"/>
        <v>0</v>
      </c>
      <c r="R1447" s="16">
        <v>1</v>
      </c>
      <c r="S1447" s="16"/>
      <c r="T1447" s="19">
        <v>41333</v>
      </c>
      <c r="U1447" s="16">
        <v>589</v>
      </c>
      <c r="V1447" s="19"/>
      <c r="W1447" s="160"/>
      <c r="X1447" s="160"/>
      <c r="Y1447" s="160"/>
      <c r="Z1447" s="160"/>
      <c r="AA1447" s="160"/>
      <c r="AB1447" s="10">
        <v>42696</v>
      </c>
      <c r="AC1447" t="s">
        <v>4334</v>
      </c>
      <c r="AD1447" s="160">
        <f t="shared" si="160"/>
        <v>0</v>
      </c>
      <c r="AF1447" t="s">
        <v>466</v>
      </c>
      <c r="AG1447" t="str">
        <f t="shared" si="161"/>
        <v/>
      </c>
    </row>
    <row r="1448" spans="1:33" x14ac:dyDescent="0.25">
      <c r="A1448">
        <v>7878</v>
      </c>
      <c r="B1448">
        <v>26912</v>
      </c>
      <c r="C1448" s="6" t="s">
        <v>6612</v>
      </c>
      <c r="D1448" s="8">
        <v>18000000</v>
      </c>
      <c r="E1448" s="6" t="s">
        <v>6309</v>
      </c>
      <c r="G1448" s="10">
        <v>41617</v>
      </c>
      <c r="J1448" s="133">
        <f ca="1">VLOOKUP(A1448,OFFSET('Классификация клиентов'!$A$6,1,0,1000,2),2,0)</f>
        <v>2.1</v>
      </c>
      <c r="K1448" s="15">
        <f t="shared" si="155"/>
        <v>3</v>
      </c>
      <c r="L1448" s="15"/>
      <c r="M1448" s="15"/>
      <c r="N1448" s="16">
        <f t="shared" ca="1" si="157"/>
        <v>4.0999999999999996</v>
      </c>
      <c r="O1448" s="8">
        <f t="shared" ca="1" si="158"/>
        <v>4.0999999999999996</v>
      </c>
      <c r="P1448" s="8">
        <f t="shared" ca="1" si="159"/>
        <v>4.0999999999999996</v>
      </c>
      <c r="Q1448" s="8">
        <f t="shared" si="156"/>
        <v>0</v>
      </c>
      <c r="R1448" s="16">
        <v>1</v>
      </c>
      <c r="S1448" s="16"/>
      <c r="T1448" s="19">
        <v>41639</v>
      </c>
      <c r="U1448" s="16">
        <v>582</v>
      </c>
      <c r="V1448" s="19"/>
      <c r="W1448" s="160"/>
      <c r="X1448" s="160"/>
      <c r="Y1448" s="160"/>
      <c r="Z1448" s="160"/>
      <c r="AA1448" s="160"/>
      <c r="AB1448" s="10">
        <v>42696</v>
      </c>
      <c r="AC1448" t="s">
        <v>4334</v>
      </c>
      <c r="AD1448" s="160">
        <f t="shared" si="160"/>
        <v>0</v>
      </c>
      <c r="AF1448" t="s">
        <v>466</v>
      </c>
      <c r="AG1448" t="str">
        <f t="shared" si="161"/>
        <v/>
      </c>
    </row>
    <row r="1449" spans="1:33" x14ac:dyDescent="0.25">
      <c r="A1449">
        <v>7886</v>
      </c>
      <c r="B1449">
        <v>18311</v>
      </c>
      <c r="C1449" s="6" t="s">
        <v>4507</v>
      </c>
      <c r="D1449" s="8">
        <v>2040503293.6600001</v>
      </c>
      <c r="E1449" s="6" t="s">
        <v>4226</v>
      </c>
      <c r="G1449" s="10">
        <v>41250</v>
      </c>
      <c r="J1449" s="133">
        <f ca="1">VLOOKUP(A1449,OFFSET('Классификация клиентов'!$A$6,1,0,1000,2),2,0)</f>
        <v>2.2000000000000002</v>
      </c>
      <c r="K1449" s="15">
        <f t="shared" si="155"/>
        <v>1</v>
      </c>
      <c r="L1449" s="15"/>
      <c r="M1449" s="15"/>
      <c r="N1449" s="16">
        <f t="shared" ca="1" si="157"/>
        <v>2.2000000000000002</v>
      </c>
      <c r="O1449" s="8">
        <f t="shared" ca="1" si="158"/>
        <v>2.2000000000000002</v>
      </c>
      <c r="P1449" s="8">
        <f t="shared" ca="1" si="159"/>
        <v>2.2000000000000002</v>
      </c>
      <c r="Q1449" s="8">
        <f t="shared" si="156"/>
        <v>0</v>
      </c>
      <c r="R1449" s="16">
        <v>1</v>
      </c>
      <c r="S1449" s="16"/>
      <c r="T1449" s="19">
        <v>36526</v>
      </c>
      <c r="U1449" s="16">
        <v>0</v>
      </c>
      <c r="V1449" s="19"/>
      <c r="W1449" s="160"/>
      <c r="X1449" s="160"/>
      <c r="Y1449" s="160">
        <v>0</v>
      </c>
      <c r="Z1449" s="160"/>
      <c r="AA1449" s="160"/>
      <c r="AB1449" s="10">
        <v>42521</v>
      </c>
      <c r="AC1449" t="s">
        <v>296</v>
      </c>
      <c r="AD1449" s="160">
        <f t="shared" si="160"/>
        <v>1</v>
      </c>
      <c r="AF1449" t="s">
        <v>4368</v>
      </c>
      <c r="AG1449" t="str">
        <f t="shared" si="161"/>
        <v>цели: предоставление/погашение займов 3 лицам (РП БМ №70 от 2012-11-19)</v>
      </c>
    </row>
    <row r="1450" spans="1:33" x14ac:dyDescent="0.25">
      <c r="A1450">
        <v>7906</v>
      </c>
      <c r="B1450">
        <v>26784</v>
      </c>
      <c r="C1450" s="6" t="s">
        <v>5705</v>
      </c>
      <c r="D1450" s="8">
        <v>19000000</v>
      </c>
      <c r="E1450" s="6" t="s">
        <v>5712</v>
      </c>
      <c r="G1450" s="10">
        <v>42489</v>
      </c>
      <c r="J1450" s="133">
        <f ca="1">VLOOKUP(A1450,OFFSET('Классификация клиентов'!$A$6,1,0,1000,2),2,0)</f>
        <v>1</v>
      </c>
      <c r="K1450" s="15">
        <f t="shared" si="155"/>
        <v>1</v>
      </c>
      <c r="L1450" s="15"/>
      <c r="M1450" s="15"/>
      <c r="N1450" s="16">
        <f t="shared" ca="1" si="157"/>
        <v>1</v>
      </c>
      <c r="O1450" s="8">
        <f t="shared" ca="1" si="158"/>
        <v>1</v>
      </c>
      <c r="P1450" s="8">
        <f t="shared" ca="1" si="159"/>
        <v>1</v>
      </c>
      <c r="Q1450" s="8">
        <f t="shared" si="156"/>
        <v>0</v>
      </c>
      <c r="R1450" s="16">
        <v>1</v>
      </c>
      <c r="S1450" s="16"/>
      <c r="T1450" s="19">
        <v>42489</v>
      </c>
      <c r="U1450" s="16">
        <v>0</v>
      </c>
      <c r="V1450" s="19"/>
      <c r="W1450" s="160"/>
      <c r="X1450" s="160"/>
      <c r="Y1450" s="160"/>
      <c r="Z1450" s="160"/>
      <c r="AA1450" s="160"/>
      <c r="AB1450" s="10">
        <v>42664</v>
      </c>
      <c r="AC1450" t="s">
        <v>4334</v>
      </c>
      <c r="AD1450" s="160">
        <f t="shared" si="160"/>
        <v>0</v>
      </c>
      <c r="AF1450" t="s">
        <v>466</v>
      </c>
      <c r="AG1450" t="str">
        <f t="shared" si="161"/>
        <v/>
      </c>
    </row>
    <row r="1451" spans="1:33" x14ac:dyDescent="0.25">
      <c r="A1451">
        <v>7918</v>
      </c>
      <c r="B1451">
        <v>18312</v>
      </c>
      <c r="C1451" s="6" t="s">
        <v>4169</v>
      </c>
      <c r="D1451" s="8">
        <v>8928612738</v>
      </c>
      <c r="E1451" s="6" t="s">
        <v>4227</v>
      </c>
      <c r="G1451" s="10">
        <v>41627</v>
      </c>
      <c r="J1451" s="133">
        <f ca="1">VLOOKUP(A1451,OFFSET('Классификация клиентов'!$A$6,1,0,1000,2),2,0)</f>
        <v>2.2000000000000002</v>
      </c>
      <c r="K1451" s="15">
        <f t="shared" si="155"/>
        <v>1</v>
      </c>
      <c r="L1451" s="15"/>
      <c r="M1451" s="15"/>
      <c r="N1451" s="16">
        <f t="shared" ca="1" si="157"/>
        <v>2.2000000000000002</v>
      </c>
      <c r="O1451" s="8">
        <f t="shared" ca="1" si="158"/>
        <v>2.2000000000000002</v>
      </c>
      <c r="P1451" s="8">
        <f t="shared" ca="1" si="159"/>
        <v>2.2000000000000002</v>
      </c>
      <c r="Q1451" s="8">
        <f t="shared" si="156"/>
        <v>0</v>
      </c>
      <c r="R1451" s="16">
        <v>1</v>
      </c>
      <c r="S1451" s="16"/>
      <c r="T1451" s="19">
        <v>36526</v>
      </c>
      <c r="U1451" s="16">
        <v>0</v>
      </c>
      <c r="V1451" s="19"/>
      <c r="W1451" s="160"/>
      <c r="X1451" s="160"/>
      <c r="Y1451" s="160">
        <v>0</v>
      </c>
      <c r="Z1451" s="160"/>
      <c r="AA1451" s="160"/>
      <c r="AB1451" s="10">
        <v>42515</v>
      </c>
      <c r="AC1451" t="s">
        <v>296</v>
      </c>
      <c r="AD1451" s="160">
        <f t="shared" si="160"/>
        <v>1</v>
      </c>
      <c r="AF1451" t="s">
        <v>4367</v>
      </c>
      <c r="AG1451" t="str">
        <f t="shared" si="161"/>
        <v>цели: предоставление/погашение займов 3 лицам (РП БМ №102 от 2013-12-16)</v>
      </c>
    </row>
    <row r="1452" spans="1:33" x14ac:dyDescent="0.25">
      <c r="A1452">
        <v>8001</v>
      </c>
      <c r="B1452">
        <v>24785</v>
      </c>
      <c r="C1452" s="6" t="s">
        <v>5038</v>
      </c>
      <c r="D1452" s="8">
        <v>150000000</v>
      </c>
      <c r="E1452" s="6" t="s">
        <v>5043</v>
      </c>
      <c r="G1452" s="10">
        <v>42580</v>
      </c>
      <c r="J1452" s="133">
        <f ca="1">VLOOKUP(A1452,OFFSET('Классификация клиентов'!$A$6,1,0,1000,2),2,0)</f>
        <v>1</v>
      </c>
      <c r="K1452" s="15">
        <f t="shared" si="155"/>
        <v>1</v>
      </c>
      <c r="L1452" s="15"/>
      <c r="M1452" s="15"/>
      <c r="N1452" s="16">
        <f t="shared" ca="1" si="157"/>
        <v>1</v>
      </c>
      <c r="O1452" s="8">
        <f t="shared" ca="1" si="158"/>
        <v>1</v>
      </c>
      <c r="P1452" s="8">
        <f t="shared" ca="1" si="159"/>
        <v>1</v>
      </c>
      <c r="Q1452" s="8">
        <f t="shared" si="156"/>
        <v>0</v>
      </c>
      <c r="R1452" s="16">
        <v>1</v>
      </c>
      <c r="S1452" s="16"/>
      <c r="T1452" s="19">
        <v>42590</v>
      </c>
      <c r="U1452" s="16">
        <v>0</v>
      </c>
      <c r="V1452" s="19"/>
      <c r="W1452" s="160"/>
      <c r="X1452" s="160"/>
      <c r="Y1452" s="160"/>
      <c r="Z1452" s="160"/>
      <c r="AA1452" s="160"/>
      <c r="AB1452" s="10">
        <v>42582</v>
      </c>
      <c r="AC1452" t="s">
        <v>239</v>
      </c>
      <c r="AD1452" s="160">
        <f t="shared" si="160"/>
        <v>0</v>
      </c>
      <c r="AF1452" t="s">
        <v>466</v>
      </c>
      <c r="AG1452" t="str">
        <f t="shared" si="161"/>
        <v/>
      </c>
    </row>
    <row r="1453" spans="1:33" x14ac:dyDescent="0.25">
      <c r="A1453">
        <v>8003</v>
      </c>
      <c r="B1453">
        <v>25967</v>
      </c>
      <c r="C1453" s="6" t="s">
        <v>5197</v>
      </c>
      <c r="D1453" s="8">
        <v>182795000</v>
      </c>
      <c r="E1453" s="6" t="s">
        <v>5202</v>
      </c>
      <c r="G1453" s="10">
        <v>42593</v>
      </c>
      <c r="J1453" s="133">
        <f ca="1">VLOOKUP(A1453,OFFSET('Классификация клиентов'!$A$6,1,0,1000,2),2,0)</f>
        <v>1</v>
      </c>
      <c r="K1453" s="15">
        <f t="shared" si="155"/>
        <v>1</v>
      </c>
      <c r="L1453" s="15"/>
      <c r="M1453" s="15"/>
      <c r="N1453" s="16">
        <f t="shared" ca="1" si="157"/>
        <v>1</v>
      </c>
      <c r="O1453" s="8">
        <f t="shared" ca="1" si="158"/>
        <v>1</v>
      </c>
      <c r="P1453" s="8">
        <f t="shared" ca="1" si="159"/>
        <v>1</v>
      </c>
      <c r="Q1453" s="8">
        <f t="shared" si="156"/>
        <v>0</v>
      </c>
      <c r="R1453" s="16">
        <v>1</v>
      </c>
      <c r="S1453" s="16"/>
      <c r="T1453" s="19">
        <v>42594</v>
      </c>
      <c r="U1453" s="16">
        <v>0</v>
      </c>
      <c r="V1453" s="19"/>
      <c r="W1453" s="160"/>
      <c r="X1453" s="160"/>
      <c r="Y1453" s="160"/>
      <c r="Z1453" s="160"/>
      <c r="AA1453" s="160"/>
      <c r="AB1453" s="10">
        <v>42604</v>
      </c>
      <c r="AC1453" t="s">
        <v>239</v>
      </c>
      <c r="AD1453" s="160">
        <f t="shared" si="160"/>
        <v>0</v>
      </c>
      <c r="AF1453" t="s">
        <v>466</v>
      </c>
      <c r="AG1453" t="str">
        <f t="shared" si="161"/>
        <v/>
      </c>
    </row>
    <row r="1454" spans="1:33" x14ac:dyDescent="0.25">
      <c r="A1454">
        <v>8005</v>
      </c>
      <c r="B1454">
        <v>24035</v>
      </c>
      <c r="C1454" s="6" t="s">
        <v>4984</v>
      </c>
      <c r="D1454" s="8">
        <v>299771770.5</v>
      </c>
      <c r="E1454" s="6" t="s">
        <v>4985</v>
      </c>
      <c r="G1454" s="10">
        <v>42571</v>
      </c>
      <c r="J1454" s="133">
        <f ca="1">VLOOKUP(A1454,OFFSET('Классификация клиентов'!$A$6,1,0,1000,2),2,0)</f>
        <v>1</v>
      </c>
      <c r="K1454" s="15">
        <f t="shared" si="155"/>
        <v>1</v>
      </c>
      <c r="L1454" s="15"/>
      <c r="M1454" s="15"/>
      <c r="N1454" s="16">
        <f t="shared" ca="1" si="157"/>
        <v>1</v>
      </c>
      <c r="O1454" s="8">
        <f t="shared" ca="1" si="158"/>
        <v>1</v>
      </c>
      <c r="P1454" s="8">
        <f t="shared" ca="1" si="159"/>
        <v>1</v>
      </c>
      <c r="Q1454" s="8">
        <f t="shared" si="156"/>
        <v>0</v>
      </c>
      <c r="R1454" s="16">
        <v>1</v>
      </c>
      <c r="S1454" s="16"/>
      <c r="T1454" s="19">
        <v>42582</v>
      </c>
      <c r="U1454" s="16">
        <v>0</v>
      </c>
      <c r="V1454" s="19"/>
      <c r="W1454" s="160"/>
      <c r="X1454" s="160"/>
      <c r="Y1454" s="160"/>
      <c r="Z1454" s="160"/>
      <c r="AA1454" s="160"/>
      <c r="AB1454" s="10">
        <v>42573</v>
      </c>
      <c r="AC1454" t="s">
        <v>239</v>
      </c>
      <c r="AD1454" s="160">
        <f t="shared" si="160"/>
        <v>0</v>
      </c>
      <c r="AF1454" t="s">
        <v>466</v>
      </c>
      <c r="AG1454" t="str">
        <f t="shared" si="161"/>
        <v/>
      </c>
    </row>
    <row r="1455" spans="1:33" x14ac:dyDescent="0.25">
      <c r="A1455">
        <v>8007</v>
      </c>
      <c r="B1455">
        <v>26820</v>
      </c>
      <c r="C1455" s="6" t="s">
        <v>5749</v>
      </c>
      <c r="D1455" s="8">
        <v>59999999.990000002</v>
      </c>
      <c r="E1455" s="6" t="s">
        <v>5754</v>
      </c>
      <c r="G1455" s="10">
        <v>42667</v>
      </c>
      <c r="J1455" s="133">
        <f ca="1">VLOOKUP(A1455,OFFSET('Классификация клиентов'!$A$6,1,0,1000,2),2,0)</f>
        <v>1</v>
      </c>
      <c r="K1455" s="15">
        <f t="shared" si="155"/>
        <v>1</v>
      </c>
      <c r="L1455" s="15"/>
      <c r="M1455" s="15"/>
      <c r="N1455" s="16">
        <f t="shared" ca="1" si="157"/>
        <v>1</v>
      </c>
      <c r="O1455" s="8">
        <f t="shared" ca="1" si="158"/>
        <v>1</v>
      </c>
      <c r="P1455" s="8">
        <f t="shared" ca="1" si="159"/>
        <v>1</v>
      </c>
      <c r="Q1455" s="8">
        <f t="shared" si="156"/>
        <v>0</v>
      </c>
      <c r="R1455" s="16">
        <v>1</v>
      </c>
      <c r="S1455" s="16"/>
      <c r="T1455" s="19">
        <v>42674</v>
      </c>
      <c r="U1455" s="16">
        <v>0</v>
      </c>
      <c r="V1455" s="19"/>
      <c r="W1455" s="160"/>
      <c r="X1455" s="160"/>
      <c r="Y1455" s="160"/>
      <c r="Z1455" s="160"/>
      <c r="AA1455" s="160"/>
      <c r="AB1455" s="10">
        <v>42674</v>
      </c>
      <c r="AC1455" t="s">
        <v>4334</v>
      </c>
      <c r="AD1455" s="160">
        <f t="shared" si="160"/>
        <v>0</v>
      </c>
      <c r="AF1455" t="s">
        <v>466</v>
      </c>
      <c r="AG1455" t="str">
        <f t="shared" si="161"/>
        <v/>
      </c>
    </row>
    <row r="1456" spans="1:33" x14ac:dyDescent="0.25">
      <c r="A1456">
        <v>8011</v>
      </c>
      <c r="B1456">
        <v>23924</v>
      </c>
      <c r="C1456" s="6" t="s">
        <v>4978</v>
      </c>
      <c r="D1456" s="8">
        <v>51650000</v>
      </c>
      <c r="E1456" s="6" t="s">
        <v>4981</v>
      </c>
      <c r="G1456" s="10">
        <v>42570</v>
      </c>
      <c r="J1456" s="133">
        <f ca="1">VLOOKUP(A1456,OFFSET('Классификация клиентов'!$A$6,1,0,1000,2),2,0)</f>
        <v>1</v>
      </c>
      <c r="K1456" s="15">
        <f t="shared" si="155"/>
        <v>1</v>
      </c>
      <c r="L1456" s="15"/>
      <c r="M1456" s="15"/>
      <c r="N1456" s="16">
        <f t="shared" ca="1" si="157"/>
        <v>1</v>
      </c>
      <c r="O1456" s="8">
        <f t="shared" ca="1" si="158"/>
        <v>3</v>
      </c>
      <c r="P1456" s="8">
        <f t="shared" ca="1" si="159"/>
        <v>3</v>
      </c>
      <c r="Q1456" s="8">
        <f t="shared" si="156"/>
        <v>0</v>
      </c>
      <c r="R1456" s="16">
        <v>1</v>
      </c>
      <c r="S1456" s="16"/>
      <c r="T1456" s="19">
        <v>42583</v>
      </c>
      <c r="U1456" s="16">
        <v>0</v>
      </c>
      <c r="V1456" s="19"/>
      <c r="W1456" s="160"/>
      <c r="X1456" s="160"/>
      <c r="Y1456" s="160">
        <v>1</v>
      </c>
      <c r="Z1456" s="160"/>
      <c r="AA1456" s="160"/>
      <c r="AB1456" s="10">
        <v>42582</v>
      </c>
      <c r="AC1456" t="s">
        <v>239</v>
      </c>
      <c r="AD1456" s="160">
        <f t="shared" si="160"/>
        <v>1</v>
      </c>
      <c r="AF1456" t="s">
        <v>3280</v>
      </c>
      <c r="AG1456" t="str">
        <f t="shared" si="161"/>
        <v>цели: предоставление/погашение займов 3 лицам (РУОБ отсутствует)</v>
      </c>
    </row>
    <row r="1457" spans="1:33" x14ac:dyDescent="0.25">
      <c r="A1457">
        <v>8012</v>
      </c>
      <c r="B1457">
        <v>27208</v>
      </c>
      <c r="C1457" s="6" t="s">
        <v>6952</v>
      </c>
      <c r="D1457" s="8">
        <v>20000000</v>
      </c>
      <c r="E1457" s="6" t="s">
        <v>6966</v>
      </c>
      <c r="G1457" s="10">
        <v>42710</v>
      </c>
      <c r="J1457" s="133">
        <f ca="1">VLOOKUP(A1457,OFFSET('Классификация клиентов'!$A$6,1,0,1000,2),2,0)</f>
        <v>1</v>
      </c>
      <c r="K1457" s="15">
        <f t="shared" si="155"/>
        <v>1</v>
      </c>
      <c r="L1457" s="15"/>
      <c r="M1457" s="15"/>
      <c r="N1457" s="16">
        <f t="shared" ca="1" si="157"/>
        <v>1</v>
      </c>
      <c r="O1457" s="8">
        <f t="shared" ca="1" si="158"/>
        <v>1</v>
      </c>
      <c r="P1457" s="8">
        <f t="shared" ca="1" si="159"/>
        <v>1</v>
      </c>
      <c r="Q1457" s="8">
        <f t="shared" si="156"/>
        <v>0</v>
      </c>
      <c r="R1457" s="16">
        <v>1</v>
      </c>
      <c r="S1457" s="16"/>
      <c r="T1457" s="19">
        <v>42735</v>
      </c>
      <c r="U1457" s="16">
        <v>0</v>
      </c>
      <c r="V1457" s="19"/>
      <c r="W1457" s="160"/>
      <c r="X1457" s="160"/>
      <c r="Y1457" s="160"/>
      <c r="Z1457" s="160"/>
      <c r="AA1457" s="160"/>
      <c r="AB1457" s="10">
        <v>42726</v>
      </c>
      <c r="AC1457" t="s">
        <v>4334</v>
      </c>
      <c r="AD1457" s="160">
        <f t="shared" si="160"/>
        <v>0</v>
      </c>
      <c r="AF1457" t="s">
        <v>466</v>
      </c>
      <c r="AG1457" t="str">
        <f t="shared" si="161"/>
        <v/>
      </c>
    </row>
    <row r="1458" spans="1:33" x14ac:dyDescent="0.25">
      <c r="A1458">
        <v>8014</v>
      </c>
      <c r="B1458">
        <v>26625</v>
      </c>
      <c r="C1458" s="6" t="s">
        <v>5432</v>
      </c>
      <c r="D1458" s="8">
        <v>159779836.19999999</v>
      </c>
      <c r="E1458" s="6" t="s">
        <v>5438</v>
      </c>
      <c r="G1458" s="10">
        <v>42622</v>
      </c>
      <c r="J1458" s="133">
        <f ca="1">VLOOKUP(A1458,OFFSET('Классификация клиентов'!$A$6,1,0,1000,2),2,0)</f>
        <v>1</v>
      </c>
      <c r="K1458" s="15">
        <f t="shared" si="155"/>
        <v>1</v>
      </c>
      <c r="L1458" s="15"/>
      <c r="M1458" s="15"/>
      <c r="N1458" s="16">
        <f t="shared" ca="1" si="157"/>
        <v>1</v>
      </c>
      <c r="O1458" s="8">
        <f t="shared" ca="1" si="158"/>
        <v>1</v>
      </c>
      <c r="P1458" s="8">
        <f t="shared" ca="1" si="159"/>
        <v>1</v>
      </c>
      <c r="Q1458" s="8">
        <f t="shared" si="156"/>
        <v>0</v>
      </c>
      <c r="R1458" s="16">
        <v>1</v>
      </c>
      <c r="S1458" s="16"/>
      <c r="T1458" s="19">
        <v>42633</v>
      </c>
      <c r="U1458" s="16">
        <v>2</v>
      </c>
      <c r="V1458" s="19" t="s">
        <v>6928</v>
      </c>
      <c r="W1458" s="160"/>
      <c r="X1458" s="160"/>
      <c r="Y1458" s="160">
        <v>0</v>
      </c>
      <c r="Z1458" s="160"/>
      <c r="AA1458" s="160"/>
      <c r="AB1458" s="10">
        <v>42726</v>
      </c>
      <c r="AC1458" t="s">
        <v>4334</v>
      </c>
      <c r="AD1458" s="160">
        <f t="shared" si="160"/>
        <v>1</v>
      </c>
      <c r="AF1458" t="s">
        <v>5450</v>
      </c>
      <c r="AG1458" t="str">
        <f t="shared" si="161"/>
        <v>цели: предоставление/погашение займов 3 лицам (РКК СБ №22 от 2016-04-12)</v>
      </c>
    </row>
    <row r="1459" spans="1:33" x14ac:dyDescent="0.25">
      <c r="A1459">
        <v>8021</v>
      </c>
      <c r="B1459">
        <v>27388</v>
      </c>
      <c r="C1459" s="6" t="s">
        <v>7101</v>
      </c>
      <c r="D1459" s="8">
        <v>1073630364.36</v>
      </c>
      <c r="E1459" s="6" t="s">
        <v>7123</v>
      </c>
      <c r="G1459" s="10">
        <v>42732</v>
      </c>
      <c r="J1459" s="133">
        <f ca="1">VLOOKUP(A1459,OFFSET('Классификация клиентов'!$A$6,1,0,1000,2),2,0)</f>
        <v>1</v>
      </c>
      <c r="K1459" s="15">
        <f t="shared" si="155"/>
        <v>1</v>
      </c>
      <c r="L1459" s="15"/>
      <c r="M1459" s="15"/>
      <c r="N1459" s="16">
        <f t="shared" ca="1" si="157"/>
        <v>1</v>
      </c>
      <c r="O1459" s="8">
        <f t="shared" ca="1" si="158"/>
        <v>1</v>
      </c>
      <c r="P1459" s="8">
        <f t="shared" ca="1" si="159"/>
        <v>1</v>
      </c>
      <c r="Q1459" s="8">
        <f t="shared" si="156"/>
        <v>0</v>
      </c>
      <c r="R1459" s="16">
        <v>1</v>
      </c>
      <c r="S1459" s="16"/>
      <c r="T1459" s="19">
        <v>42389</v>
      </c>
      <c r="U1459" s="16">
        <v>0</v>
      </c>
      <c r="V1459" s="19"/>
      <c r="W1459" s="160"/>
      <c r="X1459" s="160"/>
      <c r="Y1459" s="160"/>
      <c r="Z1459" s="160"/>
      <c r="AA1459" s="160"/>
      <c r="AB1459" s="10">
        <v>42735</v>
      </c>
      <c r="AC1459" t="s">
        <v>296</v>
      </c>
      <c r="AD1459" s="160">
        <f t="shared" si="160"/>
        <v>0</v>
      </c>
      <c r="AF1459" t="s">
        <v>466</v>
      </c>
      <c r="AG1459" t="str">
        <f t="shared" si="161"/>
        <v/>
      </c>
    </row>
    <row r="1460" spans="1:33" x14ac:dyDescent="0.25">
      <c r="A1460">
        <v>8022</v>
      </c>
      <c r="B1460">
        <v>23925</v>
      </c>
      <c r="C1460" s="6" t="s">
        <v>4979</v>
      </c>
      <c r="D1460" s="8">
        <v>130000000</v>
      </c>
      <c r="E1460" s="6" t="s">
        <v>4982</v>
      </c>
      <c r="G1460" s="10">
        <v>42570</v>
      </c>
      <c r="J1460" s="133">
        <f ca="1">VLOOKUP(A1460,OFFSET('Классификация клиентов'!$A$6,1,0,1000,2),2,0)</f>
        <v>1</v>
      </c>
      <c r="K1460" s="15">
        <f t="shared" si="155"/>
        <v>1</v>
      </c>
      <c r="L1460" s="15"/>
      <c r="M1460" s="15"/>
      <c r="N1460" s="16">
        <f t="shared" ca="1" si="157"/>
        <v>1</v>
      </c>
      <c r="O1460" s="8">
        <f t="shared" ca="1" si="158"/>
        <v>1</v>
      </c>
      <c r="P1460" s="8">
        <f t="shared" ca="1" si="159"/>
        <v>1</v>
      </c>
      <c r="Q1460" s="8">
        <f t="shared" si="156"/>
        <v>0</v>
      </c>
      <c r="R1460" s="16">
        <v>1</v>
      </c>
      <c r="S1460" s="16"/>
      <c r="T1460" s="19">
        <v>42576</v>
      </c>
      <c r="U1460" s="16">
        <v>0</v>
      </c>
      <c r="V1460" s="19"/>
      <c r="W1460" s="160"/>
      <c r="X1460" s="160"/>
      <c r="Y1460" s="160"/>
      <c r="Z1460" s="160"/>
      <c r="AA1460" s="160"/>
      <c r="AB1460" s="10">
        <v>42582</v>
      </c>
      <c r="AC1460" t="s">
        <v>239</v>
      </c>
      <c r="AD1460" s="160">
        <f t="shared" si="160"/>
        <v>0</v>
      </c>
      <c r="AF1460" t="s">
        <v>466</v>
      </c>
      <c r="AG1460" t="str">
        <f t="shared" si="161"/>
        <v/>
      </c>
    </row>
    <row r="1461" spans="1:33" x14ac:dyDescent="0.25">
      <c r="A1461">
        <v>8022</v>
      </c>
      <c r="B1461">
        <v>26637</v>
      </c>
      <c r="C1461" s="6" t="s">
        <v>5408</v>
      </c>
      <c r="D1461" s="8">
        <v>326985803.39999998</v>
      </c>
      <c r="E1461" s="6" t="s">
        <v>5411</v>
      </c>
      <c r="G1461" s="10">
        <v>42625</v>
      </c>
      <c r="J1461" s="133">
        <f ca="1">VLOOKUP(A1461,OFFSET('Классификация клиентов'!$A$6,1,0,1000,2),2,0)</f>
        <v>1</v>
      </c>
      <c r="K1461" s="15">
        <f t="shared" si="155"/>
        <v>1</v>
      </c>
      <c r="L1461" s="15"/>
      <c r="M1461" s="15"/>
      <c r="N1461" s="16">
        <f t="shared" ca="1" si="157"/>
        <v>1</v>
      </c>
      <c r="O1461" s="8">
        <f t="shared" ca="1" si="158"/>
        <v>1</v>
      </c>
      <c r="P1461" s="8">
        <f t="shared" ca="1" si="159"/>
        <v>1</v>
      </c>
      <c r="Q1461" s="8">
        <f t="shared" si="156"/>
        <v>0</v>
      </c>
      <c r="R1461" s="16">
        <v>1</v>
      </c>
      <c r="S1461" s="16"/>
      <c r="T1461" s="19">
        <v>42638</v>
      </c>
      <c r="U1461" s="16">
        <v>0</v>
      </c>
      <c r="V1461" s="19"/>
      <c r="W1461" s="160"/>
      <c r="X1461" s="160"/>
      <c r="Y1461" s="160">
        <v>0</v>
      </c>
      <c r="Z1461" s="160"/>
      <c r="AA1461" s="160"/>
      <c r="AB1461" s="10">
        <v>42643</v>
      </c>
      <c r="AC1461" t="s">
        <v>239</v>
      </c>
      <c r="AD1461" s="160">
        <f t="shared" si="160"/>
        <v>1</v>
      </c>
      <c r="AF1461" t="s">
        <v>5412</v>
      </c>
      <c r="AG1461" t="str">
        <f t="shared" si="161"/>
        <v>цели: предоставление/погашение займов 3 лицам (РКК СБ №39 от 2016-06-21)</v>
      </c>
    </row>
    <row r="1462" spans="1:33" x14ac:dyDescent="0.25">
      <c r="A1462">
        <v>8026</v>
      </c>
      <c r="B1462">
        <v>24276</v>
      </c>
      <c r="C1462" s="6" t="s">
        <v>5021</v>
      </c>
      <c r="D1462" s="8">
        <v>236350000</v>
      </c>
      <c r="E1462" s="6" t="s">
        <v>5031</v>
      </c>
      <c r="G1462" s="10">
        <v>42576</v>
      </c>
      <c r="J1462" s="133">
        <f ca="1">VLOOKUP(A1462,OFFSET('Классификация клиентов'!$A$6,1,0,1000,2),2,0)</f>
        <v>1</v>
      </c>
      <c r="K1462" s="15">
        <f t="shared" si="155"/>
        <v>1</v>
      </c>
      <c r="L1462" s="15"/>
      <c r="M1462" s="15"/>
      <c r="N1462" s="16">
        <f t="shared" ca="1" si="157"/>
        <v>1</v>
      </c>
      <c r="O1462" s="8">
        <f t="shared" ca="1" si="158"/>
        <v>1</v>
      </c>
      <c r="P1462" s="8">
        <f t="shared" ca="1" si="159"/>
        <v>1</v>
      </c>
      <c r="Q1462" s="8">
        <f t="shared" si="156"/>
        <v>0</v>
      </c>
      <c r="R1462" s="16">
        <v>1</v>
      </c>
      <c r="S1462" s="16"/>
      <c r="T1462" s="19">
        <v>42583</v>
      </c>
      <c r="U1462" s="16">
        <v>0</v>
      </c>
      <c r="V1462" s="19"/>
      <c r="W1462" s="160"/>
      <c r="X1462" s="160"/>
      <c r="Y1462" s="160"/>
      <c r="Z1462" s="160"/>
      <c r="AA1462" s="160"/>
      <c r="AB1462" s="10">
        <v>42604</v>
      </c>
      <c r="AC1462" t="s">
        <v>4334</v>
      </c>
      <c r="AD1462" s="160">
        <f t="shared" si="160"/>
        <v>0</v>
      </c>
      <c r="AF1462" t="s">
        <v>466</v>
      </c>
      <c r="AG1462" t="str">
        <f t="shared" si="161"/>
        <v/>
      </c>
    </row>
    <row r="1463" spans="1:33" x14ac:dyDescent="0.25">
      <c r="A1463">
        <v>8055</v>
      </c>
      <c r="B1463">
        <v>26731</v>
      </c>
      <c r="C1463" s="6" t="s">
        <v>6137</v>
      </c>
      <c r="D1463" s="8">
        <v>1440789474</v>
      </c>
      <c r="E1463" s="6" t="s">
        <v>6310</v>
      </c>
      <c r="G1463" s="10">
        <v>42639</v>
      </c>
      <c r="J1463" s="133">
        <f ca="1">VLOOKUP(A1463,OFFSET('Классификация клиентов'!$A$6,1,0,1000,2),2,0)</f>
        <v>2.2000000000000002</v>
      </c>
      <c r="K1463" s="15">
        <f t="shared" si="155"/>
        <v>1</v>
      </c>
      <c r="L1463" s="15"/>
      <c r="M1463" s="15"/>
      <c r="N1463" s="16">
        <f t="shared" ca="1" si="157"/>
        <v>2.2000000000000002</v>
      </c>
      <c r="O1463" s="8">
        <f t="shared" ca="1" si="158"/>
        <v>2.2000000000000002</v>
      </c>
      <c r="P1463" s="8">
        <f t="shared" ca="1" si="159"/>
        <v>2.2000000000000002</v>
      </c>
      <c r="Q1463" s="8">
        <f t="shared" si="156"/>
        <v>0</v>
      </c>
      <c r="R1463" s="16">
        <v>1</v>
      </c>
      <c r="S1463" s="16"/>
      <c r="T1463" s="19">
        <v>42646</v>
      </c>
      <c r="U1463" s="16">
        <v>0</v>
      </c>
      <c r="V1463" s="19"/>
      <c r="W1463" s="160"/>
      <c r="X1463" s="160"/>
      <c r="Y1463" s="160">
        <v>0</v>
      </c>
      <c r="Z1463" s="160"/>
      <c r="AA1463" s="160"/>
      <c r="AB1463" s="10">
        <v>42696</v>
      </c>
      <c r="AC1463" t="s">
        <v>296</v>
      </c>
      <c r="AD1463" s="160">
        <f t="shared" si="160"/>
        <v>1</v>
      </c>
      <c r="AF1463" t="s">
        <v>6311</v>
      </c>
      <c r="AG1463" t="str">
        <f t="shared" si="161"/>
        <v>цели: приобретение/погашение ценных бумаг (РКК №89 от 2016-08-03)</v>
      </c>
    </row>
    <row r="1464" spans="1:33" x14ac:dyDescent="0.25">
      <c r="A1464">
        <v>8057</v>
      </c>
      <c r="B1464">
        <v>26578</v>
      </c>
      <c r="C1464" s="6" t="s">
        <v>5242</v>
      </c>
      <c r="D1464" s="8">
        <v>666512485.47000003</v>
      </c>
      <c r="E1464" s="6" t="s">
        <v>5247</v>
      </c>
      <c r="G1464" s="10">
        <v>42612</v>
      </c>
      <c r="J1464" s="133">
        <f ca="1">VLOOKUP(A1464,OFFSET('Классификация клиентов'!$A$6,1,0,1000,2),2,0)</f>
        <v>1</v>
      </c>
      <c r="K1464" s="15">
        <f t="shared" si="155"/>
        <v>1</v>
      </c>
      <c r="L1464" s="15"/>
      <c r="M1464" s="15"/>
      <c r="N1464" s="16">
        <f t="shared" ca="1" si="157"/>
        <v>1</v>
      </c>
      <c r="O1464" s="8">
        <f t="shared" ca="1" si="158"/>
        <v>1</v>
      </c>
      <c r="P1464" s="8">
        <f t="shared" ca="1" si="159"/>
        <v>1</v>
      </c>
      <c r="Q1464" s="8">
        <f t="shared" si="156"/>
        <v>0</v>
      </c>
      <c r="R1464" s="16">
        <v>1</v>
      </c>
      <c r="S1464" s="16"/>
      <c r="T1464" s="19">
        <v>42614</v>
      </c>
      <c r="U1464" s="16">
        <v>0</v>
      </c>
      <c r="V1464" s="19"/>
      <c r="W1464" s="160"/>
      <c r="X1464" s="160"/>
      <c r="Y1464" s="160"/>
      <c r="Z1464" s="160"/>
      <c r="AA1464" s="160"/>
      <c r="AB1464" s="10">
        <v>42613</v>
      </c>
      <c r="AC1464" t="s">
        <v>4334</v>
      </c>
      <c r="AD1464" s="160">
        <f t="shared" si="160"/>
        <v>0</v>
      </c>
      <c r="AF1464" t="s">
        <v>466</v>
      </c>
      <c r="AG1464" t="str">
        <f t="shared" si="161"/>
        <v/>
      </c>
    </row>
    <row r="1465" spans="1:33" x14ac:dyDescent="0.25">
      <c r="A1465">
        <v>8058</v>
      </c>
      <c r="B1465">
        <v>26579</v>
      </c>
      <c r="C1465" s="6" t="s">
        <v>5381</v>
      </c>
      <c r="D1465" s="8">
        <v>200000000</v>
      </c>
      <c r="E1465" s="6" t="s">
        <v>5384</v>
      </c>
      <c r="G1465" s="10">
        <v>42612</v>
      </c>
      <c r="J1465" s="133">
        <f ca="1">VLOOKUP(A1465,OFFSET('Классификация клиентов'!$A$6,1,0,1000,2),2,0)</f>
        <v>1</v>
      </c>
      <c r="K1465" s="15">
        <f t="shared" si="155"/>
        <v>1</v>
      </c>
      <c r="L1465" s="15"/>
      <c r="M1465" s="15"/>
      <c r="N1465" s="16">
        <f t="shared" ca="1" si="157"/>
        <v>1</v>
      </c>
      <c r="O1465" s="8">
        <f t="shared" ca="1" si="158"/>
        <v>1</v>
      </c>
      <c r="P1465" s="8">
        <f t="shared" ca="1" si="159"/>
        <v>1</v>
      </c>
      <c r="Q1465" s="8">
        <f t="shared" si="156"/>
        <v>0</v>
      </c>
      <c r="R1465" s="16">
        <v>1</v>
      </c>
      <c r="S1465" s="16"/>
      <c r="T1465" s="19">
        <v>42614</v>
      </c>
      <c r="U1465" s="16">
        <v>0</v>
      </c>
      <c r="V1465" s="19"/>
      <c r="W1465" s="160"/>
      <c r="X1465" s="160"/>
      <c r="Y1465" s="160"/>
      <c r="Z1465" s="160"/>
      <c r="AA1465" s="160"/>
      <c r="AB1465" s="10">
        <v>42635</v>
      </c>
      <c r="AC1465" t="s">
        <v>4334</v>
      </c>
      <c r="AD1465" s="160">
        <f t="shared" si="160"/>
        <v>0</v>
      </c>
      <c r="AF1465" t="s">
        <v>466</v>
      </c>
      <c r="AG1465" t="str">
        <f t="shared" si="161"/>
        <v/>
      </c>
    </row>
    <row r="1466" spans="1:33" x14ac:dyDescent="0.25">
      <c r="A1466">
        <v>8065</v>
      </c>
      <c r="B1466">
        <v>26714</v>
      </c>
      <c r="C1466" s="6" t="s">
        <v>5497</v>
      </c>
      <c r="D1466" s="8">
        <v>138500000</v>
      </c>
      <c r="E1466" s="6" t="s">
        <v>5509</v>
      </c>
      <c r="G1466" s="10">
        <v>42643</v>
      </c>
      <c r="J1466" s="133">
        <f ca="1">VLOOKUP(A1466,OFFSET('Классификация клиентов'!$A$6,1,0,1000,2),2,0)</f>
        <v>1</v>
      </c>
      <c r="K1466" s="15">
        <f t="shared" si="155"/>
        <v>1</v>
      </c>
      <c r="L1466" s="15"/>
      <c r="M1466" s="15"/>
      <c r="N1466" s="16">
        <f t="shared" ca="1" si="157"/>
        <v>1</v>
      </c>
      <c r="O1466" s="8">
        <f t="shared" ca="1" si="158"/>
        <v>1</v>
      </c>
      <c r="P1466" s="8">
        <f t="shared" ca="1" si="159"/>
        <v>1</v>
      </c>
      <c r="Q1466" s="8">
        <f t="shared" si="156"/>
        <v>0</v>
      </c>
      <c r="R1466" s="16">
        <v>1</v>
      </c>
      <c r="S1466" s="16"/>
      <c r="T1466" s="19">
        <v>42668</v>
      </c>
      <c r="U1466" s="16">
        <v>0</v>
      </c>
      <c r="V1466" s="19"/>
      <c r="W1466" s="160"/>
      <c r="X1466" s="160"/>
      <c r="Y1466" s="160">
        <v>0</v>
      </c>
      <c r="Z1466" s="160"/>
      <c r="AA1466" s="160"/>
      <c r="AB1466" s="10">
        <v>42643</v>
      </c>
      <c r="AC1466" t="s">
        <v>4334</v>
      </c>
      <c r="AD1466" s="160">
        <f t="shared" si="160"/>
        <v>1</v>
      </c>
      <c r="AF1466" t="s">
        <v>5517</v>
      </c>
      <c r="AG1466" t="str">
        <f t="shared" si="161"/>
        <v>цели: предоставление/погашение займов 3 лицам (РКК СБ №53 от 2016-08-02)</v>
      </c>
    </row>
    <row r="1467" spans="1:33" x14ac:dyDescent="0.25">
      <c r="A1467">
        <v>8065</v>
      </c>
      <c r="B1467">
        <v>26717</v>
      </c>
      <c r="C1467" s="6" t="s">
        <v>5498</v>
      </c>
      <c r="D1467" s="8">
        <v>80000000</v>
      </c>
      <c r="E1467" s="6" t="s">
        <v>5510</v>
      </c>
      <c r="G1467" s="10">
        <v>42643</v>
      </c>
      <c r="J1467" s="133">
        <f ca="1">VLOOKUP(A1467,OFFSET('Классификация клиентов'!$A$6,1,0,1000,2),2,0)</f>
        <v>1</v>
      </c>
      <c r="K1467" s="15">
        <f t="shared" si="155"/>
        <v>1</v>
      </c>
      <c r="L1467" s="15"/>
      <c r="M1467" s="15"/>
      <c r="N1467" s="16">
        <f t="shared" ca="1" si="157"/>
        <v>1</v>
      </c>
      <c r="O1467" s="8">
        <f t="shared" ca="1" si="158"/>
        <v>1</v>
      </c>
      <c r="P1467" s="8">
        <f t="shared" ca="1" si="159"/>
        <v>1</v>
      </c>
      <c r="Q1467" s="8">
        <f t="shared" si="156"/>
        <v>0</v>
      </c>
      <c r="R1467" s="16">
        <v>1</v>
      </c>
      <c r="S1467" s="16"/>
      <c r="T1467" s="19">
        <v>42668</v>
      </c>
      <c r="U1467" s="16">
        <v>0</v>
      </c>
      <c r="V1467" s="19"/>
      <c r="W1467" s="160"/>
      <c r="X1467" s="160"/>
      <c r="Y1467" s="160"/>
      <c r="Z1467" s="160"/>
      <c r="AA1467" s="160"/>
      <c r="AB1467" s="10">
        <v>42643</v>
      </c>
      <c r="AC1467" t="s">
        <v>4334</v>
      </c>
      <c r="AD1467" s="160">
        <f t="shared" si="160"/>
        <v>0</v>
      </c>
      <c r="AF1467" t="s">
        <v>466</v>
      </c>
      <c r="AG1467" t="str">
        <f t="shared" si="161"/>
        <v/>
      </c>
    </row>
    <row r="1468" spans="1:33" x14ac:dyDescent="0.25">
      <c r="A1468">
        <v>8066</v>
      </c>
      <c r="B1468">
        <v>26715</v>
      </c>
      <c r="C1468" s="6" t="s">
        <v>5499</v>
      </c>
      <c r="D1468" s="8">
        <v>57000000</v>
      </c>
      <c r="E1468" s="6" t="s">
        <v>5511</v>
      </c>
      <c r="G1468" s="10">
        <v>42643</v>
      </c>
      <c r="J1468" s="133">
        <f ca="1">VLOOKUP(A1468,OFFSET('Классификация клиентов'!$A$6,1,0,1000,2),2,0)</f>
        <v>1</v>
      </c>
      <c r="K1468" s="15">
        <f t="shared" si="155"/>
        <v>1</v>
      </c>
      <c r="L1468" s="15"/>
      <c r="M1468" s="15"/>
      <c r="N1468" s="16">
        <f t="shared" ca="1" si="157"/>
        <v>1</v>
      </c>
      <c r="O1468" s="8">
        <f t="shared" ca="1" si="158"/>
        <v>1</v>
      </c>
      <c r="P1468" s="8">
        <f t="shared" ca="1" si="159"/>
        <v>1</v>
      </c>
      <c r="Q1468" s="8">
        <f t="shared" si="156"/>
        <v>0</v>
      </c>
      <c r="R1468" s="16">
        <v>1</v>
      </c>
      <c r="S1468" s="16"/>
      <c r="T1468" s="19">
        <v>42668</v>
      </c>
      <c r="U1468" s="16">
        <v>0</v>
      </c>
      <c r="V1468" s="19"/>
      <c r="W1468" s="160"/>
      <c r="X1468" s="160"/>
      <c r="Y1468" s="160">
        <v>0</v>
      </c>
      <c r="Z1468" s="160"/>
      <c r="AA1468" s="160"/>
      <c r="AB1468" s="10">
        <v>42643</v>
      </c>
      <c r="AC1468" t="s">
        <v>4334</v>
      </c>
      <c r="AD1468" s="160">
        <f t="shared" si="160"/>
        <v>1</v>
      </c>
      <c r="AF1468" t="s">
        <v>5517</v>
      </c>
      <c r="AG1468" t="str">
        <f t="shared" si="161"/>
        <v>цели: предоставление/погашение займов 3 лицам (РКК СБ №53 от 2016-08-02)</v>
      </c>
    </row>
    <row r="1469" spans="1:33" x14ac:dyDescent="0.25">
      <c r="A1469">
        <v>8066</v>
      </c>
      <c r="B1469">
        <v>26716</v>
      </c>
      <c r="C1469" s="6" t="s">
        <v>5500</v>
      </c>
      <c r="D1469" s="8">
        <v>102200000</v>
      </c>
      <c r="E1469" s="6" t="s">
        <v>5512</v>
      </c>
      <c r="G1469" s="10">
        <v>42643</v>
      </c>
      <c r="J1469" s="133">
        <f ca="1">VLOOKUP(A1469,OFFSET('Классификация клиентов'!$A$6,1,0,1000,2),2,0)</f>
        <v>1</v>
      </c>
      <c r="K1469" s="15">
        <f t="shared" si="155"/>
        <v>1</v>
      </c>
      <c r="L1469" s="15"/>
      <c r="M1469" s="15"/>
      <c r="N1469" s="16">
        <f t="shared" ca="1" si="157"/>
        <v>1</v>
      </c>
      <c r="O1469" s="8">
        <f t="shared" ca="1" si="158"/>
        <v>1</v>
      </c>
      <c r="P1469" s="8">
        <f t="shared" ca="1" si="159"/>
        <v>1</v>
      </c>
      <c r="Q1469" s="8">
        <f t="shared" si="156"/>
        <v>0</v>
      </c>
      <c r="R1469" s="16">
        <v>1</v>
      </c>
      <c r="S1469" s="16"/>
      <c r="T1469" s="19">
        <v>42668</v>
      </c>
      <c r="U1469" s="16">
        <v>0</v>
      </c>
      <c r="V1469" s="19"/>
      <c r="W1469" s="160"/>
      <c r="X1469" s="160"/>
      <c r="Y1469" s="160">
        <v>0</v>
      </c>
      <c r="Z1469" s="160"/>
      <c r="AA1469" s="160"/>
      <c r="AB1469" s="10">
        <v>42643</v>
      </c>
      <c r="AC1469" t="s">
        <v>4334</v>
      </c>
      <c r="AD1469" s="160">
        <f t="shared" si="160"/>
        <v>1</v>
      </c>
      <c r="AF1469" t="s">
        <v>5517</v>
      </c>
      <c r="AG1469" t="str">
        <f t="shared" si="161"/>
        <v>цели: предоставление/погашение займов 3 лицам (РКК СБ №53 от 2016-08-02)</v>
      </c>
    </row>
    <row r="1470" spans="1:33" x14ac:dyDescent="0.25">
      <c r="A1470">
        <v>8067</v>
      </c>
      <c r="B1470">
        <v>26718</v>
      </c>
      <c r="C1470" s="6" t="s">
        <v>5501</v>
      </c>
      <c r="D1470" s="8">
        <v>168500000</v>
      </c>
      <c r="E1470" s="6" t="s">
        <v>5513</v>
      </c>
      <c r="G1470" s="10">
        <v>42643</v>
      </c>
      <c r="J1470" s="133">
        <f ca="1">VLOOKUP(A1470,OFFSET('Классификация клиентов'!$A$6,1,0,1000,2),2,0)</f>
        <v>1</v>
      </c>
      <c r="K1470" s="15">
        <f t="shared" si="155"/>
        <v>1</v>
      </c>
      <c r="L1470" s="15"/>
      <c r="M1470" s="15"/>
      <c r="N1470" s="16">
        <f t="shared" ca="1" si="157"/>
        <v>1</v>
      </c>
      <c r="O1470" s="8">
        <f t="shared" ca="1" si="158"/>
        <v>1</v>
      </c>
      <c r="P1470" s="8">
        <f t="shared" ca="1" si="159"/>
        <v>1</v>
      </c>
      <c r="Q1470" s="8">
        <f t="shared" si="156"/>
        <v>0</v>
      </c>
      <c r="R1470" s="16">
        <v>1</v>
      </c>
      <c r="S1470" s="16"/>
      <c r="T1470" s="19">
        <v>42668</v>
      </c>
      <c r="U1470" s="16">
        <v>0</v>
      </c>
      <c r="V1470" s="19"/>
      <c r="W1470" s="160"/>
      <c r="X1470" s="160"/>
      <c r="Y1470" s="160">
        <v>0</v>
      </c>
      <c r="Z1470" s="160"/>
      <c r="AA1470" s="160"/>
      <c r="AB1470" s="10">
        <v>42643</v>
      </c>
      <c r="AC1470" t="s">
        <v>4334</v>
      </c>
      <c r="AD1470" s="160">
        <f t="shared" si="160"/>
        <v>1</v>
      </c>
      <c r="AF1470" t="s">
        <v>5517</v>
      </c>
      <c r="AG1470" t="str">
        <f t="shared" si="161"/>
        <v>цели: предоставление/погашение займов 3 лицам (РКК СБ №53 от 2016-08-02)</v>
      </c>
    </row>
    <row r="1471" spans="1:33" x14ac:dyDescent="0.25">
      <c r="A1471">
        <v>8067</v>
      </c>
      <c r="B1471">
        <v>26719</v>
      </c>
      <c r="C1471" s="6" t="s">
        <v>5657</v>
      </c>
      <c r="D1471" s="8">
        <v>14000000</v>
      </c>
      <c r="E1471" s="6" t="s">
        <v>5659</v>
      </c>
      <c r="G1471" s="10">
        <v>42643</v>
      </c>
      <c r="J1471" s="133">
        <f ca="1">VLOOKUP(A1471,OFFSET('Классификация клиентов'!$A$6,1,0,1000,2),2,0)</f>
        <v>1</v>
      </c>
      <c r="K1471" s="15">
        <f t="shared" si="155"/>
        <v>1</v>
      </c>
      <c r="L1471" s="15"/>
      <c r="M1471" s="15"/>
      <c r="N1471" s="16">
        <f t="shared" ca="1" si="157"/>
        <v>1</v>
      </c>
      <c r="O1471" s="8">
        <f t="shared" ca="1" si="158"/>
        <v>1</v>
      </c>
      <c r="P1471" s="8">
        <f t="shared" ca="1" si="159"/>
        <v>1</v>
      </c>
      <c r="Q1471" s="8">
        <f t="shared" si="156"/>
        <v>0</v>
      </c>
      <c r="R1471" s="16">
        <v>1</v>
      </c>
      <c r="S1471" s="16"/>
      <c r="T1471" s="19">
        <v>42668</v>
      </c>
      <c r="U1471" s="16">
        <v>0</v>
      </c>
      <c r="V1471" s="19"/>
      <c r="W1471" s="160"/>
      <c r="X1471" s="160"/>
      <c r="Y1471" s="160"/>
      <c r="Z1471" s="160"/>
      <c r="AA1471" s="160"/>
      <c r="AB1471" s="10">
        <v>42664</v>
      </c>
      <c r="AC1471" t="s">
        <v>4334</v>
      </c>
      <c r="AD1471" s="160">
        <f t="shared" si="160"/>
        <v>0</v>
      </c>
      <c r="AF1471" t="s">
        <v>466</v>
      </c>
      <c r="AG1471" t="str">
        <f t="shared" si="161"/>
        <v/>
      </c>
    </row>
    <row r="1472" spans="1:33" x14ac:dyDescent="0.25">
      <c r="A1472">
        <v>8068</v>
      </c>
      <c r="B1472">
        <v>26585</v>
      </c>
      <c r="C1472" s="6" t="s">
        <v>5250</v>
      </c>
      <c r="D1472" s="8">
        <v>9040100560.6399994</v>
      </c>
      <c r="E1472" s="6" t="s">
        <v>5254</v>
      </c>
      <c r="G1472" s="10">
        <v>42598</v>
      </c>
      <c r="J1472" s="133">
        <f ca="1">VLOOKUP(A1472,OFFSET('Классификация клиентов'!$A$6,1,0,1000,2),2,0)</f>
        <v>1</v>
      </c>
      <c r="K1472" s="15">
        <f t="shared" si="155"/>
        <v>1</v>
      </c>
      <c r="L1472" s="15"/>
      <c r="M1472" s="15"/>
      <c r="N1472" s="16">
        <f t="shared" ca="1" si="157"/>
        <v>1</v>
      </c>
      <c r="O1472" s="8">
        <f t="shared" ca="1" si="158"/>
        <v>1</v>
      </c>
      <c r="P1472" s="8">
        <f t="shared" ca="1" si="159"/>
        <v>1</v>
      </c>
      <c r="Q1472" s="8">
        <f t="shared" si="156"/>
        <v>0</v>
      </c>
      <c r="R1472" s="16">
        <v>1</v>
      </c>
      <c r="S1472" s="16"/>
      <c r="T1472" s="19">
        <v>42613</v>
      </c>
      <c r="U1472" s="16">
        <v>0</v>
      </c>
      <c r="V1472" s="19"/>
      <c r="W1472" s="160">
        <v>0</v>
      </c>
      <c r="X1472" s="160">
        <v>0</v>
      </c>
      <c r="Y1472" s="160">
        <v>0</v>
      </c>
      <c r="Z1472" s="160"/>
      <c r="AA1472" s="160"/>
      <c r="AB1472" s="10">
        <v>42704</v>
      </c>
      <c r="AC1472" t="s">
        <v>296</v>
      </c>
      <c r="AD1472" s="160">
        <f t="shared" si="160"/>
        <v>3</v>
      </c>
      <c r="AF1472" t="s">
        <v>6371</v>
      </c>
      <c r="AG1472" t="str">
        <f t="shared" si="161"/>
        <v>реструктуризация (РП №103 от 2016-11-22);
цели: погашение ранее выданной ссуды (РП №46 от 2016-06-07);
цели: предоставление/погашение займов 3 лицам (РП №46 от 2016-06-07)</v>
      </c>
    </row>
    <row r="1473" spans="1:33" x14ac:dyDescent="0.25">
      <c r="A1473">
        <v>8075</v>
      </c>
      <c r="B1473">
        <v>25260</v>
      </c>
      <c r="C1473" s="6" t="s">
        <v>5317</v>
      </c>
      <c r="D1473" s="8">
        <v>24000000</v>
      </c>
      <c r="E1473" s="6" t="s">
        <v>5155</v>
      </c>
      <c r="G1473" s="10">
        <v>41845</v>
      </c>
      <c r="J1473" s="133">
        <f ca="1">VLOOKUP(A1473,OFFSET('Классификация клиентов'!$A$6,1,0,1000,2),2,0)</f>
        <v>2.2000000000000002</v>
      </c>
      <c r="K1473" s="15">
        <f t="shared" si="155"/>
        <v>3</v>
      </c>
      <c r="L1473" s="15"/>
      <c r="M1473" s="15"/>
      <c r="N1473" s="16">
        <f t="shared" ca="1" si="157"/>
        <v>4.2</v>
      </c>
      <c r="O1473" s="8">
        <f t="shared" ca="1" si="158"/>
        <v>4.2</v>
      </c>
      <c r="P1473" s="8">
        <f t="shared" ca="1" si="159"/>
        <v>4.2</v>
      </c>
      <c r="Q1473" s="8">
        <f t="shared" si="156"/>
        <v>0</v>
      </c>
      <c r="R1473" s="16">
        <v>1</v>
      </c>
      <c r="S1473" s="16"/>
      <c r="T1473" s="19">
        <v>36526</v>
      </c>
      <c r="U1473" s="16">
        <v>218</v>
      </c>
      <c r="V1473" s="19"/>
      <c r="W1473" s="160">
        <v>0</v>
      </c>
      <c r="X1473" s="160"/>
      <c r="Y1473" s="160"/>
      <c r="Z1473" s="160"/>
      <c r="AA1473" s="160"/>
      <c r="AB1473" s="10">
        <v>42696</v>
      </c>
      <c r="AC1473" t="s">
        <v>563</v>
      </c>
      <c r="AD1473" s="160">
        <f t="shared" si="160"/>
        <v>1</v>
      </c>
      <c r="AF1473" t="s">
        <v>5156</v>
      </c>
      <c r="AG1473" t="str">
        <f t="shared" si="161"/>
        <v>реструктуризация (РКК СБ №31 от 2016-05-17)</v>
      </c>
    </row>
    <row r="1474" spans="1:33" x14ac:dyDescent="0.25">
      <c r="A1474">
        <v>8075</v>
      </c>
      <c r="B1474">
        <v>25261</v>
      </c>
      <c r="C1474" s="6" t="s">
        <v>5320</v>
      </c>
      <c r="D1474" s="8">
        <v>40000000</v>
      </c>
      <c r="E1474" s="6" t="s">
        <v>5157</v>
      </c>
      <c r="G1474" s="10">
        <v>41876</v>
      </c>
      <c r="J1474" s="133">
        <f ca="1">VLOOKUP(A1474,OFFSET('Классификация клиентов'!$A$6,1,0,1000,2),2,0)</f>
        <v>2.2000000000000002</v>
      </c>
      <c r="K1474" s="15">
        <f t="shared" si="155"/>
        <v>3</v>
      </c>
      <c r="L1474" s="15"/>
      <c r="M1474" s="15"/>
      <c r="N1474" s="16">
        <f t="shared" ca="1" si="157"/>
        <v>4.2</v>
      </c>
      <c r="O1474" s="8">
        <f t="shared" ca="1" si="158"/>
        <v>4.2</v>
      </c>
      <c r="P1474" s="8">
        <f t="shared" ca="1" si="159"/>
        <v>4.2</v>
      </c>
      <c r="Q1474" s="8">
        <f t="shared" si="156"/>
        <v>0</v>
      </c>
      <c r="R1474" s="16">
        <v>1</v>
      </c>
      <c r="S1474" s="16"/>
      <c r="T1474" s="19">
        <v>36526</v>
      </c>
      <c r="U1474" s="16">
        <v>218</v>
      </c>
      <c r="V1474" s="19"/>
      <c r="W1474" s="160">
        <v>0</v>
      </c>
      <c r="X1474" s="160"/>
      <c r="Y1474" s="160"/>
      <c r="Z1474" s="160"/>
      <c r="AA1474" s="160"/>
      <c r="AB1474" s="10">
        <v>42696</v>
      </c>
      <c r="AC1474" t="s">
        <v>563</v>
      </c>
      <c r="AD1474" s="160">
        <f t="shared" si="160"/>
        <v>1</v>
      </c>
      <c r="AF1474" t="s">
        <v>5156</v>
      </c>
      <c r="AG1474" t="str">
        <f t="shared" si="161"/>
        <v>реструктуризация (РКК СБ №31 от 2016-05-17)</v>
      </c>
    </row>
    <row r="1475" spans="1:33" x14ac:dyDescent="0.25">
      <c r="A1475">
        <v>8075</v>
      </c>
      <c r="B1475">
        <v>25262</v>
      </c>
      <c r="C1475" s="6" t="s">
        <v>5353</v>
      </c>
      <c r="D1475" s="8">
        <v>25000000</v>
      </c>
      <c r="E1475" s="6" t="s">
        <v>5158</v>
      </c>
      <c r="G1475" s="10">
        <v>41876</v>
      </c>
      <c r="J1475" s="133">
        <f ca="1">VLOOKUP(A1475,OFFSET('Классификация клиентов'!$A$6,1,0,1000,2),2,0)</f>
        <v>2.2000000000000002</v>
      </c>
      <c r="K1475" s="15">
        <f t="shared" si="155"/>
        <v>3</v>
      </c>
      <c r="L1475" s="15"/>
      <c r="M1475" s="15"/>
      <c r="N1475" s="16">
        <f t="shared" ca="1" si="157"/>
        <v>4.2</v>
      </c>
      <c r="O1475" s="8">
        <f t="shared" ca="1" si="158"/>
        <v>4.2</v>
      </c>
      <c r="P1475" s="8">
        <f t="shared" ca="1" si="159"/>
        <v>4.2</v>
      </c>
      <c r="Q1475" s="8">
        <f t="shared" si="156"/>
        <v>0</v>
      </c>
      <c r="R1475" s="16">
        <v>1</v>
      </c>
      <c r="S1475" s="16"/>
      <c r="T1475" s="19">
        <v>36526</v>
      </c>
      <c r="U1475" s="16">
        <v>218</v>
      </c>
      <c r="V1475" s="19"/>
      <c r="W1475" s="160">
        <v>0</v>
      </c>
      <c r="X1475" s="160"/>
      <c r="Y1475" s="160"/>
      <c r="Z1475" s="160"/>
      <c r="AA1475" s="160"/>
      <c r="AB1475" s="10">
        <v>42696</v>
      </c>
      <c r="AC1475" t="s">
        <v>563</v>
      </c>
      <c r="AD1475" s="160">
        <f t="shared" si="160"/>
        <v>1</v>
      </c>
      <c r="AF1475" t="s">
        <v>5156</v>
      </c>
      <c r="AG1475" t="str">
        <f t="shared" si="161"/>
        <v>реструктуризация (РКК СБ №31 от 2016-05-17)</v>
      </c>
    </row>
    <row r="1476" spans="1:33" x14ac:dyDescent="0.25">
      <c r="A1476">
        <v>8075</v>
      </c>
      <c r="B1476">
        <v>25263</v>
      </c>
      <c r="C1476" s="6" t="s">
        <v>5326</v>
      </c>
      <c r="D1476" s="8">
        <v>25000000</v>
      </c>
      <c r="E1476" s="6" t="s">
        <v>5159</v>
      </c>
      <c r="G1476" s="10">
        <v>41885</v>
      </c>
      <c r="J1476" s="133">
        <f ca="1">VLOOKUP(A1476,OFFSET('Классификация клиентов'!$A$6,1,0,1000,2),2,0)</f>
        <v>2.2000000000000002</v>
      </c>
      <c r="K1476" s="15">
        <f t="shared" si="155"/>
        <v>3</v>
      </c>
      <c r="L1476" s="15"/>
      <c r="M1476" s="15"/>
      <c r="N1476" s="16">
        <f t="shared" ca="1" si="157"/>
        <v>4.2</v>
      </c>
      <c r="O1476" s="8">
        <f t="shared" ca="1" si="158"/>
        <v>4.2</v>
      </c>
      <c r="P1476" s="8">
        <f t="shared" ca="1" si="159"/>
        <v>4.2</v>
      </c>
      <c r="Q1476" s="8">
        <f t="shared" si="156"/>
        <v>0</v>
      </c>
      <c r="R1476" s="16">
        <v>1</v>
      </c>
      <c r="S1476" s="16"/>
      <c r="T1476" s="19">
        <v>36526</v>
      </c>
      <c r="U1476" s="16">
        <v>218</v>
      </c>
      <c r="V1476" s="19"/>
      <c r="W1476" s="160">
        <v>0</v>
      </c>
      <c r="X1476" s="160"/>
      <c r="Y1476" s="160"/>
      <c r="Z1476" s="160"/>
      <c r="AA1476" s="160"/>
      <c r="AB1476" s="10">
        <v>42696</v>
      </c>
      <c r="AC1476" t="s">
        <v>563</v>
      </c>
      <c r="AD1476" s="160">
        <f t="shared" si="160"/>
        <v>1</v>
      </c>
      <c r="AF1476" t="s">
        <v>5156</v>
      </c>
      <c r="AG1476" t="str">
        <f t="shared" si="161"/>
        <v>реструктуризация (РКК СБ №31 от 2016-05-17)</v>
      </c>
    </row>
    <row r="1477" spans="1:33" x14ac:dyDescent="0.25">
      <c r="A1477">
        <v>8075</v>
      </c>
      <c r="B1477">
        <v>25264</v>
      </c>
      <c r="C1477" s="6" t="s">
        <v>5350</v>
      </c>
      <c r="D1477" s="8">
        <v>20000000</v>
      </c>
      <c r="E1477" s="6" t="s">
        <v>5160</v>
      </c>
      <c r="G1477" s="10">
        <v>41901</v>
      </c>
      <c r="J1477" s="133">
        <f ca="1">VLOOKUP(A1477,OFFSET('Классификация клиентов'!$A$6,1,0,1000,2),2,0)</f>
        <v>2.2000000000000002</v>
      </c>
      <c r="K1477" s="15">
        <f t="shared" si="155"/>
        <v>3</v>
      </c>
      <c r="L1477" s="15"/>
      <c r="M1477" s="15"/>
      <c r="N1477" s="16">
        <f t="shared" ca="1" si="157"/>
        <v>4.2</v>
      </c>
      <c r="O1477" s="8">
        <f t="shared" ca="1" si="158"/>
        <v>4.2</v>
      </c>
      <c r="P1477" s="8">
        <f t="shared" ca="1" si="159"/>
        <v>4.2</v>
      </c>
      <c r="Q1477" s="8">
        <f t="shared" si="156"/>
        <v>0</v>
      </c>
      <c r="R1477" s="16">
        <v>1</v>
      </c>
      <c r="S1477" s="16"/>
      <c r="T1477" s="19">
        <v>36526</v>
      </c>
      <c r="U1477" s="16">
        <v>218</v>
      </c>
      <c r="V1477" s="19"/>
      <c r="W1477" s="160">
        <v>0</v>
      </c>
      <c r="X1477" s="160"/>
      <c r="Y1477" s="160"/>
      <c r="Z1477" s="160"/>
      <c r="AA1477" s="160"/>
      <c r="AB1477" s="10">
        <v>42681</v>
      </c>
      <c r="AC1477" t="s">
        <v>563</v>
      </c>
      <c r="AD1477" s="160">
        <f t="shared" si="160"/>
        <v>1</v>
      </c>
      <c r="AF1477" t="s">
        <v>5156</v>
      </c>
      <c r="AG1477" t="str">
        <f t="shared" si="161"/>
        <v>реструктуризация (РКК СБ №31 от 2016-05-17)</v>
      </c>
    </row>
    <row r="1478" spans="1:33" x14ac:dyDescent="0.25">
      <c r="A1478">
        <v>8075</v>
      </c>
      <c r="B1478">
        <v>25265</v>
      </c>
      <c r="C1478" s="6" t="s">
        <v>5329</v>
      </c>
      <c r="D1478" s="8">
        <v>38640000</v>
      </c>
      <c r="E1478" s="6" t="s">
        <v>5161</v>
      </c>
      <c r="G1478" s="10">
        <v>42047</v>
      </c>
      <c r="J1478" s="133">
        <f ca="1">VLOOKUP(A1478,OFFSET('Классификация клиентов'!$A$6,1,0,1000,2),2,0)</f>
        <v>2.2000000000000002</v>
      </c>
      <c r="K1478" s="15">
        <f t="shared" ref="K1478:K1541" si="162" xml:space="preserve"> ROUND(MAX( IF(R1478 = 0, IF(S1478 = 1, 1, J1478), 1)*1, IF(U1478 &gt; 30, 3, IF(U1478 &gt; 5, 2, 1)), IF(W1478 &gt; 0, 2, 1), IF(X1478 &gt; 0,2,1)), 0)</f>
        <v>3</v>
      </c>
      <c r="L1478" s="15"/>
      <c r="M1478" s="15"/>
      <c r="N1478" s="16">
        <f t="shared" ca="1" si="157"/>
        <v>4.2</v>
      </c>
      <c r="O1478" s="8">
        <f t="shared" ca="1" si="158"/>
        <v>4.2</v>
      </c>
      <c r="P1478" s="8">
        <f t="shared" ca="1" si="159"/>
        <v>4.2</v>
      </c>
      <c r="Q1478" s="8">
        <f t="shared" ref="Q1478:Q1541" si="163">IF(ISNA(VLOOKUP(B1478,aid_exc,1,0)), 0, VLOOKUP(B1478,aid_exc,2,0))</f>
        <v>0</v>
      </c>
      <c r="R1478" s="16">
        <v>1</v>
      </c>
      <c r="S1478" s="16"/>
      <c r="T1478" s="19">
        <v>36526</v>
      </c>
      <c r="U1478" s="16">
        <v>218</v>
      </c>
      <c r="V1478" s="19"/>
      <c r="W1478" s="160"/>
      <c r="X1478" s="160"/>
      <c r="Y1478" s="160"/>
      <c r="Z1478" s="160"/>
      <c r="AA1478" s="160"/>
      <c r="AB1478" s="10">
        <v>42681</v>
      </c>
      <c r="AC1478" t="s">
        <v>563</v>
      </c>
      <c r="AD1478" s="160">
        <f t="shared" si="160"/>
        <v>0</v>
      </c>
      <c r="AF1478" t="s">
        <v>466</v>
      </c>
      <c r="AG1478" t="str">
        <f t="shared" si="161"/>
        <v/>
      </c>
    </row>
    <row r="1479" spans="1:33" x14ac:dyDescent="0.25">
      <c r="A1479">
        <v>8075</v>
      </c>
      <c r="B1479">
        <v>25266</v>
      </c>
      <c r="C1479" s="6" t="s">
        <v>5332</v>
      </c>
      <c r="D1479" s="8">
        <v>200000000</v>
      </c>
      <c r="E1479" s="6" t="s">
        <v>5162</v>
      </c>
      <c r="G1479" s="10">
        <v>42139</v>
      </c>
      <c r="J1479" s="133">
        <f ca="1">VLOOKUP(A1479,OFFSET('Классификация клиентов'!$A$6,1,0,1000,2),2,0)</f>
        <v>2.2000000000000002</v>
      </c>
      <c r="K1479" s="15">
        <f t="shared" si="162"/>
        <v>3</v>
      </c>
      <c r="L1479" s="15"/>
      <c r="M1479" s="15"/>
      <c r="N1479" s="16">
        <f t="shared" ref="N1479:N1542" ca="1" si="164">MAX(1, J1479+K1479-1 +
            IF(OR( M1479*1=0, NOT(ISERR(SEARCH((ROUND(J1479,0)+K1479-1) &amp; "", IF(L1479&lt;&gt;-2, "", LEFT(M1479)-1) &amp; M1479)) )),
                   IF(L1479=-2, -( IF(AND(M1479*1&lt;&gt;0,  LEFT(M1479)*1 = ROUND(J1479,0)+K1479), 0, 1 ) + J1479 - ROUND(J1479,0) ), L1479),  0) )</f>
        <v>4.2</v>
      </c>
      <c r="O1479" s="8">
        <f t="shared" ref="O1479:O1542" ca="1" si="165">MAX(N1479, IF(Y1479&gt;0,3,1), IF(Z1479&gt;0,3,1), IF(AA1479&gt;0,3,1))</f>
        <v>4.2</v>
      </c>
      <c r="P1479" s="8">
        <f t="shared" ref="P1479:P1542" ca="1" si="166">IF(Q1479=1, N1479, IF(Q1479=2, 0, O1479))</f>
        <v>4.2</v>
      </c>
      <c r="Q1479" s="8">
        <f t="shared" si="163"/>
        <v>0</v>
      </c>
      <c r="R1479" s="16">
        <v>1</v>
      </c>
      <c r="S1479" s="16"/>
      <c r="T1479" s="19">
        <v>36526</v>
      </c>
      <c r="U1479" s="16">
        <v>218</v>
      </c>
      <c r="V1479" s="19"/>
      <c r="W1479" s="160">
        <v>0</v>
      </c>
      <c r="X1479" s="160"/>
      <c r="Y1479" s="160">
        <v>0</v>
      </c>
      <c r="Z1479" s="160"/>
      <c r="AA1479" s="160"/>
      <c r="AB1479" s="10">
        <v>42681</v>
      </c>
      <c r="AC1479" t="s">
        <v>563</v>
      </c>
      <c r="AD1479" s="160">
        <f t="shared" ref="AD1479:AD1542" si="167">COUNTA(W1479:AA1479)</f>
        <v>2</v>
      </c>
      <c r="AF1479" t="s">
        <v>5163</v>
      </c>
      <c r="AG1479" t="str">
        <f t="shared" ref="AG1479:AG1542" si="168">SUBSTITUTE( SUBSTITUTE(AF1479,"restr", " - реструктуризация"), "targ", " - цели")</f>
        <v>реструктуризация (РКК СБ №31 от 2016-05-17);
цели: предоставление/погашение займов 3 лицам (РМКК №39 от 2015-04-30)</v>
      </c>
    </row>
    <row r="1480" spans="1:33" x14ac:dyDescent="0.25">
      <c r="A1480">
        <v>8075</v>
      </c>
      <c r="B1480">
        <v>25267</v>
      </c>
      <c r="C1480" s="6" t="s">
        <v>5347</v>
      </c>
      <c r="D1480" s="8">
        <v>85000000</v>
      </c>
      <c r="E1480" s="6" t="s">
        <v>5164</v>
      </c>
      <c r="G1480" s="10">
        <v>42172</v>
      </c>
      <c r="J1480" s="133">
        <f ca="1">VLOOKUP(A1480,OFFSET('Классификация клиентов'!$A$6,1,0,1000,2),2,0)</f>
        <v>2.2000000000000002</v>
      </c>
      <c r="K1480" s="15">
        <f t="shared" si="162"/>
        <v>3</v>
      </c>
      <c r="L1480" s="15"/>
      <c r="M1480" s="15"/>
      <c r="N1480" s="16">
        <f t="shared" ca="1" si="164"/>
        <v>4.2</v>
      </c>
      <c r="O1480" s="8">
        <f t="shared" ca="1" si="165"/>
        <v>4.2</v>
      </c>
      <c r="P1480" s="8">
        <f t="shared" ca="1" si="166"/>
        <v>4.2</v>
      </c>
      <c r="Q1480" s="8">
        <f t="shared" si="163"/>
        <v>0</v>
      </c>
      <c r="R1480" s="16">
        <v>1</v>
      </c>
      <c r="S1480" s="16"/>
      <c r="T1480" s="19">
        <v>36526</v>
      </c>
      <c r="U1480" s="16">
        <v>218</v>
      </c>
      <c r="V1480" s="19"/>
      <c r="W1480" s="160">
        <v>0</v>
      </c>
      <c r="X1480" s="160"/>
      <c r="Y1480" s="160"/>
      <c r="Z1480" s="160"/>
      <c r="AA1480" s="160"/>
      <c r="AB1480" s="10">
        <v>42681</v>
      </c>
      <c r="AC1480" t="s">
        <v>563</v>
      </c>
      <c r="AD1480" s="160">
        <f t="shared" si="167"/>
        <v>1</v>
      </c>
      <c r="AF1480" t="s">
        <v>5156</v>
      </c>
      <c r="AG1480" t="str">
        <f t="shared" si="168"/>
        <v>реструктуризация (РКК СБ №31 от 2016-05-17)</v>
      </c>
    </row>
    <row r="1481" spans="1:33" x14ac:dyDescent="0.25">
      <c r="A1481">
        <v>8083</v>
      </c>
      <c r="B1481">
        <v>27528</v>
      </c>
      <c r="C1481" s="6" t="s">
        <v>7833</v>
      </c>
      <c r="D1481" s="8">
        <v>27395000</v>
      </c>
      <c r="E1481" s="6" t="s">
        <v>7839</v>
      </c>
      <c r="G1481" s="10">
        <v>42752</v>
      </c>
      <c r="J1481" s="133">
        <f ca="1">VLOOKUP(A1481,OFFSET('Классификация клиентов'!$A$6,1,0,1000,2),2,0)</f>
        <v>2.1</v>
      </c>
      <c r="K1481" s="15">
        <f t="shared" si="162"/>
        <v>1</v>
      </c>
      <c r="L1481" s="15"/>
      <c r="M1481" s="15"/>
      <c r="N1481" s="16">
        <f t="shared" ca="1" si="164"/>
        <v>2.1</v>
      </c>
      <c r="O1481" s="8">
        <f t="shared" ca="1" si="165"/>
        <v>2.1</v>
      </c>
      <c r="P1481" s="8">
        <f t="shared" ca="1" si="166"/>
        <v>2.1</v>
      </c>
      <c r="Q1481" s="8">
        <f t="shared" si="163"/>
        <v>0</v>
      </c>
      <c r="R1481" s="16">
        <v>1</v>
      </c>
      <c r="S1481" s="16"/>
      <c r="T1481" s="19">
        <v>42762</v>
      </c>
      <c r="U1481" s="16">
        <v>0</v>
      </c>
      <c r="V1481" s="19"/>
      <c r="W1481" s="160"/>
      <c r="X1481" s="160"/>
      <c r="Y1481" s="160"/>
      <c r="Z1481" s="160"/>
      <c r="AA1481" s="160"/>
      <c r="AB1481" s="10">
        <v>42766</v>
      </c>
      <c r="AC1481" t="s">
        <v>4334</v>
      </c>
      <c r="AD1481" s="160">
        <f t="shared" si="167"/>
        <v>0</v>
      </c>
      <c r="AF1481" t="s">
        <v>466</v>
      </c>
      <c r="AG1481" t="str">
        <f t="shared" si="168"/>
        <v/>
      </c>
    </row>
    <row r="1482" spans="1:33" x14ac:dyDescent="0.25">
      <c r="A1482">
        <v>8088</v>
      </c>
      <c r="B1482">
        <v>26598</v>
      </c>
      <c r="C1482" s="6" t="s">
        <v>5370</v>
      </c>
      <c r="D1482" s="8">
        <v>2876203447.2199998</v>
      </c>
      <c r="E1482" s="6" t="s">
        <v>5373</v>
      </c>
      <c r="G1482" s="10">
        <v>42613</v>
      </c>
      <c r="J1482" s="133">
        <f ca="1">VLOOKUP(A1482,OFFSET('Классификация клиентов'!$A$6,1,0,1000,2),2,0)</f>
        <v>2.1</v>
      </c>
      <c r="K1482" s="15">
        <f t="shared" si="162"/>
        <v>1</v>
      </c>
      <c r="L1482" s="15"/>
      <c r="M1482" s="15"/>
      <c r="N1482" s="16">
        <f t="shared" ca="1" si="164"/>
        <v>2.1</v>
      </c>
      <c r="O1482" s="8">
        <f t="shared" ca="1" si="165"/>
        <v>3</v>
      </c>
      <c r="P1482" s="8">
        <f t="shared" ca="1" si="166"/>
        <v>3</v>
      </c>
      <c r="Q1482" s="8">
        <f t="shared" si="163"/>
        <v>0</v>
      </c>
      <c r="R1482" s="16">
        <v>1</v>
      </c>
      <c r="S1482" s="16"/>
      <c r="T1482" s="19">
        <v>36526</v>
      </c>
      <c r="U1482" s="16">
        <v>0</v>
      </c>
      <c r="V1482" s="19"/>
      <c r="W1482" s="160"/>
      <c r="X1482" s="160"/>
      <c r="Y1482" s="160"/>
      <c r="Z1482" s="160"/>
      <c r="AA1482" s="160" t="s">
        <v>5371</v>
      </c>
      <c r="AB1482" s="10">
        <v>42735</v>
      </c>
      <c r="AC1482" t="s">
        <v>298</v>
      </c>
      <c r="AD1482" s="160">
        <f t="shared" si="167"/>
        <v>1</v>
      </c>
      <c r="AF1482" t="s">
        <v>5374</v>
      </c>
      <c r="AG1482" t="str">
        <f t="shared" si="168"/>
        <v>цели: приобретение/погашение векселей (РУОБ отсутствует)</v>
      </c>
    </row>
    <row r="1483" spans="1:33" x14ac:dyDescent="0.25">
      <c r="A1483">
        <v>8094</v>
      </c>
      <c r="B1483">
        <v>26854</v>
      </c>
      <c r="C1483" s="6" t="s">
        <v>5774</v>
      </c>
      <c r="D1483" s="8">
        <v>2400000000</v>
      </c>
      <c r="E1483" s="6" t="s">
        <v>5782</v>
      </c>
      <c r="G1483" s="10">
        <v>42671</v>
      </c>
      <c r="J1483" s="133">
        <f ca="1">VLOOKUP(A1483,OFFSET('Классификация клиентов'!$A$6,1,0,1000,2),2,0)</f>
        <v>1</v>
      </c>
      <c r="K1483" s="15">
        <f t="shared" si="162"/>
        <v>1</v>
      </c>
      <c r="L1483" s="15"/>
      <c r="M1483" s="15"/>
      <c r="N1483" s="16">
        <f t="shared" ca="1" si="164"/>
        <v>1</v>
      </c>
      <c r="O1483" s="8">
        <f t="shared" ca="1" si="165"/>
        <v>1</v>
      </c>
      <c r="P1483" s="8">
        <f t="shared" ca="1" si="166"/>
        <v>1</v>
      </c>
      <c r="Q1483" s="8">
        <f t="shared" si="163"/>
        <v>0</v>
      </c>
      <c r="R1483" s="16">
        <v>1</v>
      </c>
      <c r="S1483" s="16"/>
      <c r="T1483" s="19">
        <v>42674</v>
      </c>
      <c r="U1483" s="16">
        <v>0</v>
      </c>
      <c r="V1483" s="19"/>
      <c r="W1483" s="160"/>
      <c r="X1483" s="160"/>
      <c r="Y1483" s="160">
        <v>0</v>
      </c>
      <c r="Z1483" s="160"/>
      <c r="AA1483" s="160"/>
      <c r="AB1483" s="10">
        <v>42674</v>
      </c>
      <c r="AC1483" t="s">
        <v>4334</v>
      </c>
      <c r="AD1483" s="160">
        <f t="shared" si="167"/>
        <v>1</v>
      </c>
      <c r="AF1483" t="s">
        <v>5783</v>
      </c>
      <c r="AG1483" t="str">
        <f t="shared" si="168"/>
        <v>цели: предоставление/погашение займов 3 лицам (РКК СБ №57 от 2016-08-16)</v>
      </c>
    </row>
    <row r="1484" spans="1:33" x14ac:dyDescent="0.25">
      <c r="A1484">
        <v>8097</v>
      </c>
      <c r="B1484">
        <v>27305</v>
      </c>
      <c r="C1484" s="6" t="s">
        <v>6999</v>
      </c>
      <c r="D1484" s="8">
        <v>60000000</v>
      </c>
      <c r="E1484" s="6" t="s">
        <v>7020</v>
      </c>
      <c r="G1484" s="10">
        <v>42726</v>
      </c>
      <c r="J1484" s="133">
        <f ca="1">VLOOKUP(A1484,OFFSET('Классификация клиентов'!$A$6,1,0,1000,2),2,0)</f>
        <v>1</v>
      </c>
      <c r="K1484" s="15">
        <f t="shared" si="162"/>
        <v>1</v>
      </c>
      <c r="L1484" s="15"/>
      <c r="M1484" s="15"/>
      <c r="N1484" s="16">
        <f t="shared" ca="1" si="164"/>
        <v>1</v>
      </c>
      <c r="O1484" s="8">
        <f t="shared" ca="1" si="165"/>
        <v>1</v>
      </c>
      <c r="P1484" s="8">
        <f t="shared" ca="1" si="166"/>
        <v>1</v>
      </c>
      <c r="Q1484" s="8">
        <f t="shared" si="163"/>
        <v>0</v>
      </c>
      <c r="R1484" s="16">
        <v>1</v>
      </c>
      <c r="S1484" s="16"/>
      <c r="T1484" s="19">
        <v>42745</v>
      </c>
      <c r="U1484" s="16">
        <v>0</v>
      </c>
      <c r="V1484" s="19"/>
      <c r="W1484" s="160"/>
      <c r="X1484" s="160"/>
      <c r="Y1484" s="160"/>
      <c r="Z1484" s="160"/>
      <c r="AA1484" s="160"/>
      <c r="AB1484" s="10">
        <v>42735</v>
      </c>
      <c r="AC1484" t="s">
        <v>4334</v>
      </c>
      <c r="AD1484" s="160">
        <f t="shared" si="167"/>
        <v>0</v>
      </c>
      <c r="AF1484" t="s">
        <v>466</v>
      </c>
      <c r="AG1484" t="str">
        <f t="shared" si="168"/>
        <v/>
      </c>
    </row>
    <row r="1485" spans="1:33" x14ac:dyDescent="0.25">
      <c r="A1485">
        <v>8119</v>
      </c>
      <c r="B1485">
        <v>26619</v>
      </c>
      <c r="C1485" s="6" t="s">
        <v>5398</v>
      </c>
      <c r="D1485" s="8">
        <v>8771590452.6299992</v>
      </c>
      <c r="E1485" s="6" t="s">
        <v>5400</v>
      </c>
      <c r="G1485" s="10">
        <v>42620</v>
      </c>
      <c r="J1485" s="133">
        <f ca="1">VLOOKUP(A1485,OFFSET('Классификация клиентов'!$A$6,1,0,1000,2),2,0)</f>
        <v>1</v>
      </c>
      <c r="K1485" s="15">
        <f t="shared" si="162"/>
        <v>1</v>
      </c>
      <c r="L1485" s="15"/>
      <c r="M1485" s="15"/>
      <c r="N1485" s="16">
        <f t="shared" ca="1" si="164"/>
        <v>1</v>
      </c>
      <c r="O1485" s="8">
        <f t="shared" ca="1" si="165"/>
        <v>1</v>
      </c>
      <c r="P1485" s="8">
        <f t="shared" ca="1" si="166"/>
        <v>1</v>
      </c>
      <c r="Q1485" s="8">
        <f t="shared" si="163"/>
        <v>0</v>
      </c>
      <c r="R1485" s="16">
        <v>1</v>
      </c>
      <c r="S1485" s="16"/>
      <c r="T1485" s="19">
        <v>42620</v>
      </c>
      <c r="U1485" s="16">
        <v>0</v>
      </c>
      <c r="V1485" s="19"/>
      <c r="W1485" s="160"/>
      <c r="X1485" s="160"/>
      <c r="Y1485" s="160">
        <v>0</v>
      </c>
      <c r="Z1485" s="160"/>
      <c r="AA1485" s="160"/>
      <c r="AB1485" s="10">
        <v>42635</v>
      </c>
      <c r="AC1485" t="s">
        <v>296</v>
      </c>
      <c r="AD1485" s="160">
        <f t="shared" si="167"/>
        <v>1</v>
      </c>
      <c r="AF1485" t="s">
        <v>5401</v>
      </c>
      <c r="AG1485" t="str">
        <f t="shared" si="168"/>
        <v>цели: вложения в уставные капиталы 3 лиц (РППП №1817/418000 от 2016-09-05)</v>
      </c>
    </row>
    <row r="1486" spans="1:33" x14ac:dyDescent="0.25">
      <c r="A1486">
        <v>8131</v>
      </c>
      <c r="B1486">
        <v>26741</v>
      </c>
      <c r="C1486" s="6" t="s">
        <v>5658</v>
      </c>
      <c r="D1486" s="8">
        <v>97109242.409999996</v>
      </c>
      <c r="E1486" s="6" t="s">
        <v>5644</v>
      </c>
      <c r="G1486" s="10">
        <v>42648</v>
      </c>
      <c r="J1486" s="133">
        <f ca="1">VLOOKUP(A1486,OFFSET('Классификация клиентов'!$A$6,1,0,1000,2),2,0)</f>
        <v>1</v>
      </c>
      <c r="K1486" s="15">
        <f t="shared" si="162"/>
        <v>1</v>
      </c>
      <c r="L1486" s="15"/>
      <c r="M1486" s="15"/>
      <c r="N1486" s="16">
        <f t="shared" ca="1" si="164"/>
        <v>1</v>
      </c>
      <c r="O1486" s="8">
        <f t="shared" ca="1" si="165"/>
        <v>1</v>
      </c>
      <c r="P1486" s="8">
        <f t="shared" ca="1" si="166"/>
        <v>1</v>
      </c>
      <c r="Q1486" s="8">
        <f t="shared" si="163"/>
        <v>0</v>
      </c>
      <c r="R1486" s="16">
        <v>1</v>
      </c>
      <c r="S1486" s="16"/>
      <c r="T1486" s="19">
        <v>42674</v>
      </c>
      <c r="U1486" s="16">
        <v>5</v>
      </c>
      <c r="V1486" s="19" t="s">
        <v>5715</v>
      </c>
      <c r="W1486" s="160"/>
      <c r="X1486" s="160"/>
      <c r="Y1486" s="160"/>
      <c r="Z1486" s="160"/>
      <c r="AA1486" s="160"/>
      <c r="AB1486" s="10">
        <v>42664</v>
      </c>
      <c r="AC1486" t="s">
        <v>4334</v>
      </c>
      <c r="AD1486" s="160">
        <f t="shared" si="167"/>
        <v>0</v>
      </c>
      <c r="AF1486" t="s">
        <v>466</v>
      </c>
      <c r="AG1486" t="str">
        <f t="shared" si="168"/>
        <v/>
      </c>
    </row>
    <row r="1487" spans="1:33" x14ac:dyDescent="0.25">
      <c r="A1487">
        <v>8132</v>
      </c>
      <c r="B1487">
        <v>27268</v>
      </c>
      <c r="C1487" s="6" t="s">
        <v>6843</v>
      </c>
      <c r="D1487" s="8">
        <v>10485250.130000001</v>
      </c>
      <c r="E1487" s="6" t="s">
        <v>6853</v>
      </c>
      <c r="G1487" s="10">
        <v>42716</v>
      </c>
      <c r="J1487" s="133">
        <f ca="1">VLOOKUP(A1487,OFFSET('Классификация клиентов'!$A$6,1,0,1000,2),2,0)</f>
        <v>1</v>
      </c>
      <c r="K1487" s="15">
        <f t="shared" si="162"/>
        <v>1</v>
      </c>
      <c r="L1487" s="15"/>
      <c r="M1487" s="15"/>
      <c r="N1487" s="16">
        <f t="shared" ca="1" si="164"/>
        <v>1</v>
      </c>
      <c r="O1487" s="8">
        <f t="shared" ca="1" si="165"/>
        <v>1</v>
      </c>
      <c r="P1487" s="8">
        <f t="shared" ca="1" si="166"/>
        <v>1</v>
      </c>
      <c r="Q1487" s="8">
        <f t="shared" si="163"/>
        <v>0</v>
      </c>
      <c r="R1487" s="16">
        <v>1</v>
      </c>
      <c r="S1487" s="16"/>
      <c r="T1487" s="19">
        <v>42729</v>
      </c>
      <c r="U1487" s="16">
        <v>0</v>
      </c>
      <c r="V1487" s="19"/>
      <c r="W1487" s="160"/>
      <c r="X1487" s="160"/>
      <c r="Y1487" s="160"/>
      <c r="Z1487" s="160"/>
      <c r="AA1487" s="160"/>
      <c r="AB1487" s="10">
        <v>42726</v>
      </c>
      <c r="AC1487" t="s">
        <v>239</v>
      </c>
      <c r="AD1487" s="160">
        <f t="shared" si="167"/>
        <v>0</v>
      </c>
      <c r="AF1487" t="s">
        <v>466</v>
      </c>
      <c r="AG1487" t="str">
        <f t="shared" si="168"/>
        <v/>
      </c>
    </row>
    <row r="1488" spans="1:33" x14ac:dyDescent="0.25">
      <c r="A1488">
        <v>8135</v>
      </c>
      <c r="B1488">
        <v>27193</v>
      </c>
      <c r="C1488" s="6" t="s">
        <v>6750</v>
      </c>
      <c r="D1488" s="8">
        <v>176180724.44</v>
      </c>
      <c r="E1488" s="6" t="s">
        <v>6754</v>
      </c>
      <c r="G1488" s="10">
        <v>42705</v>
      </c>
      <c r="J1488" s="133">
        <f ca="1">VLOOKUP(A1488,OFFSET('Классификация клиентов'!$A$6,1,0,1000,2),2,0)</f>
        <v>1</v>
      </c>
      <c r="K1488" s="15">
        <f t="shared" si="162"/>
        <v>1</v>
      </c>
      <c r="L1488" s="15"/>
      <c r="M1488" s="15"/>
      <c r="N1488" s="16">
        <f t="shared" ca="1" si="164"/>
        <v>1</v>
      </c>
      <c r="O1488" s="8">
        <f t="shared" ca="1" si="165"/>
        <v>1</v>
      </c>
      <c r="P1488" s="8">
        <f t="shared" ca="1" si="166"/>
        <v>1</v>
      </c>
      <c r="Q1488" s="8">
        <f t="shared" si="163"/>
        <v>0</v>
      </c>
      <c r="R1488" s="16">
        <v>1</v>
      </c>
      <c r="S1488" s="16"/>
      <c r="T1488" s="19">
        <v>42724</v>
      </c>
      <c r="U1488" s="16">
        <v>0</v>
      </c>
      <c r="V1488" s="19"/>
      <c r="W1488" s="160"/>
      <c r="X1488" s="160"/>
      <c r="Y1488" s="160"/>
      <c r="Z1488" s="160"/>
      <c r="AA1488" s="160"/>
      <c r="AB1488" s="10">
        <v>42726</v>
      </c>
      <c r="AC1488" t="s">
        <v>4334</v>
      </c>
      <c r="AD1488" s="160">
        <f t="shared" si="167"/>
        <v>0</v>
      </c>
      <c r="AF1488" t="s">
        <v>466</v>
      </c>
      <c r="AG1488" t="str">
        <f t="shared" si="168"/>
        <v/>
      </c>
    </row>
    <row r="1489" spans="1:33" x14ac:dyDescent="0.25">
      <c r="A1489">
        <v>8137</v>
      </c>
      <c r="B1489">
        <v>27192</v>
      </c>
      <c r="C1489" s="6" t="s">
        <v>6751</v>
      </c>
      <c r="D1489" s="8">
        <v>177384831.84999999</v>
      </c>
      <c r="E1489" s="6" t="s">
        <v>6755</v>
      </c>
      <c r="G1489" s="10">
        <v>42705</v>
      </c>
      <c r="J1489" s="133">
        <f ca="1">VLOOKUP(A1489,OFFSET('Классификация клиентов'!$A$6,1,0,1000,2),2,0)</f>
        <v>1</v>
      </c>
      <c r="K1489" s="15">
        <f t="shared" si="162"/>
        <v>1</v>
      </c>
      <c r="L1489" s="15"/>
      <c r="M1489" s="15"/>
      <c r="N1489" s="16">
        <f t="shared" ca="1" si="164"/>
        <v>1</v>
      </c>
      <c r="O1489" s="8">
        <f t="shared" ca="1" si="165"/>
        <v>1</v>
      </c>
      <c r="P1489" s="8">
        <f t="shared" ca="1" si="166"/>
        <v>1</v>
      </c>
      <c r="Q1489" s="8">
        <f t="shared" si="163"/>
        <v>0</v>
      </c>
      <c r="R1489" s="16">
        <v>1</v>
      </c>
      <c r="S1489" s="16"/>
      <c r="T1489" s="19">
        <v>42724</v>
      </c>
      <c r="U1489" s="16">
        <v>0</v>
      </c>
      <c r="V1489" s="19"/>
      <c r="W1489" s="160"/>
      <c r="X1489" s="160"/>
      <c r="Y1489" s="160"/>
      <c r="Z1489" s="160"/>
      <c r="AA1489" s="160"/>
      <c r="AB1489" s="10">
        <v>42726</v>
      </c>
      <c r="AC1489" t="s">
        <v>4334</v>
      </c>
      <c r="AD1489" s="160">
        <f t="shared" si="167"/>
        <v>0</v>
      </c>
      <c r="AF1489" t="s">
        <v>466</v>
      </c>
      <c r="AG1489" t="str">
        <f t="shared" si="168"/>
        <v/>
      </c>
    </row>
    <row r="1490" spans="1:33" x14ac:dyDescent="0.25">
      <c r="A1490">
        <v>8141</v>
      </c>
      <c r="B1490">
        <v>26610</v>
      </c>
      <c r="C1490" s="6" t="s">
        <v>5387</v>
      </c>
      <c r="D1490" s="8">
        <v>8893083.1899999995</v>
      </c>
      <c r="E1490" s="6" t="s">
        <v>5391</v>
      </c>
      <c r="G1490" s="10">
        <v>41542</v>
      </c>
      <c r="J1490" s="133">
        <f ca="1">VLOOKUP(A1490,OFFSET('Классификация клиентов'!$A$6,1,0,1000,2),2,0)</f>
        <v>3</v>
      </c>
      <c r="K1490" s="15">
        <f t="shared" si="162"/>
        <v>3</v>
      </c>
      <c r="L1490" s="15">
        <v>-1</v>
      </c>
      <c r="M1490" s="15" t="s">
        <v>178</v>
      </c>
      <c r="N1490" s="16">
        <f t="shared" ca="1" si="164"/>
        <v>4</v>
      </c>
      <c r="O1490" s="8">
        <f t="shared" ca="1" si="165"/>
        <v>4</v>
      </c>
      <c r="P1490" s="8">
        <f t="shared" ca="1" si="166"/>
        <v>4</v>
      </c>
      <c r="Q1490" s="8">
        <f t="shared" si="163"/>
        <v>0</v>
      </c>
      <c r="R1490" s="16">
        <v>1</v>
      </c>
      <c r="S1490" s="16"/>
      <c r="T1490" s="19">
        <v>36526</v>
      </c>
      <c r="U1490" s="16">
        <v>247</v>
      </c>
      <c r="V1490" s="19"/>
      <c r="W1490" s="160">
        <v>0</v>
      </c>
      <c r="X1490" s="160"/>
      <c r="Y1490" s="160"/>
      <c r="Z1490" s="160"/>
      <c r="AA1490" s="160"/>
      <c r="AB1490" s="10">
        <v>42619</v>
      </c>
      <c r="AC1490" t="s">
        <v>563</v>
      </c>
      <c r="AD1490" s="160">
        <f t="shared" si="167"/>
        <v>1</v>
      </c>
      <c r="AF1490" t="s">
        <v>5392</v>
      </c>
      <c r="AG1490" t="str">
        <f t="shared" si="168"/>
        <v>реструктуризация (РМКК №53 от 2015-06-16)</v>
      </c>
    </row>
    <row r="1491" spans="1:33" x14ac:dyDescent="0.25">
      <c r="A1491">
        <v>8141</v>
      </c>
      <c r="B1491">
        <v>26611</v>
      </c>
      <c r="C1491" s="6" t="s">
        <v>5388</v>
      </c>
      <c r="D1491" s="8">
        <v>120000000</v>
      </c>
      <c r="E1491" s="6" t="s">
        <v>5393</v>
      </c>
      <c r="G1491" s="10">
        <v>42283</v>
      </c>
      <c r="J1491" s="133">
        <f ca="1">VLOOKUP(A1491,OFFSET('Классификация клиентов'!$A$6,1,0,1000,2),2,0)</f>
        <v>3</v>
      </c>
      <c r="K1491" s="15">
        <f t="shared" si="162"/>
        <v>3</v>
      </c>
      <c r="L1491" s="15">
        <v>-1</v>
      </c>
      <c r="M1491" s="15" t="s">
        <v>178</v>
      </c>
      <c r="N1491" s="16">
        <f t="shared" ca="1" si="164"/>
        <v>4</v>
      </c>
      <c r="O1491" s="8">
        <f t="shared" ca="1" si="165"/>
        <v>4</v>
      </c>
      <c r="P1491" s="8">
        <f t="shared" ca="1" si="166"/>
        <v>4</v>
      </c>
      <c r="Q1491" s="8">
        <f t="shared" si="163"/>
        <v>0</v>
      </c>
      <c r="R1491" s="16">
        <v>1</v>
      </c>
      <c r="S1491" s="16"/>
      <c r="T1491" s="19">
        <v>36526</v>
      </c>
      <c r="U1491" s="16">
        <v>246</v>
      </c>
      <c r="V1491" s="19"/>
      <c r="W1491" s="160">
        <v>1</v>
      </c>
      <c r="X1491" s="160"/>
      <c r="Y1491" s="160"/>
      <c r="Z1491" s="160"/>
      <c r="AA1491" s="160"/>
      <c r="AB1491" s="10">
        <v>42619</v>
      </c>
      <c r="AC1491" t="s">
        <v>563</v>
      </c>
      <c r="AD1491" s="160">
        <f t="shared" si="167"/>
        <v>1</v>
      </c>
      <c r="AF1491" t="s">
        <v>1851</v>
      </c>
      <c r="AG1491" t="str">
        <f t="shared" si="168"/>
        <v>реструктуризация (РУОБ отсутствует)</v>
      </c>
    </row>
    <row r="1492" spans="1:33" x14ac:dyDescent="0.25">
      <c r="A1492">
        <v>8141</v>
      </c>
      <c r="B1492">
        <v>26612</v>
      </c>
      <c r="C1492" s="6" t="s">
        <v>5389</v>
      </c>
      <c r="D1492" s="8">
        <v>300000000</v>
      </c>
      <c r="E1492" s="6" t="s">
        <v>5394</v>
      </c>
      <c r="G1492" s="10">
        <v>42296</v>
      </c>
      <c r="J1492" s="133">
        <f ca="1">VLOOKUP(A1492,OFFSET('Классификация клиентов'!$A$6,1,0,1000,2),2,0)</f>
        <v>3</v>
      </c>
      <c r="K1492" s="15">
        <f t="shared" si="162"/>
        <v>3</v>
      </c>
      <c r="L1492" s="15">
        <v>-1</v>
      </c>
      <c r="M1492" s="15" t="s">
        <v>178</v>
      </c>
      <c r="N1492" s="16">
        <f t="shared" ca="1" si="164"/>
        <v>4</v>
      </c>
      <c r="O1492" s="8">
        <f t="shared" ca="1" si="165"/>
        <v>4</v>
      </c>
      <c r="P1492" s="8">
        <f t="shared" ca="1" si="166"/>
        <v>4</v>
      </c>
      <c r="Q1492" s="8">
        <f t="shared" si="163"/>
        <v>0</v>
      </c>
      <c r="R1492" s="16">
        <v>1</v>
      </c>
      <c r="S1492" s="16"/>
      <c r="T1492" s="19">
        <v>36526</v>
      </c>
      <c r="U1492" s="16">
        <v>226</v>
      </c>
      <c r="V1492" s="19"/>
      <c r="W1492" s="160">
        <v>1</v>
      </c>
      <c r="X1492" s="160"/>
      <c r="Y1492" s="160"/>
      <c r="Z1492" s="160"/>
      <c r="AA1492" s="160"/>
      <c r="AB1492" s="10">
        <v>42619</v>
      </c>
      <c r="AC1492" t="s">
        <v>563</v>
      </c>
      <c r="AD1492" s="160">
        <f t="shared" si="167"/>
        <v>1</v>
      </c>
      <c r="AF1492" t="s">
        <v>1851</v>
      </c>
      <c r="AG1492" t="str">
        <f t="shared" si="168"/>
        <v>реструктуризация (РУОБ отсутствует)</v>
      </c>
    </row>
    <row r="1493" spans="1:33" x14ac:dyDescent="0.25">
      <c r="A1493">
        <v>8148</v>
      </c>
      <c r="B1493">
        <v>26729</v>
      </c>
      <c r="C1493" s="6" t="s">
        <v>5502</v>
      </c>
      <c r="D1493" s="8">
        <v>2000000000</v>
      </c>
      <c r="E1493" s="6" t="s">
        <v>5514</v>
      </c>
      <c r="G1493" s="10">
        <v>42642</v>
      </c>
      <c r="J1493" s="133">
        <f ca="1">VLOOKUP(A1493,OFFSET('Классификация клиентов'!$A$6,1,0,1000,2),2,0)</f>
        <v>1</v>
      </c>
      <c r="K1493" s="15">
        <f t="shared" si="162"/>
        <v>1</v>
      </c>
      <c r="L1493" s="15"/>
      <c r="M1493" s="15"/>
      <c r="N1493" s="16">
        <f t="shared" ca="1" si="164"/>
        <v>1</v>
      </c>
      <c r="O1493" s="8">
        <f t="shared" ca="1" si="165"/>
        <v>1</v>
      </c>
      <c r="P1493" s="8">
        <f t="shared" ca="1" si="166"/>
        <v>1</v>
      </c>
      <c r="Q1493" s="8">
        <f t="shared" si="163"/>
        <v>0</v>
      </c>
      <c r="R1493" s="16">
        <v>1</v>
      </c>
      <c r="S1493" s="16"/>
      <c r="T1493" s="19">
        <v>42668</v>
      </c>
      <c r="U1493" s="16">
        <v>0</v>
      </c>
      <c r="V1493" s="19"/>
      <c r="W1493" s="160"/>
      <c r="X1493" s="160"/>
      <c r="Y1493" s="160">
        <v>0</v>
      </c>
      <c r="Z1493" s="160"/>
      <c r="AA1493" s="160"/>
      <c r="AB1493" s="10">
        <v>42664</v>
      </c>
      <c r="AC1493" t="s">
        <v>296</v>
      </c>
      <c r="AD1493" s="160">
        <f t="shared" si="167"/>
        <v>1</v>
      </c>
      <c r="AF1493" t="s">
        <v>5635</v>
      </c>
      <c r="AG1493" t="str">
        <f t="shared" si="168"/>
        <v>цели: предоставление/погашение займов 3 лицам (РКК КИБ №107 от 2016-09-21)</v>
      </c>
    </row>
    <row r="1494" spans="1:33" x14ac:dyDescent="0.25">
      <c r="A1494">
        <v>8149</v>
      </c>
      <c r="B1494">
        <v>26777</v>
      </c>
      <c r="C1494" s="6" t="s">
        <v>5721</v>
      </c>
      <c r="D1494" s="8">
        <v>200000000</v>
      </c>
      <c r="E1494" s="6" t="s">
        <v>5723</v>
      </c>
      <c r="G1494" s="10">
        <v>42657</v>
      </c>
      <c r="J1494" s="133">
        <f ca="1">VLOOKUP(A1494,OFFSET('Классификация клиентов'!$A$6,1,0,1000,2),2,0)</f>
        <v>1</v>
      </c>
      <c r="K1494" s="15">
        <f t="shared" si="162"/>
        <v>1</v>
      </c>
      <c r="L1494" s="15"/>
      <c r="M1494" s="15"/>
      <c r="N1494" s="16">
        <f t="shared" ca="1" si="164"/>
        <v>1</v>
      </c>
      <c r="O1494" s="8">
        <f t="shared" ca="1" si="165"/>
        <v>1</v>
      </c>
      <c r="P1494" s="8">
        <f t="shared" ca="1" si="166"/>
        <v>1</v>
      </c>
      <c r="Q1494" s="8">
        <f t="shared" si="163"/>
        <v>0</v>
      </c>
      <c r="R1494" s="16">
        <v>1</v>
      </c>
      <c r="S1494" s="16"/>
      <c r="T1494" s="19">
        <v>42684</v>
      </c>
      <c r="U1494" s="16">
        <v>0</v>
      </c>
      <c r="V1494" s="19"/>
      <c r="W1494" s="160"/>
      <c r="X1494" s="160"/>
      <c r="Y1494" s="160">
        <v>0</v>
      </c>
      <c r="Z1494" s="160"/>
      <c r="AA1494" s="160"/>
      <c r="AB1494" s="10">
        <v>42664</v>
      </c>
      <c r="AC1494" t="s">
        <v>4334</v>
      </c>
      <c r="AD1494" s="160">
        <f t="shared" si="167"/>
        <v>1</v>
      </c>
      <c r="AF1494" t="s">
        <v>5724</v>
      </c>
      <c r="AG1494" t="str">
        <f t="shared" si="168"/>
        <v>цели: предоставление/погашение займов 3 лицам (РККМР №32 от 2016-08-25)</v>
      </c>
    </row>
    <row r="1495" spans="1:33" x14ac:dyDescent="0.25">
      <c r="A1495">
        <v>8149</v>
      </c>
      <c r="B1495">
        <v>27141</v>
      </c>
      <c r="C1495" s="6" t="s">
        <v>6367</v>
      </c>
      <c r="D1495" s="8">
        <v>100000000</v>
      </c>
      <c r="E1495" s="6" t="s">
        <v>6372</v>
      </c>
      <c r="G1495" s="10">
        <v>42698</v>
      </c>
      <c r="J1495" s="133">
        <f ca="1">VLOOKUP(A1495,OFFSET('Классификация клиентов'!$A$6,1,0,1000,2),2,0)</f>
        <v>1</v>
      </c>
      <c r="K1495" s="15">
        <f t="shared" si="162"/>
        <v>1</v>
      </c>
      <c r="L1495" s="15"/>
      <c r="M1495" s="15"/>
      <c r="N1495" s="16">
        <f t="shared" ca="1" si="164"/>
        <v>1</v>
      </c>
      <c r="O1495" s="8">
        <f t="shared" ca="1" si="165"/>
        <v>1</v>
      </c>
      <c r="P1495" s="8">
        <f t="shared" ca="1" si="166"/>
        <v>1</v>
      </c>
      <c r="Q1495" s="8">
        <f t="shared" si="163"/>
        <v>0</v>
      </c>
      <c r="R1495" s="16">
        <v>1</v>
      </c>
      <c r="S1495" s="16"/>
      <c r="T1495" s="19">
        <v>42724</v>
      </c>
      <c r="U1495" s="16">
        <v>0</v>
      </c>
      <c r="V1495" s="19"/>
      <c r="W1495" s="160"/>
      <c r="X1495" s="160"/>
      <c r="Y1495" s="160">
        <v>0</v>
      </c>
      <c r="Z1495" s="160"/>
      <c r="AA1495" s="160"/>
      <c r="AB1495" s="10">
        <v>42704</v>
      </c>
      <c r="AC1495" t="s">
        <v>4334</v>
      </c>
      <c r="AD1495" s="160">
        <f t="shared" si="167"/>
        <v>1</v>
      </c>
      <c r="AF1495" t="s">
        <v>5724</v>
      </c>
      <c r="AG1495" t="str">
        <f t="shared" si="168"/>
        <v>цели: предоставление/погашение займов 3 лицам (РККМР №32 от 2016-08-25)</v>
      </c>
    </row>
    <row r="1496" spans="1:33" x14ac:dyDescent="0.25">
      <c r="A1496">
        <v>8155</v>
      </c>
      <c r="B1496">
        <v>27319</v>
      </c>
      <c r="C1496" s="6" t="s">
        <v>6953</v>
      </c>
      <c r="D1496" s="8">
        <v>3549546200</v>
      </c>
      <c r="E1496" s="6" t="s">
        <v>6967</v>
      </c>
      <c r="G1496" s="10">
        <v>42725</v>
      </c>
      <c r="J1496" s="133">
        <f ca="1">VLOOKUP(A1496,OFFSET('Классификация клиентов'!$A$6,1,0,1000,2),2,0)</f>
        <v>1</v>
      </c>
      <c r="K1496" s="15">
        <f t="shared" si="162"/>
        <v>1</v>
      </c>
      <c r="L1496" s="15"/>
      <c r="M1496" s="15"/>
      <c r="N1496" s="16">
        <f t="shared" ca="1" si="164"/>
        <v>1</v>
      </c>
      <c r="O1496" s="8">
        <f t="shared" ca="1" si="165"/>
        <v>1</v>
      </c>
      <c r="P1496" s="8">
        <f t="shared" ca="1" si="166"/>
        <v>1</v>
      </c>
      <c r="Q1496" s="8">
        <f t="shared" si="163"/>
        <v>0</v>
      </c>
      <c r="R1496" s="16">
        <v>1</v>
      </c>
      <c r="S1496" s="16"/>
      <c r="T1496" s="19">
        <v>36526</v>
      </c>
      <c r="U1496" s="16">
        <v>0</v>
      </c>
      <c r="V1496" s="19"/>
      <c r="W1496" s="160"/>
      <c r="X1496" s="160"/>
      <c r="Y1496" s="160"/>
      <c r="Z1496" s="160"/>
      <c r="AA1496" s="160"/>
      <c r="AB1496" s="10">
        <v>42766</v>
      </c>
      <c r="AC1496" t="s">
        <v>298</v>
      </c>
      <c r="AD1496" s="160">
        <f t="shared" si="167"/>
        <v>0</v>
      </c>
      <c r="AF1496" t="s">
        <v>466</v>
      </c>
      <c r="AG1496" t="str">
        <f t="shared" si="168"/>
        <v/>
      </c>
    </row>
    <row r="1497" spans="1:33" x14ac:dyDescent="0.25">
      <c r="A1497">
        <v>8155</v>
      </c>
      <c r="B1497">
        <v>27342</v>
      </c>
      <c r="C1497" s="6" t="s">
        <v>7000</v>
      </c>
      <c r="D1497" s="8">
        <v>1804854000</v>
      </c>
      <c r="E1497" s="6" t="s">
        <v>7021</v>
      </c>
      <c r="G1497" s="10">
        <v>42730</v>
      </c>
      <c r="J1497" s="133">
        <f ca="1">VLOOKUP(A1497,OFFSET('Классификация клиентов'!$A$6,1,0,1000,2),2,0)</f>
        <v>1</v>
      </c>
      <c r="K1497" s="15">
        <f t="shared" si="162"/>
        <v>1</v>
      </c>
      <c r="L1497" s="15"/>
      <c r="M1497" s="15"/>
      <c r="N1497" s="16">
        <f t="shared" ca="1" si="164"/>
        <v>1</v>
      </c>
      <c r="O1497" s="8">
        <f t="shared" ca="1" si="165"/>
        <v>1</v>
      </c>
      <c r="P1497" s="8">
        <f t="shared" ca="1" si="166"/>
        <v>1</v>
      </c>
      <c r="Q1497" s="8">
        <f t="shared" si="163"/>
        <v>0</v>
      </c>
      <c r="R1497" s="16">
        <v>1</v>
      </c>
      <c r="S1497" s="16"/>
      <c r="T1497" s="19">
        <v>42730</v>
      </c>
      <c r="U1497" s="16">
        <v>0</v>
      </c>
      <c r="V1497" s="19"/>
      <c r="W1497" s="160"/>
      <c r="X1497" s="160"/>
      <c r="Y1497" s="160">
        <v>0</v>
      </c>
      <c r="Z1497" s="160"/>
      <c r="AA1497" s="160"/>
      <c r="AB1497" s="10">
        <v>42735</v>
      </c>
      <c r="AC1497" t="s">
        <v>296</v>
      </c>
      <c r="AD1497" s="160">
        <f t="shared" si="167"/>
        <v>1</v>
      </c>
      <c r="AF1497" t="s">
        <v>7022</v>
      </c>
      <c r="AG1497" t="str">
        <f t="shared" si="168"/>
        <v>цели: предоставление/погашение займов 3 лицам (РП №108 от 2016-12-13)</v>
      </c>
    </row>
    <row r="1498" spans="1:33" x14ac:dyDescent="0.25">
      <c r="A1498">
        <v>8155</v>
      </c>
      <c r="B1498">
        <v>100008155</v>
      </c>
      <c r="C1498" s="6" t="s">
        <v>6138</v>
      </c>
      <c r="D1498" s="8">
        <v>8501169285.5</v>
      </c>
      <c r="E1498" s="6"/>
      <c r="G1498" s="10"/>
      <c r="J1498" s="133">
        <f ca="1">VLOOKUP(A1498,OFFSET('Классификация клиентов'!$A$6,1,0,1000,2),2,0)</f>
        <v>1</v>
      </c>
      <c r="K1498" s="15">
        <f t="shared" ca="1" si="162"/>
        <v>1</v>
      </c>
      <c r="L1498" s="15"/>
      <c r="M1498" s="15"/>
      <c r="N1498" s="16">
        <f t="shared" ca="1" si="164"/>
        <v>1</v>
      </c>
      <c r="O1498" s="8">
        <f t="shared" ca="1" si="165"/>
        <v>1</v>
      </c>
      <c r="P1498" s="8">
        <f t="shared" ca="1" si="166"/>
        <v>1</v>
      </c>
      <c r="Q1498" s="8">
        <f t="shared" si="163"/>
        <v>0</v>
      </c>
      <c r="R1498" s="16"/>
      <c r="S1498" s="16"/>
      <c r="T1498" s="19"/>
      <c r="U1498" s="16">
        <v>0</v>
      </c>
      <c r="V1498" s="19"/>
      <c r="W1498" s="160"/>
      <c r="X1498" s="160"/>
      <c r="Y1498" s="160"/>
      <c r="Z1498" s="160"/>
      <c r="AA1498" s="160"/>
      <c r="AB1498" s="10"/>
      <c r="AD1498" s="160">
        <f t="shared" si="167"/>
        <v>0</v>
      </c>
      <c r="AG1498" t="str">
        <f t="shared" si="168"/>
        <v/>
      </c>
    </row>
    <row r="1499" spans="1:33" x14ac:dyDescent="0.25">
      <c r="A1499">
        <v>8157</v>
      </c>
      <c r="B1499">
        <v>26713</v>
      </c>
      <c r="C1499" s="6" t="s">
        <v>5503</v>
      </c>
      <c r="D1499" s="8">
        <v>1000000000</v>
      </c>
      <c r="E1499" s="6" t="s">
        <v>5515</v>
      </c>
      <c r="G1499" s="10">
        <v>42643</v>
      </c>
      <c r="J1499" s="133">
        <f ca="1">VLOOKUP(A1499,OFFSET('Классификация клиентов'!$A$6,1,0,1000,2),2,0)</f>
        <v>1</v>
      </c>
      <c r="K1499" s="15">
        <f t="shared" si="162"/>
        <v>1</v>
      </c>
      <c r="L1499" s="15"/>
      <c r="M1499" s="15"/>
      <c r="N1499" s="16">
        <f t="shared" ca="1" si="164"/>
        <v>1</v>
      </c>
      <c r="O1499" s="8">
        <f t="shared" ca="1" si="165"/>
        <v>1</v>
      </c>
      <c r="P1499" s="8">
        <f t="shared" ca="1" si="166"/>
        <v>1</v>
      </c>
      <c r="Q1499" s="8">
        <f t="shared" si="163"/>
        <v>0</v>
      </c>
      <c r="R1499" s="16">
        <v>1</v>
      </c>
      <c r="S1499" s="16"/>
      <c r="T1499" s="19">
        <v>42668</v>
      </c>
      <c r="U1499" s="16">
        <v>0</v>
      </c>
      <c r="V1499" s="19"/>
      <c r="W1499" s="160"/>
      <c r="X1499" s="160"/>
      <c r="Y1499" s="160"/>
      <c r="Z1499" s="160"/>
      <c r="AA1499" s="160"/>
      <c r="AB1499" s="10">
        <v>42735</v>
      </c>
      <c r="AC1499" t="s">
        <v>4334</v>
      </c>
      <c r="AD1499" s="160">
        <f t="shared" si="167"/>
        <v>0</v>
      </c>
      <c r="AF1499" t="s">
        <v>466</v>
      </c>
      <c r="AG1499" t="str">
        <f t="shared" si="168"/>
        <v/>
      </c>
    </row>
    <row r="1500" spans="1:33" x14ac:dyDescent="0.25">
      <c r="A1500">
        <v>8157</v>
      </c>
      <c r="B1500">
        <v>26806</v>
      </c>
      <c r="C1500" s="6" t="s">
        <v>5750</v>
      </c>
      <c r="D1500" s="8">
        <v>1000000000</v>
      </c>
      <c r="E1500" s="6" t="s">
        <v>5755</v>
      </c>
      <c r="G1500" s="10">
        <v>42663</v>
      </c>
      <c r="J1500" s="133">
        <f ca="1">VLOOKUP(A1500,OFFSET('Классификация клиентов'!$A$6,1,0,1000,2),2,0)</f>
        <v>1</v>
      </c>
      <c r="K1500" s="15">
        <f t="shared" si="162"/>
        <v>1</v>
      </c>
      <c r="L1500" s="15"/>
      <c r="M1500" s="15"/>
      <c r="N1500" s="16">
        <f t="shared" ca="1" si="164"/>
        <v>1</v>
      </c>
      <c r="O1500" s="8">
        <f t="shared" ca="1" si="165"/>
        <v>1</v>
      </c>
      <c r="P1500" s="8">
        <f t="shared" ca="1" si="166"/>
        <v>1</v>
      </c>
      <c r="Q1500" s="8">
        <f t="shared" si="163"/>
        <v>0</v>
      </c>
      <c r="R1500" s="16">
        <v>1</v>
      </c>
      <c r="S1500" s="16"/>
      <c r="T1500" s="19">
        <v>42668</v>
      </c>
      <c r="U1500" s="16">
        <v>0</v>
      </c>
      <c r="V1500" s="19"/>
      <c r="W1500" s="160"/>
      <c r="X1500" s="160"/>
      <c r="Y1500" s="160"/>
      <c r="Z1500" s="160"/>
      <c r="AA1500" s="160"/>
      <c r="AB1500" s="10">
        <v>42674</v>
      </c>
      <c r="AC1500" t="s">
        <v>4334</v>
      </c>
      <c r="AD1500" s="160">
        <f t="shared" si="167"/>
        <v>0</v>
      </c>
      <c r="AF1500" t="s">
        <v>466</v>
      </c>
      <c r="AG1500" t="str">
        <f t="shared" si="168"/>
        <v/>
      </c>
    </row>
    <row r="1501" spans="1:33" x14ac:dyDescent="0.25">
      <c r="A1501">
        <v>8157</v>
      </c>
      <c r="B1501">
        <v>26807</v>
      </c>
      <c r="C1501" s="6" t="s">
        <v>6333</v>
      </c>
      <c r="D1501" s="8">
        <v>100000000</v>
      </c>
      <c r="E1501" s="6" t="s">
        <v>6338</v>
      </c>
      <c r="G1501" s="10">
        <v>42663</v>
      </c>
      <c r="J1501" s="133">
        <f ca="1">VLOOKUP(A1501,OFFSET('Классификация клиентов'!$A$6,1,0,1000,2),2,0)</f>
        <v>1</v>
      </c>
      <c r="K1501" s="15">
        <f t="shared" si="162"/>
        <v>1</v>
      </c>
      <c r="L1501" s="15"/>
      <c r="M1501" s="15"/>
      <c r="N1501" s="16">
        <f t="shared" ca="1" si="164"/>
        <v>1</v>
      </c>
      <c r="O1501" s="8">
        <f t="shared" ca="1" si="165"/>
        <v>1</v>
      </c>
      <c r="P1501" s="8">
        <f t="shared" ca="1" si="166"/>
        <v>1</v>
      </c>
      <c r="Q1501" s="8">
        <f t="shared" si="163"/>
        <v>0</v>
      </c>
      <c r="R1501" s="16">
        <v>1</v>
      </c>
      <c r="S1501" s="16"/>
      <c r="T1501" s="19">
        <v>42668</v>
      </c>
      <c r="U1501" s="16">
        <v>0</v>
      </c>
      <c r="V1501" s="19"/>
      <c r="W1501" s="160"/>
      <c r="X1501" s="160"/>
      <c r="Y1501" s="160"/>
      <c r="Z1501" s="160"/>
      <c r="AA1501" s="160"/>
      <c r="AB1501" s="10">
        <v>42696</v>
      </c>
      <c r="AC1501" t="s">
        <v>4334</v>
      </c>
      <c r="AD1501" s="160">
        <f t="shared" si="167"/>
        <v>0</v>
      </c>
      <c r="AF1501" t="s">
        <v>466</v>
      </c>
      <c r="AG1501" t="str">
        <f t="shared" si="168"/>
        <v/>
      </c>
    </row>
    <row r="1502" spans="1:33" x14ac:dyDescent="0.25">
      <c r="A1502">
        <v>8162</v>
      </c>
      <c r="B1502">
        <v>26754</v>
      </c>
      <c r="C1502" s="6" t="s">
        <v>5664</v>
      </c>
      <c r="D1502" s="8">
        <v>167470230.44999999</v>
      </c>
      <c r="E1502" s="6" t="s">
        <v>5668</v>
      </c>
      <c r="G1502" s="10">
        <v>42653</v>
      </c>
      <c r="J1502" s="133">
        <f ca="1">VLOOKUP(A1502,OFFSET('Классификация клиентов'!$A$6,1,0,1000,2),2,0)</f>
        <v>1</v>
      </c>
      <c r="K1502" s="15">
        <f t="shared" si="162"/>
        <v>1</v>
      </c>
      <c r="L1502" s="15"/>
      <c r="M1502" s="15"/>
      <c r="N1502" s="16">
        <f t="shared" ca="1" si="164"/>
        <v>1</v>
      </c>
      <c r="O1502" s="8">
        <f t="shared" ca="1" si="165"/>
        <v>1</v>
      </c>
      <c r="P1502" s="8">
        <f t="shared" ca="1" si="166"/>
        <v>1</v>
      </c>
      <c r="Q1502" s="8">
        <f t="shared" si="163"/>
        <v>0</v>
      </c>
      <c r="R1502" s="16">
        <v>1</v>
      </c>
      <c r="S1502" s="16"/>
      <c r="T1502" s="19">
        <v>42674</v>
      </c>
      <c r="U1502" s="16">
        <v>0</v>
      </c>
      <c r="V1502" s="19"/>
      <c r="W1502" s="160"/>
      <c r="X1502" s="160"/>
      <c r="Y1502" s="160">
        <v>0</v>
      </c>
      <c r="Z1502" s="160"/>
      <c r="AA1502" s="160"/>
      <c r="AB1502" s="10">
        <v>42664</v>
      </c>
      <c r="AC1502" t="s">
        <v>4334</v>
      </c>
      <c r="AD1502" s="160">
        <f t="shared" si="167"/>
        <v>1</v>
      </c>
      <c r="AF1502" t="s">
        <v>5669</v>
      </c>
      <c r="AG1502" t="str">
        <f t="shared" si="168"/>
        <v>цели: предоставление/погашение займов 3 лицам (РКК СБ №62 от 2016-08-30)</v>
      </c>
    </row>
    <row r="1503" spans="1:33" x14ac:dyDescent="0.25">
      <c r="A1503">
        <v>8177</v>
      </c>
      <c r="B1503">
        <v>27062</v>
      </c>
      <c r="C1503" s="6" t="s">
        <v>6139</v>
      </c>
      <c r="D1503" s="8">
        <v>28750000</v>
      </c>
      <c r="E1503" s="6" t="s">
        <v>6312</v>
      </c>
      <c r="G1503" s="10">
        <v>42254</v>
      </c>
      <c r="J1503" s="133">
        <f ca="1">VLOOKUP(A1503,OFFSET('Классификация клиентов'!$A$6,1,0,1000,2),2,0)</f>
        <v>2</v>
      </c>
      <c r="K1503" s="15">
        <f t="shared" si="162"/>
        <v>1</v>
      </c>
      <c r="L1503" s="15"/>
      <c r="M1503" s="15"/>
      <c r="N1503" s="16">
        <f t="shared" ca="1" si="164"/>
        <v>2</v>
      </c>
      <c r="O1503" s="8">
        <f t="shared" ca="1" si="165"/>
        <v>2</v>
      </c>
      <c r="P1503" s="8">
        <f t="shared" ca="1" si="166"/>
        <v>2</v>
      </c>
      <c r="Q1503" s="8">
        <f t="shared" si="163"/>
        <v>0</v>
      </c>
      <c r="R1503" s="16">
        <v>1</v>
      </c>
      <c r="S1503" s="16"/>
      <c r="T1503" s="19">
        <v>42335</v>
      </c>
      <c r="U1503" s="16">
        <v>0</v>
      </c>
      <c r="V1503" s="19"/>
      <c r="W1503" s="160"/>
      <c r="X1503" s="160">
        <v>0</v>
      </c>
      <c r="Y1503" s="160">
        <v>0</v>
      </c>
      <c r="Z1503" s="160"/>
      <c r="AA1503" s="160"/>
      <c r="AB1503" s="10">
        <v>42696</v>
      </c>
      <c r="AC1503" t="s">
        <v>4334</v>
      </c>
      <c r="AD1503" s="160">
        <f t="shared" si="167"/>
        <v>2</v>
      </c>
      <c r="AF1503" t="s">
        <v>6313</v>
      </c>
      <c r="AG1503" t="str">
        <f t="shared" si="168"/>
        <v>цели: погашение ранее выданной ссуды (РМКК БМ №46 от 2015-08-20);
цели: предоставление/погашение займов 3 лицам (РМКК БМ №46 от 2015-08-20)</v>
      </c>
    </row>
    <row r="1504" spans="1:33" x14ac:dyDescent="0.25">
      <c r="A1504">
        <v>8177</v>
      </c>
      <c r="B1504">
        <v>27063</v>
      </c>
      <c r="C1504" s="6" t="s">
        <v>6140</v>
      </c>
      <c r="D1504" s="8">
        <v>28750000</v>
      </c>
      <c r="E1504" s="6" t="s">
        <v>6314</v>
      </c>
      <c r="G1504" s="10">
        <v>42254</v>
      </c>
      <c r="J1504" s="133">
        <f ca="1">VLOOKUP(A1504,OFFSET('Классификация клиентов'!$A$6,1,0,1000,2),2,0)</f>
        <v>2</v>
      </c>
      <c r="K1504" s="15">
        <f t="shared" si="162"/>
        <v>1</v>
      </c>
      <c r="L1504" s="15"/>
      <c r="M1504" s="15"/>
      <c r="N1504" s="16">
        <f t="shared" ca="1" si="164"/>
        <v>2</v>
      </c>
      <c r="O1504" s="8">
        <f t="shared" ca="1" si="165"/>
        <v>2</v>
      </c>
      <c r="P1504" s="8">
        <f t="shared" ca="1" si="166"/>
        <v>2</v>
      </c>
      <c r="Q1504" s="8">
        <f t="shared" si="163"/>
        <v>0</v>
      </c>
      <c r="R1504" s="16">
        <v>1</v>
      </c>
      <c r="S1504" s="16"/>
      <c r="T1504" s="19">
        <v>42335</v>
      </c>
      <c r="U1504" s="16">
        <v>0</v>
      </c>
      <c r="V1504" s="19"/>
      <c r="W1504" s="160"/>
      <c r="X1504" s="160">
        <v>0</v>
      </c>
      <c r="Y1504" s="160">
        <v>0</v>
      </c>
      <c r="Z1504" s="160"/>
      <c r="AA1504" s="160"/>
      <c r="AB1504" s="10">
        <v>42696</v>
      </c>
      <c r="AC1504" t="s">
        <v>4334</v>
      </c>
      <c r="AD1504" s="160">
        <f t="shared" si="167"/>
        <v>2</v>
      </c>
      <c r="AF1504" t="s">
        <v>6313</v>
      </c>
      <c r="AG1504" t="str">
        <f t="shared" si="168"/>
        <v>цели: погашение ранее выданной ссуды (РМКК БМ №46 от 2015-08-20);
цели: предоставление/погашение займов 3 лицам (РМКК БМ №46 от 2015-08-20)</v>
      </c>
    </row>
    <row r="1505" spans="1:33" x14ac:dyDescent="0.25">
      <c r="A1505">
        <v>8177</v>
      </c>
      <c r="B1505">
        <v>27065</v>
      </c>
      <c r="C1505" s="6" t="s">
        <v>6141</v>
      </c>
      <c r="D1505" s="8">
        <v>28750000</v>
      </c>
      <c r="E1505" s="6" t="s">
        <v>6315</v>
      </c>
      <c r="G1505" s="10">
        <v>42254</v>
      </c>
      <c r="J1505" s="133">
        <f ca="1">VLOOKUP(A1505,OFFSET('Классификация клиентов'!$A$6,1,0,1000,2),2,0)</f>
        <v>2</v>
      </c>
      <c r="K1505" s="15">
        <f t="shared" si="162"/>
        <v>1</v>
      </c>
      <c r="L1505" s="15"/>
      <c r="M1505" s="15"/>
      <c r="N1505" s="16">
        <f t="shared" ca="1" si="164"/>
        <v>2</v>
      </c>
      <c r="O1505" s="8">
        <f t="shared" ca="1" si="165"/>
        <v>2</v>
      </c>
      <c r="P1505" s="8">
        <f t="shared" ca="1" si="166"/>
        <v>2</v>
      </c>
      <c r="Q1505" s="8">
        <f t="shared" si="163"/>
        <v>0</v>
      </c>
      <c r="R1505" s="16">
        <v>1</v>
      </c>
      <c r="S1505" s="16"/>
      <c r="T1505" s="19">
        <v>42335</v>
      </c>
      <c r="U1505" s="16">
        <v>0</v>
      </c>
      <c r="V1505" s="19"/>
      <c r="W1505" s="160"/>
      <c r="X1505" s="160">
        <v>0</v>
      </c>
      <c r="Y1505" s="160">
        <v>0</v>
      </c>
      <c r="Z1505" s="160"/>
      <c r="AA1505" s="160"/>
      <c r="AB1505" s="10">
        <v>42696</v>
      </c>
      <c r="AC1505" t="s">
        <v>4334</v>
      </c>
      <c r="AD1505" s="160">
        <f t="shared" si="167"/>
        <v>2</v>
      </c>
      <c r="AF1505" t="s">
        <v>6313</v>
      </c>
      <c r="AG1505" t="str">
        <f t="shared" si="168"/>
        <v>цели: погашение ранее выданной ссуды (РМКК БМ №46 от 2015-08-20);
цели: предоставление/погашение займов 3 лицам (РМКК БМ №46 от 2015-08-20)</v>
      </c>
    </row>
    <row r="1506" spans="1:33" x14ac:dyDescent="0.25">
      <c r="A1506">
        <v>8177</v>
      </c>
      <c r="B1506">
        <v>27066</v>
      </c>
      <c r="C1506" s="6" t="s">
        <v>6142</v>
      </c>
      <c r="D1506" s="8">
        <v>28750000</v>
      </c>
      <c r="E1506" s="6" t="s">
        <v>6316</v>
      </c>
      <c r="G1506" s="10">
        <v>42254</v>
      </c>
      <c r="J1506" s="133">
        <f ca="1">VLOOKUP(A1506,OFFSET('Классификация клиентов'!$A$6,1,0,1000,2),2,0)</f>
        <v>2</v>
      </c>
      <c r="K1506" s="15">
        <f t="shared" si="162"/>
        <v>1</v>
      </c>
      <c r="L1506" s="15"/>
      <c r="M1506" s="15"/>
      <c r="N1506" s="16">
        <f t="shared" ca="1" si="164"/>
        <v>2</v>
      </c>
      <c r="O1506" s="8">
        <f t="shared" ca="1" si="165"/>
        <v>2</v>
      </c>
      <c r="P1506" s="8">
        <f t="shared" ca="1" si="166"/>
        <v>2</v>
      </c>
      <c r="Q1506" s="8">
        <f t="shared" si="163"/>
        <v>0</v>
      </c>
      <c r="R1506" s="16">
        <v>1</v>
      </c>
      <c r="S1506" s="16"/>
      <c r="T1506" s="19">
        <v>42335</v>
      </c>
      <c r="U1506" s="16">
        <v>0</v>
      </c>
      <c r="V1506" s="19"/>
      <c r="W1506" s="160"/>
      <c r="X1506" s="160">
        <v>0</v>
      </c>
      <c r="Y1506" s="160">
        <v>0</v>
      </c>
      <c r="Z1506" s="160"/>
      <c r="AA1506" s="160"/>
      <c r="AB1506" s="10">
        <v>42696</v>
      </c>
      <c r="AC1506" t="s">
        <v>4334</v>
      </c>
      <c r="AD1506" s="160">
        <f t="shared" si="167"/>
        <v>2</v>
      </c>
      <c r="AF1506" t="s">
        <v>6313</v>
      </c>
      <c r="AG1506" t="str">
        <f t="shared" si="168"/>
        <v>цели: погашение ранее выданной ссуды (РМКК БМ №46 от 2015-08-20);
цели: предоставление/погашение займов 3 лицам (РМКК БМ №46 от 2015-08-20)</v>
      </c>
    </row>
    <row r="1507" spans="1:33" x14ac:dyDescent="0.25">
      <c r="A1507">
        <v>8177</v>
      </c>
      <c r="B1507">
        <v>27067</v>
      </c>
      <c r="C1507" s="6" t="s">
        <v>6143</v>
      </c>
      <c r="D1507" s="8">
        <v>28750000</v>
      </c>
      <c r="E1507" s="6" t="s">
        <v>6317</v>
      </c>
      <c r="G1507" s="10">
        <v>42254</v>
      </c>
      <c r="J1507" s="133">
        <f ca="1">VLOOKUP(A1507,OFFSET('Классификация клиентов'!$A$6,1,0,1000,2),2,0)</f>
        <v>2</v>
      </c>
      <c r="K1507" s="15">
        <f t="shared" si="162"/>
        <v>1</v>
      </c>
      <c r="L1507" s="15"/>
      <c r="M1507" s="15"/>
      <c r="N1507" s="16">
        <f t="shared" ca="1" si="164"/>
        <v>2</v>
      </c>
      <c r="O1507" s="8">
        <f t="shared" ca="1" si="165"/>
        <v>2</v>
      </c>
      <c r="P1507" s="8">
        <f t="shared" ca="1" si="166"/>
        <v>2</v>
      </c>
      <c r="Q1507" s="8">
        <f t="shared" si="163"/>
        <v>0</v>
      </c>
      <c r="R1507" s="16">
        <v>1</v>
      </c>
      <c r="S1507" s="16"/>
      <c r="T1507" s="19">
        <v>42335</v>
      </c>
      <c r="U1507" s="16">
        <v>0</v>
      </c>
      <c r="V1507" s="19"/>
      <c r="W1507" s="160"/>
      <c r="X1507" s="160">
        <v>0</v>
      </c>
      <c r="Y1507" s="160">
        <v>0</v>
      </c>
      <c r="Z1507" s="160"/>
      <c r="AA1507" s="160"/>
      <c r="AB1507" s="10">
        <v>42696</v>
      </c>
      <c r="AC1507" t="s">
        <v>4334</v>
      </c>
      <c r="AD1507" s="160">
        <f t="shared" si="167"/>
        <v>2</v>
      </c>
      <c r="AF1507" t="s">
        <v>6313</v>
      </c>
      <c r="AG1507" t="str">
        <f t="shared" si="168"/>
        <v>цели: погашение ранее выданной ссуды (РМКК БМ №46 от 2015-08-20);
цели: предоставление/погашение займов 3 лицам (РМКК БМ №46 от 2015-08-20)</v>
      </c>
    </row>
    <row r="1508" spans="1:33" x14ac:dyDescent="0.25">
      <c r="A1508">
        <v>8177</v>
      </c>
      <c r="B1508">
        <v>27068</v>
      </c>
      <c r="C1508" s="6" t="s">
        <v>6144</v>
      </c>
      <c r="D1508" s="8">
        <v>28750000</v>
      </c>
      <c r="E1508" s="6" t="s">
        <v>6318</v>
      </c>
      <c r="G1508" s="10">
        <v>42254</v>
      </c>
      <c r="J1508" s="133">
        <f ca="1">VLOOKUP(A1508,OFFSET('Классификация клиентов'!$A$6,1,0,1000,2),2,0)</f>
        <v>2</v>
      </c>
      <c r="K1508" s="15">
        <f t="shared" si="162"/>
        <v>1</v>
      </c>
      <c r="L1508" s="15"/>
      <c r="M1508" s="15"/>
      <c r="N1508" s="16">
        <f t="shared" ca="1" si="164"/>
        <v>2</v>
      </c>
      <c r="O1508" s="8">
        <f t="shared" ca="1" si="165"/>
        <v>2</v>
      </c>
      <c r="P1508" s="8">
        <f t="shared" ca="1" si="166"/>
        <v>2</v>
      </c>
      <c r="Q1508" s="8">
        <f t="shared" si="163"/>
        <v>0</v>
      </c>
      <c r="R1508" s="16">
        <v>1</v>
      </c>
      <c r="S1508" s="16"/>
      <c r="T1508" s="19">
        <v>42335</v>
      </c>
      <c r="U1508" s="16">
        <v>0</v>
      </c>
      <c r="V1508" s="19"/>
      <c r="W1508" s="160"/>
      <c r="X1508" s="160">
        <v>0</v>
      </c>
      <c r="Y1508" s="160">
        <v>0</v>
      </c>
      <c r="Z1508" s="160"/>
      <c r="AA1508" s="160"/>
      <c r="AB1508" s="10">
        <v>42696</v>
      </c>
      <c r="AC1508" t="s">
        <v>4334</v>
      </c>
      <c r="AD1508" s="160">
        <f t="shared" si="167"/>
        <v>2</v>
      </c>
      <c r="AF1508" t="s">
        <v>6313</v>
      </c>
      <c r="AG1508" t="str">
        <f t="shared" si="168"/>
        <v>цели: погашение ранее выданной ссуды (РМКК БМ №46 от 2015-08-20);
цели: предоставление/погашение займов 3 лицам (РМКК БМ №46 от 2015-08-20)</v>
      </c>
    </row>
    <row r="1509" spans="1:33" x14ac:dyDescent="0.25">
      <c r="A1509">
        <v>8181</v>
      </c>
      <c r="B1509">
        <v>27234</v>
      </c>
      <c r="C1509" s="6" t="s">
        <v>6787</v>
      </c>
      <c r="D1509" s="8">
        <v>2399370607.0100002</v>
      </c>
      <c r="E1509" s="6" t="s">
        <v>6791</v>
      </c>
      <c r="G1509" s="10">
        <v>42706</v>
      </c>
      <c r="J1509" s="133">
        <f ca="1">VLOOKUP(A1509,OFFSET('Классификация клиентов'!$A$6,1,0,1000,2),2,0)</f>
        <v>1</v>
      </c>
      <c r="K1509" s="15">
        <f t="shared" si="162"/>
        <v>1</v>
      </c>
      <c r="L1509" s="15"/>
      <c r="M1509" s="15"/>
      <c r="N1509" s="16">
        <f t="shared" ca="1" si="164"/>
        <v>1</v>
      </c>
      <c r="O1509" s="8">
        <f t="shared" ca="1" si="165"/>
        <v>1</v>
      </c>
      <c r="P1509" s="8">
        <f t="shared" ca="1" si="166"/>
        <v>1</v>
      </c>
      <c r="Q1509" s="8">
        <f t="shared" si="163"/>
        <v>0</v>
      </c>
      <c r="R1509" s="16">
        <v>1</v>
      </c>
      <c r="S1509" s="16"/>
      <c r="T1509" s="19">
        <v>42713</v>
      </c>
      <c r="U1509" s="16">
        <v>0</v>
      </c>
      <c r="V1509" s="19"/>
      <c r="W1509" s="160"/>
      <c r="X1509" s="160"/>
      <c r="Y1509" s="160"/>
      <c r="Z1509" s="160"/>
      <c r="AA1509" s="160"/>
      <c r="AB1509" s="10">
        <v>42726</v>
      </c>
      <c r="AC1509" t="s">
        <v>296</v>
      </c>
      <c r="AD1509" s="160">
        <f t="shared" si="167"/>
        <v>0</v>
      </c>
      <c r="AF1509" t="s">
        <v>466</v>
      </c>
      <c r="AG1509" t="str">
        <f t="shared" si="168"/>
        <v/>
      </c>
    </row>
    <row r="1510" spans="1:33" x14ac:dyDescent="0.25">
      <c r="A1510">
        <v>8192</v>
      </c>
      <c r="B1510">
        <v>26765</v>
      </c>
      <c r="C1510" s="6" t="s">
        <v>5598</v>
      </c>
      <c r="D1510" s="8">
        <v>151060.26</v>
      </c>
      <c r="E1510" s="6" t="s">
        <v>5674</v>
      </c>
      <c r="G1510" s="10">
        <v>42620</v>
      </c>
      <c r="J1510" s="133">
        <f ca="1">VLOOKUP(A1510,OFFSET('Классификация клиентов'!$A$6,1,0,1000,2),2,0)</f>
        <v>2</v>
      </c>
      <c r="K1510" s="15">
        <f t="shared" ca="1" si="162"/>
        <v>3</v>
      </c>
      <c r="L1510" s="15"/>
      <c r="M1510" s="15"/>
      <c r="N1510" s="16">
        <f t="shared" ca="1" si="164"/>
        <v>4</v>
      </c>
      <c r="O1510" s="8">
        <f t="shared" ca="1" si="165"/>
        <v>4</v>
      </c>
      <c r="P1510" s="8">
        <f t="shared" ca="1" si="166"/>
        <v>4</v>
      </c>
      <c r="Q1510" s="8">
        <f t="shared" si="163"/>
        <v>0</v>
      </c>
      <c r="R1510" s="16">
        <v>0</v>
      </c>
      <c r="S1510" s="16"/>
      <c r="T1510" s="19">
        <v>219148</v>
      </c>
      <c r="U1510" s="16">
        <v>147</v>
      </c>
      <c r="V1510" s="19"/>
      <c r="W1510" s="160"/>
      <c r="X1510" s="160"/>
      <c r="Y1510" s="160"/>
      <c r="Z1510" s="160"/>
      <c r="AA1510" s="160"/>
      <c r="AB1510" s="10">
        <v>42704</v>
      </c>
      <c r="AC1510" t="s">
        <v>298</v>
      </c>
      <c r="AD1510" s="160">
        <f t="shared" si="167"/>
        <v>0</v>
      </c>
      <c r="AF1510" t="s">
        <v>466</v>
      </c>
      <c r="AG1510" t="str">
        <f t="shared" si="168"/>
        <v/>
      </c>
    </row>
    <row r="1511" spans="1:33" x14ac:dyDescent="0.25">
      <c r="A1511">
        <v>8193</v>
      </c>
      <c r="B1511">
        <v>26766</v>
      </c>
      <c r="C1511" s="6" t="s">
        <v>5604</v>
      </c>
      <c r="D1511" s="8">
        <v>279063.52</v>
      </c>
      <c r="E1511" s="6" t="s">
        <v>5675</v>
      </c>
      <c r="G1511" s="10">
        <v>42635</v>
      </c>
      <c r="J1511" s="133">
        <f ca="1">VLOOKUP(A1511,OFFSET('Классификация клиентов'!$A$6,1,0,1000,2),2,0)</f>
        <v>2</v>
      </c>
      <c r="K1511" s="15">
        <f t="shared" ca="1" si="162"/>
        <v>3</v>
      </c>
      <c r="L1511" s="15"/>
      <c r="M1511" s="15"/>
      <c r="N1511" s="16">
        <f t="shared" ca="1" si="164"/>
        <v>4</v>
      </c>
      <c r="O1511" s="8">
        <f t="shared" ca="1" si="165"/>
        <v>4</v>
      </c>
      <c r="P1511" s="8">
        <f t="shared" ca="1" si="166"/>
        <v>4</v>
      </c>
      <c r="Q1511" s="8">
        <f t="shared" si="163"/>
        <v>0</v>
      </c>
      <c r="R1511" s="16">
        <v>0</v>
      </c>
      <c r="S1511" s="16"/>
      <c r="T1511" s="19">
        <v>219148</v>
      </c>
      <c r="U1511" s="16">
        <v>134</v>
      </c>
      <c r="V1511" s="19"/>
      <c r="W1511" s="160"/>
      <c r="X1511" s="160"/>
      <c r="Y1511" s="160"/>
      <c r="Z1511" s="160"/>
      <c r="AA1511" s="160"/>
      <c r="AB1511" s="10">
        <v>42704</v>
      </c>
      <c r="AC1511" t="s">
        <v>298</v>
      </c>
      <c r="AD1511" s="160">
        <f t="shared" si="167"/>
        <v>0</v>
      </c>
      <c r="AF1511" t="s">
        <v>466</v>
      </c>
      <c r="AG1511" t="str">
        <f t="shared" si="168"/>
        <v/>
      </c>
    </row>
    <row r="1512" spans="1:33" x14ac:dyDescent="0.25">
      <c r="A1512">
        <v>8197</v>
      </c>
      <c r="B1512">
        <v>27118</v>
      </c>
      <c r="C1512" s="6" t="s">
        <v>6354</v>
      </c>
      <c r="D1512" s="8">
        <v>198687950</v>
      </c>
      <c r="E1512" s="6" t="s">
        <v>6358</v>
      </c>
      <c r="G1512" s="10">
        <v>42695</v>
      </c>
      <c r="J1512" s="133">
        <f ca="1">VLOOKUP(A1512,OFFSET('Классификация клиентов'!$A$6,1,0,1000,2),2,0)</f>
        <v>1</v>
      </c>
      <c r="K1512" s="15">
        <f t="shared" si="162"/>
        <v>1</v>
      </c>
      <c r="L1512" s="15"/>
      <c r="M1512" s="15"/>
      <c r="N1512" s="16">
        <f t="shared" ca="1" si="164"/>
        <v>1</v>
      </c>
      <c r="O1512" s="8">
        <f t="shared" ca="1" si="165"/>
        <v>1</v>
      </c>
      <c r="P1512" s="8">
        <f t="shared" ca="1" si="166"/>
        <v>1</v>
      </c>
      <c r="Q1512" s="8">
        <f t="shared" si="163"/>
        <v>0</v>
      </c>
      <c r="R1512" s="16">
        <v>1</v>
      </c>
      <c r="S1512" s="16"/>
      <c r="T1512" s="19">
        <v>42719</v>
      </c>
      <c r="U1512" s="16">
        <v>0</v>
      </c>
      <c r="V1512" s="19"/>
      <c r="W1512" s="160"/>
      <c r="X1512" s="160"/>
      <c r="Y1512" s="160"/>
      <c r="Z1512" s="160"/>
      <c r="AA1512" s="160"/>
      <c r="AB1512" s="10">
        <v>42704</v>
      </c>
      <c r="AC1512" t="s">
        <v>4334</v>
      </c>
      <c r="AD1512" s="160">
        <f t="shared" si="167"/>
        <v>0</v>
      </c>
      <c r="AF1512" t="s">
        <v>466</v>
      </c>
      <c r="AG1512" t="str">
        <f t="shared" si="168"/>
        <v/>
      </c>
    </row>
    <row r="1513" spans="1:33" x14ac:dyDescent="0.25">
      <c r="A1513">
        <v>8197</v>
      </c>
      <c r="B1513">
        <v>27257</v>
      </c>
      <c r="C1513" s="6" t="s">
        <v>7102</v>
      </c>
      <c r="D1513" s="8">
        <v>51312050</v>
      </c>
      <c r="E1513" s="6" t="s">
        <v>7124</v>
      </c>
      <c r="G1513" s="10">
        <v>42719</v>
      </c>
      <c r="J1513" s="133">
        <f ca="1">VLOOKUP(A1513,OFFSET('Классификация клиентов'!$A$6,1,0,1000,2),2,0)</f>
        <v>1</v>
      </c>
      <c r="K1513" s="15">
        <f t="shared" si="162"/>
        <v>1</v>
      </c>
      <c r="L1513" s="15"/>
      <c r="M1513" s="15"/>
      <c r="N1513" s="16">
        <f t="shared" ca="1" si="164"/>
        <v>1</v>
      </c>
      <c r="O1513" s="8">
        <f t="shared" ca="1" si="165"/>
        <v>1</v>
      </c>
      <c r="P1513" s="8">
        <f t="shared" ca="1" si="166"/>
        <v>1</v>
      </c>
      <c r="Q1513" s="8">
        <f t="shared" si="163"/>
        <v>0</v>
      </c>
      <c r="R1513" s="16">
        <v>1</v>
      </c>
      <c r="S1513" s="16"/>
      <c r="T1513" s="19">
        <v>42750</v>
      </c>
      <c r="U1513" s="16">
        <v>0</v>
      </c>
      <c r="V1513" s="19"/>
      <c r="W1513" s="160"/>
      <c r="X1513" s="160"/>
      <c r="Y1513" s="160">
        <v>0</v>
      </c>
      <c r="Z1513" s="160"/>
      <c r="AA1513" s="160"/>
      <c r="AB1513" s="10">
        <v>42735</v>
      </c>
      <c r="AC1513" t="s">
        <v>4334</v>
      </c>
      <c r="AD1513" s="160">
        <f t="shared" si="167"/>
        <v>1</v>
      </c>
      <c r="AF1513" t="s">
        <v>7125</v>
      </c>
      <c r="AG1513" t="str">
        <f t="shared" si="168"/>
        <v>цели: предоставление/погашение займов 3 лицам (РККМР №38 от 2016-09-29)</v>
      </c>
    </row>
    <row r="1514" spans="1:33" x14ac:dyDescent="0.25">
      <c r="A1514">
        <v>8199</v>
      </c>
      <c r="B1514">
        <v>27097</v>
      </c>
      <c r="C1514" s="6" t="s">
        <v>6145</v>
      </c>
      <c r="D1514" s="8">
        <v>199546245.19999999</v>
      </c>
      <c r="E1514" s="6" t="s">
        <v>6319</v>
      </c>
      <c r="G1514" s="10">
        <v>42690</v>
      </c>
      <c r="J1514" s="133">
        <f ca="1">VLOOKUP(A1514,OFFSET('Классификация клиентов'!$A$6,1,0,1000,2),2,0)</f>
        <v>1</v>
      </c>
      <c r="K1514" s="15">
        <f t="shared" si="162"/>
        <v>1</v>
      </c>
      <c r="L1514" s="15"/>
      <c r="M1514" s="15"/>
      <c r="N1514" s="16">
        <f t="shared" ca="1" si="164"/>
        <v>1</v>
      </c>
      <c r="O1514" s="8">
        <f t="shared" ca="1" si="165"/>
        <v>1</v>
      </c>
      <c r="P1514" s="8">
        <f t="shared" ca="1" si="166"/>
        <v>1</v>
      </c>
      <c r="Q1514" s="8">
        <f t="shared" si="163"/>
        <v>0</v>
      </c>
      <c r="R1514" s="16">
        <v>1</v>
      </c>
      <c r="S1514" s="16"/>
      <c r="T1514" s="19">
        <v>42704</v>
      </c>
      <c r="U1514" s="16">
        <v>0</v>
      </c>
      <c r="V1514" s="19"/>
      <c r="W1514" s="160"/>
      <c r="X1514" s="160"/>
      <c r="Y1514" s="160"/>
      <c r="Z1514" s="160"/>
      <c r="AA1514" s="160"/>
      <c r="AB1514" s="10">
        <v>42696</v>
      </c>
      <c r="AC1514" t="s">
        <v>4334</v>
      </c>
      <c r="AD1514" s="160">
        <f t="shared" si="167"/>
        <v>0</v>
      </c>
      <c r="AF1514" t="s">
        <v>466</v>
      </c>
      <c r="AG1514" t="str">
        <f t="shared" si="168"/>
        <v/>
      </c>
    </row>
    <row r="1515" spans="1:33" x14ac:dyDescent="0.25">
      <c r="A1515">
        <v>8203</v>
      </c>
      <c r="B1515">
        <v>26814</v>
      </c>
      <c r="C1515" s="6" t="s">
        <v>5730</v>
      </c>
      <c r="D1515" s="8">
        <v>46000000</v>
      </c>
      <c r="E1515" s="6" t="s">
        <v>5731</v>
      </c>
      <c r="G1515" s="10">
        <v>41815</v>
      </c>
      <c r="J1515" s="133">
        <f ca="1">VLOOKUP(A1515,OFFSET('Классификация клиентов'!$A$6,1,0,1000,2),2,0)</f>
        <v>2.2000000000000002</v>
      </c>
      <c r="K1515" s="15">
        <f t="shared" si="162"/>
        <v>3</v>
      </c>
      <c r="L1515" s="15"/>
      <c r="M1515" s="15"/>
      <c r="N1515" s="16">
        <f t="shared" ca="1" si="164"/>
        <v>4.2</v>
      </c>
      <c r="O1515" s="8">
        <f t="shared" ca="1" si="165"/>
        <v>4.2</v>
      </c>
      <c r="P1515" s="8">
        <f t="shared" ca="1" si="166"/>
        <v>4.2</v>
      </c>
      <c r="Q1515" s="8">
        <f t="shared" si="163"/>
        <v>0</v>
      </c>
      <c r="R1515" s="16">
        <v>1</v>
      </c>
      <c r="S1515" s="16"/>
      <c r="T1515" s="19">
        <v>36526</v>
      </c>
      <c r="U1515" s="16">
        <v>386</v>
      </c>
      <c r="V1515" s="19"/>
      <c r="W1515" s="160"/>
      <c r="X1515" s="160"/>
      <c r="Y1515" s="160"/>
      <c r="Z1515" s="160"/>
      <c r="AA1515" s="160"/>
      <c r="AB1515" s="10">
        <v>42664</v>
      </c>
      <c r="AC1515" t="s">
        <v>563</v>
      </c>
      <c r="AD1515" s="160">
        <f t="shared" si="167"/>
        <v>0</v>
      </c>
      <c r="AF1515" t="s">
        <v>466</v>
      </c>
      <c r="AG1515" t="str">
        <f t="shared" si="168"/>
        <v/>
      </c>
    </row>
    <row r="1516" spans="1:33" x14ac:dyDescent="0.25">
      <c r="A1516">
        <v>8203</v>
      </c>
      <c r="B1516">
        <v>26827</v>
      </c>
      <c r="C1516" s="6" t="s">
        <v>5738</v>
      </c>
      <c r="D1516" s="8">
        <v>70000000</v>
      </c>
      <c r="E1516" s="6" t="s">
        <v>5743</v>
      </c>
      <c r="G1516" s="10">
        <v>41956</v>
      </c>
      <c r="J1516" s="133">
        <f ca="1">VLOOKUP(A1516,OFFSET('Классификация клиентов'!$A$6,1,0,1000,2),2,0)</f>
        <v>2.2000000000000002</v>
      </c>
      <c r="K1516" s="15">
        <f t="shared" si="162"/>
        <v>3</v>
      </c>
      <c r="L1516" s="15"/>
      <c r="M1516" s="15"/>
      <c r="N1516" s="16">
        <f t="shared" ca="1" si="164"/>
        <v>4.2</v>
      </c>
      <c r="O1516" s="8">
        <f t="shared" ca="1" si="165"/>
        <v>4.2</v>
      </c>
      <c r="P1516" s="8">
        <f t="shared" ca="1" si="166"/>
        <v>4.2</v>
      </c>
      <c r="Q1516" s="8">
        <f t="shared" si="163"/>
        <v>0</v>
      </c>
      <c r="R1516" s="16">
        <v>1</v>
      </c>
      <c r="S1516" s="16"/>
      <c r="T1516" s="19">
        <v>36526</v>
      </c>
      <c r="U1516" s="16">
        <v>338</v>
      </c>
      <c r="V1516" s="19"/>
      <c r="W1516" s="160">
        <v>1</v>
      </c>
      <c r="X1516" s="160"/>
      <c r="Y1516" s="160"/>
      <c r="Z1516" s="160"/>
      <c r="AA1516" s="160"/>
      <c r="AB1516" s="10">
        <v>42667</v>
      </c>
      <c r="AC1516" t="s">
        <v>563</v>
      </c>
      <c r="AD1516" s="160">
        <f t="shared" si="167"/>
        <v>1</v>
      </c>
      <c r="AF1516" t="s">
        <v>1851</v>
      </c>
      <c r="AG1516" t="str">
        <f t="shared" si="168"/>
        <v>реструктуризация (РУОБ отсутствует)</v>
      </c>
    </row>
    <row r="1517" spans="1:33" x14ac:dyDescent="0.25">
      <c r="A1517">
        <v>8203</v>
      </c>
      <c r="B1517">
        <v>26828</v>
      </c>
      <c r="C1517" s="6" t="s">
        <v>5739</v>
      </c>
      <c r="D1517" s="8">
        <v>37000000</v>
      </c>
      <c r="E1517" s="6" t="s">
        <v>5744</v>
      </c>
      <c r="G1517" s="10">
        <v>41956</v>
      </c>
      <c r="J1517" s="133">
        <f ca="1">VLOOKUP(A1517,OFFSET('Классификация клиентов'!$A$6,1,0,1000,2),2,0)</f>
        <v>2.2000000000000002</v>
      </c>
      <c r="K1517" s="15">
        <f t="shared" si="162"/>
        <v>3</v>
      </c>
      <c r="L1517" s="15"/>
      <c r="M1517" s="15"/>
      <c r="N1517" s="16">
        <f t="shared" ca="1" si="164"/>
        <v>4.2</v>
      </c>
      <c r="O1517" s="8">
        <f t="shared" ca="1" si="165"/>
        <v>4.2</v>
      </c>
      <c r="P1517" s="8">
        <f t="shared" ca="1" si="166"/>
        <v>4.2</v>
      </c>
      <c r="Q1517" s="8">
        <f t="shared" si="163"/>
        <v>0</v>
      </c>
      <c r="R1517" s="16">
        <v>1</v>
      </c>
      <c r="S1517" s="16"/>
      <c r="T1517" s="19">
        <v>36526</v>
      </c>
      <c r="U1517" s="16">
        <v>338</v>
      </c>
      <c r="V1517" s="19"/>
      <c r="W1517" s="160">
        <v>1</v>
      </c>
      <c r="X1517" s="160"/>
      <c r="Y1517" s="160"/>
      <c r="Z1517" s="160"/>
      <c r="AA1517" s="160"/>
      <c r="AB1517" s="10">
        <v>42667</v>
      </c>
      <c r="AC1517" t="s">
        <v>563</v>
      </c>
      <c r="AD1517" s="160">
        <f t="shared" si="167"/>
        <v>1</v>
      </c>
      <c r="AF1517" t="s">
        <v>1851</v>
      </c>
      <c r="AG1517" t="str">
        <f t="shared" si="168"/>
        <v>реструктуризация (РУОБ отсутствует)</v>
      </c>
    </row>
    <row r="1518" spans="1:33" x14ac:dyDescent="0.25">
      <c r="A1518">
        <v>8203</v>
      </c>
      <c r="B1518">
        <v>26829</v>
      </c>
      <c r="C1518" s="6" t="s">
        <v>5740</v>
      </c>
      <c r="D1518" s="8">
        <v>42000000</v>
      </c>
      <c r="E1518" s="6" t="s">
        <v>5745</v>
      </c>
      <c r="G1518" s="10">
        <v>41956</v>
      </c>
      <c r="J1518" s="133">
        <f ca="1">VLOOKUP(A1518,OFFSET('Классификация клиентов'!$A$6,1,0,1000,2),2,0)</f>
        <v>2.2000000000000002</v>
      </c>
      <c r="K1518" s="15">
        <f t="shared" si="162"/>
        <v>3</v>
      </c>
      <c r="L1518" s="15"/>
      <c r="M1518" s="15"/>
      <c r="N1518" s="16">
        <f t="shared" ca="1" si="164"/>
        <v>4.2</v>
      </c>
      <c r="O1518" s="8">
        <f t="shared" ca="1" si="165"/>
        <v>4.2</v>
      </c>
      <c r="P1518" s="8">
        <f t="shared" ca="1" si="166"/>
        <v>4.2</v>
      </c>
      <c r="Q1518" s="8">
        <f t="shared" si="163"/>
        <v>0</v>
      </c>
      <c r="R1518" s="16">
        <v>1</v>
      </c>
      <c r="S1518" s="16"/>
      <c r="T1518" s="19">
        <v>36526</v>
      </c>
      <c r="U1518" s="16">
        <v>338</v>
      </c>
      <c r="V1518" s="19"/>
      <c r="W1518" s="160">
        <v>1</v>
      </c>
      <c r="X1518" s="160"/>
      <c r="Y1518" s="160"/>
      <c r="Z1518" s="160"/>
      <c r="AA1518" s="160"/>
      <c r="AB1518" s="10">
        <v>42667</v>
      </c>
      <c r="AC1518" t="s">
        <v>563</v>
      </c>
      <c r="AD1518" s="160">
        <f t="shared" si="167"/>
        <v>1</v>
      </c>
      <c r="AF1518" t="s">
        <v>1851</v>
      </c>
      <c r="AG1518" t="str">
        <f t="shared" si="168"/>
        <v>реструктуризация (РУОБ отсутствует)</v>
      </c>
    </row>
    <row r="1519" spans="1:33" x14ac:dyDescent="0.25">
      <c r="A1519">
        <v>8204</v>
      </c>
      <c r="B1519">
        <v>26813</v>
      </c>
      <c r="C1519" s="6" t="s">
        <v>5722</v>
      </c>
      <c r="D1519" s="8">
        <v>388512364.5</v>
      </c>
      <c r="E1519" s="6" t="s">
        <v>5725</v>
      </c>
      <c r="G1519" s="10">
        <v>41800</v>
      </c>
      <c r="J1519" s="133">
        <f ca="1">VLOOKUP(A1519,OFFSET('Классификация клиентов'!$A$6,1,0,1000,2),2,0)</f>
        <v>2.2000000000000002</v>
      </c>
      <c r="K1519" s="15">
        <f t="shared" si="162"/>
        <v>3</v>
      </c>
      <c r="L1519" s="15"/>
      <c r="M1519" s="15"/>
      <c r="N1519" s="16">
        <f t="shared" ca="1" si="164"/>
        <v>4.2</v>
      </c>
      <c r="O1519" s="8">
        <f t="shared" ca="1" si="165"/>
        <v>4.2</v>
      </c>
      <c r="P1519" s="8">
        <f t="shared" ca="1" si="166"/>
        <v>4.2</v>
      </c>
      <c r="Q1519" s="8">
        <f t="shared" si="163"/>
        <v>0</v>
      </c>
      <c r="R1519" s="16">
        <v>1</v>
      </c>
      <c r="S1519" s="16"/>
      <c r="T1519" s="19">
        <v>36526</v>
      </c>
      <c r="U1519" s="16">
        <v>415</v>
      </c>
      <c r="V1519" s="19"/>
      <c r="W1519" s="160">
        <v>0</v>
      </c>
      <c r="X1519" s="160"/>
      <c r="Y1519" s="160"/>
      <c r="Z1519" s="160"/>
      <c r="AA1519" s="160"/>
      <c r="AB1519" s="10">
        <v>42663</v>
      </c>
      <c r="AC1519" t="s">
        <v>563</v>
      </c>
      <c r="AD1519" s="160">
        <f t="shared" si="167"/>
        <v>1</v>
      </c>
      <c r="AF1519" t="s">
        <v>5726</v>
      </c>
      <c r="AG1519" t="str">
        <f t="shared" si="168"/>
        <v>реструктуризация (РП №28 от 2015-03-11)</v>
      </c>
    </row>
    <row r="1520" spans="1:33" x14ac:dyDescent="0.25">
      <c r="A1520">
        <v>8206</v>
      </c>
      <c r="B1520">
        <v>27098</v>
      </c>
      <c r="C1520" s="6" t="s">
        <v>6146</v>
      </c>
      <c r="D1520" s="8">
        <v>250000000</v>
      </c>
      <c r="E1520" s="6" t="s">
        <v>6320</v>
      </c>
      <c r="G1520" s="10">
        <v>42690</v>
      </c>
      <c r="J1520" s="133">
        <f ca="1">VLOOKUP(A1520,OFFSET('Классификация клиентов'!$A$6,1,0,1000,2),2,0)</f>
        <v>1</v>
      </c>
      <c r="K1520" s="15">
        <f t="shared" si="162"/>
        <v>1</v>
      </c>
      <c r="L1520" s="15"/>
      <c r="M1520" s="15"/>
      <c r="N1520" s="16">
        <f t="shared" ca="1" si="164"/>
        <v>1</v>
      </c>
      <c r="O1520" s="8">
        <f t="shared" ca="1" si="165"/>
        <v>1</v>
      </c>
      <c r="P1520" s="8">
        <f t="shared" ca="1" si="166"/>
        <v>1</v>
      </c>
      <c r="Q1520" s="8">
        <f t="shared" si="163"/>
        <v>0</v>
      </c>
      <c r="R1520" s="16">
        <v>1</v>
      </c>
      <c r="S1520" s="16"/>
      <c r="T1520" s="19">
        <v>42709</v>
      </c>
      <c r="U1520" s="16">
        <v>0</v>
      </c>
      <c r="V1520" s="19"/>
      <c r="W1520" s="160"/>
      <c r="X1520" s="160"/>
      <c r="Y1520" s="160">
        <v>0</v>
      </c>
      <c r="Z1520" s="160"/>
      <c r="AA1520" s="160"/>
      <c r="AB1520" s="10">
        <v>42696</v>
      </c>
      <c r="AC1520" t="s">
        <v>4334</v>
      </c>
      <c r="AD1520" s="160">
        <f t="shared" si="167"/>
        <v>1</v>
      </c>
      <c r="AF1520" t="s">
        <v>6321</v>
      </c>
      <c r="AG1520" t="str">
        <f t="shared" si="168"/>
        <v>цели: предоставление/погашение займов 3 лицам (РКК СБ №78 от 2016-10-25)</v>
      </c>
    </row>
    <row r="1521" spans="1:33" x14ac:dyDescent="0.25">
      <c r="A1521">
        <v>8216</v>
      </c>
      <c r="B1521">
        <v>26868</v>
      </c>
      <c r="C1521" s="6" t="s">
        <v>5601</v>
      </c>
      <c r="D1521" s="8">
        <v>70054.81</v>
      </c>
      <c r="E1521" s="6" t="s">
        <v>5792</v>
      </c>
      <c r="G1521" s="10">
        <v>42628</v>
      </c>
      <c r="J1521" s="133">
        <f ca="1">VLOOKUP(A1521,OFFSET('Классификация клиентов'!$A$6,1,0,1000,2),2,0)</f>
        <v>2</v>
      </c>
      <c r="K1521" s="15">
        <f t="shared" ca="1" si="162"/>
        <v>3</v>
      </c>
      <c r="L1521" s="15"/>
      <c r="M1521" s="15"/>
      <c r="N1521" s="16">
        <f t="shared" ca="1" si="164"/>
        <v>4</v>
      </c>
      <c r="O1521" s="8">
        <f t="shared" ca="1" si="165"/>
        <v>4</v>
      </c>
      <c r="P1521" s="8">
        <f t="shared" ca="1" si="166"/>
        <v>4</v>
      </c>
      <c r="Q1521" s="8">
        <f t="shared" si="163"/>
        <v>0</v>
      </c>
      <c r="R1521" s="16">
        <v>0</v>
      </c>
      <c r="S1521" s="16"/>
      <c r="T1521" s="19">
        <v>219148</v>
      </c>
      <c r="U1521" s="16">
        <v>139</v>
      </c>
      <c r="V1521" s="19"/>
      <c r="W1521" s="160"/>
      <c r="X1521" s="160"/>
      <c r="Y1521" s="160"/>
      <c r="Z1521" s="160"/>
      <c r="AA1521" s="160"/>
      <c r="AB1521" s="10">
        <v>42704</v>
      </c>
      <c r="AC1521" t="s">
        <v>298</v>
      </c>
      <c r="AD1521" s="160">
        <f t="shared" si="167"/>
        <v>0</v>
      </c>
      <c r="AF1521" t="s">
        <v>466</v>
      </c>
      <c r="AG1521" t="str">
        <f t="shared" si="168"/>
        <v/>
      </c>
    </row>
    <row r="1522" spans="1:33" x14ac:dyDescent="0.25">
      <c r="A1522">
        <v>8217</v>
      </c>
      <c r="B1522">
        <v>27209</v>
      </c>
      <c r="C1522" s="6" t="s">
        <v>6909</v>
      </c>
      <c r="D1522" s="8">
        <v>64192918.780000001</v>
      </c>
      <c r="E1522" s="6" t="s">
        <v>6919</v>
      </c>
      <c r="G1522" s="10">
        <v>42710</v>
      </c>
      <c r="J1522" s="133">
        <f ca="1">VLOOKUP(A1522,OFFSET('Классификация клиентов'!$A$6,1,0,1000,2),2,0)</f>
        <v>2.1</v>
      </c>
      <c r="K1522" s="15">
        <f t="shared" si="162"/>
        <v>1</v>
      </c>
      <c r="L1522" s="15"/>
      <c r="M1522" s="15"/>
      <c r="N1522" s="16">
        <f t="shared" ca="1" si="164"/>
        <v>2.1</v>
      </c>
      <c r="O1522" s="8">
        <f t="shared" ca="1" si="165"/>
        <v>2.1</v>
      </c>
      <c r="P1522" s="8">
        <f t="shared" ca="1" si="166"/>
        <v>2.1</v>
      </c>
      <c r="Q1522" s="8">
        <f t="shared" si="163"/>
        <v>0</v>
      </c>
      <c r="R1522" s="16">
        <v>1</v>
      </c>
      <c r="S1522" s="16"/>
      <c r="T1522" s="19">
        <v>42719</v>
      </c>
      <c r="U1522" s="16">
        <v>1</v>
      </c>
      <c r="V1522" s="19" t="s">
        <v>6910</v>
      </c>
      <c r="W1522" s="160"/>
      <c r="X1522" s="160"/>
      <c r="Y1522" s="160"/>
      <c r="Z1522" s="160"/>
      <c r="AA1522" s="160"/>
      <c r="AB1522" s="10">
        <v>42726</v>
      </c>
      <c r="AC1522" t="s">
        <v>4334</v>
      </c>
      <c r="AD1522" s="160">
        <f t="shared" si="167"/>
        <v>0</v>
      </c>
      <c r="AF1522" t="s">
        <v>466</v>
      </c>
      <c r="AG1522" t="str">
        <f t="shared" si="168"/>
        <v/>
      </c>
    </row>
    <row r="1523" spans="1:33" x14ac:dyDescent="0.25">
      <c r="A1523">
        <v>8229</v>
      </c>
      <c r="B1523">
        <v>27164</v>
      </c>
      <c r="C1523" s="6" t="s">
        <v>6411</v>
      </c>
      <c r="D1523" s="8">
        <v>200000000</v>
      </c>
      <c r="E1523" s="6" t="s">
        <v>6419</v>
      </c>
      <c r="G1523" s="10">
        <v>42699</v>
      </c>
      <c r="J1523" s="133">
        <f ca="1">VLOOKUP(A1523,OFFSET('Классификация клиентов'!$A$6,1,0,1000,2),2,0)</f>
        <v>1</v>
      </c>
      <c r="K1523" s="15">
        <f t="shared" si="162"/>
        <v>1</v>
      </c>
      <c r="L1523" s="15"/>
      <c r="M1523" s="15"/>
      <c r="N1523" s="16">
        <f t="shared" ca="1" si="164"/>
        <v>1</v>
      </c>
      <c r="O1523" s="8">
        <f t="shared" ca="1" si="165"/>
        <v>1</v>
      </c>
      <c r="P1523" s="8">
        <f t="shared" ca="1" si="166"/>
        <v>1</v>
      </c>
      <c r="Q1523" s="8">
        <f t="shared" si="163"/>
        <v>0</v>
      </c>
      <c r="R1523" s="16">
        <v>1</v>
      </c>
      <c r="S1523" s="16"/>
      <c r="T1523" s="19">
        <v>42704</v>
      </c>
      <c r="U1523" s="16">
        <v>0</v>
      </c>
      <c r="V1523" s="19"/>
      <c r="W1523" s="160"/>
      <c r="X1523" s="160"/>
      <c r="Y1523" s="160"/>
      <c r="Z1523" s="160"/>
      <c r="AA1523" s="160"/>
      <c r="AB1523" s="10">
        <v>42704</v>
      </c>
      <c r="AC1523" t="s">
        <v>239</v>
      </c>
      <c r="AD1523" s="160">
        <f t="shared" si="167"/>
        <v>0</v>
      </c>
      <c r="AF1523" t="s">
        <v>466</v>
      </c>
      <c r="AG1523" t="str">
        <f t="shared" si="168"/>
        <v/>
      </c>
    </row>
    <row r="1524" spans="1:33" x14ac:dyDescent="0.25">
      <c r="A1524">
        <v>8233</v>
      </c>
      <c r="B1524">
        <v>27070</v>
      </c>
      <c r="C1524" s="6" t="s">
        <v>6147</v>
      </c>
      <c r="D1524" s="8">
        <v>33212170.600000001</v>
      </c>
      <c r="E1524" s="6" t="s">
        <v>6322</v>
      </c>
      <c r="G1524" s="10">
        <v>40774</v>
      </c>
      <c r="J1524" s="133">
        <f ca="1">VLOOKUP(A1524,OFFSET('Классификация клиентов'!$A$6,1,0,1000,2),2,0)</f>
        <v>2</v>
      </c>
      <c r="K1524" s="15">
        <f t="shared" si="162"/>
        <v>3</v>
      </c>
      <c r="L1524" s="15"/>
      <c r="M1524" s="15"/>
      <c r="N1524" s="16">
        <f t="shared" ca="1" si="164"/>
        <v>4</v>
      </c>
      <c r="O1524" s="8">
        <f t="shared" ca="1" si="165"/>
        <v>4</v>
      </c>
      <c r="P1524" s="8">
        <f t="shared" ca="1" si="166"/>
        <v>4</v>
      </c>
      <c r="Q1524" s="8">
        <f t="shared" si="163"/>
        <v>0</v>
      </c>
      <c r="R1524" s="16">
        <v>1</v>
      </c>
      <c r="S1524" s="16"/>
      <c r="T1524" s="19">
        <v>40786</v>
      </c>
      <c r="U1524" s="16">
        <v>1736</v>
      </c>
      <c r="V1524" s="19"/>
      <c r="W1524" s="160"/>
      <c r="X1524" s="160"/>
      <c r="Y1524" s="160"/>
      <c r="Z1524" s="160"/>
      <c r="AA1524" s="160"/>
      <c r="AB1524" s="10">
        <v>42696</v>
      </c>
      <c r="AC1524" t="s">
        <v>4334</v>
      </c>
      <c r="AD1524" s="160">
        <f t="shared" si="167"/>
        <v>0</v>
      </c>
      <c r="AF1524" t="s">
        <v>466</v>
      </c>
      <c r="AG1524" t="str">
        <f t="shared" si="168"/>
        <v/>
      </c>
    </row>
    <row r="1525" spans="1:33" x14ac:dyDescent="0.25">
      <c r="A1525">
        <v>8233</v>
      </c>
      <c r="B1525">
        <v>27071</v>
      </c>
      <c r="C1525" s="6" t="s">
        <v>6148</v>
      </c>
      <c r="D1525" s="8">
        <v>14232297.779999999</v>
      </c>
      <c r="E1525" s="6" t="s">
        <v>6323</v>
      </c>
      <c r="G1525" s="10">
        <v>40451</v>
      </c>
      <c r="J1525" s="133">
        <f ca="1">VLOOKUP(A1525,OFFSET('Классификация клиентов'!$A$6,1,0,1000,2),2,0)</f>
        <v>2</v>
      </c>
      <c r="K1525" s="15">
        <f t="shared" si="162"/>
        <v>3</v>
      </c>
      <c r="L1525" s="15"/>
      <c r="M1525" s="15"/>
      <c r="N1525" s="16">
        <f t="shared" ca="1" si="164"/>
        <v>4</v>
      </c>
      <c r="O1525" s="8">
        <f t="shared" ca="1" si="165"/>
        <v>4</v>
      </c>
      <c r="P1525" s="8">
        <f t="shared" ca="1" si="166"/>
        <v>4</v>
      </c>
      <c r="Q1525" s="8">
        <f t="shared" si="163"/>
        <v>0</v>
      </c>
      <c r="R1525" s="16">
        <v>1</v>
      </c>
      <c r="S1525" s="16"/>
      <c r="T1525" s="19">
        <v>40480</v>
      </c>
      <c r="U1525" s="16">
        <v>1736</v>
      </c>
      <c r="V1525" s="19"/>
      <c r="W1525" s="160"/>
      <c r="X1525" s="160"/>
      <c r="Y1525" s="160"/>
      <c r="Z1525" s="160"/>
      <c r="AA1525" s="160"/>
      <c r="AB1525" s="10">
        <v>42696</v>
      </c>
      <c r="AC1525" t="s">
        <v>4334</v>
      </c>
      <c r="AD1525" s="160">
        <f t="shared" si="167"/>
        <v>0</v>
      </c>
      <c r="AF1525" t="s">
        <v>466</v>
      </c>
      <c r="AG1525" t="str">
        <f t="shared" si="168"/>
        <v/>
      </c>
    </row>
    <row r="1526" spans="1:33" x14ac:dyDescent="0.25">
      <c r="A1526">
        <v>8233</v>
      </c>
      <c r="B1526">
        <v>27072</v>
      </c>
      <c r="C1526" s="6" t="s">
        <v>6149</v>
      </c>
      <c r="D1526" s="8">
        <v>8304897.6200000001</v>
      </c>
      <c r="E1526" s="6" t="s">
        <v>6324</v>
      </c>
      <c r="G1526" s="10">
        <v>40564</v>
      </c>
      <c r="J1526" s="133">
        <f ca="1">VLOOKUP(A1526,OFFSET('Классификация клиентов'!$A$6,1,0,1000,2),2,0)</f>
        <v>2</v>
      </c>
      <c r="K1526" s="15">
        <f t="shared" si="162"/>
        <v>3</v>
      </c>
      <c r="L1526" s="15"/>
      <c r="M1526" s="15"/>
      <c r="N1526" s="16">
        <f t="shared" ca="1" si="164"/>
        <v>4</v>
      </c>
      <c r="O1526" s="8">
        <f t="shared" ca="1" si="165"/>
        <v>4</v>
      </c>
      <c r="P1526" s="8">
        <f t="shared" ca="1" si="166"/>
        <v>4</v>
      </c>
      <c r="Q1526" s="8">
        <f t="shared" si="163"/>
        <v>0</v>
      </c>
      <c r="R1526" s="16">
        <v>1</v>
      </c>
      <c r="S1526" s="16"/>
      <c r="T1526" s="19">
        <v>40571</v>
      </c>
      <c r="U1526" s="16">
        <v>1736</v>
      </c>
      <c r="V1526" s="19"/>
      <c r="W1526" s="160"/>
      <c r="X1526" s="160"/>
      <c r="Y1526" s="160"/>
      <c r="Z1526" s="160"/>
      <c r="AA1526" s="160"/>
      <c r="AB1526" s="10">
        <v>42696</v>
      </c>
      <c r="AC1526" t="s">
        <v>4334</v>
      </c>
      <c r="AD1526" s="160">
        <f t="shared" si="167"/>
        <v>0</v>
      </c>
      <c r="AF1526" t="s">
        <v>466</v>
      </c>
      <c r="AG1526" t="str">
        <f t="shared" si="168"/>
        <v/>
      </c>
    </row>
    <row r="1527" spans="1:33" x14ac:dyDescent="0.25">
      <c r="A1527">
        <v>8234</v>
      </c>
      <c r="B1527">
        <v>27069</v>
      </c>
      <c r="C1527" s="6" t="s">
        <v>6150</v>
      </c>
      <c r="D1527" s="8">
        <v>40000000</v>
      </c>
      <c r="E1527" s="6" t="s">
        <v>6325</v>
      </c>
      <c r="G1527" s="10">
        <v>42268</v>
      </c>
      <c r="J1527" s="133">
        <f ca="1">VLOOKUP(A1527,OFFSET('Классификация клиентов'!$A$6,1,0,1000,2),2,0)</f>
        <v>1</v>
      </c>
      <c r="K1527" s="15">
        <f t="shared" si="162"/>
        <v>1</v>
      </c>
      <c r="L1527" s="15"/>
      <c r="M1527" s="15"/>
      <c r="N1527" s="16">
        <f t="shared" ca="1" si="164"/>
        <v>1</v>
      </c>
      <c r="O1527" s="8">
        <f t="shared" ca="1" si="165"/>
        <v>1</v>
      </c>
      <c r="P1527" s="8">
        <f t="shared" ca="1" si="166"/>
        <v>1</v>
      </c>
      <c r="Q1527" s="8">
        <f t="shared" si="163"/>
        <v>0</v>
      </c>
      <c r="R1527" s="16">
        <v>1</v>
      </c>
      <c r="S1527" s="16"/>
      <c r="T1527" s="19">
        <v>42275</v>
      </c>
      <c r="U1527" s="16">
        <v>0</v>
      </c>
      <c r="V1527" s="19"/>
      <c r="W1527" s="160"/>
      <c r="X1527" s="160">
        <v>0</v>
      </c>
      <c r="Y1527" s="160">
        <v>0</v>
      </c>
      <c r="Z1527" s="160"/>
      <c r="AA1527" s="160"/>
      <c r="AB1527" s="10">
        <v>42766</v>
      </c>
      <c r="AC1527" t="s">
        <v>4334</v>
      </c>
      <c r="AD1527" s="160">
        <f t="shared" si="167"/>
        <v>2</v>
      </c>
      <c r="AF1527" t="s">
        <v>6326</v>
      </c>
      <c r="AG1527" t="str">
        <f t="shared" si="168"/>
        <v>цели: погашение ранее выданной ссуды (РИО ППП №01-4045/126 от 2015-08-26);
цели: предоставление/погашение займов 3 лицам (РИО ППП №01-4045/126 от 2015-08-26)</v>
      </c>
    </row>
    <row r="1528" spans="1:33" x14ac:dyDescent="0.25">
      <c r="A1528">
        <v>8235</v>
      </c>
      <c r="B1528">
        <v>27064</v>
      </c>
      <c r="C1528" s="6" t="s">
        <v>6151</v>
      </c>
      <c r="D1528" s="8">
        <v>50000000</v>
      </c>
      <c r="E1528" s="6" t="s">
        <v>6327</v>
      </c>
      <c r="G1528" s="10">
        <v>42227</v>
      </c>
      <c r="J1528" s="133">
        <f ca="1">VLOOKUP(A1528,OFFSET('Классификация клиентов'!$A$6,1,0,1000,2),2,0)</f>
        <v>1</v>
      </c>
      <c r="K1528" s="15">
        <f t="shared" si="162"/>
        <v>1</v>
      </c>
      <c r="L1528" s="15"/>
      <c r="M1528" s="15"/>
      <c r="N1528" s="16">
        <f t="shared" ca="1" si="164"/>
        <v>1</v>
      </c>
      <c r="O1528" s="8">
        <f t="shared" ca="1" si="165"/>
        <v>1</v>
      </c>
      <c r="P1528" s="8">
        <f t="shared" ca="1" si="166"/>
        <v>1</v>
      </c>
      <c r="Q1528" s="8">
        <f t="shared" si="163"/>
        <v>0</v>
      </c>
      <c r="R1528" s="16">
        <v>1</v>
      </c>
      <c r="S1528" s="16"/>
      <c r="T1528" s="19">
        <v>42276</v>
      </c>
      <c r="U1528" s="16">
        <v>0</v>
      </c>
      <c r="V1528" s="19"/>
      <c r="W1528" s="160"/>
      <c r="X1528" s="160">
        <v>0</v>
      </c>
      <c r="Y1528" s="160">
        <v>0</v>
      </c>
      <c r="Z1528" s="160"/>
      <c r="AA1528" s="160"/>
      <c r="AB1528" s="10">
        <v>42696</v>
      </c>
      <c r="AC1528" t="s">
        <v>4334</v>
      </c>
      <c r="AD1528" s="160">
        <f t="shared" si="167"/>
        <v>2</v>
      </c>
      <c r="AF1528" t="s">
        <v>6328</v>
      </c>
      <c r="AG1528" t="str">
        <f t="shared" si="168"/>
        <v>цели: погашение ранее выданной ссуды (РИО ППП №01-4045/66 от 2015-07-21);
цели: предоставление/погашение займов 3 лицам (РИО ППП №01-4045/66 от 2015-07-21)</v>
      </c>
    </row>
    <row r="1529" spans="1:33" x14ac:dyDescent="0.25">
      <c r="A1529">
        <v>8236</v>
      </c>
      <c r="B1529">
        <v>27328</v>
      </c>
      <c r="C1529" s="6" t="s">
        <v>7001</v>
      </c>
      <c r="D1529" s="8">
        <v>103660904.66</v>
      </c>
      <c r="E1529" s="6" t="s">
        <v>7023</v>
      </c>
      <c r="G1529" s="10">
        <v>42730</v>
      </c>
      <c r="J1529" s="133">
        <f ca="1">VLOOKUP(A1529,OFFSET('Классификация клиентов'!$A$6,1,0,1000,2),2,0)</f>
        <v>1</v>
      </c>
      <c r="K1529" s="15">
        <f t="shared" si="162"/>
        <v>1</v>
      </c>
      <c r="L1529" s="15"/>
      <c r="M1529" s="15"/>
      <c r="N1529" s="16">
        <f t="shared" ca="1" si="164"/>
        <v>1</v>
      </c>
      <c r="O1529" s="8">
        <f t="shared" ca="1" si="165"/>
        <v>1</v>
      </c>
      <c r="P1529" s="8">
        <f t="shared" ca="1" si="166"/>
        <v>1</v>
      </c>
      <c r="Q1529" s="8">
        <f t="shared" si="163"/>
        <v>0</v>
      </c>
      <c r="R1529" s="16">
        <v>1</v>
      </c>
      <c r="S1529" s="16"/>
      <c r="T1529" s="19">
        <v>42735</v>
      </c>
      <c r="U1529" s="16">
        <v>0</v>
      </c>
      <c r="V1529" s="19"/>
      <c r="W1529" s="160"/>
      <c r="X1529" s="160"/>
      <c r="Y1529" s="160"/>
      <c r="Z1529" s="160"/>
      <c r="AA1529" s="160"/>
      <c r="AB1529" s="10">
        <v>42735</v>
      </c>
      <c r="AC1529" t="s">
        <v>4334</v>
      </c>
      <c r="AD1529" s="160">
        <f t="shared" si="167"/>
        <v>0</v>
      </c>
      <c r="AF1529" t="s">
        <v>466</v>
      </c>
      <c r="AG1529" t="str">
        <f t="shared" si="168"/>
        <v/>
      </c>
    </row>
    <row r="1530" spans="1:33" x14ac:dyDescent="0.25">
      <c r="A1530">
        <v>8237</v>
      </c>
      <c r="B1530">
        <v>27526</v>
      </c>
      <c r="C1530" s="6" t="s">
        <v>7821</v>
      </c>
      <c r="D1530" s="8">
        <v>2069662.67</v>
      </c>
      <c r="E1530" s="6" t="s">
        <v>7826</v>
      </c>
      <c r="G1530" s="10">
        <v>42752</v>
      </c>
      <c r="J1530" s="133">
        <f ca="1">VLOOKUP(A1530,OFFSET('Классификация клиентов'!$A$6,1,0,1000,2),2,0)</f>
        <v>1</v>
      </c>
      <c r="K1530" s="15">
        <f t="shared" si="162"/>
        <v>1</v>
      </c>
      <c r="L1530" s="15"/>
      <c r="M1530" s="15"/>
      <c r="N1530" s="16">
        <f t="shared" ca="1" si="164"/>
        <v>1</v>
      </c>
      <c r="O1530" s="8">
        <f t="shared" ca="1" si="165"/>
        <v>1</v>
      </c>
      <c r="P1530" s="8">
        <f t="shared" ca="1" si="166"/>
        <v>1</v>
      </c>
      <c r="Q1530" s="8">
        <f t="shared" si="163"/>
        <v>0</v>
      </c>
      <c r="R1530" s="16">
        <v>1</v>
      </c>
      <c r="S1530" s="16"/>
      <c r="T1530" s="19">
        <v>42766</v>
      </c>
      <c r="U1530" s="16">
        <v>0</v>
      </c>
      <c r="V1530" s="19"/>
      <c r="W1530" s="160"/>
      <c r="X1530" s="160"/>
      <c r="Y1530" s="160"/>
      <c r="Z1530" s="160"/>
      <c r="AA1530" s="160"/>
      <c r="AB1530" s="10">
        <v>42766</v>
      </c>
      <c r="AC1530" t="s">
        <v>4334</v>
      </c>
      <c r="AD1530" s="160">
        <f t="shared" si="167"/>
        <v>0</v>
      </c>
      <c r="AF1530" t="s">
        <v>466</v>
      </c>
      <c r="AG1530" t="str">
        <f t="shared" si="168"/>
        <v/>
      </c>
    </row>
    <row r="1531" spans="1:33" x14ac:dyDescent="0.25">
      <c r="A1531">
        <v>8239</v>
      </c>
      <c r="B1531">
        <v>27258</v>
      </c>
      <c r="C1531" s="6" t="s">
        <v>6866</v>
      </c>
      <c r="D1531" s="8">
        <v>190095000</v>
      </c>
      <c r="E1531" s="6" t="s">
        <v>6878</v>
      </c>
      <c r="G1531" s="10">
        <v>42719</v>
      </c>
      <c r="J1531" s="133">
        <f ca="1">VLOOKUP(A1531,OFFSET('Классификация клиентов'!$A$6,1,0,1000,2),2,0)</f>
        <v>2.1</v>
      </c>
      <c r="K1531" s="15">
        <f t="shared" si="162"/>
        <v>1</v>
      </c>
      <c r="L1531" s="15"/>
      <c r="M1531" s="15"/>
      <c r="N1531" s="16">
        <f t="shared" ca="1" si="164"/>
        <v>2.1</v>
      </c>
      <c r="O1531" s="8">
        <f t="shared" ca="1" si="165"/>
        <v>2.1</v>
      </c>
      <c r="P1531" s="8">
        <f t="shared" ca="1" si="166"/>
        <v>2.1</v>
      </c>
      <c r="Q1531" s="8">
        <f t="shared" si="163"/>
        <v>0</v>
      </c>
      <c r="R1531" s="16">
        <v>1</v>
      </c>
      <c r="S1531" s="16"/>
      <c r="T1531" s="19">
        <v>42735</v>
      </c>
      <c r="U1531" s="16">
        <v>0</v>
      </c>
      <c r="V1531" s="19"/>
      <c r="W1531" s="160"/>
      <c r="X1531" s="160"/>
      <c r="Y1531" s="160"/>
      <c r="Z1531" s="160"/>
      <c r="AA1531" s="160"/>
      <c r="AB1531" s="10">
        <v>42726</v>
      </c>
      <c r="AC1531" t="s">
        <v>4334</v>
      </c>
      <c r="AD1531" s="160">
        <f t="shared" si="167"/>
        <v>0</v>
      </c>
      <c r="AF1531" t="s">
        <v>466</v>
      </c>
      <c r="AG1531" t="str">
        <f t="shared" si="168"/>
        <v/>
      </c>
    </row>
    <row r="1532" spans="1:33" x14ac:dyDescent="0.25">
      <c r="A1532">
        <v>8242</v>
      </c>
      <c r="B1532">
        <v>27377</v>
      </c>
      <c r="C1532" s="6" t="s">
        <v>7807</v>
      </c>
      <c r="D1532" s="8">
        <v>383300000</v>
      </c>
      <c r="E1532" s="6" t="s">
        <v>7812</v>
      </c>
      <c r="G1532" s="10">
        <v>42733</v>
      </c>
      <c r="J1532" s="133">
        <f ca="1">VLOOKUP(A1532,OFFSET('Классификация клиентов'!$A$6,1,0,1000,2),2,0)</f>
        <v>1</v>
      </c>
      <c r="K1532" s="15">
        <f t="shared" si="162"/>
        <v>1</v>
      </c>
      <c r="L1532" s="15"/>
      <c r="M1532" s="15"/>
      <c r="N1532" s="16">
        <f t="shared" ca="1" si="164"/>
        <v>1</v>
      </c>
      <c r="O1532" s="8">
        <f t="shared" ca="1" si="165"/>
        <v>1</v>
      </c>
      <c r="P1532" s="8">
        <f t="shared" ca="1" si="166"/>
        <v>1</v>
      </c>
      <c r="Q1532" s="8">
        <f t="shared" si="163"/>
        <v>0</v>
      </c>
      <c r="R1532" s="16">
        <v>1</v>
      </c>
      <c r="S1532" s="16"/>
      <c r="T1532" s="19">
        <v>42735</v>
      </c>
      <c r="U1532" s="16">
        <v>0</v>
      </c>
      <c r="V1532" s="19"/>
      <c r="W1532" s="160"/>
      <c r="X1532" s="160">
        <v>0</v>
      </c>
      <c r="Y1532" s="160"/>
      <c r="Z1532" s="160"/>
      <c r="AA1532" s="160"/>
      <c r="AB1532" s="10">
        <v>42766</v>
      </c>
      <c r="AC1532" t="s">
        <v>4334</v>
      </c>
      <c r="AD1532" s="160">
        <f t="shared" si="167"/>
        <v>1</v>
      </c>
      <c r="AF1532" t="s">
        <v>7813</v>
      </c>
      <c r="AG1532" t="str">
        <f t="shared" si="168"/>
        <v>цели: погашение ранее выданной ссуды (РКК СБ №85 от 2016-11-25)</v>
      </c>
    </row>
    <row r="1533" spans="1:33" x14ac:dyDescent="0.25">
      <c r="A1533">
        <v>8247</v>
      </c>
      <c r="B1533">
        <v>27326</v>
      </c>
      <c r="C1533" s="6" t="s">
        <v>7002</v>
      </c>
      <c r="D1533" s="8">
        <v>86494007.099999994</v>
      </c>
      <c r="E1533" s="6" t="s">
        <v>7024</v>
      </c>
      <c r="G1533" s="10">
        <v>42730</v>
      </c>
      <c r="J1533" s="133">
        <f ca="1">VLOOKUP(A1533,OFFSET('Классификация клиентов'!$A$6,1,0,1000,2),2,0)</f>
        <v>1</v>
      </c>
      <c r="K1533" s="15">
        <f t="shared" si="162"/>
        <v>1</v>
      </c>
      <c r="L1533" s="15"/>
      <c r="M1533" s="15"/>
      <c r="N1533" s="16">
        <f t="shared" ca="1" si="164"/>
        <v>1</v>
      </c>
      <c r="O1533" s="8">
        <f t="shared" ca="1" si="165"/>
        <v>1</v>
      </c>
      <c r="P1533" s="8">
        <f t="shared" ca="1" si="166"/>
        <v>1</v>
      </c>
      <c r="Q1533" s="8">
        <f t="shared" si="163"/>
        <v>0</v>
      </c>
      <c r="R1533" s="16">
        <v>1</v>
      </c>
      <c r="S1533" s="16"/>
      <c r="T1533" s="19">
        <v>42735</v>
      </c>
      <c r="U1533" s="16">
        <v>0</v>
      </c>
      <c r="V1533" s="19"/>
      <c r="W1533" s="160"/>
      <c r="X1533" s="160"/>
      <c r="Y1533" s="160"/>
      <c r="Z1533" s="160"/>
      <c r="AA1533" s="160"/>
      <c r="AB1533" s="10">
        <v>42735</v>
      </c>
      <c r="AC1533" t="s">
        <v>4334</v>
      </c>
      <c r="AD1533" s="160">
        <f t="shared" si="167"/>
        <v>0</v>
      </c>
      <c r="AF1533" t="s">
        <v>466</v>
      </c>
      <c r="AG1533" t="str">
        <f t="shared" si="168"/>
        <v/>
      </c>
    </row>
    <row r="1534" spans="1:33" x14ac:dyDescent="0.25">
      <c r="A1534">
        <v>8253</v>
      </c>
      <c r="B1534">
        <v>27256</v>
      </c>
      <c r="C1534" s="6" t="s">
        <v>6824</v>
      </c>
      <c r="D1534" s="8">
        <v>31385958390.470001</v>
      </c>
      <c r="E1534" s="6" t="s">
        <v>6827</v>
      </c>
      <c r="G1534" s="10">
        <v>42712</v>
      </c>
      <c r="J1534" s="133">
        <f ca="1">VLOOKUP(A1534,OFFSET('Классификация клиентов'!$A$6,1,0,1000,2),2,0)</f>
        <v>1</v>
      </c>
      <c r="K1534" s="15">
        <f t="shared" si="162"/>
        <v>1</v>
      </c>
      <c r="L1534" s="15"/>
      <c r="M1534" s="15"/>
      <c r="N1534" s="16">
        <f t="shared" ca="1" si="164"/>
        <v>1</v>
      </c>
      <c r="O1534" s="8">
        <f t="shared" ca="1" si="165"/>
        <v>1</v>
      </c>
      <c r="P1534" s="8">
        <f t="shared" ca="1" si="166"/>
        <v>1</v>
      </c>
      <c r="Q1534" s="8">
        <f t="shared" si="163"/>
        <v>0</v>
      </c>
      <c r="R1534" s="16">
        <v>1</v>
      </c>
      <c r="S1534" s="16"/>
      <c r="T1534" s="19">
        <v>42353</v>
      </c>
      <c r="U1534" s="16">
        <v>0</v>
      </c>
      <c r="V1534" s="19"/>
      <c r="W1534" s="160"/>
      <c r="X1534" s="160"/>
      <c r="Y1534" s="160">
        <v>0</v>
      </c>
      <c r="Z1534" s="160"/>
      <c r="AA1534" s="160"/>
      <c r="AB1534" s="10">
        <v>42726</v>
      </c>
      <c r="AC1534" t="s">
        <v>296</v>
      </c>
      <c r="AD1534" s="160">
        <f t="shared" si="167"/>
        <v>1</v>
      </c>
      <c r="AF1534" t="s">
        <v>6394</v>
      </c>
      <c r="AG1534" t="str">
        <f t="shared" si="168"/>
        <v>цели: предоставление/погашение займов 3 лицам (РП №92 от 2016-10-26)</v>
      </c>
    </row>
    <row r="1535" spans="1:33" x14ac:dyDescent="0.25">
      <c r="A1535">
        <v>8254</v>
      </c>
      <c r="B1535">
        <v>27236</v>
      </c>
      <c r="C1535" s="6" t="s">
        <v>6798</v>
      </c>
      <c r="D1535" s="8">
        <v>49718621</v>
      </c>
      <c r="E1535" s="6" t="s">
        <v>6802</v>
      </c>
      <c r="G1535" s="10">
        <v>42716</v>
      </c>
      <c r="J1535" s="133">
        <f ca="1">VLOOKUP(A1535,OFFSET('Классификация клиентов'!$A$6,1,0,1000,2),2,0)</f>
        <v>1</v>
      </c>
      <c r="K1535" s="15">
        <f t="shared" si="162"/>
        <v>1</v>
      </c>
      <c r="L1535" s="15"/>
      <c r="M1535" s="15"/>
      <c r="N1535" s="16">
        <f t="shared" ca="1" si="164"/>
        <v>1</v>
      </c>
      <c r="O1535" s="8">
        <f t="shared" ca="1" si="165"/>
        <v>1</v>
      </c>
      <c r="P1535" s="8">
        <f t="shared" ca="1" si="166"/>
        <v>1</v>
      </c>
      <c r="Q1535" s="8">
        <f t="shared" si="163"/>
        <v>0</v>
      </c>
      <c r="R1535" s="16">
        <v>1</v>
      </c>
      <c r="S1535" s="16"/>
      <c r="T1535" s="19">
        <v>42734</v>
      </c>
      <c r="U1535" s="16">
        <v>0</v>
      </c>
      <c r="V1535" s="19"/>
      <c r="W1535" s="160"/>
      <c r="X1535" s="160"/>
      <c r="Y1535" s="160"/>
      <c r="Z1535" s="160"/>
      <c r="AA1535" s="160"/>
      <c r="AB1535" s="10">
        <v>42726</v>
      </c>
      <c r="AC1535" t="s">
        <v>4334</v>
      </c>
      <c r="AD1535" s="160">
        <f t="shared" si="167"/>
        <v>0</v>
      </c>
      <c r="AF1535" t="s">
        <v>466</v>
      </c>
      <c r="AG1535" t="str">
        <f t="shared" si="168"/>
        <v/>
      </c>
    </row>
    <row r="1536" spans="1:33" x14ac:dyDescent="0.25">
      <c r="A1536">
        <v>8254</v>
      </c>
      <c r="B1536">
        <v>27237</v>
      </c>
      <c r="C1536" s="6" t="s">
        <v>6879</v>
      </c>
      <c r="D1536" s="8">
        <v>281379</v>
      </c>
      <c r="E1536" s="6" t="s">
        <v>6880</v>
      </c>
      <c r="G1536" s="10">
        <v>42716</v>
      </c>
      <c r="J1536" s="133">
        <f ca="1">VLOOKUP(A1536,OFFSET('Классификация клиентов'!$A$6,1,0,1000,2),2,0)</f>
        <v>1</v>
      </c>
      <c r="K1536" s="15">
        <f t="shared" si="162"/>
        <v>1</v>
      </c>
      <c r="L1536" s="15"/>
      <c r="M1536" s="15"/>
      <c r="N1536" s="16">
        <f t="shared" ca="1" si="164"/>
        <v>1</v>
      </c>
      <c r="O1536" s="8">
        <f t="shared" ca="1" si="165"/>
        <v>1</v>
      </c>
      <c r="P1536" s="8">
        <f t="shared" ca="1" si="166"/>
        <v>1</v>
      </c>
      <c r="Q1536" s="8">
        <f t="shared" si="163"/>
        <v>0</v>
      </c>
      <c r="R1536" s="16">
        <v>1</v>
      </c>
      <c r="S1536" s="16"/>
      <c r="T1536" s="19">
        <v>42734</v>
      </c>
      <c r="U1536" s="16">
        <v>0</v>
      </c>
      <c r="V1536" s="19"/>
      <c r="W1536" s="160"/>
      <c r="X1536" s="160"/>
      <c r="Y1536" s="160"/>
      <c r="Z1536" s="160"/>
      <c r="AA1536" s="160"/>
      <c r="AB1536" s="10">
        <v>42726</v>
      </c>
      <c r="AC1536" t="s">
        <v>4334</v>
      </c>
      <c r="AD1536" s="160">
        <f t="shared" si="167"/>
        <v>0</v>
      </c>
      <c r="AF1536" t="s">
        <v>466</v>
      </c>
      <c r="AG1536" t="str">
        <f t="shared" si="168"/>
        <v/>
      </c>
    </row>
    <row r="1537" spans="1:33" x14ac:dyDescent="0.25">
      <c r="A1537">
        <v>8309</v>
      </c>
      <c r="B1537">
        <v>27389</v>
      </c>
      <c r="C1537" s="6" t="s">
        <v>7132</v>
      </c>
      <c r="D1537" s="8">
        <v>128094591.09</v>
      </c>
      <c r="E1537" s="6" t="s">
        <v>7140</v>
      </c>
      <c r="G1537" s="10">
        <v>42734</v>
      </c>
      <c r="J1537" s="133">
        <f ca="1">VLOOKUP(A1537,OFFSET('Классификация клиентов'!$A$6,1,0,1000,2),2,0)</f>
        <v>1</v>
      </c>
      <c r="K1537" s="15">
        <f t="shared" si="162"/>
        <v>1</v>
      </c>
      <c r="L1537" s="15"/>
      <c r="M1537" s="15"/>
      <c r="N1537" s="16">
        <f t="shared" ca="1" si="164"/>
        <v>1</v>
      </c>
      <c r="O1537" s="8">
        <f t="shared" ca="1" si="165"/>
        <v>1</v>
      </c>
      <c r="P1537" s="8">
        <f t="shared" ca="1" si="166"/>
        <v>1</v>
      </c>
      <c r="Q1537" s="8">
        <f t="shared" si="163"/>
        <v>0</v>
      </c>
      <c r="R1537" s="16">
        <v>1</v>
      </c>
      <c r="S1537" s="16"/>
      <c r="T1537" s="19">
        <v>42750</v>
      </c>
      <c r="U1537" s="16">
        <v>0</v>
      </c>
      <c r="V1537" s="19"/>
      <c r="W1537" s="160"/>
      <c r="X1537" s="160"/>
      <c r="Y1537" s="160"/>
      <c r="Z1537" s="160"/>
      <c r="AA1537" s="160"/>
      <c r="AB1537" s="10">
        <v>42735</v>
      </c>
      <c r="AC1537" t="s">
        <v>4334</v>
      </c>
      <c r="AD1537" s="160">
        <f t="shared" si="167"/>
        <v>0</v>
      </c>
      <c r="AF1537" t="s">
        <v>466</v>
      </c>
      <c r="AG1537" t="str">
        <f t="shared" si="168"/>
        <v/>
      </c>
    </row>
    <row r="1538" spans="1:33" x14ac:dyDescent="0.25">
      <c r="A1538">
        <v>8314</v>
      </c>
      <c r="B1538">
        <v>27327</v>
      </c>
      <c r="C1538" s="6" t="s">
        <v>7103</v>
      </c>
      <c r="D1538" s="8">
        <v>100000000</v>
      </c>
      <c r="E1538" s="6" t="s">
        <v>7126</v>
      </c>
      <c r="G1538" s="10">
        <v>42730</v>
      </c>
      <c r="J1538" s="133">
        <f ca="1">VLOOKUP(A1538,OFFSET('Классификация клиентов'!$A$6,1,0,1000,2),2,0)</f>
        <v>1</v>
      </c>
      <c r="K1538" s="15">
        <f t="shared" si="162"/>
        <v>1</v>
      </c>
      <c r="L1538" s="15"/>
      <c r="M1538" s="15"/>
      <c r="N1538" s="16">
        <f t="shared" ca="1" si="164"/>
        <v>1</v>
      </c>
      <c r="O1538" s="8">
        <f t="shared" ca="1" si="165"/>
        <v>1</v>
      </c>
      <c r="P1538" s="8">
        <f t="shared" ca="1" si="166"/>
        <v>1</v>
      </c>
      <c r="Q1538" s="8">
        <f t="shared" si="163"/>
        <v>0</v>
      </c>
      <c r="R1538" s="16">
        <v>1</v>
      </c>
      <c r="S1538" s="16"/>
      <c r="T1538" s="19">
        <v>42735</v>
      </c>
      <c r="U1538" s="16">
        <v>0</v>
      </c>
      <c r="V1538" s="19"/>
      <c r="W1538" s="160"/>
      <c r="X1538" s="160"/>
      <c r="Y1538" s="160"/>
      <c r="Z1538" s="160"/>
      <c r="AA1538" s="160"/>
      <c r="AB1538" s="10">
        <v>42735</v>
      </c>
      <c r="AC1538" t="s">
        <v>4334</v>
      </c>
      <c r="AD1538" s="160">
        <f t="shared" si="167"/>
        <v>0</v>
      </c>
      <c r="AF1538" t="s">
        <v>466</v>
      </c>
      <c r="AG1538" t="str">
        <f t="shared" si="168"/>
        <v/>
      </c>
    </row>
    <row r="1539" spans="1:33" x14ac:dyDescent="0.25">
      <c r="A1539">
        <v>8319</v>
      </c>
      <c r="B1539">
        <v>27537</v>
      </c>
      <c r="C1539" s="6" t="s">
        <v>7776</v>
      </c>
      <c r="D1539" s="8">
        <v>227850000</v>
      </c>
      <c r="E1539" s="6" t="s">
        <v>7786</v>
      </c>
      <c r="G1539" s="10">
        <v>42754</v>
      </c>
      <c r="J1539" s="133">
        <f ca="1">VLOOKUP(A1539,OFFSET('Классификация клиентов'!$A$6,1,0,1000,2),2,0)</f>
        <v>1</v>
      </c>
      <c r="K1539" s="15">
        <f t="shared" si="162"/>
        <v>1</v>
      </c>
      <c r="L1539" s="15"/>
      <c r="M1539" s="15"/>
      <c r="N1539" s="16">
        <f t="shared" ca="1" si="164"/>
        <v>1</v>
      </c>
      <c r="O1539" s="8">
        <f t="shared" ca="1" si="165"/>
        <v>1</v>
      </c>
      <c r="P1539" s="8">
        <f t="shared" ca="1" si="166"/>
        <v>1</v>
      </c>
      <c r="Q1539" s="8">
        <f t="shared" si="163"/>
        <v>0</v>
      </c>
      <c r="R1539" s="16">
        <v>1</v>
      </c>
      <c r="S1539" s="16"/>
      <c r="T1539" s="19">
        <v>42766</v>
      </c>
      <c r="U1539" s="16">
        <v>0</v>
      </c>
      <c r="V1539" s="19"/>
      <c r="W1539" s="160"/>
      <c r="X1539" s="160"/>
      <c r="Y1539" s="160">
        <v>0</v>
      </c>
      <c r="Z1539" s="160"/>
      <c r="AA1539" s="160"/>
      <c r="AB1539" s="10">
        <v>42755</v>
      </c>
      <c r="AC1539" t="s">
        <v>4334</v>
      </c>
      <c r="AD1539" s="160">
        <f t="shared" si="167"/>
        <v>1</v>
      </c>
      <c r="AF1539" t="s">
        <v>6321</v>
      </c>
      <c r="AG1539" t="str">
        <f t="shared" si="168"/>
        <v>цели: предоставление/погашение займов 3 лицам (РКК СБ №78 от 2016-10-25)</v>
      </c>
    </row>
    <row r="1540" spans="1:33" x14ac:dyDescent="0.25">
      <c r="A1540">
        <v>8320</v>
      </c>
      <c r="B1540">
        <v>27536</v>
      </c>
      <c r="C1540" s="6" t="s">
        <v>7777</v>
      </c>
      <c r="D1540" s="8">
        <v>250000000</v>
      </c>
      <c r="E1540" s="6" t="s">
        <v>7787</v>
      </c>
      <c r="G1540" s="10">
        <v>42754</v>
      </c>
      <c r="J1540" s="133">
        <f ca="1">VLOOKUP(A1540,OFFSET('Классификация клиентов'!$A$6,1,0,1000,2),2,0)</f>
        <v>1</v>
      </c>
      <c r="K1540" s="15">
        <f t="shared" si="162"/>
        <v>1</v>
      </c>
      <c r="L1540" s="15"/>
      <c r="M1540" s="15"/>
      <c r="N1540" s="16">
        <f t="shared" ca="1" si="164"/>
        <v>1</v>
      </c>
      <c r="O1540" s="8">
        <f t="shared" ca="1" si="165"/>
        <v>1</v>
      </c>
      <c r="P1540" s="8">
        <f t="shared" ca="1" si="166"/>
        <v>1</v>
      </c>
      <c r="Q1540" s="8">
        <f t="shared" si="163"/>
        <v>0</v>
      </c>
      <c r="R1540" s="16">
        <v>1</v>
      </c>
      <c r="S1540" s="16"/>
      <c r="T1540" s="19">
        <v>42766</v>
      </c>
      <c r="U1540" s="16">
        <v>0</v>
      </c>
      <c r="V1540" s="19"/>
      <c r="W1540" s="160"/>
      <c r="X1540" s="160"/>
      <c r="Y1540" s="160">
        <v>0</v>
      </c>
      <c r="Z1540" s="160"/>
      <c r="AA1540" s="160"/>
      <c r="AB1540" s="10">
        <v>42755</v>
      </c>
      <c r="AC1540" t="s">
        <v>4334</v>
      </c>
      <c r="AD1540" s="160">
        <f t="shared" si="167"/>
        <v>1</v>
      </c>
      <c r="AF1540" t="s">
        <v>6321</v>
      </c>
      <c r="AG1540" t="str">
        <f t="shared" si="168"/>
        <v>цели: предоставление/погашение займов 3 лицам (РКК СБ №78 от 2016-10-25)</v>
      </c>
    </row>
    <row r="1541" spans="1:33" x14ac:dyDescent="0.25">
      <c r="A1541">
        <v>8321</v>
      </c>
      <c r="B1541">
        <v>27329</v>
      </c>
      <c r="C1541" s="6" t="s">
        <v>7003</v>
      </c>
      <c r="D1541" s="8">
        <v>1505450871.3499999</v>
      </c>
      <c r="E1541" s="6" t="s">
        <v>7025</v>
      </c>
      <c r="G1541" s="10">
        <v>42730</v>
      </c>
      <c r="J1541" s="133">
        <f ca="1">VLOOKUP(A1541,OFFSET('Классификация клиентов'!$A$6,1,0,1000,2),2,0)</f>
        <v>1</v>
      </c>
      <c r="K1541" s="15">
        <f t="shared" si="162"/>
        <v>1</v>
      </c>
      <c r="L1541" s="15"/>
      <c r="M1541" s="15"/>
      <c r="N1541" s="16">
        <f t="shared" ca="1" si="164"/>
        <v>1</v>
      </c>
      <c r="O1541" s="8">
        <f t="shared" ca="1" si="165"/>
        <v>1</v>
      </c>
      <c r="P1541" s="8">
        <f t="shared" ca="1" si="166"/>
        <v>1</v>
      </c>
      <c r="Q1541" s="8">
        <f t="shared" si="163"/>
        <v>0</v>
      </c>
      <c r="R1541" s="16">
        <v>1</v>
      </c>
      <c r="S1541" s="16"/>
      <c r="T1541" s="19">
        <v>42734</v>
      </c>
      <c r="U1541" s="16">
        <v>0</v>
      </c>
      <c r="V1541" s="19"/>
      <c r="W1541" s="160"/>
      <c r="X1541" s="160"/>
      <c r="Y1541" s="160">
        <v>0</v>
      </c>
      <c r="Z1541" s="160"/>
      <c r="AA1541" s="160"/>
      <c r="AB1541" s="10">
        <v>42735</v>
      </c>
      <c r="AC1541" t="s">
        <v>4334</v>
      </c>
      <c r="AD1541" s="160">
        <f t="shared" si="167"/>
        <v>1</v>
      </c>
      <c r="AF1541" t="s">
        <v>7026</v>
      </c>
      <c r="AG1541" t="str">
        <f t="shared" si="168"/>
        <v>цели: предоставление/погашение займов 3 лицам (РКК СБ №94 от 2016-12-20)</v>
      </c>
    </row>
    <row r="1542" spans="1:33" x14ac:dyDescent="0.25">
      <c r="A1542">
        <v>8321</v>
      </c>
      <c r="B1542">
        <v>27330</v>
      </c>
      <c r="C1542" s="6" t="s">
        <v>7004</v>
      </c>
      <c r="D1542" s="8">
        <v>599999999.95000005</v>
      </c>
      <c r="E1542" s="6" t="s">
        <v>7027</v>
      </c>
      <c r="G1542" s="10">
        <v>42730</v>
      </c>
      <c r="J1542" s="133">
        <f ca="1">VLOOKUP(A1542,OFFSET('Классификация клиентов'!$A$6,1,0,1000,2),2,0)</f>
        <v>1</v>
      </c>
      <c r="K1542" s="15">
        <f t="shared" ref="K1542:K1551" si="169" xml:space="preserve"> ROUND(MAX( IF(R1542 = 0, IF(S1542 = 1, 1, J1542), 1)*1, IF(U1542 &gt; 30, 3, IF(U1542 &gt; 5, 2, 1)), IF(W1542 &gt; 0, 2, 1), IF(X1542 &gt; 0,2,1)), 0)</f>
        <v>1</v>
      </c>
      <c r="L1542" s="15"/>
      <c r="M1542" s="15"/>
      <c r="N1542" s="16">
        <f t="shared" ca="1" si="164"/>
        <v>1</v>
      </c>
      <c r="O1542" s="8">
        <f t="shared" ca="1" si="165"/>
        <v>1</v>
      </c>
      <c r="P1542" s="8">
        <f t="shared" ca="1" si="166"/>
        <v>1</v>
      </c>
      <c r="Q1542" s="8">
        <f t="shared" ref="Q1542:Q1551" si="170">IF(ISNA(VLOOKUP(B1542,aid_exc,1,0)), 0, VLOOKUP(B1542,aid_exc,2,0))</f>
        <v>0</v>
      </c>
      <c r="R1542" s="16">
        <v>1</v>
      </c>
      <c r="S1542" s="16"/>
      <c r="T1542" s="19">
        <v>42734</v>
      </c>
      <c r="U1542" s="16">
        <v>0</v>
      </c>
      <c r="V1542" s="19"/>
      <c r="W1542" s="160"/>
      <c r="X1542" s="160"/>
      <c r="Y1542" s="160">
        <v>0</v>
      </c>
      <c r="Z1542" s="160"/>
      <c r="AA1542" s="160"/>
      <c r="AB1542" s="10">
        <v>42735</v>
      </c>
      <c r="AC1542" t="s">
        <v>4334</v>
      </c>
      <c r="AD1542" s="160">
        <f t="shared" si="167"/>
        <v>1</v>
      </c>
      <c r="AF1542" t="s">
        <v>7026</v>
      </c>
      <c r="AG1542" t="str">
        <f t="shared" si="168"/>
        <v>цели: предоставление/погашение займов 3 лицам (РКК СБ №94 от 2016-12-20)</v>
      </c>
    </row>
    <row r="1543" spans="1:33" x14ac:dyDescent="0.25">
      <c r="A1543">
        <v>8322</v>
      </c>
      <c r="B1543">
        <v>27374</v>
      </c>
      <c r="C1543" s="6" t="s">
        <v>7133</v>
      </c>
      <c r="D1543" s="8">
        <v>120000000</v>
      </c>
      <c r="E1543" s="6" t="s">
        <v>7141</v>
      </c>
      <c r="G1543" s="10">
        <v>42733</v>
      </c>
      <c r="J1543" s="133">
        <f ca="1">VLOOKUP(A1543,OFFSET('Классификация клиентов'!$A$6,1,0,1000,2),2,0)</f>
        <v>1</v>
      </c>
      <c r="K1543" s="15">
        <f t="shared" si="169"/>
        <v>1</v>
      </c>
      <c r="L1543" s="15"/>
      <c r="M1543" s="15"/>
      <c r="N1543" s="16">
        <f t="shared" ref="N1543:N1551" ca="1" si="171">MAX(1, J1543+K1543-1 +
            IF(OR( M1543*1=0, NOT(ISERR(SEARCH((ROUND(J1543,0)+K1543-1) &amp; "", IF(L1543&lt;&gt;-2, "", LEFT(M1543)-1) &amp; M1543)) )),
                   IF(L1543=-2, -( IF(AND(M1543*1&lt;&gt;0,  LEFT(M1543)*1 = ROUND(J1543,0)+K1543), 0, 1 ) + J1543 - ROUND(J1543,0) ), L1543),  0) )</f>
        <v>1</v>
      </c>
      <c r="O1543" s="8">
        <f t="shared" ref="O1543:O1551" ca="1" si="172">MAX(N1543, IF(Y1543&gt;0,3,1), IF(Z1543&gt;0,3,1), IF(AA1543&gt;0,3,1))</f>
        <v>1</v>
      </c>
      <c r="P1543" s="8">
        <f t="shared" ref="P1543:P1551" ca="1" si="173">IF(Q1543=1, N1543, IF(Q1543=2, 0, O1543))</f>
        <v>1</v>
      </c>
      <c r="Q1543" s="8">
        <f t="shared" si="170"/>
        <v>0</v>
      </c>
      <c r="R1543" s="16">
        <v>1</v>
      </c>
      <c r="S1543" s="16"/>
      <c r="T1543" s="19">
        <v>42764</v>
      </c>
      <c r="U1543" s="16">
        <v>0</v>
      </c>
      <c r="V1543" s="19"/>
      <c r="W1543" s="160"/>
      <c r="X1543" s="160"/>
      <c r="Y1543" s="160"/>
      <c r="Z1543" s="160"/>
      <c r="AA1543" s="160"/>
      <c r="AB1543" s="10">
        <v>42735</v>
      </c>
      <c r="AC1543" t="s">
        <v>4334</v>
      </c>
      <c r="AD1543" s="160">
        <f t="shared" ref="AD1543:AD1551" si="174">COUNTA(W1543:AA1543)</f>
        <v>0</v>
      </c>
      <c r="AF1543" t="s">
        <v>466</v>
      </c>
      <c r="AG1543" t="str">
        <f t="shared" ref="AG1543:AG1551" si="175">SUBSTITUTE( SUBSTITUTE(AF1543,"restr", " - реструктуризация"), "targ", " - цели")</f>
        <v/>
      </c>
    </row>
    <row r="1544" spans="1:33" x14ac:dyDescent="0.25">
      <c r="A1544">
        <v>8322</v>
      </c>
      <c r="B1544">
        <v>27375</v>
      </c>
      <c r="C1544" s="6" t="s">
        <v>7134</v>
      </c>
      <c r="D1544" s="8">
        <v>280000000</v>
      </c>
      <c r="E1544" s="6" t="s">
        <v>7142</v>
      </c>
      <c r="G1544" s="10">
        <v>42733</v>
      </c>
      <c r="J1544" s="133">
        <f ca="1">VLOOKUP(A1544,OFFSET('Классификация клиентов'!$A$6,1,0,1000,2),2,0)</f>
        <v>1</v>
      </c>
      <c r="K1544" s="15">
        <f t="shared" si="169"/>
        <v>1</v>
      </c>
      <c r="L1544" s="15"/>
      <c r="M1544" s="15"/>
      <c r="N1544" s="16">
        <f t="shared" ca="1" si="171"/>
        <v>1</v>
      </c>
      <c r="O1544" s="8">
        <f t="shared" ca="1" si="172"/>
        <v>1</v>
      </c>
      <c r="P1544" s="8">
        <f t="shared" ca="1" si="173"/>
        <v>1</v>
      </c>
      <c r="Q1544" s="8">
        <f t="shared" si="170"/>
        <v>0</v>
      </c>
      <c r="R1544" s="16">
        <v>1</v>
      </c>
      <c r="S1544" s="16"/>
      <c r="T1544" s="19">
        <v>42764</v>
      </c>
      <c r="U1544" s="16">
        <v>0</v>
      </c>
      <c r="V1544" s="19"/>
      <c r="W1544" s="160"/>
      <c r="X1544" s="160"/>
      <c r="Y1544" s="160"/>
      <c r="Z1544" s="160"/>
      <c r="AA1544" s="160"/>
      <c r="AB1544" s="10">
        <v>42735</v>
      </c>
      <c r="AC1544" t="s">
        <v>4334</v>
      </c>
      <c r="AD1544" s="160">
        <f t="shared" si="174"/>
        <v>0</v>
      </c>
      <c r="AF1544" t="s">
        <v>466</v>
      </c>
      <c r="AG1544" t="str">
        <f t="shared" si="175"/>
        <v/>
      </c>
    </row>
    <row r="1545" spans="1:33" x14ac:dyDescent="0.25">
      <c r="A1545">
        <v>8322</v>
      </c>
      <c r="B1545">
        <v>27376</v>
      </c>
      <c r="C1545" s="6" t="s">
        <v>7733</v>
      </c>
      <c r="D1545" s="8">
        <v>399000000</v>
      </c>
      <c r="E1545" s="6" t="s">
        <v>7738</v>
      </c>
      <c r="G1545" s="10">
        <v>42733</v>
      </c>
      <c r="J1545" s="133">
        <f ca="1">VLOOKUP(A1545,OFFSET('Классификация клиентов'!$A$6,1,0,1000,2),2,0)</f>
        <v>1</v>
      </c>
      <c r="K1545" s="15">
        <f t="shared" si="169"/>
        <v>1</v>
      </c>
      <c r="L1545" s="15"/>
      <c r="M1545" s="15"/>
      <c r="N1545" s="16">
        <f t="shared" ca="1" si="171"/>
        <v>1</v>
      </c>
      <c r="O1545" s="8">
        <f t="shared" ca="1" si="172"/>
        <v>1</v>
      </c>
      <c r="P1545" s="8">
        <f t="shared" ca="1" si="173"/>
        <v>1</v>
      </c>
      <c r="Q1545" s="8">
        <f t="shared" si="170"/>
        <v>0</v>
      </c>
      <c r="R1545" s="16">
        <v>1</v>
      </c>
      <c r="S1545" s="16"/>
      <c r="T1545" s="19">
        <v>42764</v>
      </c>
      <c r="U1545" s="16">
        <v>0</v>
      </c>
      <c r="V1545" s="19"/>
      <c r="W1545" s="160"/>
      <c r="X1545" s="160"/>
      <c r="Y1545" s="160"/>
      <c r="Z1545" s="160"/>
      <c r="AA1545" s="160"/>
      <c r="AB1545" s="10">
        <v>42755</v>
      </c>
      <c r="AC1545" t="s">
        <v>4334</v>
      </c>
      <c r="AD1545" s="160">
        <f t="shared" si="174"/>
        <v>0</v>
      </c>
      <c r="AF1545" t="s">
        <v>466</v>
      </c>
      <c r="AG1545" t="str">
        <f t="shared" si="175"/>
        <v/>
      </c>
    </row>
    <row r="1546" spans="1:33" x14ac:dyDescent="0.25">
      <c r="A1546">
        <v>8323</v>
      </c>
      <c r="B1546">
        <v>27373</v>
      </c>
      <c r="C1546" s="6" t="s">
        <v>7104</v>
      </c>
      <c r="D1546" s="8">
        <v>200000000</v>
      </c>
      <c r="E1546" s="6" t="s">
        <v>7127</v>
      </c>
      <c r="G1546" s="10">
        <v>42733</v>
      </c>
      <c r="J1546" s="133">
        <f ca="1">VLOOKUP(A1546,OFFSET('Классификация клиентов'!$A$6,1,0,1000,2),2,0)</f>
        <v>1</v>
      </c>
      <c r="K1546" s="15">
        <f t="shared" si="169"/>
        <v>2</v>
      </c>
      <c r="L1546" s="15"/>
      <c r="M1546" s="15"/>
      <c r="N1546" s="16">
        <f t="shared" ca="1" si="171"/>
        <v>2</v>
      </c>
      <c r="O1546" s="8">
        <f t="shared" ca="1" si="172"/>
        <v>2</v>
      </c>
      <c r="P1546" s="8">
        <f t="shared" ca="1" si="173"/>
        <v>2</v>
      </c>
      <c r="Q1546" s="8">
        <f t="shared" si="170"/>
        <v>0</v>
      </c>
      <c r="R1546" s="16">
        <v>1</v>
      </c>
      <c r="S1546" s="16"/>
      <c r="T1546" s="19">
        <v>42734</v>
      </c>
      <c r="U1546" s="16">
        <v>10</v>
      </c>
      <c r="V1546" s="19" t="s">
        <v>7714</v>
      </c>
      <c r="W1546" s="160"/>
      <c r="X1546" s="160"/>
      <c r="Y1546" s="160"/>
      <c r="Z1546" s="160"/>
      <c r="AA1546" s="160"/>
      <c r="AB1546" s="10">
        <v>42755</v>
      </c>
      <c r="AC1546" t="s">
        <v>4334</v>
      </c>
      <c r="AD1546" s="160">
        <f t="shared" si="174"/>
        <v>0</v>
      </c>
      <c r="AF1546" t="s">
        <v>466</v>
      </c>
      <c r="AG1546" t="str">
        <f t="shared" si="175"/>
        <v/>
      </c>
    </row>
    <row r="1547" spans="1:33" x14ac:dyDescent="0.25">
      <c r="A1547">
        <v>8325</v>
      </c>
      <c r="B1547">
        <v>27390</v>
      </c>
      <c r="C1547" s="6" t="s">
        <v>7135</v>
      </c>
      <c r="D1547" s="8">
        <v>241500000</v>
      </c>
      <c r="E1547" s="6" t="s">
        <v>7143</v>
      </c>
      <c r="G1547" s="10">
        <v>42734</v>
      </c>
      <c r="J1547" s="133">
        <f ca="1">VLOOKUP(A1547,OFFSET('Классификация клиентов'!$A$6,1,0,1000,2),2,0)</f>
        <v>1</v>
      </c>
      <c r="K1547" s="15">
        <f t="shared" si="169"/>
        <v>1</v>
      </c>
      <c r="L1547" s="15"/>
      <c r="M1547" s="15"/>
      <c r="N1547" s="16">
        <f t="shared" ca="1" si="171"/>
        <v>1</v>
      </c>
      <c r="O1547" s="8">
        <f t="shared" ca="1" si="172"/>
        <v>1</v>
      </c>
      <c r="P1547" s="8">
        <f t="shared" ca="1" si="173"/>
        <v>1</v>
      </c>
      <c r="Q1547" s="8">
        <f t="shared" si="170"/>
        <v>0</v>
      </c>
      <c r="R1547" s="16">
        <v>1</v>
      </c>
      <c r="S1547" s="16"/>
      <c r="T1547" s="19">
        <v>42735</v>
      </c>
      <c r="U1547" s="16">
        <v>0</v>
      </c>
      <c r="V1547" s="19"/>
      <c r="W1547" s="160"/>
      <c r="X1547" s="160"/>
      <c r="Y1547" s="160"/>
      <c r="Z1547" s="160"/>
      <c r="AA1547" s="160"/>
      <c r="AB1547" s="10">
        <v>42735</v>
      </c>
      <c r="AC1547" t="s">
        <v>4334</v>
      </c>
      <c r="AD1547" s="160">
        <f t="shared" si="174"/>
        <v>0</v>
      </c>
      <c r="AF1547" t="s">
        <v>466</v>
      </c>
      <c r="AG1547" t="str">
        <f t="shared" si="175"/>
        <v/>
      </c>
    </row>
    <row r="1548" spans="1:33" x14ac:dyDescent="0.25">
      <c r="A1548">
        <v>8337</v>
      </c>
      <c r="B1548">
        <v>27543</v>
      </c>
      <c r="C1548" s="6" t="s">
        <v>7808</v>
      </c>
      <c r="D1548" s="8">
        <v>9559352.3699999992</v>
      </c>
      <c r="E1548" s="6" t="s">
        <v>7814</v>
      </c>
      <c r="G1548" s="10">
        <v>42755</v>
      </c>
      <c r="J1548" s="133">
        <f ca="1">VLOOKUP(A1548,OFFSET('Классификация клиентов'!$A$6,1,0,1000,2),2,0)</f>
        <v>1</v>
      </c>
      <c r="K1548" s="15">
        <f t="shared" ca="1" si="169"/>
        <v>1</v>
      </c>
      <c r="L1548" s="15"/>
      <c r="M1548" s="15"/>
      <c r="N1548" s="16">
        <f t="shared" ca="1" si="171"/>
        <v>1</v>
      </c>
      <c r="O1548" s="8">
        <f t="shared" ca="1" si="172"/>
        <v>1</v>
      </c>
      <c r="P1548" s="8">
        <f t="shared" ca="1" si="173"/>
        <v>1</v>
      </c>
      <c r="Q1548" s="8">
        <f t="shared" si="170"/>
        <v>0</v>
      </c>
      <c r="R1548" s="16">
        <v>0</v>
      </c>
      <c r="S1548" s="16"/>
      <c r="T1548" s="19">
        <v>42771</v>
      </c>
      <c r="U1548" s="16">
        <v>0</v>
      </c>
      <c r="V1548" s="19"/>
      <c r="W1548" s="160"/>
      <c r="X1548" s="160"/>
      <c r="Y1548" s="160"/>
      <c r="Z1548" s="160"/>
      <c r="AA1548" s="160"/>
      <c r="AB1548" s="10">
        <v>42766</v>
      </c>
      <c r="AC1548" t="s">
        <v>4334</v>
      </c>
      <c r="AD1548" s="160">
        <f t="shared" si="174"/>
        <v>0</v>
      </c>
      <c r="AF1548" t="s">
        <v>466</v>
      </c>
      <c r="AG1548" t="str">
        <f t="shared" si="175"/>
        <v/>
      </c>
    </row>
    <row r="1549" spans="1:33" x14ac:dyDescent="0.25">
      <c r="A1549">
        <v>8341</v>
      </c>
      <c r="B1549">
        <v>27590</v>
      </c>
      <c r="C1549" s="6" t="s">
        <v>7872</v>
      </c>
      <c r="D1549" s="8">
        <v>77353763.659999996</v>
      </c>
      <c r="E1549" s="6" t="s">
        <v>7875</v>
      </c>
      <c r="G1549" s="10">
        <v>42762</v>
      </c>
      <c r="J1549" s="133">
        <f ca="1">VLOOKUP(A1549,OFFSET('Классификация клиентов'!$A$6,1,0,1000,2),2,0)</f>
        <v>1</v>
      </c>
      <c r="K1549" s="15">
        <f t="shared" si="169"/>
        <v>1</v>
      </c>
      <c r="L1549" s="15"/>
      <c r="M1549" s="15"/>
      <c r="N1549" s="16">
        <f t="shared" ca="1" si="171"/>
        <v>1</v>
      </c>
      <c r="O1549" s="8">
        <f t="shared" ca="1" si="172"/>
        <v>1</v>
      </c>
      <c r="P1549" s="8">
        <f t="shared" ca="1" si="173"/>
        <v>1</v>
      </c>
      <c r="Q1549" s="8">
        <f t="shared" si="170"/>
        <v>0</v>
      </c>
      <c r="R1549" s="16">
        <v>1</v>
      </c>
      <c r="S1549" s="16"/>
      <c r="T1549" s="19">
        <v>42766</v>
      </c>
      <c r="U1549" s="16">
        <v>0</v>
      </c>
      <c r="V1549" s="19"/>
      <c r="W1549" s="160"/>
      <c r="X1549" s="160"/>
      <c r="Y1549" s="160"/>
      <c r="Z1549" s="160"/>
      <c r="AA1549" s="160"/>
      <c r="AB1549" s="10">
        <v>42766</v>
      </c>
      <c r="AC1549" t="s">
        <v>4334</v>
      </c>
      <c r="AD1549" s="160">
        <f t="shared" si="174"/>
        <v>0</v>
      </c>
      <c r="AF1549" t="s">
        <v>466</v>
      </c>
      <c r="AG1549" t="str">
        <f t="shared" si="175"/>
        <v/>
      </c>
    </row>
    <row r="1550" spans="1:33" x14ac:dyDescent="0.25">
      <c r="A1550">
        <v>8341</v>
      </c>
      <c r="B1550">
        <v>27591</v>
      </c>
      <c r="C1550" s="6" t="s">
        <v>7873</v>
      </c>
      <c r="D1550" s="8">
        <v>105000000</v>
      </c>
      <c r="E1550" s="6" t="s">
        <v>7876</v>
      </c>
      <c r="G1550" s="10">
        <v>42762</v>
      </c>
      <c r="J1550" s="133">
        <f ca="1">VLOOKUP(A1550,OFFSET('Классификация клиентов'!$A$6,1,0,1000,2),2,0)</f>
        <v>1</v>
      </c>
      <c r="K1550" s="15">
        <f t="shared" si="169"/>
        <v>1</v>
      </c>
      <c r="L1550" s="15"/>
      <c r="M1550" s="15"/>
      <c r="N1550" s="16">
        <f t="shared" ca="1" si="171"/>
        <v>1</v>
      </c>
      <c r="O1550" s="8">
        <f t="shared" ca="1" si="172"/>
        <v>1</v>
      </c>
      <c r="P1550" s="8">
        <f t="shared" ca="1" si="173"/>
        <v>1</v>
      </c>
      <c r="Q1550" s="8">
        <f t="shared" si="170"/>
        <v>0</v>
      </c>
      <c r="R1550" s="16">
        <v>1</v>
      </c>
      <c r="S1550" s="16"/>
      <c r="T1550" s="19">
        <v>42766</v>
      </c>
      <c r="U1550" s="16">
        <v>0</v>
      </c>
      <c r="V1550" s="19"/>
      <c r="W1550" s="160"/>
      <c r="X1550" s="160"/>
      <c r="Y1550" s="160"/>
      <c r="Z1550" s="160"/>
      <c r="AA1550" s="160"/>
      <c r="AB1550" s="10">
        <v>42766</v>
      </c>
      <c r="AC1550" t="s">
        <v>4334</v>
      </c>
      <c r="AD1550" s="160">
        <f t="shared" si="174"/>
        <v>0</v>
      </c>
      <c r="AF1550" t="s">
        <v>466</v>
      </c>
      <c r="AG1550" t="str">
        <f t="shared" si="175"/>
        <v/>
      </c>
    </row>
    <row r="1551" spans="1:33" x14ac:dyDescent="0.25">
      <c r="A1551">
        <v>8360</v>
      </c>
      <c r="B1551">
        <v>27583</v>
      </c>
      <c r="C1551" s="6" t="s">
        <v>7809</v>
      </c>
      <c r="D1551" s="8">
        <v>9024270000</v>
      </c>
      <c r="E1551" s="6" t="s">
        <v>7815</v>
      </c>
      <c r="G1551" s="10">
        <v>42760</v>
      </c>
      <c r="J1551" s="133">
        <f ca="1">VLOOKUP(A1551,OFFSET('Классификация клиентов'!$A$6,1,0,1000,2),2,0)</f>
        <v>1</v>
      </c>
      <c r="K1551" s="15">
        <f t="shared" si="169"/>
        <v>1</v>
      </c>
      <c r="L1551" s="15"/>
      <c r="M1551" s="15"/>
      <c r="N1551" s="16">
        <f t="shared" ca="1" si="171"/>
        <v>1</v>
      </c>
      <c r="O1551" s="8">
        <f t="shared" ca="1" si="172"/>
        <v>1</v>
      </c>
      <c r="P1551" s="8">
        <f t="shared" ca="1" si="173"/>
        <v>1</v>
      </c>
      <c r="Q1551" s="8">
        <f t="shared" si="170"/>
        <v>0</v>
      </c>
      <c r="R1551" s="16">
        <v>1</v>
      </c>
      <c r="S1551" s="16"/>
      <c r="T1551" s="19">
        <v>42759</v>
      </c>
      <c r="U1551" s="16">
        <v>0</v>
      </c>
      <c r="V1551" s="19"/>
      <c r="W1551" s="160"/>
      <c r="X1551" s="160"/>
      <c r="Y1551" s="160"/>
      <c r="Z1551" s="160"/>
      <c r="AA1551" s="160"/>
      <c r="AB1551" s="10">
        <v>42766</v>
      </c>
      <c r="AC1551" t="s">
        <v>296</v>
      </c>
      <c r="AD1551" s="160">
        <f t="shared" si="174"/>
        <v>0</v>
      </c>
      <c r="AF1551" t="s">
        <v>466</v>
      </c>
      <c r="AG1551" t="str">
        <f t="shared" si="175"/>
        <v/>
      </c>
    </row>
    <row r="1552" spans="1:33" x14ac:dyDescent="0.25">
      <c r="C1552"/>
    </row>
    <row r="1553" spans="3:3" x14ac:dyDescent="0.25">
      <c r="C1553"/>
    </row>
    <row r="1554" spans="3:3" x14ac:dyDescent="0.25">
      <c r="C1554"/>
    </row>
    <row r="1555" spans="3:3" x14ac:dyDescent="0.25">
      <c r="C1555"/>
    </row>
    <row r="1556" spans="3:3" x14ac:dyDescent="0.25">
      <c r="C1556"/>
    </row>
    <row r="1557" spans="3:3" x14ac:dyDescent="0.25">
      <c r="C1557"/>
    </row>
    <row r="1558" spans="3:3" x14ac:dyDescent="0.25">
      <c r="C1558"/>
    </row>
    <row r="1559" spans="3:3" x14ac:dyDescent="0.25">
      <c r="C1559"/>
    </row>
    <row r="1560" spans="3:3" x14ac:dyDescent="0.25">
      <c r="C1560"/>
    </row>
    <row r="1561" spans="3:3" x14ac:dyDescent="0.25">
      <c r="C1561"/>
    </row>
    <row r="1562" spans="3:3" x14ac:dyDescent="0.25">
      <c r="C1562"/>
    </row>
    <row r="1563" spans="3:3" x14ac:dyDescent="0.25">
      <c r="C1563"/>
    </row>
    <row r="1564" spans="3:3" x14ac:dyDescent="0.25">
      <c r="C1564"/>
    </row>
    <row r="1565" spans="3:3" x14ac:dyDescent="0.25">
      <c r="C1565"/>
    </row>
    <row r="1566" spans="3:3" x14ac:dyDescent="0.25">
      <c r="C1566"/>
    </row>
    <row r="1567" spans="3:3" x14ac:dyDescent="0.25">
      <c r="C1567"/>
    </row>
    <row r="1568" spans="3:3" x14ac:dyDescent="0.25">
      <c r="C1568"/>
    </row>
    <row r="1569" spans="3:3" x14ac:dyDescent="0.25">
      <c r="C1569"/>
    </row>
    <row r="1570" spans="3:3" x14ac:dyDescent="0.25">
      <c r="C1570"/>
    </row>
    <row r="1571" spans="3:3" x14ac:dyDescent="0.25">
      <c r="C1571"/>
    </row>
    <row r="1572" spans="3:3" x14ac:dyDescent="0.25">
      <c r="C1572"/>
    </row>
    <row r="1573" spans="3:3" x14ac:dyDescent="0.25">
      <c r="C1573"/>
    </row>
    <row r="1574" spans="3:3" x14ac:dyDescent="0.25">
      <c r="C1574"/>
    </row>
    <row r="1575" spans="3:3" x14ac:dyDescent="0.25">
      <c r="C1575"/>
    </row>
    <row r="1576" spans="3:3" x14ac:dyDescent="0.25">
      <c r="C1576"/>
    </row>
    <row r="1577" spans="3:3" x14ac:dyDescent="0.25">
      <c r="C1577"/>
    </row>
    <row r="1578" spans="3:3" x14ac:dyDescent="0.25">
      <c r="C1578"/>
    </row>
    <row r="1579" spans="3:3" x14ac:dyDescent="0.25">
      <c r="C1579"/>
    </row>
    <row r="1580" spans="3:3" x14ac:dyDescent="0.25">
      <c r="C1580"/>
    </row>
    <row r="1581" spans="3:3" x14ac:dyDescent="0.25">
      <c r="C1581"/>
    </row>
    <row r="1582" spans="3:3" x14ac:dyDescent="0.25">
      <c r="C1582"/>
    </row>
    <row r="1583" spans="3:3" x14ac:dyDescent="0.25">
      <c r="C1583"/>
    </row>
    <row r="1584" spans="3:3" x14ac:dyDescent="0.25">
      <c r="C1584"/>
    </row>
    <row r="1585" spans="3:3" x14ac:dyDescent="0.25">
      <c r="C1585"/>
    </row>
    <row r="1586" spans="3:3" x14ac:dyDescent="0.25">
      <c r="C1586"/>
    </row>
    <row r="1587" spans="3:3" x14ac:dyDescent="0.25">
      <c r="C1587"/>
    </row>
    <row r="1588" spans="3:3" x14ac:dyDescent="0.25">
      <c r="C1588"/>
    </row>
    <row r="1589" spans="3:3" x14ac:dyDescent="0.25">
      <c r="C1589"/>
    </row>
    <row r="1590" spans="3:3" x14ac:dyDescent="0.25">
      <c r="C1590"/>
    </row>
    <row r="1591" spans="3:3" x14ac:dyDescent="0.25">
      <c r="C1591"/>
    </row>
    <row r="1592" spans="3:3" x14ac:dyDescent="0.25">
      <c r="C1592"/>
    </row>
    <row r="1593" spans="3:3" x14ac:dyDescent="0.25">
      <c r="C1593"/>
    </row>
    <row r="1594" spans="3:3" x14ac:dyDescent="0.25">
      <c r="C1594"/>
    </row>
    <row r="1595" spans="3:3" x14ac:dyDescent="0.25">
      <c r="C1595"/>
    </row>
    <row r="1596" spans="3:3" x14ac:dyDescent="0.25">
      <c r="C1596"/>
    </row>
    <row r="1597" spans="3:3" x14ac:dyDescent="0.25">
      <c r="C1597"/>
    </row>
    <row r="1598" spans="3:3" x14ac:dyDescent="0.25">
      <c r="C1598"/>
    </row>
    <row r="1599" spans="3:3" x14ac:dyDescent="0.25">
      <c r="C1599"/>
    </row>
    <row r="1600" spans="3:3" x14ac:dyDescent="0.25">
      <c r="C1600"/>
    </row>
    <row r="1601" spans="3:3" x14ac:dyDescent="0.25">
      <c r="C1601"/>
    </row>
    <row r="1602" spans="3:3" x14ac:dyDescent="0.25">
      <c r="C1602"/>
    </row>
    <row r="1603" spans="3:3" x14ac:dyDescent="0.25">
      <c r="C1603"/>
    </row>
    <row r="1604" spans="3:3" x14ac:dyDescent="0.25">
      <c r="C1604"/>
    </row>
    <row r="1605" spans="3:3" x14ac:dyDescent="0.25">
      <c r="C1605"/>
    </row>
    <row r="1606" spans="3:3" x14ac:dyDescent="0.25">
      <c r="C1606"/>
    </row>
    <row r="1607" spans="3:3" x14ac:dyDescent="0.25">
      <c r="C1607"/>
    </row>
    <row r="1608" spans="3:3" x14ac:dyDescent="0.25">
      <c r="C1608"/>
    </row>
    <row r="1609" spans="3:3" x14ac:dyDescent="0.25">
      <c r="C1609"/>
    </row>
    <row r="1610" spans="3:3" x14ac:dyDescent="0.25">
      <c r="C1610"/>
    </row>
    <row r="1611" spans="3:3" x14ac:dyDescent="0.25">
      <c r="C1611"/>
    </row>
    <row r="1612" spans="3:3" x14ac:dyDescent="0.25">
      <c r="C1612"/>
    </row>
    <row r="1613" spans="3:3" x14ac:dyDescent="0.25">
      <c r="C1613"/>
    </row>
    <row r="1614" spans="3:3" x14ac:dyDescent="0.25">
      <c r="C1614"/>
    </row>
    <row r="1615" spans="3:3" x14ac:dyDescent="0.25">
      <c r="C1615"/>
    </row>
    <row r="1616" spans="3:3" x14ac:dyDescent="0.25">
      <c r="C1616"/>
    </row>
    <row r="1617" spans="3:3" x14ac:dyDescent="0.25">
      <c r="C1617"/>
    </row>
    <row r="1618" spans="3:3" x14ac:dyDescent="0.25">
      <c r="C1618"/>
    </row>
    <row r="1619" spans="3:3" x14ac:dyDescent="0.25">
      <c r="C1619"/>
    </row>
    <row r="1620" spans="3:3" x14ac:dyDescent="0.25">
      <c r="C1620"/>
    </row>
    <row r="1621" spans="3:3" x14ac:dyDescent="0.25">
      <c r="C1621"/>
    </row>
    <row r="1622" spans="3:3" x14ac:dyDescent="0.25">
      <c r="C1622"/>
    </row>
    <row r="1623" spans="3:3" x14ac:dyDescent="0.25">
      <c r="C1623"/>
    </row>
    <row r="1624" spans="3:3" x14ac:dyDescent="0.25">
      <c r="C1624"/>
    </row>
    <row r="1625" spans="3:3" x14ac:dyDescent="0.25">
      <c r="C1625"/>
    </row>
    <row r="1626" spans="3:3" x14ac:dyDescent="0.25">
      <c r="C1626"/>
    </row>
    <row r="1627" spans="3:3" x14ac:dyDescent="0.25">
      <c r="C1627"/>
    </row>
    <row r="1628" spans="3:3" x14ac:dyDescent="0.25">
      <c r="C1628"/>
    </row>
    <row r="1629" spans="3:3" x14ac:dyDescent="0.25">
      <c r="C1629"/>
    </row>
    <row r="1630" spans="3:3" x14ac:dyDescent="0.25">
      <c r="C1630"/>
    </row>
    <row r="1631" spans="3:3" x14ac:dyDescent="0.25">
      <c r="C1631"/>
    </row>
    <row r="1632" spans="3:3" x14ac:dyDescent="0.25">
      <c r="C1632"/>
    </row>
    <row r="1633" spans="3:3" x14ac:dyDescent="0.25">
      <c r="C1633"/>
    </row>
    <row r="1634" spans="3:3" x14ac:dyDescent="0.25">
      <c r="C1634"/>
    </row>
    <row r="1635" spans="3:3" x14ac:dyDescent="0.25">
      <c r="C1635"/>
    </row>
    <row r="1636" spans="3:3" x14ac:dyDescent="0.25">
      <c r="C1636"/>
    </row>
    <row r="1637" spans="3:3" x14ac:dyDescent="0.25">
      <c r="C1637"/>
    </row>
    <row r="1638" spans="3:3" x14ac:dyDescent="0.25">
      <c r="C1638"/>
    </row>
    <row r="1639" spans="3:3" x14ac:dyDescent="0.25">
      <c r="C1639"/>
    </row>
    <row r="1640" spans="3:3" x14ac:dyDescent="0.25">
      <c r="C1640"/>
    </row>
    <row r="1641" spans="3:3" x14ac:dyDescent="0.25">
      <c r="C1641"/>
    </row>
    <row r="1642" spans="3:3" x14ac:dyDescent="0.25">
      <c r="C1642"/>
    </row>
    <row r="1643" spans="3:3" x14ac:dyDescent="0.25">
      <c r="C1643"/>
    </row>
    <row r="1644" spans="3:3" x14ac:dyDescent="0.25">
      <c r="C1644"/>
    </row>
    <row r="1645" spans="3:3" x14ac:dyDescent="0.25">
      <c r="C1645"/>
    </row>
    <row r="1646" spans="3:3" x14ac:dyDescent="0.25">
      <c r="C1646"/>
    </row>
    <row r="1647" spans="3:3" x14ac:dyDescent="0.25">
      <c r="C1647"/>
    </row>
    <row r="1648" spans="3:3" x14ac:dyDescent="0.25">
      <c r="C1648"/>
    </row>
    <row r="1649" spans="3:3" x14ac:dyDescent="0.25">
      <c r="C1649"/>
    </row>
    <row r="1650" spans="3:3" x14ac:dyDescent="0.25">
      <c r="C1650"/>
    </row>
    <row r="1651" spans="3:3" x14ac:dyDescent="0.25">
      <c r="C1651"/>
    </row>
    <row r="1652" spans="3:3" x14ac:dyDescent="0.25">
      <c r="C1652"/>
    </row>
    <row r="1653" spans="3:3" x14ac:dyDescent="0.25">
      <c r="C1653"/>
    </row>
    <row r="1654" spans="3:3" x14ac:dyDescent="0.25">
      <c r="C1654"/>
    </row>
    <row r="1655" spans="3:3" x14ac:dyDescent="0.25">
      <c r="C1655"/>
    </row>
    <row r="1656" spans="3:3" x14ac:dyDescent="0.25">
      <c r="C1656"/>
    </row>
    <row r="1657" spans="3:3" x14ac:dyDescent="0.25">
      <c r="C1657"/>
    </row>
    <row r="1658" spans="3:3" x14ac:dyDescent="0.25">
      <c r="C1658"/>
    </row>
    <row r="1659" spans="3:3" x14ac:dyDescent="0.25">
      <c r="C1659"/>
    </row>
    <row r="1660" spans="3:3" x14ac:dyDescent="0.25">
      <c r="C1660"/>
    </row>
    <row r="1661" spans="3:3" x14ac:dyDescent="0.25">
      <c r="C1661"/>
    </row>
    <row r="1662" spans="3:3" x14ac:dyDescent="0.25">
      <c r="C1662"/>
    </row>
    <row r="1663" spans="3:3" x14ac:dyDescent="0.25">
      <c r="C1663"/>
    </row>
    <row r="1664" spans="3:3" x14ac:dyDescent="0.25">
      <c r="C1664"/>
    </row>
    <row r="1665" spans="3:3" x14ac:dyDescent="0.25">
      <c r="C1665"/>
    </row>
    <row r="1666" spans="3:3" x14ac:dyDescent="0.25">
      <c r="C1666"/>
    </row>
    <row r="1667" spans="3:3" x14ac:dyDescent="0.25">
      <c r="C1667"/>
    </row>
    <row r="1668" spans="3:3" x14ac:dyDescent="0.25">
      <c r="C1668"/>
    </row>
    <row r="1669" spans="3:3" x14ac:dyDescent="0.25">
      <c r="C1669"/>
    </row>
    <row r="1670" spans="3:3" x14ac:dyDescent="0.25">
      <c r="C1670"/>
    </row>
    <row r="1671" spans="3:3" x14ac:dyDescent="0.25">
      <c r="C1671"/>
    </row>
    <row r="1672" spans="3:3" x14ac:dyDescent="0.25">
      <c r="C1672"/>
    </row>
    <row r="1673" spans="3:3" x14ac:dyDescent="0.25">
      <c r="C1673"/>
    </row>
    <row r="1674" spans="3:3" x14ac:dyDescent="0.25">
      <c r="C1674"/>
    </row>
    <row r="1675" spans="3:3" x14ac:dyDescent="0.25">
      <c r="C1675"/>
    </row>
    <row r="1676" spans="3:3" x14ac:dyDescent="0.25">
      <c r="C1676"/>
    </row>
    <row r="1677" spans="3:3" x14ac:dyDescent="0.25">
      <c r="C1677"/>
    </row>
    <row r="1678" spans="3:3" x14ac:dyDescent="0.25">
      <c r="C1678"/>
    </row>
    <row r="1679" spans="3:3" x14ac:dyDescent="0.25">
      <c r="C1679"/>
    </row>
    <row r="1680" spans="3:3" x14ac:dyDescent="0.25">
      <c r="C1680"/>
    </row>
    <row r="1681" spans="3:3" x14ac:dyDescent="0.25">
      <c r="C1681"/>
    </row>
    <row r="1682" spans="3:3" x14ac:dyDescent="0.25">
      <c r="C1682"/>
    </row>
    <row r="1683" spans="3:3" x14ac:dyDescent="0.25">
      <c r="C1683"/>
    </row>
    <row r="1684" spans="3:3" x14ac:dyDescent="0.25">
      <c r="C1684"/>
    </row>
    <row r="1685" spans="3:3" x14ac:dyDescent="0.25">
      <c r="C1685"/>
    </row>
    <row r="1686" spans="3:3" x14ac:dyDescent="0.25">
      <c r="C1686"/>
    </row>
    <row r="1687" spans="3:3" x14ac:dyDescent="0.25">
      <c r="C1687"/>
    </row>
    <row r="1688" spans="3:3" x14ac:dyDescent="0.25">
      <c r="C1688"/>
    </row>
    <row r="1689" spans="3:3" x14ac:dyDescent="0.25">
      <c r="C1689"/>
    </row>
    <row r="1690" spans="3:3" x14ac:dyDescent="0.25">
      <c r="C1690"/>
    </row>
    <row r="1691" spans="3:3" x14ac:dyDescent="0.25">
      <c r="C1691"/>
    </row>
    <row r="1692" spans="3:3" x14ac:dyDescent="0.25">
      <c r="C1692"/>
    </row>
    <row r="1693" spans="3:3" x14ac:dyDescent="0.25">
      <c r="C1693"/>
    </row>
    <row r="1694" spans="3:3" x14ac:dyDescent="0.25">
      <c r="C1694"/>
    </row>
    <row r="1695" spans="3:3" x14ac:dyDescent="0.25">
      <c r="C1695"/>
    </row>
    <row r="1696" spans="3:3" x14ac:dyDescent="0.25">
      <c r="C1696"/>
    </row>
    <row r="1697" spans="3:3" x14ac:dyDescent="0.25">
      <c r="C1697"/>
    </row>
    <row r="1698" spans="3:3" x14ac:dyDescent="0.25">
      <c r="C1698"/>
    </row>
    <row r="1699" spans="3:3" x14ac:dyDescent="0.25">
      <c r="C1699"/>
    </row>
    <row r="1700" spans="3:3" x14ac:dyDescent="0.25">
      <c r="C1700"/>
    </row>
    <row r="1701" spans="3:3" x14ac:dyDescent="0.25">
      <c r="C1701"/>
    </row>
    <row r="1702" spans="3:3" x14ac:dyDescent="0.25">
      <c r="C1702"/>
    </row>
    <row r="1703" spans="3:3" x14ac:dyDescent="0.25">
      <c r="C1703"/>
    </row>
    <row r="1704" spans="3:3" x14ac:dyDescent="0.25">
      <c r="C1704"/>
    </row>
    <row r="1705" spans="3:3" x14ac:dyDescent="0.25">
      <c r="C1705"/>
    </row>
    <row r="1706" spans="3:3" x14ac:dyDescent="0.25">
      <c r="C1706"/>
    </row>
    <row r="1707" spans="3:3" x14ac:dyDescent="0.25">
      <c r="C1707"/>
    </row>
    <row r="1708" spans="3:3" x14ac:dyDescent="0.25">
      <c r="C1708"/>
    </row>
    <row r="1709" spans="3:3" x14ac:dyDescent="0.25">
      <c r="C1709"/>
    </row>
    <row r="1710" spans="3:3" x14ac:dyDescent="0.25">
      <c r="C1710"/>
    </row>
    <row r="1711" spans="3:3" x14ac:dyDescent="0.25">
      <c r="C1711"/>
    </row>
    <row r="1712" spans="3:3" x14ac:dyDescent="0.25">
      <c r="C1712"/>
    </row>
    <row r="1713" spans="3:3" x14ac:dyDescent="0.25">
      <c r="C1713"/>
    </row>
    <row r="1714" spans="3:3" x14ac:dyDescent="0.25">
      <c r="C1714"/>
    </row>
    <row r="1715" spans="3:3" x14ac:dyDescent="0.25">
      <c r="C1715"/>
    </row>
    <row r="1716" spans="3:3" x14ac:dyDescent="0.25">
      <c r="C1716"/>
    </row>
    <row r="1717" spans="3:3" x14ac:dyDescent="0.25">
      <c r="C1717"/>
    </row>
    <row r="1718" spans="3:3" x14ac:dyDescent="0.25">
      <c r="C1718"/>
    </row>
    <row r="1719" spans="3:3" x14ac:dyDescent="0.25">
      <c r="C1719"/>
    </row>
    <row r="1720" spans="3:3" x14ac:dyDescent="0.25">
      <c r="C1720"/>
    </row>
    <row r="1721" spans="3:3" x14ac:dyDescent="0.25">
      <c r="C1721"/>
    </row>
    <row r="1722" spans="3:3" x14ac:dyDescent="0.25">
      <c r="C1722"/>
    </row>
    <row r="1723" spans="3:3" x14ac:dyDescent="0.25">
      <c r="C1723"/>
    </row>
    <row r="1724" spans="3:3" x14ac:dyDescent="0.25">
      <c r="C1724"/>
    </row>
    <row r="1725" spans="3:3" x14ac:dyDescent="0.25">
      <c r="C1725"/>
    </row>
    <row r="1726" spans="3:3" x14ac:dyDescent="0.25">
      <c r="C1726"/>
    </row>
    <row r="1727" spans="3:3" x14ac:dyDescent="0.25">
      <c r="C1727"/>
    </row>
    <row r="1728" spans="3:3" x14ac:dyDescent="0.25">
      <c r="C1728"/>
    </row>
    <row r="1729" spans="3:3" x14ac:dyDescent="0.25">
      <c r="C1729"/>
    </row>
    <row r="1730" spans="3:3" x14ac:dyDescent="0.25">
      <c r="C1730"/>
    </row>
    <row r="1731" spans="3:3" x14ac:dyDescent="0.25">
      <c r="C1731"/>
    </row>
    <row r="1732" spans="3:3" x14ac:dyDescent="0.25">
      <c r="C1732"/>
    </row>
    <row r="1733" spans="3:3" x14ac:dyDescent="0.25">
      <c r="C1733"/>
    </row>
    <row r="1734" spans="3:3" x14ac:dyDescent="0.25">
      <c r="C1734"/>
    </row>
    <row r="1735" spans="3:3" x14ac:dyDescent="0.25">
      <c r="C1735"/>
    </row>
    <row r="1736" spans="3:3" x14ac:dyDescent="0.25">
      <c r="C1736"/>
    </row>
    <row r="1737" spans="3:3" x14ac:dyDescent="0.25">
      <c r="C1737"/>
    </row>
    <row r="1738" spans="3:3" x14ac:dyDescent="0.25">
      <c r="C1738"/>
    </row>
    <row r="1739" spans="3:3" x14ac:dyDescent="0.25">
      <c r="C1739"/>
    </row>
    <row r="1740" spans="3:3" x14ac:dyDescent="0.25">
      <c r="C1740"/>
    </row>
    <row r="1741" spans="3:3" x14ac:dyDescent="0.25">
      <c r="C1741"/>
    </row>
    <row r="1742" spans="3:3" x14ac:dyDescent="0.25">
      <c r="C1742"/>
    </row>
    <row r="1743" spans="3:3" x14ac:dyDescent="0.25">
      <c r="C1743"/>
    </row>
    <row r="1744" spans="3:3" x14ac:dyDescent="0.25">
      <c r="C1744"/>
    </row>
    <row r="1745" spans="3:3" x14ac:dyDescent="0.25">
      <c r="C1745"/>
    </row>
    <row r="1746" spans="3:3" x14ac:dyDescent="0.25">
      <c r="C1746"/>
    </row>
    <row r="1747" spans="3:3" x14ac:dyDescent="0.25">
      <c r="C1747"/>
    </row>
    <row r="1748" spans="3:3" x14ac:dyDescent="0.25">
      <c r="C1748"/>
    </row>
    <row r="1749" spans="3:3" x14ac:dyDescent="0.25">
      <c r="C1749"/>
    </row>
    <row r="1750" spans="3:3" x14ac:dyDescent="0.25">
      <c r="C1750"/>
    </row>
    <row r="1751" spans="3:3" x14ac:dyDescent="0.25">
      <c r="C1751"/>
    </row>
    <row r="1752" spans="3:3" x14ac:dyDescent="0.25">
      <c r="C1752"/>
    </row>
    <row r="1753" spans="3:3" x14ac:dyDescent="0.25">
      <c r="C1753"/>
    </row>
    <row r="1754" spans="3:3" x14ac:dyDescent="0.25">
      <c r="C1754"/>
    </row>
    <row r="1755" spans="3:3" x14ac:dyDescent="0.25">
      <c r="C1755"/>
    </row>
    <row r="1756" spans="3:3" x14ac:dyDescent="0.25">
      <c r="C1756"/>
    </row>
    <row r="1757" spans="3:3" x14ac:dyDescent="0.25">
      <c r="C1757"/>
    </row>
    <row r="1758" spans="3:3" x14ac:dyDescent="0.25">
      <c r="C1758"/>
    </row>
    <row r="1759" spans="3:3" x14ac:dyDescent="0.25">
      <c r="C1759"/>
    </row>
    <row r="1760" spans="3:3" x14ac:dyDescent="0.25">
      <c r="C1760"/>
    </row>
    <row r="1761" spans="3:3" x14ac:dyDescent="0.25">
      <c r="C1761"/>
    </row>
    <row r="1762" spans="3:3" x14ac:dyDescent="0.25">
      <c r="C1762"/>
    </row>
    <row r="1763" spans="3:3" x14ac:dyDescent="0.25">
      <c r="C1763"/>
    </row>
    <row r="1764" spans="3:3" x14ac:dyDescent="0.25">
      <c r="C1764"/>
    </row>
    <row r="1765" spans="3:3" x14ac:dyDescent="0.25">
      <c r="C1765"/>
    </row>
    <row r="1766" spans="3:3" x14ac:dyDescent="0.25">
      <c r="C1766"/>
    </row>
    <row r="1767" spans="3:3" x14ac:dyDescent="0.25">
      <c r="C1767"/>
    </row>
    <row r="1768" spans="3:3" x14ac:dyDescent="0.25">
      <c r="C1768"/>
    </row>
    <row r="1769" spans="3:3" x14ac:dyDescent="0.25">
      <c r="C1769"/>
    </row>
    <row r="1770" spans="3:3" x14ac:dyDescent="0.25">
      <c r="C1770"/>
    </row>
    <row r="1771" spans="3:3" x14ac:dyDescent="0.25">
      <c r="C1771"/>
    </row>
    <row r="1772" spans="3:3" x14ac:dyDescent="0.25">
      <c r="C1772"/>
    </row>
    <row r="1773" spans="3:3" x14ac:dyDescent="0.25">
      <c r="C1773"/>
    </row>
    <row r="1774" spans="3:3" x14ac:dyDescent="0.25">
      <c r="C1774"/>
    </row>
    <row r="1775" spans="3:3" x14ac:dyDescent="0.25">
      <c r="C1775"/>
    </row>
    <row r="1776" spans="3:3" x14ac:dyDescent="0.25">
      <c r="C1776"/>
    </row>
    <row r="1777" spans="3:3" x14ac:dyDescent="0.25">
      <c r="C1777"/>
    </row>
    <row r="1778" spans="3:3" x14ac:dyDescent="0.25">
      <c r="C1778"/>
    </row>
    <row r="1779" spans="3:3" x14ac:dyDescent="0.25">
      <c r="C1779"/>
    </row>
    <row r="1780" spans="3:3" x14ac:dyDescent="0.25">
      <c r="C1780"/>
    </row>
    <row r="1781" spans="3:3" x14ac:dyDescent="0.25">
      <c r="C1781"/>
    </row>
    <row r="1782" spans="3:3" x14ac:dyDescent="0.25">
      <c r="C1782"/>
    </row>
    <row r="1783" spans="3:3" x14ac:dyDescent="0.25">
      <c r="C1783"/>
    </row>
    <row r="1784" spans="3:3" x14ac:dyDescent="0.25">
      <c r="C1784"/>
    </row>
    <row r="1785" spans="3:3" x14ac:dyDescent="0.25">
      <c r="C1785"/>
    </row>
    <row r="1786" spans="3:3" x14ac:dyDescent="0.25">
      <c r="C1786"/>
    </row>
    <row r="1787" spans="3:3" x14ac:dyDescent="0.25">
      <c r="C1787"/>
    </row>
    <row r="1788" spans="3:3" x14ac:dyDescent="0.25">
      <c r="C1788"/>
    </row>
    <row r="1789" spans="3:3" x14ac:dyDescent="0.25">
      <c r="C1789"/>
    </row>
    <row r="1790" spans="3:3" x14ac:dyDescent="0.25">
      <c r="C1790"/>
    </row>
    <row r="1791" spans="3:3" x14ac:dyDescent="0.25">
      <c r="C1791"/>
    </row>
    <row r="1792" spans="3:3" x14ac:dyDescent="0.25">
      <c r="C1792"/>
    </row>
    <row r="1793" spans="3:3" x14ac:dyDescent="0.25">
      <c r="C1793"/>
    </row>
    <row r="1794" spans="3:3" x14ac:dyDescent="0.25">
      <c r="C1794"/>
    </row>
    <row r="1795" spans="3:3" x14ac:dyDescent="0.25">
      <c r="C1795"/>
    </row>
    <row r="1796" spans="3:3" x14ac:dyDescent="0.25">
      <c r="C1796"/>
    </row>
    <row r="1797" spans="3:3" x14ac:dyDescent="0.25">
      <c r="C1797"/>
    </row>
    <row r="1798" spans="3:3" x14ac:dyDescent="0.25">
      <c r="C1798"/>
    </row>
    <row r="1799" spans="3:3" x14ac:dyDescent="0.25">
      <c r="C1799"/>
    </row>
    <row r="1800" spans="3:3" x14ac:dyDescent="0.25">
      <c r="C1800"/>
    </row>
    <row r="1801" spans="3:3" x14ac:dyDescent="0.25">
      <c r="C1801"/>
    </row>
    <row r="1802" spans="3:3" x14ac:dyDescent="0.25">
      <c r="C1802"/>
    </row>
    <row r="1803" spans="3:3" x14ac:dyDescent="0.25">
      <c r="C1803"/>
    </row>
    <row r="1804" spans="3:3" x14ac:dyDescent="0.25">
      <c r="C1804"/>
    </row>
    <row r="1805" spans="3:3" x14ac:dyDescent="0.25">
      <c r="C1805"/>
    </row>
    <row r="1806" spans="3:3" x14ac:dyDescent="0.25">
      <c r="C1806"/>
    </row>
    <row r="1807" spans="3:3" x14ac:dyDescent="0.25">
      <c r="C1807"/>
    </row>
    <row r="1808" spans="3:3" x14ac:dyDescent="0.25">
      <c r="C1808"/>
    </row>
    <row r="1809" spans="3:3" x14ac:dyDescent="0.25">
      <c r="C1809"/>
    </row>
    <row r="1810" spans="3:3" x14ac:dyDescent="0.25">
      <c r="C1810"/>
    </row>
    <row r="1811" spans="3:3" x14ac:dyDescent="0.25">
      <c r="C1811"/>
    </row>
    <row r="1812" spans="3:3" x14ac:dyDescent="0.25">
      <c r="C1812"/>
    </row>
    <row r="1813" spans="3:3" x14ac:dyDescent="0.25">
      <c r="C1813"/>
    </row>
    <row r="1814" spans="3:3" x14ac:dyDescent="0.25">
      <c r="C1814"/>
    </row>
    <row r="1815" spans="3:3" x14ac:dyDescent="0.25">
      <c r="C1815"/>
    </row>
    <row r="1816" spans="3:3" x14ac:dyDescent="0.25">
      <c r="C1816"/>
    </row>
    <row r="1817" spans="3:3" x14ac:dyDescent="0.25">
      <c r="C1817"/>
    </row>
    <row r="1818" spans="3:3" x14ac:dyDescent="0.25">
      <c r="C1818"/>
    </row>
    <row r="1819" spans="3:3" x14ac:dyDescent="0.25">
      <c r="C1819"/>
    </row>
    <row r="1820" spans="3:3" x14ac:dyDescent="0.25">
      <c r="C1820"/>
    </row>
    <row r="1821" spans="3:3" x14ac:dyDescent="0.25">
      <c r="C1821"/>
    </row>
    <row r="1822" spans="3:3" x14ac:dyDescent="0.25">
      <c r="C1822"/>
    </row>
    <row r="1823" spans="3:3" x14ac:dyDescent="0.25">
      <c r="C1823"/>
    </row>
    <row r="1824" spans="3:3" x14ac:dyDescent="0.25">
      <c r="C1824"/>
    </row>
    <row r="1825" spans="3:3" x14ac:dyDescent="0.25">
      <c r="C1825"/>
    </row>
    <row r="1826" spans="3:3" x14ac:dyDescent="0.25">
      <c r="C1826"/>
    </row>
    <row r="1827" spans="3:3" x14ac:dyDescent="0.25">
      <c r="C1827"/>
    </row>
    <row r="1828" spans="3:3" x14ac:dyDescent="0.25">
      <c r="C1828"/>
    </row>
    <row r="1829" spans="3:3" x14ac:dyDescent="0.25">
      <c r="C1829"/>
    </row>
    <row r="1830" spans="3:3" x14ac:dyDescent="0.25">
      <c r="C1830"/>
    </row>
    <row r="1831" spans="3:3" x14ac:dyDescent="0.25">
      <c r="C1831"/>
    </row>
    <row r="1832" spans="3:3" x14ac:dyDescent="0.25">
      <c r="C1832"/>
    </row>
    <row r="1833" spans="3:3" x14ac:dyDescent="0.25">
      <c r="C1833"/>
    </row>
    <row r="1834" spans="3:3" x14ac:dyDescent="0.25">
      <c r="C1834"/>
    </row>
    <row r="1835" spans="3:3" x14ac:dyDescent="0.25">
      <c r="C1835"/>
    </row>
    <row r="1836" spans="3:3" x14ac:dyDescent="0.25">
      <c r="C1836"/>
    </row>
    <row r="1837" spans="3:3" x14ac:dyDescent="0.25">
      <c r="C1837"/>
    </row>
    <row r="1838" spans="3:3" x14ac:dyDescent="0.25">
      <c r="C1838"/>
    </row>
    <row r="1839" spans="3:3" x14ac:dyDescent="0.25">
      <c r="C1839"/>
    </row>
    <row r="1840" spans="3:3" x14ac:dyDescent="0.25">
      <c r="C1840"/>
    </row>
    <row r="1841" spans="3:3" x14ac:dyDescent="0.25">
      <c r="C1841"/>
    </row>
    <row r="1842" spans="3:3" x14ac:dyDescent="0.25">
      <c r="C1842"/>
    </row>
    <row r="1843" spans="3:3" x14ac:dyDescent="0.25">
      <c r="C1843"/>
    </row>
    <row r="1844" spans="3:3" x14ac:dyDescent="0.25">
      <c r="C1844"/>
    </row>
    <row r="1845" spans="3:3" x14ac:dyDescent="0.25">
      <c r="C1845"/>
    </row>
    <row r="1846" spans="3:3" x14ac:dyDescent="0.25">
      <c r="C1846"/>
    </row>
    <row r="1847" spans="3:3" x14ac:dyDescent="0.25">
      <c r="C1847"/>
    </row>
    <row r="1848" spans="3:3" x14ac:dyDescent="0.25">
      <c r="C1848"/>
    </row>
    <row r="1849" spans="3:3" x14ac:dyDescent="0.25">
      <c r="C1849"/>
    </row>
    <row r="1850" spans="3:3" x14ac:dyDescent="0.25">
      <c r="C1850"/>
    </row>
    <row r="1851" spans="3:3" x14ac:dyDescent="0.25">
      <c r="C1851"/>
    </row>
    <row r="1852" spans="3:3" x14ac:dyDescent="0.25">
      <c r="C1852"/>
    </row>
    <row r="1853" spans="3:3" x14ac:dyDescent="0.25">
      <c r="C1853"/>
    </row>
    <row r="1854" spans="3:3" x14ac:dyDescent="0.25">
      <c r="C1854"/>
    </row>
    <row r="1855" spans="3:3" x14ac:dyDescent="0.25">
      <c r="C1855"/>
    </row>
    <row r="1856" spans="3:3" x14ac:dyDescent="0.25">
      <c r="C1856"/>
    </row>
    <row r="1857" spans="3:3" x14ac:dyDescent="0.25">
      <c r="C1857"/>
    </row>
    <row r="1858" spans="3:3" x14ac:dyDescent="0.25">
      <c r="C1858"/>
    </row>
    <row r="1859" spans="3:3" x14ac:dyDescent="0.25">
      <c r="C1859"/>
    </row>
    <row r="1860" spans="3:3" x14ac:dyDescent="0.25">
      <c r="C1860"/>
    </row>
    <row r="1861" spans="3:3" x14ac:dyDescent="0.25">
      <c r="C1861"/>
    </row>
    <row r="1862" spans="3:3" x14ac:dyDescent="0.25">
      <c r="C1862"/>
    </row>
    <row r="1863" spans="3:3" x14ac:dyDescent="0.25">
      <c r="C1863"/>
    </row>
    <row r="1864" spans="3:3" x14ac:dyDescent="0.25">
      <c r="C1864"/>
    </row>
    <row r="1865" spans="3:3" x14ac:dyDescent="0.25">
      <c r="C1865"/>
    </row>
    <row r="1866" spans="3:3" x14ac:dyDescent="0.25">
      <c r="C1866"/>
    </row>
    <row r="1867" spans="3:3" x14ac:dyDescent="0.25">
      <c r="C1867"/>
    </row>
    <row r="1868" spans="3:3" x14ac:dyDescent="0.25">
      <c r="C1868"/>
    </row>
    <row r="1869" spans="3:3" x14ac:dyDescent="0.25">
      <c r="C1869"/>
    </row>
    <row r="1870" spans="3:3" x14ac:dyDescent="0.25">
      <c r="C1870"/>
    </row>
    <row r="1871" spans="3:3" x14ac:dyDescent="0.25">
      <c r="C1871"/>
    </row>
    <row r="1872" spans="3:3" x14ac:dyDescent="0.25">
      <c r="C1872"/>
    </row>
    <row r="1873" spans="3:3" x14ac:dyDescent="0.25">
      <c r="C1873"/>
    </row>
    <row r="1874" spans="3:3" x14ac:dyDescent="0.25">
      <c r="C1874"/>
    </row>
    <row r="1875" spans="3:3" x14ac:dyDescent="0.25">
      <c r="C1875"/>
    </row>
    <row r="1876" spans="3:3" x14ac:dyDescent="0.25">
      <c r="C1876"/>
    </row>
    <row r="1877" spans="3:3" x14ac:dyDescent="0.25">
      <c r="C1877"/>
    </row>
    <row r="1878" spans="3:3" x14ac:dyDescent="0.25">
      <c r="C1878"/>
    </row>
    <row r="1879" spans="3:3" x14ac:dyDescent="0.25">
      <c r="C1879"/>
    </row>
    <row r="1880" spans="3:3" x14ac:dyDescent="0.25">
      <c r="C1880"/>
    </row>
    <row r="1881" spans="3:3" x14ac:dyDescent="0.25">
      <c r="C1881"/>
    </row>
    <row r="1882" spans="3:3" x14ac:dyDescent="0.25">
      <c r="C1882"/>
    </row>
    <row r="1883" spans="3:3" x14ac:dyDescent="0.25">
      <c r="C1883"/>
    </row>
    <row r="1884" spans="3:3" x14ac:dyDescent="0.25">
      <c r="C1884"/>
    </row>
    <row r="1885" spans="3:3" x14ac:dyDescent="0.25">
      <c r="C1885"/>
    </row>
    <row r="1886" spans="3:3" x14ac:dyDescent="0.25">
      <c r="C1886"/>
    </row>
    <row r="1887" spans="3:3" x14ac:dyDescent="0.25">
      <c r="C1887"/>
    </row>
    <row r="1888" spans="3:3" x14ac:dyDescent="0.25">
      <c r="C1888"/>
    </row>
    <row r="1889" spans="3:3" x14ac:dyDescent="0.25">
      <c r="C1889"/>
    </row>
    <row r="1890" spans="3:3" x14ac:dyDescent="0.25">
      <c r="C1890"/>
    </row>
    <row r="1891" spans="3:3" x14ac:dyDescent="0.25">
      <c r="C1891"/>
    </row>
    <row r="1892" spans="3:3" x14ac:dyDescent="0.25">
      <c r="C1892"/>
    </row>
    <row r="1893" spans="3:3" x14ac:dyDescent="0.25">
      <c r="C1893"/>
    </row>
    <row r="1894" spans="3:3" x14ac:dyDescent="0.25">
      <c r="C1894"/>
    </row>
    <row r="1895" spans="3:3" x14ac:dyDescent="0.25">
      <c r="C1895"/>
    </row>
    <row r="1896" spans="3:3" x14ac:dyDescent="0.25">
      <c r="C1896"/>
    </row>
    <row r="1897" spans="3:3" x14ac:dyDescent="0.25">
      <c r="C1897"/>
    </row>
    <row r="1898" spans="3:3" x14ac:dyDescent="0.25">
      <c r="C1898"/>
    </row>
    <row r="1899" spans="3:3" x14ac:dyDescent="0.25">
      <c r="C1899"/>
    </row>
    <row r="1900" spans="3:3" x14ac:dyDescent="0.25">
      <c r="C1900"/>
    </row>
    <row r="1901" spans="3:3" x14ac:dyDescent="0.25">
      <c r="C1901"/>
    </row>
    <row r="1902" spans="3:3" x14ac:dyDescent="0.25">
      <c r="C1902"/>
    </row>
    <row r="1903" spans="3:3" x14ac:dyDescent="0.25">
      <c r="C1903"/>
    </row>
    <row r="1904" spans="3:3" x14ac:dyDescent="0.25">
      <c r="C1904"/>
    </row>
    <row r="1905" spans="3:3" x14ac:dyDescent="0.25">
      <c r="C1905"/>
    </row>
    <row r="1906" spans="3:3" x14ac:dyDescent="0.25">
      <c r="C1906"/>
    </row>
    <row r="1907" spans="3:3" x14ac:dyDescent="0.25">
      <c r="C1907"/>
    </row>
    <row r="1908" spans="3:3" x14ac:dyDescent="0.25">
      <c r="C1908"/>
    </row>
    <row r="1909" spans="3:3" x14ac:dyDescent="0.25">
      <c r="C1909"/>
    </row>
    <row r="1910" spans="3:3" x14ac:dyDescent="0.25">
      <c r="C1910"/>
    </row>
    <row r="1911" spans="3:3" x14ac:dyDescent="0.25">
      <c r="C1911"/>
    </row>
    <row r="1912" spans="3:3" x14ac:dyDescent="0.25">
      <c r="C1912"/>
    </row>
    <row r="1913" spans="3:3" x14ac:dyDescent="0.25">
      <c r="C1913"/>
    </row>
    <row r="1914" spans="3:3" x14ac:dyDescent="0.25">
      <c r="C1914"/>
    </row>
    <row r="1915" spans="3:3" x14ac:dyDescent="0.25">
      <c r="C1915"/>
    </row>
    <row r="1916" spans="3:3" x14ac:dyDescent="0.25">
      <c r="C1916"/>
    </row>
    <row r="1917" spans="3:3" x14ac:dyDescent="0.25">
      <c r="C1917"/>
    </row>
    <row r="1918" spans="3:3" x14ac:dyDescent="0.25">
      <c r="C1918"/>
    </row>
    <row r="1919" spans="3:3" x14ac:dyDescent="0.25">
      <c r="C1919"/>
    </row>
    <row r="1920" spans="3:3" x14ac:dyDescent="0.25">
      <c r="C1920"/>
    </row>
    <row r="1921" spans="3:3" x14ac:dyDescent="0.25">
      <c r="C1921"/>
    </row>
    <row r="1922" spans="3:3" x14ac:dyDescent="0.25">
      <c r="C1922"/>
    </row>
    <row r="1923" spans="3:3" x14ac:dyDescent="0.25">
      <c r="C1923"/>
    </row>
    <row r="1924" spans="3:3" x14ac:dyDescent="0.25">
      <c r="C1924"/>
    </row>
    <row r="1925" spans="3:3" x14ac:dyDescent="0.25">
      <c r="C1925"/>
    </row>
    <row r="1926" spans="3:3" x14ac:dyDescent="0.25">
      <c r="C1926"/>
    </row>
    <row r="1927" spans="3:3" x14ac:dyDescent="0.25">
      <c r="C1927"/>
    </row>
    <row r="1928" spans="3:3" x14ac:dyDescent="0.25">
      <c r="C1928"/>
    </row>
    <row r="1929" spans="3:3" x14ac:dyDescent="0.25">
      <c r="C1929"/>
    </row>
    <row r="1930" spans="3:3" x14ac:dyDescent="0.25">
      <c r="C1930"/>
    </row>
    <row r="1931" spans="3:3" x14ac:dyDescent="0.25">
      <c r="C1931"/>
    </row>
    <row r="1932" spans="3:3" x14ac:dyDescent="0.25">
      <c r="C1932"/>
    </row>
    <row r="1933" spans="3:3" x14ac:dyDescent="0.25">
      <c r="C1933"/>
    </row>
    <row r="1934" spans="3:3" x14ac:dyDescent="0.25">
      <c r="C1934"/>
    </row>
    <row r="1935" spans="3:3" x14ac:dyDescent="0.25">
      <c r="C1935"/>
    </row>
    <row r="1936" spans="3:3" x14ac:dyDescent="0.25">
      <c r="C1936"/>
    </row>
    <row r="1937" spans="3:3" x14ac:dyDescent="0.25">
      <c r="C1937"/>
    </row>
    <row r="1938" spans="3:3" x14ac:dyDescent="0.25">
      <c r="C1938"/>
    </row>
    <row r="1939" spans="3:3" x14ac:dyDescent="0.25">
      <c r="C1939"/>
    </row>
    <row r="1940" spans="3:3" x14ac:dyDescent="0.25">
      <c r="C1940"/>
    </row>
    <row r="1941" spans="3:3" x14ac:dyDescent="0.25">
      <c r="C1941"/>
    </row>
    <row r="1942" spans="3:3" x14ac:dyDescent="0.25">
      <c r="C1942"/>
    </row>
    <row r="1943" spans="3:3" x14ac:dyDescent="0.25">
      <c r="C1943"/>
    </row>
    <row r="1944" spans="3:3" x14ac:dyDescent="0.25">
      <c r="C1944"/>
    </row>
    <row r="1945" spans="3:3" x14ac:dyDescent="0.25">
      <c r="C1945"/>
    </row>
    <row r="1946" spans="3:3" x14ac:dyDescent="0.25">
      <c r="C1946"/>
    </row>
    <row r="1947" spans="3:3" x14ac:dyDescent="0.25">
      <c r="C1947"/>
    </row>
    <row r="1948" spans="3:3" x14ac:dyDescent="0.25">
      <c r="C1948"/>
    </row>
    <row r="1949" spans="3:3" x14ac:dyDescent="0.25">
      <c r="C1949"/>
    </row>
    <row r="1950" spans="3:3" x14ac:dyDescent="0.25">
      <c r="C1950"/>
    </row>
    <row r="1951" spans="3:3" x14ac:dyDescent="0.25">
      <c r="C1951"/>
    </row>
    <row r="1952" spans="3:3" x14ac:dyDescent="0.25">
      <c r="C1952"/>
    </row>
    <row r="1953" spans="3:3" x14ac:dyDescent="0.25">
      <c r="C1953"/>
    </row>
    <row r="1954" spans="3:3" x14ac:dyDescent="0.25">
      <c r="C1954"/>
    </row>
    <row r="1955" spans="3:3" x14ac:dyDescent="0.25">
      <c r="C1955"/>
    </row>
    <row r="1956" spans="3:3" x14ac:dyDescent="0.25">
      <c r="C1956"/>
    </row>
    <row r="1957" spans="3:3" x14ac:dyDescent="0.25">
      <c r="C1957"/>
    </row>
    <row r="1958" spans="3:3" x14ac:dyDescent="0.25">
      <c r="C1958"/>
    </row>
    <row r="1959" spans="3:3" x14ac:dyDescent="0.25">
      <c r="C1959"/>
    </row>
    <row r="1960" spans="3:3" x14ac:dyDescent="0.25">
      <c r="C1960"/>
    </row>
    <row r="1961" spans="3:3" x14ac:dyDescent="0.25">
      <c r="C1961"/>
    </row>
    <row r="1962" spans="3:3" x14ac:dyDescent="0.25">
      <c r="C1962"/>
    </row>
    <row r="1963" spans="3:3" x14ac:dyDescent="0.25">
      <c r="C1963"/>
    </row>
    <row r="1964" spans="3:3" x14ac:dyDescent="0.25">
      <c r="C1964"/>
    </row>
    <row r="1965" spans="3:3" x14ac:dyDescent="0.25">
      <c r="C1965"/>
    </row>
    <row r="1966" spans="3:3" x14ac:dyDescent="0.25">
      <c r="C1966"/>
    </row>
    <row r="1967" spans="3:3" x14ac:dyDescent="0.25">
      <c r="C1967"/>
    </row>
    <row r="1968" spans="3:3" x14ac:dyDescent="0.25">
      <c r="C1968"/>
    </row>
    <row r="1969" spans="3:3" x14ac:dyDescent="0.25">
      <c r="C1969"/>
    </row>
    <row r="1970" spans="3:3" x14ac:dyDescent="0.25">
      <c r="C1970"/>
    </row>
    <row r="1971" spans="3:3" x14ac:dyDescent="0.25">
      <c r="C1971"/>
    </row>
    <row r="1972" spans="3:3" x14ac:dyDescent="0.25">
      <c r="C1972"/>
    </row>
    <row r="1973" spans="3:3" x14ac:dyDescent="0.25">
      <c r="C1973"/>
    </row>
    <row r="1974" spans="3:3" x14ac:dyDescent="0.25">
      <c r="C1974"/>
    </row>
    <row r="1975" spans="3:3" x14ac:dyDescent="0.25">
      <c r="C1975"/>
    </row>
    <row r="1976" spans="3:3" x14ac:dyDescent="0.25">
      <c r="C1976"/>
    </row>
    <row r="1977" spans="3:3" x14ac:dyDescent="0.25">
      <c r="C1977"/>
    </row>
    <row r="1978" spans="3:3" x14ac:dyDescent="0.25">
      <c r="C1978"/>
    </row>
    <row r="1979" spans="3:3" x14ac:dyDescent="0.25">
      <c r="C1979"/>
    </row>
    <row r="1980" spans="3:3" x14ac:dyDescent="0.25">
      <c r="C1980"/>
    </row>
    <row r="1981" spans="3:3" x14ac:dyDescent="0.25">
      <c r="C1981"/>
    </row>
    <row r="1982" spans="3:3" x14ac:dyDescent="0.25">
      <c r="C1982"/>
    </row>
    <row r="1983" spans="3:3" x14ac:dyDescent="0.25">
      <c r="C1983"/>
    </row>
    <row r="1984" spans="3:3" x14ac:dyDescent="0.25">
      <c r="C1984"/>
    </row>
    <row r="1985" spans="3:3" x14ac:dyDescent="0.25">
      <c r="C1985"/>
    </row>
    <row r="1986" spans="3:3" x14ac:dyDescent="0.25">
      <c r="C1986"/>
    </row>
    <row r="1987" spans="3:3" x14ac:dyDescent="0.25">
      <c r="C1987"/>
    </row>
    <row r="1988" spans="3:3" x14ac:dyDescent="0.25">
      <c r="C1988"/>
    </row>
    <row r="1989" spans="3:3" x14ac:dyDescent="0.25">
      <c r="C1989"/>
    </row>
    <row r="1990" spans="3:3" x14ac:dyDescent="0.25">
      <c r="C1990"/>
    </row>
    <row r="1991" spans="3:3" x14ac:dyDescent="0.25">
      <c r="C1991"/>
    </row>
    <row r="1992" spans="3:3" x14ac:dyDescent="0.25">
      <c r="C1992"/>
    </row>
    <row r="1993" spans="3:3" x14ac:dyDescent="0.25">
      <c r="C1993"/>
    </row>
    <row r="1994" spans="3:3" x14ac:dyDescent="0.25">
      <c r="C1994"/>
    </row>
    <row r="1995" spans="3:3" x14ac:dyDescent="0.25">
      <c r="C1995"/>
    </row>
    <row r="1996" spans="3:3" x14ac:dyDescent="0.25">
      <c r="C1996"/>
    </row>
    <row r="1997" spans="3:3" x14ac:dyDescent="0.25">
      <c r="C1997"/>
    </row>
    <row r="1998" spans="3:3" x14ac:dyDescent="0.25">
      <c r="C1998"/>
    </row>
    <row r="1999" spans="3:3" x14ac:dyDescent="0.25">
      <c r="C1999"/>
    </row>
    <row r="2000" spans="3:3" x14ac:dyDescent="0.25">
      <c r="C2000"/>
    </row>
    <row r="2001" spans="3:3" x14ac:dyDescent="0.25">
      <c r="C2001"/>
    </row>
    <row r="2002" spans="3:3" x14ac:dyDescent="0.25">
      <c r="C2002"/>
    </row>
    <row r="2003" spans="3:3" x14ac:dyDescent="0.25">
      <c r="C2003"/>
    </row>
    <row r="2004" spans="3:3" x14ac:dyDescent="0.25">
      <c r="C2004"/>
    </row>
    <row r="2005" spans="3:3" x14ac:dyDescent="0.25">
      <c r="C2005"/>
    </row>
    <row r="2006" spans="3:3" x14ac:dyDescent="0.25">
      <c r="C2006"/>
    </row>
    <row r="2007" spans="3:3" x14ac:dyDescent="0.25">
      <c r="C2007"/>
    </row>
    <row r="2008" spans="3:3" x14ac:dyDescent="0.25">
      <c r="C2008"/>
    </row>
    <row r="2009" spans="3:3" x14ac:dyDescent="0.25">
      <c r="C2009"/>
    </row>
    <row r="2010" spans="3:3" x14ac:dyDescent="0.25">
      <c r="C2010"/>
    </row>
    <row r="2011" spans="3:3" x14ac:dyDescent="0.25">
      <c r="C2011"/>
    </row>
    <row r="2012" spans="3:3" x14ac:dyDescent="0.25">
      <c r="C2012"/>
    </row>
    <row r="2013" spans="3:3" x14ac:dyDescent="0.25">
      <c r="C2013"/>
    </row>
    <row r="2014" spans="3:3" x14ac:dyDescent="0.25">
      <c r="C2014"/>
    </row>
    <row r="2015" spans="3:3" x14ac:dyDescent="0.25">
      <c r="C2015"/>
    </row>
    <row r="2016" spans="3:3" x14ac:dyDescent="0.25">
      <c r="C2016"/>
    </row>
    <row r="2017" spans="3:3" x14ac:dyDescent="0.25">
      <c r="C2017"/>
    </row>
    <row r="2018" spans="3:3" x14ac:dyDescent="0.25">
      <c r="C2018"/>
    </row>
    <row r="2019" spans="3:3" x14ac:dyDescent="0.25">
      <c r="C2019"/>
    </row>
    <row r="2020" spans="3:3" x14ac:dyDescent="0.25">
      <c r="C2020"/>
    </row>
    <row r="2021" spans="3:3" x14ac:dyDescent="0.25">
      <c r="C2021"/>
    </row>
    <row r="2022" spans="3:3" x14ac:dyDescent="0.25">
      <c r="C2022"/>
    </row>
    <row r="2023" spans="3:3" x14ac:dyDescent="0.25">
      <c r="C2023"/>
    </row>
    <row r="2024" spans="3:3" x14ac:dyDescent="0.25">
      <c r="C2024"/>
    </row>
    <row r="2025" spans="3:3" x14ac:dyDescent="0.25">
      <c r="C2025"/>
    </row>
    <row r="2026" spans="3:3" x14ac:dyDescent="0.25">
      <c r="C2026"/>
    </row>
    <row r="2027" spans="3:3" x14ac:dyDescent="0.25">
      <c r="C2027"/>
    </row>
    <row r="2028" spans="3:3" x14ac:dyDescent="0.25">
      <c r="C2028"/>
    </row>
    <row r="2029" spans="3:3" x14ac:dyDescent="0.25">
      <c r="C2029"/>
    </row>
    <row r="2030" spans="3:3" x14ac:dyDescent="0.25">
      <c r="C2030"/>
    </row>
    <row r="2031" spans="3:3" x14ac:dyDescent="0.25">
      <c r="C2031"/>
    </row>
    <row r="2032" spans="3:3" x14ac:dyDescent="0.25">
      <c r="C2032"/>
    </row>
    <row r="2033" spans="3:3" x14ac:dyDescent="0.25">
      <c r="C2033"/>
    </row>
    <row r="2034" spans="3:3" x14ac:dyDescent="0.25">
      <c r="C2034"/>
    </row>
    <row r="2035" spans="3:3" x14ac:dyDescent="0.25">
      <c r="C2035"/>
    </row>
    <row r="2036" spans="3:3" x14ac:dyDescent="0.25">
      <c r="C2036"/>
    </row>
    <row r="2037" spans="3:3" x14ac:dyDescent="0.25">
      <c r="C2037"/>
    </row>
    <row r="2038" spans="3:3" x14ac:dyDescent="0.25">
      <c r="C2038"/>
    </row>
    <row r="2039" spans="3:3" x14ac:dyDescent="0.25">
      <c r="C2039"/>
    </row>
    <row r="2040" spans="3:3" x14ac:dyDescent="0.25">
      <c r="C2040"/>
    </row>
    <row r="2041" spans="3:3" x14ac:dyDescent="0.25">
      <c r="C2041"/>
    </row>
    <row r="2042" spans="3:3" x14ac:dyDescent="0.25">
      <c r="C2042"/>
    </row>
    <row r="2043" spans="3:3" x14ac:dyDescent="0.25">
      <c r="C2043"/>
    </row>
    <row r="2044" spans="3:3" x14ac:dyDescent="0.25">
      <c r="C2044"/>
    </row>
    <row r="2045" spans="3:3" x14ac:dyDescent="0.25">
      <c r="C2045"/>
    </row>
    <row r="2046" spans="3:3" x14ac:dyDescent="0.25">
      <c r="C2046"/>
    </row>
    <row r="2047" spans="3:3" x14ac:dyDescent="0.25">
      <c r="C2047"/>
    </row>
    <row r="2048" spans="3:3" x14ac:dyDescent="0.25">
      <c r="C2048"/>
    </row>
    <row r="2049" spans="3:3" x14ac:dyDescent="0.25">
      <c r="C2049"/>
    </row>
    <row r="2050" spans="3:3" x14ac:dyDescent="0.25">
      <c r="C2050"/>
    </row>
    <row r="2051" spans="3:3" x14ac:dyDescent="0.25">
      <c r="C2051"/>
    </row>
    <row r="2052" spans="3:3" x14ac:dyDescent="0.25">
      <c r="C2052"/>
    </row>
    <row r="2053" spans="3:3" x14ac:dyDescent="0.25">
      <c r="C2053"/>
    </row>
    <row r="2054" spans="3:3" x14ac:dyDescent="0.25">
      <c r="C2054"/>
    </row>
    <row r="2055" spans="3:3" x14ac:dyDescent="0.25">
      <c r="C2055"/>
    </row>
    <row r="2056" spans="3:3" x14ac:dyDescent="0.25">
      <c r="C2056"/>
    </row>
    <row r="2057" spans="3:3" x14ac:dyDescent="0.25">
      <c r="C2057"/>
    </row>
    <row r="2058" spans="3:3" x14ac:dyDescent="0.25">
      <c r="C2058"/>
    </row>
    <row r="2059" spans="3:3" x14ac:dyDescent="0.25">
      <c r="C2059"/>
    </row>
    <row r="2060" spans="3:3" x14ac:dyDescent="0.25">
      <c r="C2060"/>
    </row>
    <row r="2061" spans="3:3" x14ac:dyDescent="0.25">
      <c r="C2061"/>
    </row>
    <row r="2062" spans="3:3" x14ac:dyDescent="0.25">
      <c r="C2062"/>
    </row>
    <row r="2063" spans="3:3" x14ac:dyDescent="0.25">
      <c r="C2063"/>
    </row>
    <row r="2064" spans="3:3" x14ac:dyDescent="0.25">
      <c r="C2064"/>
    </row>
    <row r="2065" spans="3:3" x14ac:dyDescent="0.25">
      <c r="C2065"/>
    </row>
    <row r="2066" spans="3:3" x14ac:dyDescent="0.25">
      <c r="C2066"/>
    </row>
    <row r="2067" spans="3:3" x14ac:dyDescent="0.25">
      <c r="C2067"/>
    </row>
    <row r="2068" spans="3:3" x14ac:dyDescent="0.25">
      <c r="C2068"/>
    </row>
    <row r="2069" spans="3:3" x14ac:dyDescent="0.25">
      <c r="C2069"/>
    </row>
    <row r="2070" spans="3:3" x14ac:dyDescent="0.25">
      <c r="C2070"/>
    </row>
    <row r="2071" spans="3:3" x14ac:dyDescent="0.25">
      <c r="C2071"/>
    </row>
    <row r="2072" spans="3:3" x14ac:dyDescent="0.25">
      <c r="C2072"/>
    </row>
    <row r="2073" spans="3:3" x14ac:dyDescent="0.25">
      <c r="C2073"/>
    </row>
    <row r="2074" spans="3:3" x14ac:dyDescent="0.25">
      <c r="C2074"/>
    </row>
    <row r="2075" spans="3:3" x14ac:dyDescent="0.25">
      <c r="C2075"/>
    </row>
    <row r="2076" spans="3:3" x14ac:dyDescent="0.25">
      <c r="C2076"/>
    </row>
    <row r="2077" spans="3:3" x14ac:dyDescent="0.25">
      <c r="C2077"/>
    </row>
    <row r="2078" spans="3:3" x14ac:dyDescent="0.25">
      <c r="C2078"/>
    </row>
    <row r="2079" spans="3:3" x14ac:dyDescent="0.25">
      <c r="C2079"/>
    </row>
    <row r="2080" spans="3:3" x14ac:dyDescent="0.25">
      <c r="C2080"/>
    </row>
    <row r="2081" spans="3:3" x14ac:dyDescent="0.25">
      <c r="C2081"/>
    </row>
    <row r="2082" spans="3:3" x14ac:dyDescent="0.25">
      <c r="C2082"/>
    </row>
    <row r="2083" spans="3:3" x14ac:dyDescent="0.25">
      <c r="C2083"/>
    </row>
    <row r="2084" spans="3:3" x14ac:dyDescent="0.25">
      <c r="C2084"/>
    </row>
    <row r="2085" spans="3:3" x14ac:dyDescent="0.25">
      <c r="C2085"/>
    </row>
    <row r="2086" spans="3:3" x14ac:dyDescent="0.25">
      <c r="C2086"/>
    </row>
    <row r="2087" spans="3:3" x14ac:dyDescent="0.25">
      <c r="C2087"/>
    </row>
    <row r="2088" spans="3:3" x14ac:dyDescent="0.25">
      <c r="C2088"/>
    </row>
    <row r="2089" spans="3:3" x14ac:dyDescent="0.25">
      <c r="C2089"/>
    </row>
    <row r="2090" spans="3:3" x14ac:dyDescent="0.25">
      <c r="C2090"/>
    </row>
    <row r="2091" spans="3:3" x14ac:dyDescent="0.25">
      <c r="C2091"/>
    </row>
    <row r="2092" spans="3:3" x14ac:dyDescent="0.25">
      <c r="C2092"/>
    </row>
    <row r="2093" spans="3:3" x14ac:dyDescent="0.25">
      <c r="C2093"/>
    </row>
    <row r="2094" spans="3:3" x14ac:dyDescent="0.25">
      <c r="C2094"/>
    </row>
    <row r="2095" spans="3:3" x14ac:dyDescent="0.25">
      <c r="C2095"/>
    </row>
    <row r="2096" spans="3:3" x14ac:dyDescent="0.25">
      <c r="C2096"/>
    </row>
    <row r="2097" spans="3:3" x14ac:dyDescent="0.25">
      <c r="C2097"/>
    </row>
    <row r="2098" spans="3:3" x14ac:dyDescent="0.25">
      <c r="C2098"/>
    </row>
    <row r="2099" spans="3:3" x14ac:dyDescent="0.25">
      <c r="C2099"/>
    </row>
    <row r="2100" spans="3:3" x14ac:dyDescent="0.25">
      <c r="C2100"/>
    </row>
    <row r="2101" spans="3:3" x14ac:dyDescent="0.25">
      <c r="C2101"/>
    </row>
    <row r="2102" spans="3:3" x14ac:dyDescent="0.25">
      <c r="C2102"/>
    </row>
    <row r="2103" spans="3:3" x14ac:dyDescent="0.25">
      <c r="C2103"/>
    </row>
    <row r="2104" spans="3:3" x14ac:dyDescent="0.25">
      <c r="C2104"/>
    </row>
    <row r="2105" spans="3:3" x14ac:dyDescent="0.25">
      <c r="C2105"/>
    </row>
    <row r="2106" spans="3:3" x14ac:dyDescent="0.25">
      <c r="C2106"/>
    </row>
    <row r="2107" spans="3:3" x14ac:dyDescent="0.25">
      <c r="C2107"/>
    </row>
    <row r="2108" spans="3:3" x14ac:dyDescent="0.25">
      <c r="C2108"/>
    </row>
    <row r="2109" spans="3:3" x14ac:dyDescent="0.25">
      <c r="C2109"/>
    </row>
    <row r="2110" spans="3:3" x14ac:dyDescent="0.25">
      <c r="C2110"/>
    </row>
    <row r="2111" spans="3:3" x14ac:dyDescent="0.25">
      <c r="C2111"/>
    </row>
    <row r="2112" spans="3:3" x14ac:dyDescent="0.25">
      <c r="C2112"/>
    </row>
    <row r="2113" spans="3:3" x14ac:dyDescent="0.25">
      <c r="C2113"/>
    </row>
    <row r="2114" spans="3:3" x14ac:dyDescent="0.25">
      <c r="C2114"/>
    </row>
    <row r="2115" spans="3:3" x14ac:dyDescent="0.25">
      <c r="C2115"/>
    </row>
    <row r="2116" spans="3:3" x14ac:dyDescent="0.25">
      <c r="C2116"/>
    </row>
    <row r="2117" spans="3:3" x14ac:dyDescent="0.25">
      <c r="C2117"/>
    </row>
    <row r="2118" spans="3:3" x14ac:dyDescent="0.25">
      <c r="C2118"/>
    </row>
    <row r="2119" spans="3:3" x14ac:dyDescent="0.25">
      <c r="C2119"/>
    </row>
    <row r="2120" spans="3:3" x14ac:dyDescent="0.25">
      <c r="C2120"/>
    </row>
    <row r="2121" spans="3:3" x14ac:dyDescent="0.25">
      <c r="C2121"/>
    </row>
    <row r="2122" spans="3:3" x14ac:dyDescent="0.25">
      <c r="C2122"/>
    </row>
    <row r="2123" spans="3:3" x14ac:dyDescent="0.25">
      <c r="C2123"/>
    </row>
    <row r="2124" spans="3:3" x14ac:dyDescent="0.25">
      <c r="C2124"/>
    </row>
    <row r="2125" spans="3:3" x14ac:dyDescent="0.25">
      <c r="C2125"/>
    </row>
    <row r="2126" spans="3:3" x14ac:dyDescent="0.25">
      <c r="C2126"/>
    </row>
    <row r="2127" spans="3:3" x14ac:dyDescent="0.25">
      <c r="C2127"/>
    </row>
    <row r="2128" spans="3:3" x14ac:dyDescent="0.25">
      <c r="C2128"/>
    </row>
    <row r="2129" spans="3:3" x14ac:dyDescent="0.25">
      <c r="C2129"/>
    </row>
    <row r="2130" spans="3:3" x14ac:dyDescent="0.25">
      <c r="C2130"/>
    </row>
    <row r="2131" spans="3:3" x14ac:dyDescent="0.25">
      <c r="C2131"/>
    </row>
    <row r="2132" spans="3:3" x14ac:dyDescent="0.25">
      <c r="C2132"/>
    </row>
    <row r="2133" spans="3:3" x14ac:dyDescent="0.25">
      <c r="C2133"/>
    </row>
    <row r="2134" spans="3:3" x14ac:dyDescent="0.25">
      <c r="C2134"/>
    </row>
    <row r="2135" spans="3:3" x14ac:dyDescent="0.25">
      <c r="C2135"/>
    </row>
    <row r="2136" spans="3:3" x14ac:dyDescent="0.25">
      <c r="C2136"/>
    </row>
    <row r="2137" spans="3:3" x14ac:dyDescent="0.25">
      <c r="C2137"/>
    </row>
    <row r="2138" spans="3:3" x14ac:dyDescent="0.25">
      <c r="C2138"/>
    </row>
    <row r="2139" spans="3:3" x14ac:dyDescent="0.25">
      <c r="C2139"/>
    </row>
    <row r="2140" spans="3:3" x14ac:dyDescent="0.25">
      <c r="C2140"/>
    </row>
    <row r="2141" spans="3:3" x14ac:dyDescent="0.25">
      <c r="C2141"/>
    </row>
    <row r="2142" spans="3:3" x14ac:dyDescent="0.25">
      <c r="C2142"/>
    </row>
    <row r="2143" spans="3:3" x14ac:dyDescent="0.25">
      <c r="C2143"/>
    </row>
    <row r="2144" spans="3:3" x14ac:dyDescent="0.25">
      <c r="C2144"/>
    </row>
    <row r="2145" spans="3:3" x14ac:dyDescent="0.25">
      <c r="C2145"/>
    </row>
    <row r="2146" spans="3:3" x14ac:dyDescent="0.25">
      <c r="C2146"/>
    </row>
    <row r="2147" spans="3:3" x14ac:dyDescent="0.25">
      <c r="C2147"/>
    </row>
    <row r="2148" spans="3:3" x14ac:dyDescent="0.25">
      <c r="C2148"/>
    </row>
    <row r="2149" spans="3:3" x14ac:dyDescent="0.25">
      <c r="C2149"/>
    </row>
    <row r="2150" spans="3:3" x14ac:dyDescent="0.25">
      <c r="C2150"/>
    </row>
    <row r="2151" spans="3:3" x14ac:dyDescent="0.25">
      <c r="C2151"/>
    </row>
    <row r="2152" spans="3:3" x14ac:dyDescent="0.25">
      <c r="C2152"/>
    </row>
    <row r="2153" spans="3:3" x14ac:dyDescent="0.25">
      <c r="C2153"/>
    </row>
    <row r="2154" spans="3:3" x14ac:dyDescent="0.25">
      <c r="C2154"/>
    </row>
    <row r="2155" spans="3:3" x14ac:dyDescent="0.25">
      <c r="C2155"/>
    </row>
    <row r="2156" spans="3:3" x14ac:dyDescent="0.25">
      <c r="C2156"/>
    </row>
    <row r="2157" spans="3:3" x14ac:dyDescent="0.25">
      <c r="C2157"/>
    </row>
    <row r="2158" spans="3:3" x14ac:dyDescent="0.25">
      <c r="C2158"/>
    </row>
    <row r="2159" spans="3:3" x14ac:dyDescent="0.25">
      <c r="C2159"/>
    </row>
    <row r="2160" spans="3:3" x14ac:dyDescent="0.25">
      <c r="C2160"/>
    </row>
    <row r="2161" spans="3:3" x14ac:dyDescent="0.25">
      <c r="C2161"/>
    </row>
    <row r="2162" spans="3:3" x14ac:dyDescent="0.25">
      <c r="C2162"/>
    </row>
    <row r="2163" spans="3:3" x14ac:dyDescent="0.25">
      <c r="C2163"/>
    </row>
    <row r="2164" spans="3:3" x14ac:dyDescent="0.25">
      <c r="C2164"/>
    </row>
    <row r="2165" spans="3:3" x14ac:dyDescent="0.25">
      <c r="C2165"/>
    </row>
    <row r="2166" spans="3:3" x14ac:dyDescent="0.25">
      <c r="C2166"/>
    </row>
    <row r="2167" spans="3:3" x14ac:dyDescent="0.25">
      <c r="C2167"/>
    </row>
    <row r="2168" spans="3:3" x14ac:dyDescent="0.25">
      <c r="C2168"/>
    </row>
    <row r="2169" spans="3:3" x14ac:dyDescent="0.25">
      <c r="C2169"/>
    </row>
    <row r="2170" spans="3:3" x14ac:dyDescent="0.25">
      <c r="C2170"/>
    </row>
    <row r="2171" spans="3:3" x14ac:dyDescent="0.25">
      <c r="C2171"/>
    </row>
    <row r="2172" spans="3:3" x14ac:dyDescent="0.25">
      <c r="C2172"/>
    </row>
    <row r="2173" spans="3:3" x14ac:dyDescent="0.25">
      <c r="C2173"/>
    </row>
    <row r="2174" spans="3:3" x14ac:dyDescent="0.25">
      <c r="C2174"/>
    </row>
    <row r="2175" spans="3:3" x14ac:dyDescent="0.25">
      <c r="C2175"/>
    </row>
    <row r="2176" spans="3:3" x14ac:dyDescent="0.25">
      <c r="C2176"/>
    </row>
    <row r="2177" spans="3:3" x14ac:dyDescent="0.25">
      <c r="C2177"/>
    </row>
    <row r="2178" spans="3:3" x14ac:dyDescent="0.25">
      <c r="C2178"/>
    </row>
    <row r="2179" spans="3:3" x14ac:dyDescent="0.25">
      <c r="C2179"/>
    </row>
    <row r="2180" spans="3:3" x14ac:dyDescent="0.25">
      <c r="C2180"/>
    </row>
    <row r="2181" spans="3:3" x14ac:dyDescent="0.25">
      <c r="C2181"/>
    </row>
    <row r="2182" spans="3:3" x14ac:dyDescent="0.25">
      <c r="C2182"/>
    </row>
    <row r="2183" spans="3:3" x14ac:dyDescent="0.25">
      <c r="C2183"/>
    </row>
    <row r="2184" spans="3:3" x14ac:dyDescent="0.25">
      <c r="C2184"/>
    </row>
    <row r="2185" spans="3:3" x14ac:dyDescent="0.25">
      <c r="C2185"/>
    </row>
    <row r="2186" spans="3:3" x14ac:dyDescent="0.25">
      <c r="C2186"/>
    </row>
    <row r="2187" spans="3:3" x14ac:dyDescent="0.25">
      <c r="C2187"/>
    </row>
    <row r="2188" spans="3:3" x14ac:dyDescent="0.25">
      <c r="C2188"/>
    </row>
    <row r="2189" spans="3:3" x14ac:dyDescent="0.25">
      <c r="C2189"/>
    </row>
    <row r="2190" spans="3:3" x14ac:dyDescent="0.25">
      <c r="C2190"/>
    </row>
    <row r="2191" spans="3:3" x14ac:dyDescent="0.25">
      <c r="C2191"/>
    </row>
    <row r="2192" spans="3:3" x14ac:dyDescent="0.25">
      <c r="C2192"/>
    </row>
    <row r="2193" spans="3:3" x14ac:dyDescent="0.25">
      <c r="C2193"/>
    </row>
    <row r="2194" spans="3:3" x14ac:dyDescent="0.25">
      <c r="C2194"/>
    </row>
    <row r="2195" spans="3:3" x14ac:dyDescent="0.25">
      <c r="C2195"/>
    </row>
    <row r="2196" spans="3:3" x14ac:dyDescent="0.25">
      <c r="C2196"/>
    </row>
    <row r="2197" spans="3:3" x14ac:dyDescent="0.25">
      <c r="C2197"/>
    </row>
    <row r="2198" spans="3:3" x14ac:dyDescent="0.25">
      <c r="C2198"/>
    </row>
    <row r="2199" spans="3:3" x14ac:dyDescent="0.25">
      <c r="C2199"/>
    </row>
    <row r="2200" spans="3:3" x14ac:dyDescent="0.25">
      <c r="C2200"/>
    </row>
    <row r="2201" spans="3:3" x14ac:dyDescent="0.25">
      <c r="C2201"/>
    </row>
    <row r="2202" spans="3:3" x14ac:dyDescent="0.25">
      <c r="C2202"/>
    </row>
    <row r="2203" spans="3:3" x14ac:dyDescent="0.25">
      <c r="C2203"/>
    </row>
    <row r="2204" spans="3:3" x14ac:dyDescent="0.25">
      <c r="C2204"/>
    </row>
    <row r="2205" spans="3:3" x14ac:dyDescent="0.25">
      <c r="C2205"/>
    </row>
    <row r="2206" spans="3:3" x14ac:dyDescent="0.25">
      <c r="C2206"/>
    </row>
    <row r="2207" spans="3:3" x14ac:dyDescent="0.25">
      <c r="C2207"/>
    </row>
    <row r="2208" spans="3:3" x14ac:dyDescent="0.25">
      <c r="C2208"/>
    </row>
    <row r="2209" spans="3:3" x14ac:dyDescent="0.25">
      <c r="C2209"/>
    </row>
    <row r="2210" spans="3:3" x14ac:dyDescent="0.25">
      <c r="C2210"/>
    </row>
    <row r="2211" spans="3:3" x14ac:dyDescent="0.25">
      <c r="C2211"/>
    </row>
    <row r="2212" spans="3:3" x14ac:dyDescent="0.25">
      <c r="C2212"/>
    </row>
    <row r="2213" spans="3:3" x14ac:dyDescent="0.25">
      <c r="C2213"/>
    </row>
    <row r="2214" spans="3:3" x14ac:dyDescent="0.25">
      <c r="C2214"/>
    </row>
    <row r="2215" spans="3:3" x14ac:dyDescent="0.25">
      <c r="C2215"/>
    </row>
    <row r="2216" spans="3:3" x14ac:dyDescent="0.25">
      <c r="C2216"/>
    </row>
    <row r="2217" spans="3:3" x14ac:dyDescent="0.25">
      <c r="C2217"/>
    </row>
    <row r="2218" spans="3:3" x14ac:dyDescent="0.25">
      <c r="C2218"/>
    </row>
    <row r="2219" spans="3:3" x14ac:dyDescent="0.25">
      <c r="C2219"/>
    </row>
    <row r="2220" spans="3:3" x14ac:dyDescent="0.25">
      <c r="C2220"/>
    </row>
    <row r="2221" spans="3:3" x14ac:dyDescent="0.25">
      <c r="C2221"/>
    </row>
    <row r="2222" spans="3:3" x14ac:dyDescent="0.25">
      <c r="C2222"/>
    </row>
    <row r="2223" spans="3:3" x14ac:dyDescent="0.25">
      <c r="C2223"/>
    </row>
    <row r="2224" spans="3:3" x14ac:dyDescent="0.25">
      <c r="C2224"/>
    </row>
    <row r="2225" spans="3:3" x14ac:dyDescent="0.25">
      <c r="C2225"/>
    </row>
    <row r="2226" spans="3:3" x14ac:dyDescent="0.25">
      <c r="C2226"/>
    </row>
    <row r="2227" spans="3:3" x14ac:dyDescent="0.25">
      <c r="C2227"/>
    </row>
    <row r="2228" spans="3:3" x14ac:dyDescent="0.25">
      <c r="C2228"/>
    </row>
    <row r="2229" spans="3:3" x14ac:dyDescent="0.25">
      <c r="C2229"/>
    </row>
    <row r="2230" spans="3:3" x14ac:dyDescent="0.25">
      <c r="C2230"/>
    </row>
    <row r="2231" spans="3:3" x14ac:dyDescent="0.25">
      <c r="C2231"/>
    </row>
    <row r="2232" spans="3:3" x14ac:dyDescent="0.25">
      <c r="C2232"/>
    </row>
    <row r="2233" spans="3:3" x14ac:dyDescent="0.25">
      <c r="C2233"/>
    </row>
    <row r="2234" spans="3:3" x14ac:dyDescent="0.25">
      <c r="C2234"/>
    </row>
    <row r="2235" spans="3:3" x14ac:dyDescent="0.25">
      <c r="C2235"/>
    </row>
    <row r="2236" spans="3:3" x14ac:dyDescent="0.25">
      <c r="C2236"/>
    </row>
    <row r="2237" spans="3:3" x14ac:dyDescent="0.25">
      <c r="C2237"/>
    </row>
    <row r="2238" spans="3:3" x14ac:dyDescent="0.25">
      <c r="C2238"/>
    </row>
    <row r="2239" spans="3:3" x14ac:dyDescent="0.25">
      <c r="C2239"/>
    </row>
    <row r="2240" spans="3:3" x14ac:dyDescent="0.25">
      <c r="C2240"/>
    </row>
    <row r="2241" spans="3:3" x14ac:dyDescent="0.25">
      <c r="C2241"/>
    </row>
    <row r="2242" spans="3:3" x14ac:dyDescent="0.25">
      <c r="C2242"/>
    </row>
    <row r="2243" spans="3:3" x14ac:dyDescent="0.25">
      <c r="C2243"/>
    </row>
    <row r="2244" spans="3:3" x14ac:dyDescent="0.25">
      <c r="C2244"/>
    </row>
    <row r="2245" spans="3:3" x14ac:dyDescent="0.25">
      <c r="C2245"/>
    </row>
    <row r="2246" spans="3:3" x14ac:dyDescent="0.25">
      <c r="C2246"/>
    </row>
    <row r="2247" spans="3:3" x14ac:dyDescent="0.25">
      <c r="C2247"/>
    </row>
    <row r="2248" spans="3:3" x14ac:dyDescent="0.25">
      <c r="C2248"/>
    </row>
    <row r="2249" spans="3:3" x14ac:dyDescent="0.25">
      <c r="C2249"/>
    </row>
    <row r="2250" spans="3:3" x14ac:dyDescent="0.25">
      <c r="C2250"/>
    </row>
    <row r="2251" spans="3:3" x14ac:dyDescent="0.25">
      <c r="C2251"/>
    </row>
    <row r="2252" spans="3:3" x14ac:dyDescent="0.25">
      <c r="C2252"/>
    </row>
    <row r="2253" spans="3:3" x14ac:dyDescent="0.25">
      <c r="C2253"/>
    </row>
    <row r="2254" spans="3:3" x14ac:dyDescent="0.25">
      <c r="C2254"/>
    </row>
    <row r="2255" spans="3:3" x14ac:dyDescent="0.25">
      <c r="C2255"/>
    </row>
    <row r="2256" spans="3:3" x14ac:dyDescent="0.25">
      <c r="C2256"/>
    </row>
    <row r="2257" spans="3:3" x14ac:dyDescent="0.25">
      <c r="C2257"/>
    </row>
    <row r="2258" spans="3:3" x14ac:dyDescent="0.25">
      <c r="C2258"/>
    </row>
    <row r="2259" spans="3:3" x14ac:dyDescent="0.25">
      <c r="C2259"/>
    </row>
    <row r="2260" spans="3:3" x14ac:dyDescent="0.25">
      <c r="C2260"/>
    </row>
    <row r="2261" spans="3:3" x14ac:dyDescent="0.25">
      <c r="C2261"/>
    </row>
    <row r="2262" spans="3:3" x14ac:dyDescent="0.25">
      <c r="C2262"/>
    </row>
    <row r="2263" spans="3:3" x14ac:dyDescent="0.25">
      <c r="C2263"/>
    </row>
    <row r="2264" spans="3:3" x14ac:dyDescent="0.25">
      <c r="C2264"/>
    </row>
    <row r="2265" spans="3:3" x14ac:dyDescent="0.25">
      <c r="C2265"/>
    </row>
    <row r="2266" spans="3:3" x14ac:dyDescent="0.25">
      <c r="C2266"/>
    </row>
    <row r="2267" spans="3:3" x14ac:dyDescent="0.25">
      <c r="C2267"/>
    </row>
    <row r="2268" spans="3:3" x14ac:dyDescent="0.25">
      <c r="C2268"/>
    </row>
    <row r="2269" spans="3:3" x14ac:dyDescent="0.25">
      <c r="C2269"/>
    </row>
    <row r="2270" spans="3:3" x14ac:dyDescent="0.25">
      <c r="C2270"/>
    </row>
    <row r="2271" spans="3:3" x14ac:dyDescent="0.25">
      <c r="C2271"/>
    </row>
    <row r="2272" spans="3:3" x14ac:dyDescent="0.25">
      <c r="C2272"/>
    </row>
    <row r="2273" spans="3:3" x14ac:dyDescent="0.25">
      <c r="C2273"/>
    </row>
    <row r="2274" spans="3:3" x14ac:dyDescent="0.25">
      <c r="C2274"/>
    </row>
    <row r="2275" spans="3:3" x14ac:dyDescent="0.25">
      <c r="C2275"/>
    </row>
    <row r="2276" spans="3:3" x14ac:dyDescent="0.25">
      <c r="C2276"/>
    </row>
    <row r="2277" spans="3:3" x14ac:dyDescent="0.25">
      <c r="C2277"/>
    </row>
    <row r="2278" spans="3:3" x14ac:dyDescent="0.25">
      <c r="C2278"/>
    </row>
    <row r="2279" spans="3:3" x14ac:dyDescent="0.25">
      <c r="C2279"/>
    </row>
    <row r="2280" spans="3:3" x14ac:dyDescent="0.25">
      <c r="C2280"/>
    </row>
    <row r="2281" spans="3:3" x14ac:dyDescent="0.25">
      <c r="C2281"/>
    </row>
    <row r="2282" spans="3:3" x14ac:dyDescent="0.25">
      <c r="C2282"/>
    </row>
    <row r="2283" spans="3:3" x14ac:dyDescent="0.25">
      <c r="C2283"/>
    </row>
    <row r="2284" spans="3:3" x14ac:dyDescent="0.25">
      <c r="C2284"/>
    </row>
    <row r="2285" spans="3:3" x14ac:dyDescent="0.25">
      <c r="C2285"/>
    </row>
    <row r="2286" spans="3:3" x14ac:dyDescent="0.25">
      <c r="C2286"/>
    </row>
    <row r="2287" spans="3:3" x14ac:dyDescent="0.25">
      <c r="C2287"/>
    </row>
    <row r="2288" spans="3:3" x14ac:dyDescent="0.25">
      <c r="C2288"/>
    </row>
    <row r="2289" spans="3:3" x14ac:dyDescent="0.25">
      <c r="C2289"/>
    </row>
    <row r="2290" spans="3:3" x14ac:dyDescent="0.25">
      <c r="C2290"/>
    </row>
    <row r="2291" spans="3:3" x14ac:dyDescent="0.25">
      <c r="C2291"/>
    </row>
    <row r="2292" spans="3:3" x14ac:dyDescent="0.25">
      <c r="C2292"/>
    </row>
    <row r="2293" spans="3:3" x14ac:dyDescent="0.25">
      <c r="C2293"/>
    </row>
    <row r="2294" spans="3:3" x14ac:dyDescent="0.25">
      <c r="C2294"/>
    </row>
    <row r="2295" spans="3:3" x14ac:dyDescent="0.25">
      <c r="C2295"/>
    </row>
    <row r="2296" spans="3:3" x14ac:dyDescent="0.25">
      <c r="C2296"/>
    </row>
    <row r="2297" spans="3:3" x14ac:dyDescent="0.25">
      <c r="C2297"/>
    </row>
    <row r="2298" spans="3:3" x14ac:dyDescent="0.25">
      <c r="C2298"/>
    </row>
    <row r="2299" spans="3:3" x14ac:dyDescent="0.25">
      <c r="C2299"/>
    </row>
    <row r="2300" spans="3:3" x14ac:dyDescent="0.25">
      <c r="C2300"/>
    </row>
    <row r="2301" spans="3:3" x14ac:dyDescent="0.25">
      <c r="C2301"/>
    </row>
    <row r="2302" spans="3:3" x14ac:dyDescent="0.25">
      <c r="C2302"/>
    </row>
    <row r="2303" spans="3:3" x14ac:dyDescent="0.25">
      <c r="C2303"/>
    </row>
    <row r="2304" spans="3:3" x14ac:dyDescent="0.25">
      <c r="C2304"/>
    </row>
    <row r="2305" spans="3:3" x14ac:dyDescent="0.25">
      <c r="C2305"/>
    </row>
    <row r="2306" spans="3:3" x14ac:dyDescent="0.25">
      <c r="C2306"/>
    </row>
    <row r="2307" spans="3:3" x14ac:dyDescent="0.25">
      <c r="C2307"/>
    </row>
    <row r="2308" spans="3:3" x14ac:dyDescent="0.25">
      <c r="C2308"/>
    </row>
    <row r="2309" spans="3:3" x14ac:dyDescent="0.25">
      <c r="C2309"/>
    </row>
    <row r="2310" spans="3:3" x14ac:dyDescent="0.25">
      <c r="C2310"/>
    </row>
    <row r="2311" spans="3:3" x14ac:dyDescent="0.25">
      <c r="C2311"/>
    </row>
    <row r="2312" spans="3:3" x14ac:dyDescent="0.25">
      <c r="C2312"/>
    </row>
    <row r="2313" spans="3:3" x14ac:dyDescent="0.25">
      <c r="C2313"/>
    </row>
    <row r="2314" spans="3:3" x14ac:dyDescent="0.25">
      <c r="C2314"/>
    </row>
    <row r="2315" spans="3:3" x14ac:dyDescent="0.25">
      <c r="C2315"/>
    </row>
    <row r="2316" spans="3:3" x14ac:dyDescent="0.25">
      <c r="C2316"/>
    </row>
    <row r="2317" spans="3:3" x14ac:dyDescent="0.25">
      <c r="C2317"/>
    </row>
    <row r="2318" spans="3:3" x14ac:dyDescent="0.25">
      <c r="C2318"/>
    </row>
    <row r="2319" spans="3:3" x14ac:dyDescent="0.25">
      <c r="C2319"/>
    </row>
    <row r="2320" spans="3:3" x14ac:dyDescent="0.25">
      <c r="C2320"/>
    </row>
    <row r="2321" spans="3:3" x14ac:dyDescent="0.25">
      <c r="C2321"/>
    </row>
    <row r="2322" spans="3:3" x14ac:dyDescent="0.25">
      <c r="C2322"/>
    </row>
    <row r="2323" spans="3:3" x14ac:dyDescent="0.25">
      <c r="C2323"/>
    </row>
    <row r="2324" spans="3:3" x14ac:dyDescent="0.25">
      <c r="C2324"/>
    </row>
    <row r="2325" spans="3:3" x14ac:dyDescent="0.25">
      <c r="C2325"/>
    </row>
    <row r="2326" spans="3:3" x14ac:dyDescent="0.25">
      <c r="C2326"/>
    </row>
    <row r="2327" spans="3:3" x14ac:dyDescent="0.25">
      <c r="C2327"/>
    </row>
    <row r="2328" spans="3:3" x14ac:dyDescent="0.25">
      <c r="C2328"/>
    </row>
    <row r="2329" spans="3:3" x14ac:dyDescent="0.25">
      <c r="C2329"/>
    </row>
    <row r="2330" spans="3:3" x14ac:dyDescent="0.25">
      <c r="C2330"/>
    </row>
    <row r="2331" spans="3:3" x14ac:dyDescent="0.25">
      <c r="C2331"/>
    </row>
    <row r="2332" spans="3:3" x14ac:dyDescent="0.25">
      <c r="C2332"/>
    </row>
    <row r="2333" spans="3:3" x14ac:dyDescent="0.25">
      <c r="C2333"/>
    </row>
    <row r="2334" spans="3:3" x14ac:dyDescent="0.25">
      <c r="C2334"/>
    </row>
    <row r="2335" spans="3:3" x14ac:dyDescent="0.25">
      <c r="C2335"/>
    </row>
    <row r="2336" spans="3:3" x14ac:dyDescent="0.25">
      <c r="C2336"/>
    </row>
    <row r="2337" spans="3:3" x14ac:dyDescent="0.25">
      <c r="C2337"/>
    </row>
    <row r="2338" spans="3:3" x14ac:dyDescent="0.25">
      <c r="C2338"/>
    </row>
    <row r="2339" spans="3:3" x14ac:dyDescent="0.25">
      <c r="C2339"/>
    </row>
    <row r="2340" spans="3:3" x14ac:dyDescent="0.25">
      <c r="C2340"/>
    </row>
    <row r="2341" spans="3:3" x14ac:dyDescent="0.25">
      <c r="C2341"/>
    </row>
    <row r="2342" spans="3:3" x14ac:dyDescent="0.25">
      <c r="C2342"/>
    </row>
    <row r="2343" spans="3:3" x14ac:dyDescent="0.25">
      <c r="C2343"/>
    </row>
    <row r="2344" spans="3:3" x14ac:dyDescent="0.25">
      <c r="C2344"/>
    </row>
    <row r="2345" spans="3:3" x14ac:dyDescent="0.25">
      <c r="C2345"/>
    </row>
    <row r="2346" spans="3:3" x14ac:dyDescent="0.25">
      <c r="C2346"/>
    </row>
    <row r="2347" spans="3:3" x14ac:dyDescent="0.25">
      <c r="C2347"/>
    </row>
    <row r="2348" spans="3:3" x14ac:dyDescent="0.25">
      <c r="C2348"/>
    </row>
    <row r="2349" spans="3:3" x14ac:dyDescent="0.25">
      <c r="C2349"/>
    </row>
    <row r="2350" spans="3:3" x14ac:dyDescent="0.25">
      <c r="C2350"/>
    </row>
    <row r="2351" spans="3:3" x14ac:dyDescent="0.25">
      <c r="C2351"/>
    </row>
    <row r="2352" spans="3:3" x14ac:dyDescent="0.25">
      <c r="C2352"/>
    </row>
    <row r="2353" spans="3:3" x14ac:dyDescent="0.25">
      <c r="C2353"/>
    </row>
    <row r="2354" spans="3:3" x14ac:dyDescent="0.25">
      <c r="C2354"/>
    </row>
    <row r="2355" spans="3:3" x14ac:dyDescent="0.25">
      <c r="C2355"/>
    </row>
    <row r="2356" spans="3:3" x14ac:dyDescent="0.25">
      <c r="C2356"/>
    </row>
    <row r="2357" spans="3:3" x14ac:dyDescent="0.25">
      <c r="C2357"/>
    </row>
    <row r="2358" spans="3:3" x14ac:dyDescent="0.25">
      <c r="C2358"/>
    </row>
    <row r="2359" spans="3:3" x14ac:dyDescent="0.25">
      <c r="C2359"/>
    </row>
    <row r="2360" spans="3:3" x14ac:dyDescent="0.25">
      <c r="C2360"/>
    </row>
    <row r="2361" spans="3:3" x14ac:dyDescent="0.25">
      <c r="C2361"/>
    </row>
    <row r="2362" spans="3:3" x14ac:dyDescent="0.25">
      <c r="C2362"/>
    </row>
    <row r="2363" spans="3:3" x14ac:dyDescent="0.25">
      <c r="C2363"/>
    </row>
    <row r="2364" spans="3:3" x14ac:dyDescent="0.25">
      <c r="C2364"/>
    </row>
    <row r="2365" spans="3:3" x14ac:dyDescent="0.25">
      <c r="C2365"/>
    </row>
    <row r="2366" spans="3:3" x14ac:dyDescent="0.25">
      <c r="C2366"/>
    </row>
    <row r="2367" spans="3:3" x14ac:dyDescent="0.25">
      <c r="C2367"/>
    </row>
    <row r="2368" spans="3:3" x14ac:dyDescent="0.25">
      <c r="C2368"/>
    </row>
    <row r="2369" spans="3:3" x14ac:dyDescent="0.25">
      <c r="C2369"/>
    </row>
    <row r="2370" spans="3:3" x14ac:dyDescent="0.25">
      <c r="C2370"/>
    </row>
    <row r="2371" spans="3:3" x14ac:dyDescent="0.25">
      <c r="C2371"/>
    </row>
    <row r="2372" spans="3:3" x14ac:dyDescent="0.25">
      <c r="C2372"/>
    </row>
    <row r="2373" spans="3:3" x14ac:dyDescent="0.25">
      <c r="C2373"/>
    </row>
    <row r="2374" spans="3:3" x14ac:dyDescent="0.25">
      <c r="C2374"/>
    </row>
    <row r="2375" spans="3:3" x14ac:dyDescent="0.25">
      <c r="C2375"/>
    </row>
    <row r="2376" spans="3:3" x14ac:dyDescent="0.25">
      <c r="C2376"/>
    </row>
    <row r="2377" spans="3:3" x14ac:dyDescent="0.25">
      <c r="C2377"/>
    </row>
    <row r="2378" spans="3:3" x14ac:dyDescent="0.25">
      <c r="C2378"/>
    </row>
    <row r="2379" spans="3:3" x14ac:dyDescent="0.25">
      <c r="C2379"/>
    </row>
    <row r="2380" spans="3:3" x14ac:dyDescent="0.25">
      <c r="C2380"/>
    </row>
    <row r="2381" spans="3:3" x14ac:dyDescent="0.25">
      <c r="C2381"/>
    </row>
    <row r="2382" spans="3:3" x14ac:dyDescent="0.25">
      <c r="C2382"/>
    </row>
    <row r="2383" spans="3:3" x14ac:dyDescent="0.25">
      <c r="C2383"/>
    </row>
    <row r="2384" spans="3:3" x14ac:dyDescent="0.25">
      <c r="C2384"/>
    </row>
    <row r="2385" spans="3:3" x14ac:dyDescent="0.25">
      <c r="C2385"/>
    </row>
    <row r="2386" spans="3:3" x14ac:dyDescent="0.25">
      <c r="C2386"/>
    </row>
    <row r="2387" spans="3:3" x14ac:dyDescent="0.25">
      <c r="C2387"/>
    </row>
    <row r="2388" spans="3:3" x14ac:dyDescent="0.25">
      <c r="C2388"/>
    </row>
    <row r="2389" spans="3:3" x14ac:dyDescent="0.25">
      <c r="C2389"/>
    </row>
    <row r="2390" spans="3:3" x14ac:dyDescent="0.25">
      <c r="C2390"/>
    </row>
    <row r="2391" spans="3:3" x14ac:dyDescent="0.25">
      <c r="C2391"/>
    </row>
    <row r="2392" spans="3:3" x14ac:dyDescent="0.25">
      <c r="C2392"/>
    </row>
    <row r="2393" spans="3:3" x14ac:dyDescent="0.25">
      <c r="C2393"/>
    </row>
    <row r="2394" spans="3:3" x14ac:dyDescent="0.25">
      <c r="C2394"/>
    </row>
    <row r="2395" spans="3:3" x14ac:dyDescent="0.25">
      <c r="C2395"/>
    </row>
    <row r="2396" spans="3:3" x14ac:dyDescent="0.25">
      <c r="C2396"/>
    </row>
    <row r="2397" spans="3:3" x14ac:dyDescent="0.25">
      <c r="C2397"/>
    </row>
    <row r="2398" spans="3:3" x14ac:dyDescent="0.25">
      <c r="C2398"/>
    </row>
    <row r="2399" spans="3:3" x14ac:dyDescent="0.25">
      <c r="C2399"/>
    </row>
    <row r="2400" spans="3:3" x14ac:dyDescent="0.25">
      <c r="C2400"/>
    </row>
    <row r="2401" spans="3:3" x14ac:dyDescent="0.25">
      <c r="C2401"/>
    </row>
    <row r="2402" spans="3:3" x14ac:dyDescent="0.25">
      <c r="C2402"/>
    </row>
    <row r="2403" spans="3:3" x14ac:dyDescent="0.25">
      <c r="C2403"/>
    </row>
    <row r="2404" spans="3:3" x14ac:dyDescent="0.25">
      <c r="C2404"/>
    </row>
    <row r="2405" spans="3:3" x14ac:dyDescent="0.25">
      <c r="C2405"/>
    </row>
    <row r="2406" spans="3:3" x14ac:dyDescent="0.25">
      <c r="C2406"/>
    </row>
    <row r="2407" spans="3:3" x14ac:dyDescent="0.25">
      <c r="C2407"/>
    </row>
    <row r="2408" spans="3:3" x14ac:dyDescent="0.25">
      <c r="C2408"/>
    </row>
    <row r="2409" spans="3:3" x14ac:dyDescent="0.25">
      <c r="C2409"/>
    </row>
    <row r="2410" spans="3:3" x14ac:dyDescent="0.25">
      <c r="C2410"/>
    </row>
    <row r="2411" spans="3:3" x14ac:dyDescent="0.25">
      <c r="C2411"/>
    </row>
    <row r="2412" spans="3:3" x14ac:dyDescent="0.25">
      <c r="C2412"/>
    </row>
    <row r="2413" spans="3:3" x14ac:dyDescent="0.25">
      <c r="C2413"/>
    </row>
    <row r="2414" spans="3:3" x14ac:dyDescent="0.25">
      <c r="C2414"/>
    </row>
    <row r="2415" spans="3:3" x14ac:dyDescent="0.25">
      <c r="C2415"/>
    </row>
    <row r="2416" spans="3:3" x14ac:dyDescent="0.25">
      <c r="C2416"/>
    </row>
    <row r="2417" spans="3:3" x14ac:dyDescent="0.25">
      <c r="C2417"/>
    </row>
    <row r="2418" spans="3:3" x14ac:dyDescent="0.25">
      <c r="C2418"/>
    </row>
    <row r="2419" spans="3:3" x14ac:dyDescent="0.25">
      <c r="C2419"/>
    </row>
    <row r="2420" spans="3:3" x14ac:dyDescent="0.25">
      <c r="C2420"/>
    </row>
    <row r="2421" spans="3:3" x14ac:dyDescent="0.25">
      <c r="C2421"/>
    </row>
    <row r="2422" spans="3:3" x14ac:dyDescent="0.25">
      <c r="C2422"/>
    </row>
    <row r="2423" spans="3:3" x14ac:dyDescent="0.25">
      <c r="C2423"/>
    </row>
    <row r="2424" spans="3:3" x14ac:dyDescent="0.25">
      <c r="C2424"/>
    </row>
    <row r="2425" spans="3:3" x14ac:dyDescent="0.25">
      <c r="C2425"/>
    </row>
    <row r="2426" spans="3:3" x14ac:dyDescent="0.25">
      <c r="C2426"/>
    </row>
    <row r="2427" spans="3:3" x14ac:dyDescent="0.25">
      <c r="C2427"/>
    </row>
    <row r="2428" spans="3:3" x14ac:dyDescent="0.25">
      <c r="C2428"/>
    </row>
    <row r="2429" spans="3:3" x14ac:dyDescent="0.25">
      <c r="C2429"/>
    </row>
    <row r="2430" spans="3:3" x14ac:dyDescent="0.25">
      <c r="C2430"/>
    </row>
    <row r="2431" spans="3:3" x14ac:dyDescent="0.25">
      <c r="C2431"/>
    </row>
    <row r="2432" spans="3:3" x14ac:dyDescent="0.25">
      <c r="C2432"/>
    </row>
    <row r="2433" spans="3:3" x14ac:dyDescent="0.25">
      <c r="C2433"/>
    </row>
    <row r="2434" spans="3:3" x14ac:dyDescent="0.25">
      <c r="C2434"/>
    </row>
    <row r="2435" spans="3:3" x14ac:dyDescent="0.25">
      <c r="C2435"/>
    </row>
    <row r="2436" spans="3:3" x14ac:dyDescent="0.25">
      <c r="C2436"/>
    </row>
    <row r="2437" spans="3:3" x14ac:dyDescent="0.25">
      <c r="C2437"/>
    </row>
    <row r="2438" spans="3:3" x14ac:dyDescent="0.25">
      <c r="C2438"/>
    </row>
    <row r="2439" spans="3:3" x14ac:dyDescent="0.25">
      <c r="C2439"/>
    </row>
    <row r="2440" spans="3:3" x14ac:dyDescent="0.25">
      <c r="C2440"/>
    </row>
    <row r="2441" spans="3:3" x14ac:dyDescent="0.25">
      <c r="C2441"/>
    </row>
    <row r="2442" spans="3:3" x14ac:dyDescent="0.25">
      <c r="C2442"/>
    </row>
    <row r="2443" spans="3:3" x14ac:dyDescent="0.25">
      <c r="C2443"/>
    </row>
    <row r="2444" spans="3:3" x14ac:dyDescent="0.25">
      <c r="C2444"/>
    </row>
    <row r="2445" spans="3:3" x14ac:dyDescent="0.25">
      <c r="C2445"/>
    </row>
    <row r="2446" spans="3:3" x14ac:dyDescent="0.25">
      <c r="C2446"/>
    </row>
    <row r="2447" spans="3:3" x14ac:dyDescent="0.25">
      <c r="C2447"/>
    </row>
    <row r="2448" spans="3:3" x14ac:dyDescent="0.25">
      <c r="C2448"/>
    </row>
    <row r="2449" spans="3:3" x14ac:dyDescent="0.25">
      <c r="C2449"/>
    </row>
    <row r="2450" spans="3:3" x14ac:dyDescent="0.25">
      <c r="C2450"/>
    </row>
    <row r="2451" spans="3:3" x14ac:dyDescent="0.25">
      <c r="C2451"/>
    </row>
    <row r="2452" spans="3:3" x14ac:dyDescent="0.25">
      <c r="C2452"/>
    </row>
    <row r="2453" spans="3:3" x14ac:dyDescent="0.25">
      <c r="C2453"/>
    </row>
    <row r="2454" spans="3:3" x14ac:dyDescent="0.25">
      <c r="C2454"/>
    </row>
    <row r="2455" spans="3:3" x14ac:dyDescent="0.25">
      <c r="C2455"/>
    </row>
    <row r="2456" spans="3:3" x14ac:dyDescent="0.25">
      <c r="C2456"/>
    </row>
    <row r="2457" spans="3:3" x14ac:dyDescent="0.25">
      <c r="C2457"/>
    </row>
    <row r="2458" spans="3:3" x14ac:dyDescent="0.25">
      <c r="C2458"/>
    </row>
    <row r="2459" spans="3:3" x14ac:dyDescent="0.25">
      <c r="C2459"/>
    </row>
    <row r="2460" spans="3:3" x14ac:dyDescent="0.25">
      <c r="C2460"/>
    </row>
    <row r="2461" spans="3:3" x14ac:dyDescent="0.25">
      <c r="C2461"/>
    </row>
    <row r="2462" spans="3:3" x14ac:dyDescent="0.25">
      <c r="C2462"/>
    </row>
    <row r="2463" spans="3:3" x14ac:dyDescent="0.25">
      <c r="C2463"/>
    </row>
    <row r="2464" spans="3:3" x14ac:dyDescent="0.25">
      <c r="C2464"/>
    </row>
    <row r="2465" spans="3:3" x14ac:dyDescent="0.25">
      <c r="C2465"/>
    </row>
    <row r="2466" spans="3:3" x14ac:dyDescent="0.25">
      <c r="C2466"/>
    </row>
    <row r="2467" spans="3:3" x14ac:dyDescent="0.25">
      <c r="C2467"/>
    </row>
    <row r="2468" spans="3:3" x14ac:dyDescent="0.25">
      <c r="C2468"/>
    </row>
    <row r="2469" spans="3:3" x14ac:dyDescent="0.25">
      <c r="C2469"/>
    </row>
    <row r="2470" spans="3:3" x14ac:dyDescent="0.25">
      <c r="C2470"/>
    </row>
    <row r="2471" spans="3:3" x14ac:dyDescent="0.25">
      <c r="C2471"/>
    </row>
    <row r="2472" spans="3:3" x14ac:dyDescent="0.25">
      <c r="C2472"/>
    </row>
    <row r="2473" spans="3:3" x14ac:dyDescent="0.25">
      <c r="C2473"/>
    </row>
    <row r="2474" spans="3:3" x14ac:dyDescent="0.25">
      <c r="C2474"/>
    </row>
    <row r="2475" spans="3:3" x14ac:dyDescent="0.25">
      <c r="C2475"/>
    </row>
    <row r="2476" spans="3:3" x14ac:dyDescent="0.25">
      <c r="C2476"/>
    </row>
    <row r="2477" spans="3:3" x14ac:dyDescent="0.25">
      <c r="C2477"/>
    </row>
    <row r="2478" spans="3:3" x14ac:dyDescent="0.25">
      <c r="C2478"/>
    </row>
    <row r="2479" spans="3:3" x14ac:dyDescent="0.25">
      <c r="C2479"/>
    </row>
    <row r="2480" spans="3:3" x14ac:dyDescent="0.25">
      <c r="C2480"/>
    </row>
    <row r="2481" spans="3:3" x14ac:dyDescent="0.25">
      <c r="C2481"/>
    </row>
    <row r="2482" spans="3:3" x14ac:dyDescent="0.25">
      <c r="C2482"/>
    </row>
    <row r="2483" spans="3:3" x14ac:dyDescent="0.25">
      <c r="C2483"/>
    </row>
    <row r="2484" spans="3:3" x14ac:dyDescent="0.25">
      <c r="C2484"/>
    </row>
    <row r="2485" spans="3:3" x14ac:dyDescent="0.25">
      <c r="C2485"/>
    </row>
    <row r="2486" spans="3:3" x14ac:dyDescent="0.25">
      <c r="C2486"/>
    </row>
    <row r="2487" spans="3:3" x14ac:dyDescent="0.25">
      <c r="C2487"/>
    </row>
    <row r="2488" spans="3:3" x14ac:dyDescent="0.25">
      <c r="C2488"/>
    </row>
    <row r="2489" spans="3:3" x14ac:dyDescent="0.25">
      <c r="C2489"/>
    </row>
    <row r="2490" spans="3:3" x14ac:dyDescent="0.25">
      <c r="C2490"/>
    </row>
    <row r="2491" spans="3:3" x14ac:dyDescent="0.25">
      <c r="C2491"/>
    </row>
    <row r="2492" spans="3:3" x14ac:dyDescent="0.25">
      <c r="C2492"/>
    </row>
    <row r="2493" spans="3:3" x14ac:dyDescent="0.25">
      <c r="C2493"/>
    </row>
    <row r="2494" spans="3:3" x14ac:dyDescent="0.25">
      <c r="C2494"/>
    </row>
    <row r="2495" spans="3:3" x14ac:dyDescent="0.25">
      <c r="C2495"/>
    </row>
    <row r="2496" spans="3:3" x14ac:dyDescent="0.25">
      <c r="C2496"/>
    </row>
    <row r="2497" spans="3:3" x14ac:dyDescent="0.25">
      <c r="C2497"/>
    </row>
    <row r="2498" spans="3:3" x14ac:dyDescent="0.25">
      <c r="C2498"/>
    </row>
    <row r="2499" spans="3:3" x14ac:dyDescent="0.25">
      <c r="C2499"/>
    </row>
    <row r="2500" spans="3:3" x14ac:dyDescent="0.25">
      <c r="C2500"/>
    </row>
    <row r="2501" spans="3:3" x14ac:dyDescent="0.25">
      <c r="C2501"/>
    </row>
    <row r="2502" spans="3:3" x14ac:dyDescent="0.25">
      <c r="C2502"/>
    </row>
    <row r="2503" spans="3:3" x14ac:dyDescent="0.25">
      <c r="C2503"/>
    </row>
    <row r="2504" spans="3:3" x14ac:dyDescent="0.25">
      <c r="C2504"/>
    </row>
    <row r="2505" spans="3:3" x14ac:dyDescent="0.25">
      <c r="C2505"/>
    </row>
    <row r="2506" spans="3:3" x14ac:dyDescent="0.25">
      <c r="C2506"/>
    </row>
    <row r="2507" spans="3:3" x14ac:dyDescent="0.25">
      <c r="C2507"/>
    </row>
    <row r="2508" spans="3:3" x14ac:dyDescent="0.25">
      <c r="C2508"/>
    </row>
    <row r="2509" spans="3:3" x14ac:dyDescent="0.25">
      <c r="C2509"/>
    </row>
    <row r="2510" spans="3:3" x14ac:dyDescent="0.25">
      <c r="C2510"/>
    </row>
    <row r="2511" spans="3:3" x14ac:dyDescent="0.25">
      <c r="C2511"/>
    </row>
    <row r="2512" spans="3:3" x14ac:dyDescent="0.25">
      <c r="C2512"/>
    </row>
    <row r="2513" spans="3:3" x14ac:dyDescent="0.25">
      <c r="C2513"/>
    </row>
    <row r="2514" spans="3:3" x14ac:dyDescent="0.25">
      <c r="C2514"/>
    </row>
    <row r="2515" spans="3:3" x14ac:dyDescent="0.25">
      <c r="C2515"/>
    </row>
    <row r="2516" spans="3:3" x14ac:dyDescent="0.25">
      <c r="C2516"/>
    </row>
    <row r="2517" spans="3:3" x14ac:dyDescent="0.25">
      <c r="C2517"/>
    </row>
    <row r="2518" spans="3:3" x14ac:dyDescent="0.25">
      <c r="C2518"/>
    </row>
    <row r="2519" spans="3:3" x14ac:dyDescent="0.25">
      <c r="C2519"/>
    </row>
    <row r="2520" spans="3:3" x14ac:dyDescent="0.25">
      <c r="C2520"/>
    </row>
    <row r="2521" spans="3:3" x14ac:dyDescent="0.25">
      <c r="C2521"/>
    </row>
    <row r="2522" spans="3:3" x14ac:dyDescent="0.25">
      <c r="C2522"/>
    </row>
    <row r="2523" spans="3:3" x14ac:dyDescent="0.25">
      <c r="C2523"/>
    </row>
    <row r="2524" spans="3:3" x14ac:dyDescent="0.25">
      <c r="C2524"/>
    </row>
    <row r="2525" spans="3:3" x14ac:dyDescent="0.25">
      <c r="C2525"/>
    </row>
    <row r="2526" spans="3:3" x14ac:dyDescent="0.25">
      <c r="C2526"/>
    </row>
    <row r="2527" spans="3:3" x14ac:dyDescent="0.25">
      <c r="C2527"/>
    </row>
    <row r="2528" spans="3:3" x14ac:dyDescent="0.25">
      <c r="C2528"/>
    </row>
    <row r="2529" spans="3:3" x14ac:dyDescent="0.25">
      <c r="C2529"/>
    </row>
    <row r="2530" spans="3:3" x14ac:dyDescent="0.25">
      <c r="C2530"/>
    </row>
    <row r="2531" spans="3:3" x14ac:dyDescent="0.25">
      <c r="C2531"/>
    </row>
    <row r="2532" spans="3:3" x14ac:dyDescent="0.25">
      <c r="C2532"/>
    </row>
    <row r="2533" spans="3:3" x14ac:dyDescent="0.25">
      <c r="C2533"/>
    </row>
    <row r="2534" spans="3:3" x14ac:dyDescent="0.25">
      <c r="C2534"/>
    </row>
    <row r="2535" spans="3:3" x14ac:dyDescent="0.25">
      <c r="C2535"/>
    </row>
    <row r="2536" spans="3:3" x14ac:dyDescent="0.25">
      <c r="C2536"/>
    </row>
    <row r="2537" spans="3:3" x14ac:dyDescent="0.25">
      <c r="C2537"/>
    </row>
    <row r="2538" spans="3:3" x14ac:dyDescent="0.25">
      <c r="C2538"/>
    </row>
    <row r="2539" spans="3:3" x14ac:dyDescent="0.25">
      <c r="C2539"/>
    </row>
    <row r="2540" spans="3:3" x14ac:dyDescent="0.25">
      <c r="C2540"/>
    </row>
    <row r="2541" spans="3:3" x14ac:dyDescent="0.25">
      <c r="C2541"/>
    </row>
    <row r="2542" spans="3:3" x14ac:dyDescent="0.25">
      <c r="C2542"/>
    </row>
    <row r="2543" spans="3:3" x14ac:dyDescent="0.25">
      <c r="C2543"/>
    </row>
    <row r="2544" spans="3:3" x14ac:dyDescent="0.25">
      <c r="C2544"/>
    </row>
    <row r="2545" spans="3:3" x14ac:dyDescent="0.25">
      <c r="C2545"/>
    </row>
    <row r="2546" spans="3:3" x14ac:dyDescent="0.25">
      <c r="C2546"/>
    </row>
    <row r="2547" spans="3:3" x14ac:dyDescent="0.25">
      <c r="C2547"/>
    </row>
    <row r="2548" spans="3:3" x14ac:dyDescent="0.25">
      <c r="C2548"/>
    </row>
    <row r="2549" spans="3:3" x14ac:dyDescent="0.25">
      <c r="C2549"/>
    </row>
    <row r="2550" spans="3:3" x14ac:dyDescent="0.25">
      <c r="C2550"/>
    </row>
    <row r="2551" spans="3:3" x14ac:dyDescent="0.25">
      <c r="C2551"/>
    </row>
    <row r="2552" spans="3:3" x14ac:dyDescent="0.25">
      <c r="C2552"/>
    </row>
    <row r="2553" spans="3:3" x14ac:dyDescent="0.25">
      <c r="C2553"/>
    </row>
    <row r="2554" spans="3:3" x14ac:dyDescent="0.25">
      <c r="C2554"/>
    </row>
    <row r="2555" spans="3:3" x14ac:dyDescent="0.25">
      <c r="C2555"/>
    </row>
    <row r="2556" spans="3:3" x14ac:dyDescent="0.25">
      <c r="C2556"/>
    </row>
    <row r="2557" spans="3:3" x14ac:dyDescent="0.25">
      <c r="C2557"/>
    </row>
    <row r="2558" spans="3:3" x14ac:dyDescent="0.25">
      <c r="C2558"/>
    </row>
    <row r="2559" spans="3:3" x14ac:dyDescent="0.25">
      <c r="C2559"/>
    </row>
    <row r="2560" spans="3:3" x14ac:dyDescent="0.25">
      <c r="C2560"/>
    </row>
    <row r="2561" spans="3:3" x14ac:dyDescent="0.25">
      <c r="C2561"/>
    </row>
    <row r="2562" spans="3:3" x14ac:dyDescent="0.25">
      <c r="C2562"/>
    </row>
    <row r="2563" spans="3:3" x14ac:dyDescent="0.25">
      <c r="C2563"/>
    </row>
    <row r="2564" spans="3:3" x14ac:dyDescent="0.25">
      <c r="C2564"/>
    </row>
    <row r="2565" spans="3:3" x14ac:dyDescent="0.25">
      <c r="C2565"/>
    </row>
    <row r="2566" spans="3:3" x14ac:dyDescent="0.25">
      <c r="C2566"/>
    </row>
    <row r="2567" spans="3:3" x14ac:dyDescent="0.25">
      <c r="C2567"/>
    </row>
    <row r="2568" spans="3:3" x14ac:dyDescent="0.25">
      <c r="C2568"/>
    </row>
    <row r="2569" spans="3:3" x14ac:dyDescent="0.25">
      <c r="C2569"/>
    </row>
    <row r="2570" spans="3:3" x14ac:dyDescent="0.25">
      <c r="C2570"/>
    </row>
    <row r="2571" spans="3:3" x14ac:dyDescent="0.25">
      <c r="C2571"/>
    </row>
    <row r="2572" spans="3:3" x14ac:dyDescent="0.25">
      <c r="C2572"/>
    </row>
    <row r="2573" spans="3:3" x14ac:dyDescent="0.25">
      <c r="C2573"/>
    </row>
    <row r="2574" spans="3:3" x14ac:dyDescent="0.25">
      <c r="C2574"/>
    </row>
    <row r="2575" spans="3:3" x14ac:dyDescent="0.25">
      <c r="C2575"/>
    </row>
    <row r="2576" spans="3:3" x14ac:dyDescent="0.25">
      <c r="C2576"/>
    </row>
    <row r="2577" spans="3:3" x14ac:dyDescent="0.25">
      <c r="C2577"/>
    </row>
    <row r="2578" spans="3:3" x14ac:dyDescent="0.25">
      <c r="C2578"/>
    </row>
    <row r="2579" spans="3:3" x14ac:dyDescent="0.25">
      <c r="C2579"/>
    </row>
    <row r="2580" spans="3:3" x14ac:dyDescent="0.25">
      <c r="C2580"/>
    </row>
    <row r="2581" spans="3:3" x14ac:dyDescent="0.25">
      <c r="C2581"/>
    </row>
    <row r="2582" spans="3:3" x14ac:dyDescent="0.25">
      <c r="C2582"/>
    </row>
    <row r="2583" spans="3:3" x14ac:dyDescent="0.25">
      <c r="C2583"/>
    </row>
    <row r="2584" spans="3:3" x14ac:dyDescent="0.25">
      <c r="C2584"/>
    </row>
    <row r="2585" spans="3:3" x14ac:dyDescent="0.25">
      <c r="C2585"/>
    </row>
    <row r="2586" spans="3:3" x14ac:dyDescent="0.25">
      <c r="C2586"/>
    </row>
    <row r="2587" spans="3:3" x14ac:dyDescent="0.25">
      <c r="C2587"/>
    </row>
    <row r="2588" spans="3:3" x14ac:dyDescent="0.25">
      <c r="C2588"/>
    </row>
    <row r="2589" spans="3:3" x14ac:dyDescent="0.25">
      <c r="C2589"/>
    </row>
    <row r="2590" spans="3:3" x14ac:dyDescent="0.25">
      <c r="C2590"/>
    </row>
    <row r="2591" spans="3:3" x14ac:dyDescent="0.25">
      <c r="C2591"/>
    </row>
    <row r="2592" spans="3:3" x14ac:dyDescent="0.25">
      <c r="C2592"/>
    </row>
    <row r="2593" spans="3:3" x14ac:dyDescent="0.25">
      <c r="C2593"/>
    </row>
    <row r="2594" spans="3:3" x14ac:dyDescent="0.25">
      <c r="C2594"/>
    </row>
    <row r="2595" spans="3:3" x14ac:dyDescent="0.25">
      <c r="C2595"/>
    </row>
    <row r="2596" spans="3:3" x14ac:dyDescent="0.25">
      <c r="C2596"/>
    </row>
    <row r="2597" spans="3:3" x14ac:dyDescent="0.25">
      <c r="C2597"/>
    </row>
    <row r="2598" spans="3:3" x14ac:dyDescent="0.25">
      <c r="C2598"/>
    </row>
    <row r="2599" spans="3:3" x14ac:dyDescent="0.25">
      <c r="C2599"/>
    </row>
    <row r="2600" spans="3:3" x14ac:dyDescent="0.25">
      <c r="C2600"/>
    </row>
    <row r="2601" spans="3:3" x14ac:dyDescent="0.25">
      <c r="C2601"/>
    </row>
    <row r="2602" spans="3:3" x14ac:dyDescent="0.25">
      <c r="C2602"/>
    </row>
    <row r="2603" spans="3:3" x14ac:dyDescent="0.25">
      <c r="C2603"/>
    </row>
    <row r="2604" spans="3:3" x14ac:dyDescent="0.25">
      <c r="C2604"/>
    </row>
    <row r="2605" spans="3:3" x14ac:dyDescent="0.25">
      <c r="C2605"/>
    </row>
    <row r="2606" spans="3:3" x14ac:dyDescent="0.25">
      <c r="C2606"/>
    </row>
    <row r="2607" spans="3:3" x14ac:dyDescent="0.25">
      <c r="C2607"/>
    </row>
    <row r="2608" spans="3:3" x14ac:dyDescent="0.25">
      <c r="C2608"/>
    </row>
    <row r="2609" spans="3:3" x14ac:dyDescent="0.25">
      <c r="C2609"/>
    </row>
    <row r="2610" spans="3:3" x14ac:dyDescent="0.25">
      <c r="C2610"/>
    </row>
    <row r="2611" spans="3:3" x14ac:dyDescent="0.25">
      <c r="C2611"/>
    </row>
    <row r="2612" spans="3:3" x14ac:dyDescent="0.25">
      <c r="C2612"/>
    </row>
    <row r="2613" spans="3:3" x14ac:dyDescent="0.25">
      <c r="C2613"/>
    </row>
    <row r="2614" spans="3:3" x14ac:dyDescent="0.25">
      <c r="C2614"/>
    </row>
    <row r="2615" spans="3:3" x14ac:dyDescent="0.25">
      <c r="C2615"/>
    </row>
    <row r="2616" spans="3:3" x14ac:dyDescent="0.25">
      <c r="C2616"/>
    </row>
    <row r="2617" spans="3:3" x14ac:dyDescent="0.25">
      <c r="C2617"/>
    </row>
    <row r="2618" spans="3:3" x14ac:dyDescent="0.25">
      <c r="C2618"/>
    </row>
    <row r="2619" spans="3:3" x14ac:dyDescent="0.25">
      <c r="C2619"/>
    </row>
    <row r="2620" spans="3:3" x14ac:dyDescent="0.25">
      <c r="C2620"/>
    </row>
    <row r="2621" spans="3:3" x14ac:dyDescent="0.25">
      <c r="C2621"/>
    </row>
    <row r="2622" spans="3:3" x14ac:dyDescent="0.25">
      <c r="C2622"/>
    </row>
    <row r="2623" spans="3:3" x14ac:dyDescent="0.25">
      <c r="C2623"/>
    </row>
    <row r="2624" spans="3:3" x14ac:dyDescent="0.25">
      <c r="C2624"/>
    </row>
    <row r="2625" spans="3:3" x14ac:dyDescent="0.25">
      <c r="C2625"/>
    </row>
    <row r="2626" spans="3:3" x14ac:dyDescent="0.25">
      <c r="C2626"/>
    </row>
    <row r="2627" spans="3:3" x14ac:dyDescent="0.25">
      <c r="C2627"/>
    </row>
    <row r="2628" spans="3:3" x14ac:dyDescent="0.25">
      <c r="C2628"/>
    </row>
    <row r="2629" spans="3:3" x14ac:dyDescent="0.25">
      <c r="C2629"/>
    </row>
    <row r="2630" spans="3:3" x14ac:dyDescent="0.25">
      <c r="C2630"/>
    </row>
    <row r="2631" spans="3:3" x14ac:dyDescent="0.25">
      <c r="C2631"/>
    </row>
    <row r="2632" spans="3:3" x14ac:dyDescent="0.25">
      <c r="C2632"/>
    </row>
    <row r="2633" spans="3:3" x14ac:dyDescent="0.25">
      <c r="C2633"/>
    </row>
    <row r="2634" spans="3:3" x14ac:dyDescent="0.25">
      <c r="C2634"/>
    </row>
    <row r="2635" spans="3:3" x14ac:dyDescent="0.25">
      <c r="C2635"/>
    </row>
    <row r="2636" spans="3:3" x14ac:dyDescent="0.25">
      <c r="C2636"/>
    </row>
    <row r="2637" spans="3:3" x14ac:dyDescent="0.25">
      <c r="C2637"/>
    </row>
    <row r="2638" spans="3:3" x14ac:dyDescent="0.25">
      <c r="C2638"/>
    </row>
    <row r="2639" spans="3:3" x14ac:dyDescent="0.25">
      <c r="C2639"/>
    </row>
    <row r="2640" spans="3:3" x14ac:dyDescent="0.25">
      <c r="C2640"/>
    </row>
    <row r="2641" spans="3:3" x14ac:dyDescent="0.25">
      <c r="C2641"/>
    </row>
    <row r="2642" spans="3:3" x14ac:dyDescent="0.25">
      <c r="C2642"/>
    </row>
    <row r="2643" spans="3:3" x14ac:dyDescent="0.25">
      <c r="C2643"/>
    </row>
    <row r="2644" spans="3:3" x14ac:dyDescent="0.25">
      <c r="C2644"/>
    </row>
    <row r="2645" spans="3:3" x14ac:dyDescent="0.25">
      <c r="C2645"/>
    </row>
    <row r="2646" spans="3:3" x14ac:dyDescent="0.25">
      <c r="C2646"/>
    </row>
    <row r="2647" spans="3:3" x14ac:dyDescent="0.25">
      <c r="C2647"/>
    </row>
    <row r="2648" spans="3:3" x14ac:dyDescent="0.25">
      <c r="C2648"/>
    </row>
    <row r="2649" spans="3:3" x14ac:dyDescent="0.25">
      <c r="C2649"/>
    </row>
    <row r="2650" spans="3:3" x14ac:dyDescent="0.25">
      <c r="C2650"/>
    </row>
    <row r="2651" spans="3:3" x14ac:dyDescent="0.25">
      <c r="C2651"/>
    </row>
    <row r="2652" spans="3:3" x14ac:dyDescent="0.25">
      <c r="C2652"/>
    </row>
    <row r="2653" spans="3:3" x14ac:dyDescent="0.25">
      <c r="C2653"/>
    </row>
    <row r="2654" spans="3:3" x14ac:dyDescent="0.25">
      <c r="C2654"/>
    </row>
    <row r="2655" spans="3:3" x14ac:dyDescent="0.25">
      <c r="C2655"/>
    </row>
    <row r="2656" spans="3:3" x14ac:dyDescent="0.25">
      <c r="C2656"/>
    </row>
    <row r="2657" spans="3:3" x14ac:dyDescent="0.25">
      <c r="C2657"/>
    </row>
    <row r="2658" spans="3:3" x14ac:dyDescent="0.25">
      <c r="C2658"/>
    </row>
    <row r="2659" spans="3:3" x14ac:dyDescent="0.25">
      <c r="C2659"/>
    </row>
    <row r="2660" spans="3:3" x14ac:dyDescent="0.25">
      <c r="C2660"/>
    </row>
    <row r="2661" spans="3:3" x14ac:dyDescent="0.25">
      <c r="C2661"/>
    </row>
    <row r="2662" spans="3:3" x14ac:dyDescent="0.25">
      <c r="C2662"/>
    </row>
    <row r="2663" spans="3:3" x14ac:dyDescent="0.25">
      <c r="C2663"/>
    </row>
    <row r="2664" spans="3:3" x14ac:dyDescent="0.25">
      <c r="C2664"/>
    </row>
    <row r="2665" spans="3:3" x14ac:dyDescent="0.25">
      <c r="C2665"/>
    </row>
    <row r="2666" spans="3:3" x14ac:dyDescent="0.25">
      <c r="C2666"/>
    </row>
    <row r="2667" spans="3:3" x14ac:dyDescent="0.25">
      <c r="C2667"/>
    </row>
    <row r="2668" spans="3:3" x14ac:dyDescent="0.25">
      <c r="C2668"/>
    </row>
    <row r="2669" spans="3:3" x14ac:dyDescent="0.25">
      <c r="C2669"/>
    </row>
    <row r="2670" spans="3:3" x14ac:dyDescent="0.25">
      <c r="C2670"/>
    </row>
    <row r="2671" spans="3:3" x14ac:dyDescent="0.25">
      <c r="C2671"/>
    </row>
    <row r="2672" spans="3:3" x14ac:dyDescent="0.25">
      <c r="C2672"/>
    </row>
    <row r="2673" spans="3:3" x14ac:dyDescent="0.25">
      <c r="C2673"/>
    </row>
    <row r="2674" spans="3:3" x14ac:dyDescent="0.25">
      <c r="C2674"/>
    </row>
    <row r="2675" spans="3:3" x14ac:dyDescent="0.25">
      <c r="C2675"/>
    </row>
    <row r="2676" spans="3:3" x14ac:dyDescent="0.25">
      <c r="C2676"/>
    </row>
    <row r="2677" spans="3:3" x14ac:dyDescent="0.25">
      <c r="C2677"/>
    </row>
    <row r="2678" spans="3:3" x14ac:dyDescent="0.25">
      <c r="C2678"/>
    </row>
    <row r="2679" spans="3:3" x14ac:dyDescent="0.25">
      <c r="C2679"/>
    </row>
    <row r="2680" spans="3:3" x14ac:dyDescent="0.25">
      <c r="C2680"/>
    </row>
    <row r="2681" spans="3:3" x14ac:dyDescent="0.25">
      <c r="C2681"/>
    </row>
    <row r="2682" spans="3:3" x14ac:dyDescent="0.25">
      <c r="C2682"/>
    </row>
    <row r="2683" spans="3:3" x14ac:dyDescent="0.25">
      <c r="C2683"/>
    </row>
    <row r="2684" spans="3:3" x14ac:dyDescent="0.25">
      <c r="C2684"/>
    </row>
    <row r="2685" spans="3:3" x14ac:dyDescent="0.25">
      <c r="C2685"/>
    </row>
    <row r="2686" spans="3:3" x14ac:dyDescent="0.25">
      <c r="C2686"/>
    </row>
    <row r="2687" spans="3:3" x14ac:dyDescent="0.25">
      <c r="C2687"/>
    </row>
    <row r="2688" spans="3:3" x14ac:dyDescent="0.25">
      <c r="C2688"/>
    </row>
    <row r="2689" spans="3:3" x14ac:dyDescent="0.25">
      <c r="C2689"/>
    </row>
    <row r="2690" spans="3:3" x14ac:dyDescent="0.25">
      <c r="C2690"/>
    </row>
    <row r="2691" spans="3:3" x14ac:dyDescent="0.25">
      <c r="C2691"/>
    </row>
    <row r="2692" spans="3:3" x14ac:dyDescent="0.25">
      <c r="C2692"/>
    </row>
    <row r="2693" spans="3:3" x14ac:dyDescent="0.25">
      <c r="C2693"/>
    </row>
    <row r="2694" spans="3:3" x14ac:dyDescent="0.25">
      <c r="C2694"/>
    </row>
    <row r="2695" spans="3:3" x14ac:dyDescent="0.25">
      <c r="C2695"/>
    </row>
    <row r="2696" spans="3:3" x14ac:dyDescent="0.25">
      <c r="C2696"/>
    </row>
    <row r="2697" spans="3:3" x14ac:dyDescent="0.25">
      <c r="C2697"/>
    </row>
    <row r="2698" spans="3:3" x14ac:dyDescent="0.25">
      <c r="C2698"/>
    </row>
    <row r="2699" spans="3:3" x14ac:dyDescent="0.25">
      <c r="C2699"/>
    </row>
    <row r="2700" spans="3:3" x14ac:dyDescent="0.25">
      <c r="C2700"/>
    </row>
    <row r="2701" spans="3:3" x14ac:dyDescent="0.25">
      <c r="C2701"/>
    </row>
    <row r="2702" spans="3:3" x14ac:dyDescent="0.25">
      <c r="C2702"/>
    </row>
    <row r="2703" spans="3:3" x14ac:dyDescent="0.25">
      <c r="C2703"/>
    </row>
    <row r="2704" spans="3:3" x14ac:dyDescent="0.25">
      <c r="C2704"/>
    </row>
    <row r="2705" spans="3:3" x14ac:dyDescent="0.25">
      <c r="C2705"/>
    </row>
    <row r="2706" spans="3:3" x14ac:dyDescent="0.25">
      <c r="C2706"/>
    </row>
    <row r="2707" spans="3:3" x14ac:dyDescent="0.25">
      <c r="C2707"/>
    </row>
    <row r="2708" spans="3:3" x14ac:dyDescent="0.25">
      <c r="C2708"/>
    </row>
    <row r="2709" spans="3:3" x14ac:dyDescent="0.25">
      <c r="C2709"/>
    </row>
    <row r="2710" spans="3:3" x14ac:dyDescent="0.25">
      <c r="C2710"/>
    </row>
    <row r="2711" spans="3:3" x14ac:dyDescent="0.25">
      <c r="C2711"/>
    </row>
    <row r="2712" spans="3:3" x14ac:dyDescent="0.25">
      <c r="C2712"/>
    </row>
    <row r="2713" spans="3:3" x14ac:dyDescent="0.25">
      <c r="C2713"/>
    </row>
    <row r="2714" spans="3:3" x14ac:dyDescent="0.25">
      <c r="C2714"/>
    </row>
    <row r="2715" spans="3:3" x14ac:dyDescent="0.25">
      <c r="C2715"/>
    </row>
    <row r="2716" spans="3:3" x14ac:dyDescent="0.25">
      <c r="C2716"/>
    </row>
    <row r="2717" spans="3:3" x14ac:dyDescent="0.25">
      <c r="C2717"/>
    </row>
    <row r="2718" spans="3:3" x14ac:dyDescent="0.25">
      <c r="C2718"/>
    </row>
    <row r="2719" spans="3:3" x14ac:dyDescent="0.25">
      <c r="C2719"/>
    </row>
    <row r="2720" spans="3:3" x14ac:dyDescent="0.25">
      <c r="C2720"/>
    </row>
    <row r="2721" spans="3:3" x14ac:dyDescent="0.25">
      <c r="C2721"/>
    </row>
    <row r="2722" spans="3:3" x14ac:dyDescent="0.25">
      <c r="C2722"/>
    </row>
    <row r="2723" spans="3:3" x14ac:dyDescent="0.25">
      <c r="C2723"/>
    </row>
    <row r="2724" spans="3:3" x14ac:dyDescent="0.25">
      <c r="C2724"/>
    </row>
    <row r="2725" spans="3:3" x14ac:dyDescent="0.25">
      <c r="C2725"/>
    </row>
    <row r="2726" spans="3:3" x14ac:dyDescent="0.25">
      <c r="C2726"/>
    </row>
    <row r="2727" spans="3:3" x14ac:dyDescent="0.25">
      <c r="C2727"/>
    </row>
    <row r="2728" spans="3:3" x14ac:dyDescent="0.25">
      <c r="C2728"/>
    </row>
    <row r="2729" spans="3:3" x14ac:dyDescent="0.25">
      <c r="C2729"/>
    </row>
    <row r="2730" spans="3:3" x14ac:dyDescent="0.25">
      <c r="C2730"/>
    </row>
    <row r="2731" spans="3:3" x14ac:dyDescent="0.25">
      <c r="C2731"/>
    </row>
    <row r="2732" spans="3:3" x14ac:dyDescent="0.25">
      <c r="C2732"/>
    </row>
    <row r="2733" spans="3:3" x14ac:dyDescent="0.25">
      <c r="C2733"/>
    </row>
    <row r="2734" spans="3:3" x14ac:dyDescent="0.25">
      <c r="C2734"/>
    </row>
    <row r="2735" spans="3:3" x14ac:dyDescent="0.25">
      <c r="C2735"/>
    </row>
    <row r="2736" spans="3:3" x14ac:dyDescent="0.25">
      <c r="C2736"/>
    </row>
    <row r="2737" spans="3:3" x14ac:dyDescent="0.25">
      <c r="C2737"/>
    </row>
    <row r="2738" spans="3:3" x14ac:dyDescent="0.25">
      <c r="C2738"/>
    </row>
    <row r="2739" spans="3:3" x14ac:dyDescent="0.25">
      <c r="C2739"/>
    </row>
    <row r="2740" spans="3:3" x14ac:dyDescent="0.25">
      <c r="C2740"/>
    </row>
    <row r="2741" spans="3:3" x14ac:dyDescent="0.25">
      <c r="C2741"/>
    </row>
    <row r="2742" spans="3:3" x14ac:dyDescent="0.25">
      <c r="C2742"/>
    </row>
    <row r="2743" spans="3:3" x14ac:dyDescent="0.25">
      <c r="C2743"/>
    </row>
    <row r="2744" spans="3:3" x14ac:dyDescent="0.25">
      <c r="C2744"/>
    </row>
    <row r="2745" spans="3:3" x14ac:dyDescent="0.25">
      <c r="C2745"/>
    </row>
    <row r="2746" spans="3:3" x14ac:dyDescent="0.25">
      <c r="C2746"/>
    </row>
    <row r="2747" spans="3:3" x14ac:dyDescent="0.25">
      <c r="C2747"/>
    </row>
    <row r="2748" spans="3:3" x14ac:dyDescent="0.25">
      <c r="C2748"/>
    </row>
    <row r="2749" spans="3:3" x14ac:dyDescent="0.25">
      <c r="C2749"/>
    </row>
    <row r="2750" spans="3:3" x14ac:dyDescent="0.25">
      <c r="C2750"/>
    </row>
    <row r="2751" spans="3:3" x14ac:dyDescent="0.25">
      <c r="C2751"/>
    </row>
    <row r="2752" spans="3:3" x14ac:dyDescent="0.25">
      <c r="C2752"/>
    </row>
    <row r="2753" spans="3:3" x14ac:dyDescent="0.25">
      <c r="C2753"/>
    </row>
    <row r="2754" spans="3:3" x14ac:dyDescent="0.25">
      <c r="C2754"/>
    </row>
    <row r="2755" spans="3:3" x14ac:dyDescent="0.25">
      <c r="C2755"/>
    </row>
    <row r="2756" spans="3:3" x14ac:dyDescent="0.25">
      <c r="C2756"/>
    </row>
    <row r="2757" spans="3:3" x14ac:dyDescent="0.25">
      <c r="C2757"/>
    </row>
    <row r="2758" spans="3:3" x14ac:dyDescent="0.25">
      <c r="C2758"/>
    </row>
    <row r="2759" spans="3:3" x14ac:dyDescent="0.25">
      <c r="C2759"/>
    </row>
    <row r="2760" spans="3:3" x14ac:dyDescent="0.25">
      <c r="C2760"/>
    </row>
    <row r="2761" spans="3:3" x14ac:dyDescent="0.25">
      <c r="C2761"/>
    </row>
    <row r="2762" spans="3:3" x14ac:dyDescent="0.25">
      <c r="C2762"/>
    </row>
    <row r="2763" spans="3:3" x14ac:dyDescent="0.25">
      <c r="C2763"/>
    </row>
    <row r="2764" spans="3:3" x14ac:dyDescent="0.25">
      <c r="C2764"/>
    </row>
    <row r="2765" spans="3:3" x14ac:dyDescent="0.25">
      <c r="C2765"/>
    </row>
    <row r="2766" spans="3:3" x14ac:dyDescent="0.25">
      <c r="C2766"/>
    </row>
    <row r="2767" spans="3:3" x14ac:dyDescent="0.25">
      <c r="C2767"/>
    </row>
    <row r="2768" spans="3:3" x14ac:dyDescent="0.25">
      <c r="C2768"/>
    </row>
    <row r="2769" spans="3:3" x14ac:dyDescent="0.25">
      <c r="C2769"/>
    </row>
    <row r="2770" spans="3:3" x14ac:dyDescent="0.25">
      <c r="C2770"/>
    </row>
    <row r="2771" spans="3:3" x14ac:dyDescent="0.25">
      <c r="C2771"/>
    </row>
    <row r="2772" spans="3:3" x14ac:dyDescent="0.25">
      <c r="C2772"/>
    </row>
    <row r="2773" spans="3:3" x14ac:dyDescent="0.25">
      <c r="C2773"/>
    </row>
    <row r="2774" spans="3:3" x14ac:dyDescent="0.25">
      <c r="C2774"/>
    </row>
    <row r="2775" spans="3:3" x14ac:dyDescent="0.25">
      <c r="C2775"/>
    </row>
    <row r="2776" spans="3:3" x14ac:dyDescent="0.25">
      <c r="C2776"/>
    </row>
    <row r="2777" spans="3:3" x14ac:dyDescent="0.25">
      <c r="C2777"/>
    </row>
    <row r="2778" spans="3:3" x14ac:dyDescent="0.25">
      <c r="C2778"/>
    </row>
    <row r="2779" spans="3:3" x14ac:dyDescent="0.25">
      <c r="C2779"/>
    </row>
    <row r="2780" spans="3:3" x14ac:dyDescent="0.25">
      <c r="C2780"/>
    </row>
    <row r="2781" spans="3:3" x14ac:dyDescent="0.25">
      <c r="C2781"/>
    </row>
    <row r="2782" spans="3:3" x14ac:dyDescent="0.25">
      <c r="C2782"/>
    </row>
    <row r="2783" spans="3:3" x14ac:dyDescent="0.25">
      <c r="C2783"/>
    </row>
    <row r="2784" spans="3:3" x14ac:dyDescent="0.25">
      <c r="C2784"/>
    </row>
    <row r="2785" spans="3:3" x14ac:dyDescent="0.25">
      <c r="C2785"/>
    </row>
    <row r="2786" spans="3:3" x14ac:dyDescent="0.25">
      <c r="C2786"/>
    </row>
    <row r="2787" spans="3:3" x14ac:dyDescent="0.25">
      <c r="C2787"/>
    </row>
    <row r="2788" spans="3:3" x14ac:dyDescent="0.25">
      <c r="C2788"/>
    </row>
    <row r="2789" spans="3:3" x14ac:dyDescent="0.25">
      <c r="C2789"/>
    </row>
    <row r="2790" spans="3:3" x14ac:dyDescent="0.25">
      <c r="C2790"/>
    </row>
    <row r="2791" spans="3:3" x14ac:dyDescent="0.25">
      <c r="C2791"/>
    </row>
    <row r="2792" spans="3:3" x14ac:dyDescent="0.25">
      <c r="C2792"/>
    </row>
    <row r="2793" spans="3:3" x14ac:dyDescent="0.25">
      <c r="C2793"/>
    </row>
    <row r="2794" spans="3:3" x14ac:dyDescent="0.25">
      <c r="C2794"/>
    </row>
    <row r="2795" spans="3:3" x14ac:dyDescent="0.25">
      <c r="C2795"/>
    </row>
    <row r="2796" spans="3:3" x14ac:dyDescent="0.25">
      <c r="C2796"/>
    </row>
    <row r="2797" spans="3:3" x14ac:dyDescent="0.25">
      <c r="C2797"/>
    </row>
    <row r="2798" spans="3:3" x14ac:dyDescent="0.25">
      <c r="C2798"/>
    </row>
    <row r="2799" spans="3:3" x14ac:dyDescent="0.25">
      <c r="C2799"/>
    </row>
    <row r="2800" spans="3:3" x14ac:dyDescent="0.25">
      <c r="C2800"/>
    </row>
    <row r="2801" spans="3:3" x14ac:dyDescent="0.25">
      <c r="C2801"/>
    </row>
    <row r="2802" spans="3:3" x14ac:dyDescent="0.25">
      <c r="C2802"/>
    </row>
    <row r="2803" spans="3:3" x14ac:dyDescent="0.25">
      <c r="C2803"/>
    </row>
    <row r="2804" spans="3:3" x14ac:dyDescent="0.25">
      <c r="C2804"/>
    </row>
    <row r="2805" spans="3:3" x14ac:dyDescent="0.25">
      <c r="C2805"/>
    </row>
    <row r="2806" spans="3:3" x14ac:dyDescent="0.25">
      <c r="C2806"/>
    </row>
    <row r="2807" spans="3:3" x14ac:dyDescent="0.25">
      <c r="C2807"/>
    </row>
    <row r="2808" spans="3:3" x14ac:dyDescent="0.25">
      <c r="C2808"/>
    </row>
    <row r="2809" spans="3:3" x14ac:dyDescent="0.25">
      <c r="C2809"/>
    </row>
    <row r="2810" spans="3:3" x14ac:dyDescent="0.25">
      <c r="C2810"/>
    </row>
    <row r="2811" spans="3:3" x14ac:dyDescent="0.25">
      <c r="C2811"/>
    </row>
    <row r="2812" spans="3:3" x14ac:dyDescent="0.25">
      <c r="C2812"/>
    </row>
    <row r="2813" spans="3:3" x14ac:dyDescent="0.25">
      <c r="C2813"/>
    </row>
    <row r="2814" spans="3:3" x14ac:dyDescent="0.25">
      <c r="C2814"/>
    </row>
    <row r="2815" spans="3:3" x14ac:dyDescent="0.25">
      <c r="C2815"/>
    </row>
    <row r="2816" spans="3:3" x14ac:dyDescent="0.25">
      <c r="C2816"/>
    </row>
    <row r="2817" spans="3:3" x14ac:dyDescent="0.25">
      <c r="C2817"/>
    </row>
    <row r="2818" spans="3:3" x14ac:dyDescent="0.25">
      <c r="C2818"/>
    </row>
    <row r="2819" spans="3:3" x14ac:dyDescent="0.25">
      <c r="C2819"/>
    </row>
    <row r="2820" spans="3:3" x14ac:dyDescent="0.25">
      <c r="C2820"/>
    </row>
    <row r="2821" spans="3:3" x14ac:dyDescent="0.25">
      <c r="C2821"/>
    </row>
    <row r="2822" spans="3:3" x14ac:dyDescent="0.25">
      <c r="C2822"/>
    </row>
    <row r="2823" spans="3:3" x14ac:dyDescent="0.25">
      <c r="C2823"/>
    </row>
    <row r="2824" spans="3:3" x14ac:dyDescent="0.25">
      <c r="C2824"/>
    </row>
    <row r="2825" spans="3:3" x14ac:dyDescent="0.25">
      <c r="C2825"/>
    </row>
    <row r="2826" spans="3:3" x14ac:dyDescent="0.25">
      <c r="C2826"/>
    </row>
    <row r="2827" spans="3:3" x14ac:dyDescent="0.25">
      <c r="C2827"/>
    </row>
    <row r="2828" spans="3:3" x14ac:dyDescent="0.25">
      <c r="C2828"/>
    </row>
    <row r="2829" spans="3:3" x14ac:dyDescent="0.25">
      <c r="C2829"/>
    </row>
    <row r="2830" spans="3:3" x14ac:dyDescent="0.25">
      <c r="C2830"/>
    </row>
    <row r="2831" spans="3:3" x14ac:dyDescent="0.25">
      <c r="C2831"/>
    </row>
    <row r="2832" spans="3:3" x14ac:dyDescent="0.25">
      <c r="C2832"/>
    </row>
    <row r="2833" spans="3:3" x14ac:dyDescent="0.25">
      <c r="C2833"/>
    </row>
    <row r="2834" spans="3:3" x14ac:dyDescent="0.25">
      <c r="C2834"/>
    </row>
    <row r="2835" spans="3:3" x14ac:dyDescent="0.25">
      <c r="C2835"/>
    </row>
    <row r="2836" spans="3:3" x14ac:dyDescent="0.25">
      <c r="C2836"/>
    </row>
    <row r="2837" spans="3:3" x14ac:dyDescent="0.25">
      <c r="C2837"/>
    </row>
    <row r="2838" spans="3:3" x14ac:dyDescent="0.25">
      <c r="C2838"/>
    </row>
    <row r="2839" spans="3:3" x14ac:dyDescent="0.25">
      <c r="C2839"/>
    </row>
    <row r="2840" spans="3:3" x14ac:dyDescent="0.25">
      <c r="C2840"/>
    </row>
    <row r="2841" spans="3:3" x14ac:dyDescent="0.25">
      <c r="C2841"/>
    </row>
    <row r="2842" spans="3:3" x14ac:dyDescent="0.25">
      <c r="C2842"/>
    </row>
    <row r="2843" spans="3:3" x14ac:dyDescent="0.25">
      <c r="C2843"/>
    </row>
    <row r="2844" spans="3:3" x14ac:dyDescent="0.25">
      <c r="C2844"/>
    </row>
    <row r="2845" spans="3:3" x14ac:dyDescent="0.25">
      <c r="C2845"/>
    </row>
    <row r="2846" spans="3:3" x14ac:dyDescent="0.25">
      <c r="C2846"/>
    </row>
    <row r="2847" spans="3:3" x14ac:dyDescent="0.25">
      <c r="C2847"/>
    </row>
    <row r="2848" spans="3:3" x14ac:dyDescent="0.25">
      <c r="C2848"/>
    </row>
    <row r="2849" spans="3:3" x14ac:dyDescent="0.25">
      <c r="C2849"/>
    </row>
    <row r="2850" spans="3:3" x14ac:dyDescent="0.25">
      <c r="C2850"/>
    </row>
    <row r="2851" spans="3:3" x14ac:dyDescent="0.25">
      <c r="C2851"/>
    </row>
    <row r="2852" spans="3:3" x14ac:dyDescent="0.25">
      <c r="C2852"/>
    </row>
    <row r="2853" spans="3:3" x14ac:dyDescent="0.25">
      <c r="C2853"/>
    </row>
    <row r="2854" spans="3:3" x14ac:dyDescent="0.25">
      <c r="C2854"/>
    </row>
    <row r="2855" spans="3:3" x14ac:dyDescent="0.25">
      <c r="C2855"/>
    </row>
    <row r="2856" spans="3:3" x14ac:dyDescent="0.25">
      <c r="C2856"/>
    </row>
    <row r="2857" spans="3:3" x14ac:dyDescent="0.25">
      <c r="C2857"/>
    </row>
    <row r="2858" spans="3:3" x14ac:dyDescent="0.25">
      <c r="C2858"/>
    </row>
    <row r="2859" spans="3:3" x14ac:dyDescent="0.25">
      <c r="C2859"/>
    </row>
    <row r="2860" spans="3:3" x14ac:dyDescent="0.25">
      <c r="C2860"/>
    </row>
    <row r="2861" spans="3:3" x14ac:dyDescent="0.25">
      <c r="C2861"/>
    </row>
    <row r="2862" spans="3:3" x14ac:dyDescent="0.25">
      <c r="C2862"/>
    </row>
    <row r="2863" spans="3:3" x14ac:dyDescent="0.25">
      <c r="C2863"/>
    </row>
    <row r="2864" spans="3:3" x14ac:dyDescent="0.25">
      <c r="C2864"/>
    </row>
    <row r="2865" spans="3:3" x14ac:dyDescent="0.25">
      <c r="C2865"/>
    </row>
    <row r="2866" spans="3:3" x14ac:dyDescent="0.25">
      <c r="C2866"/>
    </row>
    <row r="2867" spans="3:3" x14ac:dyDescent="0.25">
      <c r="C2867"/>
    </row>
    <row r="2868" spans="3:3" x14ac:dyDescent="0.25">
      <c r="C2868"/>
    </row>
    <row r="2869" spans="3:3" x14ac:dyDescent="0.25">
      <c r="C2869"/>
    </row>
    <row r="2870" spans="3:3" x14ac:dyDescent="0.25">
      <c r="C2870"/>
    </row>
    <row r="2871" spans="3:3" x14ac:dyDescent="0.25">
      <c r="C2871"/>
    </row>
    <row r="2872" spans="3:3" x14ac:dyDescent="0.25">
      <c r="C2872"/>
    </row>
    <row r="2873" spans="3:3" x14ac:dyDescent="0.25">
      <c r="C2873"/>
    </row>
    <row r="2874" spans="3:3" x14ac:dyDescent="0.25">
      <c r="C2874"/>
    </row>
    <row r="2875" spans="3:3" x14ac:dyDescent="0.25">
      <c r="C2875"/>
    </row>
    <row r="2876" spans="3:3" x14ac:dyDescent="0.25">
      <c r="C2876"/>
    </row>
    <row r="2877" spans="3:3" x14ac:dyDescent="0.25">
      <c r="C2877"/>
    </row>
    <row r="2878" spans="3:3" x14ac:dyDescent="0.25">
      <c r="C2878"/>
    </row>
    <row r="2879" spans="3:3" x14ac:dyDescent="0.25">
      <c r="C2879"/>
    </row>
    <row r="2880" spans="3:3" x14ac:dyDescent="0.25">
      <c r="C2880"/>
    </row>
    <row r="2881" spans="3:3" x14ac:dyDescent="0.25">
      <c r="C2881"/>
    </row>
    <row r="2882" spans="3:3" x14ac:dyDescent="0.25">
      <c r="C2882"/>
    </row>
    <row r="2883" spans="3:3" x14ac:dyDescent="0.25">
      <c r="C2883"/>
    </row>
    <row r="2884" spans="3:3" x14ac:dyDescent="0.25">
      <c r="C2884"/>
    </row>
    <row r="2885" spans="3:3" x14ac:dyDescent="0.25">
      <c r="C2885"/>
    </row>
    <row r="2886" spans="3:3" x14ac:dyDescent="0.25">
      <c r="C2886"/>
    </row>
    <row r="2887" spans="3:3" x14ac:dyDescent="0.25">
      <c r="C2887"/>
    </row>
    <row r="2888" spans="3:3" x14ac:dyDescent="0.25">
      <c r="C2888"/>
    </row>
    <row r="2889" spans="3:3" x14ac:dyDescent="0.25">
      <c r="C2889"/>
    </row>
    <row r="2890" spans="3:3" x14ac:dyDescent="0.25">
      <c r="C2890"/>
    </row>
    <row r="2891" spans="3:3" x14ac:dyDescent="0.25">
      <c r="C2891"/>
    </row>
    <row r="2892" spans="3:3" x14ac:dyDescent="0.25">
      <c r="C2892"/>
    </row>
    <row r="2893" spans="3:3" x14ac:dyDescent="0.25">
      <c r="C2893"/>
    </row>
    <row r="2894" spans="3:3" x14ac:dyDescent="0.25">
      <c r="C2894"/>
    </row>
    <row r="2895" spans="3:3" x14ac:dyDescent="0.25">
      <c r="C2895"/>
    </row>
    <row r="2896" spans="3:3" x14ac:dyDescent="0.25">
      <c r="C2896"/>
    </row>
    <row r="2897" spans="3:3" x14ac:dyDescent="0.25">
      <c r="C2897"/>
    </row>
    <row r="2898" spans="3:3" x14ac:dyDescent="0.25">
      <c r="C2898"/>
    </row>
    <row r="2899" spans="3:3" x14ac:dyDescent="0.25">
      <c r="C2899"/>
    </row>
    <row r="2900" spans="3:3" x14ac:dyDescent="0.25">
      <c r="C2900"/>
    </row>
    <row r="2901" spans="3:3" x14ac:dyDescent="0.25">
      <c r="C2901"/>
    </row>
    <row r="2902" spans="3:3" x14ac:dyDescent="0.25">
      <c r="C2902"/>
    </row>
    <row r="2903" spans="3:3" x14ac:dyDescent="0.25">
      <c r="C2903"/>
    </row>
    <row r="2904" spans="3:3" x14ac:dyDescent="0.25">
      <c r="C2904"/>
    </row>
    <row r="2905" spans="3:3" x14ac:dyDescent="0.25">
      <c r="C2905"/>
    </row>
    <row r="2906" spans="3:3" x14ac:dyDescent="0.25">
      <c r="C2906"/>
    </row>
    <row r="2907" spans="3:3" x14ac:dyDescent="0.25">
      <c r="C2907"/>
    </row>
    <row r="2908" spans="3:3" x14ac:dyDescent="0.25">
      <c r="C2908"/>
    </row>
    <row r="2909" spans="3:3" x14ac:dyDescent="0.25">
      <c r="C2909"/>
    </row>
    <row r="2910" spans="3:3" x14ac:dyDescent="0.25">
      <c r="C2910"/>
    </row>
    <row r="2911" spans="3:3" x14ac:dyDescent="0.25">
      <c r="C2911"/>
    </row>
    <row r="2912" spans="3:3" x14ac:dyDescent="0.25">
      <c r="C2912"/>
    </row>
    <row r="2913" spans="3:3" x14ac:dyDescent="0.25">
      <c r="C2913"/>
    </row>
    <row r="2914" spans="3:3" x14ac:dyDescent="0.25">
      <c r="C2914"/>
    </row>
    <row r="2915" spans="3:3" x14ac:dyDescent="0.25">
      <c r="C2915"/>
    </row>
    <row r="2916" spans="3:3" x14ac:dyDescent="0.25">
      <c r="C2916"/>
    </row>
    <row r="2917" spans="3:3" x14ac:dyDescent="0.25">
      <c r="C2917"/>
    </row>
    <row r="2918" spans="3:3" x14ac:dyDescent="0.25">
      <c r="C2918"/>
    </row>
    <row r="2919" spans="3:3" x14ac:dyDescent="0.25">
      <c r="C2919"/>
    </row>
    <row r="2920" spans="3:3" x14ac:dyDescent="0.25">
      <c r="C2920"/>
    </row>
    <row r="2921" spans="3:3" x14ac:dyDescent="0.25">
      <c r="C2921"/>
    </row>
    <row r="2922" spans="3:3" x14ac:dyDescent="0.25">
      <c r="C2922"/>
    </row>
    <row r="2923" spans="3:3" x14ac:dyDescent="0.25">
      <c r="C2923"/>
    </row>
    <row r="2924" spans="3:3" x14ac:dyDescent="0.25">
      <c r="C2924"/>
    </row>
    <row r="2925" spans="3:3" x14ac:dyDescent="0.25">
      <c r="C2925"/>
    </row>
    <row r="2926" spans="3:3" x14ac:dyDescent="0.25">
      <c r="C2926"/>
    </row>
    <row r="2927" spans="3:3" x14ac:dyDescent="0.25">
      <c r="C2927"/>
    </row>
    <row r="2928" spans="3:3" x14ac:dyDescent="0.25">
      <c r="C2928"/>
    </row>
    <row r="2929" spans="3:3" x14ac:dyDescent="0.25">
      <c r="C2929"/>
    </row>
    <row r="2930" spans="3:3" x14ac:dyDescent="0.25">
      <c r="C2930"/>
    </row>
    <row r="2931" spans="3:3" x14ac:dyDescent="0.25">
      <c r="C2931"/>
    </row>
    <row r="2932" spans="3:3" x14ac:dyDescent="0.25">
      <c r="C2932"/>
    </row>
    <row r="2933" spans="3:3" x14ac:dyDescent="0.25">
      <c r="C2933"/>
    </row>
    <row r="2934" spans="3:3" x14ac:dyDescent="0.25">
      <c r="C2934"/>
    </row>
    <row r="2935" spans="3:3" x14ac:dyDescent="0.25">
      <c r="C2935"/>
    </row>
    <row r="2936" spans="3:3" x14ac:dyDescent="0.25">
      <c r="C2936"/>
    </row>
    <row r="2937" spans="3:3" x14ac:dyDescent="0.25">
      <c r="C2937"/>
    </row>
    <row r="2938" spans="3:3" x14ac:dyDescent="0.25">
      <c r="C2938"/>
    </row>
    <row r="2939" spans="3:3" x14ac:dyDescent="0.25">
      <c r="C2939"/>
    </row>
    <row r="2940" spans="3:3" x14ac:dyDescent="0.25">
      <c r="C2940"/>
    </row>
    <row r="2941" spans="3:3" x14ac:dyDescent="0.25">
      <c r="C2941"/>
    </row>
    <row r="2942" spans="3:3" x14ac:dyDescent="0.25">
      <c r="C2942"/>
    </row>
    <row r="2943" spans="3:3" x14ac:dyDescent="0.25">
      <c r="C2943"/>
    </row>
    <row r="2944" spans="3:3" x14ac:dyDescent="0.25">
      <c r="C2944"/>
    </row>
    <row r="2945" spans="3:3" x14ac:dyDescent="0.25">
      <c r="C2945"/>
    </row>
    <row r="2946" spans="3:3" x14ac:dyDescent="0.25">
      <c r="C2946"/>
    </row>
    <row r="2947" spans="3:3" x14ac:dyDescent="0.25">
      <c r="C2947"/>
    </row>
    <row r="2948" spans="3:3" x14ac:dyDescent="0.25">
      <c r="C2948"/>
    </row>
    <row r="2949" spans="3:3" x14ac:dyDescent="0.25">
      <c r="C2949"/>
    </row>
    <row r="2950" spans="3:3" x14ac:dyDescent="0.25">
      <c r="C2950"/>
    </row>
    <row r="2951" spans="3:3" x14ac:dyDescent="0.25">
      <c r="C2951"/>
    </row>
    <row r="2952" spans="3:3" x14ac:dyDescent="0.25">
      <c r="C2952"/>
    </row>
    <row r="2953" spans="3:3" x14ac:dyDescent="0.25">
      <c r="C2953"/>
    </row>
    <row r="2954" spans="3:3" x14ac:dyDescent="0.25">
      <c r="C2954"/>
    </row>
    <row r="2955" spans="3:3" x14ac:dyDescent="0.25">
      <c r="C2955"/>
    </row>
    <row r="2956" spans="3:3" x14ac:dyDescent="0.25">
      <c r="C2956"/>
    </row>
    <row r="2957" spans="3:3" x14ac:dyDescent="0.25">
      <c r="C2957"/>
    </row>
    <row r="2958" spans="3:3" x14ac:dyDescent="0.25">
      <c r="C2958"/>
    </row>
    <row r="2959" spans="3:3" x14ac:dyDescent="0.25">
      <c r="C2959"/>
    </row>
    <row r="2960" spans="3:3" x14ac:dyDescent="0.25">
      <c r="C2960"/>
    </row>
    <row r="2961" spans="3:3" x14ac:dyDescent="0.25">
      <c r="C2961"/>
    </row>
    <row r="2962" spans="3:3" x14ac:dyDescent="0.25">
      <c r="C2962"/>
    </row>
    <row r="2963" spans="3:3" x14ac:dyDescent="0.25">
      <c r="C2963"/>
    </row>
    <row r="2964" spans="3:3" x14ac:dyDescent="0.25">
      <c r="C2964"/>
    </row>
    <row r="2965" spans="3:3" x14ac:dyDescent="0.25">
      <c r="C2965"/>
    </row>
    <row r="2966" spans="3:3" x14ac:dyDescent="0.25">
      <c r="C2966"/>
    </row>
    <row r="2967" spans="3:3" x14ac:dyDescent="0.25">
      <c r="C2967"/>
    </row>
    <row r="2968" spans="3:3" x14ac:dyDescent="0.25">
      <c r="C2968"/>
    </row>
    <row r="2969" spans="3:3" x14ac:dyDescent="0.25">
      <c r="C2969"/>
    </row>
    <row r="2970" spans="3:3" x14ac:dyDescent="0.25">
      <c r="C2970"/>
    </row>
    <row r="2971" spans="3:3" x14ac:dyDescent="0.25">
      <c r="C2971"/>
    </row>
    <row r="2972" spans="3:3" x14ac:dyDescent="0.25">
      <c r="C2972"/>
    </row>
    <row r="2973" spans="3:3" x14ac:dyDescent="0.25">
      <c r="C2973"/>
    </row>
    <row r="2974" spans="3:3" x14ac:dyDescent="0.25">
      <c r="C2974"/>
    </row>
    <row r="2975" spans="3:3" x14ac:dyDescent="0.25">
      <c r="C2975"/>
    </row>
    <row r="2976" spans="3:3" x14ac:dyDescent="0.25">
      <c r="C2976"/>
    </row>
    <row r="2977" spans="3:3" x14ac:dyDescent="0.25">
      <c r="C2977"/>
    </row>
    <row r="2978" spans="3:3" x14ac:dyDescent="0.25">
      <c r="C2978"/>
    </row>
    <row r="2979" spans="3:3" x14ac:dyDescent="0.25">
      <c r="C2979"/>
    </row>
    <row r="2980" spans="3:3" x14ac:dyDescent="0.25">
      <c r="C2980"/>
    </row>
    <row r="2981" spans="3:3" x14ac:dyDescent="0.25">
      <c r="C2981"/>
    </row>
    <row r="2982" spans="3:3" x14ac:dyDescent="0.25">
      <c r="C2982"/>
    </row>
    <row r="2983" spans="3:3" x14ac:dyDescent="0.25">
      <c r="C2983"/>
    </row>
    <row r="2984" spans="3:3" x14ac:dyDescent="0.25">
      <c r="C2984"/>
    </row>
    <row r="2985" spans="3:3" x14ac:dyDescent="0.25">
      <c r="C2985"/>
    </row>
    <row r="2986" spans="3:3" x14ac:dyDescent="0.25">
      <c r="C2986"/>
    </row>
    <row r="2987" spans="3:3" x14ac:dyDescent="0.25">
      <c r="C2987"/>
    </row>
    <row r="2988" spans="3:3" x14ac:dyDescent="0.25">
      <c r="C2988"/>
    </row>
    <row r="2989" spans="3:3" x14ac:dyDescent="0.25">
      <c r="C2989"/>
    </row>
    <row r="2990" spans="3:3" x14ac:dyDescent="0.25">
      <c r="C2990"/>
    </row>
    <row r="2991" spans="3:3" x14ac:dyDescent="0.25">
      <c r="C2991"/>
    </row>
    <row r="2992" spans="3:3" x14ac:dyDescent="0.25">
      <c r="C2992"/>
    </row>
    <row r="2993" spans="3:3" x14ac:dyDescent="0.25">
      <c r="C2993"/>
    </row>
    <row r="2994" spans="3:3" x14ac:dyDescent="0.25">
      <c r="C2994"/>
    </row>
    <row r="2995" spans="3:3" x14ac:dyDescent="0.25">
      <c r="C2995"/>
    </row>
    <row r="2996" spans="3:3" x14ac:dyDescent="0.25">
      <c r="C2996"/>
    </row>
    <row r="2997" spans="3:3" x14ac:dyDescent="0.25">
      <c r="C2997"/>
    </row>
    <row r="2998" spans="3:3" x14ac:dyDescent="0.25">
      <c r="C2998"/>
    </row>
    <row r="2999" spans="3:3" x14ac:dyDescent="0.25">
      <c r="C2999"/>
    </row>
    <row r="3000" spans="3:3" x14ac:dyDescent="0.25">
      <c r="C3000"/>
    </row>
    <row r="3001" spans="3:3" x14ac:dyDescent="0.25">
      <c r="C3001"/>
    </row>
    <row r="3002" spans="3:3" x14ac:dyDescent="0.25">
      <c r="C3002"/>
    </row>
    <row r="3003" spans="3:3" x14ac:dyDescent="0.25">
      <c r="C3003"/>
    </row>
    <row r="3004" spans="3:3" x14ac:dyDescent="0.25">
      <c r="C3004"/>
    </row>
    <row r="3005" spans="3:3" x14ac:dyDescent="0.25">
      <c r="C3005"/>
    </row>
    <row r="3006" spans="3:3" x14ac:dyDescent="0.25">
      <c r="C3006"/>
    </row>
    <row r="3007" spans="3:3" x14ac:dyDescent="0.25">
      <c r="C3007"/>
    </row>
    <row r="3008" spans="3:3" x14ac:dyDescent="0.25">
      <c r="C3008"/>
    </row>
    <row r="3009" spans="3:3" x14ac:dyDescent="0.25">
      <c r="C3009"/>
    </row>
    <row r="3010" spans="3:3" x14ac:dyDescent="0.25">
      <c r="C3010"/>
    </row>
    <row r="3011" spans="3:3" x14ac:dyDescent="0.25">
      <c r="C3011"/>
    </row>
    <row r="3012" spans="3:3" x14ac:dyDescent="0.25">
      <c r="C3012"/>
    </row>
    <row r="3013" spans="3:3" x14ac:dyDescent="0.25">
      <c r="C3013"/>
    </row>
    <row r="3014" spans="3:3" x14ac:dyDescent="0.25">
      <c r="C3014"/>
    </row>
    <row r="3015" spans="3:3" x14ac:dyDescent="0.25">
      <c r="C3015"/>
    </row>
    <row r="3016" spans="3:3" x14ac:dyDescent="0.25">
      <c r="C3016"/>
    </row>
    <row r="3017" spans="3:3" x14ac:dyDescent="0.25">
      <c r="C3017"/>
    </row>
    <row r="3018" spans="3:3" x14ac:dyDescent="0.25">
      <c r="C3018"/>
    </row>
    <row r="3019" spans="3:3" x14ac:dyDescent="0.25">
      <c r="C3019"/>
    </row>
    <row r="3020" spans="3:3" x14ac:dyDescent="0.25">
      <c r="C3020"/>
    </row>
    <row r="3021" spans="3:3" x14ac:dyDescent="0.25">
      <c r="C3021"/>
    </row>
    <row r="3022" spans="3:3" x14ac:dyDescent="0.25">
      <c r="C3022"/>
    </row>
    <row r="3023" spans="3:3" x14ac:dyDescent="0.25">
      <c r="C3023"/>
    </row>
    <row r="3024" spans="3:3" x14ac:dyDescent="0.25">
      <c r="C3024"/>
    </row>
    <row r="3025" spans="3:3" x14ac:dyDescent="0.25">
      <c r="C3025"/>
    </row>
    <row r="3026" spans="3:3" x14ac:dyDescent="0.25">
      <c r="C3026"/>
    </row>
    <row r="3027" spans="3:3" x14ac:dyDescent="0.25">
      <c r="C3027"/>
    </row>
    <row r="3028" spans="3:3" x14ac:dyDescent="0.25">
      <c r="C3028"/>
    </row>
    <row r="3029" spans="3:3" x14ac:dyDescent="0.25">
      <c r="C3029"/>
    </row>
    <row r="3030" spans="3:3" x14ac:dyDescent="0.25">
      <c r="C3030"/>
    </row>
    <row r="3031" spans="3:3" x14ac:dyDescent="0.25">
      <c r="C3031"/>
    </row>
    <row r="3032" spans="3:3" x14ac:dyDescent="0.25">
      <c r="C3032"/>
    </row>
    <row r="3033" spans="3:3" x14ac:dyDescent="0.25">
      <c r="C3033"/>
    </row>
    <row r="3034" spans="3:3" x14ac:dyDescent="0.25">
      <c r="C3034"/>
    </row>
    <row r="3035" spans="3:3" x14ac:dyDescent="0.25">
      <c r="C3035"/>
    </row>
    <row r="3036" spans="3:3" x14ac:dyDescent="0.25">
      <c r="C3036"/>
    </row>
    <row r="3037" spans="3:3" x14ac:dyDescent="0.25">
      <c r="C3037"/>
    </row>
    <row r="3038" spans="3:3" x14ac:dyDescent="0.25">
      <c r="C3038"/>
    </row>
    <row r="3039" spans="3:3" x14ac:dyDescent="0.25">
      <c r="C3039"/>
    </row>
    <row r="3040" spans="3:3" x14ac:dyDescent="0.25">
      <c r="C3040"/>
    </row>
    <row r="3041" spans="3:3" x14ac:dyDescent="0.25">
      <c r="C3041"/>
    </row>
    <row r="3042" spans="3:3" x14ac:dyDescent="0.25">
      <c r="C3042"/>
    </row>
    <row r="3043" spans="3:3" x14ac:dyDescent="0.25">
      <c r="C3043"/>
    </row>
    <row r="3044" spans="3:3" x14ac:dyDescent="0.25">
      <c r="C3044"/>
    </row>
    <row r="3045" spans="3:3" x14ac:dyDescent="0.25">
      <c r="C3045"/>
    </row>
    <row r="3046" spans="3:3" x14ac:dyDescent="0.25">
      <c r="C3046"/>
    </row>
    <row r="3047" spans="3:3" x14ac:dyDescent="0.25">
      <c r="C3047"/>
    </row>
    <row r="3048" spans="3:3" x14ac:dyDescent="0.25">
      <c r="C3048"/>
    </row>
    <row r="3049" spans="3:3" x14ac:dyDescent="0.25">
      <c r="C3049"/>
    </row>
    <row r="3050" spans="3:3" x14ac:dyDescent="0.25">
      <c r="C3050"/>
    </row>
    <row r="3051" spans="3:3" x14ac:dyDescent="0.25">
      <c r="C3051"/>
    </row>
    <row r="3052" spans="3:3" x14ac:dyDescent="0.25">
      <c r="C3052"/>
    </row>
    <row r="3053" spans="3:3" x14ac:dyDescent="0.25">
      <c r="C3053"/>
    </row>
    <row r="3054" spans="3:3" x14ac:dyDescent="0.25">
      <c r="C3054"/>
    </row>
    <row r="3055" spans="3:3" x14ac:dyDescent="0.25">
      <c r="C3055"/>
    </row>
    <row r="3056" spans="3:3" x14ac:dyDescent="0.25">
      <c r="C3056"/>
    </row>
    <row r="3057" spans="3:3" x14ac:dyDescent="0.25">
      <c r="C3057"/>
    </row>
    <row r="3058" spans="3:3" x14ac:dyDescent="0.25">
      <c r="C3058"/>
    </row>
    <row r="3059" spans="3:3" x14ac:dyDescent="0.25">
      <c r="C3059"/>
    </row>
    <row r="3060" spans="3:3" x14ac:dyDescent="0.25">
      <c r="C3060"/>
    </row>
    <row r="3061" spans="3:3" x14ac:dyDescent="0.25">
      <c r="C3061"/>
    </row>
    <row r="3062" spans="3:3" x14ac:dyDescent="0.25">
      <c r="C3062"/>
    </row>
    <row r="3063" spans="3:3" x14ac:dyDescent="0.25">
      <c r="C3063"/>
    </row>
    <row r="3064" spans="3:3" x14ac:dyDescent="0.25">
      <c r="C3064"/>
    </row>
    <row r="3065" spans="3:3" x14ac:dyDescent="0.25">
      <c r="C3065"/>
    </row>
    <row r="3066" spans="3:3" x14ac:dyDescent="0.25">
      <c r="C3066"/>
    </row>
    <row r="3067" spans="3:3" x14ac:dyDescent="0.25">
      <c r="C3067"/>
    </row>
    <row r="3068" spans="3:3" x14ac:dyDescent="0.25">
      <c r="C3068"/>
    </row>
    <row r="3069" spans="3:3" x14ac:dyDescent="0.25">
      <c r="C3069"/>
    </row>
    <row r="3070" spans="3:3" x14ac:dyDescent="0.25">
      <c r="C3070"/>
    </row>
    <row r="3071" spans="3:3" x14ac:dyDescent="0.25">
      <c r="C3071"/>
    </row>
    <row r="3072" spans="3:3" x14ac:dyDescent="0.25">
      <c r="C3072"/>
    </row>
    <row r="3073" spans="3:3" x14ac:dyDescent="0.25">
      <c r="C3073"/>
    </row>
    <row r="3074" spans="3:3" x14ac:dyDescent="0.25">
      <c r="C3074"/>
    </row>
    <row r="3075" spans="3:3" x14ac:dyDescent="0.25">
      <c r="C3075"/>
    </row>
    <row r="3076" spans="3:3" x14ac:dyDescent="0.25">
      <c r="C3076"/>
    </row>
    <row r="3077" spans="3:3" x14ac:dyDescent="0.25">
      <c r="C3077"/>
    </row>
    <row r="3078" spans="3:3" x14ac:dyDescent="0.25">
      <c r="C3078"/>
    </row>
    <row r="3079" spans="3:3" x14ac:dyDescent="0.25">
      <c r="C3079"/>
    </row>
    <row r="3080" spans="3:3" x14ac:dyDescent="0.25">
      <c r="C3080"/>
    </row>
    <row r="3081" spans="3:3" x14ac:dyDescent="0.25">
      <c r="C3081"/>
    </row>
    <row r="3082" spans="3:3" x14ac:dyDescent="0.25">
      <c r="C3082"/>
    </row>
    <row r="3083" spans="3:3" x14ac:dyDescent="0.25">
      <c r="C3083"/>
    </row>
    <row r="3084" spans="3:3" x14ac:dyDescent="0.25">
      <c r="C3084"/>
    </row>
    <row r="3085" spans="3:3" x14ac:dyDescent="0.25">
      <c r="C3085"/>
    </row>
    <row r="3086" spans="3:3" x14ac:dyDescent="0.25">
      <c r="C3086"/>
    </row>
    <row r="3087" spans="3:3" x14ac:dyDescent="0.25">
      <c r="C3087"/>
    </row>
    <row r="3088" spans="3:3" x14ac:dyDescent="0.25">
      <c r="C3088"/>
    </row>
    <row r="3089" spans="3:3" x14ac:dyDescent="0.25">
      <c r="C3089"/>
    </row>
    <row r="3090" spans="3:3" x14ac:dyDescent="0.25">
      <c r="C3090"/>
    </row>
    <row r="3091" spans="3:3" x14ac:dyDescent="0.25">
      <c r="C3091"/>
    </row>
    <row r="3092" spans="3:3" x14ac:dyDescent="0.25">
      <c r="C3092"/>
    </row>
    <row r="3093" spans="3:3" x14ac:dyDescent="0.25">
      <c r="C3093"/>
    </row>
    <row r="3094" spans="3:3" x14ac:dyDescent="0.25">
      <c r="C3094"/>
    </row>
    <row r="3095" spans="3:3" x14ac:dyDescent="0.25">
      <c r="C3095"/>
    </row>
    <row r="3096" spans="3:3" x14ac:dyDescent="0.25">
      <c r="C3096"/>
    </row>
    <row r="3097" spans="3:3" x14ac:dyDescent="0.25">
      <c r="C3097"/>
    </row>
    <row r="3098" spans="3:3" x14ac:dyDescent="0.25">
      <c r="C3098"/>
    </row>
    <row r="3099" spans="3:3" x14ac:dyDescent="0.25">
      <c r="C3099"/>
    </row>
    <row r="3100" spans="3:3" x14ac:dyDescent="0.25">
      <c r="C3100"/>
    </row>
    <row r="3101" spans="3:3" x14ac:dyDescent="0.25">
      <c r="C3101"/>
    </row>
    <row r="3102" spans="3:3" x14ac:dyDescent="0.25">
      <c r="C3102"/>
    </row>
    <row r="3103" spans="3:3" x14ac:dyDescent="0.25">
      <c r="C3103"/>
    </row>
    <row r="3104" spans="3:3" x14ac:dyDescent="0.25">
      <c r="C3104"/>
    </row>
    <row r="3105" spans="3:3" x14ac:dyDescent="0.25">
      <c r="C3105"/>
    </row>
    <row r="3106" spans="3:3" x14ac:dyDescent="0.25">
      <c r="C3106"/>
    </row>
    <row r="3107" spans="3:3" x14ac:dyDescent="0.25">
      <c r="C3107"/>
    </row>
    <row r="3108" spans="3:3" x14ac:dyDescent="0.25">
      <c r="C3108"/>
    </row>
    <row r="3109" spans="3:3" x14ac:dyDescent="0.25">
      <c r="C3109"/>
    </row>
    <row r="3110" spans="3:3" x14ac:dyDescent="0.25">
      <c r="C3110"/>
    </row>
    <row r="3111" spans="3:3" x14ac:dyDescent="0.25">
      <c r="C3111"/>
    </row>
    <row r="3112" spans="3:3" x14ac:dyDescent="0.25">
      <c r="C3112"/>
    </row>
    <row r="3113" spans="3:3" x14ac:dyDescent="0.25">
      <c r="C3113"/>
    </row>
    <row r="3114" spans="3:3" x14ac:dyDescent="0.25">
      <c r="C3114"/>
    </row>
    <row r="3115" spans="3:3" x14ac:dyDescent="0.25">
      <c r="C3115"/>
    </row>
    <row r="3116" spans="3:3" x14ac:dyDescent="0.25">
      <c r="C3116"/>
    </row>
    <row r="3117" spans="3:3" x14ac:dyDescent="0.25">
      <c r="C3117"/>
    </row>
    <row r="3118" spans="3:3" x14ac:dyDescent="0.25">
      <c r="C3118"/>
    </row>
    <row r="3119" spans="3:3" x14ac:dyDescent="0.25">
      <c r="C3119"/>
    </row>
    <row r="3120" spans="3:3" x14ac:dyDescent="0.25">
      <c r="C3120"/>
    </row>
    <row r="3121" spans="3:3" x14ac:dyDescent="0.25">
      <c r="C3121"/>
    </row>
    <row r="3122" spans="3:3" x14ac:dyDescent="0.25">
      <c r="C3122"/>
    </row>
    <row r="3123" spans="3:3" x14ac:dyDescent="0.25">
      <c r="C3123"/>
    </row>
    <row r="3124" spans="3:3" x14ac:dyDescent="0.25">
      <c r="C3124"/>
    </row>
    <row r="3125" spans="3:3" x14ac:dyDescent="0.25">
      <c r="C3125"/>
    </row>
    <row r="3126" spans="3:3" x14ac:dyDescent="0.25">
      <c r="C3126"/>
    </row>
    <row r="3127" spans="3:3" x14ac:dyDescent="0.25">
      <c r="C3127"/>
    </row>
    <row r="3128" spans="3:3" x14ac:dyDescent="0.25">
      <c r="C3128"/>
    </row>
    <row r="3129" spans="3:3" x14ac:dyDescent="0.25">
      <c r="C3129"/>
    </row>
    <row r="3130" spans="3:3" x14ac:dyDescent="0.25">
      <c r="C3130"/>
    </row>
    <row r="3131" spans="3:3" x14ac:dyDescent="0.25">
      <c r="C3131"/>
    </row>
    <row r="3132" spans="3:3" x14ac:dyDescent="0.25">
      <c r="C3132"/>
    </row>
    <row r="3133" spans="3:3" x14ac:dyDescent="0.25">
      <c r="C3133"/>
    </row>
    <row r="3134" spans="3:3" x14ac:dyDescent="0.25">
      <c r="C3134"/>
    </row>
    <row r="3135" spans="3:3" x14ac:dyDescent="0.25">
      <c r="C3135"/>
    </row>
    <row r="3136" spans="3:3" x14ac:dyDescent="0.25">
      <c r="C3136"/>
    </row>
    <row r="3137" spans="3:3" x14ac:dyDescent="0.25">
      <c r="C3137"/>
    </row>
    <row r="3138" spans="3:3" x14ac:dyDescent="0.25">
      <c r="C3138"/>
    </row>
    <row r="3139" spans="3:3" x14ac:dyDescent="0.25">
      <c r="C3139"/>
    </row>
    <row r="3140" spans="3:3" x14ac:dyDescent="0.25">
      <c r="C3140"/>
    </row>
    <row r="3141" spans="3:3" x14ac:dyDescent="0.25">
      <c r="C3141"/>
    </row>
    <row r="3142" spans="3:3" x14ac:dyDescent="0.25">
      <c r="C3142"/>
    </row>
    <row r="3143" spans="3:3" x14ac:dyDescent="0.25">
      <c r="C3143"/>
    </row>
    <row r="3144" spans="3:3" x14ac:dyDescent="0.25">
      <c r="C3144"/>
    </row>
    <row r="3145" spans="3:3" x14ac:dyDescent="0.25">
      <c r="C3145"/>
    </row>
    <row r="3146" spans="3:3" x14ac:dyDescent="0.25">
      <c r="C3146"/>
    </row>
    <row r="3147" spans="3:3" x14ac:dyDescent="0.25">
      <c r="C3147"/>
    </row>
    <row r="3148" spans="3:3" x14ac:dyDescent="0.25">
      <c r="C3148"/>
    </row>
    <row r="3149" spans="3:3" x14ac:dyDescent="0.25">
      <c r="C3149"/>
    </row>
    <row r="3150" spans="3:3" x14ac:dyDescent="0.25">
      <c r="C3150"/>
    </row>
    <row r="3151" spans="3:3" x14ac:dyDescent="0.25">
      <c r="C3151"/>
    </row>
    <row r="3152" spans="3:3" x14ac:dyDescent="0.25">
      <c r="C3152"/>
    </row>
    <row r="3153" spans="3:3" x14ac:dyDescent="0.25">
      <c r="C3153"/>
    </row>
    <row r="3154" spans="3:3" x14ac:dyDescent="0.25">
      <c r="C3154"/>
    </row>
    <row r="3155" spans="3:3" x14ac:dyDescent="0.25">
      <c r="C3155"/>
    </row>
    <row r="3156" spans="3:3" x14ac:dyDescent="0.25">
      <c r="C3156"/>
    </row>
    <row r="3157" spans="3:3" x14ac:dyDescent="0.25">
      <c r="C3157"/>
    </row>
    <row r="3158" spans="3:3" x14ac:dyDescent="0.25">
      <c r="C3158"/>
    </row>
    <row r="3159" spans="3:3" x14ac:dyDescent="0.25">
      <c r="C3159"/>
    </row>
    <row r="3160" spans="3:3" x14ac:dyDescent="0.25">
      <c r="C3160"/>
    </row>
    <row r="3161" spans="3:3" x14ac:dyDescent="0.25">
      <c r="C3161"/>
    </row>
    <row r="3162" spans="3:3" x14ac:dyDescent="0.25">
      <c r="C3162"/>
    </row>
    <row r="3163" spans="3:3" x14ac:dyDescent="0.25">
      <c r="C3163"/>
    </row>
    <row r="3164" spans="3:3" x14ac:dyDescent="0.25">
      <c r="C3164"/>
    </row>
    <row r="3165" spans="3:3" x14ac:dyDescent="0.25">
      <c r="C3165"/>
    </row>
    <row r="3166" spans="3:3" x14ac:dyDescent="0.25">
      <c r="C3166"/>
    </row>
    <row r="3167" spans="3:3" x14ac:dyDescent="0.25">
      <c r="C3167"/>
    </row>
    <row r="3168" spans="3:3" x14ac:dyDescent="0.25">
      <c r="C3168"/>
    </row>
    <row r="3169" spans="3:3" x14ac:dyDescent="0.25">
      <c r="C3169"/>
    </row>
    <row r="3170" spans="3:3" x14ac:dyDescent="0.25">
      <c r="C3170"/>
    </row>
    <row r="3171" spans="3:3" x14ac:dyDescent="0.25">
      <c r="C3171"/>
    </row>
    <row r="3172" spans="3:3" x14ac:dyDescent="0.25">
      <c r="C3172"/>
    </row>
    <row r="3173" spans="3:3" x14ac:dyDescent="0.25">
      <c r="C3173"/>
    </row>
    <row r="3174" spans="3:3" x14ac:dyDescent="0.25">
      <c r="C3174"/>
    </row>
    <row r="3175" spans="3:3" x14ac:dyDescent="0.25">
      <c r="C3175"/>
    </row>
    <row r="3176" spans="3:3" x14ac:dyDescent="0.25">
      <c r="C3176"/>
    </row>
    <row r="3177" spans="3:3" x14ac:dyDescent="0.25">
      <c r="C3177"/>
    </row>
    <row r="3178" spans="3:3" x14ac:dyDescent="0.25">
      <c r="C3178"/>
    </row>
    <row r="3179" spans="3:3" x14ac:dyDescent="0.25">
      <c r="C3179"/>
    </row>
    <row r="3180" spans="3:3" x14ac:dyDescent="0.25">
      <c r="C3180"/>
    </row>
    <row r="3181" spans="3:3" x14ac:dyDescent="0.25">
      <c r="C3181"/>
    </row>
    <row r="3182" spans="3:3" x14ac:dyDescent="0.25">
      <c r="C3182"/>
    </row>
    <row r="3183" spans="3:3" x14ac:dyDescent="0.25">
      <c r="C3183"/>
    </row>
    <row r="3184" spans="3:3" x14ac:dyDescent="0.25">
      <c r="C3184"/>
    </row>
    <row r="3185" spans="3:3" x14ac:dyDescent="0.25">
      <c r="C3185"/>
    </row>
    <row r="3186" spans="3:3" x14ac:dyDescent="0.25">
      <c r="C3186"/>
    </row>
    <row r="3187" spans="3:3" x14ac:dyDescent="0.25">
      <c r="C3187"/>
    </row>
    <row r="3188" spans="3:3" x14ac:dyDescent="0.25">
      <c r="C3188"/>
    </row>
    <row r="3189" spans="3:3" x14ac:dyDescent="0.25">
      <c r="C3189"/>
    </row>
    <row r="3190" spans="3:3" x14ac:dyDescent="0.25">
      <c r="C3190"/>
    </row>
    <row r="3191" spans="3:3" x14ac:dyDescent="0.25">
      <c r="C3191"/>
    </row>
    <row r="3192" spans="3:3" x14ac:dyDescent="0.25">
      <c r="C3192"/>
    </row>
    <row r="3193" spans="3:3" x14ac:dyDescent="0.25">
      <c r="C3193"/>
    </row>
    <row r="3194" spans="3:3" x14ac:dyDescent="0.25">
      <c r="C3194"/>
    </row>
    <row r="3195" spans="3:3" x14ac:dyDescent="0.25">
      <c r="C3195"/>
    </row>
    <row r="3196" spans="3:3" x14ac:dyDescent="0.25">
      <c r="C3196"/>
    </row>
    <row r="3197" spans="3:3" x14ac:dyDescent="0.25">
      <c r="C3197"/>
    </row>
    <row r="3198" spans="3:3" x14ac:dyDescent="0.25">
      <c r="C3198"/>
    </row>
    <row r="3199" spans="3:3" x14ac:dyDescent="0.25">
      <c r="C3199"/>
    </row>
    <row r="3200" spans="3:3" x14ac:dyDescent="0.25">
      <c r="C3200"/>
    </row>
    <row r="3201" spans="3:3" x14ac:dyDescent="0.25">
      <c r="C3201"/>
    </row>
    <row r="3202" spans="3:3" x14ac:dyDescent="0.25">
      <c r="C3202"/>
    </row>
    <row r="3203" spans="3:3" x14ac:dyDescent="0.25">
      <c r="C3203"/>
    </row>
    <row r="3204" spans="3:3" x14ac:dyDescent="0.25">
      <c r="C3204"/>
    </row>
    <row r="3205" spans="3:3" x14ac:dyDescent="0.25">
      <c r="C3205"/>
    </row>
    <row r="3206" spans="3:3" x14ac:dyDescent="0.25">
      <c r="C3206"/>
    </row>
    <row r="3207" spans="3:3" x14ac:dyDescent="0.25">
      <c r="C3207"/>
    </row>
    <row r="3208" spans="3:3" x14ac:dyDescent="0.25">
      <c r="C3208"/>
    </row>
    <row r="3209" spans="3:3" x14ac:dyDescent="0.25">
      <c r="C3209"/>
    </row>
    <row r="3210" spans="3:3" x14ac:dyDescent="0.25">
      <c r="C3210"/>
    </row>
    <row r="3211" spans="3:3" x14ac:dyDescent="0.25">
      <c r="C3211"/>
    </row>
    <row r="3212" spans="3:3" x14ac:dyDescent="0.25">
      <c r="C3212"/>
    </row>
    <row r="3213" spans="3:3" x14ac:dyDescent="0.25">
      <c r="C3213"/>
    </row>
    <row r="3214" spans="3:3" x14ac:dyDescent="0.25">
      <c r="C3214"/>
    </row>
    <row r="3215" spans="3:3" x14ac:dyDescent="0.25">
      <c r="C3215"/>
    </row>
    <row r="3216" spans="3:3" x14ac:dyDescent="0.25">
      <c r="C3216"/>
    </row>
    <row r="3217" spans="3:3" x14ac:dyDescent="0.25">
      <c r="C3217"/>
    </row>
    <row r="3218" spans="3:3" x14ac:dyDescent="0.25">
      <c r="C3218"/>
    </row>
    <row r="3219" spans="3:3" x14ac:dyDescent="0.25">
      <c r="C3219"/>
    </row>
    <row r="3220" spans="3:3" x14ac:dyDescent="0.25">
      <c r="C3220"/>
    </row>
    <row r="3221" spans="3:3" x14ac:dyDescent="0.25">
      <c r="C3221"/>
    </row>
    <row r="3222" spans="3:3" x14ac:dyDescent="0.25">
      <c r="C3222"/>
    </row>
    <row r="3223" spans="3:3" x14ac:dyDescent="0.25">
      <c r="C3223"/>
    </row>
    <row r="3224" spans="3:3" x14ac:dyDescent="0.25">
      <c r="C3224"/>
    </row>
    <row r="3225" spans="3:3" x14ac:dyDescent="0.25">
      <c r="C3225"/>
    </row>
    <row r="3226" spans="3:3" x14ac:dyDescent="0.25">
      <c r="C3226"/>
    </row>
    <row r="3227" spans="3:3" x14ac:dyDescent="0.25">
      <c r="C3227"/>
    </row>
    <row r="3228" spans="3:3" x14ac:dyDescent="0.25">
      <c r="C3228"/>
    </row>
    <row r="3229" spans="3:3" x14ac:dyDescent="0.25">
      <c r="C3229"/>
    </row>
    <row r="3230" spans="3:3" x14ac:dyDescent="0.25">
      <c r="C3230"/>
    </row>
    <row r="3231" spans="3:3" x14ac:dyDescent="0.25">
      <c r="C3231"/>
    </row>
    <row r="3232" spans="3:3" x14ac:dyDescent="0.25">
      <c r="C3232"/>
    </row>
    <row r="3233" spans="3:3" x14ac:dyDescent="0.25">
      <c r="C3233"/>
    </row>
    <row r="3234" spans="3:3" x14ac:dyDescent="0.25">
      <c r="C3234"/>
    </row>
    <row r="3235" spans="3:3" x14ac:dyDescent="0.25">
      <c r="C3235"/>
    </row>
    <row r="3236" spans="3:3" x14ac:dyDescent="0.25">
      <c r="C3236"/>
    </row>
    <row r="3237" spans="3:3" x14ac:dyDescent="0.25">
      <c r="C3237"/>
    </row>
    <row r="3238" spans="3:3" x14ac:dyDescent="0.25">
      <c r="C3238"/>
    </row>
    <row r="3239" spans="3:3" x14ac:dyDescent="0.25">
      <c r="C3239"/>
    </row>
    <row r="3240" spans="3:3" x14ac:dyDescent="0.25">
      <c r="C3240"/>
    </row>
    <row r="3241" spans="3:3" x14ac:dyDescent="0.25">
      <c r="C3241"/>
    </row>
    <row r="3242" spans="3:3" x14ac:dyDescent="0.25">
      <c r="C3242"/>
    </row>
    <row r="3243" spans="3:3" x14ac:dyDescent="0.25">
      <c r="C3243"/>
    </row>
    <row r="3244" spans="3:3" x14ac:dyDescent="0.25">
      <c r="C3244"/>
    </row>
    <row r="3245" spans="3:3" x14ac:dyDescent="0.25">
      <c r="C3245"/>
    </row>
    <row r="3246" spans="3:3" x14ac:dyDescent="0.25">
      <c r="C3246"/>
    </row>
    <row r="3247" spans="3:3" x14ac:dyDescent="0.25">
      <c r="C3247"/>
    </row>
    <row r="3248" spans="3:3" x14ac:dyDescent="0.25">
      <c r="C3248"/>
    </row>
    <row r="3249" spans="3:3" x14ac:dyDescent="0.25">
      <c r="C3249"/>
    </row>
    <row r="3250" spans="3:3" x14ac:dyDescent="0.25">
      <c r="C3250"/>
    </row>
    <row r="3251" spans="3:3" x14ac:dyDescent="0.25">
      <c r="C3251"/>
    </row>
    <row r="3252" spans="3:3" x14ac:dyDescent="0.25">
      <c r="C3252"/>
    </row>
    <row r="3253" spans="3:3" x14ac:dyDescent="0.25">
      <c r="C3253"/>
    </row>
    <row r="3254" spans="3:3" x14ac:dyDescent="0.25">
      <c r="C3254"/>
    </row>
    <row r="3255" spans="3:3" x14ac:dyDescent="0.25">
      <c r="C3255"/>
    </row>
    <row r="3256" spans="3:3" x14ac:dyDescent="0.25">
      <c r="C3256"/>
    </row>
    <row r="3257" spans="3:3" x14ac:dyDescent="0.25">
      <c r="C3257"/>
    </row>
    <row r="3258" spans="3:3" x14ac:dyDescent="0.25">
      <c r="C3258"/>
    </row>
    <row r="3259" spans="3:3" x14ac:dyDescent="0.25">
      <c r="C3259"/>
    </row>
    <row r="3260" spans="3:3" x14ac:dyDescent="0.25">
      <c r="C3260"/>
    </row>
    <row r="3261" spans="3:3" x14ac:dyDescent="0.25">
      <c r="C3261"/>
    </row>
    <row r="3262" spans="3:3" x14ac:dyDescent="0.25">
      <c r="C3262"/>
    </row>
    <row r="3263" spans="3:3" x14ac:dyDescent="0.25">
      <c r="C3263"/>
    </row>
    <row r="3264" spans="3:3" x14ac:dyDescent="0.25">
      <c r="C3264"/>
    </row>
    <row r="3265" spans="3:3" x14ac:dyDescent="0.25">
      <c r="C3265"/>
    </row>
    <row r="3266" spans="3:3" x14ac:dyDescent="0.25">
      <c r="C3266"/>
    </row>
    <row r="3267" spans="3:3" x14ac:dyDescent="0.25">
      <c r="C3267"/>
    </row>
    <row r="3268" spans="3:3" x14ac:dyDescent="0.25">
      <c r="C3268"/>
    </row>
    <row r="3269" spans="3:3" x14ac:dyDescent="0.25">
      <c r="C3269"/>
    </row>
    <row r="3270" spans="3:3" x14ac:dyDescent="0.25">
      <c r="C3270"/>
    </row>
    <row r="3271" spans="3:3" x14ac:dyDescent="0.25">
      <c r="C3271"/>
    </row>
    <row r="3272" spans="3:3" x14ac:dyDescent="0.25">
      <c r="C3272"/>
    </row>
    <row r="3273" spans="3:3" x14ac:dyDescent="0.25">
      <c r="C3273"/>
    </row>
    <row r="3274" spans="3:3" x14ac:dyDescent="0.25">
      <c r="C3274"/>
    </row>
    <row r="3275" spans="3:3" x14ac:dyDescent="0.25">
      <c r="C3275"/>
    </row>
    <row r="3276" spans="3:3" x14ac:dyDescent="0.25">
      <c r="C3276"/>
    </row>
    <row r="3277" spans="3:3" x14ac:dyDescent="0.25">
      <c r="C3277"/>
    </row>
    <row r="3278" spans="3:3" x14ac:dyDescent="0.25">
      <c r="C3278"/>
    </row>
    <row r="3279" spans="3:3" x14ac:dyDescent="0.25">
      <c r="C3279"/>
    </row>
    <row r="3280" spans="3:3" x14ac:dyDescent="0.25">
      <c r="C3280"/>
    </row>
    <row r="3281" spans="3:3" x14ac:dyDescent="0.25">
      <c r="C3281"/>
    </row>
    <row r="3282" spans="3:3" x14ac:dyDescent="0.25">
      <c r="C3282"/>
    </row>
    <row r="3283" spans="3:3" x14ac:dyDescent="0.25">
      <c r="C3283"/>
    </row>
    <row r="3284" spans="3:3" x14ac:dyDescent="0.25">
      <c r="C3284"/>
    </row>
    <row r="3285" spans="3:3" x14ac:dyDescent="0.25">
      <c r="C3285"/>
    </row>
    <row r="3286" spans="3:3" x14ac:dyDescent="0.25">
      <c r="C3286"/>
    </row>
    <row r="3287" spans="3:3" x14ac:dyDescent="0.25">
      <c r="C3287"/>
    </row>
    <row r="3288" spans="3:3" x14ac:dyDescent="0.25">
      <c r="C3288"/>
    </row>
    <row r="3289" spans="3:3" x14ac:dyDescent="0.25">
      <c r="C3289"/>
    </row>
    <row r="3290" spans="3:3" x14ac:dyDescent="0.25">
      <c r="C3290"/>
    </row>
    <row r="3291" spans="3:3" x14ac:dyDescent="0.25">
      <c r="C3291"/>
    </row>
    <row r="3292" spans="3:3" x14ac:dyDescent="0.25">
      <c r="C3292"/>
    </row>
    <row r="3293" spans="3:3" x14ac:dyDescent="0.25">
      <c r="C3293"/>
    </row>
    <row r="3294" spans="3:3" x14ac:dyDescent="0.25">
      <c r="C3294"/>
    </row>
    <row r="3295" spans="3:3" x14ac:dyDescent="0.25">
      <c r="C3295"/>
    </row>
    <row r="3296" spans="3:3" x14ac:dyDescent="0.25">
      <c r="C3296"/>
    </row>
    <row r="3297" spans="3:3" x14ac:dyDescent="0.25">
      <c r="C3297"/>
    </row>
    <row r="3298" spans="3:3" x14ac:dyDescent="0.25">
      <c r="C3298"/>
    </row>
    <row r="3299" spans="3:3" x14ac:dyDescent="0.25">
      <c r="C3299"/>
    </row>
    <row r="3300" spans="3:3" x14ac:dyDescent="0.25">
      <c r="C3300"/>
    </row>
    <row r="3301" spans="3:3" x14ac:dyDescent="0.25">
      <c r="C3301"/>
    </row>
    <row r="3302" spans="3:3" x14ac:dyDescent="0.25">
      <c r="C3302"/>
    </row>
    <row r="3303" spans="3:3" x14ac:dyDescent="0.25">
      <c r="C3303"/>
    </row>
    <row r="3304" spans="3:3" x14ac:dyDescent="0.25">
      <c r="C3304"/>
    </row>
    <row r="3305" spans="3:3" x14ac:dyDescent="0.25">
      <c r="C3305"/>
    </row>
    <row r="3306" spans="3:3" x14ac:dyDescent="0.25">
      <c r="C3306"/>
    </row>
    <row r="3307" spans="3:3" x14ac:dyDescent="0.25">
      <c r="C3307"/>
    </row>
    <row r="3308" spans="3:3" x14ac:dyDescent="0.25">
      <c r="C3308"/>
    </row>
    <row r="3309" spans="3:3" x14ac:dyDescent="0.25">
      <c r="C3309"/>
    </row>
    <row r="3310" spans="3:3" x14ac:dyDescent="0.25">
      <c r="C3310"/>
    </row>
    <row r="3311" spans="3:3" x14ac:dyDescent="0.25">
      <c r="C3311"/>
    </row>
    <row r="3312" spans="3:3" x14ac:dyDescent="0.25">
      <c r="C3312"/>
    </row>
    <row r="3313" spans="3:3" x14ac:dyDescent="0.25">
      <c r="C3313"/>
    </row>
    <row r="3314" spans="3:3" x14ac:dyDescent="0.25">
      <c r="C3314"/>
    </row>
    <row r="3315" spans="3:3" x14ac:dyDescent="0.25">
      <c r="C3315"/>
    </row>
    <row r="3316" spans="3:3" x14ac:dyDescent="0.25">
      <c r="C3316"/>
    </row>
    <row r="3317" spans="3:3" x14ac:dyDescent="0.25">
      <c r="C3317"/>
    </row>
    <row r="3318" spans="3:3" x14ac:dyDescent="0.25">
      <c r="C3318"/>
    </row>
    <row r="3319" spans="3:3" x14ac:dyDescent="0.25">
      <c r="C3319"/>
    </row>
    <row r="3320" spans="3:3" x14ac:dyDescent="0.25">
      <c r="C3320"/>
    </row>
    <row r="3321" spans="3:3" x14ac:dyDescent="0.25">
      <c r="C3321"/>
    </row>
    <row r="3322" spans="3:3" x14ac:dyDescent="0.25">
      <c r="C3322"/>
    </row>
    <row r="3323" spans="3:3" x14ac:dyDescent="0.25">
      <c r="C3323"/>
    </row>
    <row r="3324" spans="3:3" x14ac:dyDescent="0.25">
      <c r="C3324"/>
    </row>
    <row r="3325" spans="3:3" x14ac:dyDescent="0.25">
      <c r="C3325"/>
    </row>
    <row r="3326" spans="3:3" x14ac:dyDescent="0.25">
      <c r="C3326"/>
    </row>
    <row r="3327" spans="3:3" x14ac:dyDescent="0.25">
      <c r="C3327"/>
    </row>
    <row r="3328" spans="3:3" x14ac:dyDescent="0.25">
      <c r="C3328"/>
    </row>
    <row r="3329" spans="3:3" x14ac:dyDescent="0.25">
      <c r="C3329"/>
    </row>
    <row r="3330" spans="3:3" x14ac:dyDescent="0.25">
      <c r="C3330"/>
    </row>
    <row r="3331" spans="3:3" x14ac:dyDescent="0.25">
      <c r="C3331"/>
    </row>
    <row r="3332" spans="3:3" x14ac:dyDescent="0.25">
      <c r="C3332"/>
    </row>
    <row r="3333" spans="3:3" x14ac:dyDescent="0.25">
      <c r="C3333"/>
    </row>
    <row r="3334" spans="3:3" x14ac:dyDescent="0.25">
      <c r="C3334"/>
    </row>
    <row r="3335" spans="3:3" x14ac:dyDescent="0.25">
      <c r="C3335"/>
    </row>
    <row r="3336" spans="3:3" x14ac:dyDescent="0.25">
      <c r="C3336"/>
    </row>
    <row r="3337" spans="3:3" x14ac:dyDescent="0.25">
      <c r="C3337"/>
    </row>
    <row r="3338" spans="3:3" x14ac:dyDescent="0.25">
      <c r="C3338"/>
    </row>
    <row r="3339" spans="3:3" x14ac:dyDescent="0.25">
      <c r="C3339"/>
    </row>
    <row r="3340" spans="3:3" x14ac:dyDescent="0.25">
      <c r="C3340"/>
    </row>
    <row r="3341" spans="3:3" x14ac:dyDescent="0.25">
      <c r="C3341"/>
    </row>
    <row r="3342" spans="3:3" x14ac:dyDescent="0.25">
      <c r="C3342"/>
    </row>
    <row r="3343" spans="3:3" x14ac:dyDescent="0.25">
      <c r="C3343"/>
    </row>
    <row r="3344" spans="3:3" x14ac:dyDescent="0.25">
      <c r="C3344"/>
    </row>
    <row r="3345" spans="3:3" x14ac:dyDescent="0.25">
      <c r="C3345"/>
    </row>
    <row r="3346" spans="3:3" x14ac:dyDescent="0.25">
      <c r="C3346"/>
    </row>
    <row r="3347" spans="3:3" x14ac:dyDescent="0.25">
      <c r="C3347"/>
    </row>
    <row r="3348" spans="3:3" x14ac:dyDescent="0.25">
      <c r="C3348"/>
    </row>
    <row r="3349" spans="3:3" x14ac:dyDescent="0.25">
      <c r="C3349"/>
    </row>
    <row r="3350" spans="3:3" x14ac:dyDescent="0.25">
      <c r="C3350"/>
    </row>
    <row r="3351" spans="3:3" x14ac:dyDescent="0.25">
      <c r="C3351"/>
    </row>
    <row r="3352" spans="3:3" x14ac:dyDescent="0.25">
      <c r="C3352"/>
    </row>
    <row r="3353" spans="3:3" x14ac:dyDescent="0.25">
      <c r="C3353"/>
    </row>
    <row r="3354" spans="3:3" x14ac:dyDescent="0.25">
      <c r="C3354"/>
    </row>
    <row r="3355" spans="3:3" x14ac:dyDescent="0.25">
      <c r="C3355"/>
    </row>
    <row r="3356" spans="3:3" x14ac:dyDescent="0.25">
      <c r="C3356"/>
    </row>
    <row r="3357" spans="3:3" x14ac:dyDescent="0.25">
      <c r="C3357"/>
    </row>
    <row r="3358" spans="3:3" x14ac:dyDescent="0.25">
      <c r="C3358"/>
    </row>
    <row r="3359" spans="3:3" x14ac:dyDescent="0.25">
      <c r="C3359"/>
    </row>
    <row r="3360" spans="3:3" x14ac:dyDescent="0.25">
      <c r="C3360"/>
    </row>
    <row r="3361" spans="3:3" x14ac:dyDescent="0.25">
      <c r="C3361"/>
    </row>
    <row r="3362" spans="3:3" x14ac:dyDescent="0.25">
      <c r="C3362"/>
    </row>
    <row r="3363" spans="3:3" x14ac:dyDescent="0.25">
      <c r="C3363"/>
    </row>
    <row r="3364" spans="3:3" x14ac:dyDescent="0.25">
      <c r="C3364"/>
    </row>
    <row r="3365" spans="3:3" x14ac:dyDescent="0.25">
      <c r="C3365"/>
    </row>
    <row r="3366" spans="3:3" x14ac:dyDescent="0.25">
      <c r="C3366"/>
    </row>
    <row r="3367" spans="3:3" x14ac:dyDescent="0.25">
      <c r="C3367"/>
    </row>
    <row r="3368" spans="3:3" x14ac:dyDescent="0.25">
      <c r="C3368"/>
    </row>
    <row r="3369" spans="3:3" x14ac:dyDescent="0.25">
      <c r="C3369"/>
    </row>
    <row r="3370" spans="3:3" x14ac:dyDescent="0.25">
      <c r="C3370"/>
    </row>
    <row r="3371" spans="3:3" x14ac:dyDescent="0.25">
      <c r="C3371"/>
    </row>
    <row r="3372" spans="3:3" x14ac:dyDescent="0.25">
      <c r="C3372"/>
    </row>
    <row r="3373" spans="3:3" x14ac:dyDescent="0.25">
      <c r="C3373"/>
    </row>
    <row r="3374" spans="3:3" x14ac:dyDescent="0.25">
      <c r="C3374"/>
    </row>
    <row r="3375" spans="3:3" x14ac:dyDescent="0.25">
      <c r="C3375"/>
    </row>
    <row r="3376" spans="3:3" x14ac:dyDescent="0.25">
      <c r="C3376"/>
    </row>
    <row r="3377" spans="3:3" x14ac:dyDescent="0.25">
      <c r="C3377"/>
    </row>
    <row r="3378" spans="3:3" x14ac:dyDescent="0.25">
      <c r="C3378"/>
    </row>
    <row r="3379" spans="3:3" x14ac:dyDescent="0.25">
      <c r="C3379"/>
    </row>
    <row r="3380" spans="3:3" x14ac:dyDescent="0.25">
      <c r="C3380"/>
    </row>
    <row r="3381" spans="3:3" x14ac:dyDescent="0.25">
      <c r="C3381"/>
    </row>
    <row r="3382" spans="3:3" x14ac:dyDescent="0.25">
      <c r="C3382"/>
    </row>
    <row r="3383" spans="3:3" x14ac:dyDescent="0.25">
      <c r="C3383"/>
    </row>
    <row r="3384" spans="3:3" x14ac:dyDescent="0.25">
      <c r="C3384"/>
    </row>
    <row r="3385" spans="3:3" x14ac:dyDescent="0.25">
      <c r="C3385"/>
    </row>
    <row r="3386" spans="3:3" x14ac:dyDescent="0.25">
      <c r="C3386"/>
    </row>
    <row r="3387" spans="3:3" x14ac:dyDescent="0.25">
      <c r="C3387"/>
    </row>
    <row r="3388" spans="3:3" x14ac:dyDescent="0.25">
      <c r="C3388"/>
    </row>
    <row r="3389" spans="3:3" x14ac:dyDescent="0.25">
      <c r="C3389"/>
    </row>
    <row r="3390" spans="3:3" x14ac:dyDescent="0.25">
      <c r="C3390"/>
    </row>
    <row r="3391" spans="3:3" x14ac:dyDescent="0.25">
      <c r="C3391"/>
    </row>
    <row r="3392" spans="3:3" x14ac:dyDescent="0.25">
      <c r="C3392"/>
    </row>
    <row r="3393" spans="3:3" x14ac:dyDescent="0.25">
      <c r="C3393"/>
    </row>
    <row r="3394" spans="3:3" x14ac:dyDescent="0.25">
      <c r="C3394"/>
    </row>
    <row r="3395" spans="3:3" x14ac:dyDescent="0.25">
      <c r="C3395"/>
    </row>
    <row r="3396" spans="3:3" x14ac:dyDescent="0.25">
      <c r="C3396"/>
    </row>
    <row r="3397" spans="3:3" x14ac:dyDescent="0.25">
      <c r="C3397"/>
    </row>
    <row r="3398" spans="3:3" x14ac:dyDescent="0.25">
      <c r="C3398"/>
    </row>
    <row r="3399" spans="3:3" x14ac:dyDescent="0.25">
      <c r="C3399"/>
    </row>
    <row r="3400" spans="3:3" x14ac:dyDescent="0.25">
      <c r="C3400"/>
    </row>
    <row r="3401" spans="3:3" x14ac:dyDescent="0.25">
      <c r="C3401"/>
    </row>
    <row r="3402" spans="3:3" x14ac:dyDescent="0.25">
      <c r="C3402"/>
    </row>
    <row r="3403" spans="3:3" x14ac:dyDescent="0.25">
      <c r="C3403"/>
    </row>
    <row r="3404" spans="3:3" x14ac:dyDescent="0.25">
      <c r="C3404"/>
    </row>
    <row r="3405" spans="3:3" x14ac:dyDescent="0.25">
      <c r="C3405"/>
    </row>
    <row r="3406" spans="3:3" x14ac:dyDescent="0.25">
      <c r="C3406"/>
    </row>
    <row r="3407" spans="3:3" x14ac:dyDescent="0.25">
      <c r="C3407"/>
    </row>
    <row r="3408" spans="3:3" x14ac:dyDescent="0.25">
      <c r="C3408"/>
    </row>
    <row r="3409" spans="3:3" x14ac:dyDescent="0.25">
      <c r="C3409"/>
    </row>
    <row r="3410" spans="3:3" x14ac:dyDescent="0.25">
      <c r="C3410"/>
    </row>
    <row r="3411" spans="3:3" x14ac:dyDescent="0.25">
      <c r="C3411"/>
    </row>
    <row r="3412" spans="3:3" x14ac:dyDescent="0.25">
      <c r="C3412"/>
    </row>
    <row r="3413" spans="3:3" x14ac:dyDescent="0.25">
      <c r="C3413"/>
    </row>
    <row r="3414" spans="3:3" x14ac:dyDescent="0.25">
      <c r="C3414"/>
    </row>
    <row r="3415" spans="3:3" x14ac:dyDescent="0.25">
      <c r="C3415"/>
    </row>
    <row r="3416" spans="3:3" x14ac:dyDescent="0.25">
      <c r="C3416"/>
    </row>
    <row r="3417" spans="3:3" x14ac:dyDescent="0.25">
      <c r="C3417"/>
    </row>
    <row r="3418" spans="3:3" x14ac:dyDescent="0.25">
      <c r="C3418"/>
    </row>
    <row r="3419" spans="3:3" x14ac:dyDescent="0.25">
      <c r="C3419"/>
    </row>
    <row r="3420" spans="3:3" x14ac:dyDescent="0.25">
      <c r="C3420"/>
    </row>
    <row r="3421" spans="3:3" x14ac:dyDescent="0.25">
      <c r="C3421"/>
    </row>
    <row r="3422" spans="3:3" x14ac:dyDescent="0.25">
      <c r="C3422"/>
    </row>
    <row r="3423" spans="3:3" x14ac:dyDescent="0.25">
      <c r="C3423"/>
    </row>
    <row r="3424" spans="3:3" x14ac:dyDescent="0.25">
      <c r="C3424"/>
    </row>
    <row r="3425" spans="3:3" x14ac:dyDescent="0.25">
      <c r="C3425"/>
    </row>
    <row r="3426" spans="3:3" x14ac:dyDescent="0.25">
      <c r="C3426"/>
    </row>
    <row r="3427" spans="3:3" x14ac:dyDescent="0.25">
      <c r="C3427"/>
    </row>
    <row r="3428" spans="3:3" x14ac:dyDescent="0.25">
      <c r="C3428"/>
    </row>
    <row r="3429" spans="3:3" x14ac:dyDescent="0.25">
      <c r="C3429"/>
    </row>
    <row r="3430" spans="3:3" x14ac:dyDescent="0.25">
      <c r="C3430"/>
    </row>
    <row r="3431" spans="3:3" x14ac:dyDescent="0.25">
      <c r="C3431"/>
    </row>
    <row r="3432" spans="3:3" x14ac:dyDescent="0.25">
      <c r="C3432"/>
    </row>
    <row r="3433" spans="3:3" x14ac:dyDescent="0.25">
      <c r="C3433"/>
    </row>
    <row r="3434" spans="3:3" x14ac:dyDescent="0.25">
      <c r="C3434"/>
    </row>
    <row r="3435" spans="3:3" x14ac:dyDescent="0.25">
      <c r="C3435"/>
    </row>
    <row r="3436" spans="3:3" x14ac:dyDescent="0.25">
      <c r="C3436"/>
    </row>
    <row r="3437" spans="3:3" x14ac:dyDescent="0.25">
      <c r="C3437"/>
    </row>
    <row r="3438" spans="3:3" x14ac:dyDescent="0.25">
      <c r="C3438"/>
    </row>
    <row r="3439" spans="3:3" x14ac:dyDescent="0.25">
      <c r="C3439"/>
    </row>
    <row r="3440" spans="3:3" x14ac:dyDescent="0.25">
      <c r="C3440"/>
    </row>
    <row r="3441" spans="3:3" x14ac:dyDescent="0.25">
      <c r="C3441"/>
    </row>
    <row r="3442" spans="3:3" x14ac:dyDescent="0.25">
      <c r="C3442"/>
    </row>
    <row r="3443" spans="3:3" x14ac:dyDescent="0.25">
      <c r="C3443"/>
    </row>
    <row r="3444" spans="3:3" x14ac:dyDescent="0.25">
      <c r="C3444"/>
    </row>
    <row r="3445" spans="3:3" x14ac:dyDescent="0.25">
      <c r="C3445"/>
    </row>
    <row r="3446" spans="3:3" x14ac:dyDescent="0.25">
      <c r="C3446"/>
    </row>
    <row r="3447" spans="3:3" x14ac:dyDescent="0.25">
      <c r="C3447"/>
    </row>
    <row r="3448" spans="3:3" x14ac:dyDescent="0.25">
      <c r="C3448"/>
    </row>
    <row r="3449" spans="3:3" x14ac:dyDescent="0.25">
      <c r="C3449"/>
    </row>
    <row r="3450" spans="3:3" x14ac:dyDescent="0.25">
      <c r="C3450"/>
    </row>
    <row r="3451" spans="3:3" x14ac:dyDescent="0.25">
      <c r="C3451"/>
    </row>
    <row r="3452" spans="3:3" x14ac:dyDescent="0.25">
      <c r="C3452"/>
    </row>
    <row r="3453" spans="3:3" x14ac:dyDescent="0.25">
      <c r="C3453"/>
    </row>
    <row r="3454" spans="3:3" x14ac:dyDescent="0.25">
      <c r="C3454"/>
    </row>
    <row r="3455" spans="3:3" x14ac:dyDescent="0.25">
      <c r="C3455"/>
    </row>
    <row r="3456" spans="3:3" x14ac:dyDescent="0.25">
      <c r="C3456"/>
    </row>
    <row r="3457" spans="3:3" x14ac:dyDescent="0.25">
      <c r="C3457"/>
    </row>
    <row r="3458" spans="3:3" x14ac:dyDescent="0.25">
      <c r="C3458"/>
    </row>
    <row r="3459" spans="3:3" x14ac:dyDescent="0.25">
      <c r="C3459"/>
    </row>
    <row r="3460" spans="3:3" x14ac:dyDescent="0.25">
      <c r="C3460"/>
    </row>
    <row r="3461" spans="3:3" x14ac:dyDescent="0.25">
      <c r="C3461"/>
    </row>
    <row r="3462" spans="3:3" x14ac:dyDescent="0.25">
      <c r="C3462"/>
    </row>
    <row r="3463" spans="3:3" x14ac:dyDescent="0.25">
      <c r="C3463"/>
    </row>
    <row r="3464" spans="3:3" x14ac:dyDescent="0.25">
      <c r="C3464"/>
    </row>
    <row r="3465" spans="3:3" x14ac:dyDescent="0.25">
      <c r="C3465"/>
    </row>
    <row r="3466" spans="3:3" x14ac:dyDescent="0.25">
      <c r="C3466"/>
    </row>
    <row r="3467" spans="3:3" x14ac:dyDescent="0.25">
      <c r="C3467"/>
    </row>
    <row r="3468" spans="3:3" x14ac:dyDescent="0.25">
      <c r="C3468"/>
    </row>
    <row r="3469" spans="3:3" x14ac:dyDescent="0.25">
      <c r="C3469"/>
    </row>
    <row r="3470" spans="3:3" x14ac:dyDescent="0.25">
      <c r="C3470"/>
    </row>
    <row r="3471" spans="3:3" x14ac:dyDescent="0.25">
      <c r="C3471"/>
    </row>
    <row r="3472" spans="3:3" x14ac:dyDescent="0.25">
      <c r="C3472"/>
    </row>
    <row r="3473" spans="3:3" x14ac:dyDescent="0.25">
      <c r="C3473"/>
    </row>
    <row r="3474" spans="3:3" x14ac:dyDescent="0.25">
      <c r="C3474"/>
    </row>
    <row r="3475" spans="3:3" x14ac:dyDescent="0.25">
      <c r="C3475"/>
    </row>
    <row r="3476" spans="3:3" x14ac:dyDescent="0.25">
      <c r="C3476"/>
    </row>
    <row r="3477" spans="3:3" x14ac:dyDescent="0.25">
      <c r="C3477"/>
    </row>
    <row r="3478" spans="3:3" x14ac:dyDescent="0.25">
      <c r="C3478"/>
    </row>
    <row r="3479" spans="3:3" x14ac:dyDescent="0.25">
      <c r="C3479"/>
    </row>
    <row r="3480" spans="3:3" x14ac:dyDescent="0.25">
      <c r="C3480"/>
    </row>
    <row r="3481" spans="3:3" x14ac:dyDescent="0.25">
      <c r="C3481"/>
    </row>
    <row r="3482" spans="3:3" x14ac:dyDescent="0.25">
      <c r="C3482"/>
    </row>
    <row r="3483" spans="3:3" x14ac:dyDescent="0.25">
      <c r="C3483"/>
    </row>
    <row r="3484" spans="3:3" x14ac:dyDescent="0.25">
      <c r="C3484"/>
    </row>
    <row r="3485" spans="3:3" x14ac:dyDescent="0.25">
      <c r="C3485"/>
    </row>
    <row r="3486" spans="3:3" x14ac:dyDescent="0.25">
      <c r="C3486"/>
    </row>
    <row r="3487" spans="3:3" x14ac:dyDescent="0.25">
      <c r="C3487"/>
    </row>
    <row r="3488" spans="3:3" x14ac:dyDescent="0.25">
      <c r="C3488"/>
    </row>
    <row r="3489" spans="3:3" x14ac:dyDescent="0.25">
      <c r="C3489"/>
    </row>
    <row r="3490" spans="3:3" x14ac:dyDescent="0.25">
      <c r="C3490"/>
    </row>
    <row r="3491" spans="3:3" x14ac:dyDescent="0.25">
      <c r="C3491"/>
    </row>
    <row r="3492" spans="3:3" x14ac:dyDescent="0.25">
      <c r="C3492"/>
    </row>
    <row r="3493" spans="3:3" x14ac:dyDescent="0.25">
      <c r="C3493"/>
    </row>
    <row r="3494" spans="3:3" x14ac:dyDescent="0.25">
      <c r="C3494"/>
    </row>
    <row r="3495" spans="3:3" x14ac:dyDescent="0.25">
      <c r="C3495"/>
    </row>
    <row r="3496" spans="3:3" x14ac:dyDescent="0.25">
      <c r="C3496"/>
    </row>
    <row r="3497" spans="3:3" x14ac:dyDescent="0.25">
      <c r="C3497"/>
    </row>
    <row r="3498" spans="3:3" x14ac:dyDescent="0.25">
      <c r="C3498"/>
    </row>
    <row r="3499" spans="3:3" x14ac:dyDescent="0.25">
      <c r="C3499"/>
    </row>
    <row r="3500" spans="3:3" x14ac:dyDescent="0.25">
      <c r="C3500"/>
    </row>
    <row r="3501" spans="3:3" x14ac:dyDescent="0.25">
      <c r="C3501"/>
    </row>
    <row r="3502" spans="3:3" x14ac:dyDescent="0.25">
      <c r="C3502"/>
    </row>
    <row r="3503" spans="3:3" x14ac:dyDescent="0.25">
      <c r="C3503"/>
    </row>
    <row r="3504" spans="3:3" x14ac:dyDescent="0.25">
      <c r="C3504"/>
    </row>
    <row r="3505" spans="3:3" x14ac:dyDescent="0.25">
      <c r="C3505"/>
    </row>
    <row r="3506" spans="3:3" x14ac:dyDescent="0.25">
      <c r="C3506"/>
    </row>
    <row r="3507" spans="3:3" x14ac:dyDescent="0.25">
      <c r="C3507"/>
    </row>
    <row r="3508" spans="3:3" x14ac:dyDescent="0.25">
      <c r="C3508"/>
    </row>
    <row r="3509" spans="3:3" x14ac:dyDescent="0.25">
      <c r="C3509"/>
    </row>
    <row r="3510" spans="3:3" x14ac:dyDescent="0.25">
      <c r="C3510"/>
    </row>
    <row r="3511" spans="3:3" x14ac:dyDescent="0.25">
      <c r="C3511"/>
    </row>
    <row r="3512" spans="3:3" x14ac:dyDescent="0.25">
      <c r="C3512"/>
    </row>
    <row r="3513" spans="3:3" x14ac:dyDescent="0.25">
      <c r="C3513"/>
    </row>
    <row r="3514" spans="3:3" x14ac:dyDescent="0.25">
      <c r="C3514"/>
    </row>
    <row r="3515" spans="3:3" x14ac:dyDescent="0.25">
      <c r="C3515"/>
    </row>
    <row r="3516" spans="3:3" x14ac:dyDescent="0.25">
      <c r="C3516"/>
    </row>
    <row r="3517" spans="3:3" x14ac:dyDescent="0.25">
      <c r="C3517"/>
    </row>
    <row r="3518" spans="3:3" x14ac:dyDescent="0.25">
      <c r="C3518"/>
    </row>
    <row r="3519" spans="3:3" x14ac:dyDescent="0.25">
      <c r="C3519"/>
    </row>
    <row r="3520" spans="3:3" x14ac:dyDescent="0.25">
      <c r="C3520"/>
    </row>
    <row r="3521" spans="3:3" x14ac:dyDescent="0.25">
      <c r="C3521"/>
    </row>
    <row r="3522" spans="3:3" x14ac:dyDescent="0.25">
      <c r="C3522"/>
    </row>
    <row r="3523" spans="3:3" x14ac:dyDescent="0.25">
      <c r="C3523"/>
    </row>
    <row r="3524" spans="3:3" x14ac:dyDescent="0.25">
      <c r="C3524"/>
    </row>
    <row r="3525" spans="3:3" x14ac:dyDescent="0.25">
      <c r="C3525"/>
    </row>
    <row r="3526" spans="3:3" x14ac:dyDescent="0.25">
      <c r="C3526"/>
    </row>
    <row r="3527" spans="3:3" x14ac:dyDescent="0.25">
      <c r="C3527"/>
    </row>
    <row r="3528" spans="3:3" x14ac:dyDescent="0.25">
      <c r="C3528"/>
    </row>
    <row r="3529" spans="3:3" x14ac:dyDescent="0.25">
      <c r="C3529"/>
    </row>
    <row r="3530" spans="3:3" x14ac:dyDescent="0.25">
      <c r="C3530"/>
    </row>
    <row r="3531" spans="3:3" x14ac:dyDescent="0.25">
      <c r="C3531"/>
    </row>
    <row r="3532" spans="3:3" x14ac:dyDescent="0.25">
      <c r="C3532"/>
    </row>
    <row r="3533" spans="3:3" x14ac:dyDescent="0.25">
      <c r="C3533"/>
    </row>
    <row r="3534" spans="3:3" x14ac:dyDescent="0.25">
      <c r="C3534"/>
    </row>
    <row r="3535" spans="3:3" x14ac:dyDescent="0.25">
      <c r="C3535"/>
    </row>
    <row r="3536" spans="3:3" x14ac:dyDescent="0.25">
      <c r="C3536"/>
    </row>
    <row r="3537" spans="3:3" x14ac:dyDescent="0.25">
      <c r="C3537"/>
    </row>
    <row r="3538" spans="3:3" x14ac:dyDescent="0.25">
      <c r="C3538"/>
    </row>
    <row r="3539" spans="3:3" x14ac:dyDescent="0.25">
      <c r="C3539"/>
    </row>
    <row r="3540" spans="3:3" x14ac:dyDescent="0.25">
      <c r="C3540"/>
    </row>
    <row r="3541" spans="3:3" x14ac:dyDescent="0.25">
      <c r="C3541"/>
    </row>
    <row r="3542" spans="3:3" x14ac:dyDescent="0.25">
      <c r="C3542"/>
    </row>
    <row r="3543" spans="3:3" x14ac:dyDescent="0.25">
      <c r="C3543"/>
    </row>
    <row r="3544" spans="3:3" x14ac:dyDescent="0.25">
      <c r="C3544"/>
    </row>
    <row r="3545" spans="3:3" x14ac:dyDescent="0.25">
      <c r="C3545"/>
    </row>
    <row r="3546" spans="3:3" x14ac:dyDescent="0.25">
      <c r="C3546"/>
    </row>
    <row r="3547" spans="3:3" x14ac:dyDescent="0.25">
      <c r="C3547"/>
    </row>
    <row r="3548" spans="3:3" x14ac:dyDescent="0.25">
      <c r="C3548"/>
    </row>
    <row r="3549" spans="3:3" x14ac:dyDescent="0.25">
      <c r="C3549"/>
    </row>
    <row r="3550" spans="3:3" x14ac:dyDescent="0.25">
      <c r="C3550"/>
    </row>
    <row r="3551" spans="3:3" x14ac:dyDescent="0.25">
      <c r="C3551"/>
    </row>
    <row r="3552" spans="3:3" x14ac:dyDescent="0.25">
      <c r="C3552"/>
    </row>
    <row r="3553" spans="3:3" x14ac:dyDescent="0.25">
      <c r="C3553"/>
    </row>
    <row r="3554" spans="3:3" x14ac:dyDescent="0.25">
      <c r="C3554"/>
    </row>
    <row r="3555" spans="3:3" x14ac:dyDescent="0.25">
      <c r="C3555"/>
    </row>
    <row r="3556" spans="3:3" x14ac:dyDescent="0.25">
      <c r="C3556"/>
    </row>
    <row r="3557" spans="3:3" x14ac:dyDescent="0.25">
      <c r="C3557"/>
    </row>
    <row r="3558" spans="3:3" x14ac:dyDescent="0.25">
      <c r="C3558"/>
    </row>
    <row r="3559" spans="3:3" x14ac:dyDescent="0.25">
      <c r="C3559"/>
    </row>
    <row r="3560" spans="3:3" x14ac:dyDescent="0.25">
      <c r="C3560"/>
    </row>
    <row r="3561" spans="3:3" x14ac:dyDescent="0.25">
      <c r="C3561"/>
    </row>
    <row r="3562" spans="3:3" x14ac:dyDescent="0.25">
      <c r="C3562"/>
    </row>
    <row r="3563" spans="3:3" x14ac:dyDescent="0.25">
      <c r="C3563"/>
    </row>
    <row r="3564" spans="3:3" x14ac:dyDescent="0.25">
      <c r="C3564"/>
    </row>
    <row r="3565" spans="3:3" x14ac:dyDescent="0.25">
      <c r="C3565"/>
    </row>
    <row r="3566" spans="3:3" x14ac:dyDescent="0.25">
      <c r="C3566"/>
    </row>
    <row r="3567" spans="3:3" x14ac:dyDescent="0.25">
      <c r="C3567"/>
    </row>
    <row r="3568" spans="3:3" x14ac:dyDescent="0.25">
      <c r="C3568"/>
    </row>
    <row r="3569" spans="3:3" x14ac:dyDescent="0.25">
      <c r="C3569"/>
    </row>
    <row r="3570" spans="3:3" x14ac:dyDescent="0.25">
      <c r="C3570"/>
    </row>
    <row r="3571" spans="3:3" x14ac:dyDescent="0.25">
      <c r="C3571"/>
    </row>
    <row r="3572" spans="3:3" x14ac:dyDescent="0.25">
      <c r="C3572"/>
    </row>
    <row r="3573" spans="3:3" x14ac:dyDescent="0.25">
      <c r="C3573"/>
    </row>
    <row r="3574" spans="3:3" x14ac:dyDescent="0.25">
      <c r="C3574"/>
    </row>
    <row r="3575" spans="3:3" x14ac:dyDescent="0.25">
      <c r="C3575"/>
    </row>
    <row r="3576" spans="3:3" x14ac:dyDescent="0.25">
      <c r="C3576"/>
    </row>
    <row r="3577" spans="3:3" x14ac:dyDescent="0.25">
      <c r="C3577"/>
    </row>
    <row r="3578" spans="3:3" x14ac:dyDescent="0.25">
      <c r="C3578"/>
    </row>
    <row r="3579" spans="3:3" x14ac:dyDescent="0.25">
      <c r="C3579"/>
    </row>
    <row r="3580" spans="3:3" x14ac:dyDescent="0.25">
      <c r="C3580"/>
    </row>
    <row r="3581" spans="3:3" x14ac:dyDescent="0.25">
      <c r="C3581"/>
    </row>
    <row r="3582" spans="3:3" x14ac:dyDescent="0.25">
      <c r="C3582"/>
    </row>
    <row r="3583" spans="3:3" x14ac:dyDescent="0.25">
      <c r="C3583"/>
    </row>
    <row r="3584" spans="3:3" x14ac:dyDescent="0.25">
      <c r="C3584"/>
    </row>
    <row r="3585" spans="3:3" x14ac:dyDescent="0.25">
      <c r="C3585"/>
    </row>
    <row r="3586" spans="3:3" x14ac:dyDescent="0.25">
      <c r="C3586"/>
    </row>
    <row r="3587" spans="3:3" x14ac:dyDescent="0.25">
      <c r="C3587"/>
    </row>
    <row r="3588" spans="3:3" x14ac:dyDescent="0.25">
      <c r="C3588"/>
    </row>
    <row r="3589" spans="3:3" x14ac:dyDescent="0.25">
      <c r="C3589"/>
    </row>
    <row r="3590" spans="3:3" x14ac:dyDescent="0.25">
      <c r="C3590"/>
    </row>
    <row r="3591" spans="3:3" x14ac:dyDescent="0.25">
      <c r="C3591"/>
    </row>
    <row r="3592" spans="3:3" x14ac:dyDescent="0.25">
      <c r="C3592"/>
    </row>
    <row r="3593" spans="3:3" x14ac:dyDescent="0.25">
      <c r="C3593"/>
    </row>
    <row r="3594" spans="3:3" x14ac:dyDescent="0.25">
      <c r="C3594"/>
    </row>
    <row r="3595" spans="3:3" x14ac:dyDescent="0.25">
      <c r="C3595"/>
    </row>
    <row r="3596" spans="3:3" x14ac:dyDescent="0.25">
      <c r="C3596"/>
    </row>
    <row r="3597" spans="3:3" x14ac:dyDescent="0.25">
      <c r="C3597"/>
    </row>
    <row r="3598" spans="3:3" x14ac:dyDescent="0.25">
      <c r="C3598"/>
    </row>
    <row r="3599" spans="3:3" x14ac:dyDescent="0.25">
      <c r="C3599"/>
    </row>
    <row r="3600" spans="3:3" x14ac:dyDescent="0.25">
      <c r="C3600"/>
    </row>
    <row r="3601" spans="3:3" x14ac:dyDescent="0.25">
      <c r="C3601"/>
    </row>
    <row r="3602" spans="3:3" x14ac:dyDescent="0.25">
      <c r="C3602"/>
    </row>
    <row r="3603" spans="3:3" x14ac:dyDescent="0.25">
      <c r="C3603"/>
    </row>
    <row r="3604" spans="3:3" x14ac:dyDescent="0.25">
      <c r="C3604"/>
    </row>
    <row r="3605" spans="3:3" x14ac:dyDescent="0.25">
      <c r="C3605"/>
    </row>
    <row r="3606" spans="3:3" x14ac:dyDescent="0.25">
      <c r="C3606"/>
    </row>
    <row r="3607" spans="3:3" x14ac:dyDescent="0.25">
      <c r="C3607"/>
    </row>
    <row r="3608" spans="3:3" x14ac:dyDescent="0.25">
      <c r="C3608"/>
    </row>
    <row r="3609" spans="3:3" x14ac:dyDescent="0.25">
      <c r="C3609"/>
    </row>
    <row r="3610" spans="3:3" x14ac:dyDescent="0.25">
      <c r="C3610"/>
    </row>
    <row r="3611" spans="3:3" x14ac:dyDescent="0.25">
      <c r="C3611"/>
    </row>
    <row r="3612" spans="3:3" x14ac:dyDescent="0.25">
      <c r="C3612"/>
    </row>
    <row r="3613" spans="3:3" x14ac:dyDescent="0.25">
      <c r="C3613"/>
    </row>
    <row r="3614" spans="3:3" x14ac:dyDescent="0.25">
      <c r="C3614"/>
    </row>
    <row r="3615" spans="3:3" x14ac:dyDescent="0.25">
      <c r="C3615"/>
    </row>
    <row r="3616" spans="3:3" x14ac:dyDescent="0.25">
      <c r="C3616"/>
    </row>
    <row r="3617" spans="3:3" x14ac:dyDescent="0.25">
      <c r="C3617"/>
    </row>
    <row r="3618" spans="3:3" x14ac:dyDescent="0.25">
      <c r="C3618"/>
    </row>
    <row r="3619" spans="3:3" x14ac:dyDescent="0.25">
      <c r="C3619"/>
    </row>
    <row r="3620" spans="3:3" x14ac:dyDescent="0.25">
      <c r="C3620"/>
    </row>
    <row r="3621" spans="3:3" x14ac:dyDescent="0.25">
      <c r="C3621"/>
    </row>
    <row r="3622" spans="3:3" x14ac:dyDescent="0.25">
      <c r="C3622"/>
    </row>
    <row r="3623" spans="3:3" x14ac:dyDescent="0.25">
      <c r="C3623"/>
    </row>
    <row r="3624" spans="3:3" x14ac:dyDescent="0.25">
      <c r="C3624"/>
    </row>
    <row r="3625" spans="3:3" x14ac:dyDescent="0.25">
      <c r="C3625"/>
    </row>
    <row r="3626" spans="3:3" x14ac:dyDescent="0.25">
      <c r="C3626"/>
    </row>
    <row r="3627" spans="3:3" x14ac:dyDescent="0.25">
      <c r="C3627"/>
    </row>
    <row r="3628" spans="3:3" x14ac:dyDescent="0.25">
      <c r="C3628"/>
    </row>
    <row r="3629" spans="3:3" x14ac:dyDescent="0.25">
      <c r="C3629"/>
    </row>
    <row r="3630" spans="3:3" x14ac:dyDescent="0.25">
      <c r="C3630"/>
    </row>
    <row r="3631" spans="3:3" x14ac:dyDescent="0.25">
      <c r="C3631"/>
    </row>
    <row r="3632" spans="3:3" x14ac:dyDescent="0.25">
      <c r="C3632"/>
    </row>
    <row r="3633" spans="3:3" x14ac:dyDescent="0.25">
      <c r="C3633"/>
    </row>
    <row r="3634" spans="3:3" x14ac:dyDescent="0.25">
      <c r="C3634"/>
    </row>
    <row r="3635" spans="3:3" x14ac:dyDescent="0.25">
      <c r="C3635"/>
    </row>
    <row r="3636" spans="3:3" x14ac:dyDescent="0.25">
      <c r="C3636"/>
    </row>
    <row r="3637" spans="3:3" x14ac:dyDescent="0.25">
      <c r="C3637"/>
    </row>
    <row r="3638" spans="3:3" x14ac:dyDescent="0.25">
      <c r="C3638"/>
    </row>
    <row r="3639" spans="3:3" x14ac:dyDescent="0.25">
      <c r="C3639"/>
    </row>
    <row r="3640" spans="3:3" x14ac:dyDescent="0.25">
      <c r="C3640"/>
    </row>
    <row r="3641" spans="3:3" x14ac:dyDescent="0.25">
      <c r="C3641"/>
    </row>
    <row r="3642" spans="3:3" x14ac:dyDescent="0.25">
      <c r="C3642"/>
    </row>
    <row r="3643" spans="3:3" x14ac:dyDescent="0.25">
      <c r="C3643"/>
    </row>
    <row r="3644" spans="3:3" x14ac:dyDescent="0.25">
      <c r="C3644"/>
    </row>
    <row r="3645" spans="3:3" x14ac:dyDescent="0.25">
      <c r="C3645"/>
    </row>
    <row r="3646" spans="3:3" x14ac:dyDescent="0.25">
      <c r="C3646"/>
    </row>
    <row r="3647" spans="3:3" x14ac:dyDescent="0.25">
      <c r="C3647"/>
    </row>
    <row r="3648" spans="3:3" x14ac:dyDescent="0.25">
      <c r="C3648"/>
    </row>
    <row r="3649" spans="3:3" x14ac:dyDescent="0.25">
      <c r="C3649"/>
    </row>
    <row r="3650" spans="3:3" x14ac:dyDescent="0.25">
      <c r="C3650"/>
    </row>
    <row r="3651" spans="3:3" x14ac:dyDescent="0.25">
      <c r="C3651"/>
    </row>
    <row r="3652" spans="3:3" x14ac:dyDescent="0.25">
      <c r="C3652"/>
    </row>
    <row r="3653" spans="3:3" x14ac:dyDescent="0.25">
      <c r="C3653"/>
    </row>
    <row r="3654" spans="3:3" x14ac:dyDescent="0.25">
      <c r="C3654"/>
    </row>
    <row r="3655" spans="3:3" x14ac:dyDescent="0.25">
      <c r="C3655"/>
    </row>
    <row r="3656" spans="3:3" x14ac:dyDescent="0.25">
      <c r="C3656"/>
    </row>
    <row r="3657" spans="3:3" x14ac:dyDescent="0.25">
      <c r="C3657"/>
    </row>
    <row r="3658" spans="3:3" x14ac:dyDescent="0.25">
      <c r="C3658"/>
    </row>
    <row r="3659" spans="3:3" x14ac:dyDescent="0.25">
      <c r="C3659"/>
    </row>
    <row r="3660" spans="3:3" x14ac:dyDescent="0.25">
      <c r="C3660"/>
    </row>
    <row r="3661" spans="3:3" x14ac:dyDescent="0.25">
      <c r="C3661"/>
    </row>
    <row r="3662" spans="3:3" x14ac:dyDescent="0.25">
      <c r="C3662"/>
    </row>
    <row r="3663" spans="3:3" x14ac:dyDescent="0.25">
      <c r="C3663"/>
    </row>
    <row r="3664" spans="3:3" x14ac:dyDescent="0.25">
      <c r="C3664"/>
    </row>
    <row r="3665" spans="3:3" x14ac:dyDescent="0.25">
      <c r="C3665"/>
    </row>
    <row r="3666" spans="3:3" x14ac:dyDescent="0.25">
      <c r="C3666"/>
    </row>
    <row r="3667" spans="3:3" x14ac:dyDescent="0.25">
      <c r="C3667"/>
    </row>
    <row r="3668" spans="3:3" x14ac:dyDescent="0.25">
      <c r="C3668"/>
    </row>
    <row r="3669" spans="3:3" x14ac:dyDescent="0.25">
      <c r="C3669"/>
    </row>
    <row r="3670" spans="3:3" x14ac:dyDescent="0.25">
      <c r="C3670"/>
    </row>
    <row r="3671" spans="3:3" x14ac:dyDescent="0.25">
      <c r="C3671"/>
    </row>
    <row r="3672" spans="3:3" x14ac:dyDescent="0.25">
      <c r="C3672"/>
    </row>
    <row r="3673" spans="3:3" x14ac:dyDescent="0.25">
      <c r="C3673"/>
    </row>
    <row r="3674" spans="3:3" x14ac:dyDescent="0.25">
      <c r="C3674"/>
    </row>
    <row r="3675" spans="3:3" x14ac:dyDescent="0.25">
      <c r="C3675"/>
    </row>
    <row r="3676" spans="3:3" x14ac:dyDescent="0.25">
      <c r="C3676"/>
    </row>
    <row r="3677" spans="3:3" x14ac:dyDescent="0.25">
      <c r="C3677"/>
    </row>
    <row r="3678" spans="3:3" x14ac:dyDescent="0.25">
      <c r="C3678"/>
    </row>
    <row r="3679" spans="3:3" x14ac:dyDescent="0.25">
      <c r="C3679"/>
    </row>
    <row r="3680" spans="3:3" x14ac:dyDescent="0.25">
      <c r="C3680"/>
    </row>
    <row r="3681" spans="3:3" x14ac:dyDescent="0.25">
      <c r="C3681"/>
    </row>
    <row r="3682" spans="3:3" x14ac:dyDescent="0.25">
      <c r="C3682"/>
    </row>
    <row r="3683" spans="3:3" x14ac:dyDescent="0.25">
      <c r="C3683"/>
    </row>
    <row r="3684" spans="3:3" x14ac:dyDescent="0.25">
      <c r="C3684"/>
    </row>
    <row r="3685" spans="3:3" x14ac:dyDescent="0.25">
      <c r="C3685"/>
    </row>
    <row r="3686" spans="3:3" x14ac:dyDescent="0.25">
      <c r="C3686"/>
    </row>
    <row r="3687" spans="3:3" x14ac:dyDescent="0.25">
      <c r="C3687"/>
    </row>
    <row r="3688" spans="3:3" x14ac:dyDescent="0.25">
      <c r="C3688"/>
    </row>
    <row r="3689" spans="3:3" x14ac:dyDescent="0.25">
      <c r="C3689"/>
    </row>
    <row r="3690" spans="3:3" x14ac:dyDescent="0.25">
      <c r="C3690"/>
    </row>
    <row r="3691" spans="3:3" x14ac:dyDescent="0.25">
      <c r="C3691"/>
    </row>
    <row r="3692" spans="3:3" x14ac:dyDescent="0.25">
      <c r="C3692"/>
    </row>
    <row r="3693" spans="3:3" x14ac:dyDescent="0.25">
      <c r="C3693"/>
    </row>
    <row r="3694" spans="3:3" x14ac:dyDescent="0.25">
      <c r="C3694"/>
    </row>
    <row r="3695" spans="3:3" x14ac:dyDescent="0.25">
      <c r="C3695"/>
    </row>
    <row r="3696" spans="3:3" x14ac:dyDescent="0.25">
      <c r="C3696"/>
    </row>
    <row r="3697" spans="3:3" x14ac:dyDescent="0.25">
      <c r="C3697"/>
    </row>
    <row r="3698" spans="3:3" x14ac:dyDescent="0.25">
      <c r="C3698"/>
    </row>
    <row r="3699" spans="3:3" x14ac:dyDescent="0.25">
      <c r="C3699"/>
    </row>
    <row r="3700" spans="3:3" x14ac:dyDescent="0.25">
      <c r="C3700"/>
    </row>
    <row r="3701" spans="3:3" x14ac:dyDescent="0.25">
      <c r="C3701"/>
    </row>
    <row r="3702" spans="3:3" x14ac:dyDescent="0.25">
      <c r="C3702"/>
    </row>
    <row r="3703" spans="3:3" x14ac:dyDescent="0.25">
      <c r="C3703"/>
    </row>
    <row r="3704" spans="3:3" x14ac:dyDescent="0.25">
      <c r="C3704"/>
    </row>
    <row r="3705" spans="3:3" x14ac:dyDescent="0.25">
      <c r="C3705"/>
    </row>
    <row r="3706" spans="3:3" x14ac:dyDescent="0.25">
      <c r="C3706"/>
    </row>
    <row r="3707" spans="3:3" x14ac:dyDescent="0.25">
      <c r="C3707"/>
    </row>
    <row r="3708" spans="3:3" x14ac:dyDescent="0.25">
      <c r="C3708"/>
    </row>
    <row r="3709" spans="3:3" x14ac:dyDescent="0.25">
      <c r="C3709"/>
    </row>
    <row r="3710" spans="3:3" x14ac:dyDescent="0.25">
      <c r="C3710"/>
    </row>
    <row r="3711" spans="3:3" x14ac:dyDescent="0.25">
      <c r="C3711"/>
    </row>
    <row r="3712" spans="3:3" x14ac:dyDescent="0.25">
      <c r="C3712"/>
    </row>
    <row r="3713" spans="3:3" x14ac:dyDescent="0.25">
      <c r="C3713"/>
    </row>
    <row r="3714" spans="3:3" x14ac:dyDescent="0.25">
      <c r="C3714"/>
    </row>
    <row r="3715" spans="3:3" x14ac:dyDescent="0.25">
      <c r="C3715"/>
    </row>
    <row r="3716" spans="3:3" x14ac:dyDescent="0.25">
      <c r="C3716"/>
    </row>
    <row r="3717" spans="3:3" x14ac:dyDescent="0.25">
      <c r="C3717"/>
    </row>
    <row r="3718" spans="3:3" x14ac:dyDescent="0.25">
      <c r="C3718"/>
    </row>
    <row r="3719" spans="3:3" x14ac:dyDescent="0.25">
      <c r="C3719"/>
    </row>
    <row r="3720" spans="3:3" x14ac:dyDescent="0.25">
      <c r="C3720"/>
    </row>
    <row r="3721" spans="3:3" x14ac:dyDescent="0.25">
      <c r="C3721"/>
    </row>
    <row r="3722" spans="3:3" x14ac:dyDescent="0.25">
      <c r="C3722"/>
    </row>
    <row r="3723" spans="3:3" x14ac:dyDescent="0.25">
      <c r="C3723"/>
    </row>
    <row r="3724" spans="3:3" x14ac:dyDescent="0.25">
      <c r="C3724"/>
    </row>
    <row r="3725" spans="3:3" x14ac:dyDescent="0.25">
      <c r="C3725"/>
    </row>
    <row r="3726" spans="3:3" x14ac:dyDescent="0.25">
      <c r="C3726"/>
    </row>
    <row r="3727" spans="3:3" x14ac:dyDescent="0.25">
      <c r="C3727"/>
    </row>
    <row r="3728" spans="3:3" x14ac:dyDescent="0.25">
      <c r="C3728"/>
    </row>
    <row r="3729" spans="3:3" x14ac:dyDescent="0.25">
      <c r="C3729"/>
    </row>
    <row r="3730" spans="3:3" x14ac:dyDescent="0.25">
      <c r="C3730"/>
    </row>
    <row r="3731" spans="3:3" x14ac:dyDescent="0.25">
      <c r="C3731"/>
    </row>
    <row r="3732" spans="3:3" x14ac:dyDescent="0.25">
      <c r="C3732"/>
    </row>
    <row r="3733" spans="3:3" x14ac:dyDescent="0.25">
      <c r="C3733"/>
    </row>
    <row r="3734" spans="3:3" x14ac:dyDescent="0.25">
      <c r="C3734"/>
    </row>
    <row r="3735" spans="3:3" x14ac:dyDescent="0.25">
      <c r="C3735"/>
    </row>
    <row r="3736" spans="3:3" x14ac:dyDescent="0.25">
      <c r="C3736"/>
    </row>
    <row r="3737" spans="3:3" x14ac:dyDescent="0.25">
      <c r="C3737"/>
    </row>
    <row r="3738" spans="3:3" x14ac:dyDescent="0.25">
      <c r="C3738"/>
    </row>
    <row r="3739" spans="3:3" x14ac:dyDescent="0.25">
      <c r="C3739"/>
    </row>
    <row r="3740" spans="3:3" x14ac:dyDescent="0.25">
      <c r="C3740"/>
    </row>
    <row r="3741" spans="3:3" x14ac:dyDescent="0.25">
      <c r="C3741"/>
    </row>
    <row r="3742" spans="3:3" x14ac:dyDescent="0.25">
      <c r="C3742"/>
    </row>
    <row r="3743" spans="3:3" x14ac:dyDescent="0.25">
      <c r="C3743"/>
    </row>
    <row r="3744" spans="3:3" x14ac:dyDescent="0.25">
      <c r="C3744"/>
    </row>
    <row r="3745" spans="3:3" x14ac:dyDescent="0.25">
      <c r="C3745"/>
    </row>
    <row r="3746" spans="3:3" x14ac:dyDescent="0.25">
      <c r="C3746"/>
    </row>
    <row r="3747" spans="3:3" x14ac:dyDescent="0.25">
      <c r="C3747"/>
    </row>
    <row r="3748" spans="3:3" x14ac:dyDescent="0.25">
      <c r="C3748"/>
    </row>
    <row r="3749" spans="3:3" x14ac:dyDescent="0.25">
      <c r="C3749"/>
    </row>
    <row r="3750" spans="3:3" x14ac:dyDescent="0.25">
      <c r="C3750"/>
    </row>
    <row r="3751" spans="3:3" x14ac:dyDescent="0.25">
      <c r="C3751"/>
    </row>
    <row r="3752" spans="3:3" x14ac:dyDescent="0.25">
      <c r="C3752"/>
    </row>
    <row r="3753" spans="3:3" x14ac:dyDescent="0.25">
      <c r="C3753"/>
    </row>
    <row r="3754" spans="3:3" x14ac:dyDescent="0.25">
      <c r="C3754"/>
    </row>
    <row r="3755" spans="3:3" x14ac:dyDescent="0.25">
      <c r="C3755"/>
    </row>
    <row r="3756" spans="3:3" x14ac:dyDescent="0.25">
      <c r="C3756"/>
    </row>
    <row r="3757" spans="3:3" x14ac:dyDescent="0.25">
      <c r="C3757"/>
    </row>
    <row r="3758" spans="3:3" x14ac:dyDescent="0.25">
      <c r="C3758"/>
    </row>
    <row r="3759" spans="3:3" x14ac:dyDescent="0.25">
      <c r="C3759"/>
    </row>
    <row r="3760" spans="3:3" x14ac:dyDescent="0.25">
      <c r="C3760"/>
    </row>
    <row r="3761" spans="3:3" x14ac:dyDescent="0.25">
      <c r="C3761"/>
    </row>
    <row r="3762" spans="3:3" x14ac:dyDescent="0.25">
      <c r="C3762"/>
    </row>
    <row r="3763" spans="3:3" x14ac:dyDescent="0.25">
      <c r="C3763"/>
    </row>
    <row r="3764" spans="3:3" x14ac:dyDescent="0.25">
      <c r="C3764"/>
    </row>
    <row r="3765" spans="3:3" x14ac:dyDescent="0.25">
      <c r="C3765"/>
    </row>
    <row r="3766" spans="3:3" x14ac:dyDescent="0.25">
      <c r="C3766"/>
    </row>
    <row r="3767" spans="3:3" x14ac:dyDescent="0.25">
      <c r="C3767"/>
    </row>
    <row r="3768" spans="3:3" x14ac:dyDescent="0.25">
      <c r="C3768"/>
    </row>
    <row r="3769" spans="3:3" x14ac:dyDescent="0.25">
      <c r="C3769"/>
    </row>
    <row r="3770" spans="3:3" x14ac:dyDescent="0.25">
      <c r="C3770"/>
    </row>
    <row r="3771" spans="3:3" x14ac:dyDescent="0.25">
      <c r="C3771"/>
    </row>
    <row r="3772" spans="3:3" x14ac:dyDescent="0.25">
      <c r="C3772"/>
    </row>
    <row r="3773" spans="3:3" x14ac:dyDescent="0.25">
      <c r="C3773"/>
    </row>
    <row r="3774" spans="3:3" x14ac:dyDescent="0.25">
      <c r="C3774"/>
    </row>
    <row r="3775" spans="3:3" x14ac:dyDescent="0.25">
      <c r="C3775"/>
    </row>
    <row r="3776" spans="3:3" x14ac:dyDescent="0.25">
      <c r="C3776"/>
    </row>
    <row r="3777" spans="3:3" x14ac:dyDescent="0.25">
      <c r="C3777"/>
    </row>
    <row r="3778" spans="3:3" x14ac:dyDescent="0.25">
      <c r="C3778"/>
    </row>
    <row r="3779" spans="3:3" x14ac:dyDescent="0.25">
      <c r="C3779"/>
    </row>
    <row r="3780" spans="3:3" x14ac:dyDescent="0.25">
      <c r="C3780"/>
    </row>
    <row r="3781" spans="3:3" x14ac:dyDescent="0.25">
      <c r="C3781"/>
    </row>
    <row r="3782" spans="3:3" x14ac:dyDescent="0.25">
      <c r="C3782"/>
    </row>
    <row r="3783" spans="3:3" x14ac:dyDescent="0.25">
      <c r="C3783"/>
    </row>
    <row r="3784" spans="3:3" x14ac:dyDescent="0.25">
      <c r="C3784"/>
    </row>
    <row r="3785" spans="3:3" x14ac:dyDescent="0.25">
      <c r="C3785"/>
    </row>
    <row r="3786" spans="3:3" x14ac:dyDescent="0.25">
      <c r="C3786"/>
    </row>
    <row r="3787" spans="3:3" x14ac:dyDescent="0.25">
      <c r="C3787"/>
    </row>
    <row r="3788" spans="3:3" x14ac:dyDescent="0.25">
      <c r="C3788"/>
    </row>
    <row r="3789" spans="3:3" x14ac:dyDescent="0.25">
      <c r="C3789"/>
    </row>
    <row r="3790" spans="3:3" x14ac:dyDescent="0.25">
      <c r="C3790"/>
    </row>
    <row r="3791" spans="3:3" x14ac:dyDescent="0.25">
      <c r="C3791"/>
    </row>
    <row r="3792" spans="3:3" x14ac:dyDescent="0.25">
      <c r="C3792"/>
    </row>
    <row r="3793" spans="3:3" x14ac:dyDescent="0.25">
      <c r="C3793"/>
    </row>
    <row r="3794" spans="3:3" x14ac:dyDescent="0.25">
      <c r="C3794"/>
    </row>
    <row r="3795" spans="3:3" x14ac:dyDescent="0.25">
      <c r="C3795"/>
    </row>
    <row r="3796" spans="3:3" x14ac:dyDescent="0.25">
      <c r="C3796"/>
    </row>
    <row r="3797" spans="3:3" x14ac:dyDescent="0.25">
      <c r="C3797"/>
    </row>
    <row r="3798" spans="3:3" x14ac:dyDescent="0.25">
      <c r="C3798"/>
    </row>
    <row r="3799" spans="3:3" x14ac:dyDescent="0.25">
      <c r="C3799"/>
    </row>
    <row r="3800" spans="3:3" x14ac:dyDescent="0.25">
      <c r="C3800"/>
    </row>
    <row r="3801" spans="3:3" x14ac:dyDescent="0.25">
      <c r="C3801"/>
    </row>
    <row r="3802" spans="3:3" x14ac:dyDescent="0.25">
      <c r="C3802"/>
    </row>
    <row r="3803" spans="3:3" x14ac:dyDescent="0.25">
      <c r="C3803"/>
    </row>
    <row r="3804" spans="3:3" x14ac:dyDescent="0.25">
      <c r="C3804"/>
    </row>
    <row r="3805" spans="3:3" x14ac:dyDescent="0.25">
      <c r="C3805"/>
    </row>
    <row r="3806" spans="3:3" x14ac:dyDescent="0.25">
      <c r="C3806"/>
    </row>
    <row r="3807" spans="3:3" x14ac:dyDescent="0.25">
      <c r="C3807"/>
    </row>
    <row r="3808" spans="3:3" x14ac:dyDescent="0.25">
      <c r="C3808"/>
    </row>
    <row r="3809" spans="3:3" x14ac:dyDescent="0.25">
      <c r="C3809"/>
    </row>
    <row r="3810" spans="3:3" x14ac:dyDescent="0.25">
      <c r="C3810"/>
    </row>
    <row r="3811" spans="3:3" x14ac:dyDescent="0.25">
      <c r="C3811"/>
    </row>
    <row r="3812" spans="3:3" x14ac:dyDescent="0.25">
      <c r="C3812"/>
    </row>
    <row r="3813" spans="3:3" x14ac:dyDescent="0.25">
      <c r="C3813"/>
    </row>
    <row r="3814" spans="3:3" x14ac:dyDescent="0.25">
      <c r="C3814"/>
    </row>
    <row r="3815" spans="3:3" x14ac:dyDescent="0.25">
      <c r="C3815"/>
    </row>
    <row r="3816" spans="3:3" x14ac:dyDescent="0.25">
      <c r="C3816"/>
    </row>
    <row r="3817" spans="3:3" x14ac:dyDescent="0.25">
      <c r="C3817"/>
    </row>
    <row r="3818" spans="3:3" x14ac:dyDescent="0.25">
      <c r="C3818"/>
    </row>
    <row r="3819" spans="3:3" x14ac:dyDescent="0.25">
      <c r="C3819"/>
    </row>
    <row r="3820" spans="3:3" x14ac:dyDescent="0.25">
      <c r="C3820"/>
    </row>
    <row r="3821" spans="3:3" x14ac:dyDescent="0.25">
      <c r="C3821"/>
    </row>
    <row r="3822" spans="3:3" x14ac:dyDescent="0.25">
      <c r="C3822"/>
    </row>
    <row r="3823" spans="3:3" x14ac:dyDescent="0.25">
      <c r="C3823"/>
    </row>
    <row r="3824" spans="3:3" x14ac:dyDescent="0.25">
      <c r="C3824"/>
    </row>
    <row r="3825" spans="3:3" x14ac:dyDescent="0.25">
      <c r="C3825"/>
    </row>
    <row r="3826" spans="3:3" x14ac:dyDescent="0.25">
      <c r="C3826"/>
    </row>
    <row r="3827" spans="3:3" x14ac:dyDescent="0.25">
      <c r="C3827"/>
    </row>
    <row r="3828" spans="3:3" x14ac:dyDescent="0.25">
      <c r="C3828"/>
    </row>
    <row r="3829" spans="3:3" x14ac:dyDescent="0.25">
      <c r="C3829"/>
    </row>
    <row r="3830" spans="3:3" x14ac:dyDescent="0.25">
      <c r="C3830"/>
    </row>
    <row r="3831" spans="3:3" x14ac:dyDescent="0.25">
      <c r="C3831"/>
    </row>
    <row r="3832" spans="3:3" x14ac:dyDescent="0.25">
      <c r="C3832"/>
    </row>
    <row r="3833" spans="3:3" x14ac:dyDescent="0.25">
      <c r="C3833"/>
    </row>
    <row r="3834" spans="3:3" x14ac:dyDescent="0.25">
      <c r="C3834"/>
    </row>
    <row r="3835" spans="3:3" x14ac:dyDescent="0.25">
      <c r="C3835"/>
    </row>
    <row r="3836" spans="3:3" x14ac:dyDescent="0.25">
      <c r="C3836"/>
    </row>
    <row r="3837" spans="3:3" x14ac:dyDescent="0.25">
      <c r="C3837"/>
    </row>
    <row r="3838" spans="3:3" x14ac:dyDescent="0.25">
      <c r="C3838"/>
    </row>
    <row r="3839" spans="3:3" x14ac:dyDescent="0.25">
      <c r="C3839"/>
    </row>
    <row r="3840" spans="3:3" x14ac:dyDescent="0.25">
      <c r="C3840"/>
    </row>
    <row r="3841" spans="3:3" x14ac:dyDescent="0.25">
      <c r="C3841"/>
    </row>
    <row r="3842" spans="3:3" x14ac:dyDescent="0.25">
      <c r="C3842"/>
    </row>
    <row r="3843" spans="3:3" x14ac:dyDescent="0.25">
      <c r="C3843"/>
    </row>
    <row r="3844" spans="3:3" x14ac:dyDescent="0.25">
      <c r="C3844"/>
    </row>
    <row r="3845" spans="3:3" x14ac:dyDescent="0.25">
      <c r="C3845"/>
    </row>
    <row r="3846" spans="3:3" x14ac:dyDescent="0.25">
      <c r="C3846"/>
    </row>
    <row r="3847" spans="3:3" x14ac:dyDescent="0.25">
      <c r="C3847"/>
    </row>
    <row r="3848" spans="3:3" x14ac:dyDescent="0.25">
      <c r="C3848"/>
    </row>
    <row r="3849" spans="3:3" x14ac:dyDescent="0.25">
      <c r="C3849"/>
    </row>
    <row r="3850" spans="3:3" x14ac:dyDescent="0.25">
      <c r="C3850"/>
    </row>
    <row r="3851" spans="3:3" x14ac:dyDescent="0.25">
      <c r="C3851"/>
    </row>
    <row r="3852" spans="3:3" x14ac:dyDescent="0.25">
      <c r="C3852"/>
    </row>
    <row r="3853" spans="3:3" x14ac:dyDescent="0.25">
      <c r="C3853"/>
    </row>
    <row r="3854" spans="3:3" x14ac:dyDescent="0.25">
      <c r="C3854"/>
    </row>
    <row r="3855" spans="3:3" x14ac:dyDescent="0.25">
      <c r="C3855"/>
    </row>
    <row r="3856" spans="3:3" x14ac:dyDescent="0.25">
      <c r="C3856"/>
    </row>
    <row r="3857" spans="3:3" x14ac:dyDescent="0.25">
      <c r="C3857"/>
    </row>
    <row r="3858" spans="3:3" x14ac:dyDescent="0.25">
      <c r="C3858"/>
    </row>
    <row r="3859" spans="3:3" x14ac:dyDescent="0.25">
      <c r="C3859"/>
    </row>
    <row r="3860" spans="3:3" x14ac:dyDescent="0.25">
      <c r="C3860"/>
    </row>
    <row r="3861" spans="3:3" x14ac:dyDescent="0.25">
      <c r="C3861"/>
    </row>
    <row r="3862" spans="3:3" x14ac:dyDescent="0.25">
      <c r="C3862"/>
    </row>
    <row r="3863" spans="3:3" x14ac:dyDescent="0.25">
      <c r="C3863"/>
    </row>
    <row r="3864" spans="3:3" x14ac:dyDescent="0.25">
      <c r="C3864"/>
    </row>
    <row r="3865" spans="3:3" x14ac:dyDescent="0.25">
      <c r="C3865"/>
    </row>
    <row r="3866" spans="3:3" x14ac:dyDescent="0.25">
      <c r="C3866"/>
    </row>
    <row r="3867" spans="3:3" x14ac:dyDescent="0.25">
      <c r="C3867"/>
    </row>
    <row r="3868" spans="3:3" x14ac:dyDescent="0.25">
      <c r="C3868"/>
    </row>
    <row r="3869" spans="3:3" x14ac:dyDescent="0.25">
      <c r="C3869"/>
    </row>
    <row r="3870" spans="3:3" x14ac:dyDescent="0.25">
      <c r="C3870"/>
    </row>
    <row r="3871" spans="3:3" x14ac:dyDescent="0.25">
      <c r="C3871"/>
    </row>
    <row r="3872" spans="3:3" x14ac:dyDescent="0.25">
      <c r="C3872"/>
    </row>
    <row r="3873" spans="3:3" x14ac:dyDescent="0.25">
      <c r="C3873"/>
    </row>
    <row r="3874" spans="3:3" x14ac:dyDescent="0.25">
      <c r="C3874"/>
    </row>
    <row r="3875" spans="3:3" x14ac:dyDescent="0.25">
      <c r="C3875"/>
    </row>
    <row r="3876" spans="3:3" x14ac:dyDescent="0.25">
      <c r="C3876"/>
    </row>
    <row r="3877" spans="3:3" x14ac:dyDescent="0.25">
      <c r="C3877"/>
    </row>
    <row r="3878" spans="3:3" x14ac:dyDescent="0.25">
      <c r="C3878"/>
    </row>
    <row r="3879" spans="3:3" x14ac:dyDescent="0.25">
      <c r="C3879"/>
    </row>
    <row r="3880" spans="3:3" x14ac:dyDescent="0.25">
      <c r="C3880"/>
    </row>
    <row r="3881" spans="3:3" x14ac:dyDescent="0.25">
      <c r="C3881"/>
    </row>
    <row r="3882" spans="3:3" x14ac:dyDescent="0.25">
      <c r="C3882"/>
    </row>
    <row r="3883" spans="3:3" x14ac:dyDescent="0.25">
      <c r="C3883"/>
    </row>
    <row r="3884" spans="3:3" x14ac:dyDescent="0.25">
      <c r="C3884"/>
    </row>
    <row r="3885" spans="3:3" x14ac:dyDescent="0.25">
      <c r="C3885"/>
    </row>
    <row r="3886" spans="3:3" x14ac:dyDescent="0.25">
      <c r="C3886"/>
    </row>
    <row r="3887" spans="3:3" x14ac:dyDescent="0.25">
      <c r="C3887"/>
    </row>
    <row r="3888" spans="3:3" x14ac:dyDescent="0.25">
      <c r="C3888"/>
    </row>
    <row r="3889" spans="3:3" x14ac:dyDescent="0.25">
      <c r="C3889"/>
    </row>
    <row r="3890" spans="3:3" x14ac:dyDescent="0.25">
      <c r="C3890"/>
    </row>
    <row r="3891" spans="3:3" x14ac:dyDescent="0.25">
      <c r="C3891"/>
    </row>
    <row r="3892" spans="3:3" x14ac:dyDescent="0.25">
      <c r="C3892"/>
    </row>
    <row r="3893" spans="3:3" x14ac:dyDescent="0.25">
      <c r="C3893"/>
    </row>
    <row r="3894" spans="3:3" x14ac:dyDescent="0.25">
      <c r="C3894"/>
    </row>
    <row r="3895" spans="3:3" x14ac:dyDescent="0.25">
      <c r="C3895"/>
    </row>
    <row r="3896" spans="3:3" x14ac:dyDescent="0.25">
      <c r="C3896"/>
    </row>
    <row r="3897" spans="3:3" x14ac:dyDescent="0.25">
      <c r="C3897"/>
    </row>
    <row r="3898" spans="3:3" x14ac:dyDescent="0.25">
      <c r="C3898"/>
    </row>
    <row r="3899" spans="3:3" x14ac:dyDescent="0.25">
      <c r="C3899"/>
    </row>
    <row r="3900" spans="3:3" x14ac:dyDescent="0.25">
      <c r="C3900"/>
    </row>
    <row r="3901" spans="3:3" x14ac:dyDescent="0.25">
      <c r="C3901"/>
    </row>
    <row r="3902" spans="3:3" x14ac:dyDescent="0.25">
      <c r="C3902"/>
    </row>
    <row r="3903" spans="3:3" x14ac:dyDescent="0.25">
      <c r="C3903"/>
    </row>
    <row r="3904" spans="3:3" x14ac:dyDescent="0.25">
      <c r="C3904"/>
    </row>
    <row r="3905" spans="3:3" x14ac:dyDescent="0.25">
      <c r="C3905"/>
    </row>
    <row r="3906" spans="3:3" x14ac:dyDescent="0.25">
      <c r="C3906"/>
    </row>
    <row r="3907" spans="3:3" x14ac:dyDescent="0.25">
      <c r="C3907"/>
    </row>
    <row r="3908" spans="3:3" x14ac:dyDescent="0.25">
      <c r="C3908"/>
    </row>
    <row r="3909" spans="3:3" x14ac:dyDescent="0.25">
      <c r="C3909"/>
    </row>
    <row r="3910" spans="3:3" x14ac:dyDescent="0.25">
      <c r="C3910"/>
    </row>
    <row r="3911" spans="3:3" x14ac:dyDescent="0.25">
      <c r="C3911"/>
    </row>
    <row r="3912" spans="3:3" x14ac:dyDescent="0.25">
      <c r="C3912"/>
    </row>
    <row r="3913" spans="3:3" x14ac:dyDescent="0.25">
      <c r="C3913"/>
    </row>
    <row r="3914" spans="3:3" x14ac:dyDescent="0.25">
      <c r="C3914"/>
    </row>
    <row r="3915" spans="3:3" x14ac:dyDescent="0.25">
      <c r="C3915"/>
    </row>
    <row r="3916" spans="3:3" x14ac:dyDescent="0.25">
      <c r="C3916"/>
    </row>
    <row r="3917" spans="3:3" x14ac:dyDescent="0.25">
      <c r="C3917"/>
    </row>
    <row r="3918" spans="3:3" x14ac:dyDescent="0.25">
      <c r="C3918"/>
    </row>
    <row r="3919" spans="3:3" x14ac:dyDescent="0.25">
      <c r="C3919"/>
    </row>
    <row r="3920" spans="3:3" x14ac:dyDescent="0.25">
      <c r="C3920"/>
    </row>
    <row r="3921" spans="3:3" x14ac:dyDescent="0.25">
      <c r="C3921"/>
    </row>
    <row r="3922" spans="3:3" x14ac:dyDescent="0.25">
      <c r="C3922"/>
    </row>
    <row r="3923" spans="3:3" x14ac:dyDescent="0.25">
      <c r="C3923"/>
    </row>
    <row r="3924" spans="3:3" x14ac:dyDescent="0.25">
      <c r="C3924"/>
    </row>
    <row r="3925" spans="3:3" x14ac:dyDescent="0.25">
      <c r="C3925"/>
    </row>
    <row r="3926" spans="3:3" x14ac:dyDescent="0.25">
      <c r="C3926"/>
    </row>
    <row r="3927" spans="3:3" x14ac:dyDescent="0.25">
      <c r="C3927"/>
    </row>
    <row r="3928" spans="3:3" x14ac:dyDescent="0.25">
      <c r="C3928"/>
    </row>
    <row r="3929" spans="3:3" x14ac:dyDescent="0.25">
      <c r="C3929"/>
    </row>
    <row r="3930" spans="3:3" x14ac:dyDescent="0.25">
      <c r="C3930"/>
    </row>
    <row r="3931" spans="3:3" x14ac:dyDescent="0.25">
      <c r="C3931"/>
    </row>
    <row r="3932" spans="3:3" x14ac:dyDescent="0.25">
      <c r="C3932"/>
    </row>
    <row r="3933" spans="3:3" x14ac:dyDescent="0.25">
      <c r="C3933"/>
    </row>
    <row r="3934" spans="3:3" x14ac:dyDescent="0.25">
      <c r="C3934"/>
    </row>
    <row r="3935" spans="3:3" x14ac:dyDescent="0.25">
      <c r="C3935"/>
    </row>
    <row r="3936" spans="3:3" x14ac:dyDescent="0.25">
      <c r="C3936"/>
    </row>
    <row r="3937" spans="3:3" x14ac:dyDescent="0.25">
      <c r="C3937"/>
    </row>
    <row r="3938" spans="3:3" x14ac:dyDescent="0.25">
      <c r="C3938"/>
    </row>
    <row r="3939" spans="3:3" x14ac:dyDescent="0.25">
      <c r="C3939"/>
    </row>
    <row r="3940" spans="3:3" x14ac:dyDescent="0.25">
      <c r="C3940"/>
    </row>
    <row r="3941" spans="3:3" x14ac:dyDescent="0.25">
      <c r="C3941"/>
    </row>
    <row r="3942" spans="3:3" x14ac:dyDescent="0.25">
      <c r="C3942"/>
    </row>
    <row r="3943" spans="3:3" x14ac:dyDescent="0.25">
      <c r="C3943"/>
    </row>
    <row r="3944" spans="3:3" x14ac:dyDescent="0.25">
      <c r="C3944"/>
    </row>
    <row r="3945" spans="3:3" x14ac:dyDescent="0.25">
      <c r="C3945"/>
    </row>
    <row r="3946" spans="3:3" x14ac:dyDescent="0.25">
      <c r="C3946"/>
    </row>
    <row r="3947" spans="3:3" x14ac:dyDescent="0.25">
      <c r="C3947"/>
    </row>
    <row r="3948" spans="3:3" x14ac:dyDescent="0.25">
      <c r="C3948"/>
    </row>
    <row r="3949" spans="3:3" x14ac:dyDescent="0.25">
      <c r="C3949"/>
    </row>
    <row r="3950" spans="3:3" x14ac:dyDescent="0.25">
      <c r="C3950"/>
    </row>
    <row r="3951" spans="3:3" x14ac:dyDescent="0.25">
      <c r="C3951"/>
    </row>
    <row r="3952" spans="3:3" x14ac:dyDescent="0.25">
      <c r="C3952"/>
    </row>
    <row r="3953" spans="3:3" x14ac:dyDescent="0.25">
      <c r="C3953"/>
    </row>
    <row r="3954" spans="3:3" x14ac:dyDescent="0.25">
      <c r="C3954"/>
    </row>
    <row r="3955" spans="3:3" x14ac:dyDescent="0.25">
      <c r="C3955"/>
    </row>
    <row r="3956" spans="3:3" x14ac:dyDescent="0.25">
      <c r="C3956"/>
    </row>
    <row r="3957" spans="3:3" x14ac:dyDescent="0.25">
      <c r="C3957"/>
    </row>
    <row r="3958" spans="3:3" x14ac:dyDescent="0.25">
      <c r="C3958"/>
    </row>
    <row r="3959" spans="3:3" x14ac:dyDescent="0.25">
      <c r="C3959"/>
    </row>
    <row r="3960" spans="3:3" x14ac:dyDescent="0.25">
      <c r="C3960"/>
    </row>
    <row r="3961" spans="3:3" x14ac:dyDescent="0.25">
      <c r="C3961"/>
    </row>
    <row r="3962" spans="3:3" x14ac:dyDescent="0.25">
      <c r="C3962"/>
    </row>
    <row r="3963" spans="3:3" x14ac:dyDescent="0.25">
      <c r="C3963"/>
    </row>
    <row r="3964" spans="3:3" x14ac:dyDescent="0.25">
      <c r="C3964"/>
    </row>
    <row r="3965" spans="3:3" x14ac:dyDescent="0.25">
      <c r="C3965"/>
    </row>
    <row r="3966" spans="3:3" x14ac:dyDescent="0.25">
      <c r="C3966"/>
    </row>
    <row r="3967" spans="3:3" x14ac:dyDescent="0.25">
      <c r="C3967"/>
    </row>
    <row r="3968" spans="3:3" x14ac:dyDescent="0.25">
      <c r="C3968"/>
    </row>
    <row r="3969" spans="3:3" x14ac:dyDescent="0.25">
      <c r="C3969"/>
    </row>
    <row r="3970" spans="3:3" x14ac:dyDescent="0.25">
      <c r="C3970"/>
    </row>
    <row r="3971" spans="3:3" x14ac:dyDescent="0.25">
      <c r="C3971"/>
    </row>
    <row r="3972" spans="3:3" x14ac:dyDescent="0.25">
      <c r="C3972"/>
    </row>
    <row r="3973" spans="3:3" x14ac:dyDescent="0.25">
      <c r="C3973"/>
    </row>
    <row r="3974" spans="3:3" x14ac:dyDescent="0.25">
      <c r="C3974"/>
    </row>
    <row r="3975" spans="3:3" x14ac:dyDescent="0.25">
      <c r="C3975"/>
    </row>
    <row r="3976" spans="3:3" x14ac:dyDescent="0.25">
      <c r="C3976"/>
    </row>
    <row r="3977" spans="3:3" x14ac:dyDescent="0.25">
      <c r="C3977"/>
    </row>
    <row r="3978" spans="3:3" x14ac:dyDescent="0.25">
      <c r="C3978"/>
    </row>
    <row r="3979" spans="3:3" x14ac:dyDescent="0.25">
      <c r="C3979"/>
    </row>
    <row r="3980" spans="3:3" x14ac:dyDescent="0.25">
      <c r="C3980"/>
    </row>
    <row r="3981" spans="3:3" x14ac:dyDescent="0.25">
      <c r="C3981"/>
    </row>
    <row r="3982" spans="3:3" x14ac:dyDescent="0.25">
      <c r="C3982"/>
    </row>
    <row r="3983" spans="3:3" x14ac:dyDescent="0.25">
      <c r="C3983"/>
    </row>
    <row r="3984" spans="3:3" x14ac:dyDescent="0.25">
      <c r="C3984"/>
    </row>
    <row r="3985" spans="3:3" x14ac:dyDescent="0.25">
      <c r="C3985"/>
    </row>
    <row r="3986" spans="3:3" x14ac:dyDescent="0.25">
      <c r="C3986"/>
    </row>
    <row r="3987" spans="3:3" x14ac:dyDescent="0.25">
      <c r="C3987"/>
    </row>
    <row r="3988" spans="3:3" x14ac:dyDescent="0.25">
      <c r="C3988"/>
    </row>
    <row r="3989" spans="3:3" x14ac:dyDescent="0.25">
      <c r="C3989"/>
    </row>
    <row r="3990" spans="3:3" x14ac:dyDescent="0.25">
      <c r="C3990"/>
    </row>
    <row r="3991" spans="3:3" x14ac:dyDescent="0.25">
      <c r="C3991"/>
    </row>
    <row r="3992" spans="3:3" x14ac:dyDescent="0.25">
      <c r="C3992"/>
    </row>
    <row r="3993" spans="3:3" x14ac:dyDescent="0.25">
      <c r="C3993"/>
    </row>
    <row r="3994" spans="3:3" x14ac:dyDescent="0.25">
      <c r="C3994"/>
    </row>
    <row r="3995" spans="3:3" x14ac:dyDescent="0.25">
      <c r="C3995"/>
    </row>
    <row r="3996" spans="3:3" x14ac:dyDescent="0.25">
      <c r="C3996"/>
    </row>
    <row r="3997" spans="3:3" x14ac:dyDescent="0.25">
      <c r="C3997"/>
    </row>
    <row r="3998" spans="3:3" x14ac:dyDescent="0.25">
      <c r="C3998"/>
    </row>
    <row r="3999" spans="3:3" x14ac:dyDescent="0.25">
      <c r="C3999"/>
    </row>
    <row r="4000" spans="3:3" x14ac:dyDescent="0.25">
      <c r="C4000"/>
    </row>
    <row r="4001" spans="3:3" x14ac:dyDescent="0.25">
      <c r="C4001"/>
    </row>
    <row r="4002" spans="3:3" x14ac:dyDescent="0.25">
      <c r="C4002"/>
    </row>
    <row r="4003" spans="3:3" x14ac:dyDescent="0.25">
      <c r="C4003"/>
    </row>
    <row r="4004" spans="3:3" x14ac:dyDescent="0.25">
      <c r="C4004"/>
    </row>
    <row r="4005" spans="3:3" x14ac:dyDescent="0.25">
      <c r="C4005"/>
    </row>
    <row r="4006" spans="3:3" x14ac:dyDescent="0.25">
      <c r="C4006"/>
    </row>
    <row r="4007" spans="3:3" x14ac:dyDescent="0.25">
      <c r="C4007"/>
    </row>
    <row r="4008" spans="3:3" x14ac:dyDescent="0.25">
      <c r="C4008"/>
    </row>
    <row r="4009" spans="3:3" x14ac:dyDescent="0.25">
      <c r="C4009"/>
    </row>
    <row r="4010" spans="3:3" x14ac:dyDescent="0.25">
      <c r="C4010"/>
    </row>
    <row r="4011" spans="3:3" x14ac:dyDescent="0.25">
      <c r="C4011"/>
    </row>
    <row r="4012" spans="3:3" x14ac:dyDescent="0.25">
      <c r="C4012"/>
    </row>
    <row r="4013" spans="3:3" x14ac:dyDescent="0.25">
      <c r="C4013"/>
    </row>
    <row r="4014" spans="3:3" x14ac:dyDescent="0.25">
      <c r="C4014"/>
    </row>
    <row r="4015" spans="3:3" x14ac:dyDescent="0.25">
      <c r="C4015"/>
    </row>
    <row r="4016" spans="3:3" x14ac:dyDescent="0.25">
      <c r="C4016"/>
    </row>
    <row r="4017" spans="3:3" x14ac:dyDescent="0.25">
      <c r="C4017"/>
    </row>
    <row r="4018" spans="3:3" x14ac:dyDescent="0.25">
      <c r="C4018"/>
    </row>
    <row r="4019" spans="3:3" x14ac:dyDescent="0.25">
      <c r="C4019"/>
    </row>
    <row r="4020" spans="3:3" x14ac:dyDescent="0.25">
      <c r="C4020"/>
    </row>
    <row r="4021" spans="3:3" x14ac:dyDescent="0.25">
      <c r="C4021"/>
    </row>
    <row r="4022" spans="3:3" x14ac:dyDescent="0.25">
      <c r="C4022"/>
    </row>
    <row r="4023" spans="3:3" x14ac:dyDescent="0.25">
      <c r="C4023"/>
    </row>
    <row r="4024" spans="3:3" x14ac:dyDescent="0.25">
      <c r="C4024"/>
    </row>
    <row r="4025" spans="3:3" x14ac:dyDescent="0.25">
      <c r="C4025"/>
    </row>
    <row r="4026" spans="3:3" x14ac:dyDescent="0.25">
      <c r="C4026"/>
    </row>
    <row r="4027" spans="3:3" x14ac:dyDescent="0.25">
      <c r="C4027"/>
    </row>
    <row r="4028" spans="3:3" x14ac:dyDescent="0.25">
      <c r="C4028"/>
    </row>
    <row r="4029" spans="3:3" x14ac:dyDescent="0.25">
      <c r="C4029"/>
    </row>
    <row r="4030" spans="3:3" x14ac:dyDescent="0.25">
      <c r="C4030"/>
    </row>
    <row r="4031" spans="3:3" x14ac:dyDescent="0.25">
      <c r="C4031"/>
    </row>
    <row r="4032" spans="3:3" x14ac:dyDescent="0.25">
      <c r="C4032"/>
    </row>
    <row r="4033" spans="3:3" x14ac:dyDescent="0.25">
      <c r="C4033"/>
    </row>
    <row r="4034" spans="3:3" x14ac:dyDescent="0.25">
      <c r="C4034"/>
    </row>
    <row r="4035" spans="3:3" x14ac:dyDescent="0.25">
      <c r="C4035"/>
    </row>
    <row r="4036" spans="3:3" x14ac:dyDescent="0.25">
      <c r="C4036"/>
    </row>
    <row r="4037" spans="3:3" x14ac:dyDescent="0.25">
      <c r="C4037"/>
    </row>
    <row r="4038" spans="3:3" x14ac:dyDescent="0.25">
      <c r="C4038"/>
    </row>
    <row r="4039" spans="3:3" x14ac:dyDescent="0.25">
      <c r="C4039"/>
    </row>
    <row r="4040" spans="3:3" x14ac:dyDescent="0.25">
      <c r="C4040"/>
    </row>
    <row r="4041" spans="3:3" x14ac:dyDescent="0.25">
      <c r="C4041"/>
    </row>
    <row r="4042" spans="3:3" x14ac:dyDescent="0.25">
      <c r="C4042"/>
    </row>
    <row r="4043" spans="3:3" x14ac:dyDescent="0.25">
      <c r="C4043"/>
    </row>
    <row r="4044" spans="3:3" x14ac:dyDescent="0.25">
      <c r="C4044"/>
    </row>
    <row r="4045" spans="3:3" x14ac:dyDescent="0.25">
      <c r="C4045"/>
    </row>
    <row r="4046" spans="3:3" x14ac:dyDescent="0.25">
      <c r="C4046"/>
    </row>
    <row r="4047" spans="3:3" x14ac:dyDescent="0.25">
      <c r="C4047"/>
    </row>
    <row r="4048" spans="3:3" x14ac:dyDescent="0.25">
      <c r="C4048"/>
    </row>
    <row r="4049" spans="3:3" x14ac:dyDescent="0.25">
      <c r="C4049"/>
    </row>
    <row r="4050" spans="3:3" x14ac:dyDescent="0.25">
      <c r="C4050"/>
    </row>
    <row r="4051" spans="3:3" x14ac:dyDescent="0.25">
      <c r="C4051"/>
    </row>
    <row r="4052" spans="3:3" x14ac:dyDescent="0.25">
      <c r="C4052"/>
    </row>
    <row r="4053" spans="3:3" x14ac:dyDescent="0.25">
      <c r="C4053"/>
    </row>
    <row r="4054" spans="3:3" x14ac:dyDescent="0.25">
      <c r="C4054"/>
    </row>
    <row r="4055" spans="3:3" x14ac:dyDescent="0.25">
      <c r="C4055"/>
    </row>
    <row r="4056" spans="3:3" x14ac:dyDescent="0.25">
      <c r="C4056"/>
    </row>
    <row r="4057" spans="3:3" x14ac:dyDescent="0.25">
      <c r="C4057"/>
    </row>
    <row r="4058" spans="3:3" x14ac:dyDescent="0.25">
      <c r="C4058"/>
    </row>
    <row r="4059" spans="3:3" x14ac:dyDescent="0.25">
      <c r="C4059"/>
    </row>
    <row r="4060" spans="3:3" x14ac:dyDescent="0.25">
      <c r="C4060"/>
    </row>
    <row r="4061" spans="3:3" x14ac:dyDescent="0.25">
      <c r="C4061"/>
    </row>
    <row r="4062" spans="3:3" x14ac:dyDescent="0.25">
      <c r="C4062"/>
    </row>
    <row r="4063" spans="3:3" x14ac:dyDescent="0.25">
      <c r="C4063"/>
    </row>
    <row r="4064" spans="3:3" x14ac:dyDescent="0.25">
      <c r="C4064"/>
    </row>
    <row r="4065" spans="3:3" x14ac:dyDescent="0.25">
      <c r="C4065"/>
    </row>
    <row r="4066" spans="3:3" x14ac:dyDescent="0.25">
      <c r="C4066"/>
    </row>
    <row r="4067" spans="3:3" x14ac:dyDescent="0.25">
      <c r="C4067"/>
    </row>
    <row r="4068" spans="3:3" x14ac:dyDescent="0.25">
      <c r="C4068"/>
    </row>
    <row r="4069" spans="3:3" x14ac:dyDescent="0.25">
      <c r="C4069"/>
    </row>
    <row r="4070" spans="3:3" x14ac:dyDescent="0.25">
      <c r="C4070"/>
    </row>
    <row r="4071" spans="3:3" x14ac:dyDescent="0.25">
      <c r="C4071"/>
    </row>
    <row r="4072" spans="3:3" x14ac:dyDescent="0.25">
      <c r="C4072"/>
    </row>
    <row r="4073" spans="3:3" x14ac:dyDescent="0.25">
      <c r="C4073"/>
    </row>
    <row r="4074" spans="3:3" x14ac:dyDescent="0.25">
      <c r="C4074"/>
    </row>
    <row r="4075" spans="3:3" x14ac:dyDescent="0.25">
      <c r="C4075"/>
    </row>
    <row r="4076" spans="3:3" x14ac:dyDescent="0.25">
      <c r="C4076"/>
    </row>
    <row r="4077" spans="3:3" x14ac:dyDescent="0.25">
      <c r="C4077"/>
    </row>
    <row r="4078" spans="3:3" x14ac:dyDescent="0.25">
      <c r="C4078"/>
    </row>
    <row r="4079" spans="3:3" x14ac:dyDescent="0.25">
      <c r="C4079"/>
    </row>
    <row r="4080" spans="3:3" x14ac:dyDescent="0.25">
      <c r="C4080"/>
    </row>
    <row r="4081" spans="3:3" x14ac:dyDescent="0.25">
      <c r="C4081"/>
    </row>
    <row r="4082" spans="3:3" x14ac:dyDescent="0.25">
      <c r="C4082"/>
    </row>
    <row r="4083" spans="3:3" x14ac:dyDescent="0.25">
      <c r="C4083"/>
    </row>
    <row r="4084" spans="3:3" x14ac:dyDescent="0.25">
      <c r="C4084"/>
    </row>
    <row r="4085" spans="3:3" x14ac:dyDescent="0.25">
      <c r="C4085"/>
    </row>
    <row r="4086" spans="3:3" x14ac:dyDescent="0.25">
      <c r="C4086"/>
    </row>
    <row r="4087" spans="3:3" x14ac:dyDescent="0.25">
      <c r="C4087"/>
    </row>
    <row r="4088" spans="3:3" x14ac:dyDescent="0.25">
      <c r="C4088"/>
    </row>
    <row r="4089" spans="3:3" x14ac:dyDescent="0.25">
      <c r="C4089"/>
    </row>
    <row r="4090" spans="3:3" x14ac:dyDescent="0.25">
      <c r="C4090"/>
    </row>
    <row r="4091" spans="3:3" x14ac:dyDescent="0.25">
      <c r="C4091"/>
    </row>
    <row r="4092" spans="3:3" x14ac:dyDescent="0.25">
      <c r="C4092"/>
    </row>
    <row r="4093" spans="3:3" x14ac:dyDescent="0.25">
      <c r="C4093"/>
    </row>
    <row r="4094" spans="3:3" x14ac:dyDescent="0.25">
      <c r="C4094"/>
    </row>
    <row r="4095" spans="3:3" x14ac:dyDescent="0.25">
      <c r="C4095"/>
    </row>
    <row r="4096" spans="3:3" x14ac:dyDescent="0.25">
      <c r="C4096"/>
    </row>
    <row r="4097" spans="3:3" x14ac:dyDescent="0.25">
      <c r="C4097"/>
    </row>
    <row r="4098" spans="3:3" x14ac:dyDescent="0.25">
      <c r="C4098"/>
    </row>
    <row r="4099" spans="3:3" x14ac:dyDescent="0.25">
      <c r="C4099"/>
    </row>
    <row r="4100" spans="3:3" x14ac:dyDescent="0.25">
      <c r="C4100"/>
    </row>
    <row r="4101" spans="3:3" x14ac:dyDescent="0.25">
      <c r="C4101"/>
    </row>
    <row r="4102" spans="3:3" x14ac:dyDescent="0.25">
      <c r="C4102"/>
    </row>
    <row r="4103" spans="3:3" x14ac:dyDescent="0.25">
      <c r="C4103"/>
    </row>
    <row r="4104" spans="3:3" x14ac:dyDescent="0.25">
      <c r="C4104"/>
    </row>
    <row r="4105" spans="3:3" x14ac:dyDescent="0.25">
      <c r="C4105"/>
    </row>
    <row r="4106" spans="3:3" x14ac:dyDescent="0.25">
      <c r="C4106"/>
    </row>
    <row r="4107" spans="3:3" x14ac:dyDescent="0.25">
      <c r="C4107"/>
    </row>
    <row r="4108" spans="3:3" x14ac:dyDescent="0.25">
      <c r="C4108"/>
    </row>
    <row r="4109" spans="3:3" x14ac:dyDescent="0.25">
      <c r="C4109"/>
    </row>
    <row r="4110" spans="3:3" x14ac:dyDescent="0.25">
      <c r="C4110"/>
    </row>
    <row r="4111" spans="3:3" x14ac:dyDescent="0.25">
      <c r="C4111"/>
    </row>
    <row r="4112" spans="3:3" x14ac:dyDescent="0.25">
      <c r="C4112"/>
    </row>
    <row r="4113" spans="3:3" x14ac:dyDescent="0.25">
      <c r="C4113"/>
    </row>
    <row r="4114" spans="3:3" x14ac:dyDescent="0.25">
      <c r="C4114"/>
    </row>
    <row r="4115" spans="3:3" x14ac:dyDescent="0.25">
      <c r="C4115"/>
    </row>
    <row r="4116" spans="3:3" x14ac:dyDescent="0.25">
      <c r="C4116"/>
    </row>
    <row r="4117" spans="3:3" x14ac:dyDescent="0.25">
      <c r="C4117"/>
    </row>
    <row r="4118" spans="3:3" x14ac:dyDescent="0.25">
      <c r="C4118"/>
    </row>
    <row r="4119" spans="3:3" x14ac:dyDescent="0.25">
      <c r="C4119"/>
    </row>
    <row r="4120" spans="3:3" x14ac:dyDescent="0.25">
      <c r="C4120"/>
    </row>
    <row r="4121" spans="3:3" x14ac:dyDescent="0.25">
      <c r="C4121"/>
    </row>
    <row r="4122" spans="3:3" x14ac:dyDescent="0.25">
      <c r="C4122"/>
    </row>
    <row r="4123" spans="3:3" x14ac:dyDescent="0.25">
      <c r="C4123"/>
    </row>
    <row r="4124" spans="3:3" x14ac:dyDescent="0.25">
      <c r="C4124"/>
    </row>
    <row r="4125" spans="3:3" x14ac:dyDescent="0.25">
      <c r="C4125"/>
    </row>
    <row r="4126" spans="3:3" x14ac:dyDescent="0.25">
      <c r="C4126"/>
    </row>
    <row r="4127" spans="3:3" x14ac:dyDescent="0.25">
      <c r="C4127"/>
    </row>
    <row r="4128" spans="3:3" x14ac:dyDescent="0.25">
      <c r="C4128"/>
    </row>
    <row r="4129" spans="3:3" x14ac:dyDescent="0.25">
      <c r="C4129"/>
    </row>
    <row r="4130" spans="3:3" x14ac:dyDescent="0.25">
      <c r="C4130"/>
    </row>
    <row r="4131" spans="3:3" x14ac:dyDescent="0.25">
      <c r="C4131"/>
    </row>
    <row r="4132" spans="3:3" x14ac:dyDescent="0.25">
      <c r="C4132"/>
    </row>
    <row r="4133" spans="3:3" x14ac:dyDescent="0.25">
      <c r="C4133"/>
    </row>
    <row r="4134" spans="3:3" x14ac:dyDescent="0.25">
      <c r="C4134"/>
    </row>
    <row r="4135" spans="3:3" x14ac:dyDescent="0.25">
      <c r="C4135"/>
    </row>
    <row r="4136" spans="3:3" x14ac:dyDescent="0.25">
      <c r="C4136"/>
    </row>
    <row r="4137" spans="3:3" x14ac:dyDescent="0.25">
      <c r="C4137"/>
    </row>
    <row r="4138" spans="3:3" x14ac:dyDescent="0.25">
      <c r="C4138"/>
    </row>
    <row r="4139" spans="3:3" x14ac:dyDescent="0.25">
      <c r="C4139"/>
    </row>
    <row r="4140" spans="3:3" x14ac:dyDescent="0.25">
      <c r="C4140"/>
    </row>
    <row r="4141" spans="3:3" x14ac:dyDescent="0.25">
      <c r="C4141"/>
    </row>
    <row r="4142" spans="3:3" x14ac:dyDescent="0.25">
      <c r="C4142"/>
    </row>
    <row r="4143" spans="3:3" x14ac:dyDescent="0.25">
      <c r="C4143"/>
    </row>
    <row r="4144" spans="3:3" x14ac:dyDescent="0.25">
      <c r="C4144"/>
    </row>
    <row r="4145" spans="3:3" x14ac:dyDescent="0.25">
      <c r="C4145"/>
    </row>
    <row r="4146" spans="3:3" x14ac:dyDescent="0.25">
      <c r="C4146"/>
    </row>
    <row r="4147" spans="3:3" x14ac:dyDescent="0.25">
      <c r="C4147"/>
    </row>
    <row r="4148" spans="3:3" x14ac:dyDescent="0.25">
      <c r="C4148"/>
    </row>
    <row r="4149" spans="3:3" x14ac:dyDescent="0.25">
      <c r="C4149"/>
    </row>
    <row r="4150" spans="3:3" x14ac:dyDescent="0.25">
      <c r="C4150"/>
    </row>
    <row r="4151" spans="3:3" x14ac:dyDescent="0.25">
      <c r="C4151"/>
    </row>
    <row r="4152" spans="3:3" x14ac:dyDescent="0.25">
      <c r="C4152"/>
    </row>
    <row r="4153" spans="3:3" x14ac:dyDescent="0.25">
      <c r="C4153"/>
    </row>
    <row r="4154" spans="3:3" x14ac:dyDescent="0.25">
      <c r="C4154"/>
    </row>
    <row r="4155" spans="3:3" x14ac:dyDescent="0.25">
      <c r="C4155"/>
    </row>
    <row r="4156" spans="3:3" x14ac:dyDescent="0.25">
      <c r="C4156"/>
    </row>
    <row r="4157" spans="3:3" x14ac:dyDescent="0.25">
      <c r="C4157"/>
    </row>
    <row r="4158" spans="3:3" x14ac:dyDescent="0.25">
      <c r="C4158"/>
    </row>
    <row r="4159" spans="3:3" x14ac:dyDescent="0.25">
      <c r="C4159"/>
    </row>
    <row r="4160" spans="3:3" x14ac:dyDescent="0.25">
      <c r="C4160"/>
    </row>
    <row r="4161" spans="3:3" x14ac:dyDescent="0.25">
      <c r="C4161"/>
    </row>
    <row r="4162" spans="3:3" x14ac:dyDescent="0.25">
      <c r="C4162"/>
    </row>
    <row r="4163" spans="3:3" x14ac:dyDescent="0.25">
      <c r="C4163"/>
    </row>
    <row r="4164" spans="3:3" x14ac:dyDescent="0.25">
      <c r="C4164"/>
    </row>
    <row r="4165" spans="3:3" x14ac:dyDescent="0.25">
      <c r="C4165"/>
    </row>
    <row r="4166" spans="3:3" x14ac:dyDescent="0.25">
      <c r="C4166"/>
    </row>
    <row r="4167" spans="3:3" x14ac:dyDescent="0.25">
      <c r="C4167"/>
    </row>
    <row r="4168" spans="3:3" x14ac:dyDescent="0.25">
      <c r="C4168"/>
    </row>
    <row r="4169" spans="3:3" x14ac:dyDescent="0.25">
      <c r="C4169"/>
    </row>
    <row r="4170" spans="3:3" x14ac:dyDescent="0.25">
      <c r="C4170"/>
    </row>
    <row r="4171" spans="3:3" x14ac:dyDescent="0.25">
      <c r="C4171"/>
    </row>
    <row r="4172" spans="3:3" x14ac:dyDescent="0.25">
      <c r="C4172"/>
    </row>
    <row r="4173" spans="3:3" x14ac:dyDescent="0.25">
      <c r="C4173"/>
    </row>
    <row r="4174" spans="3:3" x14ac:dyDescent="0.25">
      <c r="C4174"/>
    </row>
    <row r="4175" spans="3:3" x14ac:dyDescent="0.25">
      <c r="C4175"/>
    </row>
    <row r="4176" spans="3:3" x14ac:dyDescent="0.25">
      <c r="C4176"/>
    </row>
    <row r="4177" spans="3:3" x14ac:dyDescent="0.25">
      <c r="C4177"/>
    </row>
    <row r="4178" spans="3:3" x14ac:dyDescent="0.25">
      <c r="C4178"/>
    </row>
    <row r="4179" spans="3:3" x14ac:dyDescent="0.25">
      <c r="C4179"/>
    </row>
    <row r="4180" spans="3:3" x14ac:dyDescent="0.25">
      <c r="C4180"/>
    </row>
    <row r="4181" spans="3:3" x14ac:dyDescent="0.25">
      <c r="C4181"/>
    </row>
    <row r="4182" spans="3:3" x14ac:dyDescent="0.25">
      <c r="C4182"/>
    </row>
    <row r="4183" spans="3:3" x14ac:dyDescent="0.25">
      <c r="C4183"/>
    </row>
    <row r="4184" spans="3:3" x14ac:dyDescent="0.25">
      <c r="C4184"/>
    </row>
    <row r="4185" spans="3:3" x14ac:dyDescent="0.25">
      <c r="C4185"/>
    </row>
    <row r="4186" spans="3:3" x14ac:dyDescent="0.25">
      <c r="C4186"/>
    </row>
    <row r="4187" spans="3:3" x14ac:dyDescent="0.25">
      <c r="C4187"/>
    </row>
    <row r="4188" spans="3:3" x14ac:dyDescent="0.25">
      <c r="C4188"/>
    </row>
    <row r="4189" spans="3:3" x14ac:dyDescent="0.25">
      <c r="C4189"/>
    </row>
    <row r="4190" spans="3:3" x14ac:dyDescent="0.25">
      <c r="C4190"/>
    </row>
    <row r="4191" spans="3:3" x14ac:dyDescent="0.25">
      <c r="C4191"/>
    </row>
    <row r="4192" spans="3:3" x14ac:dyDescent="0.25">
      <c r="C4192"/>
    </row>
    <row r="4193" spans="3:3" x14ac:dyDescent="0.25">
      <c r="C4193"/>
    </row>
    <row r="4194" spans="3:3" x14ac:dyDescent="0.25">
      <c r="C4194"/>
    </row>
    <row r="4195" spans="3:3" x14ac:dyDescent="0.25">
      <c r="C4195"/>
    </row>
    <row r="4196" spans="3:3" x14ac:dyDescent="0.25">
      <c r="C4196"/>
    </row>
    <row r="4197" spans="3:3" x14ac:dyDescent="0.25">
      <c r="C4197"/>
    </row>
    <row r="4198" spans="3:3" x14ac:dyDescent="0.25">
      <c r="C4198"/>
    </row>
    <row r="4199" spans="3:3" x14ac:dyDescent="0.25">
      <c r="C4199"/>
    </row>
    <row r="4200" spans="3:3" x14ac:dyDescent="0.25">
      <c r="C4200"/>
    </row>
    <row r="4201" spans="3:3" x14ac:dyDescent="0.25">
      <c r="C4201"/>
    </row>
    <row r="4202" spans="3:3" x14ac:dyDescent="0.25">
      <c r="C4202"/>
    </row>
    <row r="4203" spans="3:3" x14ac:dyDescent="0.25">
      <c r="C4203"/>
    </row>
    <row r="4204" spans="3:3" x14ac:dyDescent="0.25">
      <c r="C4204"/>
    </row>
    <row r="4205" spans="3:3" x14ac:dyDescent="0.25">
      <c r="C4205"/>
    </row>
    <row r="4206" spans="3:3" x14ac:dyDescent="0.25">
      <c r="C4206"/>
    </row>
    <row r="4207" spans="3:3" x14ac:dyDescent="0.25">
      <c r="C4207"/>
    </row>
    <row r="4208" spans="3:3" x14ac:dyDescent="0.25">
      <c r="C4208"/>
    </row>
    <row r="4209" spans="3:3" x14ac:dyDescent="0.25">
      <c r="C4209"/>
    </row>
    <row r="4210" spans="3:3" x14ac:dyDescent="0.25">
      <c r="C4210"/>
    </row>
    <row r="4211" spans="3:3" x14ac:dyDescent="0.25">
      <c r="C4211"/>
    </row>
    <row r="4212" spans="3:3" x14ac:dyDescent="0.25">
      <c r="C4212"/>
    </row>
    <row r="4213" spans="3:3" x14ac:dyDescent="0.25">
      <c r="C4213"/>
    </row>
    <row r="4214" spans="3:3" x14ac:dyDescent="0.25">
      <c r="C4214"/>
    </row>
    <row r="4215" spans="3:3" x14ac:dyDescent="0.25">
      <c r="C4215"/>
    </row>
    <row r="4216" spans="3:3" x14ac:dyDescent="0.25">
      <c r="C4216"/>
    </row>
    <row r="4217" spans="3:3" x14ac:dyDescent="0.25">
      <c r="C4217"/>
    </row>
    <row r="4218" spans="3:3" x14ac:dyDescent="0.25">
      <c r="C4218"/>
    </row>
    <row r="4219" spans="3:3" x14ac:dyDescent="0.25">
      <c r="C4219"/>
    </row>
    <row r="4220" spans="3:3" x14ac:dyDescent="0.25">
      <c r="C4220"/>
    </row>
    <row r="4221" spans="3:3" x14ac:dyDescent="0.25">
      <c r="C4221"/>
    </row>
    <row r="4222" spans="3:3" x14ac:dyDescent="0.25">
      <c r="C4222"/>
    </row>
    <row r="4223" spans="3:3" x14ac:dyDescent="0.25">
      <c r="C4223"/>
    </row>
    <row r="4224" spans="3:3" x14ac:dyDescent="0.25">
      <c r="C4224"/>
    </row>
    <row r="4225" spans="3:3" x14ac:dyDescent="0.25">
      <c r="C4225"/>
    </row>
    <row r="4226" spans="3:3" x14ac:dyDescent="0.25">
      <c r="C4226"/>
    </row>
    <row r="4227" spans="3:3" x14ac:dyDescent="0.25">
      <c r="C4227"/>
    </row>
    <row r="4228" spans="3:3" x14ac:dyDescent="0.25">
      <c r="C4228"/>
    </row>
    <row r="4229" spans="3:3" x14ac:dyDescent="0.25">
      <c r="C4229"/>
    </row>
    <row r="4230" spans="3:3" x14ac:dyDescent="0.25">
      <c r="C4230"/>
    </row>
    <row r="4231" spans="3:3" x14ac:dyDescent="0.25">
      <c r="C4231"/>
    </row>
    <row r="4232" spans="3:3" x14ac:dyDescent="0.25">
      <c r="C4232"/>
    </row>
    <row r="4233" spans="3:3" x14ac:dyDescent="0.25">
      <c r="C4233"/>
    </row>
    <row r="4234" spans="3:3" x14ac:dyDescent="0.25">
      <c r="C4234"/>
    </row>
    <row r="4235" spans="3:3" x14ac:dyDescent="0.25">
      <c r="C4235"/>
    </row>
    <row r="4236" spans="3:3" x14ac:dyDescent="0.25">
      <c r="C4236"/>
    </row>
    <row r="4237" spans="3:3" x14ac:dyDescent="0.25">
      <c r="C4237"/>
    </row>
    <row r="4238" spans="3:3" x14ac:dyDescent="0.25">
      <c r="C4238"/>
    </row>
    <row r="4239" spans="3:3" x14ac:dyDescent="0.25">
      <c r="C4239"/>
    </row>
    <row r="4240" spans="3:3" x14ac:dyDescent="0.25">
      <c r="C4240"/>
    </row>
    <row r="4241" spans="3:3" x14ac:dyDescent="0.25">
      <c r="C4241"/>
    </row>
    <row r="4242" spans="3:3" x14ac:dyDescent="0.25">
      <c r="C4242"/>
    </row>
    <row r="4243" spans="3:3" x14ac:dyDescent="0.25">
      <c r="C4243"/>
    </row>
    <row r="4244" spans="3:3" x14ac:dyDescent="0.25">
      <c r="C4244"/>
    </row>
    <row r="4245" spans="3:3" x14ac:dyDescent="0.25">
      <c r="C4245"/>
    </row>
    <row r="4246" spans="3:3" x14ac:dyDescent="0.25">
      <c r="C4246"/>
    </row>
    <row r="4247" spans="3:3" x14ac:dyDescent="0.25">
      <c r="C4247"/>
    </row>
    <row r="4248" spans="3:3" x14ac:dyDescent="0.25">
      <c r="C4248"/>
    </row>
    <row r="4249" spans="3:3" x14ac:dyDescent="0.25">
      <c r="C4249"/>
    </row>
    <row r="4250" spans="3:3" x14ac:dyDescent="0.25">
      <c r="C4250"/>
    </row>
    <row r="4251" spans="3:3" x14ac:dyDescent="0.25">
      <c r="C4251"/>
    </row>
    <row r="4252" spans="3:3" x14ac:dyDescent="0.25">
      <c r="C4252"/>
    </row>
    <row r="4253" spans="3:3" x14ac:dyDescent="0.25">
      <c r="C4253"/>
    </row>
    <row r="4254" spans="3:3" x14ac:dyDescent="0.25">
      <c r="C4254"/>
    </row>
    <row r="4255" spans="3:3" x14ac:dyDescent="0.25">
      <c r="C4255"/>
    </row>
    <row r="4256" spans="3:3" x14ac:dyDescent="0.25">
      <c r="C4256"/>
    </row>
    <row r="4257" spans="3:3" x14ac:dyDescent="0.25">
      <c r="C4257"/>
    </row>
    <row r="4258" spans="3:3" x14ac:dyDescent="0.25">
      <c r="C4258"/>
    </row>
    <row r="4259" spans="3:3" x14ac:dyDescent="0.25">
      <c r="C4259"/>
    </row>
    <row r="4260" spans="3:3" x14ac:dyDescent="0.25">
      <c r="C4260"/>
    </row>
    <row r="4261" spans="3:3" x14ac:dyDescent="0.25">
      <c r="C4261"/>
    </row>
    <row r="4262" spans="3:3" x14ac:dyDescent="0.25">
      <c r="C4262"/>
    </row>
    <row r="4263" spans="3:3" x14ac:dyDescent="0.25">
      <c r="C4263"/>
    </row>
    <row r="4264" spans="3:3" x14ac:dyDescent="0.25">
      <c r="C4264"/>
    </row>
    <row r="4265" spans="3:3" x14ac:dyDescent="0.25">
      <c r="C4265"/>
    </row>
    <row r="4266" spans="3:3" x14ac:dyDescent="0.25">
      <c r="C4266"/>
    </row>
    <row r="4267" spans="3:3" x14ac:dyDescent="0.25">
      <c r="C4267"/>
    </row>
    <row r="4268" spans="3:3" x14ac:dyDescent="0.25">
      <c r="C4268"/>
    </row>
    <row r="4269" spans="3:3" x14ac:dyDescent="0.25">
      <c r="C4269"/>
    </row>
    <row r="4270" spans="3:3" x14ac:dyDescent="0.25">
      <c r="C4270"/>
    </row>
    <row r="4271" spans="3:3" x14ac:dyDescent="0.25">
      <c r="C4271"/>
    </row>
    <row r="4272" spans="3:3" x14ac:dyDescent="0.25">
      <c r="C4272"/>
    </row>
    <row r="4273" spans="3:3" x14ac:dyDescent="0.25">
      <c r="C4273"/>
    </row>
    <row r="4274" spans="3:3" x14ac:dyDescent="0.25">
      <c r="C4274"/>
    </row>
    <row r="4275" spans="3:3" x14ac:dyDescent="0.25">
      <c r="C4275"/>
    </row>
    <row r="4276" spans="3:3" x14ac:dyDescent="0.25">
      <c r="C4276"/>
    </row>
    <row r="4277" spans="3:3" x14ac:dyDescent="0.25">
      <c r="C4277"/>
    </row>
    <row r="4278" spans="3:3" x14ac:dyDescent="0.25">
      <c r="C4278"/>
    </row>
    <row r="4279" spans="3:3" x14ac:dyDescent="0.25">
      <c r="C4279"/>
    </row>
    <row r="4280" spans="3:3" x14ac:dyDescent="0.25">
      <c r="C4280"/>
    </row>
    <row r="4281" spans="3:3" x14ac:dyDescent="0.25">
      <c r="C4281"/>
    </row>
    <row r="4282" spans="3:3" x14ac:dyDescent="0.25">
      <c r="C4282"/>
    </row>
    <row r="4283" spans="3:3" x14ac:dyDescent="0.25">
      <c r="C4283"/>
    </row>
    <row r="4284" spans="3:3" x14ac:dyDescent="0.25">
      <c r="C4284"/>
    </row>
    <row r="4285" spans="3:3" x14ac:dyDescent="0.25">
      <c r="C4285"/>
    </row>
    <row r="4286" spans="3:3" x14ac:dyDescent="0.25">
      <c r="C4286"/>
    </row>
    <row r="4287" spans="3:3" x14ac:dyDescent="0.25">
      <c r="C4287"/>
    </row>
    <row r="4288" spans="3:3" x14ac:dyDescent="0.25">
      <c r="C4288"/>
    </row>
    <row r="4289" spans="3:3" x14ac:dyDescent="0.25">
      <c r="C4289"/>
    </row>
    <row r="4290" spans="3:3" x14ac:dyDescent="0.25">
      <c r="C4290"/>
    </row>
    <row r="4291" spans="3:3" x14ac:dyDescent="0.25">
      <c r="C4291"/>
    </row>
    <row r="4292" spans="3:3" x14ac:dyDescent="0.25">
      <c r="C4292"/>
    </row>
    <row r="4293" spans="3:3" x14ac:dyDescent="0.25">
      <c r="C4293"/>
    </row>
    <row r="4294" spans="3:3" x14ac:dyDescent="0.25">
      <c r="C4294"/>
    </row>
    <row r="4295" spans="3:3" x14ac:dyDescent="0.25">
      <c r="C4295"/>
    </row>
    <row r="4296" spans="3:3" x14ac:dyDescent="0.25">
      <c r="C4296"/>
    </row>
    <row r="4297" spans="3:3" x14ac:dyDescent="0.25">
      <c r="C4297"/>
    </row>
    <row r="4298" spans="3:3" x14ac:dyDescent="0.25">
      <c r="C4298"/>
    </row>
    <row r="4299" spans="3:3" x14ac:dyDescent="0.25">
      <c r="C4299"/>
    </row>
    <row r="4300" spans="3:3" x14ac:dyDescent="0.25">
      <c r="C4300"/>
    </row>
    <row r="4301" spans="3:3" x14ac:dyDescent="0.25">
      <c r="C4301"/>
    </row>
    <row r="4302" spans="3:3" x14ac:dyDescent="0.25">
      <c r="C4302"/>
    </row>
    <row r="4303" spans="3:3" x14ac:dyDescent="0.25">
      <c r="C4303"/>
    </row>
    <row r="4304" spans="3:3" x14ac:dyDescent="0.25">
      <c r="C4304"/>
    </row>
    <row r="4305" spans="3:3" x14ac:dyDescent="0.25">
      <c r="C4305"/>
    </row>
    <row r="4306" spans="3:3" x14ac:dyDescent="0.25">
      <c r="C4306"/>
    </row>
    <row r="4307" spans="3:3" x14ac:dyDescent="0.25">
      <c r="C4307"/>
    </row>
    <row r="4308" spans="3:3" x14ac:dyDescent="0.25">
      <c r="C4308"/>
    </row>
    <row r="4309" spans="3:3" x14ac:dyDescent="0.25">
      <c r="C4309"/>
    </row>
    <row r="4310" spans="3:3" x14ac:dyDescent="0.25">
      <c r="C4310"/>
    </row>
    <row r="4311" spans="3:3" x14ac:dyDescent="0.25">
      <c r="C4311"/>
    </row>
    <row r="4312" spans="3:3" x14ac:dyDescent="0.25">
      <c r="C4312"/>
    </row>
    <row r="4313" spans="3:3" x14ac:dyDescent="0.25">
      <c r="C4313"/>
    </row>
    <row r="4314" spans="3:3" x14ac:dyDescent="0.25">
      <c r="C4314"/>
    </row>
    <row r="4315" spans="3:3" x14ac:dyDescent="0.25">
      <c r="C4315"/>
    </row>
    <row r="4316" spans="3:3" x14ac:dyDescent="0.25">
      <c r="C4316"/>
    </row>
    <row r="4317" spans="3:3" x14ac:dyDescent="0.25">
      <c r="C4317"/>
    </row>
    <row r="4318" spans="3:3" x14ac:dyDescent="0.25">
      <c r="C4318"/>
    </row>
    <row r="4319" spans="3:3" x14ac:dyDescent="0.25">
      <c r="C4319"/>
    </row>
    <row r="4320" spans="3:3" x14ac:dyDescent="0.25">
      <c r="C4320"/>
    </row>
    <row r="4321" spans="3:3" x14ac:dyDescent="0.25">
      <c r="C4321"/>
    </row>
    <row r="4322" spans="3:3" x14ac:dyDescent="0.25">
      <c r="C4322"/>
    </row>
    <row r="4323" spans="3:3" x14ac:dyDescent="0.25">
      <c r="C4323"/>
    </row>
    <row r="4324" spans="3:3" x14ac:dyDescent="0.25">
      <c r="C4324"/>
    </row>
    <row r="4325" spans="3:3" x14ac:dyDescent="0.25">
      <c r="C4325"/>
    </row>
    <row r="4326" spans="3:3" x14ac:dyDescent="0.25">
      <c r="C4326"/>
    </row>
    <row r="4327" spans="3:3" x14ac:dyDescent="0.25">
      <c r="C4327"/>
    </row>
    <row r="4328" spans="3:3" x14ac:dyDescent="0.25">
      <c r="C4328"/>
    </row>
    <row r="4329" spans="3:3" x14ac:dyDescent="0.25">
      <c r="C4329"/>
    </row>
    <row r="4330" spans="3:3" x14ac:dyDescent="0.25">
      <c r="C4330"/>
    </row>
    <row r="4331" spans="3:3" x14ac:dyDescent="0.25">
      <c r="C4331"/>
    </row>
    <row r="4332" spans="3:3" x14ac:dyDescent="0.25">
      <c r="C4332"/>
    </row>
    <row r="4333" spans="3:3" x14ac:dyDescent="0.25">
      <c r="C4333"/>
    </row>
    <row r="4334" spans="3:3" x14ac:dyDescent="0.25">
      <c r="C4334"/>
    </row>
    <row r="4335" spans="3:3" x14ac:dyDescent="0.25">
      <c r="C4335"/>
    </row>
    <row r="4336" spans="3:3" x14ac:dyDescent="0.25">
      <c r="C4336"/>
    </row>
    <row r="4337" spans="3:3" x14ac:dyDescent="0.25">
      <c r="C4337"/>
    </row>
    <row r="4338" spans="3:3" x14ac:dyDescent="0.25">
      <c r="C4338"/>
    </row>
    <row r="4339" spans="3:3" x14ac:dyDescent="0.25">
      <c r="C4339"/>
    </row>
    <row r="4340" spans="3:3" x14ac:dyDescent="0.25">
      <c r="C4340"/>
    </row>
    <row r="4341" spans="3:3" x14ac:dyDescent="0.25">
      <c r="C4341"/>
    </row>
    <row r="4342" spans="3:3" x14ac:dyDescent="0.25">
      <c r="C4342"/>
    </row>
    <row r="4343" spans="3:3" x14ac:dyDescent="0.25">
      <c r="C4343"/>
    </row>
    <row r="4344" spans="3:3" x14ac:dyDescent="0.25">
      <c r="C4344"/>
    </row>
    <row r="4345" spans="3:3" x14ac:dyDescent="0.25">
      <c r="C4345"/>
    </row>
    <row r="4346" spans="3:3" x14ac:dyDescent="0.25">
      <c r="C4346"/>
    </row>
    <row r="4347" spans="3:3" x14ac:dyDescent="0.25">
      <c r="C4347"/>
    </row>
    <row r="4348" spans="3:3" x14ac:dyDescent="0.25">
      <c r="C4348"/>
    </row>
    <row r="4349" spans="3:3" x14ac:dyDescent="0.25">
      <c r="C4349"/>
    </row>
    <row r="4350" spans="3:3" x14ac:dyDescent="0.25">
      <c r="C4350"/>
    </row>
    <row r="4351" spans="3:3" x14ac:dyDescent="0.25">
      <c r="C4351"/>
    </row>
    <row r="4352" spans="3:3" x14ac:dyDescent="0.25">
      <c r="C4352"/>
    </row>
    <row r="4353" spans="3:3" x14ac:dyDescent="0.25">
      <c r="C4353"/>
    </row>
    <row r="4354" spans="3:3" x14ac:dyDescent="0.25">
      <c r="C4354"/>
    </row>
    <row r="4355" spans="3:3" x14ac:dyDescent="0.25">
      <c r="C4355"/>
    </row>
    <row r="4356" spans="3:3" x14ac:dyDescent="0.25">
      <c r="C4356"/>
    </row>
    <row r="4357" spans="3:3" x14ac:dyDescent="0.25">
      <c r="C4357"/>
    </row>
    <row r="4358" spans="3:3" x14ac:dyDescent="0.25">
      <c r="C4358"/>
    </row>
    <row r="4359" spans="3:3" x14ac:dyDescent="0.25">
      <c r="C4359"/>
    </row>
    <row r="4360" spans="3:3" x14ac:dyDescent="0.25">
      <c r="C4360"/>
    </row>
    <row r="4361" spans="3:3" x14ac:dyDescent="0.25">
      <c r="C4361"/>
    </row>
    <row r="4362" spans="3:3" x14ac:dyDescent="0.25">
      <c r="C4362"/>
    </row>
    <row r="4363" spans="3:3" x14ac:dyDescent="0.25">
      <c r="C4363"/>
    </row>
    <row r="4364" spans="3:3" x14ac:dyDescent="0.25">
      <c r="C4364"/>
    </row>
    <row r="4365" spans="3:3" x14ac:dyDescent="0.25">
      <c r="C4365"/>
    </row>
    <row r="4366" spans="3:3" x14ac:dyDescent="0.25">
      <c r="C4366"/>
    </row>
    <row r="4367" spans="3:3" x14ac:dyDescent="0.25">
      <c r="C4367"/>
    </row>
    <row r="4368" spans="3:3" x14ac:dyDescent="0.25">
      <c r="C4368"/>
    </row>
    <row r="4369" spans="3:3" x14ac:dyDescent="0.25">
      <c r="C4369"/>
    </row>
    <row r="4370" spans="3:3" x14ac:dyDescent="0.25">
      <c r="C4370"/>
    </row>
    <row r="4371" spans="3:3" x14ac:dyDescent="0.25">
      <c r="C4371"/>
    </row>
    <row r="4372" spans="3:3" x14ac:dyDescent="0.25">
      <c r="C4372"/>
    </row>
    <row r="4373" spans="3:3" x14ac:dyDescent="0.25">
      <c r="C4373"/>
    </row>
    <row r="4374" spans="3:3" x14ac:dyDescent="0.25">
      <c r="C4374"/>
    </row>
    <row r="4375" spans="3:3" x14ac:dyDescent="0.25">
      <c r="C4375"/>
    </row>
    <row r="4376" spans="3:3" x14ac:dyDescent="0.25">
      <c r="C4376"/>
    </row>
    <row r="4377" spans="3:3" x14ac:dyDescent="0.25">
      <c r="C4377"/>
    </row>
    <row r="4378" spans="3:3" x14ac:dyDescent="0.25">
      <c r="C4378"/>
    </row>
    <row r="4379" spans="3:3" x14ac:dyDescent="0.25">
      <c r="C4379"/>
    </row>
    <row r="4380" spans="3:3" x14ac:dyDescent="0.25">
      <c r="C4380"/>
    </row>
    <row r="4381" spans="3:3" x14ac:dyDescent="0.25">
      <c r="C4381"/>
    </row>
    <row r="4382" spans="3:3" x14ac:dyDescent="0.25">
      <c r="C4382"/>
    </row>
    <row r="4383" spans="3:3" x14ac:dyDescent="0.25">
      <c r="C4383"/>
    </row>
    <row r="4384" spans="3:3" x14ac:dyDescent="0.25">
      <c r="C4384"/>
    </row>
    <row r="4385" spans="3:3" x14ac:dyDescent="0.25">
      <c r="C4385"/>
    </row>
    <row r="4386" spans="3:3" x14ac:dyDescent="0.25">
      <c r="C4386"/>
    </row>
    <row r="4387" spans="3:3" x14ac:dyDescent="0.25">
      <c r="C4387"/>
    </row>
    <row r="4388" spans="3:3" x14ac:dyDescent="0.25">
      <c r="C4388"/>
    </row>
    <row r="4389" spans="3:3" x14ac:dyDescent="0.25">
      <c r="C4389"/>
    </row>
    <row r="4390" spans="3:3" x14ac:dyDescent="0.25">
      <c r="C4390"/>
    </row>
    <row r="4391" spans="3:3" x14ac:dyDescent="0.25">
      <c r="C4391"/>
    </row>
    <row r="4392" spans="3:3" x14ac:dyDescent="0.25">
      <c r="C4392"/>
    </row>
    <row r="4393" spans="3:3" x14ac:dyDescent="0.25">
      <c r="C4393"/>
    </row>
    <row r="4394" spans="3:3" x14ac:dyDescent="0.25">
      <c r="C4394"/>
    </row>
    <row r="4395" spans="3:3" x14ac:dyDescent="0.25">
      <c r="C4395"/>
    </row>
    <row r="4396" spans="3:3" x14ac:dyDescent="0.25">
      <c r="C4396"/>
    </row>
    <row r="4397" spans="3:3" x14ac:dyDescent="0.25">
      <c r="C4397"/>
    </row>
    <row r="4398" spans="3:3" x14ac:dyDescent="0.25">
      <c r="C4398"/>
    </row>
    <row r="4399" spans="3:3" x14ac:dyDescent="0.25">
      <c r="C4399"/>
    </row>
    <row r="4400" spans="3:3" x14ac:dyDescent="0.25">
      <c r="C4400"/>
    </row>
    <row r="4401" spans="3:3" x14ac:dyDescent="0.25">
      <c r="C4401"/>
    </row>
    <row r="4402" spans="3:3" x14ac:dyDescent="0.25">
      <c r="C4402"/>
    </row>
    <row r="4403" spans="3:3" x14ac:dyDescent="0.25">
      <c r="C4403"/>
    </row>
    <row r="4404" spans="3:3" x14ac:dyDescent="0.25">
      <c r="C4404"/>
    </row>
    <row r="4405" spans="3:3" x14ac:dyDescent="0.25">
      <c r="C4405"/>
    </row>
    <row r="4406" spans="3:3" x14ac:dyDescent="0.25">
      <c r="C4406"/>
    </row>
    <row r="4407" spans="3:3" x14ac:dyDescent="0.25">
      <c r="C4407"/>
    </row>
    <row r="4408" spans="3:3" x14ac:dyDescent="0.25">
      <c r="C4408"/>
    </row>
    <row r="4409" spans="3:3" x14ac:dyDescent="0.25">
      <c r="C4409"/>
    </row>
    <row r="4410" spans="3:3" x14ac:dyDescent="0.25">
      <c r="C4410"/>
    </row>
    <row r="4411" spans="3:3" x14ac:dyDescent="0.25">
      <c r="C4411"/>
    </row>
    <row r="4412" spans="3:3" x14ac:dyDescent="0.25">
      <c r="C4412"/>
    </row>
    <row r="4413" spans="3:3" x14ac:dyDescent="0.25">
      <c r="C4413"/>
    </row>
    <row r="4414" spans="3:3" x14ac:dyDescent="0.25">
      <c r="C4414"/>
    </row>
    <row r="4415" spans="3:3" x14ac:dyDescent="0.25">
      <c r="C4415"/>
    </row>
    <row r="4416" spans="3:3" x14ac:dyDescent="0.25">
      <c r="C4416"/>
    </row>
    <row r="4417" spans="3:3" x14ac:dyDescent="0.25">
      <c r="C4417"/>
    </row>
    <row r="4418" spans="3:3" x14ac:dyDescent="0.25">
      <c r="C4418"/>
    </row>
    <row r="4419" spans="3:3" x14ac:dyDescent="0.25">
      <c r="C4419"/>
    </row>
    <row r="4420" spans="3:3" x14ac:dyDescent="0.25">
      <c r="C4420"/>
    </row>
    <row r="4421" spans="3:3" x14ac:dyDescent="0.25">
      <c r="C4421"/>
    </row>
    <row r="4422" spans="3:3" x14ac:dyDescent="0.25">
      <c r="C4422"/>
    </row>
    <row r="4423" spans="3:3" x14ac:dyDescent="0.25">
      <c r="C4423"/>
    </row>
    <row r="4424" spans="3:3" x14ac:dyDescent="0.25">
      <c r="C4424"/>
    </row>
    <row r="4425" spans="3:3" x14ac:dyDescent="0.25">
      <c r="C4425"/>
    </row>
    <row r="4426" spans="3:3" x14ac:dyDescent="0.25">
      <c r="C4426"/>
    </row>
    <row r="4427" spans="3:3" x14ac:dyDescent="0.25">
      <c r="C4427"/>
    </row>
    <row r="4428" spans="3:3" x14ac:dyDescent="0.25">
      <c r="C4428"/>
    </row>
    <row r="4429" spans="3:3" x14ac:dyDescent="0.25">
      <c r="C4429"/>
    </row>
    <row r="4430" spans="3:3" x14ac:dyDescent="0.25">
      <c r="C4430"/>
    </row>
    <row r="4431" spans="3:3" x14ac:dyDescent="0.25">
      <c r="C4431"/>
    </row>
    <row r="4432" spans="3:3" x14ac:dyDescent="0.25">
      <c r="C4432"/>
    </row>
    <row r="4433" spans="3:3" x14ac:dyDescent="0.25">
      <c r="C4433"/>
    </row>
    <row r="4434" spans="3:3" x14ac:dyDescent="0.25">
      <c r="C4434"/>
    </row>
    <row r="4435" spans="3:3" x14ac:dyDescent="0.25">
      <c r="C4435"/>
    </row>
    <row r="4436" spans="3:3" x14ac:dyDescent="0.25">
      <c r="C4436"/>
    </row>
    <row r="4437" spans="3:3" x14ac:dyDescent="0.25">
      <c r="C4437"/>
    </row>
    <row r="4438" spans="3:3" x14ac:dyDescent="0.25">
      <c r="C4438"/>
    </row>
    <row r="4439" spans="3:3" x14ac:dyDescent="0.25">
      <c r="C4439"/>
    </row>
    <row r="4440" spans="3:3" x14ac:dyDescent="0.25">
      <c r="C4440"/>
    </row>
    <row r="4441" spans="3:3" x14ac:dyDescent="0.25">
      <c r="C4441"/>
    </row>
    <row r="4442" spans="3:3" x14ac:dyDescent="0.25">
      <c r="C4442"/>
    </row>
    <row r="4443" spans="3:3" x14ac:dyDescent="0.25">
      <c r="C4443"/>
    </row>
    <row r="4444" spans="3:3" x14ac:dyDescent="0.25">
      <c r="C4444"/>
    </row>
    <row r="4445" spans="3:3" x14ac:dyDescent="0.25">
      <c r="C4445"/>
    </row>
    <row r="4446" spans="3:3" x14ac:dyDescent="0.25">
      <c r="C4446"/>
    </row>
    <row r="4447" spans="3:3" x14ac:dyDescent="0.25">
      <c r="C4447"/>
    </row>
    <row r="4448" spans="3:3" x14ac:dyDescent="0.25">
      <c r="C4448"/>
    </row>
    <row r="4449" spans="3:3" x14ac:dyDescent="0.25">
      <c r="C4449"/>
    </row>
    <row r="4450" spans="3:3" x14ac:dyDescent="0.25">
      <c r="C4450"/>
    </row>
    <row r="4451" spans="3:3" x14ac:dyDescent="0.25">
      <c r="C4451"/>
    </row>
    <row r="4452" spans="3:3" x14ac:dyDescent="0.25">
      <c r="C4452"/>
    </row>
    <row r="4453" spans="3:3" x14ac:dyDescent="0.25">
      <c r="C4453"/>
    </row>
    <row r="4454" spans="3:3" x14ac:dyDescent="0.25">
      <c r="C4454"/>
    </row>
    <row r="4455" spans="3:3" x14ac:dyDescent="0.25">
      <c r="C4455"/>
    </row>
    <row r="4456" spans="3:3" x14ac:dyDescent="0.25">
      <c r="C4456"/>
    </row>
    <row r="4457" spans="3:3" x14ac:dyDescent="0.25">
      <c r="C4457"/>
    </row>
    <row r="4458" spans="3:3" x14ac:dyDescent="0.25">
      <c r="C4458"/>
    </row>
    <row r="4459" spans="3:3" x14ac:dyDescent="0.25">
      <c r="C4459"/>
    </row>
    <row r="4460" spans="3:3" x14ac:dyDescent="0.25">
      <c r="C4460"/>
    </row>
    <row r="4461" spans="3:3" x14ac:dyDescent="0.25">
      <c r="C4461"/>
    </row>
    <row r="4462" spans="3:3" x14ac:dyDescent="0.25">
      <c r="C4462"/>
    </row>
    <row r="4463" spans="3:3" x14ac:dyDescent="0.25">
      <c r="C4463"/>
    </row>
    <row r="4464" spans="3:3" x14ac:dyDescent="0.25">
      <c r="C4464"/>
    </row>
    <row r="4465" spans="3:3" x14ac:dyDescent="0.25">
      <c r="C4465"/>
    </row>
    <row r="4466" spans="3:3" x14ac:dyDescent="0.25">
      <c r="C4466"/>
    </row>
    <row r="4467" spans="3:3" x14ac:dyDescent="0.25">
      <c r="C4467"/>
    </row>
    <row r="4468" spans="3:3" x14ac:dyDescent="0.25">
      <c r="C4468"/>
    </row>
    <row r="4469" spans="3:3" x14ac:dyDescent="0.25">
      <c r="C4469"/>
    </row>
    <row r="4470" spans="3:3" x14ac:dyDescent="0.25">
      <c r="C4470"/>
    </row>
    <row r="4471" spans="3:3" x14ac:dyDescent="0.25">
      <c r="C4471"/>
    </row>
    <row r="4472" spans="3:3" x14ac:dyDescent="0.25">
      <c r="C4472"/>
    </row>
    <row r="4473" spans="3:3" x14ac:dyDescent="0.25">
      <c r="C4473"/>
    </row>
    <row r="4474" spans="3:3" x14ac:dyDescent="0.25">
      <c r="C4474"/>
    </row>
    <row r="4475" spans="3:3" x14ac:dyDescent="0.25">
      <c r="C4475"/>
    </row>
    <row r="4476" spans="3:3" x14ac:dyDescent="0.25">
      <c r="C4476"/>
    </row>
    <row r="4477" spans="3:3" x14ac:dyDescent="0.25">
      <c r="C4477"/>
    </row>
    <row r="4478" spans="3:3" x14ac:dyDescent="0.25">
      <c r="C4478"/>
    </row>
    <row r="4479" spans="3:3" x14ac:dyDescent="0.25">
      <c r="C4479"/>
    </row>
    <row r="4480" spans="3:3" x14ac:dyDescent="0.25">
      <c r="C4480"/>
    </row>
    <row r="4481" spans="3:3" x14ac:dyDescent="0.25">
      <c r="C4481"/>
    </row>
    <row r="4482" spans="3:3" x14ac:dyDescent="0.25">
      <c r="C4482"/>
    </row>
    <row r="4483" spans="3:3" x14ac:dyDescent="0.25">
      <c r="C4483"/>
    </row>
    <row r="4484" spans="3:3" x14ac:dyDescent="0.25">
      <c r="C4484"/>
    </row>
    <row r="4485" spans="3:3" x14ac:dyDescent="0.25">
      <c r="C4485"/>
    </row>
    <row r="4486" spans="3:3" x14ac:dyDescent="0.25">
      <c r="C4486"/>
    </row>
    <row r="4487" spans="3:3" x14ac:dyDescent="0.25">
      <c r="C4487"/>
    </row>
    <row r="4488" spans="3:3" x14ac:dyDescent="0.25">
      <c r="C4488"/>
    </row>
    <row r="4489" spans="3:3" x14ac:dyDescent="0.25">
      <c r="C4489"/>
    </row>
    <row r="4490" spans="3:3" x14ac:dyDescent="0.25">
      <c r="C4490"/>
    </row>
    <row r="4491" spans="3:3" x14ac:dyDescent="0.25">
      <c r="C4491"/>
    </row>
    <row r="4492" spans="3:3" x14ac:dyDescent="0.25">
      <c r="C4492"/>
    </row>
    <row r="4493" spans="3:3" x14ac:dyDescent="0.25">
      <c r="C4493"/>
    </row>
    <row r="4494" spans="3:3" x14ac:dyDescent="0.25">
      <c r="C4494"/>
    </row>
    <row r="4495" spans="3:3" x14ac:dyDescent="0.25">
      <c r="C4495"/>
    </row>
    <row r="4496" spans="3:3" x14ac:dyDescent="0.25">
      <c r="C4496"/>
    </row>
    <row r="4497" spans="3:3" x14ac:dyDescent="0.25">
      <c r="C4497"/>
    </row>
    <row r="4498" spans="3:3" x14ac:dyDescent="0.25">
      <c r="C4498"/>
    </row>
    <row r="4499" spans="3:3" x14ac:dyDescent="0.25">
      <c r="C4499"/>
    </row>
    <row r="4500" spans="3:3" x14ac:dyDescent="0.25">
      <c r="C4500"/>
    </row>
    <row r="4501" spans="3:3" x14ac:dyDescent="0.25">
      <c r="C4501"/>
    </row>
    <row r="4502" spans="3:3" x14ac:dyDescent="0.25">
      <c r="C4502"/>
    </row>
    <row r="4503" spans="3:3" x14ac:dyDescent="0.25">
      <c r="C4503"/>
    </row>
    <row r="4504" spans="3:3" x14ac:dyDescent="0.25">
      <c r="C4504"/>
    </row>
    <row r="4505" spans="3:3" x14ac:dyDescent="0.25">
      <c r="C4505"/>
    </row>
    <row r="4506" spans="3:3" x14ac:dyDescent="0.25">
      <c r="C4506"/>
    </row>
    <row r="4507" spans="3:3" x14ac:dyDescent="0.25">
      <c r="C4507"/>
    </row>
    <row r="4508" spans="3:3" x14ac:dyDescent="0.25">
      <c r="C4508"/>
    </row>
    <row r="4509" spans="3:3" x14ac:dyDescent="0.25">
      <c r="C4509"/>
    </row>
    <row r="4510" spans="3:3" x14ac:dyDescent="0.25">
      <c r="C4510"/>
    </row>
    <row r="4511" spans="3:3" x14ac:dyDescent="0.25">
      <c r="C4511"/>
    </row>
    <row r="4512" spans="3:3" x14ac:dyDescent="0.25">
      <c r="C4512"/>
    </row>
    <row r="4513" spans="3:3" x14ac:dyDescent="0.25">
      <c r="C4513"/>
    </row>
    <row r="4514" spans="3:3" x14ac:dyDescent="0.25">
      <c r="C4514"/>
    </row>
    <row r="4515" spans="3:3" x14ac:dyDescent="0.25">
      <c r="C4515"/>
    </row>
    <row r="4516" spans="3:3" x14ac:dyDescent="0.25">
      <c r="C4516"/>
    </row>
    <row r="4517" spans="3:3" x14ac:dyDescent="0.25">
      <c r="C4517"/>
    </row>
    <row r="4518" spans="3:3" x14ac:dyDescent="0.25">
      <c r="C4518"/>
    </row>
    <row r="4519" spans="3:3" x14ac:dyDescent="0.25">
      <c r="C4519"/>
    </row>
    <row r="4520" spans="3:3" x14ac:dyDescent="0.25">
      <c r="C4520"/>
    </row>
    <row r="4521" spans="3:3" x14ac:dyDescent="0.25">
      <c r="C4521"/>
    </row>
    <row r="4522" spans="3:3" x14ac:dyDescent="0.25">
      <c r="C4522"/>
    </row>
    <row r="4523" spans="3:3" x14ac:dyDescent="0.25">
      <c r="C4523"/>
    </row>
    <row r="4524" spans="3:3" x14ac:dyDescent="0.25">
      <c r="C4524"/>
    </row>
    <row r="4525" spans="3:3" x14ac:dyDescent="0.25">
      <c r="C4525"/>
    </row>
    <row r="4526" spans="3:3" x14ac:dyDescent="0.25">
      <c r="C4526"/>
    </row>
    <row r="4527" spans="3:3" x14ac:dyDescent="0.25">
      <c r="C4527"/>
    </row>
    <row r="4528" spans="3:3" x14ac:dyDescent="0.25">
      <c r="C4528"/>
    </row>
    <row r="4529" spans="3:3" x14ac:dyDescent="0.25">
      <c r="C4529"/>
    </row>
    <row r="4530" spans="3:3" x14ac:dyDescent="0.25">
      <c r="C4530"/>
    </row>
    <row r="4531" spans="3:3" x14ac:dyDescent="0.25">
      <c r="C4531"/>
    </row>
    <row r="4532" spans="3:3" x14ac:dyDescent="0.25">
      <c r="C4532"/>
    </row>
    <row r="4533" spans="3:3" x14ac:dyDescent="0.25">
      <c r="C4533"/>
    </row>
    <row r="4534" spans="3:3" x14ac:dyDescent="0.25">
      <c r="C4534"/>
    </row>
    <row r="4535" spans="3:3" x14ac:dyDescent="0.25">
      <c r="C4535"/>
    </row>
    <row r="4536" spans="3:3" x14ac:dyDescent="0.25">
      <c r="C4536"/>
    </row>
    <row r="4537" spans="3:3" x14ac:dyDescent="0.25">
      <c r="C4537"/>
    </row>
    <row r="4538" spans="3:3" x14ac:dyDescent="0.25">
      <c r="C4538"/>
    </row>
    <row r="4539" spans="3:3" x14ac:dyDescent="0.25">
      <c r="C4539"/>
    </row>
    <row r="4540" spans="3:3" x14ac:dyDescent="0.25">
      <c r="C4540"/>
    </row>
    <row r="4541" spans="3:3" x14ac:dyDescent="0.25">
      <c r="C4541"/>
    </row>
    <row r="4542" spans="3:3" x14ac:dyDescent="0.25">
      <c r="C4542"/>
    </row>
    <row r="4543" spans="3:3" x14ac:dyDescent="0.25">
      <c r="C4543"/>
    </row>
    <row r="4544" spans="3:3" x14ac:dyDescent="0.25">
      <c r="C4544"/>
    </row>
    <row r="4545" spans="3:3" x14ac:dyDescent="0.25">
      <c r="C4545"/>
    </row>
    <row r="4546" spans="3:3" x14ac:dyDescent="0.25">
      <c r="C4546"/>
    </row>
    <row r="4547" spans="3:3" x14ac:dyDescent="0.25">
      <c r="C4547"/>
    </row>
    <row r="4548" spans="3:3" x14ac:dyDescent="0.25">
      <c r="C4548"/>
    </row>
    <row r="4549" spans="3:3" x14ac:dyDescent="0.25">
      <c r="C4549"/>
    </row>
    <row r="4550" spans="3:3" x14ac:dyDescent="0.25">
      <c r="C4550"/>
    </row>
    <row r="4551" spans="3:3" x14ac:dyDescent="0.25">
      <c r="C4551"/>
    </row>
    <row r="4552" spans="3:3" x14ac:dyDescent="0.25">
      <c r="C4552"/>
    </row>
    <row r="4553" spans="3:3" x14ac:dyDescent="0.25">
      <c r="C4553"/>
    </row>
    <row r="4554" spans="3:3" x14ac:dyDescent="0.25">
      <c r="C4554"/>
    </row>
    <row r="4555" spans="3:3" x14ac:dyDescent="0.25">
      <c r="C4555"/>
    </row>
    <row r="4556" spans="3:3" x14ac:dyDescent="0.25">
      <c r="C4556"/>
    </row>
    <row r="4557" spans="3:3" x14ac:dyDescent="0.25">
      <c r="C4557"/>
    </row>
    <row r="4558" spans="3:3" x14ac:dyDescent="0.25">
      <c r="C4558"/>
    </row>
    <row r="4559" spans="3:3" x14ac:dyDescent="0.25">
      <c r="C4559"/>
    </row>
    <row r="4560" spans="3:3" x14ac:dyDescent="0.25">
      <c r="C4560"/>
    </row>
    <row r="4561" spans="3:3" x14ac:dyDescent="0.25">
      <c r="C4561"/>
    </row>
    <row r="4562" spans="3:3" x14ac:dyDescent="0.25">
      <c r="C4562"/>
    </row>
    <row r="4563" spans="3:3" x14ac:dyDescent="0.25">
      <c r="C4563"/>
    </row>
    <row r="4564" spans="3:3" x14ac:dyDescent="0.25">
      <c r="C4564"/>
    </row>
    <row r="4565" spans="3:3" x14ac:dyDescent="0.25">
      <c r="C4565"/>
    </row>
    <row r="4566" spans="3:3" x14ac:dyDescent="0.25">
      <c r="C4566"/>
    </row>
    <row r="4567" spans="3:3" x14ac:dyDescent="0.25">
      <c r="C4567"/>
    </row>
    <row r="4568" spans="3:3" x14ac:dyDescent="0.25">
      <c r="C4568"/>
    </row>
    <row r="4569" spans="3:3" x14ac:dyDescent="0.25">
      <c r="C4569"/>
    </row>
    <row r="4570" spans="3:3" x14ac:dyDescent="0.25">
      <c r="C4570"/>
    </row>
    <row r="4571" spans="3:3" x14ac:dyDescent="0.25">
      <c r="C4571"/>
    </row>
    <row r="4572" spans="3:3" x14ac:dyDescent="0.25">
      <c r="C4572"/>
    </row>
    <row r="4573" spans="3:3" x14ac:dyDescent="0.25">
      <c r="C4573"/>
    </row>
    <row r="4574" spans="3:3" x14ac:dyDescent="0.25">
      <c r="C4574"/>
    </row>
    <row r="4575" spans="3:3" x14ac:dyDescent="0.25">
      <c r="C4575"/>
    </row>
    <row r="4576" spans="3:3" x14ac:dyDescent="0.25">
      <c r="C4576"/>
    </row>
    <row r="4577" spans="3:3" x14ac:dyDescent="0.25">
      <c r="C4577"/>
    </row>
    <row r="4578" spans="3:3" x14ac:dyDescent="0.25">
      <c r="C4578"/>
    </row>
    <row r="4579" spans="3:3" x14ac:dyDescent="0.25">
      <c r="C4579"/>
    </row>
    <row r="4580" spans="3:3" x14ac:dyDescent="0.25">
      <c r="C4580"/>
    </row>
    <row r="4581" spans="3:3" x14ac:dyDescent="0.25">
      <c r="C4581"/>
    </row>
    <row r="4582" spans="3:3" x14ac:dyDescent="0.25">
      <c r="C4582"/>
    </row>
    <row r="4583" spans="3:3" x14ac:dyDescent="0.25">
      <c r="C4583"/>
    </row>
    <row r="4584" spans="3:3" x14ac:dyDescent="0.25">
      <c r="C4584"/>
    </row>
    <row r="4585" spans="3:3" x14ac:dyDescent="0.25">
      <c r="C4585"/>
    </row>
    <row r="4586" spans="3:3" x14ac:dyDescent="0.25">
      <c r="C4586"/>
    </row>
    <row r="4587" spans="3:3" x14ac:dyDescent="0.25">
      <c r="C4587"/>
    </row>
    <row r="4588" spans="3:3" x14ac:dyDescent="0.25">
      <c r="C4588"/>
    </row>
    <row r="4589" spans="3:3" x14ac:dyDescent="0.25">
      <c r="C4589"/>
    </row>
    <row r="4590" spans="3:3" x14ac:dyDescent="0.25">
      <c r="C4590"/>
    </row>
    <row r="4591" spans="3:3" x14ac:dyDescent="0.25">
      <c r="C4591"/>
    </row>
    <row r="4592" spans="3:3" x14ac:dyDescent="0.25">
      <c r="C4592"/>
    </row>
    <row r="4593" spans="3:3" x14ac:dyDescent="0.25">
      <c r="C4593"/>
    </row>
    <row r="4594" spans="3:3" x14ac:dyDescent="0.25">
      <c r="C4594"/>
    </row>
    <row r="4595" spans="3:3" x14ac:dyDescent="0.25">
      <c r="C4595"/>
    </row>
    <row r="4596" spans="3:3" x14ac:dyDescent="0.25">
      <c r="C4596"/>
    </row>
    <row r="4597" spans="3:3" x14ac:dyDescent="0.25">
      <c r="C4597"/>
    </row>
    <row r="4598" spans="3:3" x14ac:dyDescent="0.25">
      <c r="C4598"/>
    </row>
    <row r="4599" spans="3:3" x14ac:dyDescent="0.25">
      <c r="C4599"/>
    </row>
    <row r="4600" spans="3:3" x14ac:dyDescent="0.25">
      <c r="C4600"/>
    </row>
    <row r="4601" spans="3:3" x14ac:dyDescent="0.25">
      <c r="C4601"/>
    </row>
    <row r="4602" spans="3:3" x14ac:dyDescent="0.25">
      <c r="C4602"/>
    </row>
    <row r="4603" spans="3:3" x14ac:dyDescent="0.25">
      <c r="C4603"/>
    </row>
    <row r="4604" spans="3:3" x14ac:dyDescent="0.25">
      <c r="C4604"/>
    </row>
    <row r="4605" spans="3:3" x14ac:dyDescent="0.25">
      <c r="C4605"/>
    </row>
    <row r="4606" spans="3:3" x14ac:dyDescent="0.25">
      <c r="C4606"/>
    </row>
    <row r="4607" spans="3:3" x14ac:dyDescent="0.25">
      <c r="C4607"/>
    </row>
    <row r="4608" spans="3:3" x14ac:dyDescent="0.25">
      <c r="C4608"/>
    </row>
    <row r="4609" spans="3:3" x14ac:dyDescent="0.25">
      <c r="C4609"/>
    </row>
    <row r="4610" spans="3:3" x14ac:dyDescent="0.25">
      <c r="C4610"/>
    </row>
    <row r="4611" spans="3:3" x14ac:dyDescent="0.25">
      <c r="C4611"/>
    </row>
    <row r="4612" spans="3:3" x14ac:dyDescent="0.25">
      <c r="C4612"/>
    </row>
    <row r="4613" spans="3:3" x14ac:dyDescent="0.25">
      <c r="C4613"/>
    </row>
    <row r="4614" spans="3:3" x14ac:dyDescent="0.25">
      <c r="C4614"/>
    </row>
    <row r="4615" spans="3:3" x14ac:dyDescent="0.25">
      <c r="C4615"/>
    </row>
    <row r="4616" spans="3:3" x14ac:dyDescent="0.25">
      <c r="C4616"/>
    </row>
    <row r="4617" spans="3:3" x14ac:dyDescent="0.25">
      <c r="C4617"/>
    </row>
    <row r="4618" spans="3:3" x14ac:dyDescent="0.25">
      <c r="C4618"/>
    </row>
    <row r="4619" spans="3:3" x14ac:dyDescent="0.25">
      <c r="C4619"/>
    </row>
    <row r="4620" spans="3:3" x14ac:dyDescent="0.25">
      <c r="C4620"/>
    </row>
    <row r="4621" spans="3:3" x14ac:dyDescent="0.25">
      <c r="C4621"/>
    </row>
    <row r="4622" spans="3:3" x14ac:dyDescent="0.25">
      <c r="C4622"/>
    </row>
    <row r="4623" spans="3:3" x14ac:dyDescent="0.25">
      <c r="C4623"/>
    </row>
    <row r="4624" spans="3:3" x14ac:dyDescent="0.25">
      <c r="C4624"/>
    </row>
    <row r="4625" spans="3:3" x14ac:dyDescent="0.25">
      <c r="C4625"/>
    </row>
    <row r="4626" spans="3:3" x14ac:dyDescent="0.25">
      <c r="C4626"/>
    </row>
    <row r="4627" spans="3:3" x14ac:dyDescent="0.25">
      <c r="C4627"/>
    </row>
    <row r="4628" spans="3:3" x14ac:dyDescent="0.25">
      <c r="C4628"/>
    </row>
    <row r="4629" spans="3:3" x14ac:dyDescent="0.25">
      <c r="C4629"/>
    </row>
    <row r="4630" spans="3:3" x14ac:dyDescent="0.25">
      <c r="C4630"/>
    </row>
    <row r="4631" spans="3:3" x14ac:dyDescent="0.25">
      <c r="C4631"/>
    </row>
    <row r="4632" spans="3:3" x14ac:dyDescent="0.25">
      <c r="C4632"/>
    </row>
    <row r="4633" spans="3:3" x14ac:dyDescent="0.25">
      <c r="C4633"/>
    </row>
    <row r="4634" spans="3:3" x14ac:dyDescent="0.25">
      <c r="C4634"/>
    </row>
    <row r="4635" spans="3:3" x14ac:dyDescent="0.25">
      <c r="C4635"/>
    </row>
    <row r="4636" spans="3:3" x14ac:dyDescent="0.25">
      <c r="C4636"/>
    </row>
    <row r="4637" spans="3:3" x14ac:dyDescent="0.25">
      <c r="C4637"/>
    </row>
    <row r="4638" spans="3:3" x14ac:dyDescent="0.25">
      <c r="C4638"/>
    </row>
    <row r="4639" spans="3:3" x14ac:dyDescent="0.25">
      <c r="C4639"/>
    </row>
    <row r="4640" spans="3:3" x14ac:dyDescent="0.25">
      <c r="C4640"/>
    </row>
    <row r="4641" spans="3:3" x14ac:dyDescent="0.25">
      <c r="C4641"/>
    </row>
    <row r="4642" spans="3:3" x14ac:dyDescent="0.25">
      <c r="C4642"/>
    </row>
    <row r="4643" spans="3:3" x14ac:dyDescent="0.25">
      <c r="C4643"/>
    </row>
    <row r="4644" spans="3:3" x14ac:dyDescent="0.25">
      <c r="C4644"/>
    </row>
    <row r="4645" spans="3:3" x14ac:dyDescent="0.25">
      <c r="C4645"/>
    </row>
    <row r="4646" spans="3:3" x14ac:dyDescent="0.25">
      <c r="C4646"/>
    </row>
    <row r="4647" spans="3:3" x14ac:dyDescent="0.25">
      <c r="C4647"/>
    </row>
    <row r="4648" spans="3:3" x14ac:dyDescent="0.25">
      <c r="C4648"/>
    </row>
    <row r="4649" spans="3:3" x14ac:dyDescent="0.25">
      <c r="C4649"/>
    </row>
    <row r="4650" spans="3:3" x14ac:dyDescent="0.25">
      <c r="C4650"/>
    </row>
    <row r="4651" spans="3:3" x14ac:dyDescent="0.25">
      <c r="C4651"/>
    </row>
    <row r="4652" spans="3:3" x14ac:dyDescent="0.25">
      <c r="C4652"/>
    </row>
    <row r="4653" spans="3:3" x14ac:dyDescent="0.25">
      <c r="C4653"/>
    </row>
    <row r="4654" spans="3:3" x14ac:dyDescent="0.25">
      <c r="C4654"/>
    </row>
    <row r="4655" spans="3:3" x14ac:dyDescent="0.25">
      <c r="C4655"/>
    </row>
    <row r="4656" spans="3:3" x14ac:dyDescent="0.25">
      <c r="C4656"/>
    </row>
    <row r="4657" spans="3:3" x14ac:dyDescent="0.25">
      <c r="C4657"/>
    </row>
    <row r="4658" spans="3:3" x14ac:dyDescent="0.25">
      <c r="C4658"/>
    </row>
    <row r="4659" spans="3:3" x14ac:dyDescent="0.25">
      <c r="C4659"/>
    </row>
    <row r="4660" spans="3:3" x14ac:dyDescent="0.25">
      <c r="C4660"/>
    </row>
    <row r="4661" spans="3:3" x14ac:dyDescent="0.25">
      <c r="C4661"/>
    </row>
    <row r="4662" spans="3:3" x14ac:dyDescent="0.25">
      <c r="C4662"/>
    </row>
    <row r="4663" spans="3:3" x14ac:dyDescent="0.25">
      <c r="C4663"/>
    </row>
    <row r="4664" spans="3:3" x14ac:dyDescent="0.25">
      <c r="C4664"/>
    </row>
    <row r="4665" spans="3:3" x14ac:dyDescent="0.25">
      <c r="C4665"/>
    </row>
    <row r="4666" spans="3:3" x14ac:dyDescent="0.25">
      <c r="C4666"/>
    </row>
    <row r="4667" spans="3:3" x14ac:dyDescent="0.25">
      <c r="C4667"/>
    </row>
    <row r="4668" spans="3:3" x14ac:dyDescent="0.25">
      <c r="C4668"/>
    </row>
    <row r="4669" spans="3:3" x14ac:dyDescent="0.25">
      <c r="C4669"/>
    </row>
    <row r="4670" spans="3:3" x14ac:dyDescent="0.25">
      <c r="C4670"/>
    </row>
    <row r="4671" spans="3:3" x14ac:dyDescent="0.25">
      <c r="C4671"/>
    </row>
    <row r="4672" spans="3:3" x14ac:dyDescent="0.25">
      <c r="C4672"/>
    </row>
    <row r="4673" spans="3:3" x14ac:dyDescent="0.25">
      <c r="C4673"/>
    </row>
    <row r="4674" spans="3:3" x14ac:dyDescent="0.25">
      <c r="C4674"/>
    </row>
    <row r="4675" spans="3:3" x14ac:dyDescent="0.25">
      <c r="C4675"/>
    </row>
    <row r="4676" spans="3:3" x14ac:dyDescent="0.25">
      <c r="C4676"/>
    </row>
    <row r="4677" spans="3:3" x14ac:dyDescent="0.25">
      <c r="C4677"/>
    </row>
    <row r="4678" spans="3:3" x14ac:dyDescent="0.25">
      <c r="C4678"/>
    </row>
    <row r="4679" spans="3:3" x14ac:dyDescent="0.25">
      <c r="C4679"/>
    </row>
    <row r="4680" spans="3:3" x14ac:dyDescent="0.25">
      <c r="C4680"/>
    </row>
    <row r="4681" spans="3:3" x14ac:dyDescent="0.25">
      <c r="C4681"/>
    </row>
    <row r="4682" spans="3:3" x14ac:dyDescent="0.25">
      <c r="C4682"/>
    </row>
    <row r="4683" spans="3:3" x14ac:dyDescent="0.25">
      <c r="C4683"/>
    </row>
    <row r="4684" spans="3:3" x14ac:dyDescent="0.25">
      <c r="C4684"/>
    </row>
    <row r="4685" spans="3:3" x14ac:dyDescent="0.25">
      <c r="C4685"/>
    </row>
    <row r="4686" spans="3:3" x14ac:dyDescent="0.25">
      <c r="C4686"/>
    </row>
    <row r="4687" spans="3:3" x14ac:dyDescent="0.25">
      <c r="C4687"/>
    </row>
    <row r="4688" spans="3:3" x14ac:dyDescent="0.25">
      <c r="C4688"/>
    </row>
    <row r="4689" spans="3:3" x14ac:dyDescent="0.25">
      <c r="C4689"/>
    </row>
    <row r="4690" spans="3:3" x14ac:dyDescent="0.25">
      <c r="C4690"/>
    </row>
    <row r="4691" spans="3:3" x14ac:dyDescent="0.25">
      <c r="C4691"/>
    </row>
    <row r="4692" spans="3:3" x14ac:dyDescent="0.25">
      <c r="C4692"/>
    </row>
    <row r="4693" spans="3:3" x14ac:dyDescent="0.25">
      <c r="C4693"/>
    </row>
    <row r="4694" spans="3:3" x14ac:dyDescent="0.25">
      <c r="C4694"/>
    </row>
    <row r="4695" spans="3:3" x14ac:dyDescent="0.25">
      <c r="C4695"/>
    </row>
    <row r="4696" spans="3:3" x14ac:dyDescent="0.25">
      <c r="C4696"/>
    </row>
    <row r="4697" spans="3:3" x14ac:dyDescent="0.25">
      <c r="C4697"/>
    </row>
    <row r="4698" spans="3:3" x14ac:dyDescent="0.25">
      <c r="C4698"/>
    </row>
    <row r="4699" spans="3:3" x14ac:dyDescent="0.25">
      <c r="C4699"/>
    </row>
    <row r="4700" spans="3:3" x14ac:dyDescent="0.25">
      <c r="C4700"/>
    </row>
    <row r="4701" spans="3:3" x14ac:dyDescent="0.25">
      <c r="C4701"/>
    </row>
    <row r="4702" spans="3:3" x14ac:dyDescent="0.25">
      <c r="C4702"/>
    </row>
    <row r="4703" spans="3:3" x14ac:dyDescent="0.25">
      <c r="C4703"/>
    </row>
    <row r="4704" spans="3:3" x14ac:dyDescent="0.25">
      <c r="C4704"/>
    </row>
    <row r="4705" spans="3:3" x14ac:dyDescent="0.25">
      <c r="C4705"/>
    </row>
    <row r="4706" spans="3:3" x14ac:dyDescent="0.25">
      <c r="C4706"/>
    </row>
    <row r="4707" spans="3:3" x14ac:dyDescent="0.25">
      <c r="C4707"/>
    </row>
    <row r="4708" spans="3:3" x14ac:dyDescent="0.25">
      <c r="C4708"/>
    </row>
    <row r="4709" spans="3:3" x14ac:dyDescent="0.25">
      <c r="C4709"/>
    </row>
    <row r="4710" spans="3:3" x14ac:dyDescent="0.25">
      <c r="C4710"/>
    </row>
    <row r="4711" spans="3:3" x14ac:dyDescent="0.25">
      <c r="C4711"/>
    </row>
    <row r="4712" spans="3:3" x14ac:dyDescent="0.25">
      <c r="C4712"/>
    </row>
    <row r="4713" spans="3:3" x14ac:dyDescent="0.25">
      <c r="C4713"/>
    </row>
    <row r="4714" spans="3:3" x14ac:dyDescent="0.25">
      <c r="C4714"/>
    </row>
    <row r="4715" spans="3:3" x14ac:dyDescent="0.25">
      <c r="C4715"/>
    </row>
    <row r="4716" spans="3:3" x14ac:dyDescent="0.25">
      <c r="C4716"/>
    </row>
    <row r="4717" spans="3:3" x14ac:dyDescent="0.25">
      <c r="C4717"/>
    </row>
    <row r="4718" spans="3:3" x14ac:dyDescent="0.25">
      <c r="C4718"/>
    </row>
    <row r="4719" spans="3:3" x14ac:dyDescent="0.25">
      <c r="C4719"/>
    </row>
    <row r="4720" spans="3:3" x14ac:dyDescent="0.25">
      <c r="C4720"/>
    </row>
    <row r="4721" spans="3:3" x14ac:dyDescent="0.25">
      <c r="C4721"/>
    </row>
    <row r="4722" spans="3:3" x14ac:dyDescent="0.25">
      <c r="C4722"/>
    </row>
    <row r="4723" spans="3:3" x14ac:dyDescent="0.25">
      <c r="C4723"/>
    </row>
    <row r="4724" spans="3:3" x14ac:dyDescent="0.25">
      <c r="C4724"/>
    </row>
    <row r="4725" spans="3:3" x14ac:dyDescent="0.25">
      <c r="C4725"/>
    </row>
    <row r="4726" spans="3:3" x14ac:dyDescent="0.25">
      <c r="C4726"/>
    </row>
    <row r="4727" spans="3:3" x14ac:dyDescent="0.25">
      <c r="C4727"/>
    </row>
    <row r="4728" spans="3:3" x14ac:dyDescent="0.25">
      <c r="C4728"/>
    </row>
    <row r="4729" spans="3:3" x14ac:dyDescent="0.25">
      <c r="C4729"/>
    </row>
    <row r="4730" spans="3:3" x14ac:dyDescent="0.25">
      <c r="C4730"/>
    </row>
    <row r="4731" spans="3:3" x14ac:dyDescent="0.25">
      <c r="C4731"/>
    </row>
    <row r="4732" spans="3:3" x14ac:dyDescent="0.25">
      <c r="C4732"/>
    </row>
    <row r="4733" spans="3:3" x14ac:dyDescent="0.25">
      <c r="C4733"/>
    </row>
    <row r="4734" spans="3:3" x14ac:dyDescent="0.25">
      <c r="C4734"/>
    </row>
    <row r="4735" spans="3:3" x14ac:dyDescent="0.25">
      <c r="C4735"/>
    </row>
    <row r="4736" spans="3:3" x14ac:dyDescent="0.25">
      <c r="C4736"/>
    </row>
    <row r="4737" spans="3:3" x14ac:dyDescent="0.25">
      <c r="C4737"/>
    </row>
    <row r="4738" spans="3:3" x14ac:dyDescent="0.25">
      <c r="C4738"/>
    </row>
    <row r="4739" spans="3:3" x14ac:dyDescent="0.25">
      <c r="C4739"/>
    </row>
    <row r="4740" spans="3:3" x14ac:dyDescent="0.25">
      <c r="C4740"/>
    </row>
    <row r="4741" spans="3:3" x14ac:dyDescent="0.25">
      <c r="C4741"/>
    </row>
    <row r="4742" spans="3:3" x14ac:dyDescent="0.25">
      <c r="C4742"/>
    </row>
    <row r="4743" spans="3:3" x14ac:dyDescent="0.25">
      <c r="C4743"/>
    </row>
    <row r="4744" spans="3:3" x14ac:dyDescent="0.25">
      <c r="C4744"/>
    </row>
    <row r="4745" spans="3:3" x14ac:dyDescent="0.25">
      <c r="C4745"/>
    </row>
    <row r="4746" spans="3:3" x14ac:dyDescent="0.25">
      <c r="C4746"/>
    </row>
    <row r="4747" spans="3:3" x14ac:dyDescent="0.25">
      <c r="C4747"/>
    </row>
    <row r="4748" spans="3:3" x14ac:dyDescent="0.25">
      <c r="C4748"/>
    </row>
    <row r="4749" spans="3:3" x14ac:dyDescent="0.25">
      <c r="C4749"/>
    </row>
    <row r="4750" spans="3:3" x14ac:dyDescent="0.25">
      <c r="C4750"/>
    </row>
    <row r="4751" spans="3:3" x14ac:dyDescent="0.25">
      <c r="C4751"/>
    </row>
    <row r="4752" spans="3:3" x14ac:dyDescent="0.25">
      <c r="C4752"/>
    </row>
    <row r="4753" spans="3:3" x14ac:dyDescent="0.25">
      <c r="C4753"/>
    </row>
    <row r="4754" spans="3:3" x14ac:dyDescent="0.25">
      <c r="C4754"/>
    </row>
    <row r="4755" spans="3:3" x14ac:dyDescent="0.25">
      <c r="C4755"/>
    </row>
    <row r="4756" spans="3:3" x14ac:dyDescent="0.25">
      <c r="C4756"/>
    </row>
    <row r="4757" spans="3:3" x14ac:dyDescent="0.25">
      <c r="C4757"/>
    </row>
    <row r="4758" spans="3:3" x14ac:dyDescent="0.25">
      <c r="C4758"/>
    </row>
    <row r="4759" spans="3:3" x14ac:dyDescent="0.25">
      <c r="C4759"/>
    </row>
    <row r="4760" spans="3:3" x14ac:dyDescent="0.25">
      <c r="C4760"/>
    </row>
    <row r="4761" spans="3:3" x14ac:dyDescent="0.25">
      <c r="C4761"/>
    </row>
    <row r="4762" spans="3:3" x14ac:dyDescent="0.25">
      <c r="C4762"/>
    </row>
    <row r="4763" spans="3:3" x14ac:dyDescent="0.25">
      <c r="C4763"/>
    </row>
    <row r="4764" spans="3:3" x14ac:dyDescent="0.25">
      <c r="C4764"/>
    </row>
    <row r="4765" spans="3:3" x14ac:dyDescent="0.25">
      <c r="C4765"/>
    </row>
    <row r="4766" spans="3:3" x14ac:dyDescent="0.25">
      <c r="C4766"/>
    </row>
    <row r="4767" spans="3:3" x14ac:dyDescent="0.25">
      <c r="C4767"/>
    </row>
    <row r="4768" spans="3:3" x14ac:dyDescent="0.25">
      <c r="C4768"/>
    </row>
    <row r="4769" spans="3:3" x14ac:dyDescent="0.25">
      <c r="C4769"/>
    </row>
    <row r="4770" spans="3:3" x14ac:dyDescent="0.25">
      <c r="C4770"/>
    </row>
    <row r="4771" spans="3:3" x14ac:dyDescent="0.25">
      <c r="C4771"/>
    </row>
    <row r="4772" spans="3:3" x14ac:dyDescent="0.25">
      <c r="C4772"/>
    </row>
    <row r="4773" spans="3:3" x14ac:dyDescent="0.25">
      <c r="C4773"/>
    </row>
    <row r="4774" spans="3:3" x14ac:dyDescent="0.25">
      <c r="C4774"/>
    </row>
    <row r="4775" spans="3:3" x14ac:dyDescent="0.25">
      <c r="C4775"/>
    </row>
    <row r="4776" spans="3:3" x14ac:dyDescent="0.25">
      <c r="C4776"/>
    </row>
    <row r="4777" spans="3:3" x14ac:dyDescent="0.25">
      <c r="C4777"/>
    </row>
    <row r="4778" spans="3:3" x14ac:dyDescent="0.25">
      <c r="C4778"/>
    </row>
    <row r="4779" spans="3:3" x14ac:dyDescent="0.25">
      <c r="C4779"/>
    </row>
    <row r="4780" spans="3:3" x14ac:dyDescent="0.25">
      <c r="C4780"/>
    </row>
    <row r="4781" spans="3:3" x14ac:dyDescent="0.25">
      <c r="C4781"/>
    </row>
    <row r="4782" spans="3:3" x14ac:dyDescent="0.25">
      <c r="C4782"/>
    </row>
    <row r="4783" spans="3:3" x14ac:dyDescent="0.25">
      <c r="C4783"/>
    </row>
    <row r="4784" spans="3:3" x14ac:dyDescent="0.25">
      <c r="C4784"/>
    </row>
    <row r="4785" spans="3:3" x14ac:dyDescent="0.25">
      <c r="C4785"/>
    </row>
    <row r="4786" spans="3:3" x14ac:dyDescent="0.25">
      <c r="C4786"/>
    </row>
    <row r="4787" spans="3:3" x14ac:dyDescent="0.25">
      <c r="C4787"/>
    </row>
    <row r="4788" spans="3:3" x14ac:dyDescent="0.25">
      <c r="C4788"/>
    </row>
    <row r="4789" spans="3:3" x14ac:dyDescent="0.25">
      <c r="C4789"/>
    </row>
    <row r="4790" spans="3:3" x14ac:dyDescent="0.25">
      <c r="C4790"/>
    </row>
    <row r="4791" spans="3:3" x14ac:dyDescent="0.25">
      <c r="C4791"/>
    </row>
    <row r="4792" spans="3:3" x14ac:dyDescent="0.25">
      <c r="C4792"/>
    </row>
    <row r="4793" spans="3:3" x14ac:dyDescent="0.25">
      <c r="C4793"/>
    </row>
    <row r="4794" spans="3:3" x14ac:dyDescent="0.25">
      <c r="C4794"/>
    </row>
    <row r="4795" spans="3:3" x14ac:dyDescent="0.25">
      <c r="C4795"/>
    </row>
    <row r="4796" spans="3:3" x14ac:dyDescent="0.25">
      <c r="C4796"/>
    </row>
    <row r="4797" spans="3:3" x14ac:dyDescent="0.25">
      <c r="C4797"/>
    </row>
    <row r="4798" spans="3:3" x14ac:dyDescent="0.25">
      <c r="C4798"/>
    </row>
    <row r="4799" spans="3:3" x14ac:dyDescent="0.25">
      <c r="C4799"/>
    </row>
    <row r="4800" spans="3:3" x14ac:dyDescent="0.25">
      <c r="C4800"/>
    </row>
    <row r="4801" spans="3:3" x14ac:dyDescent="0.25">
      <c r="C4801"/>
    </row>
    <row r="4802" spans="3:3" x14ac:dyDescent="0.25">
      <c r="C4802"/>
    </row>
    <row r="4803" spans="3:3" x14ac:dyDescent="0.25">
      <c r="C4803"/>
    </row>
    <row r="4804" spans="3:3" x14ac:dyDescent="0.25">
      <c r="C4804"/>
    </row>
    <row r="4805" spans="3:3" x14ac:dyDescent="0.25">
      <c r="C4805"/>
    </row>
    <row r="4806" spans="3:3" x14ac:dyDescent="0.25">
      <c r="C4806"/>
    </row>
    <row r="4807" spans="3:3" x14ac:dyDescent="0.25">
      <c r="C4807"/>
    </row>
    <row r="4808" spans="3:3" x14ac:dyDescent="0.25">
      <c r="C4808"/>
    </row>
    <row r="4809" spans="3:3" x14ac:dyDescent="0.25">
      <c r="C4809"/>
    </row>
    <row r="4810" spans="3:3" x14ac:dyDescent="0.25">
      <c r="C4810"/>
    </row>
    <row r="4811" spans="3:3" x14ac:dyDescent="0.25">
      <c r="C4811"/>
    </row>
    <row r="4812" spans="3:3" x14ac:dyDescent="0.25">
      <c r="C4812"/>
    </row>
    <row r="4813" spans="3:3" x14ac:dyDescent="0.25">
      <c r="C4813"/>
    </row>
    <row r="4814" spans="3:3" x14ac:dyDescent="0.25">
      <c r="C4814"/>
    </row>
    <row r="4815" spans="3:3" x14ac:dyDescent="0.25">
      <c r="C4815"/>
    </row>
    <row r="4816" spans="3:3" x14ac:dyDescent="0.25">
      <c r="C4816"/>
    </row>
    <row r="4817" spans="3:3" x14ac:dyDescent="0.25">
      <c r="C4817"/>
    </row>
    <row r="4818" spans="3:3" x14ac:dyDescent="0.25">
      <c r="C4818"/>
    </row>
    <row r="4819" spans="3:3" x14ac:dyDescent="0.25">
      <c r="C4819"/>
    </row>
    <row r="4820" spans="3:3" x14ac:dyDescent="0.25">
      <c r="C4820"/>
    </row>
    <row r="4821" spans="3:3" x14ac:dyDescent="0.25">
      <c r="C4821"/>
    </row>
    <row r="4822" spans="3:3" x14ac:dyDescent="0.25">
      <c r="C4822"/>
    </row>
    <row r="4823" spans="3:3" x14ac:dyDescent="0.25">
      <c r="C4823"/>
    </row>
    <row r="4824" spans="3:3" x14ac:dyDescent="0.25">
      <c r="C4824"/>
    </row>
    <row r="4825" spans="3:3" x14ac:dyDescent="0.25">
      <c r="C4825"/>
    </row>
    <row r="4826" spans="3:3" x14ac:dyDescent="0.25">
      <c r="C4826"/>
    </row>
    <row r="4827" spans="3:3" x14ac:dyDescent="0.25">
      <c r="C4827"/>
    </row>
    <row r="4828" spans="3:3" x14ac:dyDescent="0.25">
      <c r="C4828"/>
    </row>
    <row r="4829" spans="3:3" x14ac:dyDescent="0.25">
      <c r="C4829"/>
    </row>
    <row r="4830" spans="3:3" x14ac:dyDescent="0.25">
      <c r="C4830"/>
    </row>
    <row r="4831" spans="3:3" x14ac:dyDescent="0.25">
      <c r="C4831"/>
    </row>
    <row r="4832" spans="3:3" x14ac:dyDescent="0.25">
      <c r="C4832"/>
    </row>
    <row r="4833" spans="3:3" x14ac:dyDescent="0.25">
      <c r="C4833"/>
    </row>
    <row r="4834" spans="3:3" x14ac:dyDescent="0.25">
      <c r="C4834"/>
    </row>
    <row r="4835" spans="3:3" x14ac:dyDescent="0.25">
      <c r="C4835"/>
    </row>
    <row r="4836" spans="3:3" x14ac:dyDescent="0.25">
      <c r="C4836"/>
    </row>
    <row r="4837" spans="3:3" x14ac:dyDescent="0.25">
      <c r="C4837"/>
    </row>
    <row r="4838" spans="3:3" x14ac:dyDescent="0.25">
      <c r="C4838"/>
    </row>
    <row r="4839" spans="3:3" x14ac:dyDescent="0.25">
      <c r="C4839"/>
    </row>
    <row r="4840" spans="3:3" x14ac:dyDescent="0.25">
      <c r="C4840"/>
    </row>
    <row r="4841" spans="3:3" x14ac:dyDescent="0.25">
      <c r="C4841"/>
    </row>
    <row r="4842" spans="3:3" x14ac:dyDescent="0.25">
      <c r="C4842"/>
    </row>
    <row r="4843" spans="3:3" x14ac:dyDescent="0.25">
      <c r="C4843"/>
    </row>
    <row r="4844" spans="3:3" x14ac:dyDescent="0.25">
      <c r="C4844"/>
    </row>
    <row r="4845" spans="3:3" x14ac:dyDescent="0.25">
      <c r="C4845"/>
    </row>
    <row r="4846" spans="3:3" x14ac:dyDescent="0.25">
      <c r="C4846"/>
    </row>
    <row r="4847" spans="3:3" x14ac:dyDescent="0.25">
      <c r="C4847"/>
    </row>
    <row r="4848" spans="3:3" x14ac:dyDescent="0.25">
      <c r="C4848"/>
    </row>
    <row r="4849" spans="3:3" x14ac:dyDescent="0.25">
      <c r="C4849"/>
    </row>
    <row r="4850" spans="3:3" x14ac:dyDescent="0.25">
      <c r="C4850"/>
    </row>
    <row r="4851" spans="3:3" x14ac:dyDescent="0.25">
      <c r="C4851"/>
    </row>
    <row r="4852" spans="3:3" x14ac:dyDescent="0.25">
      <c r="C4852"/>
    </row>
    <row r="4853" spans="3:3" x14ac:dyDescent="0.25">
      <c r="C4853"/>
    </row>
    <row r="4854" spans="3:3" x14ac:dyDescent="0.25">
      <c r="C4854"/>
    </row>
    <row r="4855" spans="3:3" x14ac:dyDescent="0.25">
      <c r="C4855"/>
    </row>
    <row r="4856" spans="3:3" x14ac:dyDescent="0.25">
      <c r="C4856"/>
    </row>
    <row r="4857" spans="3:3" x14ac:dyDescent="0.25">
      <c r="C4857"/>
    </row>
    <row r="4858" spans="3:3" x14ac:dyDescent="0.25">
      <c r="C4858"/>
    </row>
    <row r="4859" spans="3:3" x14ac:dyDescent="0.25">
      <c r="C4859"/>
    </row>
    <row r="4860" spans="3:3" x14ac:dyDescent="0.25">
      <c r="C4860"/>
    </row>
    <row r="4861" spans="3:3" x14ac:dyDescent="0.25">
      <c r="C4861"/>
    </row>
    <row r="4862" spans="3:3" x14ac:dyDescent="0.25">
      <c r="C4862"/>
    </row>
    <row r="4863" spans="3:3" x14ac:dyDescent="0.25">
      <c r="C4863"/>
    </row>
    <row r="4864" spans="3:3" x14ac:dyDescent="0.25">
      <c r="C4864"/>
    </row>
    <row r="4865" spans="3:3" x14ac:dyDescent="0.25">
      <c r="C4865"/>
    </row>
    <row r="4866" spans="3:3" x14ac:dyDescent="0.25">
      <c r="C4866"/>
    </row>
    <row r="4867" spans="3:3" x14ac:dyDescent="0.25">
      <c r="C4867"/>
    </row>
    <row r="4868" spans="3:3" x14ac:dyDescent="0.25">
      <c r="C4868"/>
    </row>
    <row r="4869" spans="3:3" x14ac:dyDescent="0.25">
      <c r="C4869"/>
    </row>
    <row r="4870" spans="3:3" x14ac:dyDescent="0.25">
      <c r="C4870"/>
    </row>
    <row r="4871" spans="3:3" x14ac:dyDescent="0.25">
      <c r="C4871"/>
    </row>
    <row r="4872" spans="3:3" x14ac:dyDescent="0.25">
      <c r="C4872"/>
    </row>
    <row r="4873" spans="3:3" x14ac:dyDescent="0.25">
      <c r="C4873"/>
    </row>
    <row r="4874" spans="3:3" x14ac:dyDescent="0.25">
      <c r="C4874"/>
    </row>
    <row r="4875" spans="3:3" x14ac:dyDescent="0.25">
      <c r="C4875"/>
    </row>
    <row r="4876" spans="3:3" x14ac:dyDescent="0.25">
      <c r="C4876"/>
    </row>
    <row r="4877" spans="3:3" x14ac:dyDescent="0.25">
      <c r="C4877"/>
    </row>
    <row r="4878" spans="3:3" x14ac:dyDescent="0.25">
      <c r="C4878"/>
    </row>
    <row r="4879" spans="3:3" x14ac:dyDescent="0.25">
      <c r="C4879"/>
    </row>
    <row r="4880" spans="3:3" x14ac:dyDescent="0.25">
      <c r="C4880"/>
    </row>
    <row r="4881" spans="3:3" x14ac:dyDescent="0.25">
      <c r="C4881"/>
    </row>
    <row r="4882" spans="3:3" x14ac:dyDescent="0.25">
      <c r="C4882"/>
    </row>
    <row r="4883" spans="3:3" x14ac:dyDescent="0.25">
      <c r="C4883"/>
    </row>
    <row r="4884" spans="3:3" x14ac:dyDescent="0.25">
      <c r="C4884"/>
    </row>
    <row r="4885" spans="3:3" x14ac:dyDescent="0.25">
      <c r="C4885"/>
    </row>
    <row r="4886" spans="3:3" x14ac:dyDescent="0.25">
      <c r="C4886"/>
    </row>
    <row r="4887" spans="3:3" x14ac:dyDescent="0.25">
      <c r="C4887"/>
    </row>
    <row r="4888" spans="3:3" x14ac:dyDescent="0.25">
      <c r="C4888"/>
    </row>
    <row r="4889" spans="3:3" x14ac:dyDescent="0.25">
      <c r="C4889"/>
    </row>
    <row r="4890" spans="3:3" x14ac:dyDescent="0.25">
      <c r="C4890"/>
    </row>
    <row r="4891" spans="3:3" x14ac:dyDescent="0.25">
      <c r="C4891"/>
    </row>
    <row r="4892" spans="3:3" x14ac:dyDescent="0.25">
      <c r="C4892"/>
    </row>
    <row r="4893" spans="3:3" x14ac:dyDescent="0.25">
      <c r="C4893"/>
    </row>
    <row r="4894" spans="3:3" x14ac:dyDescent="0.25">
      <c r="C4894"/>
    </row>
    <row r="4895" spans="3:3" x14ac:dyDescent="0.25">
      <c r="C4895"/>
    </row>
    <row r="4896" spans="3:3" x14ac:dyDescent="0.25">
      <c r="C4896"/>
    </row>
    <row r="4897" spans="3:3" x14ac:dyDescent="0.25">
      <c r="C4897"/>
    </row>
    <row r="4898" spans="3:3" x14ac:dyDescent="0.25">
      <c r="C4898"/>
    </row>
    <row r="4899" spans="3:3" x14ac:dyDescent="0.25">
      <c r="C4899"/>
    </row>
    <row r="4900" spans="3:3" x14ac:dyDescent="0.25">
      <c r="C4900"/>
    </row>
    <row r="4901" spans="3:3" x14ac:dyDescent="0.25">
      <c r="C4901"/>
    </row>
    <row r="4902" spans="3:3" x14ac:dyDescent="0.25">
      <c r="C4902"/>
    </row>
    <row r="4903" spans="3:3" x14ac:dyDescent="0.25">
      <c r="C4903"/>
    </row>
    <row r="4904" spans="3:3" x14ac:dyDescent="0.25">
      <c r="C4904"/>
    </row>
    <row r="4905" spans="3:3" x14ac:dyDescent="0.25">
      <c r="C4905"/>
    </row>
    <row r="4906" spans="3:3" x14ac:dyDescent="0.25">
      <c r="C4906"/>
    </row>
    <row r="4907" spans="3:3" x14ac:dyDescent="0.25">
      <c r="C4907"/>
    </row>
    <row r="4908" spans="3:3" x14ac:dyDescent="0.25">
      <c r="C4908"/>
    </row>
    <row r="4909" spans="3:3" x14ac:dyDescent="0.25">
      <c r="C4909"/>
    </row>
    <row r="4910" spans="3:3" x14ac:dyDescent="0.25">
      <c r="C4910"/>
    </row>
    <row r="4911" spans="3:3" x14ac:dyDescent="0.25">
      <c r="C4911"/>
    </row>
    <row r="4912" spans="3:3" x14ac:dyDescent="0.25">
      <c r="C4912"/>
    </row>
    <row r="4913" spans="3:3" x14ac:dyDescent="0.25">
      <c r="C4913"/>
    </row>
    <row r="4914" spans="3:3" x14ac:dyDescent="0.25">
      <c r="C4914"/>
    </row>
    <row r="4915" spans="3:3" x14ac:dyDescent="0.25">
      <c r="C4915"/>
    </row>
    <row r="4916" spans="3:3" x14ac:dyDescent="0.25">
      <c r="C4916"/>
    </row>
    <row r="4917" spans="3:3" x14ac:dyDescent="0.25">
      <c r="C4917"/>
    </row>
    <row r="4918" spans="3:3" x14ac:dyDescent="0.25">
      <c r="C4918"/>
    </row>
    <row r="4919" spans="3:3" x14ac:dyDescent="0.25">
      <c r="C4919"/>
    </row>
    <row r="4920" spans="3:3" x14ac:dyDescent="0.25">
      <c r="C4920"/>
    </row>
    <row r="4921" spans="3:3" x14ac:dyDescent="0.25">
      <c r="C4921"/>
    </row>
    <row r="4922" spans="3:3" x14ac:dyDescent="0.25">
      <c r="C4922"/>
    </row>
    <row r="4923" spans="3:3" x14ac:dyDescent="0.25">
      <c r="C4923"/>
    </row>
    <row r="4924" spans="3:3" x14ac:dyDescent="0.25">
      <c r="C4924"/>
    </row>
    <row r="4925" spans="3:3" x14ac:dyDescent="0.25">
      <c r="C4925"/>
    </row>
    <row r="4926" spans="3:3" x14ac:dyDescent="0.25">
      <c r="C4926"/>
    </row>
    <row r="4927" spans="3:3" x14ac:dyDescent="0.25">
      <c r="C4927"/>
    </row>
    <row r="4928" spans="3:3" x14ac:dyDescent="0.25">
      <c r="C4928"/>
    </row>
    <row r="4929" spans="3:3" x14ac:dyDescent="0.25">
      <c r="C4929"/>
    </row>
    <row r="4930" spans="3:3" x14ac:dyDescent="0.25">
      <c r="C4930"/>
    </row>
    <row r="4931" spans="3:3" x14ac:dyDescent="0.25">
      <c r="C4931"/>
    </row>
    <row r="4932" spans="3:3" x14ac:dyDescent="0.25">
      <c r="C4932"/>
    </row>
    <row r="4933" spans="3:3" x14ac:dyDescent="0.25">
      <c r="C4933"/>
    </row>
    <row r="4934" spans="3:3" x14ac:dyDescent="0.25">
      <c r="C4934"/>
    </row>
    <row r="4935" spans="3:3" x14ac:dyDescent="0.25">
      <c r="C4935"/>
    </row>
    <row r="4936" spans="3:3" x14ac:dyDescent="0.25">
      <c r="C4936"/>
    </row>
    <row r="4937" spans="3:3" x14ac:dyDescent="0.25">
      <c r="C4937"/>
    </row>
    <row r="4938" spans="3:3" x14ac:dyDescent="0.25">
      <c r="C4938"/>
    </row>
    <row r="4939" spans="3:3" x14ac:dyDescent="0.25">
      <c r="C4939"/>
    </row>
    <row r="4940" spans="3:3" x14ac:dyDescent="0.25">
      <c r="C4940"/>
    </row>
    <row r="4941" spans="3:3" x14ac:dyDescent="0.25">
      <c r="C4941"/>
    </row>
    <row r="4942" spans="3:3" x14ac:dyDescent="0.25">
      <c r="C4942"/>
    </row>
    <row r="4943" spans="3:3" x14ac:dyDescent="0.25">
      <c r="C4943"/>
    </row>
    <row r="4944" spans="3:3" x14ac:dyDescent="0.25">
      <c r="C4944"/>
    </row>
    <row r="4945" spans="3:3" x14ac:dyDescent="0.25">
      <c r="C4945"/>
    </row>
    <row r="4946" spans="3:3" x14ac:dyDescent="0.25">
      <c r="C4946"/>
    </row>
    <row r="4947" spans="3:3" x14ac:dyDescent="0.25">
      <c r="C4947"/>
    </row>
    <row r="4948" spans="3:3" x14ac:dyDescent="0.25">
      <c r="C4948"/>
    </row>
    <row r="4949" spans="3:3" x14ac:dyDescent="0.25">
      <c r="C4949"/>
    </row>
    <row r="4950" spans="3:3" x14ac:dyDescent="0.25">
      <c r="C4950"/>
    </row>
    <row r="4951" spans="3:3" x14ac:dyDescent="0.25">
      <c r="C4951"/>
    </row>
    <row r="4952" spans="3:3" x14ac:dyDescent="0.25">
      <c r="C4952"/>
    </row>
    <row r="4953" spans="3:3" x14ac:dyDescent="0.25">
      <c r="C4953"/>
    </row>
    <row r="4954" spans="3:3" x14ac:dyDescent="0.25">
      <c r="C4954"/>
    </row>
    <row r="4955" spans="3:3" x14ac:dyDescent="0.25">
      <c r="C4955"/>
    </row>
    <row r="4956" spans="3:3" x14ac:dyDescent="0.25">
      <c r="C4956"/>
    </row>
    <row r="4957" spans="3:3" x14ac:dyDescent="0.25">
      <c r="C4957"/>
    </row>
    <row r="4958" spans="3:3" x14ac:dyDescent="0.25">
      <c r="C4958"/>
    </row>
    <row r="4959" spans="3:3" x14ac:dyDescent="0.25">
      <c r="C4959"/>
    </row>
    <row r="4960" spans="3:3" x14ac:dyDescent="0.25">
      <c r="C4960"/>
    </row>
    <row r="4961" spans="3:3" x14ac:dyDescent="0.25">
      <c r="C4961"/>
    </row>
    <row r="4962" spans="3:3" x14ac:dyDescent="0.25">
      <c r="C4962"/>
    </row>
    <row r="4963" spans="3:3" x14ac:dyDescent="0.25">
      <c r="C4963"/>
    </row>
    <row r="4964" spans="3:3" x14ac:dyDescent="0.25">
      <c r="C4964"/>
    </row>
    <row r="4965" spans="3:3" x14ac:dyDescent="0.25">
      <c r="C4965"/>
    </row>
    <row r="4966" spans="3:3" x14ac:dyDescent="0.25">
      <c r="C4966"/>
    </row>
    <row r="4967" spans="3:3" x14ac:dyDescent="0.25">
      <c r="C4967"/>
    </row>
    <row r="4968" spans="3:3" x14ac:dyDescent="0.25">
      <c r="C4968"/>
    </row>
    <row r="4969" spans="3:3" x14ac:dyDescent="0.25">
      <c r="C4969"/>
    </row>
    <row r="4970" spans="3:3" x14ac:dyDescent="0.25">
      <c r="C4970"/>
    </row>
    <row r="4971" spans="3:3" x14ac:dyDescent="0.25">
      <c r="C4971"/>
    </row>
    <row r="4972" spans="3:3" x14ac:dyDescent="0.25">
      <c r="C4972"/>
    </row>
    <row r="4973" spans="3:3" x14ac:dyDescent="0.25">
      <c r="C4973"/>
    </row>
    <row r="4974" spans="3:3" x14ac:dyDescent="0.25">
      <c r="C4974"/>
    </row>
    <row r="4975" spans="3:3" x14ac:dyDescent="0.25">
      <c r="C4975"/>
    </row>
    <row r="4976" spans="3:3" x14ac:dyDescent="0.25">
      <c r="C4976"/>
    </row>
    <row r="4977" spans="3:3" x14ac:dyDescent="0.25">
      <c r="C4977"/>
    </row>
    <row r="4978" spans="3:3" x14ac:dyDescent="0.25">
      <c r="C4978"/>
    </row>
    <row r="4979" spans="3:3" x14ac:dyDescent="0.25">
      <c r="C4979"/>
    </row>
    <row r="4980" spans="3:3" x14ac:dyDescent="0.25">
      <c r="C4980"/>
    </row>
    <row r="4981" spans="3:3" x14ac:dyDescent="0.25">
      <c r="C4981"/>
    </row>
    <row r="4982" spans="3:3" x14ac:dyDescent="0.25">
      <c r="C4982"/>
    </row>
    <row r="4983" spans="3:3" x14ac:dyDescent="0.25">
      <c r="C4983"/>
    </row>
    <row r="4984" spans="3:3" x14ac:dyDescent="0.25">
      <c r="C4984"/>
    </row>
    <row r="4985" spans="3:3" x14ac:dyDescent="0.25">
      <c r="C4985"/>
    </row>
    <row r="4986" spans="3:3" x14ac:dyDescent="0.25">
      <c r="C4986"/>
    </row>
    <row r="4987" spans="3:3" x14ac:dyDescent="0.25">
      <c r="C4987"/>
    </row>
    <row r="4988" spans="3:3" x14ac:dyDescent="0.25">
      <c r="C4988"/>
    </row>
    <row r="4989" spans="3:3" x14ac:dyDescent="0.25">
      <c r="C4989"/>
    </row>
    <row r="4990" spans="3:3" x14ac:dyDescent="0.25">
      <c r="C4990"/>
    </row>
    <row r="4991" spans="3:3" x14ac:dyDescent="0.25">
      <c r="C4991"/>
    </row>
    <row r="4992" spans="3:3" x14ac:dyDescent="0.25">
      <c r="C4992"/>
    </row>
    <row r="4993" spans="3:3" x14ac:dyDescent="0.25">
      <c r="C4993"/>
    </row>
    <row r="4994" spans="3:3" x14ac:dyDescent="0.25">
      <c r="C4994"/>
    </row>
    <row r="4995" spans="3:3" x14ac:dyDescent="0.25">
      <c r="C4995"/>
    </row>
    <row r="4996" spans="3:3" x14ac:dyDescent="0.25">
      <c r="C4996"/>
    </row>
    <row r="4997" spans="3:3" x14ac:dyDescent="0.25">
      <c r="C4997"/>
    </row>
    <row r="4998" spans="3:3" x14ac:dyDescent="0.25">
      <c r="C4998"/>
    </row>
    <row r="4999" spans="3:3" x14ac:dyDescent="0.25">
      <c r="C4999"/>
    </row>
    <row r="5000" spans="3:3" x14ac:dyDescent="0.25">
      <c r="C5000"/>
    </row>
    <row r="5001" spans="3:3" x14ac:dyDescent="0.25">
      <c r="C5001"/>
    </row>
    <row r="5002" spans="3:3" x14ac:dyDescent="0.25">
      <c r="C5002"/>
    </row>
    <row r="5003" spans="3:3" x14ac:dyDescent="0.25">
      <c r="C5003"/>
    </row>
    <row r="5004" spans="3:3" x14ac:dyDescent="0.25">
      <c r="C5004"/>
    </row>
    <row r="5005" spans="3:3" x14ac:dyDescent="0.25">
      <c r="C5005"/>
    </row>
    <row r="5006" spans="3:3" x14ac:dyDescent="0.25">
      <c r="C5006"/>
    </row>
    <row r="5007" spans="3:3" x14ac:dyDescent="0.25">
      <c r="C5007"/>
    </row>
    <row r="5008" spans="3:3" x14ac:dyDescent="0.25">
      <c r="C5008"/>
    </row>
    <row r="5009" spans="3:3" x14ac:dyDescent="0.25">
      <c r="C5009"/>
    </row>
    <row r="5010" spans="3:3" x14ac:dyDescent="0.25">
      <c r="C5010"/>
    </row>
    <row r="5011" spans="3:3" x14ac:dyDescent="0.25">
      <c r="C5011"/>
    </row>
    <row r="5012" spans="3:3" x14ac:dyDescent="0.25">
      <c r="C5012"/>
    </row>
    <row r="5013" spans="3:3" x14ac:dyDescent="0.25">
      <c r="C5013"/>
    </row>
    <row r="5014" spans="3:3" x14ac:dyDescent="0.25">
      <c r="C5014"/>
    </row>
    <row r="5015" spans="3:3" x14ac:dyDescent="0.25">
      <c r="C5015"/>
    </row>
    <row r="5016" spans="3:3" x14ac:dyDescent="0.25">
      <c r="C5016"/>
    </row>
    <row r="5017" spans="3:3" x14ac:dyDescent="0.25">
      <c r="C5017"/>
    </row>
    <row r="5018" spans="3:3" x14ac:dyDescent="0.25">
      <c r="C5018"/>
    </row>
    <row r="5019" spans="3:3" x14ac:dyDescent="0.25">
      <c r="C5019"/>
    </row>
    <row r="5020" spans="3:3" x14ac:dyDescent="0.25">
      <c r="C5020"/>
    </row>
    <row r="5021" spans="3:3" x14ac:dyDescent="0.25">
      <c r="C5021"/>
    </row>
    <row r="5022" spans="3:3" x14ac:dyDescent="0.25">
      <c r="C5022"/>
    </row>
    <row r="5023" spans="3:3" x14ac:dyDescent="0.25">
      <c r="C5023"/>
    </row>
    <row r="5024" spans="3:3" x14ac:dyDescent="0.25">
      <c r="C5024"/>
    </row>
    <row r="5025" spans="3:3" x14ac:dyDescent="0.25">
      <c r="C5025"/>
    </row>
    <row r="5026" spans="3:3" x14ac:dyDescent="0.25">
      <c r="C5026"/>
    </row>
    <row r="5027" spans="3:3" x14ac:dyDescent="0.25">
      <c r="C5027"/>
    </row>
    <row r="5028" spans="3:3" x14ac:dyDescent="0.25">
      <c r="C5028"/>
    </row>
    <row r="5029" spans="3:3" x14ac:dyDescent="0.25">
      <c r="C5029"/>
    </row>
    <row r="5030" spans="3:3" x14ac:dyDescent="0.25">
      <c r="C5030"/>
    </row>
    <row r="5031" spans="3:3" x14ac:dyDescent="0.25">
      <c r="C5031"/>
    </row>
    <row r="5032" spans="3:3" x14ac:dyDescent="0.25">
      <c r="C5032"/>
    </row>
    <row r="5033" spans="3:3" x14ac:dyDescent="0.25">
      <c r="C5033"/>
    </row>
    <row r="5034" spans="3:3" x14ac:dyDescent="0.25">
      <c r="C5034"/>
    </row>
    <row r="5035" spans="3:3" x14ac:dyDescent="0.25">
      <c r="C5035"/>
    </row>
    <row r="5036" spans="3:3" x14ac:dyDescent="0.25">
      <c r="C5036"/>
    </row>
    <row r="5037" spans="3:3" x14ac:dyDescent="0.25">
      <c r="C5037"/>
    </row>
    <row r="5038" spans="3:3" x14ac:dyDescent="0.25">
      <c r="C5038"/>
    </row>
    <row r="5039" spans="3:3" x14ac:dyDescent="0.25">
      <c r="C5039"/>
    </row>
    <row r="5040" spans="3:3" x14ac:dyDescent="0.25">
      <c r="C5040"/>
    </row>
    <row r="5041" spans="3:3" x14ac:dyDescent="0.25">
      <c r="C5041"/>
    </row>
    <row r="5042" spans="3:3" x14ac:dyDescent="0.25">
      <c r="C5042"/>
    </row>
    <row r="5043" spans="3:3" x14ac:dyDescent="0.25">
      <c r="C5043"/>
    </row>
    <row r="5044" spans="3:3" x14ac:dyDescent="0.25">
      <c r="C5044"/>
    </row>
    <row r="5045" spans="3:3" x14ac:dyDescent="0.25">
      <c r="C5045"/>
    </row>
    <row r="5046" spans="3:3" x14ac:dyDescent="0.25">
      <c r="C5046"/>
    </row>
    <row r="5047" spans="3:3" x14ac:dyDescent="0.25">
      <c r="C5047"/>
    </row>
    <row r="5048" spans="3:3" x14ac:dyDescent="0.25">
      <c r="C5048"/>
    </row>
    <row r="5049" spans="3:3" x14ac:dyDescent="0.25">
      <c r="C5049"/>
    </row>
    <row r="5050" spans="3:3" x14ac:dyDescent="0.25">
      <c r="C5050"/>
    </row>
    <row r="5051" spans="3:3" x14ac:dyDescent="0.25">
      <c r="C5051"/>
    </row>
    <row r="5052" spans="3:3" x14ac:dyDescent="0.25">
      <c r="C5052"/>
    </row>
    <row r="5053" spans="3:3" x14ac:dyDescent="0.25">
      <c r="C5053"/>
    </row>
    <row r="5054" spans="3:3" x14ac:dyDescent="0.25">
      <c r="C5054"/>
    </row>
    <row r="5055" spans="3:3" x14ac:dyDescent="0.25">
      <c r="C5055"/>
    </row>
    <row r="5056" spans="3:3" x14ac:dyDescent="0.25">
      <c r="C5056"/>
    </row>
    <row r="5057" spans="3:3" x14ac:dyDescent="0.25">
      <c r="C5057"/>
    </row>
    <row r="5058" spans="3:3" x14ac:dyDescent="0.25">
      <c r="C5058"/>
    </row>
    <row r="5059" spans="3:3" x14ac:dyDescent="0.25">
      <c r="C5059"/>
    </row>
    <row r="5060" spans="3:3" x14ac:dyDescent="0.25">
      <c r="C5060"/>
    </row>
    <row r="5061" spans="3:3" x14ac:dyDescent="0.25">
      <c r="C5061"/>
    </row>
    <row r="5062" spans="3:3" x14ac:dyDescent="0.25">
      <c r="C5062"/>
    </row>
    <row r="5063" spans="3:3" x14ac:dyDescent="0.25">
      <c r="C5063"/>
    </row>
    <row r="5064" spans="3:3" x14ac:dyDescent="0.25">
      <c r="C5064"/>
    </row>
    <row r="5065" spans="3:3" x14ac:dyDescent="0.25">
      <c r="C5065"/>
    </row>
    <row r="5066" spans="3:3" x14ac:dyDescent="0.25">
      <c r="C5066"/>
    </row>
    <row r="5067" spans="3:3" x14ac:dyDescent="0.25">
      <c r="C5067"/>
    </row>
    <row r="5068" spans="3:3" x14ac:dyDescent="0.25">
      <c r="C5068"/>
    </row>
    <row r="5069" spans="3:3" x14ac:dyDescent="0.25">
      <c r="C5069"/>
    </row>
    <row r="5070" spans="3:3" x14ac:dyDescent="0.25">
      <c r="C5070"/>
    </row>
    <row r="5071" spans="3:3" x14ac:dyDescent="0.25">
      <c r="C5071"/>
    </row>
    <row r="5072" spans="3:3" x14ac:dyDescent="0.25">
      <c r="C5072"/>
    </row>
    <row r="5073" spans="3:3" x14ac:dyDescent="0.25">
      <c r="C5073"/>
    </row>
    <row r="5074" spans="3:3" x14ac:dyDescent="0.25">
      <c r="C5074"/>
    </row>
    <row r="5075" spans="3:3" x14ac:dyDescent="0.25">
      <c r="C5075"/>
    </row>
  </sheetData>
  <autoFilter ref="A6:AG2285"/>
  <mergeCells count="8">
    <mergeCell ref="AF4:AG4"/>
    <mergeCell ref="Z3:AA3"/>
    <mergeCell ref="AB4:AC4"/>
    <mergeCell ref="E4:I4"/>
    <mergeCell ref="R4:T4"/>
    <mergeCell ref="U4:V4"/>
    <mergeCell ref="W3:Y3"/>
    <mergeCell ref="J4:Q4"/>
  </mergeCells>
  <phoneticPr fontId="3" type="noConversion"/>
  <pageMargins left="0.17" right="0.17" top="1" bottom="0.32" header="0.5" footer="0.16"/>
  <pageSetup paperSize="9" scale="66" orientation="landscape" r:id="rId1"/>
  <headerFooter alignWithMargins="0">
    <oddFooter>&amp;R&amp;8Страница &amp;P из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E720"/>
  <sheetViews>
    <sheetView workbookViewId="0">
      <selection activeCell="B25" sqref="B25"/>
    </sheetView>
  </sheetViews>
  <sheetFormatPr defaultRowHeight="13.2" x14ac:dyDescent="0.25"/>
  <cols>
    <col min="1" max="1" width="11.109375" customWidth="1"/>
    <col min="2" max="2" width="16.5546875" customWidth="1"/>
    <col min="3" max="3" width="17.5546875" customWidth="1"/>
    <col min="4" max="4" width="21.109375" bestFit="1" customWidth="1"/>
    <col min="5" max="5" width="25.109375" bestFit="1" customWidth="1"/>
  </cols>
  <sheetData>
    <row r="3" spans="1:5" x14ac:dyDescent="0.25">
      <c r="A3" s="147"/>
      <c r="B3" s="148" t="s">
        <v>324</v>
      </c>
      <c r="C3" s="149"/>
      <c r="D3" s="149"/>
      <c r="E3" s="150"/>
    </row>
    <row r="4" spans="1:5" x14ac:dyDescent="0.25">
      <c r="A4" s="148" t="s">
        <v>413</v>
      </c>
      <c r="B4" s="147" t="s">
        <v>64</v>
      </c>
      <c r="C4" s="151" t="s">
        <v>65</v>
      </c>
      <c r="D4" s="151" t="s">
        <v>3871</v>
      </c>
      <c r="E4" s="152" t="s">
        <v>3872</v>
      </c>
    </row>
    <row r="5" spans="1:5" x14ac:dyDescent="0.25">
      <c r="A5" s="147">
        <v>52</v>
      </c>
      <c r="B5" s="153">
        <v>1</v>
      </c>
      <c r="C5" s="154">
        <v>1</v>
      </c>
      <c r="D5" s="154">
        <v>1</v>
      </c>
      <c r="E5" s="155">
        <v>0</v>
      </c>
    </row>
    <row r="6" spans="1:5" x14ac:dyDescent="0.25">
      <c r="A6" s="21">
        <v>77</v>
      </c>
      <c r="B6" s="22">
        <v>1</v>
      </c>
      <c r="C6" s="9">
        <v>1</v>
      </c>
      <c r="D6" s="9">
        <v>1</v>
      </c>
      <c r="E6" s="23">
        <v>0</v>
      </c>
    </row>
    <row r="7" spans="1:5" x14ac:dyDescent="0.25">
      <c r="A7" s="21">
        <v>86</v>
      </c>
      <c r="B7" s="22">
        <v>1</v>
      </c>
      <c r="C7" s="9">
        <v>1</v>
      </c>
      <c r="D7" s="9">
        <v>1</v>
      </c>
      <c r="E7" s="23">
        <v>0</v>
      </c>
    </row>
    <row r="8" spans="1:5" x14ac:dyDescent="0.25">
      <c r="A8" s="21">
        <v>87</v>
      </c>
      <c r="B8" s="22">
        <v>1</v>
      </c>
      <c r="C8" s="9">
        <v>1</v>
      </c>
      <c r="D8" s="9">
        <v>1</v>
      </c>
      <c r="E8" s="23">
        <v>0</v>
      </c>
    </row>
    <row r="9" spans="1:5" x14ac:dyDescent="0.25">
      <c r="A9" s="21">
        <v>89</v>
      </c>
      <c r="B9" s="22">
        <v>1</v>
      </c>
      <c r="C9" s="9">
        <v>1</v>
      </c>
      <c r="D9" s="9">
        <v>1</v>
      </c>
      <c r="E9" s="23">
        <v>0</v>
      </c>
    </row>
    <row r="10" spans="1:5" x14ac:dyDescent="0.25">
      <c r="A10" s="21">
        <v>100</v>
      </c>
      <c r="B10" s="22">
        <v>1</v>
      </c>
      <c r="C10" s="9">
        <v>1</v>
      </c>
      <c r="D10" s="9">
        <v>1</v>
      </c>
      <c r="E10" s="23">
        <v>0</v>
      </c>
    </row>
    <row r="11" spans="1:5" x14ac:dyDescent="0.25">
      <c r="A11" s="21">
        <v>119</v>
      </c>
      <c r="B11" s="22">
        <v>1</v>
      </c>
      <c r="C11" s="9">
        <v>1</v>
      </c>
      <c r="D11" s="9">
        <v>1</v>
      </c>
      <c r="E11" s="23">
        <v>0</v>
      </c>
    </row>
    <row r="12" spans="1:5" x14ac:dyDescent="0.25">
      <c r="A12" s="21">
        <v>124</v>
      </c>
      <c r="B12" s="22">
        <v>1</v>
      </c>
      <c r="C12" s="9">
        <v>1</v>
      </c>
      <c r="D12" s="9">
        <v>1</v>
      </c>
      <c r="E12" s="23">
        <v>0</v>
      </c>
    </row>
    <row r="13" spans="1:5" x14ac:dyDescent="0.25">
      <c r="A13" s="21">
        <v>146</v>
      </c>
      <c r="B13" s="22">
        <v>1</v>
      </c>
      <c r="C13" s="9">
        <v>1</v>
      </c>
      <c r="D13" s="9">
        <v>1</v>
      </c>
      <c r="E13" s="23">
        <v>0</v>
      </c>
    </row>
    <row r="14" spans="1:5" x14ac:dyDescent="0.25">
      <c r="A14" s="21">
        <v>158</v>
      </c>
      <c r="B14" s="22">
        <v>1</v>
      </c>
      <c r="C14" s="9">
        <v>1</v>
      </c>
      <c r="D14" s="9">
        <v>1</v>
      </c>
      <c r="E14" s="23">
        <v>0</v>
      </c>
    </row>
    <row r="15" spans="1:5" x14ac:dyDescent="0.25">
      <c r="A15" s="21">
        <v>164</v>
      </c>
      <c r="B15" s="22">
        <v>1</v>
      </c>
      <c r="C15" s="9">
        <v>1</v>
      </c>
      <c r="D15" s="9">
        <v>1</v>
      </c>
      <c r="E15" s="23">
        <v>0</v>
      </c>
    </row>
    <row r="16" spans="1:5" x14ac:dyDescent="0.25">
      <c r="A16" s="21">
        <v>201</v>
      </c>
      <c r="B16" s="22">
        <v>1</v>
      </c>
      <c r="C16" s="9">
        <v>1</v>
      </c>
      <c r="D16" s="9">
        <v>1</v>
      </c>
      <c r="E16" s="23">
        <v>0</v>
      </c>
    </row>
    <row r="17" spans="1:5" x14ac:dyDescent="0.25">
      <c r="A17" s="21">
        <v>319</v>
      </c>
      <c r="B17" s="22">
        <v>1.1000000000000001</v>
      </c>
      <c r="C17" s="9">
        <v>1.1000000000000001</v>
      </c>
      <c r="D17" s="9">
        <v>1</v>
      </c>
      <c r="E17" s="23">
        <v>0</v>
      </c>
    </row>
    <row r="18" spans="1:5" x14ac:dyDescent="0.25">
      <c r="A18" s="21">
        <v>329</v>
      </c>
      <c r="B18" s="22">
        <v>1</v>
      </c>
      <c r="C18" s="9">
        <v>1</v>
      </c>
      <c r="D18" s="9">
        <v>1</v>
      </c>
      <c r="E18" s="23">
        <v>0</v>
      </c>
    </row>
    <row r="19" spans="1:5" x14ac:dyDescent="0.25">
      <c r="A19" s="21">
        <v>331</v>
      </c>
      <c r="B19" s="22">
        <v>1</v>
      </c>
      <c r="C19" s="9">
        <v>1</v>
      </c>
      <c r="D19" s="9">
        <v>1</v>
      </c>
      <c r="E19" s="23">
        <v>0</v>
      </c>
    </row>
    <row r="20" spans="1:5" x14ac:dyDescent="0.25">
      <c r="A20" s="21">
        <v>343</v>
      </c>
      <c r="B20" s="22">
        <v>1</v>
      </c>
      <c r="C20" s="9">
        <v>1</v>
      </c>
      <c r="D20" s="9">
        <v>1</v>
      </c>
      <c r="E20" s="23">
        <v>0</v>
      </c>
    </row>
    <row r="21" spans="1:5" x14ac:dyDescent="0.25">
      <c r="A21" s="21">
        <v>347</v>
      </c>
      <c r="B21" s="22">
        <v>4</v>
      </c>
      <c r="C21" s="9">
        <v>5</v>
      </c>
      <c r="D21" s="9">
        <v>3</v>
      </c>
      <c r="E21" s="23">
        <v>766</v>
      </c>
    </row>
    <row r="22" spans="1:5" x14ac:dyDescent="0.25">
      <c r="A22" s="21">
        <v>348</v>
      </c>
      <c r="B22" s="22">
        <v>1</v>
      </c>
      <c r="C22" s="9">
        <v>1</v>
      </c>
      <c r="D22" s="9">
        <v>1</v>
      </c>
      <c r="E22" s="23">
        <v>0</v>
      </c>
    </row>
    <row r="23" spans="1:5" x14ac:dyDescent="0.25">
      <c r="A23" s="21">
        <v>351</v>
      </c>
      <c r="B23" s="22">
        <v>1</v>
      </c>
      <c r="C23" s="9">
        <v>1</v>
      </c>
      <c r="D23" s="9">
        <v>1</v>
      </c>
      <c r="E23" s="23">
        <v>0</v>
      </c>
    </row>
    <row r="24" spans="1:5" x14ac:dyDescent="0.25">
      <c r="A24" s="21">
        <v>364</v>
      </c>
      <c r="B24" s="22">
        <v>1</v>
      </c>
      <c r="C24" s="9">
        <v>1</v>
      </c>
      <c r="D24" s="9">
        <v>1</v>
      </c>
      <c r="E24" s="23">
        <v>0</v>
      </c>
    </row>
    <row r="25" spans="1:5" x14ac:dyDescent="0.25">
      <c r="A25" s="21">
        <v>388</v>
      </c>
      <c r="B25" s="22">
        <v>1</v>
      </c>
      <c r="C25" s="9">
        <v>1</v>
      </c>
      <c r="D25" s="9">
        <v>1</v>
      </c>
      <c r="E25" s="23">
        <v>0</v>
      </c>
    </row>
    <row r="26" spans="1:5" x14ac:dyDescent="0.25">
      <c r="A26" s="21">
        <v>406</v>
      </c>
      <c r="B26" s="22">
        <v>1</v>
      </c>
      <c r="C26" s="9">
        <v>1</v>
      </c>
      <c r="D26" s="9">
        <v>1</v>
      </c>
      <c r="E26" s="23">
        <v>0</v>
      </c>
    </row>
    <row r="27" spans="1:5" x14ac:dyDescent="0.25">
      <c r="A27" s="21">
        <v>415</v>
      </c>
      <c r="B27" s="22">
        <v>1</v>
      </c>
      <c r="C27" s="9">
        <v>1</v>
      </c>
      <c r="D27" s="9">
        <v>1</v>
      </c>
      <c r="E27" s="23">
        <v>0</v>
      </c>
    </row>
    <row r="28" spans="1:5" x14ac:dyDescent="0.25">
      <c r="A28" s="21">
        <v>433</v>
      </c>
      <c r="B28" s="22">
        <v>1</v>
      </c>
      <c r="C28" s="9">
        <v>1</v>
      </c>
      <c r="D28" s="9">
        <v>1</v>
      </c>
      <c r="E28" s="23">
        <v>0</v>
      </c>
    </row>
    <row r="29" spans="1:5" x14ac:dyDescent="0.25">
      <c r="A29" s="21">
        <v>435</v>
      </c>
      <c r="B29" s="22">
        <v>1</v>
      </c>
      <c r="C29" s="9">
        <v>1</v>
      </c>
      <c r="D29" s="9">
        <v>1</v>
      </c>
      <c r="E29" s="23">
        <v>0</v>
      </c>
    </row>
    <row r="30" spans="1:5" x14ac:dyDescent="0.25">
      <c r="A30" s="21">
        <v>449</v>
      </c>
      <c r="B30" s="22">
        <v>1</v>
      </c>
      <c r="C30" s="9">
        <v>1</v>
      </c>
      <c r="D30" s="9">
        <v>1</v>
      </c>
      <c r="E30" s="23">
        <v>0</v>
      </c>
    </row>
    <row r="31" spans="1:5" x14ac:dyDescent="0.25">
      <c r="A31" s="21">
        <v>453</v>
      </c>
      <c r="B31" s="22">
        <v>1</v>
      </c>
      <c r="C31" s="9">
        <v>1</v>
      </c>
      <c r="D31" s="9">
        <v>1</v>
      </c>
      <c r="E31" s="23">
        <v>0</v>
      </c>
    </row>
    <row r="32" spans="1:5" x14ac:dyDescent="0.25">
      <c r="A32" s="21">
        <v>457</v>
      </c>
      <c r="B32" s="22">
        <v>1</v>
      </c>
      <c r="C32" s="9">
        <v>1</v>
      </c>
      <c r="D32" s="9">
        <v>1</v>
      </c>
      <c r="E32" s="23">
        <v>0</v>
      </c>
    </row>
    <row r="33" spans="1:5" x14ac:dyDescent="0.25">
      <c r="A33" s="21">
        <v>460</v>
      </c>
      <c r="B33" s="22">
        <v>1</v>
      </c>
      <c r="C33" s="9">
        <v>1</v>
      </c>
      <c r="D33" s="9">
        <v>1</v>
      </c>
      <c r="E33" s="23">
        <v>0</v>
      </c>
    </row>
    <row r="34" spans="1:5" x14ac:dyDescent="0.25">
      <c r="A34" s="21">
        <v>490</v>
      </c>
      <c r="B34" s="22">
        <v>1.1000000000000001</v>
      </c>
      <c r="C34" s="9">
        <v>1.1000000000000001</v>
      </c>
      <c r="D34" s="9">
        <v>1</v>
      </c>
      <c r="E34" s="23">
        <v>0</v>
      </c>
    </row>
    <row r="35" spans="1:5" x14ac:dyDescent="0.25">
      <c r="A35" s="21">
        <v>497</v>
      </c>
      <c r="B35" s="22">
        <v>3</v>
      </c>
      <c r="C35" s="9">
        <v>3</v>
      </c>
      <c r="D35" s="9">
        <v>3</v>
      </c>
      <c r="E35" s="23">
        <v>875</v>
      </c>
    </row>
    <row r="36" spans="1:5" x14ac:dyDescent="0.25">
      <c r="A36" s="21">
        <v>541</v>
      </c>
      <c r="B36" s="22">
        <v>1</v>
      </c>
      <c r="C36" s="9">
        <v>1</v>
      </c>
      <c r="D36" s="9">
        <v>1</v>
      </c>
      <c r="E36" s="23">
        <v>0</v>
      </c>
    </row>
    <row r="37" spans="1:5" x14ac:dyDescent="0.25">
      <c r="A37" s="21">
        <v>585</v>
      </c>
      <c r="B37" s="22">
        <v>1</v>
      </c>
      <c r="C37" s="9">
        <v>1</v>
      </c>
      <c r="D37" s="9">
        <v>1</v>
      </c>
      <c r="E37" s="23">
        <v>0</v>
      </c>
    </row>
    <row r="38" spans="1:5" x14ac:dyDescent="0.25">
      <c r="A38" s="21">
        <v>664</v>
      </c>
      <c r="B38" s="22">
        <v>1</v>
      </c>
      <c r="C38" s="9">
        <v>1</v>
      </c>
      <c r="D38" s="9">
        <v>1</v>
      </c>
      <c r="E38" s="23">
        <v>0</v>
      </c>
    </row>
    <row r="39" spans="1:5" x14ac:dyDescent="0.25">
      <c r="A39" s="21">
        <v>686</v>
      </c>
      <c r="B39" s="22">
        <v>3</v>
      </c>
      <c r="C39" s="9">
        <v>3</v>
      </c>
      <c r="D39" s="9">
        <v>3</v>
      </c>
      <c r="E39" s="23">
        <v>920</v>
      </c>
    </row>
    <row r="40" spans="1:5" x14ac:dyDescent="0.25">
      <c r="A40" s="21">
        <v>722</v>
      </c>
      <c r="B40" s="22">
        <v>1</v>
      </c>
      <c r="C40" s="9">
        <v>1</v>
      </c>
      <c r="D40" s="9">
        <v>1</v>
      </c>
      <c r="E40" s="23">
        <v>0</v>
      </c>
    </row>
    <row r="41" spans="1:5" x14ac:dyDescent="0.25">
      <c r="A41" s="21">
        <v>752</v>
      </c>
      <c r="B41" s="22">
        <v>1</v>
      </c>
      <c r="C41" s="9">
        <v>1</v>
      </c>
      <c r="D41" s="9">
        <v>1</v>
      </c>
      <c r="E41" s="23">
        <v>0</v>
      </c>
    </row>
    <row r="42" spans="1:5" x14ac:dyDescent="0.25">
      <c r="A42" s="21">
        <v>809</v>
      </c>
      <c r="B42" s="22">
        <v>1</v>
      </c>
      <c r="C42" s="9">
        <v>1</v>
      </c>
      <c r="D42" s="9">
        <v>1</v>
      </c>
      <c r="E42" s="23">
        <v>0</v>
      </c>
    </row>
    <row r="43" spans="1:5" x14ac:dyDescent="0.25">
      <c r="A43" s="21">
        <v>842</v>
      </c>
      <c r="B43" s="22">
        <v>5</v>
      </c>
      <c r="C43" s="9">
        <v>5</v>
      </c>
      <c r="D43" s="9">
        <v>3</v>
      </c>
      <c r="E43" s="23">
        <v>719</v>
      </c>
    </row>
    <row r="44" spans="1:5" x14ac:dyDescent="0.25">
      <c r="A44" s="21">
        <v>900</v>
      </c>
      <c r="B44" s="22">
        <v>1</v>
      </c>
      <c r="C44" s="9">
        <v>1</v>
      </c>
      <c r="D44" s="9">
        <v>1</v>
      </c>
      <c r="E44" s="23">
        <v>0</v>
      </c>
    </row>
    <row r="45" spans="1:5" x14ac:dyDescent="0.25">
      <c r="A45" s="21">
        <v>912</v>
      </c>
      <c r="B45" s="22">
        <v>1</v>
      </c>
      <c r="C45" s="9">
        <v>1</v>
      </c>
      <c r="D45" s="9">
        <v>1</v>
      </c>
      <c r="E45" s="23">
        <v>0</v>
      </c>
    </row>
    <row r="46" spans="1:5" x14ac:dyDescent="0.25">
      <c r="A46" s="21">
        <v>947</v>
      </c>
      <c r="B46" s="22">
        <v>1</v>
      </c>
      <c r="C46" s="9">
        <v>1</v>
      </c>
      <c r="D46" s="9">
        <v>1</v>
      </c>
      <c r="E46" s="23">
        <v>0</v>
      </c>
    </row>
    <row r="47" spans="1:5" x14ac:dyDescent="0.25">
      <c r="A47" s="21">
        <v>1019</v>
      </c>
      <c r="B47" s="22">
        <v>2.1</v>
      </c>
      <c r="C47" s="9">
        <v>2.1</v>
      </c>
      <c r="D47" s="9">
        <v>1</v>
      </c>
      <c r="E47" s="23">
        <v>0</v>
      </c>
    </row>
    <row r="48" spans="1:5" x14ac:dyDescent="0.25">
      <c r="A48" s="21">
        <v>1034</v>
      </c>
      <c r="B48" s="22">
        <v>1</v>
      </c>
      <c r="C48" s="9">
        <v>1</v>
      </c>
      <c r="D48" s="9">
        <v>1</v>
      </c>
      <c r="E48" s="23">
        <v>0</v>
      </c>
    </row>
    <row r="49" spans="1:5" x14ac:dyDescent="0.25">
      <c r="A49" s="21">
        <v>1042</v>
      </c>
      <c r="B49" s="22">
        <v>1</v>
      </c>
      <c r="C49" s="9">
        <v>1</v>
      </c>
      <c r="D49" s="9">
        <v>1</v>
      </c>
      <c r="E49" s="23">
        <v>0</v>
      </c>
    </row>
    <row r="50" spans="1:5" x14ac:dyDescent="0.25">
      <c r="A50" s="21">
        <v>1044</v>
      </c>
      <c r="B50" s="22">
        <v>1</v>
      </c>
      <c r="C50" s="9">
        <v>1</v>
      </c>
      <c r="D50" s="9">
        <v>1</v>
      </c>
      <c r="E50" s="23">
        <v>0</v>
      </c>
    </row>
    <row r="51" spans="1:5" x14ac:dyDescent="0.25">
      <c r="A51" s="21">
        <v>1051</v>
      </c>
      <c r="B51" s="22">
        <v>1</v>
      </c>
      <c r="C51" s="9">
        <v>1</v>
      </c>
      <c r="D51" s="9">
        <v>1</v>
      </c>
      <c r="E51" s="23">
        <v>0</v>
      </c>
    </row>
    <row r="52" spans="1:5" x14ac:dyDescent="0.25">
      <c r="A52" s="21">
        <v>1076</v>
      </c>
      <c r="B52" s="22">
        <v>1</v>
      </c>
      <c r="C52" s="9">
        <v>1</v>
      </c>
      <c r="D52" s="9">
        <v>1</v>
      </c>
      <c r="E52" s="23">
        <v>0</v>
      </c>
    </row>
    <row r="53" spans="1:5" x14ac:dyDescent="0.25">
      <c r="A53" s="21">
        <v>1222</v>
      </c>
      <c r="B53" s="22">
        <v>1</v>
      </c>
      <c r="C53" s="9">
        <v>1</v>
      </c>
      <c r="D53" s="9">
        <v>1</v>
      </c>
      <c r="E53" s="23">
        <v>0</v>
      </c>
    </row>
    <row r="54" spans="1:5" x14ac:dyDescent="0.25">
      <c r="A54" s="21">
        <v>1241</v>
      </c>
      <c r="B54" s="22">
        <v>2.1</v>
      </c>
      <c r="C54" s="9">
        <v>2.1</v>
      </c>
      <c r="D54" s="9">
        <v>1</v>
      </c>
      <c r="E54" s="23">
        <v>0</v>
      </c>
    </row>
    <row r="55" spans="1:5" x14ac:dyDescent="0.25">
      <c r="A55" s="21">
        <v>1283</v>
      </c>
      <c r="B55" s="22">
        <v>1</v>
      </c>
      <c r="C55" s="9">
        <v>1</v>
      </c>
      <c r="D55" s="9">
        <v>1</v>
      </c>
      <c r="E55" s="23">
        <v>0</v>
      </c>
    </row>
    <row r="56" spans="1:5" x14ac:dyDescent="0.25">
      <c r="A56" s="21">
        <v>1286</v>
      </c>
      <c r="B56" s="22">
        <v>1</v>
      </c>
      <c r="C56" s="9">
        <v>1</v>
      </c>
      <c r="D56" s="9">
        <v>1</v>
      </c>
      <c r="E56" s="23">
        <v>0</v>
      </c>
    </row>
    <row r="57" spans="1:5" x14ac:dyDescent="0.25">
      <c r="A57" s="21">
        <v>1343</v>
      </c>
      <c r="B57" s="22">
        <v>5</v>
      </c>
      <c r="C57" s="9">
        <v>5</v>
      </c>
      <c r="D57" s="9">
        <v>3</v>
      </c>
      <c r="E57" s="23">
        <v>1877</v>
      </c>
    </row>
    <row r="58" spans="1:5" x14ac:dyDescent="0.25">
      <c r="A58" s="21">
        <v>1368</v>
      </c>
      <c r="B58" s="22">
        <v>5</v>
      </c>
      <c r="C58" s="9">
        <v>5</v>
      </c>
      <c r="D58" s="9">
        <v>3</v>
      </c>
      <c r="E58" s="23">
        <v>398</v>
      </c>
    </row>
    <row r="59" spans="1:5" x14ac:dyDescent="0.25">
      <c r="A59" s="21">
        <v>1407</v>
      </c>
      <c r="B59" s="22">
        <v>1</v>
      </c>
      <c r="C59" s="9">
        <v>1</v>
      </c>
      <c r="D59" s="9">
        <v>1</v>
      </c>
      <c r="E59" s="23">
        <v>0</v>
      </c>
    </row>
    <row r="60" spans="1:5" x14ac:dyDescent="0.25">
      <c r="A60" s="21">
        <v>1449</v>
      </c>
      <c r="B60" s="22">
        <v>1</v>
      </c>
      <c r="C60" s="9">
        <v>1</v>
      </c>
      <c r="D60" s="9">
        <v>1</v>
      </c>
      <c r="E60" s="23">
        <v>0</v>
      </c>
    </row>
    <row r="61" spans="1:5" x14ac:dyDescent="0.25">
      <c r="A61" s="21">
        <v>1568</v>
      </c>
      <c r="B61" s="22">
        <v>4.2</v>
      </c>
      <c r="C61" s="9">
        <v>4.2</v>
      </c>
      <c r="D61" s="9">
        <v>3</v>
      </c>
      <c r="E61" s="23">
        <v>1008</v>
      </c>
    </row>
    <row r="62" spans="1:5" x14ac:dyDescent="0.25">
      <c r="A62" s="21">
        <v>1579</v>
      </c>
      <c r="B62" s="22">
        <v>1</v>
      </c>
      <c r="C62" s="9">
        <v>1</v>
      </c>
      <c r="D62" s="9">
        <v>1</v>
      </c>
      <c r="E62" s="23">
        <v>0</v>
      </c>
    </row>
    <row r="63" spans="1:5" x14ac:dyDescent="0.25">
      <c r="A63" s="21">
        <v>1610</v>
      </c>
      <c r="B63" s="22">
        <v>1</v>
      </c>
      <c r="C63" s="9">
        <v>1</v>
      </c>
      <c r="D63" s="9">
        <v>1</v>
      </c>
      <c r="E63" s="23">
        <v>0</v>
      </c>
    </row>
    <row r="64" spans="1:5" x14ac:dyDescent="0.25">
      <c r="A64" s="21">
        <v>1712</v>
      </c>
      <c r="B64" s="22">
        <v>1</v>
      </c>
      <c r="C64" s="9">
        <v>1</v>
      </c>
      <c r="D64" s="9">
        <v>1</v>
      </c>
      <c r="E64" s="23">
        <v>0</v>
      </c>
    </row>
    <row r="65" spans="1:5" x14ac:dyDescent="0.25">
      <c r="A65" s="21">
        <v>1766</v>
      </c>
      <c r="B65" s="22">
        <v>1</v>
      </c>
      <c r="C65" s="9">
        <v>1</v>
      </c>
      <c r="D65" s="9">
        <v>1</v>
      </c>
      <c r="E65" s="23">
        <v>0</v>
      </c>
    </row>
    <row r="66" spans="1:5" x14ac:dyDescent="0.25">
      <c r="A66" s="21">
        <v>1854</v>
      </c>
      <c r="B66" s="22">
        <v>1</v>
      </c>
      <c r="C66" s="9">
        <v>1</v>
      </c>
      <c r="D66" s="9">
        <v>1</v>
      </c>
      <c r="E66" s="23">
        <v>0</v>
      </c>
    </row>
    <row r="67" spans="1:5" x14ac:dyDescent="0.25">
      <c r="A67" s="21">
        <v>1859</v>
      </c>
      <c r="B67" s="22">
        <v>1</v>
      </c>
      <c r="C67" s="9">
        <v>1</v>
      </c>
      <c r="D67" s="9">
        <v>1</v>
      </c>
      <c r="E67" s="23">
        <v>0</v>
      </c>
    </row>
    <row r="68" spans="1:5" x14ac:dyDescent="0.25">
      <c r="A68" s="21">
        <v>1879</v>
      </c>
      <c r="B68" s="22">
        <v>1</v>
      </c>
      <c r="C68" s="9">
        <v>1</v>
      </c>
      <c r="D68" s="9">
        <v>1</v>
      </c>
      <c r="E68" s="23">
        <v>0</v>
      </c>
    </row>
    <row r="69" spans="1:5" x14ac:dyDescent="0.25">
      <c r="A69" s="21">
        <v>1947</v>
      </c>
      <c r="B69" s="22">
        <v>1</v>
      </c>
      <c r="C69" s="9">
        <v>1</v>
      </c>
      <c r="D69" s="9">
        <v>1</v>
      </c>
      <c r="E69" s="23">
        <v>0</v>
      </c>
    </row>
    <row r="70" spans="1:5" x14ac:dyDescent="0.25">
      <c r="A70" s="21">
        <v>2039</v>
      </c>
      <c r="B70" s="22">
        <v>1</v>
      </c>
      <c r="C70" s="9">
        <v>1</v>
      </c>
      <c r="D70" s="9">
        <v>1</v>
      </c>
      <c r="E70" s="23">
        <v>0</v>
      </c>
    </row>
    <row r="71" spans="1:5" x14ac:dyDescent="0.25">
      <c r="A71" s="21">
        <v>2078</v>
      </c>
      <c r="B71" s="22">
        <v>1</v>
      </c>
      <c r="C71" s="9">
        <v>1</v>
      </c>
      <c r="D71" s="9">
        <v>1</v>
      </c>
      <c r="E71" s="23">
        <v>0</v>
      </c>
    </row>
    <row r="72" spans="1:5" x14ac:dyDescent="0.25">
      <c r="A72" s="21">
        <v>2104</v>
      </c>
      <c r="B72" s="22">
        <v>1</v>
      </c>
      <c r="C72" s="9">
        <v>3</v>
      </c>
      <c r="D72" s="9">
        <v>3</v>
      </c>
      <c r="E72" s="23">
        <v>122</v>
      </c>
    </row>
    <row r="73" spans="1:5" x14ac:dyDescent="0.25">
      <c r="A73" s="21">
        <v>2148</v>
      </c>
      <c r="B73" s="22">
        <v>2.1</v>
      </c>
      <c r="C73" s="9">
        <v>2.1</v>
      </c>
      <c r="D73" s="9">
        <v>1</v>
      </c>
      <c r="E73" s="23">
        <v>0</v>
      </c>
    </row>
    <row r="74" spans="1:5" x14ac:dyDescent="0.25">
      <c r="A74" s="21">
        <v>2175</v>
      </c>
      <c r="B74" s="22">
        <v>1</v>
      </c>
      <c r="C74" s="9">
        <v>1</v>
      </c>
      <c r="D74" s="9">
        <v>1</v>
      </c>
      <c r="E74" s="23">
        <v>0</v>
      </c>
    </row>
    <row r="75" spans="1:5" x14ac:dyDescent="0.25">
      <c r="A75" s="21">
        <v>2221</v>
      </c>
      <c r="B75" s="22">
        <v>4.0999999999999996</v>
      </c>
      <c r="C75" s="9">
        <v>4.0999999999999996</v>
      </c>
      <c r="D75" s="9">
        <v>3</v>
      </c>
      <c r="E75" s="23">
        <v>338</v>
      </c>
    </row>
    <row r="76" spans="1:5" x14ac:dyDescent="0.25">
      <c r="A76" s="21">
        <v>2324</v>
      </c>
      <c r="B76" s="22">
        <v>1</v>
      </c>
      <c r="C76" s="9">
        <v>1</v>
      </c>
      <c r="D76" s="9">
        <v>1</v>
      </c>
      <c r="E76" s="23">
        <v>0</v>
      </c>
    </row>
    <row r="77" spans="1:5" x14ac:dyDescent="0.25">
      <c r="A77" s="21">
        <v>2341</v>
      </c>
      <c r="B77" s="22">
        <v>2.2000000000000002</v>
      </c>
      <c r="C77" s="9">
        <v>4.2</v>
      </c>
      <c r="D77" s="9">
        <v>3</v>
      </c>
      <c r="E77" s="23">
        <v>677</v>
      </c>
    </row>
    <row r="78" spans="1:5" x14ac:dyDescent="0.25">
      <c r="A78" s="21">
        <v>2375</v>
      </c>
      <c r="B78" s="22">
        <v>1</v>
      </c>
      <c r="C78" s="9">
        <v>1</v>
      </c>
      <c r="D78" s="9">
        <v>1</v>
      </c>
      <c r="E78" s="23">
        <v>0</v>
      </c>
    </row>
    <row r="79" spans="1:5" x14ac:dyDescent="0.25">
      <c r="A79" s="21">
        <v>2404</v>
      </c>
      <c r="B79" s="22">
        <v>1</v>
      </c>
      <c r="C79" s="9">
        <v>1</v>
      </c>
      <c r="D79" s="9">
        <v>1</v>
      </c>
      <c r="E79" s="23">
        <v>0</v>
      </c>
    </row>
    <row r="80" spans="1:5" x14ac:dyDescent="0.25">
      <c r="A80" s="21">
        <v>2420</v>
      </c>
      <c r="B80" s="22">
        <v>1</v>
      </c>
      <c r="C80" s="9">
        <v>1</v>
      </c>
      <c r="D80" s="9">
        <v>1</v>
      </c>
      <c r="E80" s="23">
        <v>0</v>
      </c>
    </row>
    <row r="81" spans="1:5" x14ac:dyDescent="0.25">
      <c r="A81" s="21">
        <v>2437</v>
      </c>
      <c r="B81" s="22">
        <v>1</v>
      </c>
      <c r="C81" s="9">
        <v>1</v>
      </c>
      <c r="D81" s="9">
        <v>1</v>
      </c>
      <c r="E81" s="23">
        <v>0</v>
      </c>
    </row>
    <row r="82" spans="1:5" x14ac:dyDescent="0.25">
      <c r="A82" s="21">
        <v>2457</v>
      </c>
      <c r="B82" s="22">
        <v>1</v>
      </c>
      <c r="C82" s="9">
        <v>1</v>
      </c>
      <c r="D82" s="9">
        <v>1</v>
      </c>
      <c r="E82" s="23">
        <v>0</v>
      </c>
    </row>
    <row r="83" spans="1:5" x14ac:dyDescent="0.25">
      <c r="A83" s="21">
        <v>2460</v>
      </c>
      <c r="B83" s="22">
        <v>1</v>
      </c>
      <c r="C83" s="9">
        <v>1</v>
      </c>
      <c r="D83" s="9">
        <v>1</v>
      </c>
      <c r="E83" s="23">
        <v>0</v>
      </c>
    </row>
    <row r="84" spans="1:5" x14ac:dyDescent="0.25">
      <c r="A84" s="21">
        <v>2479</v>
      </c>
      <c r="B84" s="22">
        <v>1</v>
      </c>
      <c r="C84" s="9">
        <v>1</v>
      </c>
      <c r="D84" s="9">
        <v>1</v>
      </c>
      <c r="E84" s="23">
        <v>0</v>
      </c>
    </row>
    <row r="85" spans="1:5" x14ac:dyDescent="0.25">
      <c r="A85" s="21">
        <v>2486</v>
      </c>
      <c r="B85" s="22">
        <v>2.1</v>
      </c>
      <c r="C85" s="9">
        <v>2.1</v>
      </c>
      <c r="D85" s="9">
        <v>1</v>
      </c>
      <c r="E85" s="23">
        <v>0</v>
      </c>
    </row>
    <row r="86" spans="1:5" x14ac:dyDescent="0.25">
      <c r="A86" s="21">
        <v>2490</v>
      </c>
      <c r="B86" s="22">
        <v>3.2</v>
      </c>
      <c r="C86" s="9">
        <v>3.2</v>
      </c>
      <c r="D86" s="9">
        <v>3</v>
      </c>
      <c r="E86" s="23">
        <v>429</v>
      </c>
    </row>
    <row r="87" spans="1:5" x14ac:dyDescent="0.25">
      <c r="A87" s="21">
        <v>2491</v>
      </c>
      <c r="B87" s="22">
        <v>4</v>
      </c>
      <c r="C87" s="9">
        <v>4</v>
      </c>
      <c r="D87" s="9">
        <v>3</v>
      </c>
      <c r="E87" s="23">
        <v>1740</v>
      </c>
    </row>
    <row r="88" spans="1:5" x14ac:dyDescent="0.25">
      <c r="A88" s="21">
        <v>2516</v>
      </c>
      <c r="B88" s="22">
        <v>5</v>
      </c>
      <c r="C88" s="9">
        <v>5</v>
      </c>
      <c r="D88" s="9">
        <v>3</v>
      </c>
      <c r="E88" s="23">
        <v>763</v>
      </c>
    </row>
    <row r="89" spans="1:5" x14ac:dyDescent="0.25">
      <c r="A89" s="21">
        <v>2517</v>
      </c>
      <c r="B89" s="22">
        <v>5</v>
      </c>
      <c r="C89" s="9">
        <v>5</v>
      </c>
      <c r="D89" s="9">
        <v>3</v>
      </c>
      <c r="E89" s="23">
        <v>726</v>
      </c>
    </row>
    <row r="90" spans="1:5" x14ac:dyDescent="0.25">
      <c r="A90" s="21">
        <v>2652</v>
      </c>
      <c r="B90" s="22">
        <v>5</v>
      </c>
      <c r="C90" s="9">
        <v>5</v>
      </c>
      <c r="D90" s="9">
        <v>3</v>
      </c>
      <c r="E90" s="23">
        <v>631</v>
      </c>
    </row>
    <row r="91" spans="1:5" x14ac:dyDescent="0.25">
      <c r="A91" s="21">
        <v>2669</v>
      </c>
      <c r="B91" s="22">
        <v>3</v>
      </c>
      <c r="C91" s="9">
        <v>3</v>
      </c>
      <c r="D91" s="9">
        <v>3</v>
      </c>
      <c r="E91" s="23">
        <v>292</v>
      </c>
    </row>
    <row r="92" spans="1:5" x14ac:dyDescent="0.25">
      <c r="A92" s="21">
        <v>2686</v>
      </c>
      <c r="B92" s="22">
        <v>1</v>
      </c>
      <c r="C92" s="9">
        <v>1</v>
      </c>
      <c r="D92" s="9">
        <v>1</v>
      </c>
      <c r="E92" s="23">
        <v>0</v>
      </c>
    </row>
    <row r="93" spans="1:5" x14ac:dyDescent="0.25">
      <c r="A93" s="21">
        <v>2697</v>
      </c>
      <c r="B93" s="22">
        <v>1</v>
      </c>
      <c r="C93" s="9">
        <v>1</v>
      </c>
      <c r="D93" s="9">
        <v>1</v>
      </c>
      <c r="E93" s="23">
        <v>0</v>
      </c>
    </row>
    <row r="94" spans="1:5" x14ac:dyDescent="0.25">
      <c r="A94" s="21">
        <v>2712</v>
      </c>
      <c r="B94" s="22">
        <v>3</v>
      </c>
      <c r="C94" s="9">
        <v>3</v>
      </c>
      <c r="D94" s="9">
        <v>3</v>
      </c>
      <c r="E94" s="23">
        <v>672</v>
      </c>
    </row>
    <row r="95" spans="1:5" x14ac:dyDescent="0.25">
      <c r="A95" s="21">
        <v>2730</v>
      </c>
      <c r="B95" s="22">
        <v>1</v>
      </c>
      <c r="C95" s="9">
        <v>1</v>
      </c>
      <c r="D95" s="9">
        <v>1</v>
      </c>
      <c r="E95" s="23">
        <v>0</v>
      </c>
    </row>
    <row r="96" spans="1:5" x14ac:dyDescent="0.25">
      <c r="A96" s="21">
        <v>2736</v>
      </c>
      <c r="B96" s="22">
        <v>1</v>
      </c>
      <c r="C96" s="9">
        <v>1</v>
      </c>
      <c r="D96" s="9">
        <v>1</v>
      </c>
      <c r="E96" s="23">
        <v>0</v>
      </c>
    </row>
    <row r="97" spans="1:5" x14ac:dyDescent="0.25">
      <c r="A97" s="21">
        <v>2788</v>
      </c>
      <c r="B97" s="22">
        <v>1</v>
      </c>
      <c r="C97" s="9">
        <v>1</v>
      </c>
      <c r="D97" s="9">
        <v>1</v>
      </c>
      <c r="E97" s="23">
        <v>0</v>
      </c>
    </row>
    <row r="98" spans="1:5" x14ac:dyDescent="0.25">
      <c r="A98" s="21">
        <v>2803</v>
      </c>
      <c r="B98" s="22">
        <v>1</v>
      </c>
      <c r="C98" s="9">
        <v>1</v>
      </c>
      <c r="D98" s="9">
        <v>1</v>
      </c>
      <c r="E98" s="23">
        <v>0</v>
      </c>
    </row>
    <row r="99" spans="1:5" x14ac:dyDescent="0.25">
      <c r="A99" s="21">
        <v>2850</v>
      </c>
      <c r="B99" s="22">
        <v>4.2</v>
      </c>
      <c r="C99" s="9">
        <v>4.2</v>
      </c>
      <c r="D99" s="9">
        <v>3</v>
      </c>
      <c r="E99" s="23">
        <v>601</v>
      </c>
    </row>
    <row r="100" spans="1:5" x14ac:dyDescent="0.25">
      <c r="A100" s="21">
        <v>2909</v>
      </c>
      <c r="B100" s="22">
        <v>5</v>
      </c>
      <c r="C100" s="9">
        <v>5</v>
      </c>
      <c r="D100" s="9">
        <v>3</v>
      </c>
      <c r="E100" s="23">
        <v>1713</v>
      </c>
    </row>
    <row r="101" spans="1:5" x14ac:dyDescent="0.25">
      <c r="A101" s="21">
        <v>2983</v>
      </c>
      <c r="B101" s="22">
        <v>1.2000000000000002</v>
      </c>
      <c r="C101" s="9">
        <v>1.2000000000000002</v>
      </c>
      <c r="D101" s="9">
        <v>1</v>
      </c>
      <c r="E101" s="23">
        <v>0</v>
      </c>
    </row>
    <row r="102" spans="1:5" x14ac:dyDescent="0.25">
      <c r="A102" s="21">
        <v>2996</v>
      </c>
      <c r="B102" s="22">
        <v>5</v>
      </c>
      <c r="C102" s="9">
        <v>5</v>
      </c>
      <c r="D102" s="9">
        <v>3</v>
      </c>
      <c r="E102" s="23">
        <v>1542</v>
      </c>
    </row>
    <row r="103" spans="1:5" x14ac:dyDescent="0.25">
      <c r="A103" s="21">
        <v>3000</v>
      </c>
      <c r="B103" s="22">
        <v>5</v>
      </c>
      <c r="C103" s="9">
        <v>5</v>
      </c>
      <c r="D103" s="9">
        <v>3</v>
      </c>
      <c r="E103" s="23">
        <v>681</v>
      </c>
    </row>
    <row r="104" spans="1:5" x14ac:dyDescent="0.25">
      <c r="A104" s="21">
        <v>3010</v>
      </c>
      <c r="B104" s="22">
        <v>1</v>
      </c>
      <c r="C104" s="9">
        <v>1</v>
      </c>
      <c r="D104" s="9">
        <v>1</v>
      </c>
      <c r="E104" s="23">
        <v>0</v>
      </c>
    </row>
    <row r="105" spans="1:5" x14ac:dyDescent="0.25">
      <c r="A105" s="21">
        <v>3044</v>
      </c>
      <c r="B105" s="22">
        <v>1</v>
      </c>
      <c r="C105" s="9">
        <v>1</v>
      </c>
      <c r="D105" s="9">
        <v>1</v>
      </c>
      <c r="E105" s="23">
        <v>0</v>
      </c>
    </row>
    <row r="106" spans="1:5" x14ac:dyDescent="0.25">
      <c r="A106" s="21">
        <v>3070</v>
      </c>
      <c r="B106" s="22">
        <v>4.2</v>
      </c>
      <c r="C106" s="9">
        <v>4.2</v>
      </c>
      <c r="D106" s="9">
        <v>3</v>
      </c>
      <c r="E106" s="23">
        <v>490</v>
      </c>
    </row>
    <row r="107" spans="1:5" x14ac:dyDescent="0.25">
      <c r="A107" s="21">
        <v>3073</v>
      </c>
      <c r="B107" s="22">
        <v>4</v>
      </c>
      <c r="C107" s="9">
        <v>4</v>
      </c>
      <c r="D107" s="9">
        <v>3</v>
      </c>
      <c r="E107" s="23">
        <v>672</v>
      </c>
    </row>
    <row r="108" spans="1:5" x14ac:dyDescent="0.25">
      <c r="A108" s="21">
        <v>3075</v>
      </c>
      <c r="B108" s="22">
        <v>5</v>
      </c>
      <c r="C108" s="9">
        <v>5</v>
      </c>
      <c r="D108" s="9">
        <v>3</v>
      </c>
      <c r="E108" s="23">
        <v>490</v>
      </c>
    </row>
    <row r="109" spans="1:5" x14ac:dyDescent="0.25">
      <c r="A109" s="21">
        <v>3091</v>
      </c>
      <c r="B109" s="22">
        <v>2.9999999999999996</v>
      </c>
      <c r="C109" s="9">
        <v>2.9999999999999996</v>
      </c>
      <c r="D109" s="9">
        <v>3</v>
      </c>
      <c r="E109" s="23">
        <v>216</v>
      </c>
    </row>
    <row r="110" spans="1:5" x14ac:dyDescent="0.25">
      <c r="A110" s="21">
        <v>3169</v>
      </c>
      <c r="B110" s="22">
        <v>2</v>
      </c>
      <c r="C110" s="9">
        <v>2</v>
      </c>
      <c r="D110" s="9">
        <v>1</v>
      </c>
      <c r="E110" s="23">
        <v>0</v>
      </c>
    </row>
    <row r="111" spans="1:5" x14ac:dyDescent="0.25">
      <c r="A111" s="21">
        <v>3171</v>
      </c>
      <c r="B111" s="22">
        <v>2.1</v>
      </c>
      <c r="C111" s="9">
        <v>2.1</v>
      </c>
      <c r="D111" s="9">
        <v>1</v>
      </c>
      <c r="E111" s="23">
        <v>0</v>
      </c>
    </row>
    <row r="112" spans="1:5" x14ac:dyDescent="0.25">
      <c r="A112" s="21">
        <v>3177</v>
      </c>
      <c r="B112" s="22">
        <v>1</v>
      </c>
      <c r="C112" s="9">
        <v>1</v>
      </c>
      <c r="D112" s="9">
        <v>1</v>
      </c>
      <c r="E112" s="23">
        <v>0</v>
      </c>
    </row>
    <row r="113" spans="1:5" x14ac:dyDescent="0.25">
      <c r="A113" s="21">
        <v>3216</v>
      </c>
      <c r="B113" s="22">
        <v>1</v>
      </c>
      <c r="C113" s="9">
        <v>1</v>
      </c>
      <c r="D113" s="9">
        <v>1</v>
      </c>
      <c r="E113" s="23">
        <v>0</v>
      </c>
    </row>
    <row r="114" spans="1:5" x14ac:dyDescent="0.25">
      <c r="A114" s="21">
        <v>3262</v>
      </c>
      <c r="B114" s="22">
        <v>2</v>
      </c>
      <c r="C114" s="9">
        <v>2</v>
      </c>
      <c r="D114" s="9">
        <v>2</v>
      </c>
      <c r="E114" s="23">
        <v>10</v>
      </c>
    </row>
    <row r="115" spans="1:5" x14ac:dyDescent="0.25">
      <c r="A115" s="21">
        <v>3271</v>
      </c>
      <c r="B115" s="22">
        <v>1</v>
      </c>
      <c r="C115" s="9">
        <v>1</v>
      </c>
      <c r="D115" s="9">
        <v>1</v>
      </c>
      <c r="E115" s="23">
        <v>0</v>
      </c>
    </row>
    <row r="116" spans="1:5" x14ac:dyDescent="0.25">
      <c r="A116" s="21">
        <v>3274</v>
      </c>
      <c r="B116" s="22">
        <v>1</v>
      </c>
      <c r="C116" s="9">
        <v>1</v>
      </c>
      <c r="D116" s="9">
        <v>1</v>
      </c>
      <c r="E116" s="23">
        <v>0</v>
      </c>
    </row>
    <row r="117" spans="1:5" x14ac:dyDescent="0.25">
      <c r="A117" s="21">
        <v>3279</v>
      </c>
      <c r="B117" s="22">
        <v>4.0999999999999996</v>
      </c>
      <c r="C117" s="9">
        <v>4.0999999999999996</v>
      </c>
      <c r="D117" s="9">
        <v>3</v>
      </c>
      <c r="E117" s="23">
        <v>601</v>
      </c>
    </row>
    <row r="118" spans="1:5" x14ac:dyDescent="0.25">
      <c r="A118" s="21">
        <v>3282</v>
      </c>
      <c r="B118" s="22">
        <v>1</v>
      </c>
      <c r="C118" s="9">
        <v>1</v>
      </c>
      <c r="D118" s="9">
        <v>1</v>
      </c>
      <c r="E118" s="23">
        <v>0</v>
      </c>
    </row>
    <row r="119" spans="1:5" x14ac:dyDescent="0.25">
      <c r="A119" s="21">
        <v>3297</v>
      </c>
      <c r="B119" s="22">
        <v>2.2000000000000002</v>
      </c>
      <c r="C119" s="9">
        <v>2.2000000000000002</v>
      </c>
      <c r="D119" s="9">
        <v>1</v>
      </c>
      <c r="E119" s="23">
        <v>0</v>
      </c>
    </row>
    <row r="120" spans="1:5" x14ac:dyDescent="0.25">
      <c r="A120" s="21">
        <v>3322</v>
      </c>
      <c r="B120" s="22">
        <v>1.9999999999999996</v>
      </c>
      <c r="C120" s="9">
        <v>1.9999999999999996</v>
      </c>
      <c r="D120" s="9">
        <v>2</v>
      </c>
      <c r="E120" s="23">
        <v>0</v>
      </c>
    </row>
    <row r="121" spans="1:5" x14ac:dyDescent="0.25">
      <c r="A121" s="21">
        <v>3328</v>
      </c>
      <c r="B121" s="22">
        <v>1</v>
      </c>
      <c r="C121" s="9">
        <v>1</v>
      </c>
      <c r="D121" s="9">
        <v>1</v>
      </c>
      <c r="E121" s="23">
        <v>0</v>
      </c>
    </row>
    <row r="122" spans="1:5" x14ac:dyDescent="0.25">
      <c r="A122" s="21">
        <v>3351</v>
      </c>
      <c r="B122" s="22">
        <v>1</v>
      </c>
      <c r="C122" s="9">
        <v>1</v>
      </c>
      <c r="D122" s="9">
        <v>1</v>
      </c>
      <c r="E122" s="23">
        <v>0</v>
      </c>
    </row>
    <row r="123" spans="1:5" x14ac:dyDescent="0.25">
      <c r="A123" s="21">
        <v>3376</v>
      </c>
      <c r="B123" s="22">
        <v>1</v>
      </c>
      <c r="C123" s="9">
        <v>1</v>
      </c>
      <c r="D123" s="9">
        <v>1</v>
      </c>
      <c r="E123" s="23">
        <v>0</v>
      </c>
    </row>
    <row r="124" spans="1:5" x14ac:dyDescent="0.25">
      <c r="A124" s="21">
        <v>3389</v>
      </c>
      <c r="B124" s="22">
        <v>5</v>
      </c>
      <c r="C124" s="9">
        <v>5</v>
      </c>
      <c r="D124" s="9">
        <v>3</v>
      </c>
      <c r="E124" s="23">
        <v>684</v>
      </c>
    </row>
    <row r="125" spans="1:5" x14ac:dyDescent="0.25">
      <c r="A125" s="21">
        <v>3467</v>
      </c>
      <c r="B125" s="22">
        <v>1</v>
      </c>
      <c r="C125" s="9">
        <v>1</v>
      </c>
      <c r="D125" s="9">
        <v>1</v>
      </c>
      <c r="E125" s="23">
        <v>0</v>
      </c>
    </row>
    <row r="126" spans="1:5" x14ac:dyDescent="0.25">
      <c r="A126" s="21">
        <v>3472</v>
      </c>
      <c r="B126" s="22">
        <v>2.1</v>
      </c>
      <c r="C126" s="9">
        <v>2.1</v>
      </c>
      <c r="D126" s="9">
        <v>1</v>
      </c>
      <c r="E126" s="23">
        <v>0</v>
      </c>
    </row>
    <row r="127" spans="1:5" x14ac:dyDescent="0.25">
      <c r="A127" s="21">
        <v>3480</v>
      </c>
      <c r="B127" s="22">
        <v>1</v>
      </c>
      <c r="C127" s="9">
        <v>1</v>
      </c>
      <c r="D127" s="9">
        <v>1</v>
      </c>
      <c r="E127" s="23">
        <v>0</v>
      </c>
    </row>
    <row r="128" spans="1:5" x14ac:dyDescent="0.25">
      <c r="A128" s="21">
        <v>3546</v>
      </c>
      <c r="B128" s="22">
        <v>1</v>
      </c>
      <c r="C128" s="9">
        <v>1</v>
      </c>
      <c r="D128" s="9">
        <v>1</v>
      </c>
      <c r="E128" s="23">
        <v>0</v>
      </c>
    </row>
    <row r="129" spans="1:5" x14ac:dyDescent="0.25">
      <c r="A129" s="21">
        <v>3584</v>
      </c>
      <c r="B129" s="22">
        <v>1</v>
      </c>
      <c r="C129" s="9">
        <v>1</v>
      </c>
      <c r="D129" s="9">
        <v>1</v>
      </c>
      <c r="E129" s="23">
        <v>0</v>
      </c>
    </row>
    <row r="130" spans="1:5" x14ac:dyDescent="0.25">
      <c r="A130" s="21">
        <v>3592</v>
      </c>
      <c r="B130" s="22">
        <v>1</v>
      </c>
      <c r="C130" s="9">
        <v>1</v>
      </c>
      <c r="D130" s="9">
        <v>1</v>
      </c>
      <c r="E130" s="23">
        <v>0</v>
      </c>
    </row>
    <row r="131" spans="1:5" x14ac:dyDescent="0.25">
      <c r="A131" s="21">
        <v>3599</v>
      </c>
      <c r="B131" s="22">
        <v>1</v>
      </c>
      <c r="C131" s="9">
        <v>1</v>
      </c>
      <c r="D131" s="9">
        <v>1</v>
      </c>
      <c r="E131" s="23">
        <v>0</v>
      </c>
    </row>
    <row r="132" spans="1:5" x14ac:dyDescent="0.25">
      <c r="A132" s="21">
        <v>3604</v>
      </c>
      <c r="B132" s="22">
        <v>2.1</v>
      </c>
      <c r="C132" s="9">
        <v>2.1</v>
      </c>
      <c r="D132" s="9">
        <v>1</v>
      </c>
      <c r="E132" s="23">
        <v>0</v>
      </c>
    </row>
    <row r="133" spans="1:5" x14ac:dyDescent="0.25">
      <c r="A133" s="21">
        <v>3617</v>
      </c>
      <c r="B133" s="22">
        <v>1</v>
      </c>
      <c r="C133" s="9">
        <v>1</v>
      </c>
      <c r="D133" s="9">
        <v>1</v>
      </c>
      <c r="E133" s="23">
        <v>0</v>
      </c>
    </row>
    <row r="134" spans="1:5" x14ac:dyDescent="0.25">
      <c r="A134" s="21">
        <v>3624</v>
      </c>
      <c r="B134" s="22">
        <v>1</v>
      </c>
      <c r="C134" s="9">
        <v>1</v>
      </c>
      <c r="D134" s="9">
        <v>1</v>
      </c>
      <c r="E134" s="23">
        <v>0</v>
      </c>
    </row>
    <row r="135" spans="1:5" x14ac:dyDescent="0.25">
      <c r="A135" s="21">
        <v>3629</v>
      </c>
      <c r="B135" s="22">
        <v>3</v>
      </c>
      <c r="C135" s="9">
        <v>3</v>
      </c>
      <c r="D135" s="9">
        <v>3</v>
      </c>
      <c r="E135" s="23">
        <v>875</v>
      </c>
    </row>
    <row r="136" spans="1:5" x14ac:dyDescent="0.25">
      <c r="A136" s="21">
        <v>3644</v>
      </c>
      <c r="B136" s="22">
        <v>2.1</v>
      </c>
      <c r="C136" s="9">
        <v>2.1</v>
      </c>
      <c r="D136" s="9">
        <v>1</v>
      </c>
      <c r="E136" s="23">
        <v>0</v>
      </c>
    </row>
    <row r="137" spans="1:5" x14ac:dyDescent="0.25">
      <c r="A137" s="21">
        <v>3677</v>
      </c>
      <c r="B137" s="22">
        <v>3.2</v>
      </c>
      <c r="C137" s="9">
        <v>3.2</v>
      </c>
      <c r="D137" s="9">
        <v>2</v>
      </c>
      <c r="E137" s="23">
        <v>8</v>
      </c>
    </row>
    <row r="138" spans="1:5" x14ac:dyDescent="0.25">
      <c r="A138" s="21">
        <v>3686</v>
      </c>
      <c r="B138" s="22">
        <v>2.1</v>
      </c>
      <c r="C138" s="9">
        <v>2.1</v>
      </c>
      <c r="D138" s="9">
        <v>1</v>
      </c>
      <c r="E138" s="23">
        <v>0</v>
      </c>
    </row>
    <row r="139" spans="1:5" x14ac:dyDescent="0.25">
      <c r="A139" s="21">
        <v>3718</v>
      </c>
      <c r="B139" s="22">
        <v>3</v>
      </c>
      <c r="C139" s="9">
        <v>3</v>
      </c>
      <c r="D139" s="9">
        <v>2</v>
      </c>
      <c r="E139" s="23">
        <v>0</v>
      </c>
    </row>
    <row r="140" spans="1:5" x14ac:dyDescent="0.25">
      <c r="A140" s="21">
        <v>3727</v>
      </c>
      <c r="B140" s="22">
        <v>1</v>
      </c>
      <c r="C140" s="9">
        <v>1</v>
      </c>
      <c r="D140" s="9">
        <v>1</v>
      </c>
      <c r="E140" s="23">
        <v>0</v>
      </c>
    </row>
    <row r="141" spans="1:5" x14ac:dyDescent="0.25">
      <c r="A141" s="21">
        <v>3731</v>
      </c>
      <c r="B141" s="22">
        <v>1</v>
      </c>
      <c r="C141" s="9">
        <v>1</v>
      </c>
      <c r="D141" s="9">
        <v>1</v>
      </c>
      <c r="E141" s="23">
        <v>0</v>
      </c>
    </row>
    <row r="142" spans="1:5" x14ac:dyDescent="0.25">
      <c r="A142" s="21">
        <v>3732</v>
      </c>
      <c r="B142" s="22">
        <v>1</v>
      </c>
      <c r="C142" s="9">
        <v>1</v>
      </c>
      <c r="D142" s="9">
        <v>1</v>
      </c>
      <c r="E142" s="23">
        <v>0</v>
      </c>
    </row>
    <row r="143" spans="1:5" x14ac:dyDescent="0.25">
      <c r="A143" s="21">
        <v>3774</v>
      </c>
      <c r="B143" s="22">
        <v>4.0999999999999996</v>
      </c>
      <c r="C143" s="9">
        <v>4.0999999999999996</v>
      </c>
      <c r="D143" s="9">
        <v>3</v>
      </c>
      <c r="E143" s="23">
        <v>434</v>
      </c>
    </row>
    <row r="144" spans="1:5" x14ac:dyDescent="0.25">
      <c r="A144" s="21">
        <v>3787</v>
      </c>
      <c r="B144" s="22">
        <v>2.2000000000000002</v>
      </c>
      <c r="C144" s="9">
        <v>3.2</v>
      </c>
      <c r="D144" s="9">
        <v>2</v>
      </c>
      <c r="E144" s="23">
        <v>0</v>
      </c>
    </row>
    <row r="145" spans="1:5" x14ac:dyDescent="0.25">
      <c r="A145" s="21">
        <v>3822</v>
      </c>
      <c r="B145" s="22">
        <v>1</v>
      </c>
      <c r="C145" s="9">
        <v>1</v>
      </c>
      <c r="D145" s="9">
        <v>1</v>
      </c>
      <c r="E145" s="23">
        <v>0</v>
      </c>
    </row>
    <row r="146" spans="1:5" x14ac:dyDescent="0.25">
      <c r="A146" s="21">
        <v>3861</v>
      </c>
      <c r="B146" s="22">
        <v>3.2</v>
      </c>
      <c r="C146" s="9">
        <v>3.2</v>
      </c>
      <c r="D146" s="9">
        <v>2</v>
      </c>
      <c r="E146" s="23">
        <v>0</v>
      </c>
    </row>
    <row r="147" spans="1:5" x14ac:dyDescent="0.25">
      <c r="A147" s="21">
        <v>3870</v>
      </c>
      <c r="B147" s="22">
        <v>1</v>
      </c>
      <c r="C147" s="9">
        <v>1</v>
      </c>
      <c r="D147" s="9">
        <v>1</v>
      </c>
      <c r="E147" s="23">
        <v>0</v>
      </c>
    </row>
    <row r="148" spans="1:5" x14ac:dyDescent="0.25">
      <c r="A148" s="21">
        <v>3880</v>
      </c>
      <c r="B148" s="22">
        <v>2</v>
      </c>
      <c r="C148" s="9">
        <v>2</v>
      </c>
      <c r="D148" s="9">
        <v>2</v>
      </c>
      <c r="E148" s="23">
        <v>0</v>
      </c>
    </row>
    <row r="149" spans="1:5" x14ac:dyDescent="0.25">
      <c r="A149" s="21">
        <v>3896</v>
      </c>
      <c r="B149" s="22">
        <v>4.2</v>
      </c>
      <c r="C149" s="9">
        <v>4.2</v>
      </c>
      <c r="D149" s="9">
        <v>3</v>
      </c>
      <c r="E149" s="23">
        <v>562</v>
      </c>
    </row>
    <row r="150" spans="1:5" x14ac:dyDescent="0.25">
      <c r="A150" s="21">
        <v>3909</v>
      </c>
      <c r="B150" s="22">
        <v>1</v>
      </c>
      <c r="C150" s="9">
        <v>1</v>
      </c>
      <c r="D150" s="9">
        <v>1</v>
      </c>
      <c r="E150" s="23">
        <v>0</v>
      </c>
    </row>
    <row r="151" spans="1:5" x14ac:dyDescent="0.25">
      <c r="A151" s="21">
        <v>3998</v>
      </c>
      <c r="B151" s="22">
        <v>2.1</v>
      </c>
      <c r="C151" s="9">
        <v>2.1</v>
      </c>
      <c r="D151" s="9">
        <v>1</v>
      </c>
      <c r="E151" s="23">
        <v>0</v>
      </c>
    </row>
    <row r="152" spans="1:5" x14ac:dyDescent="0.25">
      <c r="A152" s="21">
        <v>4007</v>
      </c>
      <c r="B152" s="22">
        <v>1</v>
      </c>
      <c r="C152" s="9">
        <v>1</v>
      </c>
      <c r="D152" s="9">
        <v>1</v>
      </c>
      <c r="E152" s="23">
        <v>0</v>
      </c>
    </row>
    <row r="153" spans="1:5" x14ac:dyDescent="0.25">
      <c r="A153" s="21">
        <v>4012</v>
      </c>
      <c r="B153" s="22">
        <v>1</v>
      </c>
      <c r="C153" s="9">
        <v>1</v>
      </c>
      <c r="D153" s="9">
        <v>1</v>
      </c>
      <c r="E153" s="23">
        <v>0</v>
      </c>
    </row>
    <row r="154" spans="1:5" x14ac:dyDescent="0.25">
      <c r="A154" s="21">
        <v>4016</v>
      </c>
      <c r="B154" s="22">
        <v>3.2</v>
      </c>
      <c r="C154" s="9">
        <v>3.2</v>
      </c>
      <c r="D154" s="9">
        <v>2</v>
      </c>
      <c r="E154" s="23">
        <v>0</v>
      </c>
    </row>
    <row r="155" spans="1:5" x14ac:dyDescent="0.25">
      <c r="A155" s="21">
        <v>4017</v>
      </c>
      <c r="B155" s="22">
        <v>1</v>
      </c>
      <c r="C155" s="9">
        <v>1</v>
      </c>
      <c r="D155" s="9">
        <v>1</v>
      </c>
      <c r="E155" s="23">
        <v>0</v>
      </c>
    </row>
    <row r="156" spans="1:5" x14ac:dyDescent="0.25">
      <c r="A156" s="21">
        <v>4056</v>
      </c>
      <c r="B156" s="22">
        <v>2</v>
      </c>
      <c r="C156" s="9">
        <v>2</v>
      </c>
      <c r="D156" s="9">
        <v>3</v>
      </c>
      <c r="E156" s="23">
        <v>333</v>
      </c>
    </row>
    <row r="157" spans="1:5" x14ac:dyDescent="0.25">
      <c r="A157" s="21">
        <v>4144</v>
      </c>
      <c r="B157" s="22">
        <v>1</v>
      </c>
      <c r="C157" s="9">
        <v>1</v>
      </c>
      <c r="D157" s="9">
        <v>1</v>
      </c>
      <c r="E157" s="23">
        <v>0</v>
      </c>
    </row>
    <row r="158" spans="1:5" x14ac:dyDescent="0.25">
      <c r="A158" s="21">
        <v>4162</v>
      </c>
      <c r="B158" s="22">
        <v>1</v>
      </c>
      <c r="C158" s="9">
        <v>1</v>
      </c>
      <c r="D158" s="9">
        <v>1</v>
      </c>
      <c r="E158" s="23">
        <v>0</v>
      </c>
    </row>
    <row r="159" spans="1:5" x14ac:dyDescent="0.25">
      <c r="A159" s="21">
        <v>4200</v>
      </c>
      <c r="B159" s="22">
        <v>1</v>
      </c>
      <c r="C159" s="9">
        <v>1</v>
      </c>
      <c r="D159" s="9">
        <v>1</v>
      </c>
      <c r="E159" s="23">
        <v>0</v>
      </c>
    </row>
    <row r="160" spans="1:5" x14ac:dyDescent="0.25">
      <c r="A160" s="21">
        <v>4204</v>
      </c>
      <c r="B160" s="22">
        <v>5</v>
      </c>
      <c r="C160" s="9">
        <v>5</v>
      </c>
      <c r="D160" s="9">
        <v>3</v>
      </c>
      <c r="E160" s="23">
        <v>909</v>
      </c>
    </row>
    <row r="161" spans="1:5" x14ac:dyDescent="0.25">
      <c r="A161" s="21">
        <v>4234</v>
      </c>
      <c r="B161" s="22">
        <v>1</v>
      </c>
      <c r="C161" s="9">
        <v>1</v>
      </c>
      <c r="D161" s="9">
        <v>1</v>
      </c>
      <c r="E161" s="23">
        <v>0</v>
      </c>
    </row>
    <row r="162" spans="1:5" x14ac:dyDescent="0.25">
      <c r="A162" s="21">
        <v>4249</v>
      </c>
      <c r="B162" s="22">
        <v>5</v>
      </c>
      <c r="C162" s="9">
        <v>5</v>
      </c>
      <c r="D162" s="9">
        <v>3</v>
      </c>
      <c r="E162" s="23">
        <v>1052</v>
      </c>
    </row>
    <row r="163" spans="1:5" x14ac:dyDescent="0.25">
      <c r="A163" s="21">
        <v>4290</v>
      </c>
      <c r="B163" s="22">
        <v>1</v>
      </c>
      <c r="C163" s="9">
        <v>1</v>
      </c>
      <c r="D163" s="9">
        <v>1</v>
      </c>
      <c r="E163" s="23">
        <v>0</v>
      </c>
    </row>
    <row r="164" spans="1:5" x14ac:dyDescent="0.25">
      <c r="A164" s="21">
        <v>4291</v>
      </c>
      <c r="B164" s="22">
        <v>1</v>
      </c>
      <c r="C164" s="9">
        <v>1</v>
      </c>
      <c r="D164" s="9">
        <v>1</v>
      </c>
      <c r="E164" s="23">
        <v>0</v>
      </c>
    </row>
    <row r="165" spans="1:5" x14ac:dyDescent="0.25">
      <c r="A165" s="21">
        <v>4293</v>
      </c>
      <c r="B165" s="22">
        <v>2</v>
      </c>
      <c r="C165" s="9">
        <v>2</v>
      </c>
      <c r="D165" s="9">
        <v>1</v>
      </c>
      <c r="E165" s="23">
        <v>0</v>
      </c>
    </row>
    <row r="166" spans="1:5" x14ac:dyDescent="0.25">
      <c r="A166" s="21">
        <v>4295</v>
      </c>
      <c r="B166" s="22">
        <v>2.1</v>
      </c>
      <c r="C166" s="9">
        <v>2.1</v>
      </c>
      <c r="D166" s="9">
        <v>1</v>
      </c>
      <c r="E166" s="23">
        <v>0</v>
      </c>
    </row>
    <row r="167" spans="1:5" x14ac:dyDescent="0.25">
      <c r="A167" s="21">
        <v>4306</v>
      </c>
      <c r="B167" s="22">
        <v>1</v>
      </c>
      <c r="C167" s="9">
        <v>1</v>
      </c>
      <c r="D167" s="9">
        <v>1</v>
      </c>
      <c r="E167" s="23">
        <v>0</v>
      </c>
    </row>
    <row r="168" spans="1:5" x14ac:dyDescent="0.25">
      <c r="A168" s="21">
        <v>4351</v>
      </c>
      <c r="B168" s="22">
        <v>1</v>
      </c>
      <c r="C168" s="9">
        <v>1</v>
      </c>
      <c r="D168" s="9">
        <v>1</v>
      </c>
      <c r="E168" s="23">
        <v>0</v>
      </c>
    </row>
    <row r="169" spans="1:5" x14ac:dyDescent="0.25">
      <c r="A169" s="21">
        <v>4362</v>
      </c>
      <c r="B169" s="22">
        <v>2.2999999999999998</v>
      </c>
      <c r="C169" s="9">
        <v>2.2999999999999998</v>
      </c>
      <c r="D169" s="9">
        <v>1</v>
      </c>
      <c r="E169" s="23">
        <v>0</v>
      </c>
    </row>
    <row r="170" spans="1:5" x14ac:dyDescent="0.25">
      <c r="A170" s="21">
        <v>4380</v>
      </c>
      <c r="B170" s="22">
        <v>1</v>
      </c>
      <c r="C170" s="9">
        <v>1</v>
      </c>
      <c r="D170" s="9">
        <v>1</v>
      </c>
      <c r="E170" s="23">
        <v>0</v>
      </c>
    </row>
    <row r="171" spans="1:5" x14ac:dyDescent="0.25">
      <c r="A171" s="21">
        <v>4390</v>
      </c>
      <c r="B171" s="22">
        <v>1</v>
      </c>
      <c r="C171" s="9">
        <v>1</v>
      </c>
      <c r="D171" s="9">
        <v>1</v>
      </c>
      <c r="E171" s="23">
        <v>0</v>
      </c>
    </row>
    <row r="172" spans="1:5" x14ac:dyDescent="0.25">
      <c r="A172" s="21">
        <v>4406</v>
      </c>
      <c r="B172" s="22">
        <v>5</v>
      </c>
      <c r="C172" s="9">
        <v>5</v>
      </c>
      <c r="D172" s="9">
        <v>3</v>
      </c>
      <c r="E172" s="23">
        <v>694</v>
      </c>
    </row>
    <row r="173" spans="1:5" x14ac:dyDescent="0.25">
      <c r="A173" s="21">
        <v>4414</v>
      </c>
      <c r="B173" s="22">
        <v>2.1</v>
      </c>
      <c r="C173" s="9">
        <v>2.1</v>
      </c>
      <c r="D173" s="9">
        <v>1</v>
      </c>
      <c r="E173" s="23">
        <v>0</v>
      </c>
    </row>
    <row r="174" spans="1:5" x14ac:dyDescent="0.25">
      <c r="A174" s="21">
        <v>4438</v>
      </c>
      <c r="B174" s="22">
        <v>1</v>
      </c>
      <c r="C174" s="9">
        <v>1</v>
      </c>
      <c r="D174" s="9">
        <v>1</v>
      </c>
      <c r="E174" s="23">
        <v>0</v>
      </c>
    </row>
    <row r="175" spans="1:5" x14ac:dyDescent="0.25">
      <c r="A175" s="21">
        <v>4469</v>
      </c>
      <c r="B175" s="22">
        <v>1</v>
      </c>
      <c r="C175" s="9">
        <v>1</v>
      </c>
      <c r="D175" s="9">
        <v>1</v>
      </c>
      <c r="E175" s="23">
        <v>0</v>
      </c>
    </row>
    <row r="176" spans="1:5" x14ac:dyDescent="0.25">
      <c r="A176" s="21">
        <v>4496</v>
      </c>
      <c r="B176" s="22">
        <v>1</v>
      </c>
      <c r="C176" s="9">
        <v>1</v>
      </c>
      <c r="D176" s="9">
        <v>1</v>
      </c>
      <c r="E176" s="23">
        <v>0</v>
      </c>
    </row>
    <row r="177" spans="1:5" x14ac:dyDescent="0.25">
      <c r="A177" s="21">
        <v>4505</v>
      </c>
      <c r="B177" s="22">
        <v>1</v>
      </c>
      <c r="C177" s="9">
        <v>1</v>
      </c>
      <c r="D177" s="9">
        <v>1</v>
      </c>
      <c r="E177" s="23">
        <v>0</v>
      </c>
    </row>
    <row r="178" spans="1:5" x14ac:dyDescent="0.25">
      <c r="A178" s="21">
        <v>4511</v>
      </c>
      <c r="B178" s="22">
        <v>1</v>
      </c>
      <c r="C178" s="9">
        <v>1</v>
      </c>
      <c r="D178" s="9">
        <v>1</v>
      </c>
      <c r="E178" s="23">
        <v>0</v>
      </c>
    </row>
    <row r="179" spans="1:5" x14ac:dyDescent="0.25">
      <c r="A179" s="21">
        <v>4521</v>
      </c>
      <c r="B179" s="22">
        <v>1</v>
      </c>
      <c r="C179" s="9">
        <v>1</v>
      </c>
      <c r="D179" s="9">
        <v>1</v>
      </c>
      <c r="E179" s="23">
        <v>0</v>
      </c>
    </row>
    <row r="180" spans="1:5" x14ac:dyDescent="0.25">
      <c r="A180" s="21">
        <v>4524</v>
      </c>
      <c r="B180" s="22">
        <v>3</v>
      </c>
      <c r="C180" s="9">
        <v>3</v>
      </c>
      <c r="D180" s="9">
        <v>3</v>
      </c>
      <c r="E180" s="23">
        <v>642</v>
      </c>
    </row>
    <row r="181" spans="1:5" x14ac:dyDescent="0.25">
      <c r="A181" s="21">
        <v>4558</v>
      </c>
      <c r="B181" s="22">
        <v>1</v>
      </c>
      <c r="C181" s="9">
        <v>1</v>
      </c>
      <c r="D181" s="9">
        <v>1</v>
      </c>
      <c r="E181" s="23">
        <v>0</v>
      </c>
    </row>
    <row r="182" spans="1:5" x14ac:dyDescent="0.25">
      <c r="A182" s="21">
        <v>4570</v>
      </c>
      <c r="B182" s="22">
        <v>2.1</v>
      </c>
      <c r="C182" s="9">
        <v>2.1</v>
      </c>
      <c r="D182" s="9">
        <v>1</v>
      </c>
      <c r="E182" s="23">
        <v>2</v>
      </c>
    </row>
    <row r="183" spans="1:5" x14ac:dyDescent="0.25">
      <c r="A183" s="21">
        <v>4575</v>
      </c>
      <c r="B183" s="22">
        <v>1</v>
      </c>
      <c r="C183" s="9">
        <v>1</v>
      </c>
      <c r="D183" s="9">
        <v>1</v>
      </c>
      <c r="E183" s="23">
        <v>0</v>
      </c>
    </row>
    <row r="184" spans="1:5" x14ac:dyDescent="0.25">
      <c r="A184" s="21">
        <v>4581</v>
      </c>
      <c r="B184" s="22">
        <v>5</v>
      </c>
      <c r="C184" s="9">
        <v>5</v>
      </c>
      <c r="D184" s="9">
        <v>3</v>
      </c>
      <c r="E184" s="23">
        <v>0</v>
      </c>
    </row>
    <row r="185" spans="1:5" x14ac:dyDescent="0.25">
      <c r="A185" s="21">
        <v>4583</v>
      </c>
      <c r="B185" s="22">
        <v>1</v>
      </c>
      <c r="C185" s="9">
        <v>1</v>
      </c>
      <c r="D185" s="9">
        <v>1</v>
      </c>
      <c r="E185" s="23">
        <v>0</v>
      </c>
    </row>
    <row r="186" spans="1:5" x14ac:dyDescent="0.25">
      <c r="A186" s="21">
        <v>4597</v>
      </c>
      <c r="B186" s="22">
        <v>2.2000000000000002</v>
      </c>
      <c r="C186" s="9">
        <v>2.2000000000000002</v>
      </c>
      <c r="D186" s="9">
        <v>1</v>
      </c>
      <c r="E186" s="23">
        <v>0</v>
      </c>
    </row>
    <row r="187" spans="1:5" x14ac:dyDescent="0.25">
      <c r="A187" s="21">
        <v>4601</v>
      </c>
      <c r="B187" s="22">
        <v>1</v>
      </c>
      <c r="C187" s="9">
        <v>1</v>
      </c>
      <c r="D187" s="9">
        <v>1</v>
      </c>
      <c r="E187" s="23">
        <v>0</v>
      </c>
    </row>
    <row r="188" spans="1:5" x14ac:dyDescent="0.25">
      <c r="A188" s="21">
        <v>4642</v>
      </c>
      <c r="B188" s="22">
        <v>3</v>
      </c>
      <c r="C188" s="9">
        <v>3</v>
      </c>
      <c r="D188" s="9">
        <v>3</v>
      </c>
      <c r="E188" s="23">
        <v>266</v>
      </c>
    </row>
    <row r="189" spans="1:5" x14ac:dyDescent="0.25">
      <c r="A189" s="21">
        <v>4651</v>
      </c>
      <c r="B189" s="22">
        <v>1</v>
      </c>
      <c r="C189" s="9">
        <v>1</v>
      </c>
      <c r="D189" s="9">
        <v>1</v>
      </c>
      <c r="E189" s="23">
        <v>0</v>
      </c>
    </row>
    <row r="190" spans="1:5" x14ac:dyDescent="0.25">
      <c r="A190" s="21">
        <v>4741</v>
      </c>
      <c r="B190" s="22">
        <v>3.0999999999999996</v>
      </c>
      <c r="C190" s="9">
        <v>3.0999999999999996</v>
      </c>
      <c r="D190" s="9">
        <v>2</v>
      </c>
      <c r="E190" s="23">
        <v>0</v>
      </c>
    </row>
    <row r="191" spans="1:5" x14ac:dyDescent="0.25">
      <c r="A191" s="21">
        <v>4752</v>
      </c>
      <c r="B191" s="22">
        <v>1</v>
      </c>
      <c r="C191" s="9">
        <v>1</v>
      </c>
      <c r="D191" s="9">
        <v>1</v>
      </c>
      <c r="E191" s="23">
        <v>0</v>
      </c>
    </row>
    <row r="192" spans="1:5" x14ac:dyDescent="0.25">
      <c r="A192" s="21">
        <v>4770</v>
      </c>
      <c r="B192" s="22">
        <v>1</v>
      </c>
      <c r="C192" s="9">
        <v>1</v>
      </c>
      <c r="D192" s="9">
        <v>1</v>
      </c>
      <c r="E192" s="23">
        <v>0</v>
      </c>
    </row>
    <row r="193" spans="1:5" x14ac:dyDescent="0.25">
      <c r="A193" s="21">
        <v>4778</v>
      </c>
      <c r="B193" s="22">
        <v>1</v>
      </c>
      <c r="C193" s="9">
        <v>1</v>
      </c>
      <c r="D193" s="9">
        <v>1</v>
      </c>
      <c r="E193" s="23">
        <v>0</v>
      </c>
    </row>
    <row r="194" spans="1:5" x14ac:dyDescent="0.25">
      <c r="A194" s="21">
        <v>4792</v>
      </c>
      <c r="B194" s="22">
        <v>2.2000000000000002</v>
      </c>
      <c r="C194" s="9">
        <v>2.2000000000000002</v>
      </c>
      <c r="D194" s="9">
        <v>1</v>
      </c>
      <c r="E194" s="23">
        <v>0</v>
      </c>
    </row>
    <row r="195" spans="1:5" x14ac:dyDescent="0.25">
      <c r="A195" s="21">
        <v>4814</v>
      </c>
      <c r="B195" s="22">
        <v>1</v>
      </c>
      <c r="C195" s="9">
        <v>1</v>
      </c>
      <c r="D195" s="9">
        <v>1</v>
      </c>
      <c r="E195" s="23">
        <v>0</v>
      </c>
    </row>
    <row r="196" spans="1:5" x14ac:dyDescent="0.25">
      <c r="A196" s="21">
        <v>4821</v>
      </c>
      <c r="B196" s="22">
        <v>4</v>
      </c>
      <c r="C196" s="9">
        <v>4</v>
      </c>
      <c r="D196" s="9">
        <v>3</v>
      </c>
      <c r="E196" s="23">
        <v>1596</v>
      </c>
    </row>
    <row r="197" spans="1:5" x14ac:dyDescent="0.25">
      <c r="A197" s="21">
        <v>4827</v>
      </c>
      <c r="B197" s="22">
        <v>4.0999999999999996</v>
      </c>
      <c r="C197" s="9">
        <v>4.0999999999999996</v>
      </c>
      <c r="D197" s="9">
        <v>3</v>
      </c>
      <c r="E197" s="23">
        <v>216</v>
      </c>
    </row>
    <row r="198" spans="1:5" x14ac:dyDescent="0.25">
      <c r="A198" s="21">
        <v>4842</v>
      </c>
      <c r="B198" s="22">
        <v>1</v>
      </c>
      <c r="C198" s="9">
        <v>1</v>
      </c>
      <c r="D198" s="9">
        <v>1</v>
      </c>
      <c r="E198" s="23">
        <v>0</v>
      </c>
    </row>
    <row r="199" spans="1:5" x14ac:dyDescent="0.25">
      <c r="A199" s="21">
        <v>4864</v>
      </c>
      <c r="B199" s="22">
        <v>1</v>
      </c>
      <c r="C199" s="9">
        <v>1</v>
      </c>
      <c r="D199" s="9">
        <v>2</v>
      </c>
      <c r="E199" s="23">
        <v>0</v>
      </c>
    </row>
    <row r="200" spans="1:5" x14ac:dyDescent="0.25">
      <c r="A200" s="21">
        <v>4876</v>
      </c>
      <c r="B200" s="22">
        <v>1</v>
      </c>
      <c r="C200" s="9">
        <v>1</v>
      </c>
      <c r="D200" s="9">
        <v>1</v>
      </c>
      <c r="E200" s="23">
        <v>0</v>
      </c>
    </row>
    <row r="201" spans="1:5" x14ac:dyDescent="0.25">
      <c r="A201" s="21">
        <v>4887</v>
      </c>
      <c r="B201" s="22">
        <v>4.2</v>
      </c>
      <c r="C201" s="9">
        <v>4.2</v>
      </c>
      <c r="D201" s="9">
        <v>3</v>
      </c>
      <c r="E201" s="23">
        <v>86</v>
      </c>
    </row>
    <row r="202" spans="1:5" x14ac:dyDescent="0.25">
      <c r="A202" s="21">
        <v>4893</v>
      </c>
      <c r="B202" s="22">
        <v>1</v>
      </c>
      <c r="C202" s="9">
        <v>1</v>
      </c>
      <c r="D202" s="9">
        <v>1</v>
      </c>
      <c r="E202" s="23">
        <v>0</v>
      </c>
    </row>
    <row r="203" spans="1:5" x14ac:dyDescent="0.25">
      <c r="A203" s="21">
        <v>4896</v>
      </c>
      <c r="B203" s="22">
        <v>4.2</v>
      </c>
      <c r="C203" s="9">
        <v>4.2</v>
      </c>
      <c r="D203" s="9">
        <v>3</v>
      </c>
      <c r="E203" s="23">
        <v>597</v>
      </c>
    </row>
    <row r="204" spans="1:5" x14ac:dyDescent="0.25">
      <c r="A204" s="21">
        <v>4921</v>
      </c>
      <c r="B204" s="22">
        <v>1</v>
      </c>
      <c r="C204" s="9">
        <v>1</v>
      </c>
      <c r="D204" s="9">
        <v>1</v>
      </c>
      <c r="E204" s="23">
        <v>0</v>
      </c>
    </row>
    <row r="205" spans="1:5" x14ac:dyDescent="0.25">
      <c r="A205" s="21">
        <v>4934</v>
      </c>
      <c r="B205" s="22">
        <v>1</v>
      </c>
      <c r="C205" s="9">
        <v>1</v>
      </c>
      <c r="D205" s="9">
        <v>1</v>
      </c>
      <c r="E205" s="23">
        <v>0</v>
      </c>
    </row>
    <row r="206" spans="1:5" x14ac:dyDescent="0.25">
      <c r="A206" s="21">
        <v>4944</v>
      </c>
      <c r="B206" s="22">
        <v>2.1</v>
      </c>
      <c r="C206" s="9">
        <v>2.1</v>
      </c>
      <c r="D206" s="9">
        <v>1</v>
      </c>
      <c r="E206" s="23">
        <v>0</v>
      </c>
    </row>
    <row r="207" spans="1:5" x14ac:dyDescent="0.25">
      <c r="A207" s="21">
        <v>4961</v>
      </c>
      <c r="B207" s="22">
        <v>2.9999999999999996</v>
      </c>
      <c r="C207" s="9">
        <v>2.9999999999999996</v>
      </c>
      <c r="D207" s="9">
        <v>3</v>
      </c>
      <c r="E207" s="23">
        <v>53</v>
      </c>
    </row>
    <row r="208" spans="1:5" x14ac:dyDescent="0.25">
      <c r="A208" s="21">
        <v>4966</v>
      </c>
      <c r="B208" s="22">
        <v>1</v>
      </c>
      <c r="C208" s="9">
        <v>1</v>
      </c>
      <c r="D208" s="9">
        <v>1</v>
      </c>
      <c r="E208" s="23">
        <v>0</v>
      </c>
    </row>
    <row r="209" spans="1:5" x14ac:dyDescent="0.25">
      <c r="A209" s="21">
        <v>4988</v>
      </c>
      <c r="B209" s="22">
        <v>1</v>
      </c>
      <c r="C209" s="9">
        <v>1</v>
      </c>
      <c r="D209" s="9">
        <v>1</v>
      </c>
      <c r="E209" s="23">
        <v>0</v>
      </c>
    </row>
    <row r="210" spans="1:5" x14ac:dyDescent="0.25">
      <c r="A210" s="21">
        <v>4990</v>
      </c>
      <c r="B210" s="22">
        <v>3</v>
      </c>
      <c r="C210" s="9">
        <v>3</v>
      </c>
      <c r="D210" s="9">
        <v>3</v>
      </c>
      <c r="E210" s="23">
        <v>729</v>
      </c>
    </row>
    <row r="211" spans="1:5" x14ac:dyDescent="0.25">
      <c r="A211" s="21">
        <v>4994</v>
      </c>
      <c r="B211" s="22">
        <v>1</v>
      </c>
      <c r="C211" s="9">
        <v>1</v>
      </c>
      <c r="D211" s="9">
        <v>1</v>
      </c>
      <c r="E211" s="23">
        <v>0</v>
      </c>
    </row>
    <row r="212" spans="1:5" x14ac:dyDescent="0.25">
      <c r="A212" s="21">
        <v>5026</v>
      </c>
      <c r="B212" s="22">
        <v>2</v>
      </c>
      <c r="C212" s="9">
        <v>2</v>
      </c>
      <c r="D212" s="9">
        <v>2</v>
      </c>
      <c r="E212" s="23">
        <v>0</v>
      </c>
    </row>
    <row r="213" spans="1:5" x14ac:dyDescent="0.25">
      <c r="A213" s="21">
        <v>5039</v>
      </c>
      <c r="B213" s="22">
        <v>1</v>
      </c>
      <c r="C213" s="9">
        <v>1</v>
      </c>
      <c r="D213" s="9">
        <v>1</v>
      </c>
      <c r="E213" s="23">
        <v>0</v>
      </c>
    </row>
    <row r="214" spans="1:5" x14ac:dyDescent="0.25">
      <c r="A214" s="21">
        <v>5041</v>
      </c>
      <c r="B214" s="22">
        <v>1</v>
      </c>
      <c r="C214" s="9">
        <v>1</v>
      </c>
      <c r="D214" s="9">
        <v>1</v>
      </c>
      <c r="E214" s="23">
        <v>0</v>
      </c>
    </row>
    <row r="215" spans="1:5" x14ac:dyDescent="0.25">
      <c r="A215" s="21">
        <v>5046</v>
      </c>
      <c r="B215" s="22">
        <v>4.3</v>
      </c>
      <c r="C215" s="9">
        <v>4.3</v>
      </c>
      <c r="D215" s="9">
        <v>3</v>
      </c>
      <c r="E215" s="23">
        <v>643</v>
      </c>
    </row>
    <row r="216" spans="1:5" x14ac:dyDescent="0.25">
      <c r="A216" s="21">
        <v>5049</v>
      </c>
      <c r="B216" s="22">
        <v>1</v>
      </c>
      <c r="C216" s="9">
        <v>1</v>
      </c>
      <c r="D216" s="9">
        <v>1</v>
      </c>
      <c r="E216" s="23">
        <v>0</v>
      </c>
    </row>
    <row r="217" spans="1:5" x14ac:dyDescent="0.25">
      <c r="A217" s="21">
        <v>5065</v>
      </c>
      <c r="B217" s="22">
        <v>1</v>
      </c>
      <c r="C217" s="9">
        <v>1</v>
      </c>
      <c r="D217" s="9">
        <v>1</v>
      </c>
      <c r="E217" s="23">
        <v>0</v>
      </c>
    </row>
    <row r="218" spans="1:5" x14ac:dyDescent="0.25">
      <c r="A218" s="21">
        <v>5070</v>
      </c>
      <c r="B218" s="22">
        <v>4</v>
      </c>
      <c r="C218" s="9">
        <v>4</v>
      </c>
      <c r="D218" s="9">
        <v>3</v>
      </c>
      <c r="E218" s="23">
        <v>309</v>
      </c>
    </row>
    <row r="219" spans="1:5" x14ac:dyDescent="0.25">
      <c r="A219" s="21">
        <v>5073</v>
      </c>
      <c r="B219" s="22">
        <v>1</v>
      </c>
      <c r="C219" s="9">
        <v>1</v>
      </c>
      <c r="D219" s="9">
        <v>1</v>
      </c>
      <c r="E219" s="23">
        <v>0</v>
      </c>
    </row>
    <row r="220" spans="1:5" x14ac:dyDescent="0.25">
      <c r="A220" s="21">
        <v>5087</v>
      </c>
      <c r="B220" s="22">
        <v>1</v>
      </c>
      <c r="C220" s="9">
        <v>1</v>
      </c>
      <c r="D220" s="9">
        <v>1</v>
      </c>
      <c r="E220" s="23">
        <v>0</v>
      </c>
    </row>
    <row r="221" spans="1:5" x14ac:dyDescent="0.25">
      <c r="A221" s="21">
        <v>5092</v>
      </c>
      <c r="B221" s="22">
        <v>1</v>
      </c>
      <c r="C221" s="9">
        <v>1</v>
      </c>
      <c r="D221" s="9">
        <v>1</v>
      </c>
      <c r="E221" s="23">
        <v>0</v>
      </c>
    </row>
    <row r="222" spans="1:5" x14ac:dyDescent="0.25">
      <c r="A222" s="21">
        <v>5095</v>
      </c>
      <c r="B222" s="22">
        <v>1</v>
      </c>
      <c r="C222" s="9">
        <v>1</v>
      </c>
      <c r="D222" s="9">
        <v>1</v>
      </c>
      <c r="E222" s="23">
        <v>0</v>
      </c>
    </row>
    <row r="223" spans="1:5" x14ac:dyDescent="0.25">
      <c r="A223" s="21">
        <v>5097</v>
      </c>
      <c r="B223" s="22">
        <v>1</v>
      </c>
      <c r="C223" s="9">
        <v>1</v>
      </c>
      <c r="D223" s="9">
        <v>1</v>
      </c>
      <c r="E223" s="23">
        <v>0</v>
      </c>
    </row>
    <row r="224" spans="1:5" x14ac:dyDescent="0.25">
      <c r="A224" s="21">
        <v>5113</v>
      </c>
      <c r="B224" s="22">
        <v>5</v>
      </c>
      <c r="C224" s="9">
        <v>5</v>
      </c>
      <c r="D224" s="9">
        <v>3</v>
      </c>
      <c r="E224" s="23">
        <v>751</v>
      </c>
    </row>
    <row r="225" spans="1:5" x14ac:dyDescent="0.25">
      <c r="A225" s="21">
        <v>5126</v>
      </c>
      <c r="B225" s="22">
        <v>4.3</v>
      </c>
      <c r="C225" s="9">
        <v>4.3</v>
      </c>
      <c r="D225" s="9">
        <v>3</v>
      </c>
      <c r="E225" s="23">
        <v>457</v>
      </c>
    </row>
    <row r="226" spans="1:5" x14ac:dyDescent="0.25">
      <c r="A226" s="21">
        <v>5133</v>
      </c>
      <c r="B226" s="22">
        <v>1</v>
      </c>
      <c r="C226" s="9">
        <v>1</v>
      </c>
      <c r="D226" s="9">
        <v>1</v>
      </c>
      <c r="E226" s="23">
        <v>0</v>
      </c>
    </row>
    <row r="227" spans="1:5" x14ac:dyDescent="0.25">
      <c r="A227" s="21">
        <v>5135</v>
      </c>
      <c r="B227" s="22">
        <v>1</v>
      </c>
      <c r="C227" s="9">
        <v>1</v>
      </c>
      <c r="D227" s="9">
        <v>1</v>
      </c>
      <c r="E227" s="23">
        <v>0</v>
      </c>
    </row>
    <row r="228" spans="1:5" x14ac:dyDescent="0.25">
      <c r="A228" s="21">
        <v>5138</v>
      </c>
      <c r="B228" s="22">
        <v>3</v>
      </c>
      <c r="C228" s="9">
        <v>3</v>
      </c>
      <c r="D228" s="9">
        <v>1</v>
      </c>
      <c r="E228" s="23">
        <v>0</v>
      </c>
    </row>
    <row r="229" spans="1:5" x14ac:dyDescent="0.25">
      <c r="A229" s="21">
        <v>5145</v>
      </c>
      <c r="B229" s="22">
        <v>1</v>
      </c>
      <c r="C229" s="9">
        <v>1</v>
      </c>
      <c r="D229" s="9">
        <v>1</v>
      </c>
      <c r="E229" s="23">
        <v>0</v>
      </c>
    </row>
    <row r="230" spans="1:5" x14ac:dyDescent="0.25">
      <c r="A230" s="21">
        <v>5147</v>
      </c>
      <c r="B230" s="22">
        <v>5</v>
      </c>
      <c r="C230" s="9">
        <v>5</v>
      </c>
      <c r="D230" s="9">
        <v>3</v>
      </c>
      <c r="E230" s="23">
        <v>894</v>
      </c>
    </row>
    <row r="231" spans="1:5" x14ac:dyDescent="0.25">
      <c r="A231" s="21">
        <v>5161</v>
      </c>
      <c r="B231" s="22">
        <v>1</v>
      </c>
      <c r="C231" s="9">
        <v>1</v>
      </c>
      <c r="D231" s="9">
        <v>1</v>
      </c>
      <c r="E231" s="23">
        <v>0</v>
      </c>
    </row>
    <row r="232" spans="1:5" x14ac:dyDescent="0.25">
      <c r="A232" s="21">
        <v>5182</v>
      </c>
      <c r="B232" s="22">
        <v>1</v>
      </c>
      <c r="C232" s="9">
        <v>2</v>
      </c>
      <c r="D232" s="9">
        <v>2</v>
      </c>
      <c r="E232" s="23">
        <v>0</v>
      </c>
    </row>
    <row r="233" spans="1:5" x14ac:dyDescent="0.25">
      <c r="A233" s="21">
        <v>5199</v>
      </c>
      <c r="B233" s="22">
        <v>2.2000000000000002</v>
      </c>
      <c r="C233" s="9">
        <v>2.2000000000000002</v>
      </c>
      <c r="D233" s="9">
        <v>1</v>
      </c>
      <c r="E233" s="23">
        <v>0</v>
      </c>
    </row>
    <row r="234" spans="1:5" x14ac:dyDescent="0.25">
      <c r="A234" s="21">
        <v>5206</v>
      </c>
      <c r="B234" s="22">
        <v>1</v>
      </c>
      <c r="C234" s="9">
        <v>1</v>
      </c>
      <c r="D234" s="9">
        <v>1</v>
      </c>
      <c r="E234" s="23">
        <v>0</v>
      </c>
    </row>
    <row r="235" spans="1:5" x14ac:dyDescent="0.25">
      <c r="A235" s="21">
        <v>5208</v>
      </c>
      <c r="B235" s="22">
        <v>1</v>
      </c>
      <c r="C235" s="9">
        <v>1</v>
      </c>
      <c r="D235" s="9">
        <v>1</v>
      </c>
      <c r="E235" s="23">
        <v>0</v>
      </c>
    </row>
    <row r="236" spans="1:5" x14ac:dyDescent="0.25">
      <c r="A236" s="21">
        <v>5210</v>
      </c>
      <c r="B236" s="22">
        <v>2</v>
      </c>
      <c r="C236" s="9">
        <v>2</v>
      </c>
      <c r="D236" s="9">
        <v>2</v>
      </c>
      <c r="E236" s="23">
        <v>0</v>
      </c>
    </row>
    <row r="237" spans="1:5" x14ac:dyDescent="0.25">
      <c r="A237" s="21">
        <v>5216</v>
      </c>
      <c r="B237" s="22">
        <v>2</v>
      </c>
      <c r="C237" s="9">
        <v>2</v>
      </c>
      <c r="D237" s="9">
        <v>2</v>
      </c>
      <c r="E237" s="23">
        <v>23</v>
      </c>
    </row>
    <row r="238" spans="1:5" x14ac:dyDescent="0.25">
      <c r="A238" s="21">
        <v>5220</v>
      </c>
      <c r="B238" s="22">
        <v>2</v>
      </c>
      <c r="C238" s="9">
        <v>2</v>
      </c>
      <c r="D238" s="9">
        <v>2</v>
      </c>
      <c r="E238" s="23">
        <v>0</v>
      </c>
    </row>
    <row r="239" spans="1:5" x14ac:dyDescent="0.25">
      <c r="A239" s="21">
        <v>5254</v>
      </c>
      <c r="B239" s="22">
        <v>1</v>
      </c>
      <c r="C239" s="9">
        <v>1</v>
      </c>
      <c r="D239" s="9">
        <v>1</v>
      </c>
      <c r="E239" s="23">
        <v>0</v>
      </c>
    </row>
    <row r="240" spans="1:5" x14ac:dyDescent="0.25">
      <c r="A240" s="21">
        <v>5255</v>
      </c>
      <c r="B240" s="22">
        <v>1</v>
      </c>
      <c r="C240" s="9">
        <v>1</v>
      </c>
      <c r="D240" s="9">
        <v>1</v>
      </c>
      <c r="E240" s="23">
        <v>0</v>
      </c>
    </row>
    <row r="241" spans="1:5" x14ac:dyDescent="0.25">
      <c r="A241" s="21">
        <v>5257</v>
      </c>
      <c r="B241" s="22">
        <v>3</v>
      </c>
      <c r="C241" s="9">
        <v>3</v>
      </c>
      <c r="D241" s="9">
        <v>3</v>
      </c>
      <c r="E241" s="23">
        <v>590</v>
      </c>
    </row>
    <row r="242" spans="1:5" x14ac:dyDescent="0.25">
      <c r="A242" s="21">
        <v>5258</v>
      </c>
      <c r="B242" s="22">
        <v>1</v>
      </c>
      <c r="C242" s="9">
        <v>1</v>
      </c>
      <c r="D242" s="9">
        <v>1</v>
      </c>
      <c r="E242" s="23">
        <v>0</v>
      </c>
    </row>
    <row r="243" spans="1:5" x14ac:dyDescent="0.25">
      <c r="A243" s="21">
        <v>5259</v>
      </c>
      <c r="B243" s="22">
        <v>1</v>
      </c>
      <c r="C243" s="9">
        <v>1</v>
      </c>
      <c r="D243" s="9">
        <v>1</v>
      </c>
      <c r="E243" s="23">
        <v>0</v>
      </c>
    </row>
    <row r="244" spans="1:5" x14ac:dyDescent="0.25">
      <c r="A244" s="21">
        <v>5260</v>
      </c>
      <c r="B244" s="22">
        <v>1</v>
      </c>
      <c r="C244" s="9">
        <v>1</v>
      </c>
      <c r="D244" s="9">
        <v>1</v>
      </c>
      <c r="E244" s="23">
        <v>0</v>
      </c>
    </row>
    <row r="245" spans="1:5" x14ac:dyDescent="0.25">
      <c r="A245" s="21">
        <v>5265</v>
      </c>
      <c r="B245" s="22">
        <v>5</v>
      </c>
      <c r="C245" s="9">
        <v>5</v>
      </c>
      <c r="D245" s="9">
        <v>3</v>
      </c>
      <c r="E245" s="23">
        <v>1335</v>
      </c>
    </row>
    <row r="246" spans="1:5" x14ac:dyDescent="0.25">
      <c r="A246" s="21">
        <v>5278</v>
      </c>
      <c r="B246" s="22">
        <v>1</v>
      </c>
      <c r="C246" s="9">
        <v>1</v>
      </c>
      <c r="D246" s="9">
        <v>1</v>
      </c>
      <c r="E246" s="23">
        <v>0</v>
      </c>
    </row>
    <row r="247" spans="1:5" x14ac:dyDescent="0.25">
      <c r="A247" s="21">
        <v>5289</v>
      </c>
      <c r="B247" s="22">
        <v>2</v>
      </c>
      <c r="C247" s="9">
        <v>2</v>
      </c>
      <c r="D247" s="9">
        <v>2</v>
      </c>
      <c r="E247" s="23">
        <v>0</v>
      </c>
    </row>
    <row r="248" spans="1:5" x14ac:dyDescent="0.25">
      <c r="A248" s="21">
        <v>5297</v>
      </c>
      <c r="B248" s="22">
        <v>1</v>
      </c>
      <c r="C248" s="9">
        <v>1</v>
      </c>
      <c r="D248" s="9">
        <v>1</v>
      </c>
      <c r="E248" s="23">
        <v>0</v>
      </c>
    </row>
    <row r="249" spans="1:5" x14ac:dyDescent="0.25">
      <c r="A249" s="21">
        <v>5308</v>
      </c>
      <c r="B249" s="22">
        <v>1</v>
      </c>
      <c r="C249" s="9">
        <v>1</v>
      </c>
      <c r="D249" s="9">
        <v>1</v>
      </c>
      <c r="E249" s="23">
        <v>0</v>
      </c>
    </row>
    <row r="250" spans="1:5" x14ac:dyDescent="0.25">
      <c r="A250" s="21">
        <v>5313</v>
      </c>
      <c r="B250" s="22">
        <v>1</v>
      </c>
      <c r="C250" s="9">
        <v>1</v>
      </c>
      <c r="D250" s="9">
        <v>1</v>
      </c>
      <c r="E250" s="23">
        <v>0</v>
      </c>
    </row>
    <row r="251" spans="1:5" x14ac:dyDescent="0.25">
      <c r="A251" s="21">
        <v>5325</v>
      </c>
      <c r="B251" s="22">
        <v>1</v>
      </c>
      <c r="C251" s="9">
        <v>1</v>
      </c>
      <c r="D251" s="9">
        <v>1</v>
      </c>
      <c r="E251" s="23">
        <v>0</v>
      </c>
    </row>
    <row r="252" spans="1:5" x14ac:dyDescent="0.25">
      <c r="A252" s="21">
        <v>5326</v>
      </c>
      <c r="B252" s="22">
        <v>4</v>
      </c>
      <c r="C252" s="9">
        <v>4</v>
      </c>
      <c r="D252" s="9">
        <v>3</v>
      </c>
      <c r="E252" s="23">
        <v>1220</v>
      </c>
    </row>
    <row r="253" spans="1:5" x14ac:dyDescent="0.25">
      <c r="A253" s="21">
        <v>5333</v>
      </c>
      <c r="B253" s="22">
        <v>4</v>
      </c>
      <c r="C253" s="9">
        <v>4</v>
      </c>
      <c r="D253" s="9">
        <v>3</v>
      </c>
      <c r="E253" s="23">
        <v>1069</v>
      </c>
    </row>
    <row r="254" spans="1:5" x14ac:dyDescent="0.25">
      <c r="A254" s="21">
        <v>5335</v>
      </c>
      <c r="B254" s="22">
        <v>1</v>
      </c>
      <c r="C254" s="9">
        <v>1</v>
      </c>
      <c r="D254" s="9">
        <v>1</v>
      </c>
      <c r="E254" s="23">
        <v>0</v>
      </c>
    </row>
    <row r="255" spans="1:5" x14ac:dyDescent="0.25">
      <c r="A255" s="21">
        <v>5336</v>
      </c>
      <c r="B255" s="22">
        <v>1</v>
      </c>
      <c r="C255" s="9">
        <v>1</v>
      </c>
      <c r="D255" s="9">
        <v>1</v>
      </c>
      <c r="E255" s="23">
        <v>0</v>
      </c>
    </row>
    <row r="256" spans="1:5" x14ac:dyDescent="0.25">
      <c r="A256" s="21">
        <v>5337</v>
      </c>
      <c r="B256" s="22">
        <v>1</v>
      </c>
      <c r="C256" s="9">
        <v>1</v>
      </c>
      <c r="D256" s="9">
        <v>1</v>
      </c>
      <c r="E256" s="23">
        <v>0</v>
      </c>
    </row>
    <row r="257" spans="1:5" x14ac:dyDescent="0.25">
      <c r="A257" s="21">
        <v>5339</v>
      </c>
      <c r="B257" s="22">
        <v>1</v>
      </c>
      <c r="C257" s="9">
        <v>1</v>
      </c>
      <c r="D257" s="9">
        <v>1</v>
      </c>
      <c r="E257" s="23">
        <v>0</v>
      </c>
    </row>
    <row r="258" spans="1:5" x14ac:dyDescent="0.25">
      <c r="A258" s="21">
        <v>5342</v>
      </c>
      <c r="B258" s="22">
        <v>5</v>
      </c>
      <c r="C258" s="9">
        <v>5</v>
      </c>
      <c r="D258" s="9">
        <v>3</v>
      </c>
      <c r="E258" s="23">
        <v>611</v>
      </c>
    </row>
    <row r="259" spans="1:5" x14ac:dyDescent="0.25">
      <c r="A259" s="21">
        <v>5347</v>
      </c>
      <c r="B259" s="22">
        <v>5</v>
      </c>
      <c r="C259" s="9">
        <v>5</v>
      </c>
      <c r="D259" s="9">
        <v>3</v>
      </c>
      <c r="E259" s="23">
        <v>1373</v>
      </c>
    </row>
    <row r="260" spans="1:5" x14ac:dyDescent="0.25">
      <c r="A260" s="21">
        <v>5348</v>
      </c>
      <c r="B260" s="22">
        <v>1</v>
      </c>
      <c r="C260" s="9">
        <v>1</v>
      </c>
      <c r="D260" s="9">
        <v>1</v>
      </c>
      <c r="E260" s="23">
        <v>0</v>
      </c>
    </row>
    <row r="261" spans="1:5" x14ac:dyDescent="0.25">
      <c r="A261" s="21">
        <v>5354</v>
      </c>
      <c r="B261" s="22">
        <v>5</v>
      </c>
      <c r="C261" s="9">
        <v>5</v>
      </c>
      <c r="D261" s="9">
        <v>3</v>
      </c>
      <c r="E261" s="23">
        <v>1478</v>
      </c>
    </row>
    <row r="262" spans="1:5" x14ac:dyDescent="0.25">
      <c r="A262" s="21">
        <v>5357</v>
      </c>
      <c r="B262" s="22">
        <v>5</v>
      </c>
      <c r="C262" s="9">
        <v>5</v>
      </c>
      <c r="D262" s="9">
        <v>3</v>
      </c>
      <c r="E262" s="23">
        <v>1828</v>
      </c>
    </row>
    <row r="263" spans="1:5" x14ac:dyDescent="0.25">
      <c r="A263" s="21">
        <v>5374</v>
      </c>
      <c r="B263" s="22">
        <v>1</v>
      </c>
      <c r="C263" s="9">
        <v>1</v>
      </c>
      <c r="D263" s="9">
        <v>1</v>
      </c>
      <c r="E263" s="23">
        <v>0</v>
      </c>
    </row>
    <row r="264" spans="1:5" x14ac:dyDescent="0.25">
      <c r="A264" s="21">
        <v>5380</v>
      </c>
      <c r="B264" s="22">
        <v>1</v>
      </c>
      <c r="C264" s="9">
        <v>1</v>
      </c>
      <c r="D264" s="9">
        <v>1</v>
      </c>
      <c r="E264" s="23">
        <v>0</v>
      </c>
    </row>
    <row r="265" spans="1:5" x14ac:dyDescent="0.25">
      <c r="A265" s="21">
        <v>5384</v>
      </c>
      <c r="B265" s="22">
        <v>2</v>
      </c>
      <c r="C265" s="9">
        <v>2</v>
      </c>
      <c r="D265" s="9">
        <v>1</v>
      </c>
      <c r="E265" s="23">
        <v>0</v>
      </c>
    </row>
    <row r="266" spans="1:5" x14ac:dyDescent="0.25">
      <c r="A266" s="21">
        <v>5398</v>
      </c>
      <c r="B266" s="22">
        <v>1</v>
      </c>
      <c r="C266" s="9">
        <v>1</v>
      </c>
      <c r="D266" s="9">
        <v>1</v>
      </c>
      <c r="E266" s="23">
        <v>0</v>
      </c>
    </row>
    <row r="267" spans="1:5" x14ac:dyDescent="0.25">
      <c r="A267" s="21">
        <v>5400</v>
      </c>
      <c r="B267" s="22">
        <v>3</v>
      </c>
      <c r="C267" s="9">
        <v>3</v>
      </c>
      <c r="D267" s="9">
        <v>3</v>
      </c>
      <c r="E267" s="23">
        <v>447</v>
      </c>
    </row>
    <row r="268" spans="1:5" x14ac:dyDescent="0.25">
      <c r="A268" s="21">
        <v>5408</v>
      </c>
      <c r="B268" s="22">
        <v>4.2</v>
      </c>
      <c r="C268" s="9">
        <v>4.2</v>
      </c>
      <c r="D268" s="9">
        <v>3</v>
      </c>
      <c r="E268" s="23">
        <v>457</v>
      </c>
    </row>
    <row r="269" spans="1:5" x14ac:dyDescent="0.25">
      <c r="A269" s="21">
        <v>5414</v>
      </c>
      <c r="B269" s="22">
        <v>2</v>
      </c>
      <c r="C269" s="9">
        <v>2</v>
      </c>
      <c r="D269" s="9">
        <v>3</v>
      </c>
      <c r="E269" s="23">
        <v>160</v>
      </c>
    </row>
    <row r="270" spans="1:5" x14ac:dyDescent="0.25">
      <c r="A270" s="21">
        <v>5415</v>
      </c>
      <c r="B270" s="22">
        <v>2.2000000000000002</v>
      </c>
      <c r="C270" s="9">
        <v>2.2000000000000002</v>
      </c>
      <c r="D270" s="9">
        <v>1</v>
      </c>
      <c r="E270" s="23">
        <v>0</v>
      </c>
    </row>
    <row r="271" spans="1:5" x14ac:dyDescent="0.25">
      <c r="A271" s="21">
        <v>5416</v>
      </c>
      <c r="B271" s="22">
        <v>1</v>
      </c>
      <c r="C271" s="9">
        <v>1</v>
      </c>
      <c r="D271" s="9">
        <v>1</v>
      </c>
      <c r="E271" s="23">
        <v>0</v>
      </c>
    </row>
    <row r="272" spans="1:5" x14ac:dyDescent="0.25">
      <c r="A272" s="21">
        <v>5421</v>
      </c>
      <c r="B272" s="22">
        <v>2.2000000000000002</v>
      </c>
      <c r="C272" s="9">
        <v>2.2000000000000002</v>
      </c>
      <c r="D272" s="9">
        <v>1</v>
      </c>
      <c r="E272" s="23">
        <v>0</v>
      </c>
    </row>
    <row r="273" spans="1:5" x14ac:dyDescent="0.25">
      <c r="A273" s="21">
        <v>5422</v>
      </c>
      <c r="B273" s="22">
        <v>4.2</v>
      </c>
      <c r="C273" s="9">
        <v>4.2</v>
      </c>
      <c r="D273" s="9">
        <v>3</v>
      </c>
      <c r="E273" s="23">
        <v>492</v>
      </c>
    </row>
    <row r="274" spans="1:5" x14ac:dyDescent="0.25">
      <c r="A274" s="21">
        <v>5433</v>
      </c>
      <c r="B274" s="22">
        <v>1</v>
      </c>
      <c r="C274" s="9">
        <v>1</v>
      </c>
      <c r="D274" s="9">
        <v>1</v>
      </c>
      <c r="E274" s="23">
        <v>0</v>
      </c>
    </row>
    <row r="275" spans="1:5" x14ac:dyDescent="0.25">
      <c r="A275" s="21">
        <v>5434</v>
      </c>
      <c r="B275" s="22">
        <v>1</v>
      </c>
      <c r="C275" s="9">
        <v>1</v>
      </c>
      <c r="D275" s="9">
        <v>1</v>
      </c>
      <c r="E275" s="23">
        <v>0</v>
      </c>
    </row>
    <row r="276" spans="1:5" x14ac:dyDescent="0.25">
      <c r="A276" s="21">
        <v>5436</v>
      </c>
      <c r="B276" s="22">
        <v>1</v>
      </c>
      <c r="C276" s="9">
        <v>1</v>
      </c>
      <c r="D276" s="9">
        <v>1</v>
      </c>
      <c r="E276" s="23">
        <v>0</v>
      </c>
    </row>
    <row r="277" spans="1:5" x14ac:dyDescent="0.25">
      <c r="A277" s="21">
        <v>5458</v>
      </c>
      <c r="B277" s="22">
        <v>2.1</v>
      </c>
      <c r="C277" s="9">
        <v>2.1</v>
      </c>
      <c r="D277" s="9">
        <v>1</v>
      </c>
      <c r="E277" s="23">
        <v>0</v>
      </c>
    </row>
    <row r="278" spans="1:5" x14ac:dyDescent="0.25">
      <c r="A278" s="21">
        <v>5462</v>
      </c>
      <c r="B278" s="22">
        <v>1</v>
      </c>
      <c r="C278" s="9">
        <v>1</v>
      </c>
      <c r="D278" s="9">
        <v>1</v>
      </c>
      <c r="E278" s="23">
        <v>0</v>
      </c>
    </row>
    <row r="279" spans="1:5" x14ac:dyDescent="0.25">
      <c r="A279" s="21">
        <v>5487</v>
      </c>
      <c r="B279" s="22">
        <v>1</v>
      </c>
      <c r="C279" s="9">
        <v>1</v>
      </c>
      <c r="D279" s="9">
        <v>1</v>
      </c>
      <c r="E279" s="23">
        <v>0</v>
      </c>
    </row>
    <row r="280" spans="1:5" x14ac:dyDescent="0.25">
      <c r="A280" s="21">
        <v>5496</v>
      </c>
      <c r="B280" s="22">
        <v>1</v>
      </c>
      <c r="C280" s="9">
        <v>1</v>
      </c>
      <c r="D280" s="9">
        <v>1</v>
      </c>
      <c r="E280" s="23">
        <v>0</v>
      </c>
    </row>
    <row r="281" spans="1:5" x14ac:dyDescent="0.25">
      <c r="A281" s="21">
        <v>5500</v>
      </c>
      <c r="B281" s="22">
        <v>1</v>
      </c>
      <c r="C281" s="9">
        <v>1</v>
      </c>
      <c r="D281" s="9">
        <v>1</v>
      </c>
      <c r="E281" s="23">
        <v>0</v>
      </c>
    </row>
    <row r="282" spans="1:5" x14ac:dyDescent="0.25">
      <c r="A282" s="21">
        <v>5501</v>
      </c>
      <c r="B282" s="22">
        <v>1</v>
      </c>
      <c r="C282" s="9">
        <v>2</v>
      </c>
      <c r="D282" s="9">
        <v>2</v>
      </c>
      <c r="E282" s="23">
        <v>12</v>
      </c>
    </row>
    <row r="283" spans="1:5" x14ac:dyDescent="0.25">
      <c r="A283" s="21">
        <v>5503</v>
      </c>
      <c r="B283" s="22">
        <v>5</v>
      </c>
      <c r="C283" s="9">
        <v>5</v>
      </c>
      <c r="D283" s="9">
        <v>3</v>
      </c>
      <c r="E283" s="23">
        <v>1342</v>
      </c>
    </row>
    <row r="284" spans="1:5" x14ac:dyDescent="0.25">
      <c r="A284" s="21">
        <v>5504</v>
      </c>
      <c r="B284" s="22">
        <v>1</v>
      </c>
      <c r="C284" s="9">
        <v>1</v>
      </c>
      <c r="D284" s="9">
        <v>1</v>
      </c>
      <c r="E284" s="23">
        <v>0</v>
      </c>
    </row>
    <row r="285" spans="1:5" x14ac:dyDescent="0.25">
      <c r="A285" s="21">
        <v>5505</v>
      </c>
      <c r="B285" s="22">
        <v>5</v>
      </c>
      <c r="C285" s="9">
        <v>5</v>
      </c>
      <c r="D285" s="9">
        <v>3</v>
      </c>
      <c r="E285" s="23">
        <v>1342</v>
      </c>
    </row>
    <row r="286" spans="1:5" x14ac:dyDescent="0.25">
      <c r="A286" s="21">
        <v>5506</v>
      </c>
      <c r="B286" s="22">
        <v>5</v>
      </c>
      <c r="C286" s="9">
        <v>5</v>
      </c>
      <c r="D286" s="9">
        <v>3</v>
      </c>
      <c r="E286" s="23">
        <v>1342</v>
      </c>
    </row>
    <row r="287" spans="1:5" x14ac:dyDescent="0.25">
      <c r="A287" s="21">
        <v>5511</v>
      </c>
      <c r="B287" s="22">
        <v>1</v>
      </c>
      <c r="C287" s="9">
        <v>1</v>
      </c>
      <c r="D287" s="9">
        <v>1</v>
      </c>
      <c r="E287" s="23">
        <v>0</v>
      </c>
    </row>
    <row r="288" spans="1:5" x14ac:dyDescent="0.25">
      <c r="A288" s="21">
        <v>5520</v>
      </c>
      <c r="B288" s="22">
        <v>1</v>
      </c>
      <c r="C288" s="9">
        <v>1</v>
      </c>
      <c r="D288" s="9">
        <v>1</v>
      </c>
      <c r="E288" s="23">
        <v>0</v>
      </c>
    </row>
    <row r="289" spans="1:5" x14ac:dyDescent="0.25">
      <c r="A289" s="21">
        <v>5535</v>
      </c>
      <c r="B289" s="22">
        <v>4.3</v>
      </c>
      <c r="C289" s="9">
        <v>4.3</v>
      </c>
      <c r="D289" s="9">
        <v>3</v>
      </c>
      <c r="E289" s="23">
        <v>92</v>
      </c>
    </row>
    <row r="290" spans="1:5" x14ac:dyDescent="0.25">
      <c r="A290" s="21">
        <v>5544</v>
      </c>
      <c r="B290" s="22">
        <v>1</v>
      </c>
      <c r="C290" s="9">
        <v>1</v>
      </c>
      <c r="D290" s="9">
        <v>1</v>
      </c>
      <c r="E290" s="23">
        <v>0</v>
      </c>
    </row>
    <row r="291" spans="1:5" x14ac:dyDescent="0.25">
      <c r="A291" s="21">
        <v>5571</v>
      </c>
      <c r="B291" s="22">
        <v>1</v>
      </c>
      <c r="C291" s="9">
        <v>1</v>
      </c>
      <c r="D291" s="9">
        <v>1</v>
      </c>
      <c r="E291" s="23">
        <v>0</v>
      </c>
    </row>
    <row r="292" spans="1:5" x14ac:dyDescent="0.25">
      <c r="A292" s="21">
        <v>5572</v>
      </c>
      <c r="B292" s="22">
        <v>5</v>
      </c>
      <c r="C292" s="9">
        <v>5</v>
      </c>
      <c r="D292" s="9">
        <v>3</v>
      </c>
      <c r="E292" s="23">
        <v>813</v>
      </c>
    </row>
    <row r="293" spans="1:5" x14ac:dyDescent="0.25">
      <c r="A293" s="21">
        <v>5573</v>
      </c>
      <c r="B293" s="22">
        <v>1</v>
      </c>
      <c r="C293" s="9">
        <v>1</v>
      </c>
      <c r="D293" s="9">
        <v>1</v>
      </c>
      <c r="E293" s="23">
        <v>0</v>
      </c>
    </row>
    <row r="294" spans="1:5" x14ac:dyDescent="0.25">
      <c r="A294" s="21">
        <v>5577</v>
      </c>
      <c r="B294" s="22">
        <v>1</v>
      </c>
      <c r="C294" s="9">
        <v>1</v>
      </c>
      <c r="D294" s="9">
        <v>1</v>
      </c>
      <c r="E294" s="23">
        <v>0</v>
      </c>
    </row>
    <row r="295" spans="1:5" x14ac:dyDescent="0.25">
      <c r="A295" s="21">
        <v>5580</v>
      </c>
      <c r="B295" s="22">
        <v>1</v>
      </c>
      <c r="C295" s="9">
        <v>1</v>
      </c>
      <c r="D295" s="9">
        <v>1</v>
      </c>
      <c r="E295" s="23">
        <v>0</v>
      </c>
    </row>
    <row r="296" spans="1:5" x14ac:dyDescent="0.25">
      <c r="A296" s="21">
        <v>5581</v>
      </c>
      <c r="B296" s="22">
        <v>1</v>
      </c>
      <c r="C296" s="9">
        <v>1</v>
      </c>
      <c r="D296" s="9">
        <v>1</v>
      </c>
      <c r="E296" s="23">
        <v>0</v>
      </c>
    </row>
    <row r="297" spans="1:5" x14ac:dyDescent="0.25">
      <c r="A297" s="21">
        <v>5600</v>
      </c>
      <c r="B297" s="22">
        <v>1</v>
      </c>
      <c r="C297" s="9">
        <v>1</v>
      </c>
      <c r="D297" s="9">
        <v>1</v>
      </c>
      <c r="E297" s="23">
        <v>0</v>
      </c>
    </row>
    <row r="298" spans="1:5" x14ac:dyDescent="0.25">
      <c r="A298" s="21">
        <v>5603</v>
      </c>
      <c r="B298" s="22">
        <v>1</v>
      </c>
      <c r="C298" s="9">
        <v>1</v>
      </c>
      <c r="D298" s="9">
        <v>1</v>
      </c>
      <c r="E298" s="23">
        <v>0</v>
      </c>
    </row>
    <row r="299" spans="1:5" x14ac:dyDescent="0.25">
      <c r="A299" s="21">
        <v>5607</v>
      </c>
      <c r="B299" s="22">
        <v>1</v>
      </c>
      <c r="C299" s="9">
        <v>1</v>
      </c>
      <c r="D299" s="9">
        <v>1</v>
      </c>
      <c r="E299" s="23">
        <v>1</v>
      </c>
    </row>
    <row r="300" spans="1:5" x14ac:dyDescent="0.25">
      <c r="A300" s="21">
        <v>5615</v>
      </c>
      <c r="B300" s="22">
        <v>1</v>
      </c>
      <c r="C300" s="9">
        <v>1</v>
      </c>
      <c r="D300" s="9">
        <v>1</v>
      </c>
      <c r="E300" s="23">
        <v>0</v>
      </c>
    </row>
    <row r="301" spans="1:5" x14ac:dyDescent="0.25">
      <c r="A301" s="21">
        <v>5625</v>
      </c>
      <c r="B301" s="22">
        <v>1</v>
      </c>
      <c r="C301" s="9">
        <v>1</v>
      </c>
      <c r="D301" s="9">
        <v>1</v>
      </c>
      <c r="E301" s="23">
        <v>0</v>
      </c>
    </row>
    <row r="302" spans="1:5" x14ac:dyDescent="0.25">
      <c r="A302" s="21">
        <v>5626</v>
      </c>
      <c r="B302" s="22">
        <v>1</v>
      </c>
      <c r="C302" s="9">
        <v>1</v>
      </c>
      <c r="D302" s="9">
        <v>1</v>
      </c>
      <c r="E302" s="23">
        <v>0</v>
      </c>
    </row>
    <row r="303" spans="1:5" x14ac:dyDescent="0.25">
      <c r="A303" s="21">
        <v>5627</v>
      </c>
      <c r="B303" s="22">
        <v>1</v>
      </c>
      <c r="C303" s="9">
        <v>1</v>
      </c>
      <c r="D303" s="9">
        <v>1</v>
      </c>
      <c r="E303" s="23">
        <v>0</v>
      </c>
    </row>
    <row r="304" spans="1:5" x14ac:dyDescent="0.25">
      <c r="A304" s="21">
        <v>5646</v>
      </c>
      <c r="B304" s="22">
        <v>3.0999999999999996</v>
      </c>
      <c r="C304" s="9">
        <v>3.0999999999999996</v>
      </c>
      <c r="D304" s="9">
        <v>2</v>
      </c>
      <c r="E304" s="23">
        <v>16</v>
      </c>
    </row>
    <row r="305" spans="1:5" x14ac:dyDescent="0.25">
      <c r="A305" s="21">
        <v>5659</v>
      </c>
      <c r="B305" s="22">
        <v>4.0999999999999996</v>
      </c>
      <c r="C305" s="9">
        <v>4.0999999999999996</v>
      </c>
      <c r="D305" s="9">
        <v>3</v>
      </c>
      <c r="E305" s="23">
        <v>694</v>
      </c>
    </row>
    <row r="306" spans="1:5" x14ac:dyDescent="0.25">
      <c r="A306" s="21">
        <v>5665</v>
      </c>
      <c r="B306" s="22">
        <v>3</v>
      </c>
      <c r="C306" s="9">
        <v>3</v>
      </c>
      <c r="D306" s="9">
        <v>3</v>
      </c>
      <c r="E306" s="23">
        <v>526</v>
      </c>
    </row>
    <row r="307" spans="1:5" x14ac:dyDescent="0.25">
      <c r="A307" s="21">
        <v>5669</v>
      </c>
      <c r="B307" s="22">
        <v>2</v>
      </c>
      <c r="C307" s="9">
        <v>2</v>
      </c>
      <c r="D307" s="9">
        <v>3</v>
      </c>
      <c r="E307" s="23">
        <v>495</v>
      </c>
    </row>
    <row r="308" spans="1:5" x14ac:dyDescent="0.25">
      <c r="A308" s="21">
        <v>5670</v>
      </c>
      <c r="B308" s="22">
        <v>3</v>
      </c>
      <c r="C308" s="9">
        <v>3</v>
      </c>
      <c r="D308" s="9">
        <v>3</v>
      </c>
      <c r="E308" s="23">
        <v>526</v>
      </c>
    </row>
    <row r="309" spans="1:5" x14ac:dyDescent="0.25">
      <c r="A309" s="21">
        <v>5671</v>
      </c>
      <c r="B309" s="22">
        <v>2.9999999999999996</v>
      </c>
      <c r="C309" s="9">
        <v>2.9999999999999996</v>
      </c>
      <c r="D309" s="9">
        <v>3</v>
      </c>
      <c r="E309" s="23">
        <v>463</v>
      </c>
    </row>
    <row r="310" spans="1:5" x14ac:dyDescent="0.25">
      <c r="A310" s="21">
        <v>5672</v>
      </c>
      <c r="B310" s="22">
        <v>2.9999999999999996</v>
      </c>
      <c r="C310" s="9">
        <v>2.9999999999999996</v>
      </c>
      <c r="D310" s="9">
        <v>3</v>
      </c>
      <c r="E310" s="23">
        <v>434</v>
      </c>
    </row>
    <row r="311" spans="1:5" x14ac:dyDescent="0.25">
      <c r="A311" s="21">
        <v>5682</v>
      </c>
      <c r="B311" s="22">
        <v>1</v>
      </c>
      <c r="C311" s="9">
        <v>1</v>
      </c>
      <c r="D311" s="9">
        <v>1</v>
      </c>
      <c r="E311" s="23">
        <v>0</v>
      </c>
    </row>
    <row r="312" spans="1:5" x14ac:dyDescent="0.25">
      <c r="A312" s="21">
        <v>5705</v>
      </c>
      <c r="B312" s="22">
        <v>1</v>
      </c>
      <c r="C312" s="9">
        <v>1</v>
      </c>
      <c r="D312" s="9">
        <v>1</v>
      </c>
      <c r="E312" s="23">
        <v>0</v>
      </c>
    </row>
    <row r="313" spans="1:5" x14ac:dyDescent="0.25">
      <c r="A313" s="21">
        <v>5709</v>
      </c>
      <c r="B313" s="22">
        <v>1</v>
      </c>
      <c r="C313" s="9">
        <v>1</v>
      </c>
      <c r="D313" s="9">
        <v>1</v>
      </c>
      <c r="E313" s="23">
        <v>0</v>
      </c>
    </row>
    <row r="314" spans="1:5" x14ac:dyDescent="0.25">
      <c r="A314" s="21">
        <v>5712</v>
      </c>
      <c r="B314" s="22">
        <v>1</v>
      </c>
      <c r="C314" s="9">
        <v>1</v>
      </c>
      <c r="D314" s="9">
        <v>1</v>
      </c>
      <c r="E314" s="23">
        <v>0</v>
      </c>
    </row>
    <row r="315" spans="1:5" x14ac:dyDescent="0.25">
      <c r="A315" s="21">
        <v>5714</v>
      </c>
      <c r="B315" s="22">
        <v>2.1</v>
      </c>
      <c r="C315" s="9">
        <v>2.1</v>
      </c>
      <c r="D315" s="9">
        <v>1</v>
      </c>
      <c r="E315" s="23">
        <v>0</v>
      </c>
    </row>
    <row r="316" spans="1:5" x14ac:dyDescent="0.25">
      <c r="A316" s="21">
        <v>5715</v>
      </c>
      <c r="B316" s="22">
        <v>1</v>
      </c>
      <c r="C316" s="9">
        <v>1</v>
      </c>
      <c r="D316" s="9">
        <v>1</v>
      </c>
      <c r="E316" s="23">
        <v>0</v>
      </c>
    </row>
    <row r="317" spans="1:5" x14ac:dyDescent="0.25">
      <c r="A317" s="21">
        <v>5718</v>
      </c>
      <c r="B317" s="22">
        <v>4</v>
      </c>
      <c r="C317" s="9">
        <v>4</v>
      </c>
      <c r="D317" s="9">
        <v>3</v>
      </c>
      <c r="E317" s="23">
        <v>1129</v>
      </c>
    </row>
    <row r="318" spans="1:5" x14ac:dyDescent="0.25">
      <c r="A318" s="21">
        <v>5723</v>
      </c>
      <c r="B318" s="22">
        <v>1</v>
      </c>
      <c r="C318" s="9">
        <v>1</v>
      </c>
      <c r="D318" s="9">
        <v>1</v>
      </c>
      <c r="E318" s="23">
        <v>0</v>
      </c>
    </row>
    <row r="319" spans="1:5" x14ac:dyDescent="0.25">
      <c r="A319" s="21">
        <v>5724</v>
      </c>
      <c r="B319" s="22">
        <v>1</v>
      </c>
      <c r="C319" s="9">
        <v>1</v>
      </c>
      <c r="D319" s="9">
        <v>1</v>
      </c>
      <c r="E319" s="23">
        <v>0</v>
      </c>
    </row>
    <row r="320" spans="1:5" x14ac:dyDescent="0.25">
      <c r="A320" s="21">
        <v>5726</v>
      </c>
      <c r="B320" s="22">
        <v>1</v>
      </c>
      <c r="C320" s="9">
        <v>1</v>
      </c>
      <c r="D320" s="9">
        <v>1</v>
      </c>
      <c r="E320" s="23">
        <v>0</v>
      </c>
    </row>
    <row r="321" spans="1:5" x14ac:dyDescent="0.25">
      <c r="A321" s="21">
        <v>5739</v>
      </c>
      <c r="B321" s="22">
        <v>1</v>
      </c>
      <c r="C321" s="9">
        <v>1</v>
      </c>
      <c r="D321" s="9">
        <v>1</v>
      </c>
      <c r="E321" s="23">
        <v>0</v>
      </c>
    </row>
    <row r="322" spans="1:5" x14ac:dyDescent="0.25">
      <c r="A322" s="21">
        <v>5742</v>
      </c>
      <c r="B322" s="22">
        <v>1</v>
      </c>
      <c r="C322" s="9">
        <v>1</v>
      </c>
      <c r="D322" s="9">
        <v>1</v>
      </c>
      <c r="E322" s="23">
        <v>0</v>
      </c>
    </row>
    <row r="323" spans="1:5" x14ac:dyDescent="0.25">
      <c r="A323" s="21">
        <v>5743</v>
      </c>
      <c r="B323" s="22">
        <v>5</v>
      </c>
      <c r="C323" s="9">
        <v>5</v>
      </c>
      <c r="D323" s="9">
        <v>3</v>
      </c>
      <c r="E323" s="23">
        <v>1113</v>
      </c>
    </row>
    <row r="324" spans="1:5" x14ac:dyDescent="0.25">
      <c r="A324" s="21">
        <v>5744</v>
      </c>
      <c r="B324" s="22">
        <v>5</v>
      </c>
      <c r="C324" s="9">
        <v>5</v>
      </c>
      <c r="D324" s="9">
        <v>3</v>
      </c>
      <c r="E324" s="23">
        <v>1098</v>
      </c>
    </row>
    <row r="325" spans="1:5" x14ac:dyDescent="0.25">
      <c r="A325" s="21">
        <v>5745</v>
      </c>
      <c r="B325" s="22">
        <v>1</v>
      </c>
      <c r="C325" s="9">
        <v>1</v>
      </c>
      <c r="D325" s="9">
        <v>1</v>
      </c>
      <c r="E325" s="23">
        <v>0</v>
      </c>
    </row>
    <row r="326" spans="1:5" x14ac:dyDescent="0.25">
      <c r="A326" s="21">
        <v>5748</v>
      </c>
      <c r="B326" s="22">
        <v>5</v>
      </c>
      <c r="C326" s="9">
        <v>5</v>
      </c>
      <c r="D326" s="9">
        <v>3</v>
      </c>
      <c r="E326" s="23">
        <v>1220</v>
      </c>
    </row>
    <row r="327" spans="1:5" x14ac:dyDescent="0.25">
      <c r="A327" s="21">
        <v>5770</v>
      </c>
      <c r="B327" s="22">
        <v>2.2999999999999998</v>
      </c>
      <c r="C327" s="9">
        <v>2.2999999999999998</v>
      </c>
      <c r="D327" s="9">
        <v>1</v>
      </c>
      <c r="E327" s="23">
        <v>0</v>
      </c>
    </row>
    <row r="328" spans="1:5" x14ac:dyDescent="0.25">
      <c r="A328" s="21">
        <v>5782</v>
      </c>
      <c r="B328" s="22">
        <v>2</v>
      </c>
      <c r="C328" s="9">
        <v>2</v>
      </c>
      <c r="D328" s="9">
        <v>3</v>
      </c>
      <c r="E328" s="23">
        <v>89</v>
      </c>
    </row>
    <row r="329" spans="1:5" x14ac:dyDescent="0.25">
      <c r="A329" s="21">
        <v>5784</v>
      </c>
      <c r="B329" s="22">
        <v>3.3</v>
      </c>
      <c r="C329" s="9">
        <v>3.3</v>
      </c>
      <c r="D329" s="9">
        <v>2</v>
      </c>
      <c r="E329" s="23">
        <v>15</v>
      </c>
    </row>
    <row r="330" spans="1:5" x14ac:dyDescent="0.25">
      <c r="A330" s="21">
        <v>5785</v>
      </c>
      <c r="B330" s="22">
        <v>1</v>
      </c>
      <c r="C330" s="9">
        <v>1</v>
      </c>
      <c r="D330" s="9">
        <v>1</v>
      </c>
      <c r="E330" s="23">
        <v>0</v>
      </c>
    </row>
    <row r="331" spans="1:5" x14ac:dyDescent="0.25">
      <c r="A331" s="21">
        <v>5786</v>
      </c>
      <c r="B331" s="22">
        <v>4.3</v>
      </c>
      <c r="C331" s="9">
        <v>4.3</v>
      </c>
      <c r="D331" s="9">
        <v>3</v>
      </c>
      <c r="E331" s="23">
        <v>401</v>
      </c>
    </row>
    <row r="332" spans="1:5" x14ac:dyDescent="0.25">
      <c r="A332" s="21">
        <v>5794</v>
      </c>
      <c r="B332" s="22">
        <v>1</v>
      </c>
      <c r="C332" s="9">
        <v>1</v>
      </c>
      <c r="D332" s="9">
        <v>1</v>
      </c>
      <c r="E332" s="23">
        <v>0</v>
      </c>
    </row>
    <row r="333" spans="1:5" x14ac:dyDescent="0.25">
      <c r="A333" s="21">
        <v>5801</v>
      </c>
      <c r="B333" s="22">
        <v>5</v>
      </c>
      <c r="C333" s="9">
        <v>5</v>
      </c>
      <c r="D333" s="9">
        <v>3</v>
      </c>
      <c r="E333" s="23">
        <v>236</v>
      </c>
    </row>
    <row r="334" spans="1:5" x14ac:dyDescent="0.25">
      <c r="A334" s="21">
        <v>5818</v>
      </c>
      <c r="B334" s="22">
        <v>1</v>
      </c>
      <c r="C334" s="9">
        <v>1</v>
      </c>
      <c r="D334" s="9">
        <v>1</v>
      </c>
      <c r="E334" s="23">
        <v>0</v>
      </c>
    </row>
    <row r="335" spans="1:5" x14ac:dyDescent="0.25">
      <c r="A335" s="21">
        <v>5823</v>
      </c>
      <c r="B335" s="22">
        <v>1</v>
      </c>
      <c r="C335" s="9">
        <v>1</v>
      </c>
      <c r="D335" s="9">
        <v>1</v>
      </c>
      <c r="E335" s="23">
        <v>0</v>
      </c>
    </row>
    <row r="336" spans="1:5" x14ac:dyDescent="0.25">
      <c r="A336" s="21">
        <v>5824</v>
      </c>
      <c r="B336" s="22">
        <v>1</v>
      </c>
      <c r="C336" s="9">
        <v>1</v>
      </c>
      <c r="D336" s="9">
        <v>1</v>
      </c>
      <c r="E336" s="23">
        <v>0</v>
      </c>
    </row>
    <row r="337" spans="1:5" x14ac:dyDescent="0.25">
      <c r="A337" s="21">
        <v>5829</v>
      </c>
      <c r="B337" s="22">
        <v>1</v>
      </c>
      <c r="C337" s="9">
        <v>1</v>
      </c>
      <c r="D337" s="9">
        <v>1</v>
      </c>
      <c r="E337" s="23">
        <v>0</v>
      </c>
    </row>
    <row r="338" spans="1:5" x14ac:dyDescent="0.25">
      <c r="A338" s="21">
        <v>5852</v>
      </c>
      <c r="B338" s="22">
        <v>1</v>
      </c>
      <c r="C338" s="9">
        <v>1</v>
      </c>
      <c r="D338" s="9">
        <v>1</v>
      </c>
      <c r="E338" s="23">
        <v>0</v>
      </c>
    </row>
    <row r="339" spans="1:5" x14ac:dyDescent="0.25">
      <c r="A339" s="21">
        <v>5860</v>
      </c>
      <c r="B339" s="22">
        <v>1</v>
      </c>
      <c r="C339" s="9">
        <v>1</v>
      </c>
      <c r="D339" s="9">
        <v>1</v>
      </c>
      <c r="E339" s="23">
        <v>0</v>
      </c>
    </row>
    <row r="340" spans="1:5" x14ac:dyDescent="0.25">
      <c r="A340" s="21">
        <v>5861</v>
      </c>
      <c r="B340" s="22">
        <v>1</v>
      </c>
      <c r="C340" s="9">
        <v>1</v>
      </c>
      <c r="D340" s="9">
        <v>1</v>
      </c>
      <c r="E340" s="23">
        <v>0</v>
      </c>
    </row>
    <row r="341" spans="1:5" x14ac:dyDescent="0.25">
      <c r="A341" s="21">
        <v>5862</v>
      </c>
      <c r="B341" s="22">
        <v>1</v>
      </c>
      <c r="C341" s="9">
        <v>1</v>
      </c>
      <c r="D341" s="9">
        <v>1</v>
      </c>
      <c r="E341" s="23">
        <v>0</v>
      </c>
    </row>
    <row r="342" spans="1:5" x14ac:dyDescent="0.25">
      <c r="A342" s="21">
        <v>5865</v>
      </c>
      <c r="B342" s="22">
        <v>1</v>
      </c>
      <c r="C342" s="9">
        <v>1</v>
      </c>
      <c r="D342" s="9">
        <v>1</v>
      </c>
      <c r="E342" s="23">
        <v>0</v>
      </c>
    </row>
    <row r="343" spans="1:5" x14ac:dyDescent="0.25">
      <c r="A343" s="21">
        <v>5867</v>
      </c>
      <c r="B343" s="22">
        <v>1</v>
      </c>
      <c r="C343" s="9">
        <v>1</v>
      </c>
      <c r="D343" s="9">
        <v>1</v>
      </c>
      <c r="E343" s="23">
        <v>0</v>
      </c>
    </row>
    <row r="344" spans="1:5" x14ac:dyDescent="0.25">
      <c r="A344" s="21">
        <v>5870</v>
      </c>
      <c r="B344" s="22">
        <v>1</v>
      </c>
      <c r="C344" s="9">
        <v>1</v>
      </c>
      <c r="D344" s="9">
        <v>1</v>
      </c>
      <c r="E344" s="23">
        <v>0</v>
      </c>
    </row>
    <row r="345" spans="1:5" x14ac:dyDescent="0.25">
      <c r="A345" s="21">
        <v>5874</v>
      </c>
      <c r="B345" s="22">
        <v>2.2999999999999998</v>
      </c>
      <c r="C345" s="9">
        <v>2.2999999999999998</v>
      </c>
      <c r="D345" s="9">
        <v>1</v>
      </c>
      <c r="E345" s="23">
        <v>0</v>
      </c>
    </row>
    <row r="346" spans="1:5" x14ac:dyDescent="0.25">
      <c r="A346" s="21">
        <v>5882</v>
      </c>
      <c r="B346" s="22">
        <v>2.2000000000000002</v>
      </c>
      <c r="C346" s="9">
        <v>2.2000000000000002</v>
      </c>
      <c r="D346" s="9">
        <v>1</v>
      </c>
      <c r="E346" s="23">
        <v>0</v>
      </c>
    </row>
    <row r="347" spans="1:5" x14ac:dyDescent="0.25">
      <c r="A347" s="21">
        <v>5894</v>
      </c>
      <c r="B347" s="22">
        <v>1</v>
      </c>
      <c r="C347" s="9">
        <v>1</v>
      </c>
      <c r="D347" s="9">
        <v>1</v>
      </c>
      <c r="E347" s="23">
        <v>0</v>
      </c>
    </row>
    <row r="348" spans="1:5" x14ac:dyDescent="0.25">
      <c r="A348" s="21">
        <v>5904</v>
      </c>
      <c r="B348" s="22">
        <v>3</v>
      </c>
      <c r="C348" s="9">
        <v>3</v>
      </c>
      <c r="D348" s="9">
        <v>3</v>
      </c>
      <c r="E348" s="23">
        <v>43</v>
      </c>
    </row>
    <row r="349" spans="1:5" x14ac:dyDescent="0.25">
      <c r="A349" s="21">
        <v>5922</v>
      </c>
      <c r="B349" s="22">
        <v>2.1</v>
      </c>
      <c r="C349" s="9">
        <v>2.1</v>
      </c>
      <c r="D349" s="9">
        <v>1</v>
      </c>
      <c r="E349" s="23">
        <v>1</v>
      </c>
    </row>
    <row r="350" spans="1:5" x14ac:dyDescent="0.25">
      <c r="A350" s="21">
        <v>5923</v>
      </c>
      <c r="B350" s="22">
        <v>1</v>
      </c>
      <c r="C350" s="9">
        <v>1</v>
      </c>
      <c r="D350" s="9">
        <v>1</v>
      </c>
      <c r="E350" s="23">
        <v>0</v>
      </c>
    </row>
    <row r="351" spans="1:5" x14ac:dyDescent="0.25">
      <c r="A351" s="21">
        <v>5932</v>
      </c>
      <c r="B351" s="22">
        <v>2.2999999999999998</v>
      </c>
      <c r="C351" s="9">
        <v>2.2999999999999998</v>
      </c>
      <c r="D351" s="9">
        <v>1</v>
      </c>
      <c r="E351" s="23">
        <v>0</v>
      </c>
    </row>
    <row r="352" spans="1:5" x14ac:dyDescent="0.25">
      <c r="A352" s="21">
        <v>5941</v>
      </c>
      <c r="B352" s="22">
        <v>1</v>
      </c>
      <c r="C352" s="9">
        <v>1</v>
      </c>
      <c r="D352" s="9">
        <v>1</v>
      </c>
      <c r="E352" s="23">
        <v>0</v>
      </c>
    </row>
    <row r="353" spans="1:5" x14ac:dyDescent="0.25">
      <c r="A353" s="21">
        <v>5942</v>
      </c>
      <c r="B353" s="22">
        <v>5</v>
      </c>
      <c r="C353" s="9">
        <v>5</v>
      </c>
      <c r="D353" s="9">
        <v>3</v>
      </c>
      <c r="E353" s="23">
        <v>1315</v>
      </c>
    </row>
    <row r="354" spans="1:5" x14ac:dyDescent="0.25">
      <c r="A354" s="21">
        <v>5943</v>
      </c>
      <c r="B354" s="22">
        <v>5</v>
      </c>
      <c r="C354" s="9">
        <v>5</v>
      </c>
      <c r="D354" s="9">
        <v>3</v>
      </c>
      <c r="E354" s="23">
        <v>1097</v>
      </c>
    </row>
    <row r="355" spans="1:5" x14ac:dyDescent="0.25">
      <c r="A355" s="21">
        <v>5946</v>
      </c>
      <c r="B355" s="22">
        <v>2.2000000000000002</v>
      </c>
      <c r="C355" s="9">
        <v>2.2000000000000002</v>
      </c>
      <c r="D355" s="9">
        <v>1</v>
      </c>
      <c r="E355" s="23">
        <v>0</v>
      </c>
    </row>
    <row r="356" spans="1:5" x14ac:dyDescent="0.25">
      <c r="A356" s="21">
        <v>5958</v>
      </c>
      <c r="B356" s="22">
        <v>2.1</v>
      </c>
      <c r="C356" s="9">
        <v>2.1</v>
      </c>
      <c r="D356" s="9">
        <v>1</v>
      </c>
      <c r="E356" s="23">
        <v>0</v>
      </c>
    </row>
    <row r="357" spans="1:5" x14ac:dyDescent="0.25">
      <c r="A357" s="21">
        <v>5959</v>
      </c>
      <c r="B357" s="22">
        <v>1</v>
      </c>
      <c r="C357" s="9">
        <v>1</v>
      </c>
      <c r="D357" s="9">
        <v>1</v>
      </c>
      <c r="E357" s="23">
        <v>0</v>
      </c>
    </row>
    <row r="358" spans="1:5" x14ac:dyDescent="0.25">
      <c r="A358" s="21">
        <v>5960</v>
      </c>
      <c r="B358" s="22">
        <v>1</v>
      </c>
      <c r="C358" s="9">
        <v>1</v>
      </c>
      <c r="D358" s="9">
        <v>1</v>
      </c>
      <c r="E358" s="23">
        <v>0</v>
      </c>
    </row>
    <row r="359" spans="1:5" x14ac:dyDescent="0.25">
      <c r="A359" s="21">
        <v>5965</v>
      </c>
      <c r="B359" s="22">
        <v>1</v>
      </c>
      <c r="C359" s="9">
        <v>1</v>
      </c>
      <c r="D359" s="9">
        <v>1</v>
      </c>
      <c r="E359" s="23">
        <v>0</v>
      </c>
    </row>
    <row r="360" spans="1:5" x14ac:dyDescent="0.25">
      <c r="A360" s="21">
        <v>5976</v>
      </c>
      <c r="B360" s="22">
        <v>1</v>
      </c>
      <c r="C360" s="9">
        <v>1</v>
      </c>
      <c r="D360" s="9">
        <v>1</v>
      </c>
      <c r="E360" s="23">
        <v>0</v>
      </c>
    </row>
    <row r="361" spans="1:5" x14ac:dyDescent="0.25">
      <c r="A361" s="21">
        <v>6000</v>
      </c>
      <c r="B361" s="22">
        <v>1</v>
      </c>
      <c r="C361" s="9">
        <v>1</v>
      </c>
      <c r="D361" s="9">
        <v>1</v>
      </c>
      <c r="E361" s="23">
        <v>0</v>
      </c>
    </row>
    <row r="362" spans="1:5" x14ac:dyDescent="0.25">
      <c r="A362" s="21">
        <v>6010</v>
      </c>
      <c r="B362" s="22">
        <v>5</v>
      </c>
      <c r="C362" s="9">
        <v>5</v>
      </c>
      <c r="D362" s="9">
        <v>3</v>
      </c>
      <c r="E362" s="23">
        <v>1118</v>
      </c>
    </row>
    <row r="363" spans="1:5" x14ac:dyDescent="0.25">
      <c r="A363" s="21">
        <v>6012</v>
      </c>
      <c r="B363" s="22">
        <v>1</v>
      </c>
      <c r="C363" s="9">
        <v>1</v>
      </c>
      <c r="D363" s="9">
        <v>1</v>
      </c>
      <c r="E363" s="23">
        <v>0</v>
      </c>
    </row>
    <row r="364" spans="1:5" x14ac:dyDescent="0.25">
      <c r="A364" s="21">
        <v>6013</v>
      </c>
      <c r="B364" s="22">
        <v>1</v>
      </c>
      <c r="C364" s="9">
        <v>1</v>
      </c>
      <c r="D364" s="9">
        <v>1</v>
      </c>
      <c r="E364" s="23">
        <v>0</v>
      </c>
    </row>
    <row r="365" spans="1:5" x14ac:dyDescent="0.25">
      <c r="A365" s="21">
        <v>6020</v>
      </c>
      <c r="B365" s="22">
        <v>1</v>
      </c>
      <c r="C365" s="9">
        <v>1</v>
      </c>
      <c r="D365" s="9">
        <v>1</v>
      </c>
      <c r="E365" s="23">
        <v>0</v>
      </c>
    </row>
    <row r="366" spans="1:5" x14ac:dyDescent="0.25">
      <c r="A366" s="21">
        <v>6021</v>
      </c>
      <c r="B366" s="22">
        <v>1</v>
      </c>
      <c r="C366" s="9">
        <v>1</v>
      </c>
      <c r="D366" s="9">
        <v>1</v>
      </c>
      <c r="E366" s="23">
        <v>0</v>
      </c>
    </row>
    <row r="367" spans="1:5" x14ac:dyDescent="0.25">
      <c r="A367" s="21">
        <v>6026</v>
      </c>
      <c r="B367" s="22">
        <v>1</v>
      </c>
      <c r="C367" s="9">
        <v>1</v>
      </c>
      <c r="D367" s="9">
        <v>1</v>
      </c>
      <c r="E367" s="23">
        <v>0</v>
      </c>
    </row>
    <row r="368" spans="1:5" x14ac:dyDescent="0.25">
      <c r="A368" s="21">
        <v>6038</v>
      </c>
      <c r="B368" s="22">
        <v>1</v>
      </c>
      <c r="C368" s="9">
        <v>1</v>
      </c>
      <c r="D368" s="9">
        <v>1</v>
      </c>
      <c r="E368" s="23">
        <v>0</v>
      </c>
    </row>
    <row r="369" spans="1:5" x14ac:dyDescent="0.25">
      <c r="A369" s="21">
        <v>6041</v>
      </c>
      <c r="B369" s="22">
        <v>1</v>
      </c>
      <c r="C369" s="9">
        <v>1</v>
      </c>
      <c r="D369" s="9">
        <v>1</v>
      </c>
      <c r="E369" s="23">
        <v>0</v>
      </c>
    </row>
    <row r="370" spans="1:5" x14ac:dyDescent="0.25">
      <c r="A370" s="21">
        <v>6042</v>
      </c>
      <c r="B370" s="22">
        <v>1</v>
      </c>
      <c r="C370" s="9">
        <v>1</v>
      </c>
      <c r="D370" s="9">
        <v>1</v>
      </c>
      <c r="E370" s="23">
        <v>0</v>
      </c>
    </row>
    <row r="371" spans="1:5" x14ac:dyDescent="0.25">
      <c r="A371" s="21">
        <v>6046</v>
      </c>
      <c r="B371" s="22">
        <v>1</v>
      </c>
      <c r="C371" s="9">
        <v>1</v>
      </c>
      <c r="D371" s="9">
        <v>1</v>
      </c>
      <c r="E371" s="23">
        <v>0</v>
      </c>
    </row>
    <row r="372" spans="1:5" x14ac:dyDescent="0.25">
      <c r="A372" s="21">
        <v>6052</v>
      </c>
      <c r="B372" s="22">
        <v>2.1</v>
      </c>
      <c r="C372" s="9">
        <v>2.1</v>
      </c>
      <c r="D372" s="9">
        <v>1</v>
      </c>
      <c r="E372" s="23">
        <v>0</v>
      </c>
    </row>
    <row r="373" spans="1:5" x14ac:dyDescent="0.25">
      <c r="A373" s="21">
        <v>6055</v>
      </c>
      <c r="B373" s="22">
        <v>1</v>
      </c>
      <c r="C373" s="9">
        <v>1</v>
      </c>
      <c r="D373" s="9">
        <v>1</v>
      </c>
      <c r="E373" s="23">
        <v>0</v>
      </c>
    </row>
    <row r="374" spans="1:5" x14ac:dyDescent="0.25">
      <c r="A374" s="21">
        <v>6068</v>
      </c>
      <c r="B374" s="22">
        <v>1</v>
      </c>
      <c r="C374" s="9">
        <v>1</v>
      </c>
      <c r="D374" s="9">
        <v>1</v>
      </c>
      <c r="E374" s="23">
        <v>0</v>
      </c>
    </row>
    <row r="375" spans="1:5" x14ac:dyDescent="0.25">
      <c r="A375" s="21">
        <v>6076</v>
      </c>
      <c r="B375" s="22">
        <v>1</v>
      </c>
      <c r="C375" s="9">
        <v>1</v>
      </c>
      <c r="D375" s="9">
        <v>1</v>
      </c>
      <c r="E375" s="23">
        <v>0</v>
      </c>
    </row>
    <row r="376" spans="1:5" x14ac:dyDescent="0.25">
      <c r="A376" s="21">
        <v>6078</v>
      </c>
      <c r="B376" s="22">
        <v>2.1</v>
      </c>
      <c r="C376" s="9">
        <v>2.1</v>
      </c>
      <c r="D376" s="9">
        <v>1</v>
      </c>
      <c r="E376" s="23">
        <v>0</v>
      </c>
    </row>
    <row r="377" spans="1:5" x14ac:dyDescent="0.25">
      <c r="A377" s="21">
        <v>6079</v>
      </c>
      <c r="B377" s="22">
        <v>4.3</v>
      </c>
      <c r="C377" s="9">
        <v>4.3</v>
      </c>
      <c r="D377" s="9">
        <v>3</v>
      </c>
      <c r="E377" s="23">
        <v>70</v>
      </c>
    </row>
    <row r="378" spans="1:5" x14ac:dyDescent="0.25">
      <c r="A378" s="21">
        <v>6088</v>
      </c>
      <c r="B378" s="22">
        <v>2</v>
      </c>
      <c r="C378" s="9">
        <v>2</v>
      </c>
      <c r="D378" s="9">
        <v>2</v>
      </c>
      <c r="E378" s="23">
        <v>29</v>
      </c>
    </row>
    <row r="379" spans="1:5" x14ac:dyDescent="0.25">
      <c r="A379" s="21">
        <v>6091</v>
      </c>
      <c r="B379" s="22">
        <v>2</v>
      </c>
      <c r="C379" s="9">
        <v>2</v>
      </c>
      <c r="D379" s="9">
        <v>2</v>
      </c>
      <c r="E379" s="23">
        <v>11</v>
      </c>
    </row>
    <row r="380" spans="1:5" x14ac:dyDescent="0.25">
      <c r="A380" s="21">
        <v>6098</v>
      </c>
      <c r="B380" s="22">
        <v>2</v>
      </c>
      <c r="C380" s="9">
        <v>2</v>
      </c>
      <c r="D380" s="9">
        <v>2</v>
      </c>
      <c r="E380" s="23">
        <v>29</v>
      </c>
    </row>
    <row r="381" spans="1:5" x14ac:dyDescent="0.25">
      <c r="A381" s="21">
        <v>6099</v>
      </c>
      <c r="B381" s="22">
        <v>5</v>
      </c>
      <c r="C381" s="9">
        <v>5</v>
      </c>
      <c r="D381" s="9">
        <v>3</v>
      </c>
      <c r="E381" s="23">
        <v>490</v>
      </c>
    </row>
    <row r="382" spans="1:5" x14ac:dyDescent="0.25">
      <c r="A382" s="21">
        <v>6105</v>
      </c>
      <c r="B382" s="22">
        <v>4.0999999999999996</v>
      </c>
      <c r="C382" s="9">
        <v>4.0999999999999996</v>
      </c>
      <c r="D382" s="9">
        <v>3</v>
      </c>
      <c r="E382" s="23">
        <v>932</v>
      </c>
    </row>
    <row r="383" spans="1:5" x14ac:dyDescent="0.25">
      <c r="A383" s="21">
        <v>6112</v>
      </c>
      <c r="B383" s="22">
        <v>1</v>
      </c>
      <c r="C383" s="9">
        <v>1</v>
      </c>
      <c r="D383" s="9">
        <v>1</v>
      </c>
      <c r="E383" s="23">
        <v>0</v>
      </c>
    </row>
    <row r="384" spans="1:5" x14ac:dyDescent="0.25">
      <c r="A384" s="21">
        <v>6124</v>
      </c>
      <c r="B384" s="22">
        <v>4.2</v>
      </c>
      <c r="C384" s="9">
        <v>4.2</v>
      </c>
      <c r="D384" s="9">
        <v>3</v>
      </c>
      <c r="E384" s="23">
        <v>369</v>
      </c>
    </row>
    <row r="385" spans="1:5" x14ac:dyDescent="0.25">
      <c r="A385" s="21">
        <v>6125</v>
      </c>
      <c r="B385" s="22">
        <v>1</v>
      </c>
      <c r="C385" s="9">
        <v>1</v>
      </c>
      <c r="D385" s="9">
        <v>1</v>
      </c>
      <c r="E385" s="23">
        <v>0</v>
      </c>
    </row>
    <row r="386" spans="1:5" x14ac:dyDescent="0.25">
      <c r="A386" s="21">
        <v>6131</v>
      </c>
      <c r="B386" s="22">
        <v>1.1000000000000001</v>
      </c>
      <c r="C386" s="9">
        <v>1.1000000000000001</v>
      </c>
      <c r="D386" s="9">
        <v>1</v>
      </c>
      <c r="E386" s="23">
        <v>0</v>
      </c>
    </row>
    <row r="387" spans="1:5" x14ac:dyDescent="0.25">
      <c r="A387" s="21">
        <v>6133</v>
      </c>
      <c r="B387" s="22">
        <v>1</v>
      </c>
      <c r="C387" s="9">
        <v>1</v>
      </c>
      <c r="D387" s="9">
        <v>1</v>
      </c>
      <c r="E387" s="23">
        <v>0</v>
      </c>
    </row>
    <row r="388" spans="1:5" x14ac:dyDescent="0.25">
      <c r="A388" s="21">
        <v>6135</v>
      </c>
      <c r="B388" s="22">
        <v>5</v>
      </c>
      <c r="C388" s="9">
        <v>5</v>
      </c>
      <c r="D388" s="9">
        <v>3</v>
      </c>
      <c r="E388" s="23">
        <v>317</v>
      </c>
    </row>
    <row r="389" spans="1:5" x14ac:dyDescent="0.25">
      <c r="A389" s="21">
        <v>6142</v>
      </c>
      <c r="B389" s="22">
        <v>4.2</v>
      </c>
      <c r="C389" s="9">
        <v>4.2</v>
      </c>
      <c r="D389" s="9">
        <v>3</v>
      </c>
      <c r="E389" s="23">
        <v>820</v>
      </c>
    </row>
    <row r="390" spans="1:5" x14ac:dyDescent="0.25">
      <c r="A390" s="21">
        <v>6144</v>
      </c>
      <c r="B390" s="22">
        <v>1</v>
      </c>
      <c r="C390" s="9">
        <v>1</v>
      </c>
      <c r="D390" s="9">
        <v>1</v>
      </c>
      <c r="E390" s="23">
        <v>0</v>
      </c>
    </row>
    <row r="391" spans="1:5" x14ac:dyDescent="0.25">
      <c r="A391" s="21">
        <v>6151</v>
      </c>
      <c r="B391" s="22">
        <v>1</v>
      </c>
      <c r="C391" s="9">
        <v>1</v>
      </c>
      <c r="D391" s="9">
        <v>1</v>
      </c>
      <c r="E391" s="23">
        <v>0</v>
      </c>
    </row>
    <row r="392" spans="1:5" x14ac:dyDescent="0.25">
      <c r="A392" s="21">
        <v>6160</v>
      </c>
      <c r="B392" s="22">
        <v>1</v>
      </c>
      <c r="C392" s="9">
        <v>1</v>
      </c>
      <c r="D392" s="9">
        <v>1</v>
      </c>
      <c r="E392" s="23">
        <v>0</v>
      </c>
    </row>
    <row r="393" spans="1:5" x14ac:dyDescent="0.25">
      <c r="A393" s="21">
        <v>6210</v>
      </c>
      <c r="B393" s="22">
        <v>1</v>
      </c>
      <c r="C393" s="9">
        <v>1</v>
      </c>
      <c r="D393" s="9">
        <v>1</v>
      </c>
      <c r="E393" s="23">
        <v>0</v>
      </c>
    </row>
    <row r="394" spans="1:5" x14ac:dyDescent="0.25">
      <c r="A394" s="21">
        <v>6214</v>
      </c>
      <c r="B394" s="22">
        <v>1</v>
      </c>
      <c r="C394" s="9">
        <v>1</v>
      </c>
      <c r="D394" s="9">
        <v>1</v>
      </c>
      <c r="E394" s="23">
        <v>0</v>
      </c>
    </row>
    <row r="395" spans="1:5" x14ac:dyDescent="0.25">
      <c r="A395" s="21">
        <v>6216</v>
      </c>
      <c r="B395" s="22">
        <v>3</v>
      </c>
      <c r="C395" s="9">
        <v>3</v>
      </c>
      <c r="D395" s="9">
        <v>3</v>
      </c>
      <c r="E395" s="23">
        <v>147</v>
      </c>
    </row>
    <row r="396" spans="1:5" x14ac:dyDescent="0.25">
      <c r="A396" s="21">
        <v>6222</v>
      </c>
      <c r="B396" s="22">
        <v>1</v>
      </c>
      <c r="C396" s="9">
        <v>1</v>
      </c>
      <c r="D396" s="9">
        <v>1</v>
      </c>
      <c r="E396" s="23">
        <v>0</v>
      </c>
    </row>
    <row r="397" spans="1:5" x14ac:dyDescent="0.25">
      <c r="A397" s="21">
        <v>6223</v>
      </c>
      <c r="B397" s="22">
        <v>1</v>
      </c>
      <c r="C397" s="9">
        <v>1</v>
      </c>
      <c r="D397" s="9">
        <v>1</v>
      </c>
      <c r="E397" s="23">
        <v>0</v>
      </c>
    </row>
    <row r="398" spans="1:5" x14ac:dyDescent="0.25">
      <c r="A398" s="21">
        <v>6224</v>
      </c>
      <c r="B398" s="22">
        <v>2.0999999999999996</v>
      </c>
      <c r="C398" s="9">
        <v>2.0999999999999996</v>
      </c>
      <c r="D398" s="9">
        <v>2</v>
      </c>
      <c r="E398" s="23">
        <v>0</v>
      </c>
    </row>
    <row r="399" spans="1:5" x14ac:dyDescent="0.25">
      <c r="A399" s="21">
        <v>6226</v>
      </c>
      <c r="B399" s="22">
        <v>1</v>
      </c>
      <c r="C399" s="9">
        <v>1</v>
      </c>
      <c r="D399" s="9">
        <v>1</v>
      </c>
      <c r="E399" s="23">
        <v>0</v>
      </c>
    </row>
    <row r="400" spans="1:5" x14ac:dyDescent="0.25">
      <c r="A400" s="21">
        <v>6228</v>
      </c>
      <c r="B400" s="22">
        <v>1</v>
      </c>
      <c r="C400" s="9">
        <v>1</v>
      </c>
      <c r="D400" s="9">
        <v>1</v>
      </c>
      <c r="E400" s="23">
        <v>0</v>
      </c>
    </row>
    <row r="401" spans="1:5" x14ac:dyDescent="0.25">
      <c r="A401" s="21">
        <v>6241</v>
      </c>
      <c r="B401" s="22">
        <v>1</v>
      </c>
      <c r="C401" s="9">
        <v>1</v>
      </c>
      <c r="D401" s="9">
        <v>1</v>
      </c>
      <c r="E401" s="23">
        <v>0</v>
      </c>
    </row>
    <row r="402" spans="1:5" x14ac:dyDescent="0.25">
      <c r="A402" s="21">
        <v>6244</v>
      </c>
      <c r="B402" s="22">
        <v>1</v>
      </c>
      <c r="C402" s="9">
        <v>1</v>
      </c>
      <c r="D402" s="9">
        <v>1</v>
      </c>
      <c r="E402" s="23">
        <v>0</v>
      </c>
    </row>
    <row r="403" spans="1:5" x14ac:dyDescent="0.25">
      <c r="A403" s="21">
        <v>6268</v>
      </c>
      <c r="B403" s="22">
        <v>1</v>
      </c>
      <c r="C403" s="9">
        <v>1</v>
      </c>
      <c r="D403" s="9">
        <v>1</v>
      </c>
      <c r="E403" s="23">
        <v>0</v>
      </c>
    </row>
    <row r="404" spans="1:5" x14ac:dyDescent="0.25">
      <c r="A404" s="21">
        <v>6292</v>
      </c>
      <c r="B404" s="22">
        <v>5</v>
      </c>
      <c r="C404" s="9">
        <v>5</v>
      </c>
      <c r="D404" s="9">
        <v>3</v>
      </c>
      <c r="E404" s="23">
        <v>751</v>
      </c>
    </row>
    <row r="405" spans="1:5" x14ac:dyDescent="0.25">
      <c r="A405" s="21">
        <v>6311</v>
      </c>
      <c r="B405" s="22">
        <v>4</v>
      </c>
      <c r="C405" s="9">
        <v>4</v>
      </c>
      <c r="D405" s="9">
        <v>3</v>
      </c>
      <c r="E405" s="23">
        <v>916</v>
      </c>
    </row>
    <row r="406" spans="1:5" x14ac:dyDescent="0.25">
      <c r="A406" s="21">
        <v>6312</v>
      </c>
      <c r="B406" s="22">
        <v>4</v>
      </c>
      <c r="C406" s="9">
        <v>4</v>
      </c>
      <c r="D406" s="9">
        <v>3</v>
      </c>
      <c r="E406" s="23">
        <v>916</v>
      </c>
    </row>
    <row r="407" spans="1:5" x14ac:dyDescent="0.25">
      <c r="A407" s="21">
        <v>6315</v>
      </c>
      <c r="B407" s="22">
        <v>1</v>
      </c>
      <c r="C407" s="9">
        <v>2</v>
      </c>
      <c r="D407" s="9">
        <v>2</v>
      </c>
      <c r="E407" s="23">
        <v>0</v>
      </c>
    </row>
    <row r="408" spans="1:5" x14ac:dyDescent="0.25">
      <c r="A408" s="21">
        <v>6345</v>
      </c>
      <c r="B408" s="22">
        <v>1</v>
      </c>
      <c r="C408" s="9">
        <v>1</v>
      </c>
      <c r="D408" s="9">
        <v>1</v>
      </c>
      <c r="E408" s="23">
        <v>0</v>
      </c>
    </row>
    <row r="409" spans="1:5" x14ac:dyDescent="0.25">
      <c r="A409" s="21">
        <v>6353</v>
      </c>
      <c r="B409" s="22">
        <v>1</v>
      </c>
      <c r="C409" s="9">
        <v>1</v>
      </c>
      <c r="D409" s="9">
        <v>1</v>
      </c>
      <c r="E409" s="23">
        <v>0</v>
      </c>
    </row>
    <row r="410" spans="1:5" x14ac:dyDescent="0.25">
      <c r="A410" s="21">
        <v>6356</v>
      </c>
      <c r="B410" s="22">
        <v>1</v>
      </c>
      <c r="C410" s="9">
        <v>1</v>
      </c>
      <c r="D410" s="9">
        <v>1</v>
      </c>
      <c r="E410" s="23">
        <v>0</v>
      </c>
    </row>
    <row r="411" spans="1:5" x14ac:dyDescent="0.25">
      <c r="A411" s="21">
        <v>6357</v>
      </c>
      <c r="B411" s="22">
        <v>1</v>
      </c>
      <c r="C411" s="9">
        <v>1</v>
      </c>
      <c r="D411" s="9">
        <v>1</v>
      </c>
      <c r="E411" s="23">
        <v>0</v>
      </c>
    </row>
    <row r="412" spans="1:5" x14ac:dyDescent="0.25">
      <c r="A412" s="21">
        <v>6359</v>
      </c>
      <c r="B412" s="22">
        <v>1</v>
      </c>
      <c r="C412" s="9">
        <v>1</v>
      </c>
      <c r="D412" s="9">
        <v>1</v>
      </c>
      <c r="E412" s="23">
        <v>0</v>
      </c>
    </row>
    <row r="413" spans="1:5" x14ac:dyDescent="0.25">
      <c r="A413" s="21">
        <v>6364</v>
      </c>
      <c r="B413" s="22">
        <v>5</v>
      </c>
      <c r="C413" s="9">
        <v>5</v>
      </c>
      <c r="D413" s="9">
        <v>3</v>
      </c>
      <c r="E413" s="23">
        <v>1768</v>
      </c>
    </row>
    <row r="414" spans="1:5" x14ac:dyDescent="0.25">
      <c r="A414" s="21">
        <v>6365</v>
      </c>
      <c r="B414" s="22">
        <v>1</v>
      </c>
      <c r="C414" s="9">
        <v>1</v>
      </c>
      <c r="D414" s="9">
        <v>1</v>
      </c>
      <c r="E414" s="23">
        <v>0</v>
      </c>
    </row>
    <row r="415" spans="1:5" x14ac:dyDescent="0.25">
      <c r="A415" s="21">
        <v>6375</v>
      </c>
      <c r="B415" s="22">
        <v>1</v>
      </c>
      <c r="C415" s="9">
        <v>1</v>
      </c>
      <c r="D415" s="9">
        <v>1</v>
      </c>
      <c r="E415" s="23">
        <v>0</v>
      </c>
    </row>
    <row r="416" spans="1:5" x14ac:dyDescent="0.25">
      <c r="A416" s="21">
        <v>6383</v>
      </c>
      <c r="B416" s="22">
        <v>2.2000000000000002</v>
      </c>
      <c r="C416" s="9">
        <v>2.2000000000000002</v>
      </c>
      <c r="D416" s="9">
        <v>1</v>
      </c>
      <c r="E416" s="23">
        <v>0</v>
      </c>
    </row>
    <row r="417" spans="1:5" x14ac:dyDescent="0.25">
      <c r="A417" s="21">
        <v>6393</v>
      </c>
      <c r="B417" s="22">
        <v>2.2000000000000002</v>
      </c>
      <c r="C417" s="9">
        <v>2.2000000000000002</v>
      </c>
      <c r="D417" s="9">
        <v>1</v>
      </c>
      <c r="E417" s="23">
        <v>0</v>
      </c>
    </row>
    <row r="418" spans="1:5" x14ac:dyDescent="0.25">
      <c r="A418" s="21">
        <v>6395</v>
      </c>
      <c r="B418" s="22">
        <v>2.1</v>
      </c>
      <c r="C418" s="9">
        <v>2.1</v>
      </c>
      <c r="D418" s="9">
        <v>1</v>
      </c>
      <c r="E418" s="23">
        <v>0</v>
      </c>
    </row>
    <row r="419" spans="1:5" x14ac:dyDescent="0.25">
      <c r="A419" s="21">
        <v>6396</v>
      </c>
      <c r="B419" s="22">
        <v>1</v>
      </c>
      <c r="C419" s="9">
        <v>1</v>
      </c>
      <c r="D419" s="9">
        <v>1</v>
      </c>
      <c r="E419" s="23">
        <v>0</v>
      </c>
    </row>
    <row r="420" spans="1:5" x14ac:dyDescent="0.25">
      <c r="A420" s="21">
        <v>6404</v>
      </c>
      <c r="B420" s="22">
        <v>1</v>
      </c>
      <c r="C420" s="9">
        <v>1</v>
      </c>
      <c r="D420" s="9">
        <v>1</v>
      </c>
      <c r="E420" s="23">
        <v>0</v>
      </c>
    </row>
    <row r="421" spans="1:5" x14ac:dyDescent="0.25">
      <c r="A421" s="21">
        <v>6413</v>
      </c>
      <c r="B421" s="22">
        <v>5</v>
      </c>
      <c r="C421" s="9">
        <v>5</v>
      </c>
      <c r="D421" s="9">
        <v>3</v>
      </c>
      <c r="E421" s="23">
        <v>855</v>
      </c>
    </row>
    <row r="422" spans="1:5" x14ac:dyDescent="0.25">
      <c r="A422" s="21">
        <v>6414</v>
      </c>
      <c r="B422" s="22">
        <v>5</v>
      </c>
      <c r="C422" s="9">
        <v>5</v>
      </c>
      <c r="D422" s="9">
        <v>3</v>
      </c>
      <c r="E422" s="23">
        <v>855</v>
      </c>
    </row>
    <row r="423" spans="1:5" x14ac:dyDescent="0.25">
      <c r="A423" s="21">
        <v>6415</v>
      </c>
      <c r="B423" s="22">
        <v>5</v>
      </c>
      <c r="C423" s="9">
        <v>5</v>
      </c>
      <c r="D423" s="9">
        <v>3</v>
      </c>
      <c r="E423" s="23">
        <v>863</v>
      </c>
    </row>
    <row r="424" spans="1:5" x14ac:dyDescent="0.25">
      <c r="A424" s="21">
        <v>6416</v>
      </c>
      <c r="B424" s="22">
        <v>1</v>
      </c>
      <c r="C424" s="9">
        <v>1</v>
      </c>
      <c r="D424" s="9">
        <v>1</v>
      </c>
      <c r="E424" s="23">
        <v>0</v>
      </c>
    </row>
    <row r="425" spans="1:5" x14ac:dyDescent="0.25">
      <c r="A425" s="21">
        <v>6420</v>
      </c>
      <c r="B425" s="22">
        <v>1</v>
      </c>
      <c r="C425" s="9">
        <v>1</v>
      </c>
      <c r="D425" s="9">
        <v>1</v>
      </c>
      <c r="E425" s="23">
        <v>0</v>
      </c>
    </row>
    <row r="426" spans="1:5" x14ac:dyDescent="0.25">
      <c r="A426" s="21">
        <v>6427</v>
      </c>
      <c r="B426" s="22">
        <v>1</v>
      </c>
      <c r="C426" s="9">
        <v>1</v>
      </c>
      <c r="D426" s="9">
        <v>1</v>
      </c>
      <c r="E426" s="23">
        <v>0</v>
      </c>
    </row>
    <row r="427" spans="1:5" x14ac:dyDescent="0.25">
      <c r="A427" s="21">
        <v>6449</v>
      </c>
      <c r="B427" s="22">
        <v>1</v>
      </c>
      <c r="C427" s="9">
        <v>1</v>
      </c>
      <c r="D427" s="9">
        <v>1</v>
      </c>
      <c r="E427" s="23">
        <v>0</v>
      </c>
    </row>
    <row r="428" spans="1:5" x14ac:dyDescent="0.25">
      <c r="A428" s="21">
        <v>6450</v>
      </c>
      <c r="B428" s="22">
        <v>1</v>
      </c>
      <c r="C428" s="9">
        <v>1</v>
      </c>
      <c r="D428" s="9">
        <v>1</v>
      </c>
      <c r="E428" s="23">
        <v>0</v>
      </c>
    </row>
    <row r="429" spans="1:5" x14ac:dyDescent="0.25">
      <c r="A429" s="21">
        <v>6451</v>
      </c>
      <c r="B429" s="22">
        <v>1</v>
      </c>
      <c r="C429" s="9">
        <v>1</v>
      </c>
      <c r="D429" s="9">
        <v>1</v>
      </c>
      <c r="E429" s="23">
        <v>0</v>
      </c>
    </row>
    <row r="430" spans="1:5" x14ac:dyDescent="0.25">
      <c r="A430" s="21">
        <v>6461</v>
      </c>
      <c r="B430" s="22">
        <v>2.1</v>
      </c>
      <c r="C430" s="9">
        <v>2.1</v>
      </c>
      <c r="D430" s="9">
        <v>1</v>
      </c>
      <c r="E430" s="23">
        <v>0</v>
      </c>
    </row>
    <row r="431" spans="1:5" x14ac:dyDescent="0.25">
      <c r="A431" s="21">
        <v>6465</v>
      </c>
      <c r="B431" s="22">
        <v>1</v>
      </c>
      <c r="C431" s="9">
        <v>1</v>
      </c>
      <c r="D431" s="9">
        <v>1</v>
      </c>
      <c r="E431" s="23">
        <v>0</v>
      </c>
    </row>
    <row r="432" spans="1:5" x14ac:dyDescent="0.25">
      <c r="A432" s="21">
        <v>6469</v>
      </c>
      <c r="B432" s="22">
        <v>4.0999999999999996</v>
      </c>
      <c r="C432" s="9">
        <v>4.0999999999999996</v>
      </c>
      <c r="D432" s="9">
        <v>3</v>
      </c>
      <c r="E432" s="23">
        <v>307</v>
      </c>
    </row>
    <row r="433" spans="1:5" x14ac:dyDescent="0.25">
      <c r="A433" s="21">
        <v>6472</v>
      </c>
      <c r="B433" s="22">
        <v>1</v>
      </c>
      <c r="C433" s="9">
        <v>1</v>
      </c>
      <c r="D433" s="9">
        <v>1</v>
      </c>
      <c r="E433" s="23">
        <v>0</v>
      </c>
    </row>
    <row r="434" spans="1:5" x14ac:dyDescent="0.25">
      <c r="A434" s="21">
        <v>6475</v>
      </c>
      <c r="B434" s="22">
        <v>1</v>
      </c>
      <c r="C434" s="9">
        <v>1</v>
      </c>
      <c r="D434" s="9">
        <v>1</v>
      </c>
      <c r="E434" s="23">
        <v>0</v>
      </c>
    </row>
    <row r="435" spans="1:5" x14ac:dyDescent="0.25">
      <c r="A435" s="21">
        <v>6476</v>
      </c>
      <c r="B435" s="22">
        <v>1</v>
      </c>
      <c r="C435" s="9">
        <v>1</v>
      </c>
      <c r="D435" s="9">
        <v>1</v>
      </c>
      <c r="E435" s="23">
        <v>0</v>
      </c>
    </row>
    <row r="436" spans="1:5" x14ac:dyDescent="0.25">
      <c r="A436" s="21">
        <v>6477</v>
      </c>
      <c r="B436" s="22">
        <v>1</v>
      </c>
      <c r="C436" s="9">
        <v>1</v>
      </c>
      <c r="D436" s="9">
        <v>1</v>
      </c>
      <c r="E436" s="23">
        <v>0</v>
      </c>
    </row>
    <row r="437" spans="1:5" x14ac:dyDescent="0.25">
      <c r="A437" s="21">
        <v>6479</v>
      </c>
      <c r="B437" s="22">
        <v>5</v>
      </c>
      <c r="C437" s="9">
        <v>5</v>
      </c>
      <c r="D437" s="9">
        <v>3</v>
      </c>
      <c r="E437" s="23">
        <v>799</v>
      </c>
    </row>
    <row r="438" spans="1:5" x14ac:dyDescent="0.25">
      <c r="A438" s="21">
        <v>6485</v>
      </c>
      <c r="B438" s="22">
        <v>1</v>
      </c>
      <c r="C438" s="9">
        <v>1</v>
      </c>
      <c r="D438" s="9">
        <v>1</v>
      </c>
      <c r="E438" s="23">
        <v>3</v>
      </c>
    </row>
    <row r="439" spans="1:5" x14ac:dyDescent="0.25">
      <c r="A439" s="21">
        <v>6491</v>
      </c>
      <c r="B439" s="22">
        <v>1</v>
      </c>
      <c r="C439" s="9">
        <v>1</v>
      </c>
      <c r="D439" s="9">
        <v>1</v>
      </c>
      <c r="E439" s="23">
        <v>0</v>
      </c>
    </row>
    <row r="440" spans="1:5" x14ac:dyDescent="0.25">
      <c r="A440" s="21">
        <v>6515</v>
      </c>
      <c r="B440" s="22">
        <v>1</v>
      </c>
      <c r="C440" s="9">
        <v>1</v>
      </c>
      <c r="D440" s="9">
        <v>1</v>
      </c>
      <c r="E440" s="23">
        <v>0</v>
      </c>
    </row>
    <row r="441" spans="1:5" x14ac:dyDescent="0.25">
      <c r="A441" s="21">
        <v>6516</v>
      </c>
      <c r="B441" s="22">
        <v>1</v>
      </c>
      <c r="C441" s="9">
        <v>1</v>
      </c>
      <c r="D441" s="9">
        <v>1</v>
      </c>
      <c r="E441" s="23">
        <v>0</v>
      </c>
    </row>
    <row r="442" spans="1:5" x14ac:dyDescent="0.25">
      <c r="A442" s="21">
        <v>6518</v>
      </c>
      <c r="B442" s="22">
        <v>1</v>
      </c>
      <c r="C442" s="9">
        <v>1</v>
      </c>
      <c r="D442" s="9">
        <v>1</v>
      </c>
      <c r="E442" s="23">
        <v>0</v>
      </c>
    </row>
    <row r="443" spans="1:5" x14ac:dyDescent="0.25">
      <c r="A443" s="21">
        <v>6520</v>
      </c>
      <c r="B443" s="22">
        <v>1</v>
      </c>
      <c r="C443" s="9">
        <v>1</v>
      </c>
      <c r="D443" s="9">
        <v>1</v>
      </c>
      <c r="E443" s="23">
        <v>0</v>
      </c>
    </row>
    <row r="444" spans="1:5" x14ac:dyDescent="0.25">
      <c r="A444" s="21">
        <v>6528</v>
      </c>
      <c r="B444" s="22">
        <v>1</v>
      </c>
      <c r="C444" s="9">
        <v>1</v>
      </c>
      <c r="D444" s="9">
        <v>1</v>
      </c>
      <c r="E444" s="23">
        <v>0</v>
      </c>
    </row>
    <row r="445" spans="1:5" x14ac:dyDescent="0.25">
      <c r="A445" s="21">
        <v>6536</v>
      </c>
      <c r="B445" s="22">
        <v>1</v>
      </c>
      <c r="C445" s="9">
        <v>1</v>
      </c>
      <c r="D445" s="9">
        <v>1</v>
      </c>
      <c r="E445" s="23">
        <v>0</v>
      </c>
    </row>
    <row r="446" spans="1:5" x14ac:dyDescent="0.25">
      <c r="A446" s="21">
        <v>6538</v>
      </c>
      <c r="B446" s="22">
        <v>1</v>
      </c>
      <c r="C446" s="9">
        <v>1</v>
      </c>
      <c r="D446" s="9">
        <v>1</v>
      </c>
      <c r="E446" s="23">
        <v>0</v>
      </c>
    </row>
    <row r="447" spans="1:5" x14ac:dyDescent="0.25">
      <c r="A447" s="21">
        <v>6545</v>
      </c>
      <c r="B447" s="22">
        <v>1</v>
      </c>
      <c r="C447" s="9">
        <v>1</v>
      </c>
      <c r="D447" s="9">
        <v>1</v>
      </c>
      <c r="E447" s="23">
        <v>0</v>
      </c>
    </row>
    <row r="448" spans="1:5" x14ac:dyDescent="0.25">
      <c r="A448" s="21">
        <v>6548</v>
      </c>
      <c r="B448" s="22">
        <v>1</v>
      </c>
      <c r="C448" s="9">
        <v>1</v>
      </c>
      <c r="D448" s="9">
        <v>1</v>
      </c>
      <c r="E448" s="23">
        <v>0</v>
      </c>
    </row>
    <row r="449" spans="1:5" x14ac:dyDescent="0.25">
      <c r="A449" s="21">
        <v>6550</v>
      </c>
      <c r="B449" s="22">
        <v>1</v>
      </c>
      <c r="C449" s="9">
        <v>1</v>
      </c>
      <c r="D449" s="9">
        <v>1</v>
      </c>
      <c r="E449" s="23">
        <v>0</v>
      </c>
    </row>
    <row r="450" spans="1:5" x14ac:dyDescent="0.25">
      <c r="A450" s="21">
        <v>6554</v>
      </c>
      <c r="B450" s="22">
        <v>5</v>
      </c>
      <c r="C450" s="9">
        <v>5</v>
      </c>
      <c r="D450" s="9">
        <v>3</v>
      </c>
      <c r="E450" s="23">
        <v>644</v>
      </c>
    </row>
    <row r="451" spans="1:5" x14ac:dyDescent="0.25">
      <c r="A451" s="21">
        <v>6562</v>
      </c>
      <c r="B451" s="22">
        <v>2.1</v>
      </c>
      <c r="C451" s="9">
        <v>2.1</v>
      </c>
      <c r="D451" s="9">
        <v>1</v>
      </c>
      <c r="E451" s="23">
        <v>0</v>
      </c>
    </row>
    <row r="452" spans="1:5" x14ac:dyDescent="0.25">
      <c r="A452" s="21">
        <v>6568</v>
      </c>
      <c r="B452" s="22">
        <v>1</v>
      </c>
      <c r="C452" s="9">
        <v>1</v>
      </c>
      <c r="D452" s="9">
        <v>1</v>
      </c>
      <c r="E452" s="23">
        <v>2</v>
      </c>
    </row>
    <row r="453" spans="1:5" x14ac:dyDescent="0.25">
      <c r="A453" s="21">
        <v>6572</v>
      </c>
      <c r="B453" s="22">
        <v>1</v>
      </c>
      <c r="C453" s="9">
        <v>1</v>
      </c>
      <c r="D453" s="9">
        <v>1</v>
      </c>
      <c r="E453" s="23">
        <v>0</v>
      </c>
    </row>
    <row r="454" spans="1:5" x14ac:dyDescent="0.25">
      <c r="A454" s="21">
        <v>6573</v>
      </c>
      <c r="B454" s="22">
        <v>1</v>
      </c>
      <c r="C454" s="9">
        <v>1</v>
      </c>
      <c r="D454" s="9">
        <v>1</v>
      </c>
      <c r="E454" s="23">
        <v>0</v>
      </c>
    </row>
    <row r="455" spans="1:5" x14ac:dyDescent="0.25">
      <c r="A455" s="21">
        <v>6578</v>
      </c>
      <c r="B455" s="22">
        <v>1</v>
      </c>
      <c r="C455" s="9">
        <v>1</v>
      </c>
      <c r="D455" s="9">
        <v>1</v>
      </c>
      <c r="E455" s="23">
        <v>0</v>
      </c>
    </row>
    <row r="456" spans="1:5" x14ac:dyDescent="0.25">
      <c r="A456" s="21">
        <v>6580</v>
      </c>
      <c r="B456" s="22">
        <v>1</v>
      </c>
      <c r="C456" s="9">
        <v>1</v>
      </c>
      <c r="D456" s="9">
        <v>1</v>
      </c>
      <c r="E456" s="23">
        <v>0</v>
      </c>
    </row>
    <row r="457" spans="1:5" x14ac:dyDescent="0.25">
      <c r="A457" s="21">
        <v>6582</v>
      </c>
      <c r="B457" s="22">
        <v>1</v>
      </c>
      <c r="C457" s="9">
        <v>1</v>
      </c>
      <c r="D457" s="9">
        <v>1</v>
      </c>
      <c r="E457" s="23">
        <v>0</v>
      </c>
    </row>
    <row r="458" spans="1:5" x14ac:dyDescent="0.25">
      <c r="A458" s="21">
        <v>6583</v>
      </c>
      <c r="B458" s="22">
        <v>5</v>
      </c>
      <c r="C458" s="9">
        <v>5</v>
      </c>
      <c r="D458" s="9">
        <v>3</v>
      </c>
      <c r="E458" s="23">
        <v>546</v>
      </c>
    </row>
    <row r="459" spans="1:5" x14ac:dyDescent="0.25">
      <c r="A459" s="21">
        <v>6585</v>
      </c>
      <c r="B459" s="22">
        <v>1</v>
      </c>
      <c r="C459" s="9">
        <v>1</v>
      </c>
      <c r="D459" s="9">
        <v>1</v>
      </c>
      <c r="E459" s="23">
        <v>0</v>
      </c>
    </row>
    <row r="460" spans="1:5" x14ac:dyDescent="0.25">
      <c r="A460" s="21">
        <v>6589</v>
      </c>
      <c r="B460" s="22">
        <v>1</v>
      </c>
      <c r="C460" s="9">
        <v>1</v>
      </c>
      <c r="D460" s="9">
        <v>1</v>
      </c>
      <c r="E460" s="23">
        <v>0</v>
      </c>
    </row>
    <row r="461" spans="1:5" x14ac:dyDescent="0.25">
      <c r="A461" s="21">
        <v>6593</v>
      </c>
      <c r="B461" s="22">
        <v>1</v>
      </c>
      <c r="C461" s="9">
        <v>1</v>
      </c>
      <c r="D461" s="9">
        <v>1</v>
      </c>
      <c r="E461" s="23">
        <v>0</v>
      </c>
    </row>
    <row r="462" spans="1:5" x14ac:dyDescent="0.25">
      <c r="A462" s="21">
        <v>6595</v>
      </c>
      <c r="B462" s="22">
        <v>3.2</v>
      </c>
      <c r="C462" s="9">
        <v>3.2</v>
      </c>
      <c r="D462" s="9">
        <v>2</v>
      </c>
      <c r="E462" s="23">
        <v>10</v>
      </c>
    </row>
    <row r="463" spans="1:5" x14ac:dyDescent="0.25">
      <c r="A463" s="21">
        <v>6613</v>
      </c>
      <c r="B463" s="22">
        <v>5</v>
      </c>
      <c r="C463" s="9">
        <v>5</v>
      </c>
      <c r="D463" s="9">
        <v>3</v>
      </c>
      <c r="E463" s="23">
        <v>467</v>
      </c>
    </row>
    <row r="464" spans="1:5" x14ac:dyDescent="0.25">
      <c r="A464" s="21">
        <v>6615</v>
      </c>
      <c r="B464" s="22">
        <v>1</v>
      </c>
      <c r="C464" s="9">
        <v>1</v>
      </c>
      <c r="D464" s="9">
        <v>1</v>
      </c>
      <c r="E464" s="23">
        <v>0</v>
      </c>
    </row>
    <row r="465" spans="1:5" x14ac:dyDescent="0.25">
      <c r="A465" s="21">
        <v>6618</v>
      </c>
      <c r="B465" s="22">
        <v>1</v>
      </c>
      <c r="C465" s="9">
        <v>1</v>
      </c>
      <c r="D465" s="9">
        <v>1</v>
      </c>
      <c r="E465" s="23">
        <v>0</v>
      </c>
    </row>
    <row r="466" spans="1:5" x14ac:dyDescent="0.25">
      <c r="A466" s="21">
        <v>6622</v>
      </c>
      <c r="B466" s="22">
        <v>1</v>
      </c>
      <c r="C466" s="9">
        <v>1</v>
      </c>
      <c r="D466" s="9">
        <v>1</v>
      </c>
      <c r="E466" s="23">
        <v>0</v>
      </c>
    </row>
    <row r="467" spans="1:5" x14ac:dyDescent="0.25">
      <c r="A467" s="21">
        <v>6624</v>
      </c>
      <c r="B467" s="22">
        <v>1</v>
      </c>
      <c r="C467" s="9">
        <v>1</v>
      </c>
      <c r="D467" s="9">
        <v>1</v>
      </c>
      <c r="E467" s="23">
        <v>0</v>
      </c>
    </row>
    <row r="468" spans="1:5" x14ac:dyDescent="0.25">
      <c r="A468" s="21">
        <v>6626</v>
      </c>
      <c r="B468" s="22">
        <v>1</v>
      </c>
      <c r="C468" s="9">
        <v>1</v>
      </c>
      <c r="D468" s="9">
        <v>1</v>
      </c>
      <c r="E468" s="23">
        <v>0</v>
      </c>
    </row>
    <row r="469" spans="1:5" x14ac:dyDescent="0.25">
      <c r="A469" s="21">
        <v>6627</v>
      </c>
      <c r="B469" s="22">
        <v>1</v>
      </c>
      <c r="C469" s="9">
        <v>1</v>
      </c>
      <c r="D469" s="9">
        <v>1</v>
      </c>
      <c r="E469" s="23">
        <v>0</v>
      </c>
    </row>
    <row r="470" spans="1:5" x14ac:dyDescent="0.25">
      <c r="A470" s="21">
        <v>6629</v>
      </c>
      <c r="B470" s="22">
        <v>1</v>
      </c>
      <c r="C470" s="9">
        <v>1</v>
      </c>
      <c r="D470" s="9">
        <v>1</v>
      </c>
      <c r="E470" s="23">
        <v>0</v>
      </c>
    </row>
    <row r="471" spans="1:5" x14ac:dyDescent="0.25">
      <c r="A471" s="21">
        <v>6630</v>
      </c>
      <c r="B471" s="22">
        <v>1</v>
      </c>
      <c r="C471" s="9">
        <v>1</v>
      </c>
      <c r="D471" s="9">
        <v>1</v>
      </c>
      <c r="E471" s="23">
        <v>0</v>
      </c>
    </row>
    <row r="472" spans="1:5" x14ac:dyDescent="0.25">
      <c r="A472" s="21">
        <v>6631</v>
      </c>
      <c r="B472" s="22">
        <v>4</v>
      </c>
      <c r="C472" s="9">
        <v>4</v>
      </c>
      <c r="D472" s="9">
        <v>3</v>
      </c>
      <c r="E472" s="23">
        <v>483</v>
      </c>
    </row>
    <row r="473" spans="1:5" x14ac:dyDescent="0.25">
      <c r="A473" s="21">
        <v>6632</v>
      </c>
      <c r="B473" s="22">
        <v>1</v>
      </c>
      <c r="C473" s="9">
        <v>1</v>
      </c>
      <c r="D473" s="9">
        <v>1</v>
      </c>
      <c r="E473" s="23">
        <v>0</v>
      </c>
    </row>
    <row r="474" spans="1:5" x14ac:dyDescent="0.25">
      <c r="A474" s="21">
        <v>6633</v>
      </c>
      <c r="B474" s="22">
        <v>1</v>
      </c>
      <c r="C474" s="9">
        <v>1</v>
      </c>
      <c r="D474" s="9">
        <v>1</v>
      </c>
      <c r="E474" s="23">
        <v>0</v>
      </c>
    </row>
    <row r="475" spans="1:5" x14ac:dyDescent="0.25">
      <c r="A475" s="21">
        <v>6637</v>
      </c>
      <c r="B475" s="22">
        <v>1</v>
      </c>
      <c r="C475" s="9">
        <v>1</v>
      </c>
      <c r="D475" s="9">
        <v>1</v>
      </c>
      <c r="E475" s="23">
        <v>0</v>
      </c>
    </row>
    <row r="476" spans="1:5" x14ac:dyDescent="0.25">
      <c r="A476" s="21">
        <v>6640</v>
      </c>
      <c r="B476" s="22">
        <v>1</v>
      </c>
      <c r="C476" s="9">
        <v>1</v>
      </c>
      <c r="D476" s="9">
        <v>1</v>
      </c>
      <c r="E476" s="23">
        <v>0</v>
      </c>
    </row>
    <row r="477" spans="1:5" x14ac:dyDescent="0.25">
      <c r="A477" s="21">
        <v>6642</v>
      </c>
      <c r="B477" s="22">
        <v>2.2000000000000002</v>
      </c>
      <c r="C477" s="9">
        <v>2.2000000000000002</v>
      </c>
      <c r="D477" s="9">
        <v>1</v>
      </c>
      <c r="E477" s="23">
        <v>0</v>
      </c>
    </row>
    <row r="478" spans="1:5" x14ac:dyDescent="0.25">
      <c r="A478" s="21">
        <v>6644</v>
      </c>
      <c r="B478" s="22">
        <v>1</v>
      </c>
      <c r="C478" s="9">
        <v>1</v>
      </c>
      <c r="D478" s="9">
        <v>1</v>
      </c>
      <c r="E478" s="23">
        <v>0</v>
      </c>
    </row>
    <row r="479" spans="1:5" x14ac:dyDescent="0.25">
      <c r="A479" s="21">
        <v>6645</v>
      </c>
      <c r="B479" s="22">
        <v>1</v>
      </c>
      <c r="C479" s="9">
        <v>1</v>
      </c>
      <c r="D479" s="9">
        <v>1</v>
      </c>
      <c r="E479" s="23">
        <v>0</v>
      </c>
    </row>
    <row r="480" spans="1:5" x14ac:dyDescent="0.25">
      <c r="A480" s="21">
        <v>6646</v>
      </c>
      <c r="B480" s="22">
        <v>1</v>
      </c>
      <c r="C480" s="9">
        <v>1</v>
      </c>
      <c r="D480" s="9">
        <v>1</v>
      </c>
      <c r="E480" s="23">
        <v>0</v>
      </c>
    </row>
    <row r="481" spans="1:5" x14ac:dyDescent="0.25">
      <c r="A481" s="21">
        <v>6647</v>
      </c>
      <c r="B481" s="22">
        <v>1</v>
      </c>
      <c r="C481" s="9">
        <v>1</v>
      </c>
      <c r="D481" s="9">
        <v>1</v>
      </c>
      <c r="E481" s="23">
        <v>0</v>
      </c>
    </row>
    <row r="482" spans="1:5" x14ac:dyDescent="0.25">
      <c r="A482" s="21">
        <v>6662</v>
      </c>
      <c r="B482" s="22">
        <v>2.9999999999999996</v>
      </c>
      <c r="C482" s="9">
        <v>2.9999999999999996</v>
      </c>
      <c r="D482" s="9">
        <v>3</v>
      </c>
      <c r="E482" s="23">
        <v>216</v>
      </c>
    </row>
    <row r="483" spans="1:5" x14ac:dyDescent="0.25">
      <c r="A483" s="21">
        <v>6664</v>
      </c>
      <c r="B483" s="22">
        <v>1</v>
      </c>
      <c r="C483" s="9">
        <v>1</v>
      </c>
      <c r="D483" s="9">
        <v>1</v>
      </c>
      <c r="E483" s="23">
        <v>0</v>
      </c>
    </row>
    <row r="484" spans="1:5" x14ac:dyDescent="0.25">
      <c r="A484" s="21">
        <v>6672</v>
      </c>
      <c r="B484" s="22">
        <v>1</v>
      </c>
      <c r="C484" s="9">
        <v>1</v>
      </c>
      <c r="D484" s="9">
        <v>1</v>
      </c>
      <c r="E484" s="23">
        <v>0</v>
      </c>
    </row>
    <row r="485" spans="1:5" x14ac:dyDescent="0.25">
      <c r="A485" s="21">
        <v>6674</v>
      </c>
      <c r="B485" s="22">
        <v>1</v>
      </c>
      <c r="C485" s="9">
        <v>1</v>
      </c>
      <c r="D485" s="9">
        <v>1</v>
      </c>
      <c r="E485" s="23">
        <v>0</v>
      </c>
    </row>
    <row r="486" spans="1:5" x14ac:dyDescent="0.25">
      <c r="A486" s="21">
        <v>6685</v>
      </c>
      <c r="B486" s="22">
        <v>1</v>
      </c>
      <c r="C486" s="9">
        <v>1</v>
      </c>
      <c r="D486" s="9">
        <v>1</v>
      </c>
      <c r="E486" s="23">
        <v>0</v>
      </c>
    </row>
    <row r="487" spans="1:5" x14ac:dyDescent="0.25">
      <c r="A487" s="21">
        <v>6686</v>
      </c>
      <c r="B487" s="22">
        <v>1</v>
      </c>
      <c r="C487" s="9">
        <v>1</v>
      </c>
      <c r="D487" s="9">
        <v>1</v>
      </c>
      <c r="E487" s="23">
        <v>0</v>
      </c>
    </row>
    <row r="488" spans="1:5" x14ac:dyDescent="0.25">
      <c r="A488" s="21">
        <v>6691</v>
      </c>
      <c r="B488" s="22">
        <v>2.1</v>
      </c>
      <c r="C488" s="9">
        <v>2.1</v>
      </c>
      <c r="D488" s="9">
        <v>1</v>
      </c>
      <c r="E488" s="23">
        <v>0</v>
      </c>
    </row>
    <row r="489" spans="1:5" x14ac:dyDescent="0.25">
      <c r="A489" s="21">
        <v>6692</v>
      </c>
      <c r="B489" s="22">
        <v>1</v>
      </c>
      <c r="C489" s="9">
        <v>1</v>
      </c>
      <c r="D489" s="9">
        <v>1</v>
      </c>
      <c r="E489" s="23">
        <v>0</v>
      </c>
    </row>
    <row r="490" spans="1:5" x14ac:dyDescent="0.25">
      <c r="A490" s="21">
        <v>6696</v>
      </c>
      <c r="B490" s="22">
        <v>1</v>
      </c>
      <c r="C490" s="9">
        <v>1</v>
      </c>
      <c r="D490" s="9">
        <v>1</v>
      </c>
      <c r="E490" s="23">
        <v>0</v>
      </c>
    </row>
    <row r="491" spans="1:5" x14ac:dyDescent="0.25">
      <c r="A491" s="21">
        <v>6697</v>
      </c>
      <c r="B491" s="22">
        <v>1</v>
      </c>
      <c r="C491" s="9">
        <v>1</v>
      </c>
      <c r="D491" s="9">
        <v>1</v>
      </c>
      <c r="E491" s="23">
        <v>0</v>
      </c>
    </row>
    <row r="492" spans="1:5" x14ac:dyDescent="0.25">
      <c r="A492" s="21">
        <v>6716</v>
      </c>
      <c r="B492" s="22">
        <v>1</v>
      </c>
      <c r="C492" s="9">
        <v>1</v>
      </c>
      <c r="D492" s="9">
        <v>1</v>
      </c>
      <c r="E492" s="23">
        <v>0</v>
      </c>
    </row>
    <row r="493" spans="1:5" x14ac:dyDescent="0.25">
      <c r="A493" s="21">
        <v>6728</v>
      </c>
      <c r="B493" s="22">
        <v>1</v>
      </c>
      <c r="C493" s="9">
        <v>1</v>
      </c>
      <c r="D493" s="9">
        <v>1</v>
      </c>
      <c r="E493" s="23">
        <v>0</v>
      </c>
    </row>
    <row r="494" spans="1:5" x14ac:dyDescent="0.25">
      <c r="A494" s="21">
        <v>6737</v>
      </c>
      <c r="B494" s="22">
        <v>1</v>
      </c>
      <c r="C494" s="9">
        <v>1</v>
      </c>
      <c r="D494" s="9">
        <v>1</v>
      </c>
      <c r="E494" s="23">
        <v>0</v>
      </c>
    </row>
    <row r="495" spans="1:5" x14ac:dyDescent="0.25">
      <c r="A495" s="21">
        <v>6745</v>
      </c>
      <c r="B495" s="22">
        <v>2.2000000000000002</v>
      </c>
      <c r="C495" s="9">
        <v>2.2000000000000002</v>
      </c>
      <c r="D495" s="9">
        <v>1</v>
      </c>
      <c r="E495" s="23">
        <v>0</v>
      </c>
    </row>
    <row r="496" spans="1:5" x14ac:dyDescent="0.25">
      <c r="A496" s="21">
        <v>6775</v>
      </c>
      <c r="B496" s="22">
        <v>1</v>
      </c>
      <c r="C496" s="9">
        <v>1</v>
      </c>
      <c r="D496" s="9">
        <v>1</v>
      </c>
      <c r="E496" s="23">
        <v>0</v>
      </c>
    </row>
    <row r="497" spans="1:5" x14ac:dyDescent="0.25">
      <c r="A497" s="21">
        <v>6797</v>
      </c>
      <c r="B497" s="22">
        <v>1</v>
      </c>
      <c r="C497" s="9">
        <v>1</v>
      </c>
      <c r="D497" s="9">
        <v>1</v>
      </c>
      <c r="E497" s="23">
        <v>0</v>
      </c>
    </row>
    <row r="498" spans="1:5" x14ac:dyDescent="0.25">
      <c r="A498" s="21">
        <v>6803</v>
      </c>
      <c r="B498" s="22">
        <v>1</v>
      </c>
      <c r="C498" s="9">
        <v>1</v>
      </c>
      <c r="D498" s="9">
        <v>1</v>
      </c>
      <c r="E498" s="23">
        <v>0</v>
      </c>
    </row>
    <row r="499" spans="1:5" x14ac:dyDescent="0.25">
      <c r="A499" s="21">
        <v>6809</v>
      </c>
      <c r="B499" s="22">
        <v>1</v>
      </c>
      <c r="C499" s="9">
        <v>1</v>
      </c>
      <c r="D499" s="9">
        <v>1</v>
      </c>
      <c r="E499" s="23">
        <v>0</v>
      </c>
    </row>
    <row r="500" spans="1:5" x14ac:dyDescent="0.25">
      <c r="A500" s="21">
        <v>6811</v>
      </c>
      <c r="B500" s="22">
        <v>2.2000000000000002</v>
      </c>
      <c r="C500" s="9">
        <v>2.2000000000000002</v>
      </c>
      <c r="D500" s="9">
        <v>1</v>
      </c>
      <c r="E500" s="23">
        <v>0</v>
      </c>
    </row>
    <row r="501" spans="1:5" x14ac:dyDescent="0.25">
      <c r="A501" s="21">
        <v>6812</v>
      </c>
      <c r="B501" s="22">
        <v>1</v>
      </c>
      <c r="C501" s="9">
        <v>1</v>
      </c>
      <c r="D501" s="9">
        <v>1</v>
      </c>
      <c r="E501" s="23">
        <v>0</v>
      </c>
    </row>
    <row r="502" spans="1:5" x14ac:dyDescent="0.25">
      <c r="A502" s="21">
        <v>6814</v>
      </c>
      <c r="B502" s="22">
        <v>1</v>
      </c>
      <c r="C502" s="9">
        <v>1</v>
      </c>
      <c r="D502" s="9">
        <v>1</v>
      </c>
      <c r="E502" s="23">
        <v>0</v>
      </c>
    </row>
    <row r="503" spans="1:5" x14ac:dyDescent="0.25">
      <c r="A503" s="21">
        <v>6815</v>
      </c>
      <c r="B503" s="22">
        <v>1</v>
      </c>
      <c r="C503" s="9">
        <v>1</v>
      </c>
      <c r="D503" s="9">
        <v>1</v>
      </c>
      <c r="E503" s="23">
        <v>0</v>
      </c>
    </row>
    <row r="504" spans="1:5" x14ac:dyDescent="0.25">
      <c r="A504" s="21">
        <v>6816</v>
      </c>
      <c r="B504" s="22">
        <v>1</v>
      </c>
      <c r="C504" s="9">
        <v>1</v>
      </c>
      <c r="D504" s="9">
        <v>1</v>
      </c>
      <c r="E504" s="23">
        <v>0</v>
      </c>
    </row>
    <row r="505" spans="1:5" x14ac:dyDescent="0.25">
      <c r="A505" s="21">
        <v>6817</v>
      </c>
      <c r="B505" s="22">
        <v>1</v>
      </c>
      <c r="C505" s="9">
        <v>1</v>
      </c>
      <c r="D505" s="9">
        <v>1</v>
      </c>
      <c r="E505" s="23">
        <v>0</v>
      </c>
    </row>
    <row r="506" spans="1:5" x14ac:dyDescent="0.25">
      <c r="A506" s="21">
        <v>6819</v>
      </c>
      <c r="B506" s="22">
        <v>4</v>
      </c>
      <c r="C506" s="9">
        <v>4</v>
      </c>
      <c r="D506" s="9">
        <v>3</v>
      </c>
      <c r="E506" s="23">
        <v>379</v>
      </c>
    </row>
    <row r="507" spans="1:5" x14ac:dyDescent="0.25">
      <c r="A507" s="21">
        <v>6822</v>
      </c>
      <c r="B507" s="22">
        <v>1</v>
      </c>
      <c r="C507" s="9">
        <v>1</v>
      </c>
      <c r="D507" s="9">
        <v>1</v>
      </c>
      <c r="E507" s="23">
        <v>0</v>
      </c>
    </row>
    <row r="508" spans="1:5" x14ac:dyDescent="0.25">
      <c r="A508" s="21">
        <v>6823</v>
      </c>
      <c r="B508" s="22">
        <v>1</v>
      </c>
      <c r="C508" s="9">
        <v>1</v>
      </c>
      <c r="D508" s="9">
        <v>1</v>
      </c>
      <c r="E508" s="23">
        <v>0</v>
      </c>
    </row>
    <row r="509" spans="1:5" x14ac:dyDescent="0.25">
      <c r="A509" s="21">
        <v>6824</v>
      </c>
      <c r="B509" s="22">
        <v>1</v>
      </c>
      <c r="C509" s="9">
        <v>1</v>
      </c>
      <c r="D509" s="9">
        <v>1</v>
      </c>
      <c r="E509" s="23">
        <v>0</v>
      </c>
    </row>
    <row r="510" spans="1:5" x14ac:dyDescent="0.25">
      <c r="A510" s="21">
        <v>6826</v>
      </c>
      <c r="B510" s="22">
        <v>1</v>
      </c>
      <c r="C510" s="9">
        <v>1</v>
      </c>
      <c r="D510" s="9">
        <v>1</v>
      </c>
      <c r="E510" s="23">
        <v>0</v>
      </c>
    </row>
    <row r="511" spans="1:5" x14ac:dyDescent="0.25">
      <c r="A511" s="21">
        <v>6828</v>
      </c>
      <c r="B511" s="22">
        <v>1</v>
      </c>
      <c r="C511" s="9">
        <v>1</v>
      </c>
      <c r="D511" s="9">
        <v>1</v>
      </c>
      <c r="E511" s="23">
        <v>0</v>
      </c>
    </row>
    <row r="512" spans="1:5" x14ac:dyDescent="0.25">
      <c r="A512" s="21">
        <v>6833</v>
      </c>
      <c r="B512" s="22">
        <v>2</v>
      </c>
      <c r="C512" s="9">
        <v>2</v>
      </c>
      <c r="D512" s="9">
        <v>2</v>
      </c>
      <c r="E512" s="23">
        <v>29</v>
      </c>
    </row>
    <row r="513" spans="1:5" x14ac:dyDescent="0.25">
      <c r="A513" s="21">
        <v>6842</v>
      </c>
      <c r="B513" s="22">
        <v>1</v>
      </c>
      <c r="C513" s="9">
        <v>1</v>
      </c>
      <c r="D513" s="9">
        <v>1</v>
      </c>
      <c r="E513" s="23">
        <v>0</v>
      </c>
    </row>
    <row r="514" spans="1:5" x14ac:dyDescent="0.25">
      <c r="A514" s="21">
        <v>6843</v>
      </c>
      <c r="B514" s="22">
        <v>1</v>
      </c>
      <c r="C514" s="9">
        <v>1</v>
      </c>
      <c r="D514" s="9">
        <v>1</v>
      </c>
      <c r="E514" s="23">
        <v>0</v>
      </c>
    </row>
    <row r="515" spans="1:5" x14ac:dyDescent="0.25">
      <c r="A515" s="21">
        <v>6847</v>
      </c>
      <c r="B515" s="22">
        <v>1</v>
      </c>
      <c r="C515" s="9">
        <v>1</v>
      </c>
      <c r="D515" s="9">
        <v>1</v>
      </c>
      <c r="E515" s="23">
        <v>0</v>
      </c>
    </row>
    <row r="516" spans="1:5" x14ac:dyDescent="0.25">
      <c r="A516" s="21">
        <v>6849</v>
      </c>
      <c r="B516" s="22">
        <v>3</v>
      </c>
      <c r="C516" s="9">
        <v>3</v>
      </c>
      <c r="D516" s="9">
        <v>3</v>
      </c>
      <c r="E516" s="23">
        <v>443</v>
      </c>
    </row>
    <row r="517" spans="1:5" x14ac:dyDescent="0.25">
      <c r="A517" s="21">
        <v>6852</v>
      </c>
      <c r="B517" s="22">
        <v>1</v>
      </c>
      <c r="C517" s="9">
        <v>1</v>
      </c>
      <c r="D517" s="9">
        <v>1</v>
      </c>
      <c r="E517" s="23">
        <v>0</v>
      </c>
    </row>
    <row r="518" spans="1:5" x14ac:dyDescent="0.25">
      <c r="A518" s="21">
        <v>6853</v>
      </c>
      <c r="B518" s="22">
        <v>1</v>
      </c>
      <c r="C518" s="9">
        <v>1</v>
      </c>
      <c r="D518" s="9">
        <v>1</v>
      </c>
      <c r="E518" s="23">
        <v>0</v>
      </c>
    </row>
    <row r="519" spans="1:5" x14ac:dyDescent="0.25">
      <c r="A519" s="21">
        <v>6854</v>
      </c>
      <c r="B519" s="22">
        <v>1</v>
      </c>
      <c r="C519" s="9">
        <v>3</v>
      </c>
      <c r="D519" s="9">
        <v>3</v>
      </c>
      <c r="E519" s="23">
        <v>110</v>
      </c>
    </row>
    <row r="520" spans="1:5" x14ac:dyDescent="0.25">
      <c r="A520" s="21">
        <v>6859</v>
      </c>
      <c r="B520" s="22">
        <v>1</v>
      </c>
      <c r="C520" s="9">
        <v>1</v>
      </c>
      <c r="D520" s="9">
        <v>1</v>
      </c>
      <c r="E520" s="23">
        <v>0</v>
      </c>
    </row>
    <row r="521" spans="1:5" x14ac:dyDescent="0.25">
      <c r="A521" s="21">
        <v>6860</v>
      </c>
      <c r="B521" s="22">
        <v>1</v>
      </c>
      <c r="C521" s="9">
        <v>1</v>
      </c>
      <c r="D521" s="9">
        <v>1</v>
      </c>
      <c r="E521" s="23">
        <v>0</v>
      </c>
    </row>
    <row r="522" spans="1:5" x14ac:dyDescent="0.25">
      <c r="A522" s="21">
        <v>6861</v>
      </c>
      <c r="B522" s="22">
        <v>1</v>
      </c>
      <c r="C522" s="9">
        <v>1</v>
      </c>
      <c r="D522" s="9">
        <v>1</v>
      </c>
      <c r="E522" s="23">
        <v>0</v>
      </c>
    </row>
    <row r="523" spans="1:5" x14ac:dyDescent="0.25">
      <c r="A523" s="21">
        <v>6884</v>
      </c>
      <c r="B523" s="22">
        <v>1</v>
      </c>
      <c r="C523" s="9">
        <v>1</v>
      </c>
      <c r="D523" s="9">
        <v>1</v>
      </c>
      <c r="E523" s="23">
        <v>0</v>
      </c>
    </row>
    <row r="524" spans="1:5" x14ac:dyDescent="0.25">
      <c r="A524" s="21">
        <v>6891</v>
      </c>
      <c r="B524" s="22">
        <v>1</v>
      </c>
      <c r="C524" s="9">
        <v>1</v>
      </c>
      <c r="D524" s="9">
        <v>1</v>
      </c>
      <c r="E524" s="23">
        <v>0</v>
      </c>
    </row>
    <row r="525" spans="1:5" x14ac:dyDescent="0.25">
      <c r="A525" s="21">
        <v>6893</v>
      </c>
      <c r="B525" s="22">
        <v>2</v>
      </c>
      <c r="C525" s="9">
        <v>2</v>
      </c>
      <c r="D525" s="9">
        <v>1</v>
      </c>
      <c r="E525" s="23">
        <v>0</v>
      </c>
    </row>
    <row r="526" spans="1:5" x14ac:dyDescent="0.25">
      <c r="A526" s="21">
        <v>6895</v>
      </c>
      <c r="B526" s="22">
        <v>1</v>
      </c>
      <c r="C526" s="9">
        <v>1</v>
      </c>
      <c r="D526" s="9">
        <v>1</v>
      </c>
      <c r="E526" s="23">
        <v>0</v>
      </c>
    </row>
    <row r="527" spans="1:5" x14ac:dyDescent="0.25">
      <c r="A527" s="21">
        <v>6896</v>
      </c>
      <c r="B527" s="22">
        <v>1</v>
      </c>
      <c r="C527" s="9">
        <v>1</v>
      </c>
      <c r="D527" s="9">
        <v>1</v>
      </c>
      <c r="E527" s="23">
        <v>0</v>
      </c>
    </row>
    <row r="528" spans="1:5" x14ac:dyDescent="0.25">
      <c r="A528" s="21">
        <v>6903</v>
      </c>
      <c r="B528" s="22">
        <v>3.0999999999999996</v>
      </c>
      <c r="C528" s="9">
        <v>3.0999999999999996</v>
      </c>
      <c r="D528" s="9">
        <v>3</v>
      </c>
      <c r="E528" s="23">
        <v>332</v>
      </c>
    </row>
    <row r="529" spans="1:5" x14ac:dyDescent="0.25">
      <c r="A529" s="21">
        <v>6908</v>
      </c>
      <c r="B529" s="22">
        <v>1</v>
      </c>
      <c r="C529" s="9">
        <v>1</v>
      </c>
      <c r="D529" s="9">
        <v>1</v>
      </c>
      <c r="E529" s="23">
        <v>0</v>
      </c>
    </row>
    <row r="530" spans="1:5" x14ac:dyDescent="0.25">
      <c r="A530" s="21">
        <v>6913</v>
      </c>
      <c r="B530" s="22">
        <v>1</v>
      </c>
      <c r="C530" s="9">
        <v>1</v>
      </c>
      <c r="D530" s="9">
        <v>1</v>
      </c>
      <c r="E530" s="23">
        <v>0</v>
      </c>
    </row>
    <row r="531" spans="1:5" x14ac:dyDescent="0.25">
      <c r="A531" s="21">
        <v>6915</v>
      </c>
      <c r="B531" s="22">
        <v>1</v>
      </c>
      <c r="C531" s="9">
        <v>1</v>
      </c>
      <c r="D531" s="9">
        <v>1</v>
      </c>
      <c r="E531" s="23">
        <v>0</v>
      </c>
    </row>
    <row r="532" spans="1:5" x14ac:dyDescent="0.25">
      <c r="A532" s="21">
        <v>6916</v>
      </c>
      <c r="B532" s="22">
        <v>1</v>
      </c>
      <c r="C532" s="9">
        <v>1</v>
      </c>
      <c r="D532" s="9">
        <v>1</v>
      </c>
      <c r="E532" s="23">
        <v>0</v>
      </c>
    </row>
    <row r="533" spans="1:5" x14ac:dyDescent="0.25">
      <c r="A533" s="21">
        <v>6924</v>
      </c>
      <c r="B533" s="22">
        <v>1</v>
      </c>
      <c r="C533" s="9">
        <v>1</v>
      </c>
      <c r="D533" s="9">
        <v>1</v>
      </c>
      <c r="E533" s="23">
        <v>0</v>
      </c>
    </row>
    <row r="534" spans="1:5" x14ac:dyDescent="0.25">
      <c r="A534" s="21">
        <v>6941</v>
      </c>
      <c r="B534" s="22">
        <v>2.1</v>
      </c>
      <c r="C534" s="9">
        <v>2.1</v>
      </c>
      <c r="D534" s="9">
        <v>1</v>
      </c>
      <c r="E534" s="23">
        <v>0</v>
      </c>
    </row>
    <row r="535" spans="1:5" x14ac:dyDescent="0.25">
      <c r="A535" s="21">
        <v>6945</v>
      </c>
      <c r="B535" s="22">
        <v>1</v>
      </c>
      <c r="C535" s="9">
        <v>1</v>
      </c>
      <c r="D535" s="9">
        <v>1</v>
      </c>
      <c r="E535" s="23">
        <v>0</v>
      </c>
    </row>
    <row r="536" spans="1:5" x14ac:dyDescent="0.25">
      <c r="A536" s="21">
        <v>6951</v>
      </c>
      <c r="B536" s="22">
        <v>1</v>
      </c>
      <c r="C536" s="9">
        <v>1</v>
      </c>
      <c r="D536" s="9">
        <v>1</v>
      </c>
      <c r="E536" s="23">
        <v>0</v>
      </c>
    </row>
    <row r="537" spans="1:5" x14ac:dyDescent="0.25">
      <c r="A537" s="21">
        <v>6956</v>
      </c>
      <c r="B537" s="22">
        <v>1</v>
      </c>
      <c r="C537" s="9">
        <v>1</v>
      </c>
      <c r="D537" s="9">
        <v>1</v>
      </c>
      <c r="E537" s="23">
        <v>0</v>
      </c>
    </row>
    <row r="538" spans="1:5" x14ac:dyDescent="0.25">
      <c r="A538" s="21">
        <v>6958</v>
      </c>
      <c r="B538" s="22">
        <v>5</v>
      </c>
      <c r="C538" s="9">
        <v>5</v>
      </c>
      <c r="D538" s="9">
        <v>3</v>
      </c>
      <c r="E538" s="23">
        <v>1287</v>
      </c>
    </row>
    <row r="539" spans="1:5" x14ac:dyDescent="0.25">
      <c r="A539" s="21">
        <v>6960</v>
      </c>
      <c r="B539" s="22">
        <v>2</v>
      </c>
      <c r="C539" s="9">
        <v>2</v>
      </c>
      <c r="D539" s="9">
        <v>1</v>
      </c>
      <c r="E539" s="23">
        <v>0</v>
      </c>
    </row>
    <row r="540" spans="1:5" x14ac:dyDescent="0.25">
      <c r="A540" s="21">
        <v>6961</v>
      </c>
      <c r="B540" s="22">
        <v>1</v>
      </c>
      <c r="C540" s="9">
        <v>1</v>
      </c>
      <c r="D540" s="9">
        <v>1</v>
      </c>
      <c r="E540" s="23">
        <v>0</v>
      </c>
    </row>
    <row r="541" spans="1:5" x14ac:dyDescent="0.25">
      <c r="A541" s="21">
        <v>6965</v>
      </c>
      <c r="B541" s="22">
        <v>1</v>
      </c>
      <c r="C541" s="9">
        <v>1</v>
      </c>
      <c r="D541" s="9">
        <v>1</v>
      </c>
      <c r="E541" s="23">
        <v>0</v>
      </c>
    </row>
    <row r="542" spans="1:5" x14ac:dyDescent="0.25">
      <c r="A542" s="21">
        <v>6970</v>
      </c>
      <c r="B542" s="22">
        <v>1</v>
      </c>
      <c r="C542" s="9">
        <v>1</v>
      </c>
      <c r="D542" s="9">
        <v>1</v>
      </c>
      <c r="E542" s="23">
        <v>0</v>
      </c>
    </row>
    <row r="543" spans="1:5" x14ac:dyDescent="0.25">
      <c r="A543" s="21">
        <v>6972</v>
      </c>
      <c r="B543" s="22">
        <v>1</v>
      </c>
      <c r="C543" s="9">
        <v>1</v>
      </c>
      <c r="D543" s="9">
        <v>1</v>
      </c>
      <c r="E543" s="23">
        <v>0</v>
      </c>
    </row>
    <row r="544" spans="1:5" x14ac:dyDescent="0.25">
      <c r="A544" s="21">
        <v>6980</v>
      </c>
      <c r="B544" s="22">
        <v>1</v>
      </c>
      <c r="C544" s="9">
        <v>1</v>
      </c>
      <c r="D544" s="9">
        <v>1</v>
      </c>
      <c r="E544" s="23">
        <v>0</v>
      </c>
    </row>
    <row r="545" spans="1:5" x14ac:dyDescent="0.25">
      <c r="A545" s="21">
        <v>6981</v>
      </c>
      <c r="B545" s="22">
        <v>1</v>
      </c>
      <c r="C545" s="9">
        <v>1</v>
      </c>
      <c r="D545" s="9">
        <v>1</v>
      </c>
      <c r="E545" s="23">
        <v>1</v>
      </c>
    </row>
    <row r="546" spans="1:5" x14ac:dyDescent="0.25">
      <c r="A546" s="21">
        <v>6984</v>
      </c>
      <c r="B546" s="22">
        <v>1</v>
      </c>
      <c r="C546" s="9">
        <v>1</v>
      </c>
      <c r="D546" s="9">
        <v>1</v>
      </c>
      <c r="E546" s="23">
        <v>0</v>
      </c>
    </row>
    <row r="547" spans="1:5" x14ac:dyDescent="0.25">
      <c r="A547" s="21">
        <v>6987</v>
      </c>
      <c r="B547" s="22">
        <v>1</v>
      </c>
      <c r="C547" s="9">
        <v>1</v>
      </c>
      <c r="D547" s="9">
        <v>1</v>
      </c>
      <c r="E547" s="23">
        <v>0</v>
      </c>
    </row>
    <row r="548" spans="1:5" x14ac:dyDescent="0.25">
      <c r="A548" s="21">
        <v>6993</v>
      </c>
      <c r="B548" s="22">
        <v>1</v>
      </c>
      <c r="C548" s="9">
        <v>1</v>
      </c>
      <c r="D548" s="9">
        <v>1</v>
      </c>
      <c r="E548" s="23">
        <v>0</v>
      </c>
    </row>
    <row r="549" spans="1:5" x14ac:dyDescent="0.25">
      <c r="A549" s="21">
        <v>7091</v>
      </c>
      <c r="B549" s="22">
        <v>1</v>
      </c>
      <c r="C549" s="9">
        <v>1</v>
      </c>
      <c r="D549" s="9">
        <v>1</v>
      </c>
      <c r="E549" s="23">
        <v>0</v>
      </c>
    </row>
    <row r="550" spans="1:5" x14ac:dyDescent="0.25">
      <c r="A550" s="21">
        <v>7102</v>
      </c>
      <c r="B550" s="22">
        <v>4.0999999999999996</v>
      </c>
      <c r="C550" s="9">
        <v>4.0999999999999996</v>
      </c>
      <c r="D550" s="9">
        <v>3</v>
      </c>
      <c r="E550" s="23">
        <v>369</v>
      </c>
    </row>
    <row r="551" spans="1:5" x14ac:dyDescent="0.25">
      <c r="A551" s="21">
        <v>7123</v>
      </c>
      <c r="B551" s="22">
        <v>5</v>
      </c>
      <c r="C551" s="9">
        <v>5</v>
      </c>
      <c r="D551" s="9">
        <v>3</v>
      </c>
      <c r="E551" s="23">
        <v>490</v>
      </c>
    </row>
    <row r="552" spans="1:5" x14ac:dyDescent="0.25">
      <c r="A552" s="21">
        <v>7243</v>
      </c>
      <c r="B552" s="22">
        <v>5</v>
      </c>
      <c r="C552" s="9">
        <v>5</v>
      </c>
      <c r="D552" s="9">
        <v>3</v>
      </c>
      <c r="E552" s="23">
        <v>307</v>
      </c>
    </row>
    <row r="553" spans="1:5" x14ac:dyDescent="0.25">
      <c r="A553" s="21">
        <v>7257</v>
      </c>
      <c r="B553" s="22">
        <v>4.0999999999999996</v>
      </c>
      <c r="C553" s="9">
        <v>4.0999999999999996</v>
      </c>
      <c r="D553" s="9">
        <v>3</v>
      </c>
      <c r="E553" s="23">
        <v>671</v>
      </c>
    </row>
    <row r="554" spans="1:5" x14ac:dyDescent="0.25">
      <c r="A554" s="21">
        <v>7262</v>
      </c>
      <c r="B554" s="22">
        <v>2.1</v>
      </c>
      <c r="C554" s="9">
        <v>2.1</v>
      </c>
      <c r="D554" s="9">
        <v>1</v>
      </c>
      <c r="E554" s="23">
        <v>0</v>
      </c>
    </row>
    <row r="555" spans="1:5" x14ac:dyDescent="0.25">
      <c r="A555" s="21">
        <v>7285</v>
      </c>
      <c r="B555" s="22">
        <v>5</v>
      </c>
      <c r="C555" s="9">
        <v>5</v>
      </c>
      <c r="D555" s="9">
        <v>3</v>
      </c>
      <c r="E555" s="23">
        <v>342</v>
      </c>
    </row>
    <row r="556" spans="1:5" x14ac:dyDescent="0.25">
      <c r="A556" s="21">
        <v>7319</v>
      </c>
      <c r="B556" s="22">
        <v>1</v>
      </c>
      <c r="C556" s="9">
        <v>1</v>
      </c>
      <c r="D556" s="9">
        <v>1</v>
      </c>
      <c r="E556" s="23">
        <v>0</v>
      </c>
    </row>
    <row r="557" spans="1:5" x14ac:dyDescent="0.25">
      <c r="A557" s="21">
        <v>7321</v>
      </c>
      <c r="B557" s="22">
        <v>5</v>
      </c>
      <c r="C557" s="9">
        <v>5</v>
      </c>
      <c r="D557" s="9">
        <v>3</v>
      </c>
      <c r="E557" s="23">
        <v>272</v>
      </c>
    </row>
    <row r="558" spans="1:5" x14ac:dyDescent="0.25">
      <c r="A558" s="21">
        <v>7339</v>
      </c>
      <c r="B558" s="22">
        <v>4.0999999999999996</v>
      </c>
      <c r="C558" s="9">
        <v>4.0999999999999996</v>
      </c>
      <c r="D558" s="9">
        <v>3</v>
      </c>
      <c r="E558" s="23">
        <v>442</v>
      </c>
    </row>
    <row r="559" spans="1:5" x14ac:dyDescent="0.25">
      <c r="A559" s="21">
        <v>7376</v>
      </c>
      <c r="B559" s="22">
        <v>5</v>
      </c>
      <c r="C559" s="9">
        <v>5</v>
      </c>
      <c r="D559" s="9">
        <v>3</v>
      </c>
      <c r="E559" s="23">
        <v>219</v>
      </c>
    </row>
    <row r="560" spans="1:5" x14ac:dyDescent="0.25">
      <c r="A560" s="21">
        <v>7385</v>
      </c>
      <c r="B560" s="22">
        <v>1</v>
      </c>
      <c r="C560" s="9">
        <v>1</v>
      </c>
      <c r="D560" s="9">
        <v>1</v>
      </c>
      <c r="E560" s="23">
        <v>0</v>
      </c>
    </row>
    <row r="561" spans="1:5" x14ac:dyDescent="0.25">
      <c r="A561" s="21">
        <v>7386</v>
      </c>
      <c r="B561" s="22">
        <v>1</v>
      </c>
      <c r="C561" s="9">
        <v>1</v>
      </c>
      <c r="D561" s="9">
        <v>1</v>
      </c>
      <c r="E561" s="23">
        <v>0</v>
      </c>
    </row>
    <row r="562" spans="1:5" x14ac:dyDescent="0.25">
      <c r="A562" s="21">
        <v>7405</v>
      </c>
      <c r="B562" s="22">
        <v>5</v>
      </c>
      <c r="C562" s="9">
        <v>5</v>
      </c>
      <c r="D562" s="9">
        <v>3</v>
      </c>
      <c r="E562" s="23">
        <v>520</v>
      </c>
    </row>
    <row r="563" spans="1:5" x14ac:dyDescent="0.25">
      <c r="A563" s="21">
        <v>7428</v>
      </c>
      <c r="B563" s="22">
        <v>4.0999999999999996</v>
      </c>
      <c r="C563" s="9">
        <v>4.0999999999999996</v>
      </c>
      <c r="D563" s="9">
        <v>3</v>
      </c>
      <c r="E563" s="23">
        <v>467</v>
      </c>
    </row>
    <row r="564" spans="1:5" x14ac:dyDescent="0.25">
      <c r="A564" s="21">
        <v>7450</v>
      </c>
      <c r="B564" s="22">
        <v>5</v>
      </c>
      <c r="C564" s="9">
        <v>5</v>
      </c>
      <c r="D564" s="9">
        <v>3</v>
      </c>
      <c r="E564" s="23">
        <v>702</v>
      </c>
    </row>
    <row r="565" spans="1:5" x14ac:dyDescent="0.25">
      <c r="A565" s="21">
        <v>7455</v>
      </c>
      <c r="B565" s="22">
        <v>5</v>
      </c>
      <c r="C565" s="9">
        <v>5</v>
      </c>
      <c r="D565" s="9">
        <v>3</v>
      </c>
      <c r="E565" s="23">
        <v>440</v>
      </c>
    </row>
    <row r="566" spans="1:5" x14ac:dyDescent="0.25">
      <c r="A566" s="21">
        <v>7486</v>
      </c>
      <c r="B566" s="22">
        <v>2.1</v>
      </c>
      <c r="C566" s="9">
        <v>2.1</v>
      </c>
      <c r="D566" s="9">
        <v>1</v>
      </c>
      <c r="E566" s="23">
        <v>1</v>
      </c>
    </row>
    <row r="567" spans="1:5" x14ac:dyDescent="0.25">
      <c r="A567" s="21">
        <v>7508</v>
      </c>
      <c r="B567" s="22">
        <v>2</v>
      </c>
      <c r="C567" s="9">
        <v>3</v>
      </c>
      <c r="D567" s="9">
        <v>3</v>
      </c>
      <c r="E567" s="23">
        <v>33</v>
      </c>
    </row>
    <row r="568" spans="1:5" x14ac:dyDescent="0.25">
      <c r="A568" s="21">
        <v>7509</v>
      </c>
      <c r="B568" s="22">
        <v>2</v>
      </c>
      <c r="C568" s="9">
        <v>2</v>
      </c>
      <c r="D568" s="9">
        <v>2</v>
      </c>
      <c r="E568" s="23">
        <v>0</v>
      </c>
    </row>
    <row r="569" spans="1:5" x14ac:dyDescent="0.25">
      <c r="A569" s="21">
        <v>7511</v>
      </c>
      <c r="B569" s="22">
        <v>1</v>
      </c>
      <c r="C569" s="9">
        <v>1</v>
      </c>
      <c r="D569" s="9">
        <v>1</v>
      </c>
      <c r="E569" s="23">
        <v>0</v>
      </c>
    </row>
    <row r="570" spans="1:5" x14ac:dyDescent="0.25">
      <c r="A570" s="21">
        <v>7518</v>
      </c>
      <c r="B570" s="22">
        <v>5</v>
      </c>
      <c r="C570" s="9">
        <v>5</v>
      </c>
      <c r="D570" s="9">
        <v>3</v>
      </c>
      <c r="E570" s="23">
        <v>216</v>
      </c>
    </row>
    <row r="571" spans="1:5" x14ac:dyDescent="0.25">
      <c r="A571" s="21">
        <v>7519</v>
      </c>
      <c r="B571" s="22">
        <v>2</v>
      </c>
      <c r="C571" s="9">
        <v>2</v>
      </c>
      <c r="D571" s="9">
        <v>1</v>
      </c>
      <c r="E571" s="23">
        <v>0</v>
      </c>
    </row>
    <row r="572" spans="1:5" x14ac:dyDescent="0.25">
      <c r="A572" s="21">
        <v>7528</v>
      </c>
      <c r="B572" s="22">
        <v>2.9999999999999996</v>
      </c>
      <c r="C572" s="9">
        <v>2.9999999999999996</v>
      </c>
      <c r="D572" s="9">
        <v>3</v>
      </c>
      <c r="E572" s="23">
        <v>246</v>
      </c>
    </row>
    <row r="573" spans="1:5" x14ac:dyDescent="0.25">
      <c r="A573" s="21">
        <v>7536</v>
      </c>
      <c r="B573" s="22">
        <v>2</v>
      </c>
      <c r="C573" s="9">
        <v>2</v>
      </c>
      <c r="D573" s="9">
        <v>3</v>
      </c>
      <c r="E573" s="23">
        <v>93</v>
      </c>
    </row>
    <row r="574" spans="1:5" x14ac:dyDescent="0.25">
      <c r="A574" s="21">
        <v>7538</v>
      </c>
      <c r="B574" s="22">
        <v>1</v>
      </c>
      <c r="C574" s="9">
        <v>1</v>
      </c>
      <c r="D574" s="9">
        <v>1</v>
      </c>
      <c r="E574" s="23">
        <v>1</v>
      </c>
    </row>
    <row r="575" spans="1:5" x14ac:dyDescent="0.25">
      <c r="A575" s="21">
        <v>7544</v>
      </c>
      <c r="B575" s="22">
        <v>2.1</v>
      </c>
      <c r="C575" s="9">
        <v>2.1</v>
      </c>
      <c r="D575" s="9">
        <v>1</v>
      </c>
      <c r="E575" s="23">
        <v>0</v>
      </c>
    </row>
    <row r="576" spans="1:5" x14ac:dyDescent="0.25">
      <c r="A576" s="21">
        <v>7546</v>
      </c>
      <c r="B576" s="22">
        <v>1</v>
      </c>
      <c r="C576" s="9">
        <v>1</v>
      </c>
      <c r="D576" s="9">
        <v>1</v>
      </c>
      <c r="E576" s="23">
        <v>0</v>
      </c>
    </row>
    <row r="577" spans="1:5" x14ac:dyDescent="0.25">
      <c r="A577" s="21">
        <v>7565</v>
      </c>
      <c r="B577" s="22">
        <v>1</v>
      </c>
      <c r="C577" s="9">
        <v>1</v>
      </c>
      <c r="D577" s="9">
        <v>2</v>
      </c>
      <c r="E577" s="23">
        <v>0</v>
      </c>
    </row>
    <row r="578" spans="1:5" x14ac:dyDescent="0.25">
      <c r="A578" s="21">
        <v>7575</v>
      </c>
      <c r="B578" s="22">
        <v>3</v>
      </c>
      <c r="C578" s="9">
        <v>3</v>
      </c>
      <c r="D578" s="9">
        <v>3</v>
      </c>
      <c r="E578" s="23">
        <v>230</v>
      </c>
    </row>
    <row r="579" spans="1:5" x14ac:dyDescent="0.25">
      <c r="A579" s="21">
        <v>7580</v>
      </c>
      <c r="B579" s="22">
        <v>1</v>
      </c>
      <c r="C579" s="9">
        <v>1</v>
      </c>
      <c r="D579" s="9">
        <v>1</v>
      </c>
      <c r="E579" s="23">
        <v>0</v>
      </c>
    </row>
    <row r="580" spans="1:5" x14ac:dyDescent="0.25">
      <c r="A580" s="21">
        <v>7583</v>
      </c>
      <c r="B580" s="22">
        <v>1</v>
      </c>
      <c r="C580" s="9">
        <v>1</v>
      </c>
      <c r="D580" s="9">
        <v>1</v>
      </c>
      <c r="E580" s="23">
        <v>0</v>
      </c>
    </row>
    <row r="581" spans="1:5" x14ac:dyDescent="0.25">
      <c r="A581" s="21">
        <v>7590</v>
      </c>
      <c r="B581" s="22">
        <v>1</v>
      </c>
      <c r="C581" s="9">
        <v>1</v>
      </c>
      <c r="D581" s="9">
        <v>1</v>
      </c>
      <c r="E581" s="23">
        <v>0</v>
      </c>
    </row>
    <row r="582" spans="1:5" x14ac:dyDescent="0.25">
      <c r="A582" s="21">
        <v>7593</v>
      </c>
      <c r="B582" s="22">
        <v>2.1</v>
      </c>
      <c r="C582" s="9">
        <v>2.1</v>
      </c>
      <c r="D582" s="9">
        <v>1</v>
      </c>
      <c r="E582" s="23">
        <v>0</v>
      </c>
    </row>
    <row r="583" spans="1:5" x14ac:dyDescent="0.25">
      <c r="A583" s="21">
        <v>7596</v>
      </c>
      <c r="B583" s="22">
        <v>1</v>
      </c>
      <c r="C583" s="9">
        <v>1</v>
      </c>
      <c r="D583" s="9">
        <v>1</v>
      </c>
      <c r="E583" s="23">
        <v>0</v>
      </c>
    </row>
    <row r="584" spans="1:5" x14ac:dyDescent="0.25">
      <c r="A584" s="21">
        <v>7597</v>
      </c>
      <c r="B584" s="22">
        <v>1</v>
      </c>
      <c r="C584" s="9">
        <v>1</v>
      </c>
      <c r="D584" s="9">
        <v>1</v>
      </c>
      <c r="E584" s="23">
        <v>0</v>
      </c>
    </row>
    <row r="585" spans="1:5" x14ac:dyDescent="0.25">
      <c r="A585" s="21">
        <v>7605</v>
      </c>
      <c r="B585" s="22">
        <v>1</v>
      </c>
      <c r="C585" s="9">
        <v>1</v>
      </c>
      <c r="D585" s="9">
        <v>1</v>
      </c>
      <c r="E585" s="23">
        <v>0</v>
      </c>
    </row>
    <row r="586" spans="1:5" x14ac:dyDescent="0.25">
      <c r="A586" s="21">
        <v>7608</v>
      </c>
      <c r="B586" s="22">
        <v>1</v>
      </c>
      <c r="C586" s="9">
        <v>1</v>
      </c>
      <c r="D586" s="9">
        <v>1</v>
      </c>
      <c r="E586" s="23">
        <v>0</v>
      </c>
    </row>
    <row r="587" spans="1:5" x14ac:dyDescent="0.25">
      <c r="A587" s="21">
        <v>7623</v>
      </c>
      <c r="B587" s="22">
        <v>4.0999999999999996</v>
      </c>
      <c r="C587" s="9">
        <v>4.0999999999999996</v>
      </c>
      <c r="D587" s="9">
        <v>3</v>
      </c>
      <c r="E587" s="23">
        <v>401</v>
      </c>
    </row>
    <row r="588" spans="1:5" x14ac:dyDescent="0.25">
      <c r="A588" s="21">
        <v>7630</v>
      </c>
      <c r="B588" s="22">
        <v>2.2000000000000002</v>
      </c>
      <c r="C588" s="9">
        <v>2.2000000000000002</v>
      </c>
      <c r="D588" s="9">
        <v>1</v>
      </c>
      <c r="E588" s="23">
        <v>0</v>
      </c>
    </row>
    <row r="589" spans="1:5" x14ac:dyDescent="0.25">
      <c r="A589" s="21">
        <v>7640</v>
      </c>
      <c r="B589" s="22">
        <v>1</v>
      </c>
      <c r="C589" s="9">
        <v>1</v>
      </c>
      <c r="D589" s="9">
        <v>1</v>
      </c>
      <c r="E589" s="23">
        <v>0</v>
      </c>
    </row>
    <row r="590" spans="1:5" x14ac:dyDescent="0.25">
      <c r="A590" s="21">
        <v>7642</v>
      </c>
      <c r="B590" s="22">
        <v>1</v>
      </c>
      <c r="C590" s="9">
        <v>1</v>
      </c>
      <c r="D590" s="9">
        <v>1</v>
      </c>
      <c r="E590" s="23">
        <v>0</v>
      </c>
    </row>
    <row r="591" spans="1:5" x14ac:dyDescent="0.25">
      <c r="A591" s="21">
        <v>7643</v>
      </c>
      <c r="B591" s="22">
        <v>1</v>
      </c>
      <c r="C591" s="9">
        <v>1</v>
      </c>
      <c r="D591" s="9">
        <v>1</v>
      </c>
      <c r="E591" s="23">
        <v>0</v>
      </c>
    </row>
    <row r="592" spans="1:5" x14ac:dyDescent="0.25">
      <c r="A592" s="21">
        <v>7650</v>
      </c>
      <c r="B592" s="22">
        <v>4.0999999999999996</v>
      </c>
      <c r="C592" s="9">
        <v>4.0999999999999996</v>
      </c>
      <c r="D592" s="9">
        <v>3</v>
      </c>
      <c r="E592" s="23">
        <v>460</v>
      </c>
    </row>
    <row r="593" spans="1:5" x14ac:dyDescent="0.25">
      <c r="A593" s="21">
        <v>7655</v>
      </c>
      <c r="B593" s="22">
        <v>2.1</v>
      </c>
      <c r="C593" s="9">
        <v>2.1</v>
      </c>
      <c r="D593" s="9">
        <v>1</v>
      </c>
      <c r="E593" s="23">
        <v>0</v>
      </c>
    </row>
    <row r="594" spans="1:5" x14ac:dyDescent="0.25">
      <c r="A594" s="21">
        <v>7660</v>
      </c>
      <c r="B594" s="22">
        <v>1</v>
      </c>
      <c r="C594" s="9">
        <v>1</v>
      </c>
      <c r="D594" s="9">
        <v>1</v>
      </c>
      <c r="E594" s="23">
        <v>0</v>
      </c>
    </row>
    <row r="595" spans="1:5" x14ac:dyDescent="0.25">
      <c r="A595" s="21">
        <v>7666</v>
      </c>
      <c r="B595" s="22">
        <v>4</v>
      </c>
      <c r="C595" s="9">
        <v>4</v>
      </c>
      <c r="D595" s="9">
        <v>3</v>
      </c>
      <c r="E595" s="23">
        <v>764</v>
      </c>
    </row>
    <row r="596" spans="1:5" x14ac:dyDescent="0.25">
      <c r="A596" s="21">
        <v>7679</v>
      </c>
      <c r="B596" s="22">
        <v>1</v>
      </c>
      <c r="C596" s="9">
        <v>1</v>
      </c>
      <c r="D596" s="9">
        <v>1</v>
      </c>
      <c r="E596" s="23">
        <v>0</v>
      </c>
    </row>
    <row r="597" spans="1:5" x14ac:dyDescent="0.25">
      <c r="A597" s="21">
        <v>7683</v>
      </c>
      <c r="B597" s="22">
        <v>2.2000000000000002</v>
      </c>
      <c r="C597" s="9">
        <v>2.2000000000000002</v>
      </c>
      <c r="D597" s="9">
        <v>1</v>
      </c>
      <c r="E597" s="23">
        <v>1</v>
      </c>
    </row>
    <row r="598" spans="1:5" x14ac:dyDescent="0.25">
      <c r="A598" s="21">
        <v>7686</v>
      </c>
      <c r="B598" s="22">
        <v>3</v>
      </c>
      <c r="C598" s="9">
        <v>3</v>
      </c>
      <c r="D598" s="9">
        <v>3</v>
      </c>
      <c r="E598" s="23">
        <v>170</v>
      </c>
    </row>
    <row r="599" spans="1:5" x14ac:dyDescent="0.25">
      <c r="A599" s="21">
        <v>7687</v>
      </c>
      <c r="B599" s="22">
        <v>3</v>
      </c>
      <c r="C599" s="9">
        <v>3</v>
      </c>
      <c r="D599" s="9">
        <v>3</v>
      </c>
      <c r="E599" s="23">
        <v>369</v>
      </c>
    </row>
    <row r="600" spans="1:5" x14ac:dyDescent="0.25">
      <c r="A600" s="21">
        <v>7693</v>
      </c>
      <c r="B600" s="22">
        <v>3</v>
      </c>
      <c r="C600" s="9">
        <v>3</v>
      </c>
      <c r="D600" s="9">
        <v>3</v>
      </c>
      <c r="E600" s="23">
        <v>64</v>
      </c>
    </row>
    <row r="601" spans="1:5" x14ac:dyDescent="0.25">
      <c r="A601" s="21">
        <v>7695</v>
      </c>
      <c r="B601" s="22">
        <v>4.2</v>
      </c>
      <c r="C601" s="9">
        <v>4.2</v>
      </c>
      <c r="D601" s="9">
        <v>3</v>
      </c>
      <c r="E601" s="23">
        <v>582</v>
      </c>
    </row>
    <row r="602" spans="1:5" x14ac:dyDescent="0.25">
      <c r="A602" s="21">
        <v>7705</v>
      </c>
      <c r="B602" s="22">
        <v>4.0999999999999996</v>
      </c>
      <c r="C602" s="9">
        <v>4.0999999999999996</v>
      </c>
      <c r="D602" s="9">
        <v>3</v>
      </c>
      <c r="E602" s="23">
        <v>434</v>
      </c>
    </row>
    <row r="603" spans="1:5" x14ac:dyDescent="0.25">
      <c r="A603" s="21">
        <v>7712</v>
      </c>
      <c r="B603" s="22">
        <v>4.0999999999999996</v>
      </c>
      <c r="C603" s="9">
        <v>4.0999999999999996</v>
      </c>
      <c r="D603" s="9">
        <v>3</v>
      </c>
      <c r="E603" s="23">
        <v>490</v>
      </c>
    </row>
    <row r="604" spans="1:5" x14ac:dyDescent="0.25">
      <c r="A604" s="21">
        <v>7713</v>
      </c>
      <c r="B604" s="22">
        <v>1</v>
      </c>
      <c r="C604" s="9">
        <v>1</v>
      </c>
      <c r="D604" s="9">
        <v>1</v>
      </c>
      <c r="E604" s="23">
        <v>0</v>
      </c>
    </row>
    <row r="605" spans="1:5" x14ac:dyDescent="0.25">
      <c r="A605" s="21">
        <v>7714</v>
      </c>
      <c r="B605" s="22">
        <v>4.0999999999999996</v>
      </c>
      <c r="C605" s="9">
        <v>4.0999999999999996</v>
      </c>
      <c r="D605" s="9">
        <v>3</v>
      </c>
      <c r="E605" s="23">
        <v>63</v>
      </c>
    </row>
    <row r="606" spans="1:5" x14ac:dyDescent="0.25">
      <c r="A606" s="21">
        <v>7715</v>
      </c>
      <c r="B606" s="22">
        <v>3.3</v>
      </c>
      <c r="C606" s="9">
        <v>3.3</v>
      </c>
      <c r="D606" s="9">
        <v>2</v>
      </c>
      <c r="E606" s="23">
        <v>0</v>
      </c>
    </row>
    <row r="607" spans="1:5" x14ac:dyDescent="0.25">
      <c r="A607" s="21">
        <v>7716</v>
      </c>
      <c r="B607" s="22">
        <v>1</v>
      </c>
      <c r="C607" s="9">
        <v>1</v>
      </c>
      <c r="D607" s="9">
        <v>1</v>
      </c>
      <c r="E607" s="23">
        <v>0</v>
      </c>
    </row>
    <row r="608" spans="1:5" x14ac:dyDescent="0.25">
      <c r="A608" s="21">
        <v>7718</v>
      </c>
      <c r="B608" s="22">
        <v>4.0999999999999996</v>
      </c>
      <c r="C608" s="9">
        <v>4.0999999999999996</v>
      </c>
      <c r="D608" s="9">
        <v>3</v>
      </c>
      <c r="E608" s="23">
        <v>429</v>
      </c>
    </row>
    <row r="609" spans="1:5" x14ac:dyDescent="0.25">
      <c r="A609" s="21">
        <v>7719</v>
      </c>
      <c r="B609" s="22">
        <v>3</v>
      </c>
      <c r="C609" s="9">
        <v>3</v>
      </c>
      <c r="D609" s="9">
        <v>3</v>
      </c>
      <c r="E609" s="23">
        <v>398</v>
      </c>
    </row>
    <row r="610" spans="1:5" x14ac:dyDescent="0.25">
      <c r="A610" s="21">
        <v>7724</v>
      </c>
      <c r="B610" s="22">
        <v>3.0999999999999996</v>
      </c>
      <c r="C610" s="9">
        <v>3.0999999999999996</v>
      </c>
      <c r="D610" s="9">
        <v>2</v>
      </c>
      <c r="E610" s="23">
        <v>0</v>
      </c>
    </row>
    <row r="611" spans="1:5" x14ac:dyDescent="0.25">
      <c r="A611" s="21">
        <v>7727</v>
      </c>
      <c r="B611" s="22">
        <v>4.0999999999999996</v>
      </c>
      <c r="C611" s="9">
        <v>4.0999999999999996</v>
      </c>
      <c r="D611" s="9">
        <v>3</v>
      </c>
      <c r="E611" s="23">
        <v>308</v>
      </c>
    </row>
    <row r="612" spans="1:5" x14ac:dyDescent="0.25">
      <c r="A612" s="21">
        <v>7728</v>
      </c>
      <c r="B612" s="22">
        <v>1</v>
      </c>
      <c r="C612" s="9">
        <v>1</v>
      </c>
      <c r="D612" s="9">
        <v>1</v>
      </c>
      <c r="E612" s="23">
        <v>0</v>
      </c>
    </row>
    <row r="613" spans="1:5" x14ac:dyDescent="0.25">
      <c r="A613" s="21">
        <v>7741</v>
      </c>
      <c r="B613" s="22">
        <v>1</v>
      </c>
      <c r="C613" s="9">
        <v>1</v>
      </c>
      <c r="D613" s="9">
        <v>1</v>
      </c>
      <c r="E613" s="23">
        <v>0</v>
      </c>
    </row>
    <row r="614" spans="1:5" x14ac:dyDescent="0.25">
      <c r="A614" s="21">
        <v>7742</v>
      </c>
      <c r="B614" s="22">
        <v>1</v>
      </c>
      <c r="C614" s="9">
        <v>1</v>
      </c>
      <c r="D614" s="9">
        <v>1</v>
      </c>
      <c r="E614" s="23">
        <v>0</v>
      </c>
    </row>
    <row r="615" spans="1:5" x14ac:dyDescent="0.25">
      <c r="A615" s="21">
        <v>7745</v>
      </c>
      <c r="B615" s="22">
        <v>1</v>
      </c>
      <c r="C615" s="9">
        <v>1</v>
      </c>
      <c r="D615" s="9">
        <v>1</v>
      </c>
      <c r="E615" s="23">
        <v>0</v>
      </c>
    </row>
    <row r="616" spans="1:5" x14ac:dyDescent="0.25">
      <c r="A616" s="21">
        <v>7748</v>
      </c>
      <c r="B616" s="22">
        <v>1</v>
      </c>
      <c r="C616" s="9">
        <v>1</v>
      </c>
      <c r="D616" s="9">
        <v>1</v>
      </c>
      <c r="E616" s="23">
        <v>0</v>
      </c>
    </row>
    <row r="617" spans="1:5" x14ac:dyDescent="0.25">
      <c r="A617" s="21">
        <v>7750</v>
      </c>
      <c r="B617" s="22">
        <v>1</v>
      </c>
      <c r="C617" s="9">
        <v>1</v>
      </c>
      <c r="D617" s="9">
        <v>1</v>
      </c>
      <c r="E617" s="23">
        <v>0</v>
      </c>
    </row>
    <row r="618" spans="1:5" x14ac:dyDescent="0.25">
      <c r="A618" s="21">
        <v>7757</v>
      </c>
      <c r="B618" s="22">
        <v>3</v>
      </c>
      <c r="C618" s="9">
        <v>3</v>
      </c>
      <c r="D618" s="9">
        <v>3</v>
      </c>
      <c r="E618" s="23">
        <v>80</v>
      </c>
    </row>
    <row r="619" spans="1:5" x14ac:dyDescent="0.25">
      <c r="A619" s="21">
        <v>7760</v>
      </c>
      <c r="B619" s="22">
        <v>1</v>
      </c>
      <c r="C619" s="9">
        <v>1</v>
      </c>
      <c r="D619" s="9">
        <v>1</v>
      </c>
      <c r="E619" s="23">
        <v>0</v>
      </c>
    </row>
    <row r="620" spans="1:5" x14ac:dyDescent="0.25">
      <c r="A620" s="21">
        <v>7761</v>
      </c>
      <c r="B620" s="22">
        <v>1</v>
      </c>
      <c r="C620" s="9">
        <v>1</v>
      </c>
      <c r="D620" s="9">
        <v>1</v>
      </c>
      <c r="E620" s="23">
        <v>0</v>
      </c>
    </row>
    <row r="621" spans="1:5" x14ac:dyDescent="0.25">
      <c r="A621" s="21">
        <v>7762</v>
      </c>
      <c r="B621" s="22">
        <v>1</v>
      </c>
      <c r="C621" s="9">
        <v>1</v>
      </c>
      <c r="D621" s="9">
        <v>1</v>
      </c>
      <c r="E621" s="23">
        <v>0</v>
      </c>
    </row>
    <row r="622" spans="1:5" x14ac:dyDescent="0.25">
      <c r="A622" s="21">
        <v>7763</v>
      </c>
      <c r="B622" s="22">
        <v>2.1</v>
      </c>
      <c r="C622" s="9">
        <v>2.1</v>
      </c>
      <c r="D622" s="9">
        <v>1</v>
      </c>
      <c r="E622" s="23">
        <v>0</v>
      </c>
    </row>
    <row r="623" spans="1:5" x14ac:dyDescent="0.25">
      <c r="A623" s="21">
        <v>7773</v>
      </c>
      <c r="B623" s="22">
        <v>3.0999999999999996</v>
      </c>
      <c r="C623" s="9">
        <v>3.0999999999999996</v>
      </c>
      <c r="D623" s="9">
        <v>2</v>
      </c>
      <c r="E623" s="23">
        <v>30</v>
      </c>
    </row>
    <row r="624" spans="1:5" x14ac:dyDescent="0.25">
      <c r="A624" s="21">
        <v>7775</v>
      </c>
      <c r="B624" s="22">
        <v>1</v>
      </c>
      <c r="C624" s="9">
        <v>1</v>
      </c>
      <c r="D624" s="9">
        <v>1</v>
      </c>
      <c r="E624" s="23">
        <v>0</v>
      </c>
    </row>
    <row r="625" spans="1:5" x14ac:dyDescent="0.25">
      <c r="A625" s="21">
        <v>7781</v>
      </c>
      <c r="B625" s="22">
        <v>1</v>
      </c>
      <c r="C625" s="9">
        <v>1</v>
      </c>
      <c r="D625" s="9">
        <v>1</v>
      </c>
      <c r="E625" s="23">
        <v>0</v>
      </c>
    </row>
    <row r="626" spans="1:5" x14ac:dyDescent="0.25">
      <c r="A626" s="21">
        <v>7784</v>
      </c>
      <c r="B626" s="22">
        <v>1</v>
      </c>
      <c r="C626" s="9">
        <v>1</v>
      </c>
      <c r="D626" s="9">
        <v>1</v>
      </c>
      <c r="E626" s="23">
        <v>0</v>
      </c>
    </row>
    <row r="627" spans="1:5" x14ac:dyDescent="0.25">
      <c r="A627" s="21">
        <v>7787</v>
      </c>
      <c r="B627" s="22">
        <v>1</v>
      </c>
      <c r="C627" s="9">
        <v>1</v>
      </c>
      <c r="D627" s="9">
        <v>1</v>
      </c>
      <c r="E627" s="23">
        <v>0</v>
      </c>
    </row>
    <row r="628" spans="1:5" x14ac:dyDescent="0.25">
      <c r="A628" s="21">
        <v>7788</v>
      </c>
      <c r="B628" s="22">
        <v>5</v>
      </c>
      <c r="C628" s="9">
        <v>5</v>
      </c>
      <c r="D628" s="9">
        <v>3</v>
      </c>
      <c r="E628" s="23">
        <v>191</v>
      </c>
    </row>
    <row r="629" spans="1:5" x14ac:dyDescent="0.25">
      <c r="A629" s="21">
        <v>7793</v>
      </c>
      <c r="B629" s="22">
        <v>1</v>
      </c>
      <c r="C629" s="9">
        <v>1</v>
      </c>
      <c r="D629" s="9">
        <v>1</v>
      </c>
      <c r="E629" s="23">
        <v>0</v>
      </c>
    </row>
    <row r="630" spans="1:5" x14ac:dyDescent="0.25">
      <c r="A630" s="21">
        <v>7794</v>
      </c>
      <c r="B630" s="22">
        <v>2.2000000000000002</v>
      </c>
      <c r="C630" s="9">
        <v>2.2000000000000002</v>
      </c>
      <c r="D630" s="9">
        <v>1</v>
      </c>
      <c r="E630" s="23">
        <v>0</v>
      </c>
    </row>
    <row r="631" spans="1:5" x14ac:dyDescent="0.25">
      <c r="A631" s="21">
        <v>7796</v>
      </c>
      <c r="B631" s="22">
        <v>1</v>
      </c>
      <c r="C631" s="9">
        <v>1</v>
      </c>
      <c r="D631" s="9">
        <v>1</v>
      </c>
      <c r="E631" s="23">
        <v>0</v>
      </c>
    </row>
    <row r="632" spans="1:5" x14ac:dyDescent="0.25">
      <c r="A632" s="21">
        <v>7797</v>
      </c>
      <c r="B632" s="22">
        <v>3</v>
      </c>
      <c r="C632" s="9">
        <v>3</v>
      </c>
      <c r="D632" s="9">
        <v>3</v>
      </c>
      <c r="E632" s="23">
        <v>338</v>
      </c>
    </row>
    <row r="633" spans="1:5" x14ac:dyDescent="0.25">
      <c r="A633" s="21">
        <v>7802</v>
      </c>
      <c r="B633" s="22">
        <v>4.3</v>
      </c>
      <c r="C633" s="9">
        <v>4.3</v>
      </c>
      <c r="D633" s="9">
        <v>3</v>
      </c>
      <c r="E633" s="23">
        <v>398</v>
      </c>
    </row>
    <row r="634" spans="1:5" x14ac:dyDescent="0.25">
      <c r="A634" s="21">
        <v>7805</v>
      </c>
      <c r="B634" s="22">
        <v>4.0999999999999996</v>
      </c>
      <c r="C634" s="9">
        <v>4.0999999999999996</v>
      </c>
      <c r="D634" s="9">
        <v>3</v>
      </c>
      <c r="E634" s="23">
        <v>497</v>
      </c>
    </row>
    <row r="635" spans="1:5" x14ac:dyDescent="0.25">
      <c r="A635" s="21">
        <v>7812</v>
      </c>
      <c r="B635" s="22">
        <v>2.1</v>
      </c>
      <c r="C635" s="9">
        <v>2.1</v>
      </c>
      <c r="D635" s="9">
        <v>1</v>
      </c>
      <c r="E635" s="23">
        <v>0</v>
      </c>
    </row>
    <row r="636" spans="1:5" x14ac:dyDescent="0.25">
      <c r="A636" s="21">
        <v>7824</v>
      </c>
      <c r="B636" s="22">
        <v>3</v>
      </c>
      <c r="C636" s="9">
        <v>3</v>
      </c>
      <c r="D636" s="9">
        <v>3</v>
      </c>
      <c r="E636" s="23">
        <v>305</v>
      </c>
    </row>
    <row r="637" spans="1:5" x14ac:dyDescent="0.25">
      <c r="A637" s="21">
        <v>7830</v>
      </c>
      <c r="B637" s="22">
        <v>1</v>
      </c>
      <c r="C637" s="9">
        <v>1</v>
      </c>
      <c r="D637" s="9">
        <v>1</v>
      </c>
      <c r="E637" s="23">
        <v>0</v>
      </c>
    </row>
    <row r="638" spans="1:5" x14ac:dyDescent="0.25">
      <c r="A638" s="21">
        <v>7832</v>
      </c>
      <c r="B638" s="22">
        <v>1</v>
      </c>
      <c r="C638" s="9">
        <v>1</v>
      </c>
      <c r="D638" s="9">
        <v>1</v>
      </c>
      <c r="E638" s="23">
        <v>0</v>
      </c>
    </row>
    <row r="639" spans="1:5" x14ac:dyDescent="0.25">
      <c r="A639" s="21">
        <v>7833</v>
      </c>
      <c r="B639" s="22">
        <v>1</v>
      </c>
      <c r="C639" s="9">
        <v>1</v>
      </c>
      <c r="D639" s="9">
        <v>1</v>
      </c>
      <c r="E639" s="23">
        <v>0</v>
      </c>
    </row>
    <row r="640" spans="1:5" x14ac:dyDescent="0.25">
      <c r="A640" s="21">
        <v>7836</v>
      </c>
      <c r="B640" s="22">
        <v>1</v>
      </c>
      <c r="C640" s="9">
        <v>1</v>
      </c>
      <c r="D640" s="9">
        <v>1</v>
      </c>
      <c r="E640" s="23">
        <v>0</v>
      </c>
    </row>
    <row r="641" spans="1:5" x14ac:dyDescent="0.25">
      <c r="A641" s="21">
        <v>7845</v>
      </c>
      <c r="B641" s="22">
        <v>1</v>
      </c>
      <c r="C641" s="9">
        <v>1</v>
      </c>
      <c r="D641" s="9">
        <v>1</v>
      </c>
      <c r="E641" s="23">
        <v>0</v>
      </c>
    </row>
    <row r="642" spans="1:5" x14ac:dyDescent="0.25">
      <c r="A642" s="21">
        <v>7853</v>
      </c>
      <c r="B642" s="22">
        <v>1</v>
      </c>
      <c r="C642" s="9">
        <v>1</v>
      </c>
      <c r="D642" s="9">
        <v>1</v>
      </c>
      <c r="E642" s="23">
        <v>1</v>
      </c>
    </row>
    <row r="643" spans="1:5" x14ac:dyDescent="0.25">
      <c r="A643" s="21">
        <v>7855</v>
      </c>
      <c r="B643" s="22">
        <v>1</v>
      </c>
      <c r="C643" s="9">
        <v>1</v>
      </c>
      <c r="D643" s="9">
        <v>1</v>
      </c>
      <c r="E643" s="23">
        <v>0</v>
      </c>
    </row>
    <row r="644" spans="1:5" x14ac:dyDescent="0.25">
      <c r="A644" s="21">
        <v>7858</v>
      </c>
      <c r="B644" s="22">
        <v>1</v>
      </c>
      <c r="C644" s="9">
        <v>1</v>
      </c>
      <c r="D644" s="9">
        <v>1</v>
      </c>
      <c r="E644" s="23">
        <v>0</v>
      </c>
    </row>
    <row r="645" spans="1:5" x14ac:dyDescent="0.25">
      <c r="A645" s="21">
        <v>7859</v>
      </c>
      <c r="B645" s="22">
        <v>2.1</v>
      </c>
      <c r="C645" s="9">
        <v>2.1</v>
      </c>
      <c r="D645" s="9">
        <v>1</v>
      </c>
      <c r="E645" s="23">
        <v>0</v>
      </c>
    </row>
    <row r="646" spans="1:5" x14ac:dyDescent="0.25">
      <c r="A646" s="21">
        <v>7861</v>
      </c>
      <c r="B646" s="22">
        <v>1</v>
      </c>
      <c r="C646" s="9">
        <v>1</v>
      </c>
      <c r="D646" s="9">
        <v>1</v>
      </c>
      <c r="E646" s="23">
        <v>0</v>
      </c>
    </row>
    <row r="647" spans="1:5" x14ac:dyDescent="0.25">
      <c r="A647" s="21">
        <v>7869</v>
      </c>
      <c r="B647" s="22">
        <v>3.3</v>
      </c>
      <c r="C647" s="9">
        <v>3.3</v>
      </c>
      <c r="D647" s="9">
        <v>2</v>
      </c>
      <c r="E647" s="23">
        <v>0</v>
      </c>
    </row>
    <row r="648" spans="1:5" x14ac:dyDescent="0.25">
      <c r="A648" s="21">
        <v>7878</v>
      </c>
      <c r="B648" s="22">
        <v>4.0999999999999996</v>
      </c>
      <c r="C648" s="9">
        <v>4.0999999999999996</v>
      </c>
      <c r="D648" s="9">
        <v>3</v>
      </c>
      <c r="E648" s="23">
        <v>589</v>
      </c>
    </row>
    <row r="649" spans="1:5" x14ac:dyDescent="0.25">
      <c r="A649" s="21">
        <v>7886</v>
      </c>
      <c r="B649" s="22">
        <v>2.2000000000000002</v>
      </c>
      <c r="C649" s="9">
        <v>2.2000000000000002</v>
      </c>
      <c r="D649" s="9">
        <v>1</v>
      </c>
      <c r="E649" s="23">
        <v>0</v>
      </c>
    </row>
    <row r="650" spans="1:5" x14ac:dyDescent="0.25">
      <c r="A650" s="21">
        <v>7906</v>
      </c>
      <c r="B650" s="22">
        <v>1</v>
      </c>
      <c r="C650" s="9">
        <v>1</v>
      </c>
      <c r="D650" s="9">
        <v>1</v>
      </c>
      <c r="E650" s="23">
        <v>0</v>
      </c>
    </row>
    <row r="651" spans="1:5" x14ac:dyDescent="0.25">
      <c r="A651" s="21">
        <v>7918</v>
      </c>
      <c r="B651" s="22">
        <v>2.2000000000000002</v>
      </c>
      <c r="C651" s="9">
        <v>2.2000000000000002</v>
      </c>
      <c r="D651" s="9">
        <v>1</v>
      </c>
      <c r="E651" s="23">
        <v>0</v>
      </c>
    </row>
    <row r="652" spans="1:5" x14ac:dyDescent="0.25">
      <c r="A652" s="21">
        <v>8001</v>
      </c>
      <c r="B652" s="22">
        <v>1</v>
      </c>
      <c r="C652" s="9">
        <v>1</v>
      </c>
      <c r="D652" s="9">
        <v>1</v>
      </c>
      <c r="E652" s="23">
        <v>0</v>
      </c>
    </row>
    <row r="653" spans="1:5" x14ac:dyDescent="0.25">
      <c r="A653" s="21">
        <v>8003</v>
      </c>
      <c r="B653" s="22">
        <v>1</v>
      </c>
      <c r="C653" s="9">
        <v>1</v>
      </c>
      <c r="D653" s="9">
        <v>1</v>
      </c>
      <c r="E653" s="23">
        <v>0</v>
      </c>
    </row>
    <row r="654" spans="1:5" x14ac:dyDescent="0.25">
      <c r="A654" s="21">
        <v>8005</v>
      </c>
      <c r="B654" s="22">
        <v>1</v>
      </c>
      <c r="C654" s="9">
        <v>1</v>
      </c>
      <c r="D654" s="9">
        <v>1</v>
      </c>
      <c r="E654" s="23">
        <v>0</v>
      </c>
    </row>
    <row r="655" spans="1:5" x14ac:dyDescent="0.25">
      <c r="A655" s="21">
        <v>8007</v>
      </c>
      <c r="B655" s="22">
        <v>1</v>
      </c>
      <c r="C655" s="9">
        <v>1</v>
      </c>
      <c r="D655" s="9">
        <v>1</v>
      </c>
      <c r="E655" s="23">
        <v>0</v>
      </c>
    </row>
    <row r="656" spans="1:5" x14ac:dyDescent="0.25">
      <c r="A656" s="21">
        <v>8011</v>
      </c>
      <c r="B656" s="22">
        <v>3</v>
      </c>
      <c r="C656" s="9">
        <v>3</v>
      </c>
      <c r="D656" s="9">
        <v>1</v>
      </c>
      <c r="E656" s="23">
        <v>0</v>
      </c>
    </row>
    <row r="657" spans="1:5" x14ac:dyDescent="0.25">
      <c r="A657" s="21">
        <v>8012</v>
      </c>
      <c r="B657" s="22">
        <v>1</v>
      </c>
      <c r="C657" s="9">
        <v>1</v>
      </c>
      <c r="D657" s="9">
        <v>1</v>
      </c>
      <c r="E657" s="23">
        <v>0</v>
      </c>
    </row>
    <row r="658" spans="1:5" x14ac:dyDescent="0.25">
      <c r="A658" s="21">
        <v>8014</v>
      </c>
      <c r="B658" s="22">
        <v>1</v>
      </c>
      <c r="C658" s="9">
        <v>1</v>
      </c>
      <c r="D658" s="9">
        <v>1</v>
      </c>
      <c r="E658" s="23">
        <v>2</v>
      </c>
    </row>
    <row r="659" spans="1:5" x14ac:dyDescent="0.25">
      <c r="A659" s="21">
        <v>8021</v>
      </c>
      <c r="B659" s="22">
        <v>1</v>
      </c>
      <c r="C659" s="9">
        <v>1</v>
      </c>
      <c r="D659" s="9">
        <v>1</v>
      </c>
      <c r="E659" s="23">
        <v>0</v>
      </c>
    </row>
    <row r="660" spans="1:5" x14ac:dyDescent="0.25">
      <c r="A660" s="21">
        <v>8022</v>
      </c>
      <c r="B660" s="22">
        <v>1</v>
      </c>
      <c r="C660" s="9">
        <v>1</v>
      </c>
      <c r="D660" s="9">
        <v>1</v>
      </c>
      <c r="E660" s="23">
        <v>0</v>
      </c>
    </row>
    <row r="661" spans="1:5" x14ac:dyDescent="0.25">
      <c r="A661" s="21">
        <v>8026</v>
      </c>
      <c r="B661" s="22">
        <v>1</v>
      </c>
      <c r="C661" s="9">
        <v>1</v>
      </c>
      <c r="D661" s="9">
        <v>1</v>
      </c>
      <c r="E661" s="23">
        <v>0</v>
      </c>
    </row>
    <row r="662" spans="1:5" x14ac:dyDescent="0.25">
      <c r="A662" s="21">
        <v>8055</v>
      </c>
      <c r="B662" s="22">
        <v>2.2000000000000002</v>
      </c>
      <c r="C662" s="9">
        <v>2.2000000000000002</v>
      </c>
      <c r="D662" s="9">
        <v>1</v>
      </c>
      <c r="E662" s="23">
        <v>0</v>
      </c>
    </row>
    <row r="663" spans="1:5" x14ac:dyDescent="0.25">
      <c r="A663" s="21">
        <v>8057</v>
      </c>
      <c r="B663" s="22">
        <v>1</v>
      </c>
      <c r="C663" s="9">
        <v>1</v>
      </c>
      <c r="D663" s="9">
        <v>1</v>
      </c>
      <c r="E663" s="23">
        <v>0</v>
      </c>
    </row>
    <row r="664" spans="1:5" x14ac:dyDescent="0.25">
      <c r="A664" s="21">
        <v>8058</v>
      </c>
      <c r="B664" s="22">
        <v>1</v>
      </c>
      <c r="C664" s="9">
        <v>1</v>
      </c>
      <c r="D664" s="9">
        <v>1</v>
      </c>
      <c r="E664" s="23">
        <v>0</v>
      </c>
    </row>
    <row r="665" spans="1:5" x14ac:dyDescent="0.25">
      <c r="A665" s="21">
        <v>8065</v>
      </c>
      <c r="B665" s="22">
        <v>1</v>
      </c>
      <c r="C665" s="9">
        <v>1</v>
      </c>
      <c r="D665" s="9">
        <v>1</v>
      </c>
      <c r="E665" s="23">
        <v>0</v>
      </c>
    </row>
    <row r="666" spans="1:5" x14ac:dyDescent="0.25">
      <c r="A666" s="21">
        <v>8066</v>
      </c>
      <c r="B666" s="22">
        <v>1</v>
      </c>
      <c r="C666" s="9">
        <v>1</v>
      </c>
      <c r="D666" s="9">
        <v>1</v>
      </c>
      <c r="E666" s="23">
        <v>0</v>
      </c>
    </row>
    <row r="667" spans="1:5" x14ac:dyDescent="0.25">
      <c r="A667" s="21">
        <v>8067</v>
      </c>
      <c r="B667" s="22">
        <v>1</v>
      </c>
      <c r="C667" s="9">
        <v>1</v>
      </c>
      <c r="D667" s="9">
        <v>1</v>
      </c>
      <c r="E667" s="23">
        <v>0</v>
      </c>
    </row>
    <row r="668" spans="1:5" x14ac:dyDescent="0.25">
      <c r="A668" s="21">
        <v>8068</v>
      </c>
      <c r="B668" s="22">
        <v>1</v>
      </c>
      <c r="C668" s="9">
        <v>1</v>
      </c>
      <c r="D668" s="9">
        <v>1</v>
      </c>
      <c r="E668" s="23">
        <v>0</v>
      </c>
    </row>
    <row r="669" spans="1:5" x14ac:dyDescent="0.25">
      <c r="A669" s="21">
        <v>8075</v>
      </c>
      <c r="B669" s="22">
        <v>4.2</v>
      </c>
      <c r="C669" s="9">
        <v>4.2</v>
      </c>
      <c r="D669" s="9">
        <v>3</v>
      </c>
      <c r="E669" s="23">
        <v>218</v>
      </c>
    </row>
    <row r="670" spans="1:5" x14ac:dyDescent="0.25">
      <c r="A670" s="21">
        <v>8083</v>
      </c>
      <c r="B670" s="22">
        <v>2.1</v>
      </c>
      <c r="C670" s="9">
        <v>2.1</v>
      </c>
      <c r="D670" s="9">
        <v>1</v>
      </c>
      <c r="E670" s="23">
        <v>0</v>
      </c>
    </row>
    <row r="671" spans="1:5" x14ac:dyDescent="0.25">
      <c r="A671" s="21">
        <v>8088</v>
      </c>
      <c r="B671" s="22">
        <v>3</v>
      </c>
      <c r="C671" s="9">
        <v>3</v>
      </c>
      <c r="D671" s="9">
        <v>1</v>
      </c>
      <c r="E671" s="23">
        <v>0</v>
      </c>
    </row>
    <row r="672" spans="1:5" x14ac:dyDescent="0.25">
      <c r="A672" s="21">
        <v>8094</v>
      </c>
      <c r="B672" s="22">
        <v>1</v>
      </c>
      <c r="C672" s="9">
        <v>1</v>
      </c>
      <c r="D672" s="9">
        <v>1</v>
      </c>
      <c r="E672" s="23">
        <v>0</v>
      </c>
    </row>
    <row r="673" spans="1:5" x14ac:dyDescent="0.25">
      <c r="A673" s="21">
        <v>8097</v>
      </c>
      <c r="B673" s="22">
        <v>1</v>
      </c>
      <c r="C673" s="9">
        <v>1</v>
      </c>
      <c r="D673" s="9">
        <v>1</v>
      </c>
      <c r="E673" s="23">
        <v>0</v>
      </c>
    </row>
    <row r="674" spans="1:5" x14ac:dyDescent="0.25">
      <c r="A674" s="21">
        <v>8119</v>
      </c>
      <c r="B674" s="22">
        <v>1</v>
      </c>
      <c r="C674" s="9">
        <v>1</v>
      </c>
      <c r="D674" s="9">
        <v>1</v>
      </c>
      <c r="E674" s="23">
        <v>0</v>
      </c>
    </row>
    <row r="675" spans="1:5" x14ac:dyDescent="0.25">
      <c r="A675" s="21">
        <v>8131</v>
      </c>
      <c r="B675" s="22">
        <v>1</v>
      </c>
      <c r="C675" s="9">
        <v>1</v>
      </c>
      <c r="D675" s="9">
        <v>1</v>
      </c>
      <c r="E675" s="23">
        <v>5</v>
      </c>
    </row>
    <row r="676" spans="1:5" x14ac:dyDescent="0.25">
      <c r="A676" s="21">
        <v>8132</v>
      </c>
      <c r="B676" s="22">
        <v>1</v>
      </c>
      <c r="C676" s="9">
        <v>1</v>
      </c>
      <c r="D676" s="9">
        <v>1</v>
      </c>
      <c r="E676" s="23">
        <v>0</v>
      </c>
    </row>
    <row r="677" spans="1:5" x14ac:dyDescent="0.25">
      <c r="A677" s="21">
        <v>8135</v>
      </c>
      <c r="B677" s="22">
        <v>1</v>
      </c>
      <c r="C677" s="9">
        <v>1</v>
      </c>
      <c r="D677" s="9">
        <v>1</v>
      </c>
      <c r="E677" s="23">
        <v>0</v>
      </c>
    </row>
    <row r="678" spans="1:5" x14ac:dyDescent="0.25">
      <c r="A678" s="21">
        <v>8137</v>
      </c>
      <c r="B678" s="22">
        <v>1</v>
      </c>
      <c r="C678" s="9">
        <v>1</v>
      </c>
      <c r="D678" s="9">
        <v>1</v>
      </c>
      <c r="E678" s="23">
        <v>0</v>
      </c>
    </row>
    <row r="679" spans="1:5" x14ac:dyDescent="0.25">
      <c r="A679" s="21">
        <v>8141</v>
      </c>
      <c r="B679" s="22">
        <v>4</v>
      </c>
      <c r="C679" s="9">
        <v>4</v>
      </c>
      <c r="D679" s="9">
        <v>3</v>
      </c>
      <c r="E679" s="23">
        <v>247</v>
      </c>
    </row>
    <row r="680" spans="1:5" x14ac:dyDescent="0.25">
      <c r="A680" s="21">
        <v>8148</v>
      </c>
      <c r="B680" s="22">
        <v>1</v>
      </c>
      <c r="C680" s="9">
        <v>1</v>
      </c>
      <c r="D680" s="9">
        <v>1</v>
      </c>
      <c r="E680" s="23">
        <v>0</v>
      </c>
    </row>
    <row r="681" spans="1:5" x14ac:dyDescent="0.25">
      <c r="A681" s="21">
        <v>8149</v>
      </c>
      <c r="B681" s="22">
        <v>1</v>
      </c>
      <c r="C681" s="9">
        <v>1</v>
      </c>
      <c r="D681" s="9">
        <v>1</v>
      </c>
      <c r="E681" s="23">
        <v>0</v>
      </c>
    </row>
    <row r="682" spans="1:5" x14ac:dyDescent="0.25">
      <c r="A682" s="21">
        <v>8155</v>
      </c>
      <c r="B682" s="22">
        <v>1</v>
      </c>
      <c r="C682" s="9">
        <v>1</v>
      </c>
      <c r="D682" s="9">
        <v>1</v>
      </c>
      <c r="E682" s="23">
        <v>0</v>
      </c>
    </row>
    <row r="683" spans="1:5" x14ac:dyDescent="0.25">
      <c r="A683" s="21">
        <v>8157</v>
      </c>
      <c r="B683" s="22">
        <v>1</v>
      </c>
      <c r="C683" s="9">
        <v>1</v>
      </c>
      <c r="D683" s="9">
        <v>1</v>
      </c>
      <c r="E683" s="23">
        <v>0</v>
      </c>
    </row>
    <row r="684" spans="1:5" x14ac:dyDescent="0.25">
      <c r="A684" s="21">
        <v>8162</v>
      </c>
      <c r="B684" s="22">
        <v>1</v>
      </c>
      <c r="C684" s="9">
        <v>1</v>
      </c>
      <c r="D684" s="9">
        <v>1</v>
      </c>
      <c r="E684" s="23">
        <v>0</v>
      </c>
    </row>
    <row r="685" spans="1:5" x14ac:dyDescent="0.25">
      <c r="A685" s="21">
        <v>8177</v>
      </c>
      <c r="B685" s="22">
        <v>2</v>
      </c>
      <c r="C685" s="9">
        <v>2</v>
      </c>
      <c r="D685" s="9">
        <v>1</v>
      </c>
      <c r="E685" s="23">
        <v>0</v>
      </c>
    </row>
    <row r="686" spans="1:5" x14ac:dyDescent="0.25">
      <c r="A686" s="21">
        <v>8181</v>
      </c>
      <c r="B686" s="22">
        <v>1</v>
      </c>
      <c r="C686" s="9">
        <v>1</v>
      </c>
      <c r="D686" s="9">
        <v>1</v>
      </c>
      <c r="E686" s="23">
        <v>0</v>
      </c>
    </row>
    <row r="687" spans="1:5" x14ac:dyDescent="0.25">
      <c r="A687" s="21">
        <v>8192</v>
      </c>
      <c r="B687" s="22">
        <v>4</v>
      </c>
      <c r="C687" s="9">
        <v>4</v>
      </c>
      <c r="D687" s="9">
        <v>3</v>
      </c>
      <c r="E687" s="23">
        <v>147</v>
      </c>
    </row>
    <row r="688" spans="1:5" x14ac:dyDescent="0.25">
      <c r="A688" s="21">
        <v>8193</v>
      </c>
      <c r="B688" s="22">
        <v>4</v>
      </c>
      <c r="C688" s="9">
        <v>4</v>
      </c>
      <c r="D688" s="9">
        <v>3</v>
      </c>
      <c r="E688" s="23">
        <v>134</v>
      </c>
    </row>
    <row r="689" spans="1:5" x14ac:dyDescent="0.25">
      <c r="A689" s="21">
        <v>8197</v>
      </c>
      <c r="B689" s="22">
        <v>1</v>
      </c>
      <c r="C689" s="9">
        <v>1</v>
      </c>
      <c r="D689" s="9">
        <v>1</v>
      </c>
      <c r="E689" s="23">
        <v>0</v>
      </c>
    </row>
    <row r="690" spans="1:5" x14ac:dyDescent="0.25">
      <c r="A690" s="21">
        <v>8199</v>
      </c>
      <c r="B690" s="22">
        <v>1</v>
      </c>
      <c r="C690" s="9">
        <v>1</v>
      </c>
      <c r="D690" s="9">
        <v>1</v>
      </c>
      <c r="E690" s="23">
        <v>0</v>
      </c>
    </row>
    <row r="691" spans="1:5" x14ac:dyDescent="0.25">
      <c r="A691" s="21">
        <v>8203</v>
      </c>
      <c r="B691" s="22">
        <v>4.2</v>
      </c>
      <c r="C691" s="9">
        <v>4.2</v>
      </c>
      <c r="D691" s="9">
        <v>3</v>
      </c>
      <c r="E691" s="23">
        <v>386</v>
      </c>
    </row>
    <row r="692" spans="1:5" x14ac:dyDescent="0.25">
      <c r="A692" s="21">
        <v>8204</v>
      </c>
      <c r="B692" s="22">
        <v>4.2</v>
      </c>
      <c r="C692" s="9">
        <v>4.2</v>
      </c>
      <c r="D692" s="9">
        <v>3</v>
      </c>
      <c r="E692" s="23">
        <v>415</v>
      </c>
    </row>
    <row r="693" spans="1:5" x14ac:dyDescent="0.25">
      <c r="A693" s="21">
        <v>8206</v>
      </c>
      <c r="B693" s="22">
        <v>1</v>
      </c>
      <c r="C693" s="9">
        <v>1</v>
      </c>
      <c r="D693" s="9">
        <v>1</v>
      </c>
      <c r="E693" s="23">
        <v>0</v>
      </c>
    </row>
    <row r="694" spans="1:5" x14ac:dyDescent="0.25">
      <c r="A694" s="21">
        <v>8216</v>
      </c>
      <c r="B694" s="22">
        <v>4</v>
      </c>
      <c r="C694" s="9">
        <v>4</v>
      </c>
      <c r="D694" s="9">
        <v>3</v>
      </c>
      <c r="E694" s="23">
        <v>139</v>
      </c>
    </row>
    <row r="695" spans="1:5" x14ac:dyDescent="0.25">
      <c r="A695" s="21">
        <v>8217</v>
      </c>
      <c r="B695" s="22">
        <v>2.1</v>
      </c>
      <c r="C695" s="9">
        <v>2.1</v>
      </c>
      <c r="D695" s="9">
        <v>1</v>
      </c>
      <c r="E695" s="23">
        <v>1</v>
      </c>
    </row>
    <row r="696" spans="1:5" x14ac:dyDescent="0.25">
      <c r="A696" s="21">
        <v>8229</v>
      </c>
      <c r="B696" s="22">
        <v>1</v>
      </c>
      <c r="C696" s="9">
        <v>1</v>
      </c>
      <c r="D696" s="9">
        <v>1</v>
      </c>
      <c r="E696" s="23">
        <v>0</v>
      </c>
    </row>
    <row r="697" spans="1:5" x14ac:dyDescent="0.25">
      <c r="A697" s="21">
        <v>8233</v>
      </c>
      <c r="B697" s="22">
        <v>4</v>
      </c>
      <c r="C697" s="9">
        <v>4</v>
      </c>
      <c r="D697" s="9">
        <v>3</v>
      </c>
      <c r="E697" s="23">
        <v>1736</v>
      </c>
    </row>
    <row r="698" spans="1:5" x14ac:dyDescent="0.25">
      <c r="A698" s="21">
        <v>8234</v>
      </c>
      <c r="B698" s="22">
        <v>1</v>
      </c>
      <c r="C698" s="9">
        <v>1</v>
      </c>
      <c r="D698" s="9">
        <v>1</v>
      </c>
      <c r="E698" s="23">
        <v>0</v>
      </c>
    </row>
    <row r="699" spans="1:5" x14ac:dyDescent="0.25">
      <c r="A699" s="21">
        <v>8235</v>
      </c>
      <c r="B699" s="22">
        <v>1</v>
      </c>
      <c r="C699" s="9">
        <v>1</v>
      </c>
      <c r="D699" s="9">
        <v>1</v>
      </c>
      <c r="E699" s="23">
        <v>0</v>
      </c>
    </row>
    <row r="700" spans="1:5" x14ac:dyDescent="0.25">
      <c r="A700" s="21">
        <v>8236</v>
      </c>
      <c r="B700" s="22">
        <v>1</v>
      </c>
      <c r="C700" s="9">
        <v>1</v>
      </c>
      <c r="D700" s="9">
        <v>1</v>
      </c>
      <c r="E700" s="23">
        <v>0</v>
      </c>
    </row>
    <row r="701" spans="1:5" x14ac:dyDescent="0.25">
      <c r="A701" s="21">
        <v>8237</v>
      </c>
      <c r="B701" s="22">
        <v>1</v>
      </c>
      <c r="C701" s="9">
        <v>1</v>
      </c>
      <c r="D701" s="9">
        <v>1</v>
      </c>
      <c r="E701" s="23">
        <v>0</v>
      </c>
    </row>
    <row r="702" spans="1:5" x14ac:dyDescent="0.25">
      <c r="A702" s="21">
        <v>8239</v>
      </c>
      <c r="B702" s="22">
        <v>2.1</v>
      </c>
      <c r="C702" s="9">
        <v>2.1</v>
      </c>
      <c r="D702" s="9">
        <v>1</v>
      </c>
      <c r="E702" s="23">
        <v>0</v>
      </c>
    </row>
    <row r="703" spans="1:5" x14ac:dyDescent="0.25">
      <c r="A703" s="21">
        <v>8242</v>
      </c>
      <c r="B703" s="22">
        <v>1</v>
      </c>
      <c r="C703" s="9">
        <v>1</v>
      </c>
      <c r="D703" s="9">
        <v>1</v>
      </c>
      <c r="E703" s="23">
        <v>0</v>
      </c>
    </row>
    <row r="704" spans="1:5" x14ac:dyDescent="0.25">
      <c r="A704" s="21">
        <v>8247</v>
      </c>
      <c r="B704" s="22">
        <v>1</v>
      </c>
      <c r="C704" s="9">
        <v>1</v>
      </c>
      <c r="D704" s="9">
        <v>1</v>
      </c>
      <c r="E704" s="23">
        <v>0</v>
      </c>
    </row>
    <row r="705" spans="1:5" x14ac:dyDescent="0.25">
      <c r="A705" s="21">
        <v>8253</v>
      </c>
      <c r="B705" s="22">
        <v>1</v>
      </c>
      <c r="C705" s="9">
        <v>1</v>
      </c>
      <c r="D705" s="9">
        <v>1</v>
      </c>
      <c r="E705" s="23">
        <v>0</v>
      </c>
    </row>
    <row r="706" spans="1:5" x14ac:dyDescent="0.25">
      <c r="A706" s="21">
        <v>8254</v>
      </c>
      <c r="B706" s="22">
        <v>1</v>
      </c>
      <c r="C706" s="9">
        <v>1</v>
      </c>
      <c r="D706" s="9">
        <v>1</v>
      </c>
      <c r="E706" s="23">
        <v>0</v>
      </c>
    </row>
    <row r="707" spans="1:5" x14ac:dyDescent="0.25">
      <c r="A707" s="21">
        <v>8309</v>
      </c>
      <c r="B707" s="22">
        <v>1</v>
      </c>
      <c r="C707" s="9">
        <v>1</v>
      </c>
      <c r="D707" s="9">
        <v>1</v>
      </c>
      <c r="E707" s="23">
        <v>0</v>
      </c>
    </row>
    <row r="708" spans="1:5" x14ac:dyDescent="0.25">
      <c r="A708" s="21">
        <v>8314</v>
      </c>
      <c r="B708" s="22">
        <v>1</v>
      </c>
      <c r="C708" s="9">
        <v>1</v>
      </c>
      <c r="D708" s="9">
        <v>1</v>
      </c>
      <c r="E708" s="23">
        <v>0</v>
      </c>
    </row>
    <row r="709" spans="1:5" x14ac:dyDescent="0.25">
      <c r="A709" s="21">
        <v>8319</v>
      </c>
      <c r="B709" s="22">
        <v>1</v>
      </c>
      <c r="C709" s="9">
        <v>1</v>
      </c>
      <c r="D709" s="9">
        <v>1</v>
      </c>
      <c r="E709" s="23">
        <v>0</v>
      </c>
    </row>
    <row r="710" spans="1:5" x14ac:dyDescent="0.25">
      <c r="A710" s="21">
        <v>8320</v>
      </c>
      <c r="B710" s="22">
        <v>1</v>
      </c>
      <c r="C710" s="9">
        <v>1</v>
      </c>
      <c r="D710" s="9">
        <v>1</v>
      </c>
      <c r="E710" s="23">
        <v>0</v>
      </c>
    </row>
    <row r="711" spans="1:5" x14ac:dyDescent="0.25">
      <c r="A711" s="21">
        <v>8321</v>
      </c>
      <c r="B711" s="22">
        <v>1</v>
      </c>
      <c r="C711" s="9">
        <v>1</v>
      </c>
      <c r="D711" s="9">
        <v>1</v>
      </c>
      <c r="E711" s="23">
        <v>0</v>
      </c>
    </row>
    <row r="712" spans="1:5" x14ac:dyDescent="0.25">
      <c r="A712" s="21">
        <v>8322</v>
      </c>
      <c r="B712" s="22">
        <v>1</v>
      </c>
      <c r="C712" s="9">
        <v>1</v>
      </c>
      <c r="D712" s="9">
        <v>1</v>
      </c>
      <c r="E712" s="23">
        <v>0</v>
      </c>
    </row>
    <row r="713" spans="1:5" x14ac:dyDescent="0.25">
      <c r="A713" s="21">
        <v>8323</v>
      </c>
      <c r="B713" s="22">
        <v>2</v>
      </c>
      <c r="C713" s="9">
        <v>2</v>
      </c>
      <c r="D713" s="9">
        <v>2</v>
      </c>
      <c r="E713" s="23">
        <v>10</v>
      </c>
    </row>
    <row r="714" spans="1:5" x14ac:dyDescent="0.25">
      <c r="A714" s="21">
        <v>8325</v>
      </c>
      <c r="B714" s="22">
        <v>1</v>
      </c>
      <c r="C714" s="9">
        <v>1</v>
      </c>
      <c r="D714" s="9">
        <v>1</v>
      </c>
      <c r="E714" s="23">
        <v>0</v>
      </c>
    </row>
    <row r="715" spans="1:5" x14ac:dyDescent="0.25">
      <c r="A715" s="21">
        <v>8337</v>
      </c>
      <c r="B715" s="22">
        <v>1</v>
      </c>
      <c r="C715" s="9">
        <v>1</v>
      </c>
      <c r="D715" s="9">
        <v>1</v>
      </c>
      <c r="E715" s="23">
        <v>0</v>
      </c>
    </row>
    <row r="716" spans="1:5" x14ac:dyDescent="0.25">
      <c r="A716" s="21">
        <v>8341</v>
      </c>
      <c r="B716" s="22">
        <v>1</v>
      </c>
      <c r="C716" s="9">
        <v>1</v>
      </c>
      <c r="D716" s="9">
        <v>1</v>
      </c>
      <c r="E716" s="23">
        <v>0</v>
      </c>
    </row>
    <row r="717" spans="1:5" x14ac:dyDescent="0.25">
      <c r="A717" s="21">
        <v>8360</v>
      </c>
      <c r="B717" s="22">
        <v>1</v>
      </c>
      <c r="C717" s="9">
        <v>1</v>
      </c>
      <c r="D717" s="9">
        <v>1</v>
      </c>
      <c r="E717" s="23">
        <v>0</v>
      </c>
    </row>
    <row r="718" spans="1:5" x14ac:dyDescent="0.25">
      <c r="A718" s="21" t="s">
        <v>47</v>
      </c>
      <c r="B718" s="22" t="e">
        <v>#N/A</v>
      </c>
      <c r="C718" s="9" t="e">
        <v>#N/A</v>
      </c>
      <c r="D718" s="9">
        <v>3</v>
      </c>
      <c r="E718" s="23">
        <v>0</v>
      </c>
    </row>
    <row r="719" spans="1:5" x14ac:dyDescent="0.25">
      <c r="A719" s="21" t="s">
        <v>164</v>
      </c>
      <c r="B719" s="22"/>
      <c r="C719" s="9"/>
      <c r="D719" s="9"/>
      <c r="E719" s="23"/>
    </row>
    <row r="720" spans="1:5" x14ac:dyDescent="0.25">
      <c r="A720" s="156" t="s">
        <v>323</v>
      </c>
      <c r="B720" s="157" t="e">
        <v>#N/A</v>
      </c>
      <c r="C720" s="158" t="e">
        <v>#N/A</v>
      </c>
      <c r="D720" s="158">
        <v>3</v>
      </c>
      <c r="E720" s="159">
        <v>1877</v>
      </c>
    </row>
  </sheetData>
  <phoneticPr fontId="3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indexed="47"/>
  </sheetPr>
  <dimension ref="A1:R2078"/>
  <sheetViews>
    <sheetView zoomScale="85" workbookViewId="0">
      <selection activeCell="A17" sqref="A17"/>
    </sheetView>
  </sheetViews>
  <sheetFormatPr defaultColWidth="12.109375" defaultRowHeight="13.2" x14ac:dyDescent="0.25"/>
  <cols>
    <col min="1" max="1" width="26.6640625" style="111" customWidth="1"/>
    <col min="2" max="2" width="64.88671875" style="108" customWidth="1"/>
    <col min="3" max="3" width="22.109375" style="107" bestFit="1" customWidth="1"/>
    <col min="4" max="4" width="10" style="108" customWidth="1"/>
    <col min="5" max="5" width="18.109375" style="108" bestFit="1" customWidth="1"/>
    <col min="6" max="6" width="10.33203125" style="108" bestFit="1" customWidth="1"/>
    <col min="7" max="7" width="29.44140625" style="108" customWidth="1"/>
    <col min="8" max="8" width="10.6640625" style="110" bestFit="1" customWidth="1"/>
    <col min="9" max="9" width="8.88671875" style="108" bestFit="1" customWidth="1"/>
    <col min="10" max="10" width="21.88671875" style="111" bestFit="1" customWidth="1"/>
    <col min="11" max="11" width="19.6640625" style="107" bestFit="1" customWidth="1"/>
    <col min="12" max="12" width="10.33203125" style="108" bestFit="1" customWidth="1"/>
    <col min="13" max="14" width="17.6640625" style="108" customWidth="1"/>
    <col min="15" max="15" width="3.6640625" style="108" customWidth="1"/>
    <col min="16" max="16" width="16.5546875" style="108" bestFit="1" customWidth="1"/>
    <col min="17" max="18" width="2.6640625" style="108" customWidth="1"/>
    <col min="19" max="16384" width="12.109375" style="108"/>
  </cols>
  <sheetData>
    <row r="1" spans="1:18" x14ac:dyDescent="0.25">
      <c r="A1" s="105" t="s">
        <v>108</v>
      </c>
      <c r="B1" s="106">
        <v>42768.558634259258</v>
      </c>
      <c r="E1" s="109"/>
    </row>
    <row r="2" spans="1:18" x14ac:dyDescent="0.25">
      <c r="A2" s="105" t="s">
        <v>109</v>
      </c>
      <c r="B2" s="112">
        <v>42736</v>
      </c>
      <c r="C2" s="113"/>
      <c r="G2" s="108">
        <f>COLUMN(G2)</f>
        <v>7</v>
      </c>
      <c r="K2" s="114"/>
      <c r="L2" s="108">
        <f t="shared" ref="L2:P2" si="0">COLUMN(L2)</f>
        <v>12</v>
      </c>
      <c r="M2" s="108">
        <f t="shared" si="0"/>
        <v>13</v>
      </c>
      <c r="N2" s="108">
        <f t="shared" si="0"/>
        <v>14</v>
      </c>
      <c r="O2" s="108">
        <f t="shared" si="0"/>
        <v>15</v>
      </c>
      <c r="P2" s="108">
        <f t="shared" si="0"/>
        <v>16</v>
      </c>
    </row>
    <row r="3" spans="1:18" ht="52.8" x14ac:dyDescent="0.25">
      <c r="A3" s="115" t="s">
        <v>364</v>
      </c>
      <c r="B3" s="116" t="s">
        <v>363</v>
      </c>
      <c r="C3" s="117" t="s">
        <v>110</v>
      </c>
      <c r="D3" s="116" t="s">
        <v>111</v>
      </c>
      <c r="E3" s="116" t="s">
        <v>112</v>
      </c>
      <c r="F3" s="116" t="s">
        <v>113</v>
      </c>
      <c r="G3" s="118" t="s">
        <v>114</v>
      </c>
      <c r="H3" s="119" t="s">
        <v>115</v>
      </c>
      <c r="I3" s="116" t="s">
        <v>116</v>
      </c>
      <c r="J3" s="115" t="s">
        <v>433</v>
      </c>
      <c r="K3" s="117" t="s">
        <v>535</v>
      </c>
      <c r="L3" s="116" t="s">
        <v>536</v>
      </c>
      <c r="M3" s="145" t="s">
        <v>3601</v>
      </c>
      <c r="N3" s="145" t="s">
        <v>3602</v>
      </c>
      <c r="P3" s="116" t="s">
        <v>41</v>
      </c>
    </row>
    <row r="4" spans="1:18" x14ac:dyDescent="0.2">
      <c r="A4" s="120" t="s">
        <v>47</v>
      </c>
      <c r="B4" s="121" t="s">
        <v>47</v>
      </c>
      <c r="C4" s="131" t="s">
        <v>47</v>
      </c>
      <c r="D4" s="122" t="s">
        <v>47</v>
      </c>
      <c r="E4" s="120" t="s">
        <v>47</v>
      </c>
      <c r="F4" s="122" t="s">
        <v>47</v>
      </c>
      <c r="G4" s="121" t="s">
        <v>47</v>
      </c>
      <c r="H4" s="122" t="s">
        <v>47</v>
      </c>
      <c r="I4" s="123" t="s">
        <v>47</v>
      </c>
      <c r="J4" s="120" t="s">
        <v>47</v>
      </c>
      <c r="K4" s="131" t="s">
        <v>47</v>
      </c>
      <c r="L4" s="124" t="s">
        <v>47</v>
      </c>
      <c r="M4" s="131" t="s">
        <v>47</v>
      </c>
      <c r="N4" s="131" t="s">
        <v>47</v>
      </c>
      <c r="P4" s="132" t="s">
        <v>47</v>
      </c>
    </row>
    <row r="5" spans="1:18" x14ac:dyDescent="0.2">
      <c r="A5" s="120" t="s">
        <v>4702</v>
      </c>
      <c r="B5" s="121" t="s">
        <v>4832</v>
      </c>
      <c r="C5" s="131">
        <v>230146000</v>
      </c>
      <c r="D5" s="122" t="s">
        <v>909</v>
      </c>
      <c r="E5" s="120" t="s">
        <v>4653</v>
      </c>
      <c r="F5" s="122" t="s">
        <v>926</v>
      </c>
      <c r="G5" s="121" t="s">
        <v>911</v>
      </c>
      <c r="H5" s="122">
        <v>1</v>
      </c>
      <c r="I5" s="123">
        <v>0</v>
      </c>
      <c r="J5" s="120" t="s">
        <v>5044</v>
      </c>
      <c r="K5" s="131">
        <v>45469619.700000003</v>
      </c>
      <c r="L5" s="124">
        <v>42766</v>
      </c>
      <c r="M5" s="131">
        <v>0</v>
      </c>
      <c r="N5" s="131">
        <v>0</v>
      </c>
      <c r="P5" s="132" t="s">
        <v>466</v>
      </c>
    </row>
    <row r="6" spans="1:18" x14ac:dyDescent="0.2">
      <c r="A6" s="120" t="s">
        <v>5629</v>
      </c>
      <c r="B6" s="121" t="s">
        <v>5793</v>
      </c>
      <c r="C6" s="131">
        <v>1774310587</v>
      </c>
      <c r="D6" s="122" t="s">
        <v>909</v>
      </c>
      <c r="E6" s="120" t="s">
        <v>4914</v>
      </c>
      <c r="F6" s="122" t="s">
        <v>926</v>
      </c>
      <c r="G6" s="121" t="s">
        <v>911</v>
      </c>
      <c r="H6" s="122">
        <v>2</v>
      </c>
      <c r="I6" s="123">
        <v>0.01</v>
      </c>
      <c r="J6" s="120" t="s">
        <v>6438</v>
      </c>
      <c r="K6" s="131">
        <v>17743105.870000001</v>
      </c>
      <c r="L6" s="124">
        <v>42766</v>
      </c>
      <c r="M6" s="131">
        <v>0</v>
      </c>
      <c r="N6" s="131">
        <v>0</v>
      </c>
      <c r="P6" s="132" t="s">
        <v>466</v>
      </c>
    </row>
    <row r="7" spans="1:18" x14ac:dyDescent="0.2">
      <c r="A7" s="120" t="s">
        <v>3431</v>
      </c>
      <c r="B7" s="121" t="s">
        <v>3519</v>
      </c>
      <c r="C7" s="131">
        <v>4602920000</v>
      </c>
      <c r="D7" s="122" t="s">
        <v>909</v>
      </c>
      <c r="E7" s="120" t="s">
        <v>3587</v>
      </c>
      <c r="F7" s="122" t="s">
        <v>926</v>
      </c>
      <c r="G7" s="121" t="s">
        <v>911</v>
      </c>
      <c r="H7" s="122">
        <v>1</v>
      </c>
      <c r="I7" s="123">
        <v>0</v>
      </c>
      <c r="J7" s="120" t="s">
        <v>1488</v>
      </c>
      <c r="K7" s="131">
        <v>0</v>
      </c>
      <c r="L7" s="124">
        <v>42766</v>
      </c>
      <c r="M7" s="131">
        <v>0</v>
      </c>
      <c r="N7" s="131">
        <v>0</v>
      </c>
      <c r="P7" s="132" t="s">
        <v>466</v>
      </c>
    </row>
    <row r="8" spans="1:18" x14ac:dyDescent="0.2">
      <c r="A8" s="120" t="s">
        <v>5736</v>
      </c>
      <c r="B8" s="121" t="s">
        <v>5794</v>
      </c>
      <c r="C8" s="131">
        <v>100757918.8</v>
      </c>
      <c r="D8" s="122" t="s">
        <v>909</v>
      </c>
      <c r="E8" s="120" t="s">
        <v>3915</v>
      </c>
      <c r="F8" s="122" t="s">
        <v>926</v>
      </c>
      <c r="G8" s="121" t="s">
        <v>911</v>
      </c>
      <c r="H8" s="122">
        <v>3</v>
      </c>
      <c r="I8" s="123">
        <v>0.21</v>
      </c>
      <c r="J8" s="120" t="s">
        <v>6439</v>
      </c>
      <c r="K8" s="131">
        <v>10579581.470000001</v>
      </c>
      <c r="L8" s="124">
        <v>42766</v>
      </c>
      <c r="M8" s="131">
        <v>0</v>
      </c>
      <c r="N8" s="131">
        <v>100757918.8</v>
      </c>
      <c r="P8" s="132" t="s">
        <v>466</v>
      </c>
      <c r="Q8" s="108">
        <v>0</v>
      </c>
      <c r="R8" s="108">
        <v>1</v>
      </c>
    </row>
    <row r="9" spans="1:18" x14ac:dyDescent="0.2">
      <c r="A9" s="120" t="s">
        <v>6950</v>
      </c>
      <c r="B9" s="121" t="s">
        <v>7145</v>
      </c>
      <c r="C9" s="131">
        <v>27479432.399999999</v>
      </c>
      <c r="D9" s="122" t="s">
        <v>909</v>
      </c>
      <c r="E9" s="120" t="s">
        <v>3916</v>
      </c>
      <c r="F9" s="122" t="s">
        <v>926</v>
      </c>
      <c r="G9" s="121" t="s">
        <v>911</v>
      </c>
      <c r="H9" s="122">
        <v>1</v>
      </c>
      <c r="I9" s="123">
        <v>0</v>
      </c>
      <c r="J9" s="120" t="s">
        <v>1488</v>
      </c>
      <c r="K9" s="131">
        <v>0</v>
      </c>
      <c r="L9" s="124">
        <v>42766</v>
      </c>
      <c r="M9" s="131">
        <v>0</v>
      </c>
      <c r="N9" s="131">
        <v>0</v>
      </c>
      <c r="P9" s="132" t="s">
        <v>466</v>
      </c>
    </row>
    <row r="10" spans="1:18" x14ac:dyDescent="0.2">
      <c r="A10" s="120" t="s">
        <v>5045</v>
      </c>
      <c r="B10" s="121" t="s">
        <v>5046</v>
      </c>
      <c r="C10" s="131">
        <v>114497635</v>
      </c>
      <c r="D10" s="122" t="s">
        <v>909</v>
      </c>
      <c r="E10" s="120" t="s">
        <v>3915</v>
      </c>
      <c r="F10" s="122" t="s">
        <v>926</v>
      </c>
      <c r="G10" s="121" t="s">
        <v>911</v>
      </c>
      <c r="H10" s="122">
        <v>3</v>
      </c>
      <c r="I10" s="123">
        <v>0.21</v>
      </c>
      <c r="J10" s="120" t="s">
        <v>6440</v>
      </c>
      <c r="K10" s="131">
        <v>12022251.68</v>
      </c>
      <c r="L10" s="124">
        <v>42766</v>
      </c>
      <c r="M10" s="131">
        <v>0</v>
      </c>
      <c r="N10" s="131">
        <v>114497635</v>
      </c>
      <c r="P10" s="132" t="s">
        <v>466</v>
      </c>
      <c r="Q10" s="108">
        <v>0</v>
      </c>
      <c r="R10" s="108">
        <v>1</v>
      </c>
    </row>
    <row r="11" spans="1:18" x14ac:dyDescent="0.2">
      <c r="A11" s="120" t="s">
        <v>5519</v>
      </c>
      <c r="B11" s="121" t="s">
        <v>5520</v>
      </c>
      <c r="C11" s="131">
        <v>114497635</v>
      </c>
      <c r="D11" s="122" t="s">
        <v>909</v>
      </c>
      <c r="E11" s="120" t="s">
        <v>3915</v>
      </c>
      <c r="F11" s="122" t="s">
        <v>926</v>
      </c>
      <c r="G11" s="121" t="s">
        <v>911</v>
      </c>
      <c r="H11" s="122">
        <v>3</v>
      </c>
      <c r="I11" s="123">
        <v>0.21</v>
      </c>
      <c r="J11" s="120" t="s">
        <v>6441</v>
      </c>
      <c r="K11" s="131">
        <v>12022251.68</v>
      </c>
      <c r="L11" s="124">
        <v>42766</v>
      </c>
      <c r="M11" s="131">
        <v>0</v>
      </c>
      <c r="N11" s="131">
        <v>114497635</v>
      </c>
      <c r="P11" s="132" t="s">
        <v>466</v>
      </c>
      <c r="Q11" s="108">
        <v>0</v>
      </c>
      <c r="R11" s="108">
        <v>1</v>
      </c>
    </row>
    <row r="12" spans="1:18" x14ac:dyDescent="0.2">
      <c r="A12" s="120" t="s">
        <v>6865</v>
      </c>
      <c r="B12" s="121" t="s">
        <v>7146</v>
      </c>
      <c r="C12" s="131">
        <v>112207682.3</v>
      </c>
      <c r="D12" s="122" t="s">
        <v>909</v>
      </c>
      <c r="E12" s="120" t="s">
        <v>3915</v>
      </c>
      <c r="F12" s="122" t="s">
        <v>926</v>
      </c>
      <c r="G12" s="121" t="s">
        <v>911</v>
      </c>
      <c r="H12" s="122">
        <v>3</v>
      </c>
      <c r="I12" s="123">
        <v>0.21</v>
      </c>
      <c r="J12" s="120" t="s">
        <v>7147</v>
      </c>
      <c r="K12" s="131">
        <v>11781806.640000001</v>
      </c>
      <c r="L12" s="124">
        <v>42766</v>
      </c>
      <c r="M12" s="131">
        <v>0</v>
      </c>
      <c r="N12" s="131">
        <v>112207682.3</v>
      </c>
      <c r="P12" s="132" t="s">
        <v>466</v>
      </c>
      <c r="Q12" s="108">
        <v>0</v>
      </c>
      <c r="R12" s="108">
        <v>1</v>
      </c>
    </row>
    <row r="13" spans="1:18" x14ac:dyDescent="0.2">
      <c r="A13" s="120" t="s">
        <v>6998</v>
      </c>
      <c r="B13" s="121" t="s">
        <v>7148</v>
      </c>
      <c r="C13" s="131">
        <v>114497635</v>
      </c>
      <c r="D13" s="122" t="s">
        <v>909</v>
      </c>
      <c r="E13" s="120" t="s">
        <v>3915</v>
      </c>
      <c r="F13" s="122" t="s">
        <v>926</v>
      </c>
      <c r="G13" s="121" t="s">
        <v>911</v>
      </c>
      <c r="H13" s="122">
        <v>3</v>
      </c>
      <c r="I13" s="123">
        <v>0.21</v>
      </c>
      <c r="J13" s="120" t="s">
        <v>7149</v>
      </c>
      <c r="K13" s="131">
        <v>12022251.68</v>
      </c>
      <c r="L13" s="124">
        <v>42766</v>
      </c>
      <c r="M13" s="131">
        <v>0</v>
      </c>
      <c r="N13" s="131">
        <v>114497635</v>
      </c>
      <c r="P13" s="132" t="s">
        <v>466</v>
      </c>
      <c r="Q13" s="108">
        <v>0</v>
      </c>
      <c r="R13" s="108">
        <v>1</v>
      </c>
    </row>
    <row r="14" spans="1:18" x14ac:dyDescent="0.2">
      <c r="A14" s="120" t="s">
        <v>6046</v>
      </c>
      <c r="B14" s="121" t="s">
        <v>6442</v>
      </c>
      <c r="C14" s="131">
        <v>29769385.100000001</v>
      </c>
      <c r="D14" s="122" t="s">
        <v>909</v>
      </c>
      <c r="E14" s="120" t="s">
        <v>3916</v>
      </c>
      <c r="F14" s="122" t="s">
        <v>926</v>
      </c>
      <c r="G14" s="121" t="s">
        <v>911</v>
      </c>
      <c r="H14" s="122">
        <v>1</v>
      </c>
      <c r="I14" s="123">
        <v>0</v>
      </c>
      <c r="J14" s="120" t="s">
        <v>1488</v>
      </c>
      <c r="K14" s="131">
        <v>0</v>
      </c>
      <c r="L14" s="124">
        <v>42766</v>
      </c>
      <c r="M14" s="131">
        <v>0</v>
      </c>
      <c r="N14" s="131">
        <v>0</v>
      </c>
      <c r="P14" s="132" t="s">
        <v>466</v>
      </c>
    </row>
    <row r="15" spans="1:18" x14ac:dyDescent="0.2">
      <c r="A15" s="120" t="s">
        <v>6995</v>
      </c>
      <c r="B15" s="121" t="s">
        <v>7150</v>
      </c>
      <c r="C15" s="131">
        <v>114497635</v>
      </c>
      <c r="D15" s="122" t="s">
        <v>909</v>
      </c>
      <c r="E15" s="120" t="s">
        <v>3915</v>
      </c>
      <c r="F15" s="122" t="s">
        <v>926</v>
      </c>
      <c r="G15" s="121" t="s">
        <v>911</v>
      </c>
      <c r="H15" s="122">
        <v>3</v>
      </c>
      <c r="I15" s="123">
        <v>0.21</v>
      </c>
      <c r="J15" s="120" t="s">
        <v>7151</v>
      </c>
      <c r="K15" s="131">
        <v>12022251.68</v>
      </c>
      <c r="L15" s="124">
        <v>42766</v>
      </c>
      <c r="M15" s="131">
        <v>0</v>
      </c>
      <c r="N15" s="131">
        <v>114497635</v>
      </c>
      <c r="P15" s="132" t="s">
        <v>466</v>
      </c>
      <c r="Q15" s="108">
        <v>0</v>
      </c>
      <c r="R15" s="108">
        <v>1</v>
      </c>
    </row>
    <row r="16" spans="1:18" x14ac:dyDescent="0.2">
      <c r="A16" s="120" t="s">
        <v>5735</v>
      </c>
      <c r="B16" s="121" t="s">
        <v>5795</v>
      </c>
      <c r="C16" s="131">
        <v>38929195.899999999</v>
      </c>
      <c r="D16" s="122" t="s">
        <v>909</v>
      </c>
      <c r="E16" s="120" t="s">
        <v>3916</v>
      </c>
      <c r="F16" s="122" t="s">
        <v>926</v>
      </c>
      <c r="G16" s="121" t="s">
        <v>911</v>
      </c>
      <c r="H16" s="122">
        <v>1</v>
      </c>
      <c r="I16" s="123">
        <v>0</v>
      </c>
      <c r="J16" s="120" t="s">
        <v>1488</v>
      </c>
      <c r="K16" s="131">
        <v>0</v>
      </c>
      <c r="L16" s="124">
        <v>42766</v>
      </c>
      <c r="M16" s="131">
        <v>0</v>
      </c>
      <c r="N16" s="131">
        <v>0</v>
      </c>
      <c r="P16" s="132" t="s">
        <v>466</v>
      </c>
    </row>
    <row r="17" spans="1:18" x14ac:dyDescent="0.2">
      <c r="A17" s="120" t="s">
        <v>6927</v>
      </c>
      <c r="B17" s="121" t="s">
        <v>7152</v>
      </c>
      <c r="C17" s="131">
        <v>114497635</v>
      </c>
      <c r="D17" s="122" t="s">
        <v>909</v>
      </c>
      <c r="E17" s="120" t="s">
        <v>3915</v>
      </c>
      <c r="F17" s="122" t="s">
        <v>926</v>
      </c>
      <c r="G17" s="121" t="s">
        <v>911</v>
      </c>
      <c r="H17" s="122">
        <v>3</v>
      </c>
      <c r="I17" s="123">
        <v>0.21</v>
      </c>
      <c r="J17" s="120" t="s">
        <v>7153</v>
      </c>
      <c r="K17" s="131">
        <v>12022251.68</v>
      </c>
      <c r="L17" s="124">
        <v>42766</v>
      </c>
      <c r="M17" s="131">
        <v>0</v>
      </c>
      <c r="N17" s="131">
        <v>114497635</v>
      </c>
      <c r="P17" s="132" t="s">
        <v>466</v>
      </c>
      <c r="Q17" s="108">
        <v>0</v>
      </c>
      <c r="R17" s="108">
        <v>1</v>
      </c>
    </row>
    <row r="18" spans="1:18" x14ac:dyDescent="0.2">
      <c r="A18" s="120" t="s">
        <v>6992</v>
      </c>
      <c r="B18" s="121" t="s">
        <v>7154</v>
      </c>
      <c r="C18" s="131">
        <v>114497635</v>
      </c>
      <c r="D18" s="122" t="s">
        <v>909</v>
      </c>
      <c r="E18" s="120" t="s">
        <v>3915</v>
      </c>
      <c r="F18" s="122" t="s">
        <v>926</v>
      </c>
      <c r="G18" s="121" t="s">
        <v>911</v>
      </c>
      <c r="H18" s="122">
        <v>3</v>
      </c>
      <c r="I18" s="123">
        <v>0.21</v>
      </c>
      <c r="J18" s="120" t="s">
        <v>7155</v>
      </c>
      <c r="K18" s="131">
        <v>12022251.68</v>
      </c>
      <c r="L18" s="124">
        <v>42766</v>
      </c>
      <c r="M18" s="131">
        <v>0</v>
      </c>
      <c r="N18" s="131">
        <v>114497635</v>
      </c>
      <c r="P18" s="132" t="s">
        <v>466</v>
      </c>
      <c r="Q18" s="108">
        <v>0</v>
      </c>
      <c r="R18" s="108">
        <v>1</v>
      </c>
    </row>
    <row r="19" spans="1:18" x14ac:dyDescent="0.2">
      <c r="A19" s="120" t="s">
        <v>5047</v>
      </c>
      <c r="B19" s="121" t="s">
        <v>5048</v>
      </c>
      <c r="C19" s="131">
        <v>100757918.8</v>
      </c>
      <c r="D19" s="122" t="s">
        <v>909</v>
      </c>
      <c r="E19" s="120" t="s">
        <v>3915</v>
      </c>
      <c r="F19" s="122" t="s">
        <v>926</v>
      </c>
      <c r="G19" s="121" t="s">
        <v>911</v>
      </c>
      <c r="H19" s="122">
        <v>3</v>
      </c>
      <c r="I19" s="123">
        <v>0.21</v>
      </c>
      <c r="J19" s="120" t="s">
        <v>6443</v>
      </c>
      <c r="K19" s="131">
        <v>10579581.470000001</v>
      </c>
      <c r="L19" s="124">
        <v>42766</v>
      </c>
      <c r="M19" s="131">
        <v>0</v>
      </c>
      <c r="N19" s="131">
        <v>100757918.8</v>
      </c>
      <c r="P19" s="132" t="s">
        <v>466</v>
      </c>
      <c r="Q19" s="108">
        <v>0</v>
      </c>
      <c r="R19" s="108">
        <v>1</v>
      </c>
    </row>
    <row r="20" spans="1:18" x14ac:dyDescent="0.2">
      <c r="A20" s="120" t="s">
        <v>5397</v>
      </c>
      <c r="B20" s="121" t="s">
        <v>5521</v>
      </c>
      <c r="C20" s="131">
        <v>41219148.600000001</v>
      </c>
      <c r="D20" s="122" t="s">
        <v>909</v>
      </c>
      <c r="E20" s="120" t="s">
        <v>3916</v>
      </c>
      <c r="F20" s="122" t="s">
        <v>926</v>
      </c>
      <c r="G20" s="121" t="s">
        <v>911</v>
      </c>
      <c r="H20" s="122">
        <v>1</v>
      </c>
      <c r="I20" s="123">
        <v>0</v>
      </c>
      <c r="J20" s="120" t="s">
        <v>5522</v>
      </c>
      <c r="K20" s="131">
        <v>0</v>
      </c>
      <c r="L20" s="124">
        <v>42766</v>
      </c>
      <c r="M20" s="131">
        <v>0</v>
      </c>
      <c r="N20" s="131">
        <v>41219148.600000001</v>
      </c>
      <c r="P20" s="132" t="s">
        <v>466</v>
      </c>
      <c r="Q20" s="108">
        <v>0</v>
      </c>
      <c r="R20" s="108">
        <v>1</v>
      </c>
    </row>
    <row r="21" spans="1:18" x14ac:dyDescent="0.2">
      <c r="A21" s="120" t="s">
        <v>7156</v>
      </c>
      <c r="B21" s="121" t="s">
        <v>7157</v>
      </c>
      <c r="C21" s="131">
        <v>29769385.100000001</v>
      </c>
      <c r="D21" s="122" t="s">
        <v>909</v>
      </c>
      <c r="E21" s="120" t="s">
        <v>3916</v>
      </c>
      <c r="F21" s="122" t="s">
        <v>926</v>
      </c>
      <c r="G21" s="121" t="s">
        <v>911</v>
      </c>
      <c r="H21" s="122">
        <v>1</v>
      </c>
      <c r="I21" s="123">
        <v>0</v>
      </c>
      <c r="J21" s="120" t="s">
        <v>1488</v>
      </c>
      <c r="K21" s="131">
        <v>0</v>
      </c>
      <c r="L21" s="124">
        <v>42766</v>
      </c>
      <c r="M21" s="131">
        <v>0</v>
      </c>
      <c r="N21" s="131">
        <v>0</v>
      </c>
      <c r="P21" s="132" t="s">
        <v>466</v>
      </c>
    </row>
    <row r="22" spans="1:18" x14ac:dyDescent="0.2">
      <c r="A22" s="120" t="s">
        <v>7894</v>
      </c>
      <c r="B22" s="121" t="s">
        <v>7895</v>
      </c>
      <c r="C22" s="131">
        <v>32059337.800000001</v>
      </c>
      <c r="D22" s="122" t="s">
        <v>909</v>
      </c>
      <c r="E22" s="120" t="s">
        <v>3916</v>
      </c>
      <c r="F22" s="122" t="s">
        <v>926</v>
      </c>
      <c r="G22" s="121" t="s">
        <v>911</v>
      </c>
      <c r="H22" s="122">
        <v>1</v>
      </c>
      <c r="I22" s="123">
        <v>0</v>
      </c>
      <c r="J22" s="120" t="s">
        <v>1488</v>
      </c>
      <c r="K22" s="131">
        <v>0</v>
      </c>
      <c r="L22" s="124">
        <v>42766</v>
      </c>
      <c r="M22" s="131">
        <v>0</v>
      </c>
      <c r="N22" s="131">
        <v>0</v>
      </c>
      <c r="P22" s="132" t="s">
        <v>466</v>
      </c>
    </row>
    <row r="23" spans="1:18" x14ac:dyDescent="0.2">
      <c r="A23" s="120" t="s">
        <v>6382</v>
      </c>
      <c r="B23" s="121" t="s">
        <v>6444</v>
      </c>
      <c r="C23" s="131">
        <v>105337824.2</v>
      </c>
      <c r="D23" s="122" t="s">
        <v>909</v>
      </c>
      <c r="E23" s="120" t="s">
        <v>3915</v>
      </c>
      <c r="F23" s="122" t="s">
        <v>926</v>
      </c>
      <c r="G23" s="121" t="s">
        <v>911</v>
      </c>
      <c r="H23" s="122">
        <v>3</v>
      </c>
      <c r="I23" s="123">
        <v>0.21</v>
      </c>
      <c r="J23" s="120" t="s">
        <v>6445</v>
      </c>
      <c r="K23" s="131">
        <v>11060471.539999999</v>
      </c>
      <c r="L23" s="124">
        <v>42766</v>
      </c>
      <c r="M23" s="131">
        <v>0</v>
      </c>
      <c r="N23" s="131">
        <v>105337824.2</v>
      </c>
      <c r="P23" s="132" t="s">
        <v>466</v>
      </c>
      <c r="Q23" s="108">
        <v>0</v>
      </c>
      <c r="R23" s="108">
        <v>1</v>
      </c>
    </row>
    <row r="24" spans="1:18" x14ac:dyDescent="0.2">
      <c r="A24" s="120" t="s">
        <v>7158</v>
      </c>
      <c r="B24" s="121" t="s">
        <v>7159</v>
      </c>
      <c r="C24" s="131">
        <v>34349290.5</v>
      </c>
      <c r="D24" s="122" t="s">
        <v>909</v>
      </c>
      <c r="E24" s="120" t="s">
        <v>3916</v>
      </c>
      <c r="F24" s="122" t="s">
        <v>926</v>
      </c>
      <c r="G24" s="121" t="s">
        <v>911</v>
      </c>
      <c r="H24" s="122">
        <v>1</v>
      </c>
      <c r="I24" s="123">
        <v>0</v>
      </c>
      <c r="J24" s="120" t="s">
        <v>1488</v>
      </c>
      <c r="K24" s="131">
        <v>0</v>
      </c>
      <c r="L24" s="124">
        <v>42766</v>
      </c>
      <c r="M24" s="131">
        <v>0</v>
      </c>
      <c r="N24" s="131">
        <v>0</v>
      </c>
      <c r="P24" s="132" t="s">
        <v>466</v>
      </c>
    </row>
    <row r="25" spans="1:18" x14ac:dyDescent="0.2">
      <c r="A25" s="120" t="s">
        <v>6996</v>
      </c>
      <c r="B25" s="121" t="s">
        <v>7160</v>
      </c>
      <c r="C25" s="131">
        <v>114497635</v>
      </c>
      <c r="D25" s="122" t="s">
        <v>909</v>
      </c>
      <c r="E25" s="120" t="s">
        <v>3915</v>
      </c>
      <c r="F25" s="122" t="s">
        <v>926</v>
      </c>
      <c r="G25" s="121" t="s">
        <v>911</v>
      </c>
      <c r="H25" s="122">
        <v>3</v>
      </c>
      <c r="I25" s="123">
        <v>0.21</v>
      </c>
      <c r="J25" s="120" t="s">
        <v>7161</v>
      </c>
      <c r="K25" s="131">
        <v>12022251.68</v>
      </c>
      <c r="L25" s="124">
        <v>42766</v>
      </c>
      <c r="M25" s="131">
        <v>0</v>
      </c>
      <c r="N25" s="131">
        <v>114497635</v>
      </c>
      <c r="P25" s="132" t="s">
        <v>466</v>
      </c>
      <c r="Q25" s="108">
        <v>0</v>
      </c>
      <c r="R25" s="108">
        <v>1</v>
      </c>
    </row>
    <row r="26" spans="1:18" x14ac:dyDescent="0.2">
      <c r="A26" s="120" t="s">
        <v>5796</v>
      </c>
      <c r="B26" s="121" t="s">
        <v>5797</v>
      </c>
      <c r="C26" s="131">
        <v>29769385.100000001</v>
      </c>
      <c r="D26" s="122" t="s">
        <v>909</v>
      </c>
      <c r="E26" s="120" t="s">
        <v>3916</v>
      </c>
      <c r="F26" s="122" t="s">
        <v>926</v>
      </c>
      <c r="G26" s="121" t="s">
        <v>911</v>
      </c>
      <c r="H26" s="122">
        <v>1</v>
      </c>
      <c r="I26" s="123">
        <v>0</v>
      </c>
      <c r="J26" s="120" t="s">
        <v>1488</v>
      </c>
      <c r="K26" s="131">
        <v>0</v>
      </c>
      <c r="L26" s="124">
        <v>42766</v>
      </c>
      <c r="M26" s="131">
        <v>0</v>
      </c>
      <c r="N26" s="131">
        <v>0</v>
      </c>
      <c r="P26" s="132" t="s">
        <v>466</v>
      </c>
    </row>
    <row r="27" spans="1:18" x14ac:dyDescent="0.2">
      <c r="A27" s="120" t="s">
        <v>6993</v>
      </c>
      <c r="B27" s="121" t="s">
        <v>7162</v>
      </c>
      <c r="C27" s="131">
        <v>114497635</v>
      </c>
      <c r="D27" s="122" t="s">
        <v>909</v>
      </c>
      <c r="E27" s="120" t="s">
        <v>3915</v>
      </c>
      <c r="F27" s="122" t="s">
        <v>926</v>
      </c>
      <c r="G27" s="121" t="s">
        <v>911</v>
      </c>
      <c r="H27" s="122">
        <v>3</v>
      </c>
      <c r="I27" s="123">
        <v>0.21</v>
      </c>
      <c r="J27" s="120" t="s">
        <v>7163</v>
      </c>
      <c r="K27" s="131">
        <v>12022251.68</v>
      </c>
      <c r="L27" s="124">
        <v>42766</v>
      </c>
      <c r="M27" s="131">
        <v>0</v>
      </c>
      <c r="N27" s="131">
        <v>114497635</v>
      </c>
      <c r="P27" s="132" t="s">
        <v>466</v>
      </c>
      <c r="Q27" s="108">
        <v>0</v>
      </c>
      <c r="R27" s="108">
        <v>1</v>
      </c>
    </row>
    <row r="28" spans="1:18" x14ac:dyDescent="0.2">
      <c r="A28" s="120" t="s">
        <v>5463</v>
      </c>
      <c r="B28" s="121" t="s">
        <v>5523</v>
      </c>
      <c r="C28" s="131">
        <v>38929195.899999999</v>
      </c>
      <c r="D28" s="122" t="s">
        <v>909</v>
      </c>
      <c r="E28" s="120" t="s">
        <v>3916</v>
      </c>
      <c r="F28" s="122" t="s">
        <v>926</v>
      </c>
      <c r="G28" s="121" t="s">
        <v>911</v>
      </c>
      <c r="H28" s="122">
        <v>1</v>
      </c>
      <c r="I28" s="123">
        <v>0</v>
      </c>
      <c r="J28" s="120" t="s">
        <v>1488</v>
      </c>
      <c r="K28" s="131">
        <v>0</v>
      </c>
      <c r="L28" s="124">
        <v>42766</v>
      </c>
      <c r="M28" s="131">
        <v>0</v>
      </c>
      <c r="N28" s="131">
        <v>0</v>
      </c>
      <c r="P28" s="132" t="s">
        <v>466</v>
      </c>
    </row>
    <row r="29" spans="1:18" x14ac:dyDescent="0.2">
      <c r="A29" s="120" t="s">
        <v>6926</v>
      </c>
      <c r="B29" s="121" t="s">
        <v>7164</v>
      </c>
      <c r="C29" s="131">
        <v>114497635</v>
      </c>
      <c r="D29" s="122" t="s">
        <v>909</v>
      </c>
      <c r="E29" s="120" t="s">
        <v>3915</v>
      </c>
      <c r="F29" s="122" t="s">
        <v>926</v>
      </c>
      <c r="G29" s="121" t="s">
        <v>911</v>
      </c>
      <c r="H29" s="122">
        <v>3</v>
      </c>
      <c r="I29" s="123">
        <v>0.21</v>
      </c>
      <c r="J29" s="120" t="s">
        <v>7165</v>
      </c>
      <c r="K29" s="131">
        <v>12022251.68</v>
      </c>
      <c r="L29" s="124">
        <v>42766</v>
      </c>
      <c r="M29" s="131">
        <v>0</v>
      </c>
      <c r="N29" s="131">
        <v>114497635</v>
      </c>
      <c r="P29" s="132" t="s">
        <v>466</v>
      </c>
      <c r="Q29" s="108">
        <v>0</v>
      </c>
      <c r="R29" s="108">
        <v>1</v>
      </c>
    </row>
    <row r="30" spans="1:18" x14ac:dyDescent="0.2">
      <c r="A30" s="120" t="s">
        <v>6864</v>
      </c>
      <c r="B30" s="121" t="s">
        <v>7166</v>
      </c>
      <c r="C30" s="131">
        <v>112207682.3</v>
      </c>
      <c r="D30" s="122" t="s">
        <v>909</v>
      </c>
      <c r="E30" s="120" t="s">
        <v>3915</v>
      </c>
      <c r="F30" s="122" t="s">
        <v>926</v>
      </c>
      <c r="G30" s="121" t="s">
        <v>911</v>
      </c>
      <c r="H30" s="122">
        <v>3</v>
      </c>
      <c r="I30" s="123">
        <v>0.21</v>
      </c>
      <c r="J30" s="120" t="s">
        <v>7167</v>
      </c>
      <c r="K30" s="131">
        <v>11781806.640000001</v>
      </c>
      <c r="L30" s="124">
        <v>42766</v>
      </c>
      <c r="M30" s="131">
        <v>0</v>
      </c>
      <c r="N30" s="131">
        <v>112207682.3</v>
      </c>
      <c r="P30" s="132" t="s">
        <v>466</v>
      </c>
      <c r="Q30" s="108">
        <v>0</v>
      </c>
      <c r="R30" s="108">
        <v>1</v>
      </c>
    </row>
    <row r="31" spans="1:18" x14ac:dyDescent="0.2">
      <c r="A31" s="120" t="s">
        <v>6997</v>
      </c>
      <c r="B31" s="121" t="s">
        <v>7168</v>
      </c>
      <c r="C31" s="131">
        <v>114497635</v>
      </c>
      <c r="D31" s="122" t="s">
        <v>909</v>
      </c>
      <c r="E31" s="120" t="s">
        <v>3915</v>
      </c>
      <c r="F31" s="122" t="s">
        <v>926</v>
      </c>
      <c r="G31" s="121" t="s">
        <v>911</v>
      </c>
      <c r="H31" s="122">
        <v>3</v>
      </c>
      <c r="I31" s="123">
        <v>0.21</v>
      </c>
      <c r="J31" s="120" t="s">
        <v>7169</v>
      </c>
      <c r="K31" s="131">
        <v>12022251.68</v>
      </c>
      <c r="L31" s="124">
        <v>42766</v>
      </c>
      <c r="M31" s="131">
        <v>0</v>
      </c>
      <c r="N31" s="131">
        <v>114497635</v>
      </c>
      <c r="P31" s="132" t="s">
        <v>466</v>
      </c>
      <c r="Q31" s="108">
        <v>0</v>
      </c>
      <c r="R31" s="108">
        <v>1</v>
      </c>
    </row>
    <row r="32" spans="1:18" x14ac:dyDescent="0.2">
      <c r="A32" s="120" t="s">
        <v>7170</v>
      </c>
      <c r="B32" s="121" t="s">
        <v>7171</v>
      </c>
      <c r="C32" s="131">
        <v>36639243.200000003</v>
      </c>
      <c r="D32" s="122" t="s">
        <v>909</v>
      </c>
      <c r="E32" s="120" t="s">
        <v>3916</v>
      </c>
      <c r="F32" s="122" t="s">
        <v>926</v>
      </c>
      <c r="G32" s="121" t="s">
        <v>911</v>
      </c>
      <c r="H32" s="122">
        <v>1</v>
      </c>
      <c r="I32" s="123">
        <v>0</v>
      </c>
      <c r="J32" s="120" t="s">
        <v>1488</v>
      </c>
      <c r="K32" s="131">
        <v>0</v>
      </c>
      <c r="L32" s="124">
        <v>42766</v>
      </c>
      <c r="M32" s="131">
        <v>0</v>
      </c>
      <c r="N32" s="131">
        <v>0</v>
      </c>
      <c r="P32" s="132" t="s">
        <v>466</v>
      </c>
    </row>
    <row r="33" spans="1:18" x14ac:dyDescent="0.2">
      <c r="A33" s="120" t="s">
        <v>6994</v>
      </c>
      <c r="B33" s="121" t="s">
        <v>7172</v>
      </c>
      <c r="C33" s="131">
        <v>114497635</v>
      </c>
      <c r="D33" s="122" t="s">
        <v>909</v>
      </c>
      <c r="E33" s="120" t="s">
        <v>3915</v>
      </c>
      <c r="F33" s="122" t="s">
        <v>926</v>
      </c>
      <c r="G33" s="121" t="s">
        <v>911</v>
      </c>
      <c r="H33" s="122">
        <v>3</v>
      </c>
      <c r="I33" s="123">
        <v>0.21</v>
      </c>
      <c r="J33" s="120" t="s">
        <v>7173</v>
      </c>
      <c r="K33" s="131">
        <v>12022251.68</v>
      </c>
      <c r="L33" s="124">
        <v>42766</v>
      </c>
      <c r="M33" s="131">
        <v>0</v>
      </c>
      <c r="N33" s="131">
        <v>114497635</v>
      </c>
      <c r="P33" s="132" t="s">
        <v>466</v>
      </c>
      <c r="Q33" s="108">
        <v>0</v>
      </c>
      <c r="R33" s="108">
        <v>1</v>
      </c>
    </row>
    <row r="34" spans="1:18" x14ac:dyDescent="0.2">
      <c r="A34" s="120" t="s">
        <v>7710</v>
      </c>
      <c r="B34" s="121" t="s">
        <v>7896</v>
      </c>
      <c r="C34" s="131">
        <v>12169188388.700001</v>
      </c>
      <c r="D34" s="122" t="s">
        <v>909</v>
      </c>
      <c r="E34" s="120" t="s">
        <v>8465</v>
      </c>
      <c r="F34" s="122" t="s">
        <v>910</v>
      </c>
      <c r="G34" s="121" t="s">
        <v>911</v>
      </c>
      <c r="H34" s="122">
        <v>1</v>
      </c>
      <c r="I34" s="123">
        <v>0</v>
      </c>
      <c r="J34" s="120" t="s">
        <v>1488</v>
      </c>
      <c r="K34" s="131">
        <v>0</v>
      </c>
      <c r="L34" s="124">
        <v>42766</v>
      </c>
      <c r="M34" s="131">
        <v>0</v>
      </c>
      <c r="N34" s="131">
        <v>0</v>
      </c>
      <c r="P34" s="132" t="s">
        <v>466</v>
      </c>
    </row>
    <row r="35" spans="1:18" x14ac:dyDescent="0.2">
      <c r="A35" s="120" t="s">
        <v>6972</v>
      </c>
      <c r="B35" s="121" t="s">
        <v>7174</v>
      </c>
      <c r="C35" s="131">
        <v>13109079336.639999</v>
      </c>
      <c r="D35" s="122" t="s">
        <v>909</v>
      </c>
      <c r="E35" s="120" t="s">
        <v>5119</v>
      </c>
      <c r="F35" s="122" t="s">
        <v>910</v>
      </c>
      <c r="G35" s="121" t="s">
        <v>911</v>
      </c>
      <c r="H35" s="122">
        <v>1</v>
      </c>
      <c r="I35" s="123">
        <v>0</v>
      </c>
      <c r="J35" s="120" t="s">
        <v>1488</v>
      </c>
      <c r="K35" s="131">
        <v>0</v>
      </c>
      <c r="L35" s="124">
        <v>42766</v>
      </c>
      <c r="M35" s="131">
        <v>0</v>
      </c>
      <c r="N35" s="131">
        <v>0</v>
      </c>
      <c r="P35" s="132" t="s">
        <v>466</v>
      </c>
    </row>
    <row r="36" spans="1:18" x14ac:dyDescent="0.2">
      <c r="A36" s="120" t="s">
        <v>7851</v>
      </c>
      <c r="B36" s="121" t="s">
        <v>7897</v>
      </c>
      <c r="C36" s="131">
        <v>7800000000</v>
      </c>
      <c r="D36" s="122" t="s">
        <v>909</v>
      </c>
      <c r="E36" s="120" t="s">
        <v>4581</v>
      </c>
      <c r="F36" s="122" t="s">
        <v>910</v>
      </c>
      <c r="G36" s="121" t="s">
        <v>912</v>
      </c>
      <c r="H36" s="122">
        <v>1</v>
      </c>
      <c r="I36" s="123">
        <v>0</v>
      </c>
      <c r="J36" s="120" t="s">
        <v>1489</v>
      </c>
      <c r="K36" s="131">
        <v>0</v>
      </c>
      <c r="L36" s="124">
        <v>42766</v>
      </c>
      <c r="M36" s="131">
        <v>0</v>
      </c>
      <c r="N36" s="131">
        <v>0</v>
      </c>
      <c r="P36" s="132" t="s">
        <v>466</v>
      </c>
    </row>
    <row r="37" spans="1:18" x14ac:dyDescent="0.2">
      <c r="A37" s="120" t="s">
        <v>5798</v>
      </c>
      <c r="B37" s="121" t="s">
        <v>5799</v>
      </c>
      <c r="C37" s="131">
        <v>19011128800</v>
      </c>
      <c r="D37" s="122" t="s">
        <v>909</v>
      </c>
      <c r="E37" s="120" t="s">
        <v>4581</v>
      </c>
      <c r="F37" s="122" t="s">
        <v>910</v>
      </c>
      <c r="G37" s="121" t="s">
        <v>912</v>
      </c>
      <c r="H37" s="122">
        <v>1</v>
      </c>
      <c r="I37" s="123">
        <v>0</v>
      </c>
      <c r="J37" s="120" t="s">
        <v>1489</v>
      </c>
      <c r="K37" s="131">
        <v>0</v>
      </c>
      <c r="L37" s="124">
        <v>42766</v>
      </c>
      <c r="M37" s="131">
        <v>0</v>
      </c>
      <c r="N37" s="131">
        <v>0</v>
      </c>
      <c r="P37" s="132" t="s">
        <v>466</v>
      </c>
    </row>
    <row r="38" spans="1:18" x14ac:dyDescent="0.2">
      <c r="A38" s="120" t="s">
        <v>6446</v>
      </c>
      <c r="B38" s="121" t="s">
        <v>6447</v>
      </c>
      <c r="C38" s="131">
        <v>4478114350</v>
      </c>
      <c r="D38" s="122" t="s">
        <v>909</v>
      </c>
      <c r="E38" s="120" t="s">
        <v>4581</v>
      </c>
      <c r="F38" s="122" t="s">
        <v>910</v>
      </c>
      <c r="G38" s="121" t="s">
        <v>912</v>
      </c>
      <c r="H38" s="122">
        <v>1</v>
      </c>
      <c r="I38" s="123">
        <v>0</v>
      </c>
      <c r="J38" s="120" t="s">
        <v>1489</v>
      </c>
      <c r="K38" s="131">
        <v>0</v>
      </c>
      <c r="L38" s="124">
        <v>42766</v>
      </c>
      <c r="M38" s="131">
        <v>0</v>
      </c>
      <c r="N38" s="131">
        <v>0</v>
      </c>
      <c r="P38" s="132" t="s">
        <v>466</v>
      </c>
    </row>
    <row r="39" spans="1:18" x14ac:dyDescent="0.2">
      <c r="A39" s="120" t="s">
        <v>477</v>
      </c>
      <c r="B39" s="121" t="s">
        <v>584</v>
      </c>
      <c r="C39" s="131">
        <v>3000000000</v>
      </c>
      <c r="D39" s="122" t="s">
        <v>909</v>
      </c>
      <c r="E39" s="120" t="s">
        <v>913</v>
      </c>
      <c r="F39" s="122" t="s">
        <v>910</v>
      </c>
      <c r="G39" s="121" t="s">
        <v>912</v>
      </c>
      <c r="H39" s="122">
        <v>1</v>
      </c>
      <c r="I39" s="123">
        <v>0</v>
      </c>
      <c r="J39" s="120" t="s">
        <v>1489</v>
      </c>
      <c r="K39" s="131">
        <v>0</v>
      </c>
      <c r="L39" s="124">
        <v>42766</v>
      </c>
      <c r="M39" s="131">
        <v>0</v>
      </c>
      <c r="N39" s="131">
        <v>0</v>
      </c>
      <c r="P39" s="132" t="s">
        <v>466</v>
      </c>
    </row>
    <row r="40" spans="1:18" x14ac:dyDescent="0.2">
      <c r="A40" s="120" t="s">
        <v>442</v>
      </c>
      <c r="B40" s="121" t="s">
        <v>585</v>
      </c>
      <c r="C40" s="131">
        <v>40000000000</v>
      </c>
      <c r="D40" s="122" t="s">
        <v>909</v>
      </c>
      <c r="E40" s="120" t="s">
        <v>913</v>
      </c>
      <c r="F40" s="122" t="s">
        <v>910</v>
      </c>
      <c r="G40" s="121" t="s">
        <v>912</v>
      </c>
      <c r="H40" s="122">
        <v>1</v>
      </c>
      <c r="I40" s="123">
        <v>0</v>
      </c>
      <c r="J40" s="120" t="s">
        <v>1489</v>
      </c>
      <c r="K40" s="131">
        <v>0</v>
      </c>
      <c r="L40" s="124">
        <v>42766</v>
      </c>
      <c r="M40" s="131">
        <v>0</v>
      </c>
      <c r="N40" s="131">
        <v>0</v>
      </c>
      <c r="P40" s="132" t="s">
        <v>466</v>
      </c>
    </row>
    <row r="41" spans="1:18" x14ac:dyDescent="0.2">
      <c r="A41" s="120" t="s">
        <v>2336</v>
      </c>
      <c r="B41" s="121" t="s">
        <v>2371</v>
      </c>
      <c r="C41" s="131">
        <v>18000000000</v>
      </c>
      <c r="D41" s="122" t="s">
        <v>909</v>
      </c>
      <c r="E41" s="120" t="s">
        <v>2442</v>
      </c>
      <c r="F41" s="122" t="s">
        <v>910</v>
      </c>
      <c r="G41" s="121" t="s">
        <v>912</v>
      </c>
      <c r="H41" s="122">
        <v>3</v>
      </c>
      <c r="I41" s="123">
        <v>0.21</v>
      </c>
      <c r="J41" s="120" t="s">
        <v>1489</v>
      </c>
      <c r="K41" s="131">
        <v>0</v>
      </c>
      <c r="L41" s="124">
        <v>42766</v>
      </c>
      <c r="M41" s="131">
        <v>18000000000</v>
      </c>
      <c r="N41" s="131">
        <v>0</v>
      </c>
      <c r="P41" s="132" t="s">
        <v>466</v>
      </c>
      <c r="Q41" s="108">
        <v>1</v>
      </c>
      <c r="R41" s="108">
        <v>0</v>
      </c>
    </row>
    <row r="42" spans="1:18" x14ac:dyDescent="0.2">
      <c r="A42" s="120" t="s">
        <v>3520</v>
      </c>
      <c r="B42" s="121" t="s">
        <v>4823</v>
      </c>
      <c r="C42" s="131">
        <v>26257361131</v>
      </c>
      <c r="D42" s="122" t="s">
        <v>909</v>
      </c>
      <c r="E42" s="120" t="s">
        <v>4581</v>
      </c>
      <c r="F42" s="122" t="s">
        <v>910</v>
      </c>
      <c r="G42" s="121" t="s">
        <v>912</v>
      </c>
      <c r="H42" s="122">
        <v>1</v>
      </c>
      <c r="I42" s="123">
        <v>0</v>
      </c>
      <c r="J42" s="120" t="s">
        <v>1489</v>
      </c>
      <c r="K42" s="131">
        <v>0</v>
      </c>
      <c r="L42" s="124">
        <v>42766</v>
      </c>
      <c r="M42" s="131">
        <v>0</v>
      </c>
      <c r="N42" s="131">
        <v>0</v>
      </c>
      <c r="P42" s="132" t="s">
        <v>466</v>
      </c>
    </row>
    <row r="43" spans="1:18" x14ac:dyDescent="0.2">
      <c r="A43" s="120" t="s">
        <v>473</v>
      </c>
      <c r="B43" s="121" t="s">
        <v>586</v>
      </c>
      <c r="C43" s="131">
        <v>15000000000</v>
      </c>
      <c r="D43" s="122" t="s">
        <v>909</v>
      </c>
      <c r="E43" s="120" t="s">
        <v>913</v>
      </c>
      <c r="F43" s="122" t="s">
        <v>910</v>
      </c>
      <c r="G43" s="121" t="s">
        <v>912</v>
      </c>
      <c r="H43" s="122">
        <v>1</v>
      </c>
      <c r="I43" s="123">
        <v>0</v>
      </c>
      <c r="J43" s="120" t="s">
        <v>587</v>
      </c>
      <c r="K43" s="131">
        <v>0</v>
      </c>
      <c r="L43" s="124">
        <v>42766</v>
      </c>
      <c r="M43" s="131">
        <v>0</v>
      </c>
      <c r="N43" s="131">
        <v>0</v>
      </c>
      <c r="P43" s="132" t="s">
        <v>466</v>
      </c>
    </row>
    <row r="44" spans="1:18" x14ac:dyDescent="0.2">
      <c r="A44" s="120" t="s">
        <v>1487</v>
      </c>
      <c r="B44" s="121" t="s">
        <v>1490</v>
      </c>
      <c r="C44" s="131">
        <v>2930000000</v>
      </c>
      <c r="D44" s="122" t="s">
        <v>909</v>
      </c>
      <c r="E44" s="120" t="s">
        <v>913</v>
      </c>
      <c r="F44" s="122" t="s">
        <v>910</v>
      </c>
      <c r="G44" s="121" t="s">
        <v>912</v>
      </c>
      <c r="H44" s="122">
        <v>1</v>
      </c>
      <c r="I44" s="123">
        <v>0</v>
      </c>
      <c r="J44" s="120" t="s">
        <v>1489</v>
      </c>
      <c r="K44" s="131">
        <v>0</v>
      </c>
      <c r="L44" s="124">
        <v>42766</v>
      </c>
      <c r="M44" s="131">
        <v>0</v>
      </c>
      <c r="N44" s="131">
        <v>0</v>
      </c>
      <c r="P44" s="132" t="s">
        <v>466</v>
      </c>
    </row>
    <row r="45" spans="1:18" x14ac:dyDescent="0.2">
      <c r="A45" s="120" t="s">
        <v>154</v>
      </c>
      <c r="B45" s="121" t="s">
        <v>588</v>
      </c>
      <c r="C45" s="131">
        <v>10000000000</v>
      </c>
      <c r="D45" s="122" t="s">
        <v>909</v>
      </c>
      <c r="E45" s="120" t="s">
        <v>913</v>
      </c>
      <c r="F45" s="122" t="s">
        <v>910</v>
      </c>
      <c r="G45" s="121" t="s">
        <v>912</v>
      </c>
      <c r="H45" s="122">
        <v>1</v>
      </c>
      <c r="I45" s="123">
        <v>0</v>
      </c>
      <c r="J45" s="120" t="s">
        <v>1489</v>
      </c>
      <c r="K45" s="131">
        <v>0</v>
      </c>
      <c r="L45" s="124">
        <v>42766</v>
      </c>
      <c r="M45" s="131">
        <v>0</v>
      </c>
      <c r="N45" s="131">
        <v>0</v>
      </c>
      <c r="P45" s="132" t="s">
        <v>466</v>
      </c>
    </row>
    <row r="46" spans="1:18" x14ac:dyDescent="0.2">
      <c r="A46" s="120" t="s">
        <v>2350</v>
      </c>
      <c r="B46" s="121" t="s">
        <v>2372</v>
      </c>
      <c r="C46" s="131">
        <v>7000000000</v>
      </c>
      <c r="D46" s="122" t="s">
        <v>909</v>
      </c>
      <c r="E46" s="120" t="s">
        <v>2442</v>
      </c>
      <c r="F46" s="122" t="s">
        <v>910</v>
      </c>
      <c r="G46" s="121" t="s">
        <v>912</v>
      </c>
      <c r="H46" s="122">
        <v>3</v>
      </c>
      <c r="I46" s="123">
        <v>0.21</v>
      </c>
      <c r="J46" s="120" t="s">
        <v>1489</v>
      </c>
      <c r="K46" s="131">
        <v>0</v>
      </c>
      <c r="L46" s="124">
        <v>42766</v>
      </c>
      <c r="M46" s="131">
        <v>7000000000</v>
      </c>
      <c r="N46" s="131">
        <v>0</v>
      </c>
      <c r="P46" s="132" t="s">
        <v>466</v>
      </c>
      <c r="Q46" s="108">
        <v>1</v>
      </c>
      <c r="R46" s="108">
        <v>0</v>
      </c>
    </row>
    <row r="47" spans="1:18" x14ac:dyDescent="0.2">
      <c r="A47" s="120" t="s">
        <v>5049</v>
      </c>
      <c r="B47" s="121" t="s">
        <v>5050</v>
      </c>
      <c r="C47" s="131">
        <v>2000002520.4000001</v>
      </c>
      <c r="D47" s="122" t="s">
        <v>909</v>
      </c>
      <c r="E47" s="120" t="s">
        <v>4581</v>
      </c>
      <c r="F47" s="122" t="s">
        <v>910</v>
      </c>
      <c r="G47" s="121" t="s">
        <v>912</v>
      </c>
      <c r="H47" s="122">
        <v>1</v>
      </c>
      <c r="I47" s="123">
        <v>0</v>
      </c>
      <c r="J47" s="120" t="s">
        <v>1489</v>
      </c>
      <c r="K47" s="131">
        <v>0</v>
      </c>
      <c r="L47" s="124">
        <v>42766</v>
      </c>
      <c r="M47" s="131">
        <v>0</v>
      </c>
      <c r="N47" s="131">
        <v>0</v>
      </c>
      <c r="P47" s="132" t="s">
        <v>466</v>
      </c>
    </row>
    <row r="48" spans="1:18" x14ac:dyDescent="0.2">
      <c r="A48" s="120" t="s">
        <v>158</v>
      </c>
      <c r="B48" s="121" t="s">
        <v>589</v>
      </c>
      <c r="C48" s="131">
        <v>3993500000</v>
      </c>
      <c r="D48" s="122" t="s">
        <v>909</v>
      </c>
      <c r="E48" s="120" t="s">
        <v>914</v>
      </c>
      <c r="F48" s="122" t="s">
        <v>910</v>
      </c>
      <c r="G48" s="121" t="s">
        <v>912</v>
      </c>
      <c r="H48" s="122">
        <v>1</v>
      </c>
      <c r="I48" s="123">
        <v>0</v>
      </c>
      <c r="J48" s="120" t="s">
        <v>1489</v>
      </c>
      <c r="K48" s="131">
        <v>0</v>
      </c>
      <c r="L48" s="124">
        <v>42766</v>
      </c>
      <c r="M48" s="131">
        <v>0</v>
      </c>
      <c r="N48" s="131">
        <v>0</v>
      </c>
      <c r="P48" s="132" t="s">
        <v>466</v>
      </c>
    </row>
    <row r="49" spans="1:16" x14ac:dyDescent="0.2">
      <c r="A49" s="120" t="s">
        <v>1233</v>
      </c>
      <c r="B49" s="121" t="s">
        <v>1235</v>
      </c>
      <c r="C49" s="131">
        <v>72194160000</v>
      </c>
      <c r="D49" s="122" t="s">
        <v>909</v>
      </c>
      <c r="E49" s="120" t="s">
        <v>1256</v>
      </c>
      <c r="F49" s="122" t="s">
        <v>910</v>
      </c>
      <c r="G49" s="121" t="s">
        <v>912</v>
      </c>
      <c r="H49" s="122">
        <v>1</v>
      </c>
      <c r="I49" s="123">
        <v>0</v>
      </c>
      <c r="J49" s="120" t="s">
        <v>1489</v>
      </c>
      <c r="K49" s="131">
        <v>0</v>
      </c>
      <c r="L49" s="124">
        <v>42766</v>
      </c>
      <c r="M49" s="131">
        <v>0</v>
      </c>
      <c r="N49" s="131">
        <v>0</v>
      </c>
      <c r="P49" s="132" t="s">
        <v>466</v>
      </c>
    </row>
    <row r="50" spans="1:16" x14ac:dyDescent="0.2">
      <c r="A50" s="120" t="s">
        <v>4123</v>
      </c>
      <c r="B50" s="121" t="s">
        <v>4410</v>
      </c>
      <c r="C50" s="131">
        <v>9500000</v>
      </c>
      <c r="D50" s="122" t="s">
        <v>909</v>
      </c>
      <c r="E50" s="120" t="s">
        <v>4582</v>
      </c>
      <c r="F50" s="122" t="s">
        <v>910</v>
      </c>
      <c r="G50" s="121" t="s">
        <v>912</v>
      </c>
      <c r="H50" s="122">
        <v>1</v>
      </c>
      <c r="I50" s="123">
        <v>0</v>
      </c>
      <c r="J50" s="120" t="s">
        <v>1489</v>
      </c>
      <c r="K50" s="131">
        <v>0</v>
      </c>
      <c r="L50" s="124">
        <v>42766</v>
      </c>
      <c r="M50" s="131">
        <v>0</v>
      </c>
      <c r="N50" s="131">
        <v>0</v>
      </c>
      <c r="P50" s="132" t="s">
        <v>466</v>
      </c>
    </row>
    <row r="51" spans="1:16" x14ac:dyDescent="0.2">
      <c r="A51" s="120" t="s">
        <v>7858</v>
      </c>
      <c r="B51" s="121" t="s">
        <v>7898</v>
      </c>
      <c r="C51" s="131">
        <v>130000000</v>
      </c>
      <c r="D51" s="122" t="s">
        <v>909</v>
      </c>
      <c r="E51" s="120" t="s">
        <v>918</v>
      </c>
      <c r="F51" s="122" t="s">
        <v>910</v>
      </c>
      <c r="G51" s="121" t="s">
        <v>912</v>
      </c>
      <c r="H51" s="122">
        <v>1</v>
      </c>
      <c r="I51" s="123">
        <v>0</v>
      </c>
      <c r="J51" s="120" t="s">
        <v>1491</v>
      </c>
      <c r="K51" s="131">
        <v>0</v>
      </c>
      <c r="L51" s="124">
        <v>42766</v>
      </c>
      <c r="M51" s="131">
        <v>0</v>
      </c>
      <c r="N51" s="131">
        <v>0</v>
      </c>
      <c r="P51" s="132" t="s">
        <v>466</v>
      </c>
    </row>
    <row r="52" spans="1:16" x14ac:dyDescent="0.2">
      <c r="A52" s="120" t="s">
        <v>7870</v>
      </c>
      <c r="B52" s="121" t="s">
        <v>7899</v>
      </c>
      <c r="C52" s="131">
        <v>150000000</v>
      </c>
      <c r="D52" s="122" t="s">
        <v>909</v>
      </c>
      <c r="E52" s="120" t="s">
        <v>919</v>
      </c>
      <c r="F52" s="122" t="s">
        <v>910</v>
      </c>
      <c r="G52" s="121" t="s">
        <v>912</v>
      </c>
      <c r="H52" s="122">
        <v>2</v>
      </c>
      <c r="I52" s="123">
        <v>0.01</v>
      </c>
      <c r="J52" s="120" t="s">
        <v>7900</v>
      </c>
      <c r="K52" s="131">
        <v>1500000</v>
      </c>
      <c r="L52" s="124">
        <v>42766</v>
      </c>
      <c r="M52" s="131">
        <v>0</v>
      </c>
      <c r="N52" s="131">
        <v>0</v>
      </c>
      <c r="P52" s="132" t="s">
        <v>466</v>
      </c>
    </row>
    <row r="53" spans="1:16" x14ac:dyDescent="0.2">
      <c r="A53" s="120" t="s">
        <v>7881</v>
      </c>
      <c r="B53" s="121" t="s">
        <v>7901</v>
      </c>
      <c r="C53" s="131">
        <v>7303040902</v>
      </c>
      <c r="D53" s="122" t="s">
        <v>909</v>
      </c>
      <c r="E53" s="120" t="s">
        <v>919</v>
      </c>
      <c r="F53" s="122" t="s">
        <v>910</v>
      </c>
      <c r="G53" s="121" t="s">
        <v>912</v>
      </c>
      <c r="H53" s="122">
        <v>2</v>
      </c>
      <c r="I53" s="123">
        <v>0.01</v>
      </c>
      <c r="J53" s="120" t="s">
        <v>7902</v>
      </c>
      <c r="K53" s="131">
        <v>73030409.019999996</v>
      </c>
      <c r="L53" s="124">
        <v>42766</v>
      </c>
      <c r="M53" s="131">
        <v>0</v>
      </c>
      <c r="N53" s="131">
        <v>0</v>
      </c>
      <c r="P53" s="132" t="s">
        <v>466</v>
      </c>
    </row>
    <row r="54" spans="1:16" x14ac:dyDescent="0.2">
      <c r="A54" s="120" t="s">
        <v>4404</v>
      </c>
      <c r="B54" s="121" t="s">
        <v>7903</v>
      </c>
      <c r="C54" s="131">
        <v>816503375.77999997</v>
      </c>
      <c r="D54" s="122" t="s">
        <v>909</v>
      </c>
      <c r="E54" s="120" t="s">
        <v>920</v>
      </c>
      <c r="F54" s="122" t="s">
        <v>910</v>
      </c>
      <c r="G54" s="121" t="s">
        <v>912</v>
      </c>
      <c r="H54" s="122">
        <v>1</v>
      </c>
      <c r="I54" s="123">
        <v>0</v>
      </c>
      <c r="J54" s="120" t="s">
        <v>1491</v>
      </c>
      <c r="K54" s="131">
        <v>0</v>
      </c>
      <c r="L54" s="124">
        <v>42766</v>
      </c>
      <c r="M54" s="131">
        <v>0</v>
      </c>
      <c r="N54" s="131">
        <v>0</v>
      </c>
      <c r="P54" s="132" t="s">
        <v>466</v>
      </c>
    </row>
    <row r="55" spans="1:16" x14ac:dyDescent="0.2">
      <c r="A55" s="120" t="s">
        <v>7861</v>
      </c>
      <c r="B55" s="121" t="s">
        <v>7904</v>
      </c>
      <c r="C55" s="131">
        <v>3311907090</v>
      </c>
      <c r="D55" s="122" t="s">
        <v>909</v>
      </c>
      <c r="E55" s="120" t="s">
        <v>921</v>
      </c>
      <c r="F55" s="122" t="s">
        <v>910</v>
      </c>
      <c r="G55" s="121" t="s">
        <v>912</v>
      </c>
      <c r="H55" s="122">
        <v>1</v>
      </c>
      <c r="I55" s="123">
        <v>0</v>
      </c>
      <c r="J55" s="120" t="s">
        <v>1491</v>
      </c>
      <c r="K55" s="131">
        <v>0</v>
      </c>
      <c r="L55" s="124">
        <v>42766</v>
      </c>
      <c r="M55" s="131">
        <v>0</v>
      </c>
      <c r="N55" s="131">
        <v>0</v>
      </c>
      <c r="P55" s="132" t="s">
        <v>466</v>
      </c>
    </row>
    <row r="56" spans="1:16" x14ac:dyDescent="0.2">
      <c r="A56" s="120" t="s">
        <v>4405</v>
      </c>
      <c r="B56" s="121" t="s">
        <v>5255</v>
      </c>
      <c r="C56" s="131">
        <v>5974487872.6000004</v>
      </c>
      <c r="D56" s="122" t="s">
        <v>909</v>
      </c>
      <c r="E56" s="120" t="s">
        <v>1604</v>
      </c>
      <c r="F56" s="122" t="s">
        <v>910</v>
      </c>
      <c r="G56" s="121" t="s">
        <v>912</v>
      </c>
      <c r="H56" s="122">
        <v>1</v>
      </c>
      <c r="I56" s="123">
        <v>0</v>
      </c>
      <c r="J56" s="120" t="s">
        <v>1491</v>
      </c>
      <c r="K56" s="131">
        <v>0</v>
      </c>
      <c r="L56" s="124">
        <v>42766</v>
      </c>
      <c r="M56" s="131">
        <v>0</v>
      </c>
      <c r="N56" s="131">
        <v>0</v>
      </c>
      <c r="P56" s="132" t="s">
        <v>466</v>
      </c>
    </row>
    <row r="57" spans="1:16" x14ac:dyDescent="0.2">
      <c r="A57" s="120" t="s">
        <v>7880</v>
      </c>
      <c r="B57" s="121" t="s">
        <v>7905</v>
      </c>
      <c r="C57" s="131">
        <v>912182228.10000002</v>
      </c>
      <c r="D57" s="122" t="s">
        <v>909</v>
      </c>
      <c r="E57" s="120" t="s">
        <v>919</v>
      </c>
      <c r="F57" s="122" t="s">
        <v>910</v>
      </c>
      <c r="G57" s="121" t="s">
        <v>912</v>
      </c>
      <c r="H57" s="122">
        <v>2</v>
      </c>
      <c r="I57" s="123">
        <v>0.01</v>
      </c>
      <c r="J57" s="120" t="s">
        <v>7906</v>
      </c>
      <c r="K57" s="131">
        <v>9121822.2799999993</v>
      </c>
      <c r="L57" s="124">
        <v>42766</v>
      </c>
      <c r="M57" s="131">
        <v>0</v>
      </c>
      <c r="N57" s="131">
        <v>0</v>
      </c>
      <c r="P57" s="132" t="s">
        <v>466</v>
      </c>
    </row>
    <row r="58" spans="1:16" x14ac:dyDescent="0.2">
      <c r="A58" s="120" t="s">
        <v>7864</v>
      </c>
      <c r="B58" s="121" t="s">
        <v>7907</v>
      </c>
      <c r="C58" s="131">
        <v>322166500</v>
      </c>
      <c r="D58" s="122" t="s">
        <v>909</v>
      </c>
      <c r="E58" s="120" t="s">
        <v>1782</v>
      </c>
      <c r="F58" s="122" t="s">
        <v>910</v>
      </c>
      <c r="G58" s="121" t="s">
        <v>912</v>
      </c>
      <c r="H58" s="122">
        <v>2</v>
      </c>
      <c r="I58" s="123">
        <v>0.01</v>
      </c>
      <c r="J58" s="120" t="s">
        <v>7908</v>
      </c>
      <c r="K58" s="131">
        <v>3221665</v>
      </c>
      <c r="L58" s="124">
        <v>42766</v>
      </c>
      <c r="M58" s="131">
        <v>0</v>
      </c>
      <c r="N58" s="131">
        <v>0</v>
      </c>
      <c r="P58" s="132" t="s">
        <v>466</v>
      </c>
    </row>
    <row r="59" spans="1:16" x14ac:dyDescent="0.2">
      <c r="A59" s="120" t="s">
        <v>7805</v>
      </c>
      <c r="B59" s="121" t="s">
        <v>7909</v>
      </c>
      <c r="C59" s="131">
        <v>21056630000</v>
      </c>
      <c r="D59" s="122" t="s">
        <v>909</v>
      </c>
      <c r="E59" s="120" t="s">
        <v>917</v>
      </c>
      <c r="F59" s="122" t="s">
        <v>910</v>
      </c>
      <c r="G59" s="121" t="s">
        <v>912</v>
      </c>
      <c r="H59" s="122">
        <v>1</v>
      </c>
      <c r="I59" s="123">
        <v>0</v>
      </c>
      <c r="J59" s="120" t="s">
        <v>1491</v>
      </c>
      <c r="K59" s="131">
        <v>0</v>
      </c>
      <c r="L59" s="124">
        <v>42766</v>
      </c>
      <c r="M59" s="131">
        <v>0</v>
      </c>
      <c r="N59" s="131">
        <v>0</v>
      </c>
      <c r="P59" s="132" t="s">
        <v>466</v>
      </c>
    </row>
    <row r="60" spans="1:16" x14ac:dyDescent="0.2">
      <c r="A60" s="120" t="s">
        <v>7910</v>
      </c>
      <c r="B60" s="121" t="s">
        <v>7911</v>
      </c>
      <c r="C60" s="131">
        <v>21056630000</v>
      </c>
      <c r="D60" s="122" t="s">
        <v>909</v>
      </c>
      <c r="E60" s="120" t="s">
        <v>917</v>
      </c>
      <c r="F60" s="122" t="s">
        <v>910</v>
      </c>
      <c r="G60" s="121" t="s">
        <v>912</v>
      </c>
      <c r="H60" s="122">
        <v>1</v>
      </c>
      <c r="I60" s="123">
        <v>0</v>
      </c>
      <c r="J60" s="120" t="s">
        <v>1491</v>
      </c>
      <c r="K60" s="131">
        <v>0</v>
      </c>
      <c r="L60" s="124">
        <v>42766</v>
      </c>
      <c r="M60" s="131">
        <v>0</v>
      </c>
      <c r="N60" s="131">
        <v>0</v>
      </c>
      <c r="P60" s="132" t="s">
        <v>466</v>
      </c>
    </row>
    <row r="61" spans="1:16" x14ac:dyDescent="0.2">
      <c r="A61" s="120" t="s">
        <v>7912</v>
      </c>
      <c r="B61" s="121" t="s">
        <v>7913</v>
      </c>
      <c r="C61" s="131">
        <v>1407184502</v>
      </c>
      <c r="D61" s="122" t="s">
        <v>909</v>
      </c>
      <c r="E61" s="120" t="s">
        <v>917</v>
      </c>
      <c r="F61" s="122" t="s">
        <v>910</v>
      </c>
      <c r="G61" s="121" t="s">
        <v>912</v>
      </c>
      <c r="H61" s="122">
        <v>1</v>
      </c>
      <c r="I61" s="123">
        <v>0</v>
      </c>
      <c r="J61" s="120" t="s">
        <v>1491</v>
      </c>
      <c r="K61" s="131">
        <v>0</v>
      </c>
      <c r="L61" s="124">
        <v>42766</v>
      </c>
      <c r="M61" s="131">
        <v>0</v>
      </c>
      <c r="N61" s="131">
        <v>0</v>
      </c>
      <c r="P61" s="132" t="s">
        <v>466</v>
      </c>
    </row>
    <row r="62" spans="1:16" x14ac:dyDescent="0.2">
      <c r="A62" s="120" t="s">
        <v>7859</v>
      </c>
      <c r="B62" s="121" t="s">
        <v>7914</v>
      </c>
      <c r="C62" s="131">
        <v>9024270000</v>
      </c>
      <c r="D62" s="122" t="s">
        <v>909</v>
      </c>
      <c r="E62" s="120" t="s">
        <v>8466</v>
      </c>
      <c r="F62" s="122" t="s">
        <v>910</v>
      </c>
      <c r="G62" s="121" t="s">
        <v>912</v>
      </c>
      <c r="H62" s="122">
        <v>1</v>
      </c>
      <c r="I62" s="123">
        <v>0</v>
      </c>
      <c r="J62" s="120" t="s">
        <v>1491</v>
      </c>
      <c r="K62" s="131">
        <v>0</v>
      </c>
      <c r="L62" s="124">
        <v>42766</v>
      </c>
      <c r="M62" s="131">
        <v>0</v>
      </c>
      <c r="N62" s="131">
        <v>0</v>
      </c>
      <c r="P62" s="132" t="s">
        <v>466</v>
      </c>
    </row>
    <row r="63" spans="1:16" x14ac:dyDescent="0.2">
      <c r="A63" s="120" t="s">
        <v>7915</v>
      </c>
      <c r="B63" s="121" t="s">
        <v>7916</v>
      </c>
      <c r="C63" s="131">
        <v>48129440000</v>
      </c>
      <c r="D63" s="122" t="s">
        <v>909</v>
      </c>
      <c r="E63" s="120" t="s">
        <v>917</v>
      </c>
      <c r="F63" s="122" t="s">
        <v>910</v>
      </c>
      <c r="G63" s="121" t="s">
        <v>912</v>
      </c>
      <c r="H63" s="122">
        <v>1</v>
      </c>
      <c r="I63" s="123">
        <v>0</v>
      </c>
      <c r="J63" s="120" t="s">
        <v>1491</v>
      </c>
      <c r="K63" s="131">
        <v>0</v>
      </c>
      <c r="L63" s="124">
        <v>42766</v>
      </c>
      <c r="M63" s="131">
        <v>0</v>
      </c>
      <c r="N63" s="131">
        <v>0</v>
      </c>
      <c r="P63" s="132" t="s">
        <v>466</v>
      </c>
    </row>
    <row r="64" spans="1:16" x14ac:dyDescent="0.2">
      <c r="A64" s="120" t="s">
        <v>7917</v>
      </c>
      <c r="B64" s="121" t="s">
        <v>7918</v>
      </c>
      <c r="C64" s="131">
        <v>34798788356</v>
      </c>
      <c r="D64" s="122" t="s">
        <v>909</v>
      </c>
      <c r="E64" s="120" t="s">
        <v>917</v>
      </c>
      <c r="F64" s="122" t="s">
        <v>910</v>
      </c>
      <c r="G64" s="121" t="s">
        <v>912</v>
      </c>
      <c r="H64" s="122">
        <v>1</v>
      </c>
      <c r="I64" s="123">
        <v>0</v>
      </c>
      <c r="J64" s="120" t="s">
        <v>1491</v>
      </c>
      <c r="K64" s="131">
        <v>0</v>
      </c>
      <c r="L64" s="124">
        <v>42766</v>
      </c>
      <c r="M64" s="131">
        <v>0</v>
      </c>
      <c r="N64" s="131">
        <v>0</v>
      </c>
      <c r="P64" s="132" t="s">
        <v>466</v>
      </c>
    </row>
    <row r="65" spans="1:16" x14ac:dyDescent="0.2">
      <c r="A65" s="120" t="s">
        <v>7919</v>
      </c>
      <c r="B65" s="121" t="s">
        <v>7920</v>
      </c>
      <c r="C65" s="131">
        <v>18048540000</v>
      </c>
      <c r="D65" s="122" t="s">
        <v>909</v>
      </c>
      <c r="E65" s="120" t="s">
        <v>917</v>
      </c>
      <c r="F65" s="122" t="s">
        <v>910</v>
      </c>
      <c r="G65" s="121" t="s">
        <v>912</v>
      </c>
      <c r="H65" s="122">
        <v>1</v>
      </c>
      <c r="I65" s="123">
        <v>0</v>
      </c>
      <c r="J65" s="120" t="s">
        <v>1491</v>
      </c>
      <c r="K65" s="131">
        <v>0</v>
      </c>
      <c r="L65" s="124">
        <v>42766</v>
      </c>
      <c r="M65" s="131">
        <v>0</v>
      </c>
      <c r="N65" s="131">
        <v>0</v>
      </c>
      <c r="P65" s="132" t="s">
        <v>466</v>
      </c>
    </row>
    <row r="66" spans="1:16" x14ac:dyDescent="0.2">
      <c r="A66" s="120" t="s">
        <v>7921</v>
      </c>
      <c r="B66" s="121" t="s">
        <v>7922</v>
      </c>
      <c r="C66" s="131">
        <v>18048540000</v>
      </c>
      <c r="D66" s="122" t="s">
        <v>909</v>
      </c>
      <c r="E66" s="120" t="s">
        <v>917</v>
      </c>
      <c r="F66" s="122" t="s">
        <v>910</v>
      </c>
      <c r="G66" s="121" t="s">
        <v>912</v>
      </c>
      <c r="H66" s="122">
        <v>1</v>
      </c>
      <c r="I66" s="123">
        <v>0</v>
      </c>
      <c r="J66" s="120" t="s">
        <v>1491</v>
      </c>
      <c r="K66" s="131">
        <v>0</v>
      </c>
      <c r="L66" s="124">
        <v>42766</v>
      </c>
      <c r="M66" s="131">
        <v>0</v>
      </c>
      <c r="N66" s="131">
        <v>0</v>
      </c>
      <c r="P66" s="132" t="s">
        <v>466</v>
      </c>
    </row>
    <row r="67" spans="1:16" x14ac:dyDescent="0.2">
      <c r="A67" s="120" t="s">
        <v>7923</v>
      </c>
      <c r="B67" s="121" t="s">
        <v>7924</v>
      </c>
      <c r="C67" s="131">
        <v>1830723574</v>
      </c>
      <c r="D67" s="122" t="s">
        <v>909</v>
      </c>
      <c r="E67" s="120" t="s">
        <v>917</v>
      </c>
      <c r="F67" s="122" t="s">
        <v>910</v>
      </c>
      <c r="G67" s="121" t="s">
        <v>912</v>
      </c>
      <c r="H67" s="122">
        <v>1</v>
      </c>
      <c r="I67" s="123">
        <v>0</v>
      </c>
      <c r="J67" s="120" t="s">
        <v>1491</v>
      </c>
      <c r="K67" s="131">
        <v>0</v>
      </c>
      <c r="L67" s="124">
        <v>42766</v>
      </c>
      <c r="M67" s="131">
        <v>0</v>
      </c>
      <c r="N67" s="131">
        <v>0</v>
      </c>
      <c r="P67" s="132" t="s">
        <v>466</v>
      </c>
    </row>
    <row r="68" spans="1:16" x14ac:dyDescent="0.2">
      <c r="A68" s="120" t="s">
        <v>7862</v>
      </c>
      <c r="B68" s="121" t="s">
        <v>7925</v>
      </c>
      <c r="C68" s="131">
        <v>12032360000</v>
      </c>
      <c r="D68" s="122" t="s">
        <v>909</v>
      </c>
      <c r="E68" s="120" t="s">
        <v>8467</v>
      </c>
      <c r="F68" s="122" t="s">
        <v>910</v>
      </c>
      <c r="G68" s="121" t="s">
        <v>912</v>
      </c>
      <c r="H68" s="122">
        <v>1</v>
      </c>
      <c r="I68" s="123">
        <v>0</v>
      </c>
      <c r="J68" s="120" t="s">
        <v>1491</v>
      </c>
      <c r="K68" s="131">
        <v>0</v>
      </c>
      <c r="L68" s="124">
        <v>42766</v>
      </c>
      <c r="M68" s="131">
        <v>0</v>
      </c>
      <c r="N68" s="131">
        <v>0</v>
      </c>
      <c r="P68" s="132" t="s">
        <v>466</v>
      </c>
    </row>
    <row r="69" spans="1:16" x14ac:dyDescent="0.2">
      <c r="A69" s="120" t="s">
        <v>7926</v>
      </c>
      <c r="B69" s="121" t="s">
        <v>7927</v>
      </c>
      <c r="C69" s="131">
        <v>48129440000</v>
      </c>
      <c r="D69" s="122" t="s">
        <v>909</v>
      </c>
      <c r="E69" s="120" t="s">
        <v>917</v>
      </c>
      <c r="F69" s="122" t="s">
        <v>910</v>
      </c>
      <c r="G69" s="121" t="s">
        <v>912</v>
      </c>
      <c r="H69" s="122">
        <v>1</v>
      </c>
      <c r="I69" s="123">
        <v>0</v>
      </c>
      <c r="J69" s="120" t="s">
        <v>1491</v>
      </c>
      <c r="K69" s="131">
        <v>0</v>
      </c>
      <c r="L69" s="124">
        <v>42766</v>
      </c>
      <c r="M69" s="131">
        <v>0</v>
      </c>
      <c r="N69" s="131">
        <v>0</v>
      </c>
      <c r="P69" s="132" t="s">
        <v>466</v>
      </c>
    </row>
    <row r="70" spans="1:16" x14ac:dyDescent="0.2">
      <c r="A70" s="120" t="s">
        <v>7928</v>
      </c>
      <c r="B70" s="121" t="s">
        <v>7929</v>
      </c>
      <c r="C70" s="131">
        <v>584171078</v>
      </c>
      <c r="D70" s="122" t="s">
        <v>909</v>
      </c>
      <c r="E70" s="120" t="s">
        <v>917</v>
      </c>
      <c r="F70" s="122" t="s">
        <v>910</v>
      </c>
      <c r="G70" s="121" t="s">
        <v>912</v>
      </c>
      <c r="H70" s="122">
        <v>1</v>
      </c>
      <c r="I70" s="123">
        <v>0</v>
      </c>
      <c r="J70" s="120" t="s">
        <v>1491</v>
      </c>
      <c r="K70" s="131">
        <v>0</v>
      </c>
      <c r="L70" s="124">
        <v>42766</v>
      </c>
      <c r="M70" s="131">
        <v>0</v>
      </c>
      <c r="N70" s="131">
        <v>0</v>
      </c>
      <c r="P70" s="132" t="s">
        <v>466</v>
      </c>
    </row>
    <row r="71" spans="1:16" x14ac:dyDescent="0.2">
      <c r="A71" s="120" t="s">
        <v>7930</v>
      </c>
      <c r="B71" s="121" t="s">
        <v>7931</v>
      </c>
      <c r="C71" s="131">
        <v>277646707</v>
      </c>
      <c r="D71" s="122" t="s">
        <v>909</v>
      </c>
      <c r="E71" s="120" t="s">
        <v>917</v>
      </c>
      <c r="F71" s="122" t="s">
        <v>910</v>
      </c>
      <c r="G71" s="121" t="s">
        <v>912</v>
      </c>
      <c r="H71" s="122">
        <v>1</v>
      </c>
      <c r="I71" s="123">
        <v>0</v>
      </c>
      <c r="J71" s="120" t="s">
        <v>1491</v>
      </c>
      <c r="K71" s="131">
        <v>0</v>
      </c>
      <c r="L71" s="124">
        <v>42766</v>
      </c>
      <c r="M71" s="131">
        <v>0</v>
      </c>
      <c r="N71" s="131">
        <v>0</v>
      </c>
      <c r="P71" s="132" t="s">
        <v>466</v>
      </c>
    </row>
    <row r="72" spans="1:16" x14ac:dyDescent="0.2">
      <c r="A72" s="120" t="s">
        <v>7932</v>
      </c>
      <c r="B72" s="121" t="s">
        <v>7933</v>
      </c>
      <c r="C72" s="131">
        <v>277646707</v>
      </c>
      <c r="D72" s="122" t="s">
        <v>909</v>
      </c>
      <c r="E72" s="120" t="s">
        <v>917</v>
      </c>
      <c r="F72" s="122" t="s">
        <v>910</v>
      </c>
      <c r="G72" s="121" t="s">
        <v>912</v>
      </c>
      <c r="H72" s="122">
        <v>1</v>
      </c>
      <c r="I72" s="123">
        <v>0</v>
      </c>
      <c r="J72" s="120" t="s">
        <v>1491</v>
      </c>
      <c r="K72" s="131">
        <v>0</v>
      </c>
      <c r="L72" s="124">
        <v>42766</v>
      </c>
      <c r="M72" s="131">
        <v>0</v>
      </c>
      <c r="N72" s="131">
        <v>0</v>
      </c>
      <c r="P72" s="132" t="s">
        <v>466</v>
      </c>
    </row>
    <row r="73" spans="1:16" x14ac:dyDescent="0.2">
      <c r="A73" s="120" t="s">
        <v>7934</v>
      </c>
      <c r="B73" s="121" t="s">
        <v>7935</v>
      </c>
      <c r="C73" s="131">
        <v>6858445.2000000002</v>
      </c>
      <c r="D73" s="122" t="s">
        <v>909</v>
      </c>
      <c r="E73" s="120" t="s">
        <v>917</v>
      </c>
      <c r="F73" s="122" t="s">
        <v>910</v>
      </c>
      <c r="G73" s="121" t="s">
        <v>912</v>
      </c>
      <c r="H73" s="122">
        <v>1</v>
      </c>
      <c r="I73" s="123">
        <v>0</v>
      </c>
      <c r="J73" s="120" t="s">
        <v>1491</v>
      </c>
      <c r="K73" s="131">
        <v>0</v>
      </c>
      <c r="L73" s="124">
        <v>42766</v>
      </c>
      <c r="M73" s="131">
        <v>0</v>
      </c>
      <c r="N73" s="131">
        <v>0</v>
      </c>
      <c r="P73" s="132" t="s">
        <v>466</v>
      </c>
    </row>
    <row r="74" spans="1:16" x14ac:dyDescent="0.2">
      <c r="A74" s="120" t="s">
        <v>7849</v>
      </c>
      <c r="B74" s="121" t="s">
        <v>7936</v>
      </c>
      <c r="C74" s="131">
        <v>2656985735.1999998</v>
      </c>
      <c r="D74" s="122" t="s">
        <v>909</v>
      </c>
      <c r="E74" s="120" t="s">
        <v>1782</v>
      </c>
      <c r="F74" s="122" t="s">
        <v>910</v>
      </c>
      <c r="G74" s="121" t="s">
        <v>912</v>
      </c>
      <c r="H74" s="122">
        <v>2</v>
      </c>
      <c r="I74" s="123">
        <v>0.01</v>
      </c>
      <c r="J74" s="120" t="s">
        <v>7937</v>
      </c>
      <c r="K74" s="131">
        <v>26569857.350000001</v>
      </c>
      <c r="L74" s="124">
        <v>42766</v>
      </c>
      <c r="M74" s="131">
        <v>0</v>
      </c>
      <c r="N74" s="131">
        <v>0</v>
      </c>
      <c r="P74" s="132" t="s">
        <v>466</v>
      </c>
    </row>
    <row r="75" spans="1:16" x14ac:dyDescent="0.2">
      <c r="A75" s="120" t="s">
        <v>7938</v>
      </c>
      <c r="B75" s="121" t="s">
        <v>7939</v>
      </c>
      <c r="C75" s="131">
        <v>3862989178</v>
      </c>
      <c r="D75" s="122" t="s">
        <v>909</v>
      </c>
      <c r="E75" s="120" t="s">
        <v>917</v>
      </c>
      <c r="F75" s="122" t="s">
        <v>910</v>
      </c>
      <c r="G75" s="121" t="s">
        <v>912</v>
      </c>
      <c r="H75" s="122">
        <v>1</v>
      </c>
      <c r="I75" s="123">
        <v>0</v>
      </c>
      <c r="J75" s="120" t="s">
        <v>1491</v>
      </c>
      <c r="K75" s="131">
        <v>0</v>
      </c>
      <c r="L75" s="124">
        <v>42766</v>
      </c>
      <c r="M75" s="131">
        <v>0</v>
      </c>
      <c r="N75" s="131">
        <v>0</v>
      </c>
      <c r="P75" s="132" t="s">
        <v>466</v>
      </c>
    </row>
    <row r="76" spans="1:16" x14ac:dyDescent="0.2">
      <c r="A76" s="120" t="s">
        <v>7940</v>
      </c>
      <c r="B76" s="121" t="s">
        <v>7941</v>
      </c>
      <c r="C76" s="131">
        <v>48129440000</v>
      </c>
      <c r="D76" s="122" t="s">
        <v>909</v>
      </c>
      <c r="E76" s="120" t="s">
        <v>917</v>
      </c>
      <c r="F76" s="122" t="s">
        <v>910</v>
      </c>
      <c r="G76" s="121" t="s">
        <v>912</v>
      </c>
      <c r="H76" s="122">
        <v>1</v>
      </c>
      <c r="I76" s="123">
        <v>0</v>
      </c>
      <c r="J76" s="120" t="s">
        <v>1491</v>
      </c>
      <c r="K76" s="131">
        <v>0</v>
      </c>
      <c r="L76" s="124">
        <v>42766</v>
      </c>
      <c r="M76" s="131">
        <v>0</v>
      </c>
      <c r="N76" s="131">
        <v>0</v>
      </c>
      <c r="P76" s="132" t="s">
        <v>466</v>
      </c>
    </row>
    <row r="77" spans="1:16" x14ac:dyDescent="0.2">
      <c r="A77" s="120" t="s">
        <v>7942</v>
      </c>
      <c r="B77" s="121" t="s">
        <v>7943</v>
      </c>
      <c r="C77" s="131">
        <v>48129440000</v>
      </c>
      <c r="D77" s="122" t="s">
        <v>909</v>
      </c>
      <c r="E77" s="120" t="s">
        <v>917</v>
      </c>
      <c r="F77" s="122" t="s">
        <v>910</v>
      </c>
      <c r="G77" s="121" t="s">
        <v>912</v>
      </c>
      <c r="H77" s="122">
        <v>1</v>
      </c>
      <c r="I77" s="123">
        <v>0</v>
      </c>
      <c r="J77" s="120" t="s">
        <v>1491</v>
      </c>
      <c r="K77" s="131">
        <v>0</v>
      </c>
      <c r="L77" s="124">
        <v>42766</v>
      </c>
      <c r="M77" s="131">
        <v>0</v>
      </c>
      <c r="N77" s="131">
        <v>0</v>
      </c>
      <c r="P77" s="132" t="s">
        <v>466</v>
      </c>
    </row>
    <row r="78" spans="1:16" x14ac:dyDescent="0.2">
      <c r="A78" s="120" t="s">
        <v>7944</v>
      </c>
      <c r="B78" s="121" t="s">
        <v>7945</v>
      </c>
      <c r="C78" s="131">
        <v>1485574164.8</v>
      </c>
      <c r="D78" s="122" t="s">
        <v>909</v>
      </c>
      <c r="E78" s="120" t="s">
        <v>917</v>
      </c>
      <c r="F78" s="122" t="s">
        <v>910</v>
      </c>
      <c r="G78" s="121" t="s">
        <v>912</v>
      </c>
      <c r="H78" s="122">
        <v>1</v>
      </c>
      <c r="I78" s="123">
        <v>0</v>
      </c>
      <c r="J78" s="120" t="s">
        <v>1491</v>
      </c>
      <c r="K78" s="131">
        <v>0</v>
      </c>
      <c r="L78" s="124">
        <v>42766</v>
      </c>
      <c r="M78" s="131">
        <v>0</v>
      </c>
      <c r="N78" s="131">
        <v>0</v>
      </c>
      <c r="P78" s="132" t="s">
        <v>466</v>
      </c>
    </row>
    <row r="79" spans="1:16" x14ac:dyDescent="0.2">
      <c r="A79" s="120" t="s">
        <v>7946</v>
      </c>
      <c r="B79" s="121" t="s">
        <v>7947</v>
      </c>
      <c r="C79" s="131">
        <v>32538816.5</v>
      </c>
      <c r="D79" s="122" t="s">
        <v>909</v>
      </c>
      <c r="E79" s="120" t="s">
        <v>917</v>
      </c>
      <c r="F79" s="122" t="s">
        <v>910</v>
      </c>
      <c r="G79" s="121" t="s">
        <v>912</v>
      </c>
      <c r="H79" s="122">
        <v>1</v>
      </c>
      <c r="I79" s="123">
        <v>0</v>
      </c>
      <c r="J79" s="120" t="s">
        <v>1491</v>
      </c>
      <c r="K79" s="131">
        <v>0</v>
      </c>
      <c r="L79" s="124">
        <v>42766</v>
      </c>
      <c r="M79" s="131">
        <v>0</v>
      </c>
      <c r="N79" s="131">
        <v>0</v>
      </c>
      <c r="P79" s="132" t="s">
        <v>466</v>
      </c>
    </row>
    <row r="80" spans="1:16" x14ac:dyDescent="0.2">
      <c r="A80" s="120" t="s">
        <v>7031</v>
      </c>
      <c r="B80" s="121" t="s">
        <v>7175</v>
      </c>
      <c r="C80" s="131">
        <v>31000000</v>
      </c>
      <c r="D80" s="122" t="s">
        <v>909</v>
      </c>
      <c r="E80" s="120" t="s">
        <v>916</v>
      </c>
      <c r="F80" s="122" t="s">
        <v>910</v>
      </c>
      <c r="G80" s="121" t="s">
        <v>912</v>
      </c>
      <c r="H80" s="122">
        <v>1</v>
      </c>
      <c r="I80" s="123">
        <v>0</v>
      </c>
      <c r="J80" s="120" t="s">
        <v>1491</v>
      </c>
      <c r="K80" s="131">
        <v>0</v>
      </c>
      <c r="L80" s="124">
        <v>42766</v>
      </c>
      <c r="M80" s="131">
        <v>0</v>
      </c>
      <c r="N80" s="131">
        <v>0</v>
      </c>
      <c r="P80" s="132" t="s">
        <v>466</v>
      </c>
    </row>
    <row r="81" spans="1:16" x14ac:dyDescent="0.2">
      <c r="A81" s="120" t="s">
        <v>6448</v>
      </c>
      <c r="B81" s="121" t="s">
        <v>6449</v>
      </c>
      <c r="C81" s="131">
        <v>1735000</v>
      </c>
      <c r="D81" s="122" t="s">
        <v>909</v>
      </c>
      <c r="E81" s="120" t="s">
        <v>916</v>
      </c>
      <c r="F81" s="122" t="s">
        <v>910</v>
      </c>
      <c r="G81" s="121" t="s">
        <v>912</v>
      </c>
      <c r="H81" s="122">
        <v>1</v>
      </c>
      <c r="I81" s="123">
        <v>0</v>
      </c>
      <c r="J81" s="120" t="s">
        <v>1491</v>
      </c>
      <c r="K81" s="131">
        <v>0</v>
      </c>
      <c r="L81" s="124">
        <v>42766</v>
      </c>
      <c r="M81" s="131">
        <v>0</v>
      </c>
      <c r="N81" s="131">
        <v>0</v>
      </c>
      <c r="P81" s="132" t="s">
        <v>466</v>
      </c>
    </row>
    <row r="82" spans="1:16" x14ac:dyDescent="0.2">
      <c r="A82" s="120" t="s">
        <v>7176</v>
      </c>
      <c r="B82" s="121" t="s">
        <v>7177</v>
      </c>
      <c r="C82" s="131">
        <v>3248651.81</v>
      </c>
      <c r="D82" s="122" t="s">
        <v>909</v>
      </c>
      <c r="E82" s="120" t="s">
        <v>916</v>
      </c>
      <c r="F82" s="122" t="s">
        <v>910</v>
      </c>
      <c r="G82" s="121" t="s">
        <v>912</v>
      </c>
      <c r="H82" s="122">
        <v>1</v>
      </c>
      <c r="I82" s="123">
        <v>0</v>
      </c>
      <c r="J82" s="120" t="s">
        <v>1491</v>
      </c>
      <c r="K82" s="131">
        <v>0</v>
      </c>
      <c r="L82" s="124">
        <v>42766</v>
      </c>
      <c r="M82" s="131">
        <v>0</v>
      </c>
      <c r="N82" s="131">
        <v>0</v>
      </c>
      <c r="P82" s="132" t="s">
        <v>466</v>
      </c>
    </row>
    <row r="83" spans="1:16" x14ac:dyDescent="0.2">
      <c r="A83" s="120" t="s">
        <v>7178</v>
      </c>
      <c r="B83" s="121" t="s">
        <v>7179</v>
      </c>
      <c r="C83" s="131">
        <v>1712500</v>
      </c>
      <c r="D83" s="122" t="s">
        <v>909</v>
      </c>
      <c r="E83" s="120" t="s">
        <v>916</v>
      </c>
      <c r="F83" s="122" t="s">
        <v>910</v>
      </c>
      <c r="G83" s="121" t="s">
        <v>912</v>
      </c>
      <c r="H83" s="122">
        <v>1</v>
      </c>
      <c r="I83" s="123">
        <v>0</v>
      </c>
      <c r="J83" s="120" t="s">
        <v>1491</v>
      </c>
      <c r="K83" s="131">
        <v>0</v>
      </c>
      <c r="L83" s="124">
        <v>42766</v>
      </c>
      <c r="M83" s="131">
        <v>0</v>
      </c>
      <c r="N83" s="131">
        <v>0</v>
      </c>
      <c r="P83" s="132" t="s">
        <v>466</v>
      </c>
    </row>
    <row r="84" spans="1:16" x14ac:dyDescent="0.2">
      <c r="A84" s="120" t="s">
        <v>5800</v>
      </c>
      <c r="B84" s="121" t="s">
        <v>5801</v>
      </c>
      <c r="C84" s="131">
        <v>199655.04000000001</v>
      </c>
      <c r="D84" s="122" t="s">
        <v>909</v>
      </c>
      <c r="E84" s="120" t="s">
        <v>916</v>
      </c>
      <c r="F84" s="122" t="s">
        <v>910</v>
      </c>
      <c r="G84" s="121" t="s">
        <v>912</v>
      </c>
      <c r="H84" s="122">
        <v>1</v>
      </c>
      <c r="I84" s="123">
        <v>0</v>
      </c>
      <c r="J84" s="120" t="s">
        <v>1491</v>
      </c>
      <c r="K84" s="131">
        <v>0</v>
      </c>
      <c r="L84" s="124">
        <v>42766</v>
      </c>
      <c r="M84" s="131">
        <v>0</v>
      </c>
      <c r="N84" s="131">
        <v>0</v>
      </c>
      <c r="P84" s="132" t="s">
        <v>466</v>
      </c>
    </row>
    <row r="85" spans="1:16" x14ac:dyDescent="0.2">
      <c r="A85" s="120" t="s">
        <v>7180</v>
      </c>
      <c r="B85" s="121" t="s">
        <v>7181</v>
      </c>
      <c r="C85" s="131">
        <v>329731.5</v>
      </c>
      <c r="D85" s="122" t="s">
        <v>909</v>
      </c>
      <c r="E85" s="120" t="s">
        <v>916</v>
      </c>
      <c r="F85" s="122" t="s">
        <v>910</v>
      </c>
      <c r="G85" s="121" t="s">
        <v>912</v>
      </c>
      <c r="H85" s="122">
        <v>1</v>
      </c>
      <c r="I85" s="123">
        <v>0</v>
      </c>
      <c r="J85" s="120" t="s">
        <v>1491</v>
      </c>
      <c r="K85" s="131">
        <v>0</v>
      </c>
      <c r="L85" s="124">
        <v>42766</v>
      </c>
      <c r="M85" s="131">
        <v>0</v>
      </c>
      <c r="N85" s="131">
        <v>0</v>
      </c>
      <c r="P85" s="132" t="s">
        <v>466</v>
      </c>
    </row>
    <row r="86" spans="1:16" x14ac:dyDescent="0.2">
      <c r="A86" s="120" t="s">
        <v>7182</v>
      </c>
      <c r="B86" s="121" t="s">
        <v>7183</v>
      </c>
      <c r="C86" s="131">
        <v>3000000</v>
      </c>
      <c r="D86" s="122" t="s">
        <v>909</v>
      </c>
      <c r="E86" s="120" t="s">
        <v>916</v>
      </c>
      <c r="F86" s="122" t="s">
        <v>910</v>
      </c>
      <c r="G86" s="121" t="s">
        <v>912</v>
      </c>
      <c r="H86" s="122">
        <v>1</v>
      </c>
      <c r="I86" s="123">
        <v>0</v>
      </c>
      <c r="J86" s="120" t="s">
        <v>1491</v>
      </c>
      <c r="K86" s="131">
        <v>0</v>
      </c>
      <c r="L86" s="124">
        <v>42766</v>
      </c>
      <c r="M86" s="131">
        <v>0</v>
      </c>
      <c r="N86" s="131">
        <v>0</v>
      </c>
      <c r="P86" s="132" t="s">
        <v>466</v>
      </c>
    </row>
    <row r="87" spans="1:16" x14ac:dyDescent="0.2">
      <c r="A87" s="120" t="s">
        <v>5524</v>
      </c>
      <c r="B87" s="121" t="s">
        <v>5525</v>
      </c>
      <c r="C87" s="131">
        <v>2890719.82</v>
      </c>
      <c r="D87" s="122" t="s">
        <v>909</v>
      </c>
      <c r="E87" s="120" t="s">
        <v>916</v>
      </c>
      <c r="F87" s="122" t="s">
        <v>910</v>
      </c>
      <c r="G87" s="121" t="s">
        <v>912</v>
      </c>
      <c r="H87" s="122">
        <v>1</v>
      </c>
      <c r="I87" s="123">
        <v>0</v>
      </c>
      <c r="J87" s="120" t="s">
        <v>1491</v>
      </c>
      <c r="K87" s="131">
        <v>0</v>
      </c>
      <c r="L87" s="124">
        <v>42766</v>
      </c>
      <c r="M87" s="131">
        <v>0</v>
      </c>
      <c r="N87" s="131">
        <v>0</v>
      </c>
      <c r="P87" s="132" t="s">
        <v>466</v>
      </c>
    </row>
    <row r="88" spans="1:16" x14ac:dyDescent="0.2">
      <c r="A88" s="120" t="s">
        <v>6450</v>
      </c>
      <c r="B88" s="121" t="s">
        <v>6451</v>
      </c>
      <c r="C88" s="131">
        <v>288171.01</v>
      </c>
      <c r="D88" s="122" t="s">
        <v>909</v>
      </c>
      <c r="E88" s="120" t="s">
        <v>916</v>
      </c>
      <c r="F88" s="122" t="s">
        <v>910</v>
      </c>
      <c r="G88" s="121" t="s">
        <v>912</v>
      </c>
      <c r="H88" s="122">
        <v>1</v>
      </c>
      <c r="I88" s="123">
        <v>0</v>
      </c>
      <c r="J88" s="120" t="s">
        <v>1491</v>
      </c>
      <c r="K88" s="131">
        <v>0</v>
      </c>
      <c r="L88" s="124">
        <v>42766</v>
      </c>
      <c r="M88" s="131">
        <v>0</v>
      </c>
      <c r="N88" s="131">
        <v>0</v>
      </c>
      <c r="P88" s="132" t="s">
        <v>466</v>
      </c>
    </row>
    <row r="89" spans="1:16" x14ac:dyDescent="0.2">
      <c r="A89" s="120" t="s">
        <v>5526</v>
      </c>
      <c r="B89" s="121" t="s">
        <v>5527</v>
      </c>
      <c r="C89" s="131">
        <v>2594980.7999999998</v>
      </c>
      <c r="D89" s="122" t="s">
        <v>909</v>
      </c>
      <c r="E89" s="120" t="s">
        <v>916</v>
      </c>
      <c r="F89" s="122" t="s">
        <v>910</v>
      </c>
      <c r="G89" s="121" t="s">
        <v>912</v>
      </c>
      <c r="H89" s="122">
        <v>1</v>
      </c>
      <c r="I89" s="123">
        <v>0</v>
      </c>
      <c r="J89" s="120" t="s">
        <v>1491</v>
      </c>
      <c r="K89" s="131">
        <v>0</v>
      </c>
      <c r="L89" s="124">
        <v>42766</v>
      </c>
      <c r="M89" s="131">
        <v>0</v>
      </c>
      <c r="N89" s="131">
        <v>0</v>
      </c>
      <c r="P89" s="132" t="s">
        <v>466</v>
      </c>
    </row>
    <row r="90" spans="1:16" x14ac:dyDescent="0.2">
      <c r="A90" s="120" t="s">
        <v>5802</v>
      </c>
      <c r="B90" s="121" t="s">
        <v>5803</v>
      </c>
      <c r="C90" s="131">
        <v>5116562.59</v>
      </c>
      <c r="D90" s="122" t="s">
        <v>909</v>
      </c>
      <c r="E90" s="120" t="s">
        <v>916</v>
      </c>
      <c r="F90" s="122" t="s">
        <v>910</v>
      </c>
      <c r="G90" s="121" t="s">
        <v>912</v>
      </c>
      <c r="H90" s="122">
        <v>1</v>
      </c>
      <c r="I90" s="123">
        <v>0</v>
      </c>
      <c r="J90" s="120" t="s">
        <v>1491</v>
      </c>
      <c r="K90" s="131">
        <v>0</v>
      </c>
      <c r="L90" s="124">
        <v>42766</v>
      </c>
      <c r="M90" s="131">
        <v>0</v>
      </c>
      <c r="N90" s="131">
        <v>0</v>
      </c>
      <c r="P90" s="132" t="s">
        <v>466</v>
      </c>
    </row>
    <row r="91" spans="1:16" x14ac:dyDescent="0.2">
      <c r="A91" s="120" t="s">
        <v>5804</v>
      </c>
      <c r="B91" s="121" t="s">
        <v>5805</v>
      </c>
      <c r="C91" s="131">
        <v>3317724.05</v>
      </c>
      <c r="D91" s="122" t="s">
        <v>909</v>
      </c>
      <c r="E91" s="120" t="s">
        <v>916</v>
      </c>
      <c r="F91" s="122" t="s">
        <v>910</v>
      </c>
      <c r="G91" s="121" t="s">
        <v>912</v>
      </c>
      <c r="H91" s="122">
        <v>1</v>
      </c>
      <c r="I91" s="123">
        <v>0</v>
      </c>
      <c r="J91" s="120" t="s">
        <v>1491</v>
      </c>
      <c r="K91" s="131">
        <v>0</v>
      </c>
      <c r="L91" s="124">
        <v>42766</v>
      </c>
      <c r="M91" s="131">
        <v>0</v>
      </c>
      <c r="N91" s="131">
        <v>0</v>
      </c>
      <c r="P91" s="132" t="s">
        <v>466</v>
      </c>
    </row>
    <row r="92" spans="1:16" x14ac:dyDescent="0.2">
      <c r="A92" s="120" t="s">
        <v>7948</v>
      </c>
      <c r="B92" s="121" t="s">
        <v>7949</v>
      </c>
      <c r="C92" s="131">
        <v>587187.06000000006</v>
      </c>
      <c r="D92" s="122" t="s">
        <v>909</v>
      </c>
      <c r="E92" s="120" t="s">
        <v>916</v>
      </c>
      <c r="F92" s="122" t="s">
        <v>910</v>
      </c>
      <c r="G92" s="121" t="s">
        <v>912</v>
      </c>
      <c r="H92" s="122">
        <v>1</v>
      </c>
      <c r="I92" s="123">
        <v>0</v>
      </c>
      <c r="J92" s="120" t="s">
        <v>1491</v>
      </c>
      <c r="K92" s="131">
        <v>0</v>
      </c>
      <c r="L92" s="124">
        <v>42766</v>
      </c>
      <c r="M92" s="131">
        <v>0</v>
      </c>
      <c r="N92" s="131">
        <v>0</v>
      </c>
      <c r="P92" s="132" t="s">
        <v>466</v>
      </c>
    </row>
    <row r="93" spans="1:16" x14ac:dyDescent="0.2">
      <c r="A93" s="120" t="s">
        <v>5806</v>
      </c>
      <c r="B93" s="121" t="s">
        <v>5807</v>
      </c>
      <c r="C93" s="131">
        <v>1726038.39</v>
      </c>
      <c r="D93" s="122" t="s">
        <v>909</v>
      </c>
      <c r="E93" s="120" t="s">
        <v>916</v>
      </c>
      <c r="F93" s="122" t="s">
        <v>910</v>
      </c>
      <c r="G93" s="121" t="s">
        <v>912</v>
      </c>
      <c r="H93" s="122">
        <v>1</v>
      </c>
      <c r="I93" s="123">
        <v>0</v>
      </c>
      <c r="J93" s="120" t="s">
        <v>1491</v>
      </c>
      <c r="K93" s="131">
        <v>0</v>
      </c>
      <c r="L93" s="124">
        <v>42766</v>
      </c>
      <c r="M93" s="131">
        <v>0</v>
      </c>
      <c r="N93" s="131">
        <v>0</v>
      </c>
      <c r="P93" s="132" t="s">
        <v>466</v>
      </c>
    </row>
    <row r="94" spans="1:16" x14ac:dyDescent="0.2">
      <c r="A94" s="120" t="s">
        <v>7184</v>
      </c>
      <c r="B94" s="121" t="s">
        <v>7185</v>
      </c>
      <c r="C94" s="131">
        <v>1867704.28</v>
      </c>
      <c r="D94" s="122" t="s">
        <v>909</v>
      </c>
      <c r="E94" s="120" t="s">
        <v>916</v>
      </c>
      <c r="F94" s="122" t="s">
        <v>910</v>
      </c>
      <c r="G94" s="121" t="s">
        <v>912</v>
      </c>
      <c r="H94" s="122">
        <v>1</v>
      </c>
      <c r="I94" s="123">
        <v>0</v>
      </c>
      <c r="J94" s="120" t="s">
        <v>1491</v>
      </c>
      <c r="K94" s="131">
        <v>0</v>
      </c>
      <c r="L94" s="124">
        <v>42766</v>
      </c>
      <c r="M94" s="131">
        <v>0</v>
      </c>
      <c r="N94" s="131">
        <v>0</v>
      </c>
      <c r="P94" s="132" t="s">
        <v>466</v>
      </c>
    </row>
    <row r="95" spans="1:16" x14ac:dyDescent="0.2">
      <c r="A95" s="120" t="s">
        <v>7950</v>
      </c>
      <c r="B95" s="121" t="s">
        <v>7951</v>
      </c>
      <c r="C95" s="131">
        <v>2000000</v>
      </c>
      <c r="D95" s="122" t="s">
        <v>909</v>
      </c>
      <c r="E95" s="120" t="s">
        <v>916</v>
      </c>
      <c r="F95" s="122" t="s">
        <v>910</v>
      </c>
      <c r="G95" s="121" t="s">
        <v>912</v>
      </c>
      <c r="H95" s="122">
        <v>1</v>
      </c>
      <c r="I95" s="123">
        <v>0</v>
      </c>
      <c r="J95" s="120" t="s">
        <v>1491</v>
      </c>
      <c r="K95" s="131">
        <v>0</v>
      </c>
      <c r="L95" s="124">
        <v>42766</v>
      </c>
      <c r="M95" s="131">
        <v>0</v>
      </c>
      <c r="N95" s="131">
        <v>0</v>
      </c>
      <c r="P95" s="132" t="s">
        <v>466</v>
      </c>
    </row>
    <row r="96" spans="1:16" x14ac:dyDescent="0.2">
      <c r="A96" s="120" t="s">
        <v>5808</v>
      </c>
      <c r="B96" s="121" t="s">
        <v>5809</v>
      </c>
      <c r="C96" s="131">
        <v>3186655.48</v>
      </c>
      <c r="D96" s="122" t="s">
        <v>909</v>
      </c>
      <c r="E96" s="120" t="s">
        <v>916</v>
      </c>
      <c r="F96" s="122" t="s">
        <v>910</v>
      </c>
      <c r="G96" s="121" t="s">
        <v>912</v>
      </c>
      <c r="H96" s="122">
        <v>1</v>
      </c>
      <c r="I96" s="123">
        <v>0</v>
      </c>
      <c r="J96" s="120" t="s">
        <v>1491</v>
      </c>
      <c r="K96" s="131">
        <v>0</v>
      </c>
      <c r="L96" s="124">
        <v>42766</v>
      </c>
      <c r="M96" s="131">
        <v>0</v>
      </c>
      <c r="N96" s="131">
        <v>0</v>
      </c>
      <c r="P96" s="132" t="s">
        <v>466</v>
      </c>
    </row>
    <row r="97" spans="1:16" x14ac:dyDescent="0.2">
      <c r="A97" s="120" t="s">
        <v>6452</v>
      </c>
      <c r="B97" s="121" t="s">
        <v>6453</v>
      </c>
      <c r="C97" s="131">
        <v>4700000</v>
      </c>
      <c r="D97" s="122" t="s">
        <v>909</v>
      </c>
      <c r="E97" s="120" t="s">
        <v>916</v>
      </c>
      <c r="F97" s="122" t="s">
        <v>910</v>
      </c>
      <c r="G97" s="121" t="s">
        <v>912</v>
      </c>
      <c r="H97" s="122">
        <v>1</v>
      </c>
      <c r="I97" s="123">
        <v>0</v>
      </c>
      <c r="J97" s="120" t="s">
        <v>1491</v>
      </c>
      <c r="K97" s="131">
        <v>0</v>
      </c>
      <c r="L97" s="124">
        <v>42766</v>
      </c>
      <c r="M97" s="131">
        <v>0</v>
      </c>
      <c r="N97" s="131">
        <v>0</v>
      </c>
      <c r="P97" s="132" t="s">
        <v>466</v>
      </c>
    </row>
    <row r="98" spans="1:16" x14ac:dyDescent="0.2">
      <c r="A98" s="120" t="s">
        <v>5528</v>
      </c>
      <c r="B98" s="121" t="s">
        <v>5529</v>
      </c>
      <c r="C98" s="131">
        <v>25000000</v>
      </c>
      <c r="D98" s="122" t="s">
        <v>909</v>
      </c>
      <c r="E98" s="120" t="s">
        <v>916</v>
      </c>
      <c r="F98" s="122" t="s">
        <v>910</v>
      </c>
      <c r="G98" s="121" t="s">
        <v>912</v>
      </c>
      <c r="H98" s="122">
        <v>1</v>
      </c>
      <c r="I98" s="123">
        <v>0</v>
      </c>
      <c r="J98" s="120" t="s">
        <v>1491</v>
      </c>
      <c r="K98" s="131">
        <v>0</v>
      </c>
      <c r="L98" s="124">
        <v>42766</v>
      </c>
      <c r="M98" s="131">
        <v>0</v>
      </c>
      <c r="N98" s="131">
        <v>0</v>
      </c>
      <c r="P98" s="132" t="s">
        <v>466</v>
      </c>
    </row>
    <row r="99" spans="1:16" x14ac:dyDescent="0.2">
      <c r="A99" s="120" t="s">
        <v>5810</v>
      </c>
      <c r="B99" s="121" t="s">
        <v>5811</v>
      </c>
      <c r="C99" s="131">
        <v>7505019.2000000002</v>
      </c>
      <c r="D99" s="122" t="s">
        <v>909</v>
      </c>
      <c r="E99" s="120" t="s">
        <v>916</v>
      </c>
      <c r="F99" s="122" t="s">
        <v>910</v>
      </c>
      <c r="G99" s="121" t="s">
        <v>912</v>
      </c>
      <c r="H99" s="122">
        <v>1</v>
      </c>
      <c r="I99" s="123">
        <v>0</v>
      </c>
      <c r="J99" s="120" t="s">
        <v>1491</v>
      </c>
      <c r="K99" s="131">
        <v>0</v>
      </c>
      <c r="L99" s="124">
        <v>42766</v>
      </c>
      <c r="M99" s="131">
        <v>0</v>
      </c>
      <c r="N99" s="131">
        <v>0</v>
      </c>
      <c r="P99" s="132" t="s">
        <v>466</v>
      </c>
    </row>
    <row r="100" spans="1:16" x14ac:dyDescent="0.2">
      <c r="A100" s="120" t="s">
        <v>5812</v>
      </c>
      <c r="B100" s="121" t="s">
        <v>5813</v>
      </c>
      <c r="C100" s="131">
        <v>5900000</v>
      </c>
      <c r="D100" s="122" t="s">
        <v>909</v>
      </c>
      <c r="E100" s="120" t="s">
        <v>916</v>
      </c>
      <c r="F100" s="122" t="s">
        <v>910</v>
      </c>
      <c r="G100" s="121" t="s">
        <v>912</v>
      </c>
      <c r="H100" s="122">
        <v>1</v>
      </c>
      <c r="I100" s="123">
        <v>0</v>
      </c>
      <c r="J100" s="120" t="s">
        <v>1491</v>
      </c>
      <c r="K100" s="131">
        <v>0</v>
      </c>
      <c r="L100" s="124">
        <v>42766</v>
      </c>
      <c r="M100" s="131">
        <v>0</v>
      </c>
      <c r="N100" s="131">
        <v>0</v>
      </c>
      <c r="P100" s="132" t="s">
        <v>466</v>
      </c>
    </row>
    <row r="101" spans="1:16" x14ac:dyDescent="0.2">
      <c r="A101" s="120" t="s">
        <v>4796</v>
      </c>
      <c r="B101" s="121" t="s">
        <v>4795</v>
      </c>
      <c r="C101" s="131">
        <v>288900000</v>
      </c>
      <c r="D101" s="122" t="s">
        <v>909</v>
      </c>
      <c r="E101" s="120" t="s">
        <v>916</v>
      </c>
      <c r="F101" s="122" t="s">
        <v>910</v>
      </c>
      <c r="G101" s="121" t="s">
        <v>912</v>
      </c>
      <c r="H101" s="122">
        <v>1</v>
      </c>
      <c r="I101" s="123">
        <v>0</v>
      </c>
      <c r="J101" s="120" t="s">
        <v>1491</v>
      </c>
      <c r="K101" s="131">
        <v>0</v>
      </c>
      <c r="L101" s="124">
        <v>42766</v>
      </c>
      <c r="M101" s="131">
        <v>0</v>
      </c>
      <c r="N101" s="131">
        <v>0</v>
      </c>
      <c r="P101" s="132" t="s">
        <v>466</v>
      </c>
    </row>
    <row r="102" spans="1:16" x14ac:dyDescent="0.2">
      <c r="A102" s="120" t="s">
        <v>5814</v>
      </c>
      <c r="B102" s="121" t="s">
        <v>5815</v>
      </c>
      <c r="C102" s="131">
        <v>2245612.7400000002</v>
      </c>
      <c r="D102" s="122" t="s">
        <v>909</v>
      </c>
      <c r="E102" s="120" t="s">
        <v>916</v>
      </c>
      <c r="F102" s="122" t="s">
        <v>910</v>
      </c>
      <c r="G102" s="121" t="s">
        <v>912</v>
      </c>
      <c r="H102" s="122">
        <v>1</v>
      </c>
      <c r="I102" s="123">
        <v>0</v>
      </c>
      <c r="J102" s="120" t="s">
        <v>1491</v>
      </c>
      <c r="K102" s="131">
        <v>0</v>
      </c>
      <c r="L102" s="124">
        <v>42766</v>
      </c>
      <c r="M102" s="131">
        <v>0</v>
      </c>
      <c r="N102" s="131">
        <v>0</v>
      </c>
      <c r="P102" s="132" t="s">
        <v>466</v>
      </c>
    </row>
    <row r="103" spans="1:16" x14ac:dyDescent="0.2">
      <c r="A103" s="120" t="s">
        <v>7186</v>
      </c>
      <c r="B103" s="121" t="s">
        <v>7187</v>
      </c>
      <c r="C103" s="131">
        <v>1000000</v>
      </c>
      <c r="D103" s="122" t="s">
        <v>909</v>
      </c>
      <c r="E103" s="120" t="s">
        <v>916</v>
      </c>
      <c r="F103" s="122" t="s">
        <v>910</v>
      </c>
      <c r="G103" s="121" t="s">
        <v>912</v>
      </c>
      <c r="H103" s="122">
        <v>1</v>
      </c>
      <c r="I103" s="123">
        <v>0</v>
      </c>
      <c r="J103" s="120" t="s">
        <v>1491</v>
      </c>
      <c r="K103" s="131">
        <v>0</v>
      </c>
      <c r="L103" s="124">
        <v>42766</v>
      </c>
      <c r="M103" s="131">
        <v>0</v>
      </c>
      <c r="N103" s="131">
        <v>0</v>
      </c>
      <c r="P103" s="132" t="s">
        <v>466</v>
      </c>
    </row>
    <row r="104" spans="1:16" x14ac:dyDescent="0.2">
      <c r="A104" s="120" t="s">
        <v>7952</v>
      </c>
      <c r="B104" s="121" t="s">
        <v>7953</v>
      </c>
      <c r="C104" s="131">
        <v>1701992.26</v>
      </c>
      <c r="D104" s="122" t="s">
        <v>909</v>
      </c>
      <c r="E104" s="120" t="s">
        <v>916</v>
      </c>
      <c r="F104" s="122" t="s">
        <v>910</v>
      </c>
      <c r="G104" s="121" t="s">
        <v>912</v>
      </c>
      <c r="H104" s="122">
        <v>1</v>
      </c>
      <c r="I104" s="123">
        <v>0</v>
      </c>
      <c r="J104" s="120" t="s">
        <v>1491</v>
      </c>
      <c r="K104" s="131">
        <v>0</v>
      </c>
      <c r="L104" s="124">
        <v>42766</v>
      </c>
      <c r="M104" s="131">
        <v>0</v>
      </c>
      <c r="N104" s="131">
        <v>0</v>
      </c>
      <c r="P104" s="132" t="s">
        <v>466</v>
      </c>
    </row>
    <row r="105" spans="1:16" x14ac:dyDescent="0.2">
      <c r="A105" s="120" t="s">
        <v>5816</v>
      </c>
      <c r="B105" s="121" t="s">
        <v>5817</v>
      </c>
      <c r="C105" s="131">
        <v>276397.93</v>
      </c>
      <c r="D105" s="122" t="s">
        <v>909</v>
      </c>
      <c r="E105" s="120" t="s">
        <v>916</v>
      </c>
      <c r="F105" s="122" t="s">
        <v>910</v>
      </c>
      <c r="G105" s="121" t="s">
        <v>912</v>
      </c>
      <c r="H105" s="122">
        <v>1</v>
      </c>
      <c r="I105" s="123">
        <v>0</v>
      </c>
      <c r="J105" s="120" t="s">
        <v>1491</v>
      </c>
      <c r="K105" s="131">
        <v>0</v>
      </c>
      <c r="L105" s="124">
        <v>42766</v>
      </c>
      <c r="M105" s="131">
        <v>0</v>
      </c>
      <c r="N105" s="131">
        <v>0</v>
      </c>
      <c r="P105" s="132" t="s">
        <v>466</v>
      </c>
    </row>
    <row r="106" spans="1:16" x14ac:dyDescent="0.2">
      <c r="A106" s="120" t="s">
        <v>6454</v>
      </c>
      <c r="B106" s="121" t="s">
        <v>6455</v>
      </c>
      <c r="C106" s="131">
        <v>1012531.92</v>
      </c>
      <c r="D106" s="122" t="s">
        <v>909</v>
      </c>
      <c r="E106" s="120" t="s">
        <v>916</v>
      </c>
      <c r="F106" s="122" t="s">
        <v>910</v>
      </c>
      <c r="G106" s="121" t="s">
        <v>912</v>
      </c>
      <c r="H106" s="122">
        <v>1</v>
      </c>
      <c r="I106" s="123">
        <v>0</v>
      </c>
      <c r="J106" s="120" t="s">
        <v>1491</v>
      </c>
      <c r="K106" s="131">
        <v>0</v>
      </c>
      <c r="L106" s="124">
        <v>42766</v>
      </c>
      <c r="M106" s="131">
        <v>0</v>
      </c>
      <c r="N106" s="131">
        <v>0</v>
      </c>
      <c r="P106" s="132" t="s">
        <v>466</v>
      </c>
    </row>
    <row r="107" spans="1:16" x14ac:dyDescent="0.2">
      <c r="A107" s="120" t="s">
        <v>5530</v>
      </c>
      <c r="B107" s="121" t="s">
        <v>5531</v>
      </c>
      <c r="C107" s="131">
        <v>5000000</v>
      </c>
      <c r="D107" s="122" t="s">
        <v>909</v>
      </c>
      <c r="E107" s="120" t="s">
        <v>916</v>
      </c>
      <c r="F107" s="122" t="s">
        <v>910</v>
      </c>
      <c r="G107" s="121" t="s">
        <v>912</v>
      </c>
      <c r="H107" s="122">
        <v>1</v>
      </c>
      <c r="I107" s="123">
        <v>0</v>
      </c>
      <c r="J107" s="120" t="s">
        <v>1491</v>
      </c>
      <c r="K107" s="131">
        <v>0</v>
      </c>
      <c r="L107" s="124">
        <v>42766</v>
      </c>
      <c r="M107" s="131">
        <v>0</v>
      </c>
      <c r="N107" s="131">
        <v>0</v>
      </c>
      <c r="P107" s="132" t="s">
        <v>466</v>
      </c>
    </row>
    <row r="108" spans="1:16" x14ac:dyDescent="0.2">
      <c r="A108" s="120" t="s">
        <v>6456</v>
      </c>
      <c r="B108" s="121" t="s">
        <v>6457</v>
      </c>
      <c r="C108" s="131">
        <v>4415972.6900000004</v>
      </c>
      <c r="D108" s="122" t="s">
        <v>909</v>
      </c>
      <c r="E108" s="120" t="s">
        <v>916</v>
      </c>
      <c r="F108" s="122" t="s">
        <v>910</v>
      </c>
      <c r="G108" s="121" t="s">
        <v>912</v>
      </c>
      <c r="H108" s="122">
        <v>1</v>
      </c>
      <c r="I108" s="123">
        <v>0</v>
      </c>
      <c r="J108" s="120" t="s">
        <v>1491</v>
      </c>
      <c r="K108" s="131">
        <v>0</v>
      </c>
      <c r="L108" s="124">
        <v>42766</v>
      </c>
      <c r="M108" s="131">
        <v>0</v>
      </c>
      <c r="N108" s="131">
        <v>0</v>
      </c>
      <c r="P108" s="132" t="s">
        <v>466</v>
      </c>
    </row>
    <row r="109" spans="1:16" x14ac:dyDescent="0.2">
      <c r="A109" s="120" t="s">
        <v>5818</v>
      </c>
      <c r="B109" s="121" t="s">
        <v>5819</v>
      </c>
      <c r="C109" s="131">
        <v>21000000</v>
      </c>
      <c r="D109" s="122" t="s">
        <v>909</v>
      </c>
      <c r="E109" s="120" t="s">
        <v>916</v>
      </c>
      <c r="F109" s="122" t="s">
        <v>910</v>
      </c>
      <c r="G109" s="121" t="s">
        <v>912</v>
      </c>
      <c r="H109" s="122">
        <v>1</v>
      </c>
      <c r="I109" s="123">
        <v>0</v>
      </c>
      <c r="J109" s="120" t="s">
        <v>1491</v>
      </c>
      <c r="K109" s="131">
        <v>0</v>
      </c>
      <c r="L109" s="124">
        <v>42766</v>
      </c>
      <c r="M109" s="131">
        <v>0</v>
      </c>
      <c r="N109" s="131">
        <v>0</v>
      </c>
      <c r="P109" s="132" t="s">
        <v>466</v>
      </c>
    </row>
    <row r="110" spans="1:16" x14ac:dyDescent="0.2">
      <c r="A110" s="120" t="s">
        <v>5820</v>
      </c>
      <c r="B110" s="121" t="s">
        <v>5821</v>
      </c>
      <c r="C110" s="131">
        <v>6355338.4400000004</v>
      </c>
      <c r="D110" s="122" t="s">
        <v>909</v>
      </c>
      <c r="E110" s="120" t="s">
        <v>916</v>
      </c>
      <c r="F110" s="122" t="s">
        <v>910</v>
      </c>
      <c r="G110" s="121" t="s">
        <v>912</v>
      </c>
      <c r="H110" s="122">
        <v>1</v>
      </c>
      <c r="I110" s="123">
        <v>0</v>
      </c>
      <c r="J110" s="120" t="s">
        <v>1491</v>
      </c>
      <c r="K110" s="131">
        <v>0</v>
      </c>
      <c r="L110" s="124">
        <v>42766</v>
      </c>
      <c r="M110" s="131">
        <v>0</v>
      </c>
      <c r="N110" s="131">
        <v>0</v>
      </c>
      <c r="P110" s="132" t="s">
        <v>466</v>
      </c>
    </row>
    <row r="111" spans="1:16" x14ac:dyDescent="0.2">
      <c r="A111" s="120" t="s">
        <v>7954</v>
      </c>
      <c r="B111" s="121" t="s">
        <v>7955</v>
      </c>
      <c r="C111" s="131">
        <v>1816351.54</v>
      </c>
      <c r="D111" s="122" t="s">
        <v>909</v>
      </c>
      <c r="E111" s="120" t="s">
        <v>916</v>
      </c>
      <c r="F111" s="122" t="s">
        <v>910</v>
      </c>
      <c r="G111" s="121" t="s">
        <v>912</v>
      </c>
      <c r="H111" s="122">
        <v>1</v>
      </c>
      <c r="I111" s="123">
        <v>0</v>
      </c>
      <c r="J111" s="120" t="s">
        <v>1491</v>
      </c>
      <c r="K111" s="131">
        <v>0</v>
      </c>
      <c r="L111" s="124">
        <v>42766</v>
      </c>
      <c r="M111" s="131">
        <v>0</v>
      </c>
      <c r="N111" s="131">
        <v>0</v>
      </c>
      <c r="P111" s="132" t="s">
        <v>466</v>
      </c>
    </row>
    <row r="112" spans="1:16" x14ac:dyDescent="0.2">
      <c r="A112" s="120" t="s">
        <v>5256</v>
      </c>
      <c r="B112" s="121" t="s">
        <v>5257</v>
      </c>
      <c r="C112" s="131">
        <v>123331690</v>
      </c>
      <c r="D112" s="122" t="s">
        <v>909</v>
      </c>
      <c r="E112" s="120" t="s">
        <v>921</v>
      </c>
      <c r="F112" s="122" t="s">
        <v>910</v>
      </c>
      <c r="G112" s="121" t="s">
        <v>912</v>
      </c>
      <c r="H112" s="122">
        <v>1</v>
      </c>
      <c r="I112" s="123">
        <v>0</v>
      </c>
      <c r="J112" s="120" t="s">
        <v>1491</v>
      </c>
      <c r="K112" s="131">
        <v>0</v>
      </c>
      <c r="L112" s="124">
        <v>42766</v>
      </c>
      <c r="M112" s="131">
        <v>0</v>
      </c>
      <c r="N112" s="131">
        <v>0</v>
      </c>
      <c r="P112" s="132" t="s">
        <v>466</v>
      </c>
    </row>
    <row r="113" spans="1:16" x14ac:dyDescent="0.2">
      <c r="A113" s="120" t="s">
        <v>4411</v>
      </c>
      <c r="B113" s="121" t="s">
        <v>4412</v>
      </c>
      <c r="C113" s="131">
        <v>164870215.30000001</v>
      </c>
      <c r="D113" s="122" t="s">
        <v>909</v>
      </c>
      <c r="E113" s="120" t="s">
        <v>921</v>
      </c>
      <c r="F113" s="122" t="s">
        <v>910</v>
      </c>
      <c r="G113" s="121" t="s">
        <v>912</v>
      </c>
      <c r="H113" s="122">
        <v>1</v>
      </c>
      <c r="I113" s="123">
        <v>0</v>
      </c>
      <c r="J113" s="120" t="s">
        <v>1491</v>
      </c>
      <c r="K113" s="131">
        <v>0</v>
      </c>
      <c r="L113" s="124">
        <v>42766</v>
      </c>
      <c r="M113" s="131">
        <v>0</v>
      </c>
      <c r="N113" s="131">
        <v>0</v>
      </c>
      <c r="P113" s="132" t="s">
        <v>466</v>
      </c>
    </row>
    <row r="114" spans="1:16" x14ac:dyDescent="0.2">
      <c r="A114" s="120" t="s">
        <v>5258</v>
      </c>
      <c r="B114" s="121" t="s">
        <v>5259</v>
      </c>
      <c r="C114" s="131">
        <v>93431275.400000006</v>
      </c>
      <c r="D114" s="122" t="s">
        <v>909</v>
      </c>
      <c r="E114" s="120" t="s">
        <v>921</v>
      </c>
      <c r="F114" s="122" t="s">
        <v>910</v>
      </c>
      <c r="G114" s="121" t="s">
        <v>912</v>
      </c>
      <c r="H114" s="122">
        <v>1</v>
      </c>
      <c r="I114" s="123">
        <v>0</v>
      </c>
      <c r="J114" s="120" t="s">
        <v>1491</v>
      </c>
      <c r="K114" s="131">
        <v>0</v>
      </c>
      <c r="L114" s="124">
        <v>42766</v>
      </c>
      <c r="M114" s="131">
        <v>0</v>
      </c>
      <c r="N114" s="131">
        <v>0</v>
      </c>
      <c r="P114" s="132" t="s">
        <v>466</v>
      </c>
    </row>
    <row r="115" spans="1:16" x14ac:dyDescent="0.2">
      <c r="A115" s="120" t="s">
        <v>6806</v>
      </c>
      <c r="B115" s="121" t="s">
        <v>7188</v>
      </c>
      <c r="C115" s="131">
        <v>5154664000</v>
      </c>
      <c r="D115" s="122" t="s">
        <v>909</v>
      </c>
      <c r="E115" s="120" t="s">
        <v>923</v>
      </c>
      <c r="F115" s="122" t="s">
        <v>910</v>
      </c>
      <c r="G115" s="121" t="s">
        <v>912</v>
      </c>
      <c r="H115" s="122">
        <v>1</v>
      </c>
      <c r="I115" s="123">
        <v>0</v>
      </c>
      <c r="J115" s="120" t="s">
        <v>1491</v>
      </c>
      <c r="K115" s="131">
        <v>0</v>
      </c>
      <c r="L115" s="124">
        <v>42766</v>
      </c>
      <c r="M115" s="131">
        <v>0</v>
      </c>
      <c r="N115" s="131">
        <v>0</v>
      </c>
      <c r="P115" s="132" t="s">
        <v>466</v>
      </c>
    </row>
    <row r="116" spans="1:16" x14ac:dyDescent="0.2">
      <c r="A116" s="120" t="s">
        <v>4683</v>
      </c>
      <c r="B116" s="121" t="s">
        <v>4819</v>
      </c>
      <c r="C116" s="131">
        <v>7731996000</v>
      </c>
      <c r="D116" s="122" t="s">
        <v>909</v>
      </c>
      <c r="E116" s="120" t="s">
        <v>923</v>
      </c>
      <c r="F116" s="122" t="s">
        <v>910</v>
      </c>
      <c r="G116" s="121" t="s">
        <v>912</v>
      </c>
      <c r="H116" s="122">
        <v>1</v>
      </c>
      <c r="I116" s="123">
        <v>0</v>
      </c>
      <c r="J116" s="120" t="s">
        <v>1491</v>
      </c>
      <c r="K116" s="131">
        <v>0</v>
      </c>
      <c r="L116" s="124">
        <v>42766</v>
      </c>
      <c r="M116" s="131">
        <v>0</v>
      </c>
      <c r="N116" s="131">
        <v>0</v>
      </c>
      <c r="P116" s="132" t="s">
        <v>466</v>
      </c>
    </row>
    <row r="117" spans="1:16" x14ac:dyDescent="0.2">
      <c r="A117" s="120" t="s">
        <v>4798</v>
      </c>
      <c r="B117" s="121" t="s">
        <v>4797</v>
      </c>
      <c r="C117" s="131">
        <v>143291386.61000001</v>
      </c>
      <c r="D117" s="122" t="s">
        <v>909</v>
      </c>
      <c r="E117" s="120" t="s">
        <v>916</v>
      </c>
      <c r="F117" s="122" t="s">
        <v>910</v>
      </c>
      <c r="G117" s="121" t="s">
        <v>912</v>
      </c>
      <c r="H117" s="122">
        <v>1</v>
      </c>
      <c r="I117" s="123">
        <v>0</v>
      </c>
      <c r="J117" s="120" t="s">
        <v>1491</v>
      </c>
      <c r="K117" s="131">
        <v>0</v>
      </c>
      <c r="L117" s="124">
        <v>42766</v>
      </c>
      <c r="M117" s="131">
        <v>0</v>
      </c>
      <c r="N117" s="131">
        <v>0</v>
      </c>
      <c r="P117" s="132" t="s">
        <v>466</v>
      </c>
    </row>
    <row r="118" spans="1:16" x14ac:dyDescent="0.2">
      <c r="A118" s="120" t="s">
        <v>5452</v>
      </c>
      <c r="B118" s="121" t="s">
        <v>5532</v>
      </c>
      <c r="C118" s="131">
        <v>523647000</v>
      </c>
      <c r="D118" s="122" t="s">
        <v>909</v>
      </c>
      <c r="E118" s="120" t="s">
        <v>919</v>
      </c>
      <c r="F118" s="122" t="s">
        <v>910</v>
      </c>
      <c r="G118" s="121" t="s">
        <v>912</v>
      </c>
      <c r="H118" s="122">
        <v>2</v>
      </c>
      <c r="I118" s="123">
        <v>0.01</v>
      </c>
      <c r="J118" s="120" t="s">
        <v>7190</v>
      </c>
      <c r="K118" s="131">
        <v>5236470</v>
      </c>
      <c r="L118" s="124">
        <v>42766</v>
      </c>
      <c r="M118" s="131">
        <v>0</v>
      </c>
      <c r="N118" s="131">
        <v>0</v>
      </c>
      <c r="P118" s="132" t="s">
        <v>466</v>
      </c>
    </row>
    <row r="119" spans="1:16" x14ac:dyDescent="0.2">
      <c r="A119" s="120" t="s">
        <v>5453</v>
      </c>
      <c r="B119" s="121" t="s">
        <v>5533</v>
      </c>
      <c r="C119" s="131">
        <v>261823500</v>
      </c>
      <c r="D119" s="122" t="s">
        <v>909</v>
      </c>
      <c r="E119" s="120" t="s">
        <v>919</v>
      </c>
      <c r="F119" s="122" t="s">
        <v>910</v>
      </c>
      <c r="G119" s="121" t="s">
        <v>912</v>
      </c>
      <c r="H119" s="122">
        <v>2</v>
      </c>
      <c r="I119" s="123">
        <v>0.01</v>
      </c>
      <c r="J119" s="120" t="s">
        <v>7191</v>
      </c>
      <c r="K119" s="131">
        <v>2618235</v>
      </c>
      <c r="L119" s="124">
        <v>42766</v>
      </c>
      <c r="M119" s="131">
        <v>0</v>
      </c>
      <c r="N119" s="131">
        <v>0</v>
      </c>
      <c r="P119" s="132" t="s">
        <v>466</v>
      </c>
    </row>
    <row r="120" spans="1:16" x14ac:dyDescent="0.2">
      <c r="A120" s="120" t="s">
        <v>5451</v>
      </c>
      <c r="B120" s="121" t="s">
        <v>5534</v>
      </c>
      <c r="C120" s="131">
        <v>785470500</v>
      </c>
      <c r="D120" s="122" t="s">
        <v>909</v>
      </c>
      <c r="E120" s="120" t="s">
        <v>919</v>
      </c>
      <c r="F120" s="122" t="s">
        <v>910</v>
      </c>
      <c r="G120" s="121" t="s">
        <v>912</v>
      </c>
      <c r="H120" s="122">
        <v>2</v>
      </c>
      <c r="I120" s="123">
        <v>0.01</v>
      </c>
      <c r="J120" s="120" t="s">
        <v>7192</v>
      </c>
      <c r="K120" s="131">
        <v>7854705</v>
      </c>
      <c r="L120" s="124">
        <v>42766</v>
      </c>
      <c r="M120" s="131">
        <v>0</v>
      </c>
      <c r="N120" s="131">
        <v>0</v>
      </c>
      <c r="P120" s="132" t="s">
        <v>466</v>
      </c>
    </row>
    <row r="121" spans="1:16" x14ac:dyDescent="0.2">
      <c r="A121" s="120" t="s">
        <v>3313</v>
      </c>
      <c r="B121" s="121" t="s">
        <v>3314</v>
      </c>
      <c r="C121" s="131">
        <v>3841194.6</v>
      </c>
      <c r="D121" s="122" t="s">
        <v>909</v>
      </c>
      <c r="E121" s="120" t="s">
        <v>916</v>
      </c>
      <c r="F121" s="122" t="s">
        <v>910</v>
      </c>
      <c r="G121" s="121" t="s">
        <v>912</v>
      </c>
      <c r="H121" s="122">
        <v>1</v>
      </c>
      <c r="I121" s="123">
        <v>0</v>
      </c>
      <c r="J121" s="120" t="s">
        <v>1491</v>
      </c>
      <c r="K121" s="131">
        <v>0</v>
      </c>
      <c r="L121" s="124">
        <v>42766</v>
      </c>
      <c r="M121" s="131">
        <v>0</v>
      </c>
      <c r="N121" s="131">
        <v>0</v>
      </c>
      <c r="P121" s="132" t="s">
        <v>466</v>
      </c>
    </row>
    <row r="122" spans="1:16" x14ac:dyDescent="0.2">
      <c r="A122" s="120" t="s">
        <v>3873</v>
      </c>
      <c r="B122" s="121" t="s">
        <v>3874</v>
      </c>
      <c r="C122" s="131">
        <v>61500000</v>
      </c>
      <c r="D122" s="122" t="s">
        <v>909</v>
      </c>
      <c r="E122" s="120" t="s">
        <v>916</v>
      </c>
      <c r="F122" s="122" t="s">
        <v>910</v>
      </c>
      <c r="G122" s="121" t="s">
        <v>912</v>
      </c>
      <c r="H122" s="122">
        <v>1</v>
      </c>
      <c r="I122" s="123">
        <v>0</v>
      </c>
      <c r="J122" s="120" t="s">
        <v>1491</v>
      </c>
      <c r="K122" s="131">
        <v>0</v>
      </c>
      <c r="L122" s="124">
        <v>42766</v>
      </c>
      <c r="M122" s="131">
        <v>0</v>
      </c>
      <c r="N122" s="131">
        <v>0</v>
      </c>
      <c r="P122" s="132" t="s">
        <v>466</v>
      </c>
    </row>
    <row r="123" spans="1:16" x14ac:dyDescent="0.2">
      <c r="A123" s="120" t="s">
        <v>5454</v>
      </c>
      <c r="B123" s="121" t="s">
        <v>5535</v>
      </c>
      <c r="C123" s="131">
        <v>650000000</v>
      </c>
      <c r="D123" s="122" t="s">
        <v>909</v>
      </c>
      <c r="E123" s="120" t="s">
        <v>919</v>
      </c>
      <c r="F123" s="122" t="s">
        <v>910</v>
      </c>
      <c r="G123" s="121" t="s">
        <v>912</v>
      </c>
      <c r="H123" s="122">
        <v>2</v>
      </c>
      <c r="I123" s="123">
        <v>0.01</v>
      </c>
      <c r="J123" s="120" t="s">
        <v>7193</v>
      </c>
      <c r="K123" s="131">
        <v>6500000</v>
      </c>
      <c r="L123" s="124">
        <v>42766</v>
      </c>
      <c r="M123" s="131">
        <v>0</v>
      </c>
      <c r="N123" s="131">
        <v>0</v>
      </c>
      <c r="P123" s="132" t="s">
        <v>466</v>
      </c>
    </row>
    <row r="124" spans="1:16" x14ac:dyDescent="0.2">
      <c r="A124" s="120" t="s">
        <v>3875</v>
      </c>
      <c r="B124" s="121" t="s">
        <v>3876</v>
      </c>
      <c r="C124" s="131">
        <v>8000000</v>
      </c>
      <c r="D124" s="122" t="s">
        <v>909</v>
      </c>
      <c r="E124" s="120" t="s">
        <v>916</v>
      </c>
      <c r="F124" s="122" t="s">
        <v>910</v>
      </c>
      <c r="G124" s="121" t="s">
        <v>912</v>
      </c>
      <c r="H124" s="122">
        <v>1</v>
      </c>
      <c r="I124" s="123">
        <v>0</v>
      </c>
      <c r="J124" s="120" t="s">
        <v>1491</v>
      </c>
      <c r="K124" s="131">
        <v>0</v>
      </c>
      <c r="L124" s="124">
        <v>42766</v>
      </c>
      <c r="M124" s="131">
        <v>0</v>
      </c>
      <c r="N124" s="131">
        <v>0</v>
      </c>
      <c r="P124" s="132" t="s">
        <v>466</v>
      </c>
    </row>
    <row r="125" spans="1:16" x14ac:dyDescent="0.2">
      <c r="A125" s="120" t="s">
        <v>7194</v>
      </c>
      <c r="B125" s="121" t="s">
        <v>7195</v>
      </c>
      <c r="C125" s="131">
        <v>42149862.520000003</v>
      </c>
      <c r="D125" s="122" t="s">
        <v>909</v>
      </c>
      <c r="E125" s="120" t="s">
        <v>916</v>
      </c>
      <c r="F125" s="122" t="s">
        <v>910</v>
      </c>
      <c r="G125" s="121" t="s">
        <v>912</v>
      </c>
      <c r="H125" s="122">
        <v>1</v>
      </c>
      <c r="I125" s="123">
        <v>0</v>
      </c>
      <c r="J125" s="120" t="s">
        <v>1491</v>
      </c>
      <c r="K125" s="131">
        <v>0</v>
      </c>
      <c r="L125" s="124">
        <v>42766</v>
      </c>
      <c r="M125" s="131">
        <v>0</v>
      </c>
      <c r="N125" s="131">
        <v>0</v>
      </c>
      <c r="P125" s="132" t="s">
        <v>466</v>
      </c>
    </row>
    <row r="126" spans="1:16" x14ac:dyDescent="0.2">
      <c r="A126" s="120" t="s">
        <v>7956</v>
      </c>
      <c r="B126" s="121" t="s">
        <v>7957</v>
      </c>
      <c r="C126" s="131">
        <v>4425183.75</v>
      </c>
      <c r="D126" s="122" t="s">
        <v>909</v>
      </c>
      <c r="E126" s="120" t="s">
        <v>916</v>
      </c>
      <c r="F126" s="122" t="s">
        <v>910</v>
      </c>
      <c r="G126" s="121" t="s">
        <v>912</v>
      </c>
      <c r="H126" s="122">
        <v>1</v>
      </c>
      <c r="I126" s="123">
        <v>0</v>
      </c>
      <c r="J126" s="120" t="s">
        <v>1491</v>
      </c>
      <c r="K126" s="131">
        <v>0</v>
      </c>
      <c r="L126" s="124">
        <v>42766</v>
      </c>
      <c r="M126" s="131">
        <v>0</v>
      </c>
      <c r="N126" s="131">
        <v>0</v>
      </c>
      <c r="P126" s="132" t="s">
        <v>466</v>
      </c>
    </row>
    <row r="127" spans="1:16" x14ac:dyDescent="0.2">
      <c r="A127" s="120" t="s">
        <v>1696</v>
      </c>
      <c r="B127" s="121" t="s">
        <v>1729</v>
      </c>
      <c r="C127" s="131">
        <v>538726.07999999996</v>
      </c>
      <c r="D127" s="122" t="s">
        <v>909</v>
      </c>
      <c r="E127" s="120" t="s">
        <v>916</v>
      </c>
      <c r="F127" s="122" t="s">
        <v>910</v>
      </c>
      <c r="G127" s="121" t="s">
        <v>912</v>
      </c>
      <c r="H127" s="122">
        <v>1</v>
      </c>
      <c r="I127" s="123">
        <v>0</v>
      </c>
      <c r="J127" s="120" t="s">
        <v>1491</v>
      </c>
      <c r="K127" s="131">
        <v>0</v>
      </c>
      <c r="L127" s="124">
        <v>42766</v>
      </c>
      <c r="M127" s="131">
        <v>0</v>
      </c>
      <c r="N127" s="131">
        <v>0</v>
      </c>
      <c r="P127" s="132" t="s">
        <v>466</v>
      </c>
    </row>
    <row r="128" spans="1:16" x14ac:dyDescent="0.2">
      <c r="A128" s="120" t="s">
        <v>2373</v>
      </c>
      <c r="B128" s="121" t="s">
        <v>2374</v>
      </c>
      <c r="C128" s="131">
        <v>9385429.1199999992</v>
      </c>
      <c r="D128" s="122" t="s">
        <v>909</v>
      </c>
      <c r="E128" s="120" t="s">
        <v>916</v>
      </c>
      <c r="F128" s="122" t="s">
        <v>910</v>
      </c>
      <c r="G128" s="121" t="s">
        <v>912</v>
      </c>
      <c r="H128" s="122">
        <v>1</v>
      </c>
      <c r="I128" s="123">
        <v>0</v>
      </c>
      <c r="J128" s="120" t="s">
        <v>1491</v>
      </c>
      <c r="K128" s="131">
        <v>0</v>
      </c>
      <c r="L128" s="124">
        <v>42766</v>
      </c>
      <c r="M128" s="131">
        <v>0</v>
      </c>
      <c r="N128" s="131">
        <v>0</v>
      </c>
      <c r="P128" s="132" t="s">
        <v>466</v>
      </c>
    </row>
    <row r="129" spans="1:16" x14ac:dyDescent="0.2">
      <c r="A129" s="120" t="s">
        <v>2488</v>
      </c>
      <c r="B129" s="121" t="s">
        <v>2489</v>
      </c>
      <c r="C129" s="131">
        <v>819404.78</v>
      </c>
      <c r="D129" s="122" t="s">
        <v>909</v>
      </c>
      <c r="E129" s="120" t="s">
        <v>916</v>
      </c>
      <c r="F129" s="122" t="s">
        <v>910</v>
      </c>
      <c r="G129" s="121" t="s">
        <v>912</v>
      </c>
      <c r="H129" s="122">
        <v>1</v>
      </c>
      <c r="I129" s="123">
        <v>0</v>
      </c>
      <c r="J129" s="120" t="s">
        <v>1491</v>
      </c>
      <c r="K129" s="131">
        <v>0</v>
      </c>
      <c r="L129" s="124">
        <v>42766</v>
      </c>
      <c r="M129" s="131">
        <v>0</v>
      </c>
      <c r="N129" s="131">
        <v>0</v>
      </c>
      <c r="P129" s="132" t="s">
        <v>466</v>
      </c>
    </row>
    <row r="130" spans="1:16" x14ac:dyDescent="0.2">
      <c r="A130" s="120" t="s">
        <v>1614</v>
      </c>
      <c r="B130" s="121" t="s">
        <v>1644</v>
      </c>
      <c r="C130" s="131">
        <v>2428424.2000000002</v>
      </c>
      <c r="D130" s="122" t="s">
        <v>909</v>
      </c>
      <c r="E130" s="120" t="s">
        <v>916</v>
      </c>
      <c r="F130" s="122" t="s">
        <v>910</v>
      </c>
      <c r="G130" s="121" t="s">
        <v>912</v>
      </c>
      <c r="H130" s="122">
        <v>1</v>
      </c>
      <c r="I130" s="123">
        <v>0</v>
      </c>
      <c r="J130" s="120" t="s">
        <v>1491</v>
      </c>
      <c r="K130" s="131">
        <v>0</v>
      </c>
      <c r="L130" s="124">
        <v>42766</v>
      </c>
      <c r="M130" s="131">
        <v>0</v>
      </c>
      <c r="N130" s="131">
        <v>0</v>
      </c>
      <c r="P130" s="132" t="s">
        <v>466</v>
      </c>
    </row>
    <row r="131" spans="1:16" x14ac:dyDescent="0.2">
      <c r="A131" s="120" t="s">
        <v>1624</v>
      </c>
      <c r="B131" s="121" t="s">
        <v>1645</v>
      </c>
      <c r="C131" s="131">
        <v>3486336</v>
      </c>
      <c r="D131" s="122" t="s">
        <v>909</v>
      </c>
      <c r="E131" s="120" t="s">
        <v>916</v>
      </c>
      <c r="F131" s="122" t="s">
        <v>910</v>
      </c>
      <c r="G131" s="121" t="s">
        <v>912</v>
      </c>
      <c r="H131" s="122">
        <v>1</v>
      </c>
      <c r="I131" s="123">
        <v>0</v>
      </c>
      <c r="J131" s="120" t="s">
        <v>1491</v>
      </c>
      <c r="K131" s="131">
        <v>0</v>
      </c>
      <c r="L131" s="124">
        <v>42766</v>
      </c>
      <c r="M131" s="131">
        <v>0</v>
      </c>
      <c r="N131" s="131">
        <v>0</v>
      </c>
      <c r="P131" s="132" t="s">
        <v>466</v>
      </c>
    </row>
    <row r="132" spans="1:16" x14ac:dyDescent="0.2">
      <c r="A132" s="120" t="s">
        <v>5822</v>
      </c>
      <c r="B132" s="121" t="s">
        <v>5823</v>
      </c>
      <c r="C132" s="131">
        <v>109000000</v>
      </c>
      <c r="D132" s="122" t="s">
        <v>909</v>
      </c>
      <c r="E132" s="120" t="s">
        <v>1782</v>
      </c>
      <c r="F132" s="122" t="s">
        <v>910</v>
      </c>
      <c r="G132" s="121" t="s">
        <v>912</v>
      </c>
      <c r="H132" s="122">
        <v>2</v>
      </c>
      <c r="I132" s="123">
        <v>0.01</v>
      </c>
      <c r="J132" s="120" t="s">
        <v>7196</v>
      </c>
      <c r="K132" s="131">
        <v>1090000</v>
      </c>
      <c r="L132" s="124">
        <v>42766</v>
      </c>
      <c r="M132" s="131">
        <v>0</v>
      </c>
      <c r="N132" s="131">
        <v>0</v>
      </c>
      <c r="P132" s="132" t="s">
        <v>466</v>
      </c>
    </row>
    <row r="133" spans="1:16" x14ac:dyDescent="0.2">
      <c r="A133" s="120" t="s">
        <v>3315</v>
      </c>
      <c r="B133" s="121" t="s">
        <v>3316</v>
      </c>
      <c r="C133" s="131">
        <v>10473464.810000001</v>
      </c>
      <c r="D133" s="122" t="s">
        <v>909</v>
      </c>
      <c r="E133" s="120" t="s">
        <v>916</v>
      </c>
      <c r="F133" s="122" t="s">
        <v>910</v>
      </c>
      <c r="G133" s="121" t="s">
        <v>912</v>
      </c>
      <c r="H133" s="122">
        <v>1</v>
      </c>
      <c r="I133" s="123">
        <v>0</v>
      </c>
      <c r="J133" s="120" t="s">
        <v>1491</v>
      </c>
      <c r="K133" s="131">
        <v>0</v>
      </c>
      <c r="L133" s="124">
        <v>42766</v>
      </c>
      <c r="M133" s="131">
        <v>0</v>
      </c>
      <c r="N133" s="131">
        <v>0</v>
      </c>
      <c r="P133" s="132" t="s">
        <v>466</v>
      </c>
    </row>
    <row r="134" spans="1:16" x14ac:dyDescent="0.2">
      <c r="A134" s="120" t="s">
        <v>3877</v>
      </c>
      <c r="B134" s="121" t="s">
        <v>3878</v>
      </c>
      <c r="C134" s="131">
        <v>18500000</v>
      </c>
      <c r="D134" s="122" t="s">
        <v>909</v>
      </c>
      <c r="E134" s="120" t="s">
        <v>916</v>
      </c>
      <c r="F134" s="122" t="s">
        <v>910</v>
      </c>
      <c r="G134" s="121" t="s">
        <v>912</v>
      </c>
      <c r="H134" s="122">
        <v>1</v>
      </c>
      <c r="I134" s="123">
        <v>0</v>
      </c>
      <c r="J134" s="120" t="s">
        <v>1491</v>
      </c>
      <c r="K134" s="131">
        <v>0</v>
      </c>
      <c r="L134" s="124">
        <v>42766</v>
      </c>
      <c r="M134" s="131">
        <v>0</v>
      </c>
      <c r="N134" s="131">
        <v>0</v>
      </c>
      <c r="P134" s="132" t="s">
        <v>466</v>
      </c>
    </row>
    <row r="135" spans="1:16" x14ac:dyDescent="0.2">
      <c r="A135" s="120" t="s">
        <v>5051</v>
      </c>
      <c r="B135" s="121" t="s">
        <v>5052</v>
      </c>
      <c r="C135" s="131">
        <v>1100000000</v>
      </c>
      <c r="D135" s="122" t="s">
        <v>909</v>
      </c>
      <c r="E135" s="120" t="s">
        <v>1782</v>
      </c>
      <c r="F135" s="122" t="s">
        <v>910</v>
      </c>
      <c r="G135" s="121" t="s">
        <v>912</v>
      </c>
      <c r="H135" s="122">
        <v>2</v>
      </c>
      <c r="I135" s="123">
        <v>0.01</v>
      </c>
      <c r="J135" s="120" t="s">
        <v>7197</v>
      </c>
      <c r="K135" s="131">
        <v>11000000</v>
      </c>
      <c r="L135" s="124">
        <v>42766</v>
      </c>
      <c r="M135" s="131">
        <v>0</v>
      </c>
      <c r="N135" s="131">
        <v>0</v>
      </c>
      <c r="P135" s="132" t="s">
        <v>466</v>
      </c>
    </row>
    <row r="136" spans="1:16" x14ac:dyDescent="0.2">
      <c r="A136" s="120" t="s">
        <v>7958</v>
      </c>
      <c r="B136" s="121" t="s">
        <v>7959</v>
      </c>
      <c r="C136" s="131">
        <v>4430075</v>
      </c>
      <c r="D136" s="122" t="s">
        <v>909</v>
      </c>
      <c r="E136" s="120" t="s">
        <v>916</v>
      </c>
      <c r="F136" s="122" t="s">
        <v>910</v>
      </c>
      <c r="G136" s="121" t="s">
        <v>912</v>
      </c>
      <c r="H136" s="122">
        <v>1</v>
      </c>
      <c r="I136" s="123">
        <v>0</v>
      </c>
      <c r="J136" s="120" t="s">
        <v>1491</v>
      </c>
      <c r="K136" s="131">
        <v>0</v>
      </c>
      <c r="L136" s="124">
        <v>42766</v>
      </c>
      <c r="M136" s="131">
        <v>0</v>
      </c>
      <c r="N136" s="131">
        <v>0</v>
      </c>
      <c r="P136" s="132" t="s">
        <v>466</v>
      </c>
    </row>
    <row r="137" spans="1:16" x14ac:dyDescent="0.2">
      <c r="A137" s="120" t="s">
        <v>1700</v>
      </c>
      <c r="B137" s="121" t="s">
        <v>1730</v>
      </c>
      <c r="C137" s="131">
        <v>661324.64</v>
      </c>
      <c r="D137" s="122" t="s">
        <v>909</v>
      </c>
      <c r="E137" s="120" t="s">
        <v>916</v>
      </c>
      <c r="F137" s="122" t="s">
        <v>910</v>
      </c>
      <c r="G137" s="121" t="s">
        <v>912</v>
      </c>
      <c r="H137" s="122">
        <v>1</v>
      </c>
      <c r="I137" s="123">
        <v>0</v>
      </c>
      <c r="J137" s="120" t="s">
        <v>1491</v>
      </c>
      <c r="K137" s="131">
        <v>0</v>
      </c>
      <c r="L137" s="124">
        <v>42766</v>
      </c>
      <c r="M137" s="131">
        <v>0</v>
      </c>
      <c r="N137" s="131">
        <v>0</v>
      </c>
      <c r="P137" s="132" t="s">
        <v>466</v>
      </c>
    </row>
    <row r="138" spans="1:16" x14ac:dyDescent="0.2">
      <c r="A138" s="120" t="s">
        <v>3152</v>
      </c>
      <c r="B138" s="121" t="s">
        <v>3153</v>
      </c>
      <c r="C138" s="131">
        <v>2100000</v>
      </c>
      <c r="D138" s="122" t="s">
        <v>909</v>
      </c>
      <c r="E138" s="120" t="s">
        <v>916</v>
      </c>
      <c r="F138" s="122" t="s">
        <v>910</v>
      </c>
      <c r="G138" s="121" t="s">
        <v>912</v>
      </c>
      <c r="H138" s="122">
        <v>1</v>
      </c>
      <c r="I138" s="123">
        <v>0</v>
      </c>
      <c r="J138" s="120" t="s">
        <v>1491</v>
      </c>
      <c r="K138" s="131">
        <v>0</v>
      </c>
      <c r="L138" s="124">
        <v>42766</v>
      </c>
      <c r="M138" s="131">
        <v>0</v>
      </c>
      <c r="N138" s="131">
        <v>0</v>
      </c>
      <c r="P138" s="132" t="s">
        <v>466</v>
      </c>
    </row>
    <row r="139" spans="1:16" x14ac:dyDescent="0.2">
      <c r="A139" s="120" t="s">
        <v>7198</v>
      </c>
      <c r="B139" s="121" t="s">
        <v>7199</v>
      </c>
      <c r="C139" s="131">
        <v>1000000000</v>
      </c>
      <c r="D139" s="122" t="s">
        <v>909</v>
      </c>
      <c r="E139" s="120" t="s">
        <v>917</v>
      </c>
      <c r="F139" s="122" t="s">
        <v>910</v>
      </c>
      <c r="G139" s="121" t="s">
        <v>912</v>
      </c>
      <c r="H139" s="122">
        <v>1</v>
      </c>
      <c r="I139" s="123">
        <v>0</v>
      </c>
      <c r="J139" s="120" t="s">
        <v>1491</v>
      </c>
      <c r="K139" s="131">
        <v>0</v>
      </c>
      <c r="L139" s="124">
        <v>42766</v>
      </c>
      <c r="M139" s="131">
        <v>0</v>
      </c>
      <c r="N139" s="131">
        <v>0</v>
      </c>
      <c r="P139" s="132" t="s">
        <v>466</v>
      </c>
    </row>
    <row r="140" spans="1:16" x14ac:dyDescent="0.2">
      <c r="A140" s="120" t="s">
        <v>1623</v>
      </c>
      <c r="B140" s="121" t="s">
        <v>1646</v>
      </c>
      <c r="C140" s="131">
        <v>1597405.32</v>
      </c>
      <c r="D140" s="122" t="s">
        <v>909</v>
      </c>
      <c r="E140" s="120" t="s">
        <v>916</v>
      </c>
      <c r="F140" s="122" t="s">
        <v>910</v>
      </c>
      <c r="G140" s="121" t="s">
        <v>912</v>
      </c>
      <c r="H140" s="122">
        <v>1</v>
      </c>
      <c r="I140" s="123">
        <v>0</v>
      </c>
      <c r="J140" s="120" t="s">
        <v>1491</v>
      </c>
      <c r="K140" s="131">
        <v>0</v>
      </c>
      <c r="L140" s="124">
        <v>42766</v>
      </c>
      <c r="M140" s="131">
        <v>0</v>
      </c>
      <c r="N140" s="131">
        <v>0</v>
      </c>
      <c r="P140" s="132" t="s">
        <v>466</v>
      </c>
    </row>
    <row r="141" spans="1:16" x14ac:dyDescent="0.2">
      <c r="A141" s="120" t="s">
        <v>1641</v>
      </c>
      <c r="B141" s="121" t="s">
        <v>1647</v>
      </c>
      <c r="C141" s="131">
        <v>1718378.53</v>
      </c>
      <c r="D141" s="122" t="s">
        <v>909</v>
      </c>
      <c r="E141" s="120" t="s">
        <v>916</v>
      </c>
      <c r="F141" s="122" t="s">
        <v>910</v>
      </c>
      <c r="G141" s="121" t="s">
        <v>912</v>
      </c>
      <c r="H141" s="122">
        <v>1</v>
      </c>
      <c r="I141" s="123">
        <v>0</v>
      </c>
      <c r="J141" s="120" t="s">
        <v>1491</v>
      </c>
      <c r="K141" s="131">
        <v>0</v>
      </c>
      <c r="L141" s="124">
        <v>42766</v>
      </c>
      <c r="M141" s="131">
        <v>0</v>
      </c>
      <c r="N141" s="131">
        <v>0</v>
      </c>
      <c r="P141" s="132" t="s">
        <v>466</v>
      </c>
    </row>
    <row r="142" spans="1:16" x14ac:dyDescent="0.2">
      <c r="A142" s="120" t="s">
        <v>3521</v>
      </c>
      <c r="B142" s="121" t="s">
        <v>3522</v>
      </c>
      <c r="C142" s="131">
        <v>7000000</v>
      </c>
      <c r="D142" s="122" t="s">
        <v>909</v>
      </c>
      <c r="E142" s="120" t="s">
        <v>916</v>
      </c>
      <c r="F142" s="122" t="s">
        <v>910</v>
      </c>
      <c r="G142" s="121" t="s">
        <v>912</v>
      </c>
      <c r="H142" s="122">
        <v>1</v>
      </c>
      <c r="I142" s="123">
        <v>0</v>
      </c>
      <c r="J142" s="120" t="s">
        <v>1491</v>
      </c>
      <c r="K142" s="131">
        <v>0</v>
      </c>
      <c r="L142" s="124">
        <v>42766</v>
      </c>
      <c r="M142" s="131">
        <v>0</v>
      </c>
      <c r="N142" s="131">
        <v>0</v>
      </c>
      <c r="P142" s="132" t="s">
        <v>466</v>
      </c>
    </row>
    <row r="143" spans="1:16" x14ac:dyDescent="0.2">
      <c r="A143" s="120" t="s">
        <v>5683</v>
      </c>
      <c r="B143" s="121" t="s">
        <v>5824</v>
      </c>
      <c r="C143" s="131">
        <v>107137800</v>
      </c>
      <c r="D143" s="122" t="s">
        <v>909</v>
      </c>
      <c r="E143" s="120" t="s">
        <v>916</v>
      </c>
      <c r="F143" s="122" t="s">
        <v>910</v>
      </c>
      <c r="G143" s="121" t="s">
        <v>912</v>
      </c>
      <c r="H143" s="122">
        <v>1</v>
      </c>
      <c r="I143" s="123">
        <v>0</v>
      </c>
      <c r="J143" s="120" t="s">
        <v>1491</v>
      </c>
      <c r="K143" s="131">
        <v>0</v>
      </c>
      <c r="L143" s="124">
        <v>42766</v>
      </c>
      <c r="M143" s="131">
        <v>0</v>
      </c>
      <c r="N143" s="131">
        <v>0</v>
      </c>
      <c r="P143" s="132" t="s">
        <v>466</v>
      </c>
    </row>
    <row r="144" spans="1:16" x14ac:dyDescent="0.2">
      <c r="A144" s="120" t="s">
        <v>3317</v>
      </c>
      <c r="B144" s="121" t="s">
        <v>3318</v>
      </c>
      <c r="C144" s="131">
        <v>4181620.95</v>
      </c>
      <c r="D144" s="122" t="s">
        <v>909</v>
      </c>
      <c r="E144" s="120" t="s">
        <v>916</v>
      </c>
      <c r="F144" s="122" t="s">
        <v>910</v>
      </c>
      <c r="G144" s="121" t="s">
        <v>912</v>
      </c>
      <c r="H144" s="122">
        <v>1</v>
      </c>
      <c r="I144" s="123">
        <v>0</v>
      </c>
      <c r="J144" s="120" t="s">
        <v>1491</v>
      </c>
      <c r="K144" s="131">
        <v>0</v>
      </c>
      <c r="L144" s="124">
        <v>42766</v>
      </c>
      <c r="M144" s="131">
        <v>0</v>
      </c>
      <c r="N144" s="131">
        <v>0</v>
      </c>
      <c r="P144" s="132" t="s">
        <v>466</v>
      </c>
    </row>
    <row r="145" spans="1:16" x14ac:dyDescent="0.2">
      <c r="A145" s="120" t="s">
        <v>3879</v>
      </c>
      <c r="B145" s="121" t="s">
        <v>3880</v>
      </c>
      <c r="C145" s="131">
        <v>30000000</v>
      </c>
      <c r="D145" s="122" t="s">
        <v>909</v>
      </c>
      <c r="E145" s="120" t="s">
        <v>916</v>
      </c>
      <c r="F145" s="122" t="s">
        <v>910</v>
      </c>
      <c r="G145" s="121" t="s">
        <v>912</v>
      </c>
      <c r="H145" s="122">
        <v>1</v>
      </c>
      <c r="I145" s="123">
        <v>0</v>
      </c>
      <c r="J145" s="120" t="s">
        <v>1491</v>
      </c>
      <c r="K145" s="131">
        <v>0</v>
      </c>
      <c r="L145" s="124">
        <v>42766</v>
      </c>
      <c r="M145" s="131">
        <v>0</v>
      </c>
      <c r="N145" s="131">
        <v>0</v>
      </c>
      <c r="P145" s="132" t="s">
        <v>466</v>
      </c>
    </row>
    <row r="146" spans="1:16" x14ac:dyDescent="0.2">
      <c r="A146" s="120" t="s">
        <v>7960</v>
      </c>
      <c r="B146" s="121" t="s">
        <v>7961</v>
      </c>
      <c r="C146" s="131">
        <v>1000000000</v>
      </c>
      <c r="D146" s="122" t="s">
        <v>909</v>
      </c>
      <c r="E146" s="120" t="s">
        <v>917</v>
      </c>
      <c r="F146" s="122" t="s">
        <v>910</v>
      </c>
      <c r="G146" s="121" t="s">
        <v>912</v>
      </c>
      <c r="H146" s="122">
        <v>1</v>
      </c>
      <c r="I146" s="123">
        <v>0</v>
      </c>
      <c r="J146" s="120" t="s">
        <v>1491</v>
      </c>
      <c r="K146" s="131">
        <v>0</v>
      </c>
      <c r="L146" s="124">
        <v>42766</v>
      </c>
      <c r="M146" s="131">
        <v>0</v>
      </c>
      <c r="N146" s="131">
        <v>0</v>
      </c>
      <c r="P146" s="132" t="s">
        <v>466</v>
      </c>
    </row>
    <row r="147" spans="1:16" x14ac:dyDescent="0.2">
      <c r="A147" s="120" t="s">
        <v>3154</v>
      </c>
      <c r="B147" s="121" t="s">
        <v>3155</v>
      </c>
      <c r="C147" s="131">
        <v>1514570.88</v>
      </c>
      <c r="D147" s="122" t="s">
        <v>909</v>
      </c>
      <c r="E147" s="120" t="s">
        <v>916</v>
      </c>
      <c r="F147" s="122" t="s">
        <v>910</v>
      </c>
      <c r="G147" s="121" t="s">
        <v>912</v>
      </c>
      <c r="H147" s="122">
        <v>1</v>
      </c>
      <c r="I147" s="123">
        <v>0</v>
      </c>
      <c r="J147" s="120" t="s">
        <v>1491</v>
      </c>
      <c r="K147" s="131">
        <v>0</v>
      </c>
      <c r="L147" s="124">
        <v>42766</v>
      </c>
      <c r="M147" s="131">
        <v>0</v>
      </c>
      <c r="N147" s="131">
        <v>0</v>
      </c>
      <c r="P147" s="132" t="s">
        <v>466</v>
      </c>
    </row>
    <row r="148" spans="1:16" x14ac:dyDescent="0.2">
      <c r="A148" s="120" t="s">
        <v>7962</v>
      </c>
      <c r="B148" s="121" t="s">
        <v>7963</v>
      </c>
      <c r="C148" s="131">
        <v>4408848.3</v>
      </c>
      <c r="D148" s="122" t="s">
        <v>909</v>
      </c>
      <c r="E148" s="120" t="s">
        <v>916</v>
      </c>
      <c r="F148" s="122" t="s">
        <v>910</v>
      </c>
      <c r="G148" s="121" t="s">
        <v>912</v>
      </c>
      <c r="H148" s="122">
        <v>1</v>
      </c>
      <c r="I148" s="123">
        <v>0</v>
      </c>
      <c r="J148" s="120" t="s">
        <v>1491</v>
      </c>
      <c r="K148" s="131">
        <v>0</v>
      </c>
      <c r="L148" s="124">
        <v>42766</v>
      </c>
      <c r="M148" s="131">
        <v>0</v>
      </c>
      <c r="N148" s="131">
        <v>0</v>
      </c>
      <c r="P148" s="132" t="s">
        <v>466</v>
      </c>
    </row>
    <row r="149" spans="1:16" x14ac:dyDescent="0.2">
      <c r="A149" s="120" t="s">
        <v>6007</v>
      </c>
      <c r="B149" s="121" t="s">
        <v>6458</v>
      </c>
      <c r="C149" s="131">
        <v>4000000000</v>
      </c>
      <c r="D149" s="122" t="s">
        <v>909</v>
      </c>
      <c r="E149" s="120" t="s">
        <v>3022</v>
      </c>
      <c r="F149" s="122" t="s">
        <v>910</v>
      </c>
      <c r="G149" s="121" t="s">
        <v>912</v>
      </c>
      <c r="H149" s="122">
        <v>1</v>
      </c>
      <c r="I149" s="123">
        <v>0</v>
      </c>
      <c r="J149" s="120" t="s">
        <v>1491</v>
      </c>
      <c r="K149" s="131">
        <v>0</v>
      </c>
      <c r="L149" s="124">
        <v>42766</v>
      </c>
      <c r="M149" s="131">
        <v>0</v>
      </c>
      <c r="N149" s="131">
        <v>0</v>
      </c>
      <c r="P149" s="132" t="s">
        <v>466</v>
      </c>
    </row>
    <row r="150" spans="1:16" x14ac:dyDescent="0.2">
      <c r="A150" s="120" t="s">
        <v>1075</v>
      </c>
      <c r="B150" s="121" t="s">
        <v>1091</v>
      </c>
      <c r="C150" s="131">
        <v>29127696.440000001</v>
      </c>
      <c r="D150" s="122" t="s">
        <v>909</v>
      </c>
      <c r="E150" s="120" t="s">
        <v>1782</v>
      </c>
      <c r="F150" s="122" t="s">
        <v>910</v>
      </c>
      <c r="G150" s="121" t="s">
        <v>912</v>
      </c>
      <c r="H150" s="122">
        <v>2</v>
      </c>
      <c r="I150" s="123">
        <v>0.01</v>
      </c>
      <c r="J150" s="120" t="s">
        <v>7200</v>
      </c>
      <c r="K150" s="131">
        <v>291276.96000000002</v>
      </c>
      <c r="L150" s="124">
        <v>42766</v>
      </c>
      <c r="M150" s="131">
        <v>0</v>
      </c>
      <c r="N150" s="131">
        <v>0</v>
      </c>
      <c r="P150" s="132" t="s">
        <v>466</v>
      </c>
    </row>
    <row r="151" spans="1:16" x14ac:dyDescent="0.2">
      <c r="A151" s="120" t="s">
        <v>1328</v>
      </c>
      <c r="B151" s="121" t="s">
        <v>1353</v>
      </c>
      <c r="C151" s="131">
        <v>575423.55000000005</v>
      </c>
      <c r="D151" s="122" t="s">
        <v>909</v>
      </c>
      <c r="E151" s="120" t="s">
        <v>916</v>
      </c>
      <c r="F151" s="122" t="s">
        <v>910</v>
      </c>
      <c r="G151" s="121" t="s">
        <v>912</v>
      </c>
      <c r="H151" s="122">
        <v>1</v>
      </c>
      <c r="I151" s="123">
        <v>0</v>
      </c>
      <c r="J151" s="120" t="s">
        <v>1491</v>
      </c>
      <c r="K151" s="131">
        <v>0</v>
      </c>
      <c r="L151" s="124">
        <v>42766</v>
      </c>
      <c r="M151" s="131">
        <v>0</v>
      </c>
      <c r="N151" s="131">
        <v>0</v>
      </c>
      <c r="P151" s="132" t="s">
        <v>466</v>
      </c>
    </row>
    <row r="152" spans="1:16" x14ac:dyDescent="0.2">
      <c r="A152" s="120" t="s">
        <v>1398</v>
      </c>
      <c r="B152" s="121" t="s">
        <v>1411</v>
      </c>
      <c r="C152" s="131">
        <v>216242.57</v>
      </c>
      <c r="D152" s="122" t="s">
        <v>909</v>
      </c>
      <c r="E152" s="120" t="s">
        <v>916</v>
      </c>
      <c r="F152" s="122" t="s">
        <v>910</v>
      </c>
      <c r="G152" s="121" t="s">
        <v>912</v>
      </c>
      <c r="H152" s="122">
        <v>1</v>
      </c>
      <c r="I152" s="123">
        <v>0</v>
      </c>
      <c r="J152" s="120" t="s">
        <v>1491</v>
      </c>
      <c r="K152" s="131">
        <v>0</v>
      </c>
      <c r="L152" s="124">
        <v>42766</v>
      </c>
      <c r="M152" s="131">
        <v>0</v>
      </c>
      <c r="N152" s="131">
        <v>0</v>
      </c>
      <c r="P152" s="132" t="s">
        <v>466</v>
      </c>
    </row>
    <row r="153" spans="1:16" x14ac:dyDescent="0.2">
      <c r="A153" s="120" t="s">
        <v>1552</v>
      </c>
      <c r="B153" s="121" t="s">
        <v>1567</v>
      </c>
      <c r="C153" s="131">
        <v>6611595.3200000003</v>
      </c>
      <c r="D153" s="122" t="s">
        <v>909</v>
      </c>
      <c r="E153" s="120" t="s">
        <v>921</v>
      </c>
      <c r="F153" s="122" t="s">
        <v>910</v>
      </c>
      <c r="G153" s="121" t="s">
        <v>912</v>
      </c>
      <c r="H153" s="122">
        <v>1</v>
      </c>
      <c r="I153" s="123">
        <v>0</v>
      </c>
      <c r="J153" s="120" t="s">
        <v>1491</v>
      </c>
      <c r="K153" s="131">
        <v>0</v>
      </c>
      <c r="L153" s="124">
        <v>42766</v>
      </c>
      <c r="M153" s="131">
        <v>0</v>
      </c>
      <c r="N153" s="131">
        <v>0</v>
      </c>
      <c r="P153" s="132" t="s">
        <v>466</v>
      </c>
    </row>
    <row r="154" spans="1:16" x14ac:dyDescent="0.2">
      <c r="A154" s="120" t="s">
        <v>2853</v>
      </c>
      <c r="B154" s="121" t="s">
        <v>2854</v>
      </c>
      <c r="C154" s="131">
        <v>22733755.690000001</v>
      </c>
      <c r="D154" s="122" t="s">
        <v>909</v>
      </c>
      <c r="E154" s="120" t="s">
        <v>1782</v>
      </c>
      <c r="F154" s="122" t="s">
        <v>910</v>
      </c>
      <c r="G154" s="121" t="s">
        <v>912</v>
      </c>
      <c r="H154" s="122">
        <v>2</v>
      </c>
      <c r="I154" s="123">
        <v>0.01</v>
      </c>
      <c r="J154" s="120" t="s">
        <v>7201</v>
      </c>
      <c r="K154" s="131">
        <v>227337.56</v>
      </c>
      <c r="L154" s="124">
        <v>42766</v>
      </c>
      <c r="M154" s="131">
        <v>0</v>
      </c>
      <c r="N154" s="131">
        <v>0</v>
      </c>
      <c r="P154" s="132" t="s">
        <v>466</v>
      </c>
    </row>
    <row r="155" spans="1:16" x14ac:dyDescent="0.2">
      <c r="A155" s="120" t="s">
        <v>3881</v>
      </c>
      <c r="B155" s="121" t="s">
        <v>3882</v>
      </c>
      <c r="C155" s="131">
        <v>932507900</v>
      </c>
      <c r="D155" s="122" t="s">
        <v>909</v>
      </c>
      <c r="E155" s="120" t="s">
        <v>921</v>
      </c>
      <c r="F155" s="122" t="s">
        <v>910</v>
      </c>
      <c r="G155" s="121" t="s">
        <v>912</v>
      </c>
      <c r="H155" s="122">
        <v>1</v>
      </c>
      <c r="I155" s="123">
        <v>0</v>
      </c>
      <c r="J155" s="120" t="s">
        <v>1491</v>
      </c>
      <c r="K155" s="131">
        <v>0</v>
      </c>
      <c r="L155" s="124">
        <v>42766</v>
      </c>
      <c r="M155" s="131">
        <v>0</v>
      </c>
      <c r="N155" s="131">
        <v>0</v>
      </c>
      <c r="P155" s="132" t="s">
        <v>466</v>
      </c>
    </row>
    <row r="156" spans="1:16" x14ac:dyDescent="0.2">
      <c r="A156" s="120" t="s">
        <v>1273</v>
      </c>
      <c r="B156" s="121" t="s">
        <v>1289</v>
      </c>
      <c r="C156" s="131">
        <v>708000.31</v>
      </c>
      <c r="D156" s="122" t="s">
        <v>909</v>
      </c>
      <c r="E156" s="120" t="s">
        <v>916</v>
      </c>
      <c r="F156" s="122" t="s">
        <v>910</v>
      </c>
      <c r="G156" s="121" t="s">
        <v>912</v>
      </c>
      <c r="H156" s="122">
        <v>1</v>
      </c>
      <c r="I156" s="123">
        <v>0</v>
      </c>
      <c r="J156" s="120" t="s">
        <v>1491</v>
      </c>
      <c r="K156" s="131">
        <v>0</v>
      </c>
      <c r="L156" s="124">
        <v>42766</v>
      </c>
      <c r="M156" s="131">
        <v>0</v>
      </c>
      <c r="N156" s="131">
        <v>0</v>
      </c>
      <c r="P156" s="132" t="s">
        <v>466</v>
      </c>
    </row>
    <row r="157" spans="1:16" x14ac:dyDescent="0.2">
      <c r="A157" s="120" t="s">
        <v>1539</v>
      </c>
      <c r="B157" s="121" t="s">
        <v>1568</v>
      </c>
      <c r="C157" s="131">
        <v>10831648.390000001</v>
      </c>
      <c r="D157" s="122" t="s">
        <v>909</v>
      </c>
      <c r="E157" s="120" t="s">
        <v>1782</v>
      </c>
      <c r="F157" s="122" t="s">
        <v>910</v>
      </c>
      <c r="G157" s="121" t="s">
        <v>912</v>
      </c>
      <c r="H157" s="122">
        <v>2</v>
      </c>
      <c r="I157" s="123">
        <v>0.01</v>
      </c>
      <c r="J157" s="120" t="s">
        <v>7202</v>
      </c>
      <c r="K157" s="131">
        <v>108316.48</v>
      </c>
      <c r="L157" s="124">
        <v>42766</v>
      </c>
      <c r="M157" s="131">
        <v>0</v>
      </c>
      <c r="N157" s="131">
        <v>0</v>
      </c>
      <c r="P157" s="132" t="s">
        <v>466</v>
      </c>
    </row>
    <row r="158" spans="1:16" x14ac:dyDescent="0.2">
      <c r="A158" s="120" t="s">
        <v>1625</v>
      </c>
      <c r="B158" s="121" t="s">
        <v>1648</v>
      </c>
      <c r="C158" s="131">
        <v>14614803.460000001</v>
      </c>
      <c r="D158" s="122" t="s">
        <v>909</v>
      </c>
      <c r="E158" s="120" t="s">
        <v>1782</v>
      </c>
      <c r="F158" s="122" t="s">
        <v>910</v>
      </c>
      <c r="G158" s="121" t="s">
        <v>912</v>
      </c>
      <c r="H158" s="122">
        <v>2</v>
      </c>
      <c r="I158" s="123">
        <v>0.01</v>
      </c>
      <c r="J158" s="120" t="s">
        <v>7203</v>
      </c>
      <c r="K158" s="131">
        <v>146148.03</v>
      </c>
      <c r="L158" s="124">
        <v>42766</v>
      </c>
      <c r="M158" s="131">
        <v>0</v>
      </c>
      <c r="N158" s="131">
        <v>0</v>
      </c>
      <c r="P158" s="132" t="s">
        <v>466</v>
      </c>
    </row>
    <row r="159" spans="1:16" x14ac:dyDescent="0.2">
      <c r="A159" s="120" t="s">
        <v>1633</v>
      </c>
      <c r="B159" s="121" t="s">
        <v>1649</v>
      </c>
      <c r="C159" s="131">
        <v>14222083.470000001</v>
      </c>
      <c r="D159" s="122" t="s">
        <v>909</v>
      </c>
      <c r="E159" s="120" t="s">
        <v>1782</v>
      </c>
      <c r="F159" s="122" t="s">
        <v>910</v>
      </c>
      <c r="G159" s="121" t="s">
        <v>912</v>
      </c>
      <c r="H159" s="122">
        <v>2</v>
      </c>
      <c r="I159" s="123">
        <v>0.01</v>
      </c>
      <c r="J159" s="120" t="s">
        <v>7204</v>
      </c>
      <c r="K159" s="131">
        <v>142220.82999999999</v>
      </c>
      <c r="L159" s="124">
        <v>42766</v>
      </c>
      <c r="M159" s="131">
        <v>0</v>
      </c>
      <c r="N159" s="131">
        <v>0</v>
      </c>
      <c r="P159" s="132" t="s">
        <v>466</v>
      </c>
    </row>
    <row r="160" spans="1:16" x14ac:dyDescent="0.2">
      <c r="A160" s="120" t="s">
        <v>2732</v>
      </c>
      <c r="B160" s="121" t="s">
        <v>2733</v>
      </c>
      <c r="C160" s="131">
        <v>21576430.359999999</v>
      </c>
      <c r="D160" s="122" t="s">
        <v>909</v>
      </c>
      <c r="E160" s="120" t="s">
        <v>1782</v>
      </c>
      <c r="F160" s="122" t="s">
        <v>910</v>
      </c>
      <c r="G160" s="121" t="s">
        <v>912</v>
      </c>
      <c r="H160" s="122">
        <v>2</v>
      </c>
      <c r="I160" s="123">
        <v>0.01</v>
      </c>
      <c r="J160" s="120" t="s">
        <v>7205</v>
      </c>
      <c r="K160" s="131">
        <v>215764.3</v>
      </c>
      <c r="L160" s="124">
        <v>42766</v>
      </c>
      <c r="M160" s="131">
        <v>0</v>
      </c>
      <c r="N160" s="131">
        <v>0</v>
      </c>
      <c r="P160" s="132" t="s">
        <v>466</v>
      </c>
    </row>
    <row r="161" spans="1:16" x14ac:dyDescent="0.2">
      <c r="A161" s="120" t="s">
        <v>1076</v>
      </c>
      <c r="B161" s="121" t="s">
        <v>1092</v>
      </c>
      <c r="C161" s="131">
        <v>14472823.42</v>
      </c>
      <c r="D161" s="122" t="s">
        <v>909</v>
      </c>
      <c r="E161" s="120" t="s">
        <v>1782</v>
      </c>
      <c r="F161" s="122" t="s">
        <v>910</v>
      </c>
      <c r="G161" s="121" t="s">
        <v>912</v>
      </c>
      <c r="H161" s="122">
        <v>2</v>
      </c>
      <c r="I161" s="123">
        <v>0.01</v>
      </c>
      <c r="J161" s="120" t="s">
        <v>7206</v>
      </c>
      <c r="K161" s="131">
        <v>144728.23000000001</v>
      </c>
      <c r="L161" s="124">
        <v>42766</v>
      </c>
      <c r="M161" s="131">
        <v>0</v>
      </c>
      <c r="N161" s="131">
        <v>0</v>
      </c>
      <c r="P161" s="132" t="s">
        <v>466</v>
      </c>
    </row>
    <row r="162" spans="1:16" x14ac:dyDescent="0.2">
      <c r="A162" s="120" t="s">
        <v>1272</v>
      </c>
      <c r="B162" s="121" t="s">
        <v>1290</v>
      </c>
      <c r="C162" s="131">
        <v>1420647.51</v>
      </c>
      <c r="D162" s="122" t="s">
        <v>909</v>
      </c>
      <c r="E162" s="120" t="s">
        <v>916</v>
      </c>
      <c r="F162" s="122" t="s">
        <v>910</v>
      </c>
      <c r="G162" s="121" t="s">
        <v>912</v>
      </c>
      <c r="H162" s="122">
        <v>1</v>
      </c>
      <c r="I162" s="123">
        <v>0</v>
      </c>
      <c r="J162" s="120" t="s">
        <v>1491</v>
      </c>
      <c r="K162" s="131">
        <v>0</v>
      </c>
      <c r="L162" s="124">
        <v>42766</v>
      </c>
      <c r="M162" s="131">
        <v>0</v>
      </c>
      <c r="N162" s="131">
        <v>0</v>
      </c>
      <c r="P162" s="132" t="s">
        <v>466</v>
      </c>
    </row>
    <row r="163" spans="1:16" x14ac:dyDescent="0.2">
      <c r="A163" s="120" t="s">
        <v>1320</v>
      </c>
      <c r="B163" s="121" t="s">
        <v>1354</v>
      </c>
      <c r="C163" s="131">
        <v>8330243.4800000004</v>
      </c>
      <c r="D163" s="122" t="s">
        <v>909</v>
      </c>
      <c r="E163" s="120" t="s">
        <v>1782</v>
      </c>
      <c r="F163" s="122" t="s">
        <v>910</v>
      </c>
      <c r="G163" s="121" t="s">
        <v>912</v>
      </c>
      <c r="H163" s="122">
        <v>2</v>
      </c>
      <c r="I163" s="123">
        <v>0.01</v>
      </c>
      <c r="J163" s="120" t="s">
        <v>7207</v>
      </c>
      <c r="K163" s="131">
        <v>83302.429999999993</v>
      </c>
      <c r="L163" s="124">
        <v>42766</v>
      </c>
      <c r="M163" s="131">
        <v>0</v>
      </c>
      <c r="N163" s="131">
        <v>0</v>
      </c>
      <c r="P163" s="132" t="s">
        <v>466</v>
      </c>
    </row>
    <row r="164" spans="1:16" x14ac:dyDescent="0.2">
      <c r="A164" s="120" t="s">
        <v>1347</v>
      </c>
      <c r="B164" s="121" t="s">
        <v>1355</v>
      </c>
      <c r="C164" s="131">
        <v>266808.56</v>
      </c>
      <c r="D164" s="122" t="s">
        <v>909</v>
      </c>
      <c r="E164" s="120" t="s">
        <v>916</v>
      </c>
      <c r="F164" s="122" t="s">
        <v>910</v>
      </c>
      <c r="G164" s="121" t="s">
        <v>912</v>
      </c>
      <c r="H164" s="122">
        <v>1</v>
      </c>
      <c r="I164" s="123">
        <v>0</v>
      </c>
      <c r="J164" s="120" t="s">
        <v>1491</v>
      </c>
      <c r="K164" s="131">
        <v>0</v>
      </c>
      <c r="L164" s="124">
        <v>42766</v>
      </c>
      <c r="M164" s="131">
        <v>0</v>
      </c>
      <c r="N164" s="131">
        <v>0</v>
      </c>
      <c r="P164" s="132" t="s">
        <v>466</v>
      </c>
    </row>
    <row r="165" spans="1:16" x14ac:dyDescent="0.2">
      <c r="A165" s="120" t="s">
        <v>1703</v>
      </c>
      <c r="B165" s="121" t="s">
        <v>1731</v>
      </c>
      <c r="C165" s="131">
        <v>20281495.739999998</v>
      </c>
      <c r="D165" s="122" t="s">
        <v>909</v>
      </c>
      <c r="E165" s="120" t="s">
        <v>1782</v>
      </c>
      <c r="F165" s="122" t="s">
        <v>910</v>
      </c>
      <c r="G165" s="121" t="s">
        <v>912</v>
      </c>
      <c r="H165" s="122">
        <v>2</v>
      </c>
      <c r="I165" s="123">
        <v>0.01</v>
      </c>
      <c r="J165" s="120" t="s">
        <v>7208</v>
      </c>
      <c r="K165" s="131">
        <v>202814.96</v>
      </c>
      <c r="L165" s="124">
        <v>42766</v>
      </c>
      <c r="M165" s="131">
        <v>0</v>
      </c>
      <c r="N165" s="131">
        <v>0</v>
      </c>
      <c r="P165" s="132" t="s">
        <v>466</v>
      </c>
    </row>
    <row r="166" spans="1:16" x14ac:dyDescent="0.2">
      <c r="A166" s="120" t="s">
        <v>4413</v>
      </c>
      <c r="B166" s="121" t="s">
        <v>4414</v>
      </c>
      <c r="C166" s="131">
        <v>36544191.07</v>
      </c>
      <c r="D166" s="122" t="s">
        <v>909</v>
      </c>
      <c r="E166" s="120" t="s">
        <v>921</v>
      </c>
      <c r="F166" s="122" t="s">
        <v>910</v>
      </c>
      <c r="G166" s="121" t="s">
        <v>912</v>
      </c>
      <c r="H166" s="122">
        <v>1</v>
      </c>
      <c r="I166" s="123">
        <v>0</v>
      </c>
      <c r="J166" s="120" t="s">
        <v>1491</v>
      </c>
      <c r="K166" s="131">
        <v>0</v>
      </c>
      <c r="L166" s="124">
        <v>42766</v>
      </c>
      <c r="M166" s="131">
        <v>0</v>
      </c>
      <c r="N166" s="131">
        <v>0</v>
      </c>
      <c r="P166" s="132" t="s">
        <v>466</v>
      </c>
    </row>
    <row r="167" spans="1:16" x14ac:dyDescent="0.2">
      <c r="A167" s="120" t="s">
        <v>2855</v>
      </c>
      <c r="B167" s="121" t="s">
        <v>2856</v>
      </c>
      <c r="C167" s="131">
        <v>23375565.98</v>
      </c>
      <c r="D167" s="122" t="s">
        <v>909</v>
      </c>
      <c r="E167" s="120" t="s">
        <v>1782</v>
      </c>
      <c r="F167" s="122" t="s">
        <v>910</v>
      </c>
      <c r="G167" s="121" t="s">
        <v>912</v>
      </c>
      <c r="H167" s="122">
        <v>2</v>
      </c>
      <c r="I167" s="123">
        <v>0.01</v>
      </c>
      <c r="J167" s="120" t="s">
        <v>7209</v>
      </c>
      <c r="K167" s="131">
        <v>233755.66</v>
      </c>
      <c r="L167" s="124">
        <v>42766</v>
      </c>
      <c r="M167" s="131">
        <v>0</v>
      </c>
      <c r="N167" s="131">
        <v>0</v>
      </c>
      <c r="P167" s="132" t="s">
        <v>466</v>
      </c>
    </row>
    <row r="168" spans="1:16" x14ac:dyDescent="0.2">
      <c r="A168" s="120" t="s">
        <v>4415</v>
      </c>
      <c r="B168" s="121" t="s">
        <v>4416</v>
      </c>
      <c r="C168" s="131">
        <v>31566129.399999999</v>
      </c>
      <c r="D168" s="122" t="s">
        <v>909</v>
      </c>
      <c r="E168" s="120" t="s">
        <v>921</v>
      </c>
      <c r="F168" s="122" t="s">
        <v>910</v>
      </c>
      <c r="G168" s="121" t="s">
        <v>912</v>
      </c>
      <c r="H168" s="122">
        <v>1</v>
      </c>
      <c r="I168" s="123">
        <v>0</v>
      </c>
      <c r="J168" s="120" t="s">
        <v>1491</v>
      </c>
      <c r="K168" s="131">
        <v>0</v>
      </c>
      <c r="L168" s="124">
        <v>42766</v>
      </c>
      <c r="M168" s="131">
        <v>0</v>
      </c>
      <c r="N168" s="131">
        <v>0</v>
      </c>
      <c r="P168" s="132" t="s">
        <v>466</v>
      </c>
    </row>
    <row r="169" spans="1:16" x14ac:dyDescent="0.2">
      <c r="A169" s="120" t="s">
        <v>1066</v>
      </c>
      <c r="B169" s="121" t="s">
        <v>1093</v>
      </c>
      <c r="C169" s="131">
        <v>13536405</v>
      </c>
      <c r="D169" s="122" t="s">
        <v>909</v>
      </c>
      <c r="E169" s="120" t="s">
        <v>921</v>
      </c>
      <c r="F169" s="122" t="s">
        <v>910</v>
      </c>
      <c r="G169" s="121" t="s">
        <v>912</v>
      </c>
      <c r="H169" s="122">
        <v>1</v>
      </c>
      <c r="I169" s="123">
        <v>0</v>
      </c>
      <c r="J169" s="120" t="s">
        <v>1491</v>
      </c>
      <c r="K169" s="131">
        <v>0</v>
      </c>
      <c r="L169" s="124">
        <v>42766</v>
      </c>
      <c r="M169" s="131">
        <v>0</v>
      </c>
      <c r="N169" s="131">
        <v>0</v>
      </c>
      <c r="P169" s="132" t="s">
        <v>466</v>
      </c>
    </row>
    <row r="170" spans="1:16" x14ac:dyDescent="0.2">
      <c r="A170" s="120" t="s">
        <v>1634</v>
      </c>
      <c r="B170" s="121" t="s">
        <v>1650</v>
      </c>
      <c r="C170" s="131">
        <v>18666562.32</v>
      </c>
      <c r="D170" s="122" t="s">
        <v>909</v>
      </c>
      <c r="E170" s="120" t="s">
        <v>1782</v>
      </c>
      <c r="F170" s="122" t="s">
        <v>910</v>
      </c>
      <c r="G170" s="121" t="s">
        <v>912</v>
      </c>
      <c r="H170" s="122">
        <v>2</v>
      </c>
      <c r="I170" s="123">
        <v>0.01</v>
      </c>
      <c r="J170" s="120" t="s">
        <v>7210</v>
      </c>
      <c r="K170" s="131">
        <v>186665.62</v>
      </c>
      <c r="L170" s="124">
        <v>42766</v>
      </c>
      <c r="M170" s="131">
        <v>0</v>
      </c>
      <c r="N170" s="131">
        <v>0</v>
      </c>
      <c r="P170" s="132" t="s">
        <v>466</v>
      </c>
    </row>
    <row r="171" spans="1:16" x14ac:dyDescent="0.2">
      <c r="A171" s="120" t="s">
        <v>2734</v>
      </c>
      <c r="B171" s="121" t="s">
        <v>2735</v>
      </c>
      <c r="C171" s="131">
        <v>22390871.329999998</v>
      </c>
      <c r="D171" s="122" t="s">
        <v>909</v>
      </c>
      <c r="E171" s="120" t="s">
        <v>1782</v>
      </c>
      <c r="F171" s="122" t="s">
        <v>910</v>
      </c>
      <c r="G171" s="121" t="s">
        <v>912</v>
      </c>
      <c r="H171" s="122">
        <v>2</v>
      </c>
      <c r="I171" s="123">
        <v>0.01</v>
      </c>
      <c r="J171" s="120" t="s">
        <v>7211</v>
      </c>
      <c r="K171" s="131">
        <v>223908.71</v>
      </c>
      <c r="L171" s="124">
        <v>42766</v>
      </c>
      <c r="M171" s="131">
        <v>0</v>
      </c>
      <c r="N171" s="131">
        <v>0</v>
      </c>
      <c r="P171" s="132" t="s">
        <v>466</v>
      </c>
    </row>
    <row r="172" spans="1:16" x14ac:dyDescent="0.2">
      <c r="A172" s="120" t="s">
        <v>1217</v>
      </c>
      <c r="B172" s="121" t="s">
        <v>1236</v>
      </c>
      <c r="C172" s="131">
        <v>25788836.859999999</v>
      </c>
      <c r="D172" s="122" t="s">
        <v>909</v>
      </c>
      <c r="E172" s="120" t="s">
        <v>1782</v>
      </c>
      <c r="F172" s="122" t="s">
        <v>910</v>
      </c>
      <c r="G172" s="121" t="s">
        <v>912</v>
      </c>
      <c r="H172" s="122">
        <v>2</v>
      </c>
      <c r="I172" s="123">
        <v>0.01</v>
      </c>
      <c r="J172" s="120" t="s">
        <v>7212</v>
      </c>
      <c r="K172" s="131">
        <v>257888.37</v>
      </c>
      <c r="L172" s="124">
        <v>42766</v>
      </c>
      <c r="M172" s="131">
        <v>0</v>
      </c>
      <c r="N172" s="131">
        <v>0</v>
      </c>
      <c r="P172" s="132" t="s">
        <v>466</v>
      </c>
    </row>
    <row r="173" spans="1:16" x14ac:dyDescent="0.2">
      <c r="A173" s="120" t="s">
        <v>1327</v>
      </c>
      <c r="B173" s="121" t="s">
        <v>1356</v>
      </c>
      <c r="C173" s="131">
        <v>337425.88</v>
      </c>
      <c r="D173" s="122" t="s">
        <v>909</v>
      </c>
      <c r="E173" s="120" t="s">
        <v>916</v>
      </c>
      <c r="F173" s="122" t="s">
        <v>910</v>
      </c>
      <c r="G173" s="121" t="s">
        <v>912</v>
      </c>
      <c r="H173" s="122">
        <v>1</v>
      </c>
      <c r="I173" s="123">
        <v>0</v>
      </c>
      <c r="J173" s="120" t="s">
        <v>1491</v>
      </c>
      <c r="K173" s="131">
        <v>0</v>
      </c>
      <c r="L173" s="124">
        <v>42766</v>
      </c>
      <c r="M173" s="131">
        <v>0</v>
      </c>
      <c r="N173" s="131">
        <v>0</v>
      </c>
      <c r="P173" s="132" t="s">
        <v>466</v>
      </c>
    </row>
    <row r="174" spans="1:16" x14ac:dyDescent="0.2">
      <c r="A174" s="120" t="s">
        <v>1704</v>
      </c>
      <c r="B174" s="121" t="s">
        <v>1732</v>
      </c>
      <c r="C174" s="131">
        <v>21636017.010000002</v>
      </c>
      <c r="D174" s="122" t="s">
        <v>909</v>
      </c>
      <c r="E174" s="120" t="s">
        <v>1782</v>
      </c>
      <c r="F174" s="122" t="s">
        <v>910</v>
      </c>
      <c r="G174" s="121" t="s">
        <v>912</v>
      </c>
      <c r="H174" s="122">
        <v>2</v>
      </c>
      <c r="I174" s="123">
        <v>0.01</v>
      </c>
      <c r="J174" s="120" t="s">
        <v>7213</v>
      </c>
      <c r="K174" s="131">
        <v>216360.17</v>
      </c>
      <c r="L174" s="124">
        <v>42766</v>
      </c>
      <c r="M174" s="131">
        <v>0</v>
      </c>
      <c r="N174" s="131">
        <v>0</v>
      </c>
      <c r="P174" s="132" t="s">
        <v>466</v>
      </c>
    </row>
    <row r="175" spans="1:16" x14ac:dyDescent="0.2">
      <c r="A175" s="120" t="s">
        <v>7964</v>
      </c>
      <c r="B175" s="121" t="s">
        <v>7965</v>
      </c>
      <c r="C175" s="131">
        <v>168453040</v>
      </c>
      <c r="D175" s="122" t="s">
        <v>909</v>
      </c>
      <c r="E175" s="120" t="s">
        <v>921</v>
      </c>
      <c r="F175" s="122" t="s">
        <v>910</v>
      </c>
      <c r="G175" s="121" t="s">
        <v>912</v>
      </c>
      <c r="H175" s="122">
        <v>1</v>
      </c>
      <c r="I175" s="123">
        <v>0</v>
      </c>
      <c r="J175" s="120" t="s">
        <v>1491</v>
      </c>
      <c r="K175" s="131">
        <v>0</v>
      </c>
      <c r="L175" s="124">
        <v>42766</v>
      </c>
      <c r="M175" s="131">
        <v>0</v>
      </c>
      <c r="N175" s="131">
        <v>0</v>
      </c>
      <c r="P175" s="132" t="s">
        <v>466</v>
      </c>
    </row>
    <row r="176" spans="1:16" x14ac:dyDescent="0.2">
      <c r="A176" s="120" t="s">
        <v>1284</v>
      </c>
      <c r="B176" s="121" t="s">
        <v>1291</v>
      </c>
      <c r="C176" s="131">
        <v>561132.72</v>
      </c>
      <c r="D176" s="122" t="s">
        <v>909</v>
      </c>
      <c r="E176" s="120" t="s">
        <v>916</v>
      </c>
      <c r="F176" s="122" t="s">
        <v>910</v>
      </c>
      <c r="G176" s="121" t="s">
        <v>912</v>
      </c>
      <c r="H176" s="122">
        <v>1</v>
      </c>
      <c r="I176" s="123">
        <v>0</v>
      </c>
      <c r="J176" s="120" t="s">
        <v>1491</v>
      </c>
      <c r="K176" s="131">
        <v>0</v>
      </c>
      <c r="L176" s="124">
        <v>42766</v>
      </c>
      <c r="M176" s="131">
        <v>0</v>
      </c>
      <c r="N176" s="131">
        <v>0</v>
      </c>
      <c r="P176" s="132" t="s">
        <v>466</v>
      </c>
    </row>
    <row r="177" spans="1:16" x14ac:dyDescent="0.2">
      <c r="A177" s="120" t="s">
        <v>2736</v>
      </c>
      <c r="B177" s="121" t="s">
        <v>2737</v>
      </c>
      <c r="C177" s="131">
        <v>5512385.0899999999</v>
      </c>
      <c r="D177" s="122" t="s">
        <v>909</v>
      </c>
      <c r="E177" s="120" t="s">
        <v>1782</v>
      </c>
      <c r="F177" s="122" t="s">
        <v>910</v>
      </c>
      <c r="G177" s="121" t="s">
        <v>912</v>
      </c>
      <c r="H177" s="122">
        <v>2</v>
      </c>
      <c r="I177" s="123">
        <v>0.01</v>
      </c>
      <c r="J177" s="120" t="s">
        <v>7214</v>
      </c>
      <c r="K177" s="131">
        <v>55123.85</v>
      </c>
      <c r="L177" s="124">
        <v>42766</v>
      </c>
      <c r="M177" s="131">
        <v>0</v>
      </c>
      <c r="N177" s="131">
        <v>0</v>
      </c>
      <c r="P177" s="132" t="s">
        <v>466</v>
      </c>
    </row>
    <row r="178" spans="1:16" x14ac:dyDescent="0.2">
      <c r="A178" s="120" t="s">
        <v>4417</v>
      </c>
      <c r="B178" s="121" t="s">
        <v>4418</v>
      </c>
      <c r="C178" s="131">
        <v>33197561.59</v>
      </c>
      <c r="D178" s="122" t="s">
        <v>909</v>
      </c>
      <c r="E178" s="120" t="s">
        <v>921</v>
      </c>
      <c r="F178" s="122" t="s">
        <v>910</v>
      </c>
      <c r="G178" s="121" t="s">
        <v>912</v>
      </c>
      <c r="H178" s="122">
        <v>1</v>
      </c>
      <c r="I178" s="123">
        <v>0</v>
      </c>
      <c r="J178" s="120" t="s">
        <v>1491</v>
      </c>
      <c r="K178" s="131">
        <v>0</v>
      </c>
      <c r="L178" s="124">
        <v>42766</v>
      </c>
      <c r="M178" s="131">
        <v>0</v>
      </c>
      <c r="N178" s="131">
        <v>0</v>
      </c>
      <c r="P178" s="132" t="s">
        <v>466</v>
      </c>
    </row>
    <row r="179" spans="1:16" x14ac:dyDescent="0.2">
      <c r="A179" s="120" t="s">
        <v>1264</v>
      </c>
      <c r="B179" s="121" t="s">
        <v>1292</v>
      </c>
      <c r="C179" s="131">
        <v>1021418.02</v>
      </c>
      <c r="D179" s="122" t="s">
        <v>909</v>
      </c>
      <c r="E179" s="120" t="s">
        <v>916</v>
      </c>
      <c r="F179" s="122" t="s">
        <v>910</v>
      </c>
      <c r="G179" s="121" t="s">
        <v>912</v>
      </c>
      <c r="H179" s="122">
        <v>1</v>
      </c>
      <c r="I179" s="123">
        <v>0</v>
      </c>
      <c r="J179" s="120" t="s">
        <v>1491</v>
      </c>
      <c r="K179" s="131">
        <v>0</v>
      </c>
      <c r="L179" s="124">
        <v>42766</v>
      </c>
      <c r="M179" s="131">
        <v>0</v>
      </c>
      <c r="N179" s="131">
        <v>0</v>
      </c>
      <c r="P179" s="132" t="s">
        <v>466</v>
      </c>
    </row>
    <row r="180" spans="1:16" x14ac:dyDescent="0.2">
      <c r="A180" s="120" t="s">
        <v>1551</v>
      </c>
      <c r="B180" s="121" t="s">
        <v>1569</v>
      </c>
      <c r="C180" s="131">
        <v>6611595.3200000003</v>
      </c>
      <c r="D180" s="122" t="s">
        <v>909</v>
      </c>
      <c r="E180" s="120" t="s">
        <v>921</v>
      </c>
      <c r="F180" s="122" t="s">
        <v>910</v>
      </c>
      <c r="G180" s="121" t="s">
        <v>912</v>
      </c>
      <c r="H180" s="122">
        <v>1</v>
      </c>
      <c r="I180" s="123">
        <v>0</v>
      </c>
      <c r="J180" s="120" t="s">
        <v>1491</v>
      </c>
      <c r="K180" s="131">
        <v>0</v>
      </c>
      <c r="L180" s="124">
        <v>42766</v>
      </c>
      <c r="M180" s="131">
        <v>0</v>
      </c>
      <c r="N180" s="131">
        <v>0</v>
      </c>
      <c r="P180" s="132" t="s">
        <v>466</v>
      </c>
    </row>
    <row r="181" spans="1:16" x14ac:dyDescent="0.2">
      <c r="A181" s="120" t="s">
        <v>2857</v>
      </c>
      <c r="B181" s="121" t="s">
        <v>2858</v>
      </c>
      <c r="C181" s="131">
        <v>21457477.850000001</v>
      </c>
      <c r="D181" s="122" t="s">
        <v>909</v>
      </c>
      <c r="E181" s="120" t="s">
        <v>1782</v>
      </c>
      <c r="F181" s="122" t="s">
        <v>910</v>
      </c>
      <c r="G181" s="121" t="s">
        <v>912</v>
      </c>
      <c r="H181" s="122">
        <v>2</v>
      </c>
      <c r="I181" s="123">
        <v>0.01</v>
      </c>
      <c r="J181" s="120" t="s">
        <v>7215</v>
      </c>
      <c r="K181" s="131">
        <v>214574.78</v>
      </c>
      <c r="L181" s="124">
        <v>42766</v>
      </c>
      <c r="M181" s="131">
        <v>0</v>
      </c>
      <c r="N181" s="131">
        <v>0</v>
      </c>
      <c r="P181" s="132" t="s">
        <v>466</v>
      </c>
    </row>
    <row r="182" spans="1:16" x14ac:dyDescent="0.2">
      <c r="A182" s="120" t="s">
        <v>3883</v>
      </c>
      <c r="B182" s="121" t="s">
        <v>3884</v>
      </c>
      <c r="C182" s="131">
        <v>1173155100</v>
      </c>
      <c r="D182" s="122" t="s">
        <v>909</v>
      </c>
      <c r="E182" s="120" t="s">
        <v>921</v>
      </c>
      <c r="F182" s="122" t="s">
        <v>910</v>
      </c>
      <c r="G182" s="121" t="s">
        <v>912</v>
      </c>
      <c r="H182" s="122">
        <v>1</v>
      </c>
      <c r="I182" s="123">
        <v>0</v>
      </c>
      <c r="J182" s="120" t="s">
        <v>1491</v>
      </c>
      <c r="K182" s="131">
        <v>0</v>
      </c>
      <c r="L182" s="124">
        <v>42766</v>
      </c>
      <c r="M182" s="131">
        <v>0</v>
      </c>
      <c r="N182" s="131">
        <v>0</v>
      </c>
      <c r="P182" s="132" t="s">
        <v>466</v>
      </c>
    </row>
    <row r="183" spans="1:16" x14ac:dyDescent="0.2">
      <c r="A183" s="120" t="s">
        <v>1626</v>
      </c>
      <c r="B183" s="121" t="s">
        <v>1651</v>
      </c>
      <c r="C183" s="131">
        <v>11678895.59</v>
      </c>
      <c r="D183" s="122" t="s">
        <v>909</v>
      </c>
      <c r="E183" s="120" t="s">
        <v>1782</v>
      </c>
      <c r="F183" s="122" t="s">
        <v>910</v>
      </c>
      <c r="G183" s="121" t="s">
        <v>912</v>
      </c>
      <c r="H183" s="122">
        <v>2</v>
      </c>
      <c r="I183" s="123">
        <v>0.01</v>
      </c>
      <c r="J183" s="120" t="s">
        <v>7216</v>
      </c>
      <c r="K183" s="131">
        <v>116788.96</v>
      </c>
      <c r="L183" s="124">
        <v>42766</v>
      </c>
      <c r="M183" s="131">
        <v>0</v>
      </c>
      <c r="N183" s="131">
        <v>0</v>
      </c>
      <c r="P183" s="132" t="s">
        <v>466</v>
      </c>
    </row>
    <row r="184" spans="1:16" x14ac:dyDescent="0.2">
      <c r="A184" s="120" t="s">
        <v>1131</v>
      </c>
      <c r="B184" s="121" t="s">
        <v>1171</v>
      </c>
      <c r="C184" s="131">
        <v>9667399.6400000006</v>
      </c>
      <c r="D184" s="122" t="s">
        <v>909</v>
      </c>
      <c r="E184" s="120" t="s">
        <v>1782</v>
      </c>
      <c r="F184" s="122" t="s">
        <v>910</v>
      </c>
      <c r="G184" s="121" t="s">
        <v>912</v>
      </c>
      <c r="H184" s="122">
        <v>2</v>
      </c>
      <c r="I184" s="123">
        <v>0.01</v>
      </c>
      <c r="J184" s="120" t="s">
        <v>7217</v>
      </c>
      <c r="K184" s="131">
        <v>96674</v>
      </c>
      <c r="L184" s="124">
        <v>42766</v>
      </c>
      <c r="M184" s="131">
        <v>0</v>
      </c>
      <c r="N184" s="131">
        <v>0</v>
      </c>
      <c r="P184" s="132" t="s">
        <v>466</v>
      </c>
    </row>
    <row r="185" spans="1:16" x14ac:dyDescent="0.2">
      <c r="A185" s="120" t="s">
        <v>1150</v>
      </c>
      <c r="B185" s="121" t="s">
        <v>1172</v>
      </c>
      <c r="C185" s="131">
        <v>26297745.530000001</v>
      </c>
      <c r="D185" s="122" t="s">
        <v>909</v>
      </c>
      <c r="E185" s="120" t="s">
        <v>1782</v>
      </c>
      <c r="F185" s="122" t="s">
        <v>910</v>
      </c>
      <c r="G185" s="121" t="s">
        <v>912</v>
      </c>
      <c r="H185" s="122">
        <v>2</v>
      </c>
      <c r="I185" s="123">
        <v>0.01</v>
      </c>
      <c r="J185" s="120" t="s">
        <v>7218</v>
      </c>
      <c r="K185" s="131">
        <v>262977.46000000002</v>
      </c>
      <c r="L185" s="124">
        <v>42766</v>
      </c>
      <c r="M185" s="131">
        <v>0</v>
      </c>
      <c r="N185" s="131">
        <v>0</v>
      </c>
      <c r="P185" s="132" t="s">
        <v>466</v>
      </c>
    </row>
    <row r="186" spans="1:16" x14ac:dyDescent="0.2">
      <c r="A186" s="120" t="s">
        <v>1267</v>
      </c>
      <c r="B186" s="121" t="s">
        <v>1293</v>
      </c>
      <c r="C186" s="131">
        <v>7788065.3300000001</v>
      </c>
      <c r="D186" s="122" t="s">
        <v>909</v>
      </c>
      <c r="E186" s="120" t="s">
        <v>1782</v>
      </c>
      <c r="F186" s="122" t="s">
        <v>910</v>
      </c>
      <c r="G186" s="121" t="s">
        <v>912</v>
      </c>
      <c r="H186" s="122">
        <v>2</v>
      </c>
      <c r="I186" s="123">
        <v>0.01</v>
      </c>
      <c r="J186" s="120" t="s">
        <v>7219</v>
      </c>
      <c r="K186" s="131">
        <v>77880.649999999994</v>
      </c>
      <c r="L186" s="124">
        <v>42766</v>
      </c>
      <c r="M186" s="131">
        <v>0</v>
      </c>
      <c r="N186" s="131">
        <v>0</v>
      </c>
      <c r="P186" s="132" t="s">
        <v>466</v>
      </c>
    </row>
    <row r="187" spans="1:16" x14ac:dyDescent="0.2">
      <c r="A187" s="120" t="s">
        <v>2738</v>
      </c>
      <c r="B187" s="121" t="s">
        <v>2739</v>
      </c>
      <c r="C187" s="131">
        <v>5910896.8499999996</v>
      </c>
      <c r="D187" s="122" t="s">
        <v>909</v>
      </c>
      <c r="E187" s="120" t="s">
        <v>1782</v>
      </c>
      <c r="F187" s="122" t="s">
        <v>910</v>
      </c>
      <c r="G187" s="121" t="s">
        <v>912</v>
      </c>
      <c r="H187" s="122">
        <v>2</v>
      </c>
      <c r="I187" s="123">
        <v>0.01</v>
      </c>
      <c r="J187" s="120" t="s">
        <v>7220</v>
      </c>
      <c r="K187" s="131">
        <v>59108.97</v>
      </c>
      <c r="L187" s="124">
        <v>42766</v>
      </c>
      <c r="M187" s="131">
        <v>0</v>
      </c>
      <c r="N187" s="131">
        <v>0</v>
      </c>
      <c r="P187" s="132" t="s">
        <v>466</v>
      </c>
    </row>
    <row r="188" spans="1:16" x14ac:dyDescent="0.2">
      <c r="A188" s="120" t="s">
        <v>4419</v>
      </c>
      <c r="B188" s="121" t="s">
        <v>4420</v>
      </c>
      <c r="C188" s="131">
        <v>34694808.909999996</v>
      </c>
      <c r="D188" s="122" t="s">
        <v>909</v>
      </c>
      <c r="E188" s="120" t="s">
        <v>921</v>
      </c>
      <c r="F188" s="122" t="s">
        <v>910</v>
      </c>
      <c r="G188" s="121" t="s">
        <v>912</v>
      </c>
      <c r="H188" s="122">
        <v>1</v>
      </c>
      <c r="I188" s="123">
        <v>0</v>
      </c>
      <c r="J188" s="120" t="s">
        <v>1491</v>
      </c>
      <c r="K188" s="131">
        <v>0</v>
      </c>
      <c r="L188" s="124">
        <v>42766</v>
      </c>
      <c r="M188" s="131">
        <v>0</v>
      </c>
      <c r="N188" s="131">
        <v>0</v>
      </c>
      <c r="P188" s="132" t="s">
        <v>466</v>
      </c>
    </row>
    <row r="189" spans="1:16" x14ac:dyDescent="0.2">
      <c r="A189" s="120" t="s">
        <v>4800</v>
      </c>
      <c r="B189" s="121" t="s">
        <v>4799</v>
      </c>
      <c r="C189" s="131">
        <v>1003226481</v>
      </c>
      <c r="D189" s="122" t="s">
        <v>909</v>
      </c>
      <c r="E189" s="120" t="s">
        <v>916</v>
      </c>
      <c r="F189" s="122" t="s">
        <v>910</v>
      </c>
      <c r="G189" s="121" t="s">
        <v>912</v>
      </c>
      <c r="H189" s="122">
        <v>1</v>
      </c>
      <c r="I189" s="123">
        <v>0</v>
      </c>
      <c r="J189" s="120" t="s">
        <v>1491</v>
      </c>
      <c r="K189" s="131">
        <v>0</v>
      </c>
      <c r="L189" s="124">
        <v>42766</v>
      </c>
      <c r="M189" s="131">
        <v>0</v>
      </c>
      <c r="N189" s="131">
        <v>0</v>
      </c>
      <c r="P189" s="132" t="s">
        <v>466</v>
      </c>
    </row>
    <row r="190" spans="1:16" x14ac:dyDescent="0.2">
      <c r="A190" s="120" t="s">
        <v>4812</v>
      </c>
      <c r="B190" s="121" t="s">
        <v>4811</v>
      </c>
      <c r="C190" s="131">
        <v>2761478.51</v>
      </c>
      <c r="D190" s="122" t="s">
        <v>909</v>
      </c>
      <c r="E190" s="120" t="s">
        <v>916</v>
      </c>
      <c r="F190" s="122" t="s">
        <v>910</v>
      </c>
      <c r="G190" s="121" t="s">
        <v>912</v>
      </c>
      <c r="H190" s="122">
        <v>1</v>
      </c>
      <c r="I190" s="123">
        <v>0</v>
      </c>
      <c r="J190" s="120" t="s">
        <v>1491</v>
      </c>
      <c r="K190" s="131">
        <v>0</v>
      </c>
      <c r="L190" s="124">
        <v>42766</v>
      </c>
      <c r="M190" s="131">
        <v>0</v>
      </c>
      <c r="N190" s="131">
        <v>0</v>
      </c>
      <c r="P190" s="132" t="s">
        <v>466</v>
      </c>
    </row>
    <row r="191" spans="1:16" x14ac:dyDescent="0.2">
      <c r="A191" s="120" t="s">
        <v>4808</v>
      </c>
      <c r="B191" s="121" t="s">
        <v>4807</v>
      </c>
      <c r="C191" s="131">
        <v>267346249.52000001</v>
      </c>
      <c r="D191" s="122" t="s">
        <v>909</v>
      </c>
      <c r="E191" s="120" t="s">
        <v>916</v>
      </c>
      <c r="F191" s="122" t="s">
        <v>910</v>
      </c>
      <c r="G191" s="121" t="s">
        <v>912</v>
      </c>
      <c r="H191" s="122">
        <v>1</v>
      </c>
      <c r="I191" s="123">
        <v>0</v>
      </c>
      <c r="J191" s="120" t="s">
        <v>1491</v>
      </c>
      <c r="K191" s="131">
        <v>0</v>
      </c>
      <c r="L191" s="124">
        <v>42766</v>
      </c>
      <c r="M191" s="131">
        <v>0</v>
      </c>
      <c r="N191" s="131">
        <v>0</v>
      </c>
      <c r="P191" s="132" t="s">
        <v>466</v>
      </c>
    </row>
    <row r="192" spans="1:16" x14ac:dyDescent="0.2">
      <c r="A192" s="120" t="s">
        <v>4802</v>
      </c>
      <c r="B192" s="121" t="s">
        <v>4801</v>
      </c>
      <c r="C192" s="131">
        <v>265333543.30000001</v>
      </c>
      <c r="D192" s="122" t="s">
        <v>909</v>
      </c>
      <c r="E192" s="120" t="s">
        <v>916</v>
      </c>
      <c r="F192" s="122" t="s">
        <v>910</v>
      </c>
      <c r="G192" s="121" t="s">
        <v>912</v>
      </c>
      <c r="H192" s="122">
        <v>1</v>
      </c>
      <c r="I192" s="123">
        <v>0</v>
      </c>
      <c r="J192" s="120" t="s">
        <v>1491</v>
      </c>
      <c r="K192" s="131">
        <v>0</v>
      </c>
      <c r="L192" s="124">
        <v>42766</v>
      </c>
      <c r="M192" s="131">
        <v>0</v>
      </c>
      <c r="N192" s="131">
        <v>0</v>
      </c>
      <c r="P192" s="132" t="s">
        <v>466</v>
      </c>
    </row>
    <row r="193" spans="1:18" x14ac:dyDescent="0.2">
      <c r="A193" s="120" t="s">
        <v>4814</v>
      </c>
      <c r="B193" s="121" t="s">
        <v>4813</v>
      </c>
      <c r="C193" s="131">
        <v>16293254.369999999</v>
      </c>
      <c r="D193" s="122" t="s">
        <v>909</v>
      </c>
      <c r="E193" s="120" t="s">
        <v>916</v>
      </c>
      <c r="F193" s="122" t="s">
        <v>910</v>
      </c>
      <c r="G193" s="121" t="s">
        <v>912</v>
      </c>
      <c r="H193" s="122">
        <v>1</v>
      </c>
      <c r="I193" s="123">
        <v>0</v>
      </c>
      <c r="J193" s="120" t="s">
        <v>1491</v>
      </c>
      <c r="K193" s="131">
        <v>0</v>
      </c>
      <c r="L193" s="124">
        <v>42766</v>
      </c>
      <c r="M193" s="131">
        <v>0</v>
      </c>
      <c r="N193" s="131">
        <v>0</v>
      </c>
      <c r="P193" s="132" t="s">
        <v>466</v>
      </c>
    </row>
    <row r="194" spans="1:18" x14ac:dyDescent="0.2">
      <c r="A194" s="120" t="s">
        <v>4810</v>
      </c>
      <c r="B194" s="121" t="s">
        <v>4809</v>
      </c>
      <c r="C194" s="131">
        <v>327559806.89999998</v>
      </c>
      <c r="D194" s="122" t="s">
        <v>909</v>
      </c>
      <c r="E194" s="120" t="s">
        <v>916</v>
      </c>
      <c r="F194" s="122" t="s">
        <v>910</v>
      </c>
      <c r="G194" s="121" t="s">
        <v>912</v>
      </c>
      <c r="H194" s="122">
        <v>1</v>
      </c>
      <c r="I194" s="123">
        <v>0</v>
      </c>
      <c r="J194" s="120" t="s">
        <v>1491</v>
      </c>
      <c r="K194" s="131">
        <v>0</v>
      </c>
      <c r="L194" s="124">
        <v>42766</v>
      </c>
      <c r="M194" s="131">
        <v>0</v>
      </c>
      <c r="N194" s="131">
        <v>0</v>
      </c>
      <c r="P194" s="132" t="s">
        <v>466</v>
      </c>
    </row>
    <row r="195" spans="1:18" x14ac:dyDescent="0.2">
      <c r="A195" s="120" t="s">
        <v>4804</v>
      </c>
      <c r="B195" s="121" t="s">
        <v>4803</v>
      </c>
      <c r="C195" s="131">
        <v>299979634.76999998</v>
      </c>
      <c r="D195" s="122" t="s">
        <v>909</v>
      </c>
      <c r="E195" s="120" t="s">
        <v>916</v>
      </c>
      <c r="F195" s="122" t="s">
        <v>910</v>
      </c>
      <c r="G195" s="121" t="s">
        <v>912</v>
      </c>
      <c r="H195" s="122">
        <v>1</v>
      </c>
      <c r="I195" s="123">
        <v>0</v>
      </c>
      <c r="J195" s="120" t="s">
        <v>1491</v>
      </c>
      <c r="K195" s="131">
        <v>0</v>
      </c>
      <c r="L195" s="124">
        <v>42766</v>
      </c>
      <c r="M195" s="131">
        <v>0</v>
      </c>
      <c r="N195" s="131">
        <v>0</v>
      </c>
      <c r="P195" s="132" t="s">
        <v>466</v>
      </c>
    </row>
    <row r="196" spans="1:18" x14ac:dyDescent="0.2">
      <c r="A196" s="120" t="s">
        <v>7829</v>
      </c>
      <c r="B196" s="121" t="s">
        <v>7189</v>
      </c>
      <c r="C196" s="131">
        <v>3221665000</v>
      </c>
      <c r="D196" s="122" t="s">
        <v>909</v>
      </c>
      <c r="E196" s="120" t="s">
        <v>923</v>
      </c>
      <c r="F196" s="122" t="s">
        <v>910</v>
      </c>
      <c r="G196" s="121" t="s">
        <v>912</v>
      </c>
      <c r="H196" s="122">
        <v>1</v>
      </c>
      <c r="I196" s="123">
        <v>0</v>
      </c>
      <c r="J196" s="120" t="s">
        <v>1491</v>
      </c>
      <c r="K196" s="131">
        <v>0</v>
      </c>
      <c r="L196" s="124">
        <v>42766</v>
      </c>
      <c r="M196" s="131">
        <v>0</v>
      </c>
      <c r="N196" s="131">
        <v>0</v>
      </c>
      <c r="P196" s="132" t="s">
        <v>466</v>
      </c>
    </row>
    <row r="197" spans="1:18" x14ac:dyDescent="0.2">
      <c r="A197" s="120" t="s">
        <v>4806</v>
      </c>
      <c r="B197" s="121" t="s">
        <v>4805</v>
      </c>
      <c r="C197" s="131">
        <v>480028085</v>
      </c>
      <c r="D197" s="122" t="s">
        <v>909</v>
      </c>
      <c r="E197" s="120" t="s">
        <v>916</v>
      </c>
      <c r="F197" s="122" t="s">
        <v>910</v>
      </c>
      <c r="G197" s="121" t="s">
        <v>912</v>
      </c>
      <c r="H197" s="122">
        <v>1</v>
      </c>
      <c r="I197" s="123">
        <v>0</v>
      </c>
      <c r="J197" s="120" t="s">
        <v>1491</v>
      </c>
      <c r="K197" s="131">
        <v>0</v>
      </c>
      <c r="L197" s="124">
        <v>42766</v>
      </c>
      <c r="M197" s="131">
        <v>0</v>
      </c>
      <c r="N197" s="131">
        <v>0</v>
      </c>
      <c r="P197" s="132" t="s">
        <v>466</v>
      </c>
    </row>
    <row r="198" spans="1:18" x14ac:dyDescent="0.2">
      <c r="A198" s="120" t="s">
        <v>5825</v>
      </c>
      <c r="B198" s="121" t="s">
        <v>5826</v>
      </c>
      <c r="C198" s="131">
        <v>8908832100</v>
      </c>
      <c r="D198" s="122" t="s">
        <v>909</v>
      </c>
      <c r="E198" s="120" t="s">
        <v>923</v>
      </c>
      <c r="F198" s="122" t="s">
        <v>910</v>
      </c>
      <c r="G198" s="121" t="s">
        <v>912</v>
      </c>
      <c r="H198" s="122">
        <v>1</v>
      </c>
      <c r="I198" s="123">
        <v>0</v>
      </c>
      <c r="J198" s="120" t="s">
        <v>1491</v>
      </c>
      <c r="K198" s="131">
        <v>0</v>
      </c>
      <c r="L198" s="124">
        <v>42766</v>
      </c>
      <c r="M198" s="131">
        <v>0</v>
      </c>
      <c r="N198" s="131">
        <v>0</v>
      </c>
      <c r="P198" s="132" t="s">
        <v>466</v>
      </c>
    </row>
    <row r="199" spans="1:18" x14ac:dyDescent="0.2">
      <c r="A199" s="120" t="s">
        <v>1225</v>
      </c>
      <c r="B199" s="121" t="s">
        <v>1237</v>
      </c>
      <c r="C199" s="131">
        <v>75000000</v>
      </c>
      <c r="D199" s="122" t="s">
        <v>909</v>
      </c>
      <c r="E199" s="120" t="s">
        <v>916</v>
      </c>
      <c r="F199" s="122" t="s">
        <v>910</v>
      </c>
      <c r="G199" s="121" t="s">
        <v>912</v>
      </c>
      <c r="H199" s="122">
        <v>1</v>
      </c>
      <c r="I199" s="123">
        <v>0</v>
      </c>
      <c r="J199" s="120" t="s">
        <v>1491</v>
      </c>
      <c r="K199" s="131">
        <v>0</v>
      </c>
      <c r="L199" s="124">
        <v>42766</v>
      </c>
      <c r="M199" s="131">
        <v>0</v>
      </c>
      <c r="N199" s="131">
        <v>0</v>
      </c>
      <c r="P199" s="132" t="s">
        <v>466</v>
      </c>
    </row>
    <row r="200" spans="1:18" x14ac:dyDescent="0.2">
      <c r="A200" s="120" t="s">
        <v>3523</v>
      </c>
      <c r="B200" s="121" t="s">
        <v>3524</v>
      </c>
      <c r="C200" s="131">
        <v>1500000000</v>
      </c>
      <c r="D200" s="122" t="s">
        <v>909</v>
      </c>
      <c r="E200" s="120" t="s">
        <v>915</v>
      </c>
      <c r="F200" s="122" t="s">
        <v>910</v>
      </c>
      <c r="G200" s="121" t="s">
        <v>912</v>
      </c>
      <c r="H200" s="122">
        <v>1</v>
      </c>
      <c r="I200" s="123">
        <v>0</v>
      </c>
      <c r="J200" s="120" t="s">
        <v>1491</v>
      </c>
      <c r="K200" s="131">
        <v>0</v>
      </c>
      <c r="L200" s="124">
        <v>42766</v>
      </c>
      <c r="M200" s="131">
        <v>0</v>
      </c>
      <c r="N200" s="131">
        <v>0</v>
      </c>
      <c r="P200" s="132" t="s">
        <v>466</v>
      </c>
    </row>
    <row r="201" spans="1:18" x14ac:dyDescent="0.2">
      <c r="A201" s="120" t="s">
        <v>7061</v>
      </c>
      <c r="B201" s="121" t="s">
        <v>7221</v>
      </c>
      <c r="C201" s="131">
        <v>78000000</v>
      </c>
      <c r="D201" s="122" t="s">
        <v>909</v>
      </c>
      <c r="E201" s="120" t="s">
        <v>4584</v>
      </c>
      <c r="F201" s="122" t="s">
        <v>910</v>
      </c>
      <c r="G201" s="121" t="s">
        <v>912</v>
      </c>
      <c r="H201" s="122">
        <v>1</v>
      </c>
      <c r="I201" s="123">
        <v>0</v>
      </c>
      <c r="J201" s="120" t="s">
        <v>1491</v>
      </c>
      <c r="K201" s="131">
        <v>0</v>
      </c>
      <c r="L201" s="124">
        <v>42766</v>
      </c>
      <c r="M201" s="131">
        <v>0</v>
      </c>
      <c r="N201" s="131">
        <v>0</v>
      </c>
      <c r="P201" s="132" t="s">
        <v>466</v>
      </c>
    </row>
    <row r="202" spans="1:18" x14ac:dyDescent="0.2">
      <c r="A202" s="120" t="s">
        <v>1482</v>
      </c>
      <c r="B202" s="121" t="s">
        <v>1492</v>
      </c>
      <c r="C202" s="131">
        <v>228000000</v>
      </c>
      <c r="D202" s="122" t="s">
        <v>909</v>
      </c>
      <c r="E202" s="120" t="s">
        <v>916</v>
      </c>
      <c r="F202" s="122" t="s">
        <v>910</v>
      </c>
      <c r="G202" s="121" t="s">
        <v>912</v>
      </c>
      <c r="H202" s="122">
        <v>1</v>
      </c>
      <c r="I202" s="123">
        <v>0</v>
      </c>
      <c r="J202" s="120" t="s">
        <v>1491</v>
      </c>
      <c r="K202" s="131">
        <v>0</v>
      </c>
      <c r="L202" s="124">
        <v>42766</v>
      </c>
      <c r="M202" s="131">
        <v>0</v>
      </c>
      <c r="N202" s="131">
        <v>0</v>
      </c>
      <c r="P202" s="132" t="s">
        <v>466</v>
      </c>
    </row>
    <row r="203" spans="1:18" x14ac:dyDescent="0.2">
      <c r="A203" s="120" t="s">
        <v>5827</v>
      </c>
      <c r="B203" s="121" t="s">
        <v>5828</v>
      </c>
      <c r="C203" s="131">
        <v>195497807.25999999</v>
      </c>
      <c r="D203" s="122" t="s">
        <v>909</v>
      </c>
      <c r="E203" s="120" t="s">
        <v>916</v>
      </c>
      <c r="F203" s="122" t="s">
        <v>910</v>
      </c>
      <c r="G203" s="121" t="s">
        <v>912</v>
      </c>
      <c r="H203" s="122">
        <v>1</v>
      </c>
      <c r="I203" s="123">
        <v>0</v>
      </c>
      <c r="J203" s="120" t="s">
        <v>1491</v>
      </c>
      <c r="K203" s="131">
        <v>0</v>
      </c>
      <c r="L203" s="124">
        <v>42766</v>
      </c>
      <c r="M203" s="131">
        <v>0</v>
      </c>
      <c r="N203" s="131">
        <v>0</v>
      </c>
      <c r="P203" s="132" t="s">
        <v>466</v>
      </c>
    </row>
    <row r="204" spans="1:18" x14ac:dyDescent="0.2">
      <c r="A204" s="120" t="s">
        <v>1333</v>
      </c>
      <c r="B204" s="121" t="s">
        <v>1357</v>
      </c>
      <c r="C204" s="131">
        <v>145000000</v>
      </c>
      <c r="D204" s="122" t="s">
        <v>909</v>
      </c>
      <c r="E204" s="120" t="s">
        <v>916</v>
      </c>
      <c r="F204" s="122" t="s">
        <v>910</v>
      </c>
      <c r="G204" s="121" t="s">
        <v>912</v>
      </c>
      <c r="H204" s="122">
        <v>1</v>
      </c>
      <c r="I204" s="123">
        <v>0</v>
      </c>
      <c r="J204" s="120" t="s">
        <v>1491</v>
      </c>
      <c r="K204" s="131">
        <v>0</v>
      </c>
      <c r="L204" s="124">
        <v>42766</v>
      </c>
      <c r="M204" s="131">
        <v>0</v>
      </c>
      <c r="N204" s="131">
        <v>0</v>
      </c>
      <c r="P204" s="132" t="s">
        <v>466</v>
      </c>
    </row>
    <row r="205" spans="1:18" x14ac:dyDescent="0.2">
      <c r="A205" s="120" t="s">
        <v>1720</v>
      </c>
      <c r="B205" s="121" t="s">
        <v>1733</v>
      </c>
      <c r="C205" s="131">
        <v>76920000</v>
      </c>
      <c r="D205" s="122" t="s">
        <v>909</v>
      </c>
      <c r="E205" s="120" t="s">
        <v>1782</v>
      </c>
      <c r="F205" s="122" t="s">
        <v>910</v>
      </c>
      <c r="G205" s="121" t="s">
        <v>912</v>
      </c>
      <c r="H205" s="122">
        <v>2</v>
      </c>
      <c r="I205" s="123">
        <v>0.01</v>
      </c>
      <c r="J205" s="120" t="s">
        <v>7222</v>
      </c>
      <c r="K205" s="131">
        <v>769200</v>
      </c>
      <c r="L205" s="124">
        <v>42766</v>
      </c>
      <c r="M205" s="131">
        <v>0</v>
      </c>
      <c r="N205" s="131">
        <v>0</v>
      </c>
      <c r="P205" s="132" t="s">
        <v>466</v>
      </c>
    </row>
    <row r="206" spans="1:18" x14ac:dyDescent="0.2">
      <c r="A206" s="120" t="s">
        <v>4421</v>
      </c>
      <c r="B206" s="121" t="s">
        <v>4422</v>
      </c>
      <c r="C206" s="131">
        <v>122436306.23</v>
      </c>
      <c r="D206" s="122" t="s">
        <v>909</v>
      </c>
      <c r="E206" s="120" t="s">
        <v>1782</v>
      </c>
      <c r="F206" s="122" t="s">
        <v>910</v>
      </c>
      <c r="G206" s="121" t="s">
        <v>912</v>
      </c>
      <c r="H206" s="122">
        <v>2</v>
      </c>
      <c r="I206" s="123">
        <v>0.01</v>
      </c>
      <c r="J206" s="120" t="s">
        <v>7223</v>
      </c>
      <c r="K206" s="131">
        <v>1224363.06</v>
      </c>
      <c r="L206" s="124">
        <v>42766</v>
      </c>
      <c r="M206" s="131">
        <v>0</v>
      </c>
      <c r="N206" s="131">
        <v>0</v>
      </c>
      <c r="P206" s="132" t="s">
        <v>466</v>
      </c>
    </row>
    <row r="207" spans="1:18" x14ac:dyDescent="0.2">
      <c r="A207" s="120" t="s">
        <v>1640</v>
      </c>
      <c r="B207" s="121" t="s">
        <v>1652</v>
      </c>
      <c r="C207" s="131">
        <v>8288414.4000000004</v>
      </c>
      <c r="D207" s="122" t="s">
        <v>909</v>
      </c>
      <c r="E207" s="120" t="s">
        <v>1681</v>
      </c>
      <c r="F207" s="122" t="s">
        <v>910</v>
      </c>
      <c r="G207" s="121" t="s">
        <v>912</v>
      </c>
      <c r="H207" s="122">
        <v>2</v>
      </c>
      <c r="I207" s="123">
        <v>0.01</v>
      </c>
      <c r="J207" s="120" t="s">
        <v>1653</v>
      </c>
      <c r="K207" s="131">
        <v>0</v>
      </c>
      <c r="L207" s="124">
        <v>42766</v>
      </c>
      <c r="M207" s="131">
        <v>8288414.4000000004</v>
      </c>
      <c r="N207" s="131">
        <v>0</v>
      </c>
      <c r="P207" s="132" t="s">
        <v>466</v>
      </c>
      <c r="Q207" s="108">
        <v>1</v>
      </c>
      <c r="R207" s="108">
        <v>0</v>
      </c>
    </row>
    <row r="208" spans="1:18" x14ac:dyDescent="0.2">
      <c r="A208" s="120" t="s">
        <v>7224</v>
      </c>
      <c r="B208" s="121" t="s">
        <v>7225</v>
      </c>
      <c r="C208" s="131">
        <v>60000000</v>
      </c>
      <c r="D208" s="122" t="s">
        <v>909</v>
      </c>
      <c r="E208" s="120" t="s">
        <v>1782</v>
      </c>
      <c r="F208" s="122" t="s">
        <v>910</v>
      </c>
      <c r="G208" s="121" t="s">
        <v>912</v>
      </c>
      <c r="H208" s="122">
        <v>2</v>
      </c>
      <c r="I208" s="123">
        <v>0.01</v>
      </c>
      <c r="J208" s="120" t="s">
        <v>7226</v>
      </c>
      <c r="K208" s="131">
        <v>600000</v>
      </c>
      <c r="L208" s="124">
        <v>42766</v>
      </c>
      <c r="M208" s="131">
        <v>0</v>
      </c>
      <c r="N208" s="131">
        <v>0</v>
      </c>
      <c r="P208" s="132" t="s">
        <v>466</v>
      </c>
    </row>
    <row r="209" spans="1:18" x14ac:dyDescent="0.2">
      <c r="A209" s="120" t="s">
        <v>5829</v>
      </c>
      <c r="B209" s="121" t="s">
        <v>5830</v>
      </c>
      <c r="C209" s="131">
        <v>239476000</v>
      </c>
      <c r="D209" s="122" t="s">
        <v>909</v>
      </c>
      <c r="E209" s="120" t="s">
        <v>916</v>
      </c>
      <c r="F209" s="122" t="s">
        <v>910</v>
      </c>
      <c r="G209" s="121" t="s">
        <v>912</v>
      </c>
      <c r="H209" s="122">
        <v>1</v>
      </c>
      <c r="I209" s="123">
        <v>0</v>
      </c>
      <c r="J209" s="120" t="s">
        <v>1491</v>
      </c>
      <c r="K209" s="131">
        <v>0</v>
      </c>
      <c r="L209" s="124">
        <v>42766</v>
      </c>
      <c r="M209" s="131">
        <v>0</v>
      </c>
      <c r="N209" s="131">
        <v>0</v>
      </c>
      <c r="P209" s="132" t="s">
        <v>466</v>
      </c>
    </row>
    <row r="210" spans="1:18" x14ac:dyDescent="0.2">
      <c r="A210" s="120" t="s">
        <v>1654</v>
      </c>
      <c r="B210" s="121" t="s">
        <v>1655</v>
      </c>
      <c r="C210" s="131">
        <v>200688000</v>
      </c>
      <c r="D210" s="122" t="s">
        <v>909</v>
      </c>
      <c r="E210" s="120" t="s">
        <v>1681</v>
      </c>
      <c r="F210" s="122" t="s">
        <v>910</v>
      </c>
      <c r="G210" s="121" t="s">
        <v>912</v>
      </c>
      <c r="H210" s="122">
        <v>2</v>
      </c>
      <c r="I210" s="123">
        <v>0.01</v>
      </c>
      <c r="J210" s="120" t="s">
        <v>1656</v>
      </c>
      <c r="K210" s="131">
        <v>0</v>
      </c>
      <c r="L210" s="124">
        <v>42766</v>
      </c>
      <c r="M210" s="131">
        <v>200688000</v>
      </c>
      <c r="N210" s="131">
        <v>0</v>
      </c>
      <c r="P210" s="132" t="s">
        <v>466</v>
      </c>
      <c r="Q210" s="108">
        <v>1</v>
      </c>
      <c r="R210" s="108">
        <v>0</v>
      </c>
    </row>
    <row r="211" spans="1:18" x14ac:dyDescent="0.2">
      <c r="A211" s="120" t="s">
        <v>2569</v>
      </c>
      <c r="B211" s="121" t="s">
        <v>2570</v>
      </c>
      <c r="C211" s="131">
        <v>300000000</v>
      </c>
      <c r="D211" s="122" t="s">
        <v>909</v>
      </c>
      <c r="E211" s="120" t="s">
        <v>1782</v>
      </c>
      <c r="F211" s="122" t="s">
        <v>910</v>
      </c>
      <c r="G211" s="121" t="s">
        <v>912</v>
      </c>
      <c r="H211" s="122">
        <v>2</v>
      </c>
      <c r="I211" s="123">
        <v>0.01</v>
      </c>
      <c r="J211" s="120" t="s">
        <v>7227</v>
      </c>
      <c r="K211" s="131">
        <v>3000000</v>
      </c>
      <c r="L211" s="124">
        <v>42766</v>
      </c>
      <c r="M211" s="131">
        <v>0</v>
      </c>
      <c r="N211" s="131">
        <v>0</v>
      </c>
      <c r="P211" s="132" t="s">
        <v>466</v>
      </c>
    </row>
    <row r="212" spans="1:18" x14ac:dyDescent="0.2">
      <c r="A212" s="120" t="s">
        <v>1535</v>
      </c>
      <c r="B212" s="121" t="s">
        <v>1570</v>
      </c>
      <c r="C212" s="131">
        <v>126400000</v>
      </c>
      <c r="D212" s="122" t="s">
        <v>909</v>
      </c>
      <c r="E212" s="120" t="s">
        <v>921</v>
      </c>
      <c r="F212" s="122" t="s">
        <v>910</v>
      </c>
      <c r="G212" s="121" t="s">
        <v>912</v>
      </c>
      <c r="H212" s="122">
        <v>1</v>
      </c>
      <c r="I212" s="123">
        <v>0</v>
      </c>
      <c r="J212" s="120" t="s">
        <v>1491</v>
      </c>
      <c r="K212" s="131">
        <v>0</v>
      </c>
      <c r="L212" s="124">
        <v>42766</v>
      </c>
      <c r="M212" s="131">
        <v>0</v>
      </c>
      <c r="N212" s="131">
        <v>0</v>
      </c>
      <c r="P212" s="132" t="s">
        <v>466</v>
      </c>
    </row>
    <row r="213" spans="1:18" x14ac:dyDescent="0.2">
      <c r="A213" s="120" t="s">
        <v>7228</v>
      </c>
      <c r="B213" s="121" t="s">
        <v>7229</v>
      </c>
      <c r="C213" s="131">
        <v>300000000</v>
      </c>
      <c r="D213" s="122" t="s">
        <v>909</v>
      </c>
      <c r="E213" s="120" t="s">
        <v>921</v>
      </c>
      <c r="F213" s="122" t="s">
        <v>910</v>
      </c>
      <c r="G213" s="121" t="s">
        <v>912</v>
      </c>
      <c r="H213" s="122">
        <v>1</v>
      </c>
      <c r="I213" s="123">
        <v>0</v>
      </c>
      <c r="J213" s="120" t="s">
        <v>1491</v>
      </c>
      <c r="K213" s="131">
        <v>0</v>
      </c>
      <c r="L213" s="124">
        <v>42766</v>
      </c>
      <c r="M213" s="131">
        <v>0</v>
      </c>
      <c r="N213" s="131">
        <v>0</v>
      </c>
      <c r="P213" s="132" t="s">
        <v>466</v>
      </c>
    </row>
    <row r="214" spans="1:18" x14ac:dyDescent="0.2">
      <c r="A214" s="120" t="s">
        <v>1461</v>
      </c>
      <c r="B214" s="121" t="s">
        <v>1463</v>
      </c>
      <c r="C214" s="131">
        <v>1000000000</v>
      </c>
      <c r="D214" s="122" t="s">
        <v>909</v>
      </c>
      <c r="E214" s="120" t="s">
        <v>915</v>
      </c>
      <c r="F214" s="122" t="s">
        <v>910</v>
      </c>
      <c r="G214" s="121" t="s">
        <v>912</v>
      </c>
      <c r="H214" s="122">
        <v>1</v>
      </c>
      <c r="I214" s="123">
        <v>0</v>
      </c>
      <c r="J214" s="120" t="s">
        <v>1491</v>
      </c>
      <c r="K214" s="131">
        <v>0</v>
      </c>
      <c r="L214" s="124">
        <v>42766</v>
      </c>
      <c r="M214" s="131">
        <v>0</v>
      </c>
      <c r="N214" s="131">
        <v>0</v>
      </c>
      <c r="P214" s="132" t="s">
        <v>466</v>
      </c>
    </row>
    <row r="215" spans="1:18" x14ac:dyDescent="0.2">
      <c r="A215" s="120" t="s">
        <v>5831</v>
      </c>
      <c r="B215" s="121" t="s">
        <v>5832</v>
      </c>
      <c r="C215" s="131">
        <v>182758000</v>
      </c>
      <c r="D215" s="122" t="s">
        <v>909</v>
      </c>
      <c r="E215" s="120" t="s">
        <v>916</v>
      </c>
      <c r="F215" s="122" t="s">
        <v>910</v>
      </c>
      <c r="G215" s="121" t="s">
        <v>912</v>
      </c>
      <c r="H215" s="122">
        <v>1</v>
      </c>
      <c r="I215" s="123">
        <v>0</v>
      </c>
      <c r="J215" s="120" t="s">
        <v>1491</v>
      </c>
      <c r="K215" s="131">
        <v>0</v>
      </c>
      <c r="L215" s="124">
        <v>42766</v>
      </c>
      <c r="M215" s="131">
        <v>0</v>
      </c>
      <c r="N215" s="131">
        <v>0</v>
      </c>
      <c r="P215" s="132" t="s">
        <v>466</v>
      </c>
    </row>
    <row r="216" spans="1:18" x14ac:dyDescent="0.2">
      <c r="A216" s="120" t="s">
        <v>448</v>
      </c>
      <c r="B216" s="121" t="s">
        <v>590</v>
      </c>
      <c r="C216" s="131">
        <v>27072810000</v>
      </c>
      <c r="D216" s="122" t="s">
        <v>909</v>
      </c>
      <c r="E216" s="120" t="s">
        <v>923</v>
      </c>
      <c r="F216" s="122" t="s">
        <v>910</v>
      </c>
      <c r="G216" s="121" t="s">
        <v>912</v>
      </c>
      <c r="H216" s="122">
        <v>1</v>
      </c>
      <c r="I216" s="123">
        <v>0</v>
      </c>
      <c r="J216" s="120" t="s">
        <v>591</v>
      </c>
      <c r="K216" s="131">
        <v>0</v>
      </c>
      <c r="L216" s="124">
        <v>42766</v>
      </c>
      <c r="M216" s="131">
        <v>0</v>
      </c>
      <c r="N216" s="131">
        <v>0</v>
      </c>
      <c r="P216" s="132" t="s">
        <v>466</v>
      </c>
    </row>
    <row r="217" spans="1:18" x14ac:dyDescent="0.2">
      <c r="A217" s="120" t="s">
        <v>80</v>
      </c>
      <c r="B217" s="121" t="s">
        <v>592</v>
      </c>
      <c r="C217" s="131">
        <v>20612515.59</v>
      </c>
      <c r="D217" s="122" t="s">
        <v>909</v>
      </c>
      <c r="E217" s="120" t="s">
        <v>1782</v>
      </c>
      <c r="F217" s="122" t="s">
        <v>910</v>
      </c>
      <c r="G217" s="121" t="s">
        <v>912</v>
      </c>
      <c r="H217" s="122">
        <v>2</v>
      </c>
      <c r="I217" s="123">
        <v>0.01</v>
      </c>
      <c r="J217" s="120" t="s">
        <v>7230</v>
      </c>
      <c r="K217" s="131">
        <v>206125.16</v>
      </c>
      <c r="L217" s="124">
        <v>42766</v>
      </c>
      <c r="M217" s="131">
        <v>0</v>
      </c>
      <c r="N217" s="131">
        <v>0</v>
      </c>
      <c r="P217" s="132" t="s">
        <v>466</v>
      </c>
    </row>
    <row r="218" spans="1:18" x14ac:dyDescent="0.2">
      <c r="A218" s="120" t="s">
        <v>395</v>
      </c>
      <c r="B218" s="121" t="s">
        <v>593</v>
      </c>
      <c r="C218" s="131">
        <v>24970636.379999999</v>
      </c>
      <c r="D218" s="122" t="s">
        <v>909</v>
      </c>
      <c r="E218" s="120" t="s">
        <v>1782</v>
      </c>
      <c r="F218" s="122" t="s">
        <v>910</v>
      </c>
      <c r="G218" s="121" t="s">
        <v>912</v>
      </c>
      <c r="H218" s="122">
        <v>2</v>
      </c>
      <c r="I218" s="123">
        <v>0.01</v>
      </c>
      <c r="J218" s="120" t="s">
        <v>7231</v>
      </c>
      <c r="K218" s="131">
        <v>249706.36</v>
      </c>
      <c r="L218" s="124">
        <v>42766</v>
      </c>
      <c r="M218" s="131">
        <v>0</v>
      </c>
      <c r="N218" s="131">
        <v>0</v>
      </c>
      <c r="P218" s="132" t="s">
        <v>466</v>
      </c>
    </row>
    <row r="219" spans="1:18" x14ac:dyDescent="0.2">
      <c r="A219" s="120" t="s">
        <v>408</v>
      </c>
      <c r="B219" s="121" t="s">
        <v>594</v>
      </c>
      <c r="C219" s="131">
        <v>8866465.5999999996</v>
      </c>
      <c r="D219" s="122" t="s">
        <v>909</v>
      </c>
      <c r="E219" s="120" t="s">
        <v>1782</v>
      </c>
      <c r="F219" s="122" t="s">
        <v>910</v>
      </c>
      <c r="G219" s="121" t="s">
        <v>912</v>
      </c>
      <c r="H219" s="122">
        <v>2</v>
      </c>
      <c r="I219" s="123">
        <v>0.01</v>
      </c>
      <c r="J219" s="120" t="s">
        <v>7232</v>
      </c>
      <c r="K219" s="131">
        <v>88664.66</v>
      </c>
      <c r="L219" s="124">
        <v>42766</v>
      </c>
      <c r="M219" s="131">
        <v>0</v>
      </c>
      <c r="N219" s="131">
        <v>0</v>
      </c>
      <c r="P219" s="132" t="s">
        <v>466</v>
      </c>
    </row>
    <row r="220" spans="1:18" x14ac:dyDescent="0.2">
      <c r="A220" s="120" t="s">
        <v>102</v>
      </c>
      <c r="B220" s="121" t="s">
        <v>595</v>
      </c>
      <c r="C220" s="131">
        <v>15519217.6</v>
      </c>
      <c r="D220" s="122" t="s">
        <v>909</v>
      </c>
      <c r="E220" s="120" t="s">
        <v>1782</v>
      </c>
      <c r="F220" s="122" t="s">
        <v>910</v>
      </c>
      <c r="G220" s="121" t="s">
        <v>912</v>
      </c>
      <c r="H220" s="122">
        <v>2</v>
      </c>
      <c r="I220" s="123">
        <v>0.01</v>
      </c>
      <c r="J220" s="120" t="s">
        <v>7233</v>
      </c>
      <c r="K220" s="131">
        <v>155192.18</v>
      </c>
      <c r="L220" s="124">
        <v>42766</v>
      </c>
      <c r="M220" s="131">
        <v>0</v>
      </c>
      <c r="N220" s="131">
        <v>0</v>
      </c>
      <c r="P220" s="132" t="s">
        <v>466</v>
      </c>
    </row>
    <row r="221" spans="1:18" x14ac:dyDescent="0.2">
      <c r="A221" s="120" t="s">
        <v>385</v>
      </c>
      <c r="B221" s="121" t="s">
        <v>596</v>
      </c>
      <c r="C221" s="131">
        <v>6997779.9299999997</v>
      </c>
      <c r="D221" s="122" t="s">
        <v>909</v>
      </c>
      <c r="E221" s="120" t="s">
        <v>1782</v>
      </c>
      <c r="F221" s="122" t="s">
        <v>910</v>
      </c>
      <c r="G221" s="121" t="s">
        <v>912</v>
      </c>
      <c r="H221" s="122">
        <v>2</v>
      </c>
      <c r="I221" s="123">
        <v>0.01</v>
      </c>
      <c r="J221" s="120" t="s">
        <v>7234</v>
      </c>
      <c r="K221" s="131">
        <v>69977.8</v>
      </c>
      <c r="L221" s="124">
        <v>42766</v>
      </c>
      <c r="M221" s="131">
        <v>0</v>
      </c>
      <c r="N221" s="131">
        <v>0</v>
      </c>
      <c r="P221" s="132" t="s">
        <v>466</v>
      </c>
    </row>
    <row r="222" spans="1:18" x14ac:dyDescent="0.2">
      <c r="A222" s="120" t="s">
        <v>341</v>
      </c>
      <c r="B222" s="121" t="s">
        <v>597</v>
      </c>
      <c r="C222" s="131">
        <v>2482095.38</v>
      </c>
      <c r="D222" s="122" t="s">
        <v>909</v>
      </c>
      <c r="E222" s="120" t="s">
        <v>1782</v>
      </c>
      <c r="F222" s="122" t="s">
        <v>910</v>
      </c>
      <c r="G222" s="121" t="s">
        <v>912</v>
      </c>
      <c r="H222" s="122">
        <v>2</v>
      </c>
      <c r="I222" s="123">
        <v>0.01</v>
      </c>
      <c r="J222" s="120" t="s">
        <v>7235</v>
      </c>
      <c r="K222" s="131">
        <v>24820.95</v>
      </c>
      <c r="L222" s="124">
        <v>42766</v>
      </c>
      <c r="M222" s="131">
        <v>0</v>
      </c>
      <c r="N222" s="131">
        <v>0</v>
      </c>
      <c r="P222" s="132" t="s">
        <v>466</v>
      </c>
    </row>
    <row r="223" spans="1:18" x14ac:dyDescent="0.2">
      <c r="A223" s="120" t="s">
        <v>287</v>
      </c>
      <c r="B223" s="121" t="s">
        <v>598</v>
      </c>
      <c r="C223" s="131">
        <v>14181098.85</v>
      </c>
      <c r="D223" s="122" t="s">
        <v>909</v>
      </c>
      <c r="E223" s="120" t="s">
        <v>1782</v>
      </c>
      <c r="F223" s="122" t="s">
        <v>910</v>
      </c>
      <c r="G223" s="121" t="s">
        <v>912</v>
      </c>
      <c r="H223" s="122">
        <v>2</v>
      </c>
      <c r="I223" s="123">
        <v>0.01</v>
      </c>
      <c r="J223" s="120" t="s">
        <v>7236</v>
      </c>
      <c r="K223" s="131">
        <v>141810.99</v>
      </c>
      <c r="L223" s="124">
        <v>42766</v>
      </c>
      <c r="M223" s="131">
        <v>0</v>
      </c>
      <c r="N223" s="131">
        <v>0</v>
      </c>
      <c r="P223" s="132" t="s">
        <v>466</v>
      </c>
    </row>
    <row r="224" spans="1:18" x14ac:dyDescent="0.2">
      <c r="A224" s="120" t="s">
        <v>141</v>
      </c>
      <c r="B224" s="121" t="s">
        <v>599</v>
      </c>
      <c r="C224" s="131">
        <v>23064229.27</v>
      </c>
      <c r="D224" s="122" t="s">
        <v>909</v>
      </c>
      <c r="E224" s="120" t="s">
        <v>1782</v>
      </c>
      <c r="F224" s="122" t="s">
        <v>910</v>
      </c>
      <c r="G224" s="121" t="s">
        <v>912</v>
      </c>
      <c r="H224" s="122">
        <v>2</v>
      </c>
      <c r="I224" s="123">
        <v>0.01</v>
      </c>
      <c r="J224" s="120" t="s">
        <v>7237</v>
      </c>
      <c r="K224" s="131">
        <v>230642.29</v>
      </c>
      <c r="L224" s="124">
        <v>42766</v>
      </c>
      <c r="M224" s="131">
        <v>0</v>
      </c>
      <c r="N224" s="131">
        <v>0</v>
      </c>
      <c r="P224" s="132" t="s">
        <v>466</v>
      </c>
    </row>
    <row r="225" spans="1:16" x14ac:dyDescent="0.2">
      <c r="A225" s="120" t="s">
        <v>1080</v>
      </c>
      <c r="B225" s="121" t="s">
        <v>1094</v>
      </c>
      <c r="C225" s="131">
        <v>16399685.550000001</v>
      </c>
      <c r="D225" s="122" t="s">
        <v>909</v>
      </c>
      <c r="E225" s="120" t="s">
        <v>1782</v>
      </c>
      <c r="F225" s="122" t="s">
        <v>910</v>
      </c>
      <c r="G225" s="121" t="s">
        <v>912</v>
      </c>
      <c r="H225" s="122">
        <v>2</v>
      </c>
      <c r="I225" s="123">
        <v>0.01</v>
      </c>
      <c r="J225" s="120" t="s">
        <v>7238</v>
      </c>
      <c r="K225" s="131">
        <v>163996.85999999999</v>
      </c>
      <c r="L225" s="124">
        <v>42766</v>
      </c>
      <c r="M225" s="131">
        <v>0</v>
      </c>
      <c r="N225" s="131">
        <v>0</v>
      </c>
      <c r="P225" s="132" t="s">
        <v>466</v>
      </c>
    </row>
    <row r="226" spans="1:16" x14ac:dyDescent="0.2">
      <c r="A226" s="120" t="s">
        <v>1268</v>
      </c>
      <c r="B226" s="121" t="s">
        <v>1294</v>
      </c>
      <c r="C226" s="131">
        <v>8267193.9100000001</v>
      </c>
      <c r="D226" s="122" t="s">
        <v>909</v>
      </c>
      <c r="E226" s="120" t="s">
        <v>1782</v>
      </c>
      <c r="F226" s="122" t="s">
        <v>910</v>
      </c>
      <c r="G226" s="121" t="s">
        <v>912</v>
      </c>
      <c r="H226" s="122">
        <v>2</v>
      </c>
      <c r="I226" s="123">
        <v>0.01</v>
      </c>
      <c r="J226" s="120" t="s">
        <v>7239</v>
      </c>
      <c r="K226" s="131">
        <v>82671.94</v>
      </c>
      <c r="L226" s="124">
        <v>42766</v>
      </c>
      <c r="M226" s="131">
        <v>0</v>
      </c>
      <c r="N226" s="131">
        <v>0</v>
      </c>
      <c r="P226" s="132" t="s">
        <v>466</v>
      </c>
    </row>
    <row r="227" spans="1:16" x14ac:dyDescent="0.2">
      <c r="A227" s="120" t="s">
        <v>1321</v>
      </c>
      <c r="B227" s="121" t="s">
        <v>1358</v>
      </c>
      <c r="C227" s="131">
        <v>9063976.7899999991</v>
      </c>
      <c r="D227" s="122" t="s">
        <v>909</v>
      </c>
      <c r="E227" s="120" t="s">
        <v>1782</v>
      </c>
      <c r="F227" s="122" t="s">
        <v>910</v>
      </c>
      <c r="G227" s="121" t="s">
        <v>912</v>
      </c>
      <c r="H227" s="122">
        <v>2</v>
      </c>
      <c r="I227" s="123">
        <v>0.01</v>
      </c>
      <c r="J227" s="120" t="s">
        <v>7240</v>
      </c>
      <c r="K227" s="131">
        <v>90639.77</v>
      </c>
      <c r="L227" s="124">
        <v>42766</v>
      </c>
      <c r="M227" s="131">
        <v>0</v>
      </c>
      <c r="N227" s="131">
        <v>0</v>
      </c>
      <c r="P227" s="132" t="s">
        <v>466</v>
      </c>
    </row>
    <row r="228" spans="1:16" x14ac:dyDescent="0.2">
      <c r="A228" s="120" t="s">
        <v>1543</v>
      </c>
      <c r="B228" s="121" t="s">
        <v>1571</v>
      </c>
      <c r="C228" s="131">
        <v>7432067.5099999998</v>
      </c>
      <c r="D228" s="122" t="s">
        <v>909</v>
      </c>
      <c r="E228" s="120" t="s">
        <v>1782</v>
      </c>
      <c r="F228" s="122" t="s">
        <v>910</v>
      </c>
      <c r="G228" s="121" t="s">
        <v>912</v>
      </c>
      <c r="H228" s="122">
        <v>2</v>
      </c>
      <c r="I228" s="123">
        <v>0.01</v>
      </c>
      <c r="J228" s="120" t="s">
        <v>7241</v>
      </c>
      <c r="K228" s="131">
        <v>74320.679999999993</v>
      </c>
      <c r="L228" s="124">
        <v>42766</v>
      </c>
      <c r="M228" s="131">
        <v>0</v>
      </c>
      <c r="N228" s="131">
        <v>0</v>
      </c>
      <c r="P228" s="132" t="s">
        <v>466</v>
      </c>
    </row>
    <row r="229" spans="1:16" x14ac:dyDescent="0.2">
      <c r="A229" s="120" t="s">
        <v>1709</v>
      </c>
      <c r="B229" s="121" t="s">
        <v>1734</v>
      </c>
      <c r="C229" s="131">
        <v>4220571.0599999996</v>
      </c>
      <c r="D229" s="122" t="s">
        <v>909</v>
      </c>
      <c r="E229" s="120" t="s">
        <v>1782</v>
      </c>
      <c r="F229" s="122" t="s">
        <v>910</v>
      </c>
      <c r="G229" s="121" t="s">
        <v>912</v>
      </c>
      <c r="H229" s="122">
        <v>2</v>
      </c>
      <c r="I229" s="123">
        <v>0.01</v>
      </c>
      <c r="J229" s="120" t="s">
        <v>7242</v>
      </c>
      <c r="K229" s="131">
        <v>42205.71</v>
      </c>
      <c r="L229" s="124">
        <v>42766</v>
      </c>
      <c r="M229" s="131">
        <v>0</v>
      </c>
      <c r="N229" s="131">
        <v>0</v>
      </c>
      <c r="P229" s="132" t="s">
        <v>466</v>
      </c>
    </row>
    <row r="230" spans="1:16" x14ac:dyDescent="0.2">
      <c r="A230" s="120" t="s">
        <v>2740</v>
      </c>
      <c r="B230" s="121" t="s">
        <v>2741</v>
      </c>
      <c r="C230" s="131">
        <v>6290217</v>
      </c>
      <c r="D230" s="122" t="s">
        <v>909</v>
      </c>
      <c r="E230" s="120" t="s">
        <v>1782</v>
      </c>
      <c r="F230" s="122" t="s">
        <v>910</v>
      </c>
      <c r="G230" s="121" t="s">
        <v>912</v>
      </c>
      <c r="H230" s="122">
        <v>2</v>
      </c>
      <c r="I230" s="123">
        <v>0.01</v>
      </c>
      <c r="J230" s="120" t="s">
        <v>7243</v>
      </c>
      <c r="K230" s="131">
        <v>62902.17</v>
      </c>
      <c r="L230" s="124">
        <v>42766</v>
      </c>
      <c r="M230" s="131">
        <v>0</v>
      </c>
      <c r="N230" s="131">
        <v>0</v>
      </c>
      <c r="P230" s="132" t="s">
        <v>466</v>
      </c>
    </row>
    <row r="231" spans="1:16" x14ac:dyDescent="0.2">
      <c r="A231" s="120" t="s">
        <v>2742</v>
      </c>
      <c r="B231" s="121" t="s">
        <v>2743</v>
      </c>
      <c r="C231" s="131">
        <v>7636999.0499999998</v>
      </c>
      <c r="D231" s="122" t="s">
        <v>909</v>
      </c>
      <c r="E231" s="120" t="s">
        <v>1782</v>
      </c>
      <c r="F231" s="122" t="s">
        <v>910</v>
      </c>
      <c r="G231" s="121" t="s">
        <v>912</v>
      </c>
      <c r="H231" s="122">
        <v>2</v>
      </c>
      <c r="I231" s="123">
        <v>0.01</v>
      </c>
      <c r="J231" s="120" t="s">
        <v>7244</v>
      </c>
      <c r="K231" s="131">
        <v>76369.990000000005</v>
      </c>
      <c r="L231" s="124">
        <v>42766</v>
      </c>
      <c r="M231" s="131">
        <v>0</v>
      </c>
      <c r="N231" s="131">
        <v>0</v>
      </c>
      <c r="P231" s="132" t="s">
        <v>466</v>
      </c>
    </row>
    <row r="232" spans="1:16" x14ac:dyDescent="0.2">
      <c r="A232" s="120" t="s">
        <v>2859</v>
      </c>
      <c r="B232" s="121" t="s">
        <v>2860</v>
      </c>
      <c r="C232" s="131">
        <v>30101367.649999999</v>
      </c>
      <c r="D232" s="122" t="s">
        <v>909</v>
      </c>
      <c r="E232" s="120" t="s">
        <v>1782</v>
      </c>
      <c r="F232" s="122" t="s">
        <v>910</v>
      </c>
      <c r="G232" s="121" t="s">
        <v>912</v>
      </c>
      <c r="H232" s="122">
        <v>2</v>
      </c>
      <c r="I232" s="123">
        <v>0.01</v>
      </c>
      <c r="J232" s="120" t="s">
        <v>7245</v>
      </c>
      <c r="K232" s="131">
        <v>301013.68</v>
      </c>
      <c r="L232" s="124">
        <v>42766</v>
      </c>
      <c r="M232" s="131">
        <v>0</v>
      </c>
      <c r="N232" s="131">
        <v>0</v>
      </c>
      <c r="P232" s="132" t="s">
        <v>466</v>
      </c>
    </row>
    <row r="233" spans="1:16" x14ac:dyDescent="0.2">
      <c r="A233" s="120" t="s">
        <v>4423</v>
      </c>
      <c r="B233" s="121" t="s">
        <v>4424</v>
      </c>
      <c r="C233" s="131">
        <v>96143738.739999995</v>
      </c>
      <c r="D233" s="122" t="s">
        <v>909</v>
      </c>
      <c r="E233" s="120" t="s">
        <v>921</v>
      </c>
      <c r="F233" s="122" t="s">
        <v>910</v>
      </c>
      <c r="G233" s="121" t="s">
        <v>912</v>
      </c>
      <c r="H233" s="122">
        <v>1</v>
      </c>
      <c r="I233" s="123">
        <v>0</v>
      </c>
      <c r="J233" s="120" t="s">
        <v>1491</v>
      </c>
      <c r="K233" s="131">
        <v>0</v>
      </c>
      <c r="L233" s="124">
        <v>42766</v>
      </c>
      <c r="M233" s="131">
        <v>0</v>
      </c>
      <c r="N233" s="131">
        <v>0</v>
      </c>
      <c r="P233" s="132" t="s">
        <v>466</v>
      </c>
    </row>
    <row r="234" spans="1:16" x14ac:dyDescent="0.2">
      <c r="A234" s="120" t="s">
        <v>4425</v>
      </c>
      <c r="B234" s="121" t="s">
        <v>4426</v>
      </c>
      <c r="C234" s="131">
        <v>26829069.280000001</v>
      </c>
      <c r="D234" s="122" t="s">
        <v>909</v>
      </c>
      <c r="E234" s="120" t="s">
        <v>921</v>
      </c>
      <c r="F234" s="122" t="s">
        <v>910</v>
      </c>
      <c r="G234" s="121" t="s">
        <v>912</v>
      </c>
      <c r="H234" s="122">
        <v>1</v>
      </c>
      <c r="I234" s="123">
        <v>0</v>
      </c>
      <c r="J234" s="120" t="s">
        <v>1491</v>
      </c>
      <c r="K234" s="131">
        <v>0</v>
      </c>
      <c r="L234" s="124">
        <v>42766</v>
      </c>
      <c r="M234" s="131">
        <v>0</v>
      </c>
      <c r="N234" s="131">
        <v>0</v>
      </c>
      <c r="P234" s="132" t="s">
        <v>466</v>
      </c>
    </row>
    <row r="235" spans="1:16" x14ac:dyDescent="0.2">
      <c r="A235" s="120" t="s">
        <v>77</v>
      </c>
      <c r="B235" s="121" t="s">
        <v>600</v>
      </c>
      <c r="C235" s="131">
        <v>14661250.17</v>
      </c>
      <c r="D235" s="122" t="s">
        <v>909</v>
      </c>
      <c r="E235" s="120" t="s">
        <v>1782</v>
      </c>
      <c r="F235" s="122" t="s">
        <v>910</v>
      </c>
      <c r="G235" s="121" t="s">
        <v>912</v>
      </c>
      <c r="H235" s="122">
        <v>2</v>
      </c>
      <c r="I235" s="123">
        <v>0.01</v>
      </c>
      <c r="J235" s="120" t="s">
        <v>7246</v>
      </c>
      <c r="K235" s="131">
        <v>146612.5</v>
      </c>
      <c r="L235" s="124">
        <v>42766</v>
      </c>
      <c r="M235" s="131">
        <v>0</v>
      </c>
      <c r="N235" s="131">
        <v>0</v>
      </c>
      <c r="P235" s="132" t="s">
        <v>466</v>
      </c>
    </row>
    <row r="236" spans="1:16" x14ac:dyDescent="0.2">
      <c r="A236" s="120" t="s">
        <v>101</v>
      </c>
      <c r="B236" s="121" t="s">
        <v>601</v>
      </c>
      <c r="C236" s="131">
        <v>22369901.93</v>
      </c>
      <c r="D236" s="122" t="s">
        <v>909</v>
      </c>
      <c r="E236" s="120" t="s">
        <v>1782</v>
      </c>
      <c r="F236" s="122" t="s">
        <v>910</v>
      </c>
      <c r="G236" s="121" t="s">
        <v>912</v>
      </c>
      <c r="H236" s="122">
        <v>2</v>
      </c>
      <c r="I236" s="123">
        <v>0.01</v>
      </c>
      <c r="J236" s="120" t="s">
        <v>7247</v>
      </c>
      <c r="K236" s="131">
        <v>223699.02</v>
      </c>
      <c r="L236" s="124">
        <v>42766</v>
      </c>
      <c r="M236" s="131">
        <v>0</v>
      </c>
      <c r="N236" s="131">
        <v>0</v>
      </c>
      <c r="P236" s="132" t="s">
        <v>466</v>
      </c>
    </row>
    <row r="237" spans="1:16" x14ac:dyDescent="0.2">
      <c r="A237" s="120" t="s">
        <v>259</v>
      </c>
      <c r="B237" s="121" t="s">
        <v>602</v>
      </c>
      <c r="C237" s="131">
        <v>13196851.800000001</v>
      </c>
      <c r="D237" s="122" t="s">
        <v>909</v>
      </c>
      <c r="E237" s="120" t="s">
        <v>1782</v>
      </c>
      <c r="F237" s="122" t="s">
        <v>910</v>
      </c>
      <c r="G237" s="121" t="s">
        <v>912</v>
      </c>
      <c r="H237" s="122">
        <v>2</v>
      </c>
      <c r="I237" s="123">
        <v>0.01</v>
      </c>
      <c r="J237" s="120" t="s">
        <v>7248</v>
      </c>
      <c r="K237" s="131">
        <v>131968.51999999999</v>
      </c>
      <c r="L237" s="124">
        <v>42766</v>
      </c>
      <c r="M237" s="131">
        <v>0</v>
      </c>
      <c r="N237" s="131">
        <v>0</v>
      </c>
      <c r="P237" s="132" t="s">
        <v>466</v>
      </c>
    </row>
    <row r="238" spans="1:16" x14ac:dyDescent="0.2">
      <c r="A238" s="120" t="s">
        <v>523</v>
      </c>
      <c r="B238" s="121" t="s">
        <v>603</v>
      </c>
      <c r="C238" s="131">
        <v>7260867.4800000004</v>
      </c>
      <c r="D238" s="122" t="s">
        <v>909</v>
      </c>
      <c r="E238" s="120" t="s">
        <v>1782</v>
      </c>
      <c r="F238" s="122" t="s">
        <v>910</v>
      </c>
      <c r="G238" s="121" t="s">
        <v>912</v>
      </c>
      <c r="H238" s="122">
        <v>2</v>
      </c>
      <c r="I238" s="123">
        <v>0.01</v>
      </c>
      <c r="J238" s="120" t="s">
        <v>7249</v>
      </c>
      <c r="K238" s="131">
        <v>72608.67</v>
      </c>
      <c r="L238" s="124">
        <v>42766</v>
      </c>
      <c r="M238" s="131">
        <v>0</v>
      </c>
      <c r="N238" s="131">
        <v>0</v>
      </c>
      <c r="P238" s="132" t="s">
        <v>466</v>
      </c>
    </row>
    <row r="239" spans="1:16" x14ac:dyDescent="0.2">
      <c r="A239" s="120" t="s">
        <v>70</v>
      </c>
      <c r="B239" s="121" t="s">
        <v>604</v>
      </c>
      <c r="C239" s="131">
        <v>20882762.399999999</v>
      </c>
      <c r="D239" s="122" t="s">
        <v>909</v>
      </c>
      <c r="E239" s="120" t="s">
        <v>1782</v>
      </c>
      <c r="F239" s="122" t="s">
        <v>910</v>
      </c>
      <c r="G239" s="121" t="s">
        <v>912</v>
      </c>
      <c r="H239" s="122">
        <v>2</v>
      </c>
      <c r="I239" s="123">
        <v>0.01</v>
      </c>
      <c r="J239" s="120" t="s">
        <v>7250</v>
      </c>
      <c r="K239" s="131">
        <v>208827.62</v>
      </c>
      <c r="L239" s="124">
        <v>42766</v>
      </c>
      <c r="M239" s="131">
        <v>0</v>
      </c>
      <c r="N239" s="131">
        <v>0</v>
      </c>
      <c r="P239" s="132" t="s">
        <v>466</v>
      </c>
    </row>
    <row r="240" spans="1:16" x14ac:dyDescent="0.2">
      <c r="A240" s="120" t="s">
        <v>22</v>
      </c>
      <c r="B240" s="121" t="s">
        <v>605</v>
      </c>
      <c r="C240" s="131">
        <v>15842466.960000001</v>
      </c>
      <c r="D240" s="122" t="s">
        <v>909</v>
      </c>
      <c r="E240" s="120" t="s">
        <v>1782</v>
      </c>
      <c r="F240" s="122" t="s">
        <v>910</v>
      </c>
      <c r="G240" s="121" t="s">
        <v>912</v>
      </c>
      <c r="H240" s="122">
        <v>2</v>
      </c>
      <c r="I240" s="123">
        <v>0.01</v>
      </c>
      <c r="J240" s="120" t="s">
        <v>7251</v>
      </c>
      <c r="K240" s="131">
        <v>158424.67000000001</v>
      </c>
      <c r="L240" s="124">
        <v>42766</v>
      </c>
      <c r="M240" s="131">
        <v>0</v>
      </c>
      <c r="N240" s="131">
        <v>0</v>
      </c>
      <c r="P240" s="132" t="s">
        <v>466</v>
      </c>
    </row>
    <row r="241" spans="1:16" x14ac:dyDescent="0.2">
      <c r="A241" s="120" t="s">
        <v>284</v>
      </c>
      <c r="B241" s="121" t="s">
        <v>606</v>
      </c>
      <c r="C241" s="131">
        <v>17712235.539999999</v>
      </c>
      <c r="D241" s="122" t="s">
        <v>909</v>
      </c>
      <c r="E241" s="120" t="s">
        <v>1782</v>
      </c>
      <c r="F241" s="122" t="s">
        <v>910</v>
      </c>
      <c r="G241" s="121" t="s">
        <v>912</v>
      </c>
      <c r="H241" s="122">
        <v>2</v>
      </c>
      <c r="I241" s="123">
        <v>0.01</v>
      </c>
      <c r="J241" s="120" t="s">
        <v>7252</v>
      </c>
      <c r="K241" s="131">
        <v>177122.36</v>
      </c>
      <c r="L241" s="124">
        <v>42766</v>
      </c>
      <c r="M241" s="131">
        <v>0</v>
      </c>
      <c r="N241" s="131">
        <v>0</v>
      </c>
      <c r="P241" s="132" t="s">
        <v>466</v>
      </c>
    </row>
    <row r="242" spans="1:16" x14ac:dyDescent="0.2">
      <c r="A242" s="120" t="s">
        <v>1073</v>
      </c>
      <c r="B242" s="121" t="s">
        <v>1095</v>
      </c>
      <c r="C242" s="131">
        <v>10829124</v>
      </c>
      <c r="D242" s="122" t="s">
        <v>909</v>
      </c>
      <c r="E242" s="120" t="s">
        <v>921</v>
      </c>
      <c r="F242" s="122" t="s">
        <v>910</v>
      </c>
      <c r="G242" s="121" t="s">
        <v>912</v>
      </c>
      <c r="H242" s="122">
        <v>1</v>
      </c>
      <c r="I242" s="123">
        <v>0</v>
      </c>
      <c r="J242" s="120" t="s">
        <v>1491</v>
      </c>
      <c r="K242" s="131">
        <v>0</v>
      </c>
      <c r="L242" s="124">
        <v>42766</v>
      </c>
      <c r="M242" s="131">
        <v>0</v>
      </c>
      <c r="N242" s="131">
        <v>0</v>
      </c>
      <c r="P242" s="132" t="s">
        <v>466</v>
      </c>
    </row>
    <row r="243" spans="1:16" x14ac:dyDescent="0.2">
      <c r="A243" s="120" t="s">
        <v>1077</v>
      </c>
      <c r="B243" s="121" t="s">
        <v>1096</v>
      </c>
      <c r="C243" s="131">
        <v>12971786.51</v>
      </c>
      <c r="D243" s="122" t="s">
        <v>909</v>
      </c>
      <c r="E243" s="120" t="s">
        <v>1782</v>
      </c>
      <c r="F243" s="122" t="s">
        <v>910</v>
      </c>
      <c r="G243" s="121" t="s">
        <v>912</v>
      </c>
      <c r="H243" s="122">
        <v>2</v>
      </c>
      <c r="I243" s="123">
        <v>0.01</v>
      </c>
      <c r="J243" s="120" t="s">
        <v>7253</v>
      </c>
      <c r="K243" s="131">
        <v>129717.87</v>
      </c>
      <c r="L243" s="124">
        <v>42766</v>
      </c>
      <c r="M243" s="131">
        <v>0</v>
      </c>
      <c r="N243" s="131">
        <v>0</v>
      </c>
      <c r="P243" s="132" t="s">
        <v>466</v>
      </c>
    </row>
    <row r="244" spans="1:16" x14ac:dyDescent="0.2">
      <c r="A244" s="120" t="s">
        <v>1541</v>
      </c>
      <c r="B244" s="121" t="s">
        <v>1572</v>
      </c>
      <c r="C244" s="131">
        <v>17554766.84</v>
      </c>
      <c r="D244" s="122" t="s">
        <v>909</v>
      </c>
      <c r="E244" s="120" t="s">
        <v>1782</v>
      </c>
      <c r="F244" s="122" t="s">
        <v>910</v>
      </c>
      <c r="G244" s="121" t="s">
        <v>912</v>
      </c>
      <c r="H244" s="122">
        <v>2</v>
      </c>
      <c r="I244" s="123">
        <v>0.01</v>
      </c>
      <c r="J244" s="120" t="s">
        <v>7254</v>
      </c>
      <c r="K244" s="131">
        <v>175547.67</v>
      </c>
      <c r="L244" s="124">
        <v>42766</v>
      </c>
      <c r="M244" s="131">
        <v>0</v>
      </c>
      <c r="N244" s="131">
        <v>0</v>
      </c>
      <c r="P244" s="132" t="s">
        <v>466</v>
      </c>
    </row>
    <row r="245" spans="1:16" x14ac:dyDescent="0.2">
      <c r="A245" s="120" t="s">
        <v>1557</v>
      </c>
      <c r="B245" s="121" t="s">
        <v>1573</v>
      </c>
      <c r="C245" s="131">
        <v>6611595.3200000003</v>
      </c>
      <c r="D245" s="122" t="s">
        <v>909</v>
      </c>
      <c r="E245" s="120" t="s">
        <v>921</v>
      </c>
      <c r="F245" s="122" t="s">
        <v>910</v>
      </c>
      <c r="G245" s="121" t="s">
        <v>912</v>
      </c>
      <c r="H245" s="122">
        <v>1</v>
      </c>
      <c r="I245" s="123">
        <v>0</v>
      </c>
      <c r="J245" s="120" t="s">
        <v>1491</v>
      </c>
      <c r="K245" s="131">
        <v>0</v>
      </c>
      <c r="L245" s="124">
        <v>42766</v>
      </c>
      <c r="M245" s="131">
        <v>0</v>
      </c>
      <c r="N245" s="131">
        <v>0</v>
      </c>
      <c r="P245" s="132" t="s">
        <v>466</v>
      </c>
    </row>
    <row r="246" spans="1:16" x14ac:dyDescent="0.2">
      <c r="A246" s="120" t="s">
        <v>1705</v>
      </c>
      <c r="B246" s="121" t="s">
        <v>1735</v>
      </c>
      <c r="C246" s="131">
        <v>23081001.170000002</v>
      </c>
      <c r="D246" s="122" t="s">
        <v>909</v>
      </c>
      <c r="E246" s="120" t="s">
        <v>1782</v>
      </c>
      <c r="F246" s="122" t="s">
        <v>910</v>
      </c>
      <c r="G246" s="121" t="s">
        <v>912</v>
      </c>
      <c r="H246" s="122">
        <v>2</v>
      </c>
      <c r="I246" s="123">
        <v>0.01</v>
      </c>
      <c r="J246" s="120" t="s">
        <v>7255</v>
      </c>
      <c r="K246" s="131">
        <v>230810.01</v>
      </c>
      <c r="L246" s="124">
        <v>42766</v>
      </c>
      <c r="M246" s="131">
        <v>0</v>
      </c>
      <c r="N246" s="131">
        <v>0</v>
      </c>
      <c r="P246" s="132" t="s">
        <v>466</v>
      </c>
    </row>
    <row r="247" spans="1:16" x14ac:dyDescent="0.2">
      <c r="A247" s="120" t="s">
        <v>2861</v>
      </c>
      <c r="B247" s="121" t="s">
        <v>2862</v>
      </c>
      <c r="C247" s="131">
        <v>25861623.02</v>
      </c>
      <c r="D247" s="122" t="s">
        <v>909</v>
      </c>
      <c r="E247" s="120" t="s">
        <v>1782</v>
      </c>
      <c r="F247" s="122" t="s">
        <v>910</v>
      </c>
      <c r="G247" s="121" t="s">
        <v>912</v>
      </c>
      <c r="H247" s="122">
        <v>2</v>
      </c>
      <c r="I247" s="123">
        <v>0.01</v>
      </c>
      <c r="J247" s="120" t="s">
        <v>7256</v>
      </c>
      <c r="K247" s="131">
        <v>258616.23</v>
      </c>
      <c r="L247" s="124">
        <v>42766</v>
      </c>
      <c r="M247" s="131">
        <v>0</v>
      </c>
      <c r="N247" s="131">
        <v>0</v>
      </c>
      <c r="P247" s="132" t="s">
        <v>466</v>
      </c>
    </row>
    <row r="248" spans="1:16" x14ac:dyDescent="0.2">
      <c r="A248" s="120" t="s">
        <v>7966</v>
      </c>
      <c r="B248" s="121" t="s">
        <v>7967</v>
      </c>
      <c r="C248" s="131">
        <v>108291240</v>
      </c>
      <c r="D248" s="122" t="s">
        <v>909</v>
      </c>
      <c r="E248" s="120" t="s">
        <v>921</v>
      </c>
      <c r="F248" s="122" t="s">
        <v>910</v>
      </c>
      <c r="G248" s="121" t="s">
        <v>912</v>
      </c>
      <c r="H248" s="122">
        <v>1</v>
      </c>
      <c r="I248" s="123">
        <v>0</v>
      </c>
      <c r="J248" s="120" t="s">
        <v>1491</v>
      </c>
      <c r="K248" s="131">
        <v>0</v>
      </c>
      <c r="L248" s="124">
        <v>42766</v>
      </c>
      <c r="M248" s="131">
        <v>0</v>
      </c>
      <c r="N248" s="131">
        <v>0</v>
      </c>
      <c r="P248" s="132" t="s">
        <v>466</v>
      </c>
    </row>
    <row r="249" spans="1:16" x14ac:dyDescent="0.2">
      <c r="A249" s="120" t="s">
        <v>388</v>
      </c>
      <c r="B249" s="121" t="s">
        <v>607</v>
      </c>
      <c r="C249" s="131">
        <v>306825180</v>
      </c>
      <c r="D249" s="122" t="s">
        <v>909</v>
      </c>
      <c r="E249" s="120" t="s">
        <v>922</v>
      </c>
      <c r="F249" s="122" t="s">
        <v>910</v>
      </c>
      <c r="G249" s="121" t="s">
        <v>912</v>
      </c>
      <c r="H249" s="122">
        <v>1</v>
      </c>
      <c r="I249" s="123">
        <v>0</v>
      </c>
      <c r="J249" s="120" t="s">
        <v>608</v>
      </c>
      <c r="K249" s="131">
        <v>0</v>
      </c>
      <c r="L249" s="124">
        <v>42766</v>
      </c>
      <c r="M249" s="131">
        <v>0</v>
      </c>
      <c r="N249" s="131">
        <v>0</v>
      </c>
      <c r="P249" s="132" t="s">
        <v>466</v>
      </c>
    </row>
    <row r="250" spans="1:16" x14ac:dyDescent="0.2">
      <c r="A250" s="120" t="s">
        <v>485</v>
      </c>
      <c r="B250" s="121" t="s">
        <v>609</v>
      </c>
      <c r="C250" s="131">
        <v>78210340</v>
      </c>
      <c r="D250" s="122" t="s">
        <v>909</v>
      </c>
      <c r="E250" s="120" t="s">
        <v>1782</v>
      </c>
      <c r="F250" s="122" t="s">
        <v>910</v>
      </c>
      <c r="G250" s="121" t="s">
        <v>912</v>
      </c>
      <c r="H250" s="122">
        <v>2</v>
      </c>
      <c r="I250" s="123">
        <v>0.01</v>
      </c>
      <c r="J250" s="120" t="s">
        <v>7257</v>
      </c>
      <c r="K250" s="131">
        <v>782103.4</v>
      </c>
      <c r="L250" s="124">
        <v>42766</v>
      </c>
      <c r="M250" s="131">
        <v>0</v>
      </c>
      <c r="N250" s="131">
        <v>0</v>
      </c>
      <c r="P250" s="132" t="s">
        <v>466</v>
      </c>
    </row>
    <row r="251" spans="1:16" x14ac:dyDescent="0.2">
      <c r="A251" s="120" t="s">
        <v>359</v>
      </c>
      <c r="B251" s="121" t="s">
        <v>610</v>
      </c>
      <c r="C251" s="131">
        <v>7217972.1200000001</v>
      </c>
      <c r="D251" s="122" t="s">
        <v>909</v>
      </c>
      <c r="E251" s="120" t="s">
        <v>1782</v>
      </c>
      <c r="F251" s="122" t="s">
        <v>910</v>
      </c>
      <c r="G251" s="121" t="s">
        <v>912</v>
      </c>
      <c r="H251" s="122">
        <v>2</v>
      </c>
      <c r="I251" s="123">
        <v>0.01</v>
      </c>
      <c r="J251" s="120" t="s">
        <v>7258</v>
      </c>
      <c r="K251" s="131">
        <v>72179.72</v>
      </c>
      <c r="L251" s="124">
        <v>42766</v>
      </c>
      <c r="M251" s="131">
        <v>0</v>
      </c>
      <c r="N251" s="131">
        <v>0</v>
      </c>
      <c r="P251" s="132" t="s">
        <v>466</v>
      </c>
    </row>
    <row r="252" spans="1:16" x14ac:dyDescent="0.2">
      <c r="A252" s="120" t="s">
        <v>99</v>
      </c>
      <c r="B252" s="121" t="s">
        <v>611</v>
      </c>
      <c r="C252" s="131">
        <v>5386767.25</v>
      </c>
      <c r="D252" s="122" t="s">
        <v>909</v>
      </c>
      <c r="E252" s="120" t="s">
        <v>1782</v>
      </c>
      <c r="F252" s="122" t="s">
        <v>910</v>
      </c>
      <c r="G252" s="121" t="s">
        <v>912</v>
      </c>
      <c r="H252" s="122">
        <v>2</v>
      </c>
      <c r="I252" s="123">
        <v>0.01</v>
      </c>
      <c r="J252" s="120" t="s">
        <v>7259</v>
      </c>
      <c r="K252" s="131">
        <v>53867.67</v>
      </c>
      <c r="L252" s="124">
        <v>42766</v>
      </c>
      <c r="M252" s="131">
        <v>0</v>
      </c>
      <c r="N252" s="131">
        <v>0</v>
      </c>
      <c r="P252" s="132" t="s">
        <v>466</v>
      </c>
    </row>
    <row r="253" spans="1:16" x14ac:dyDescent="0.2">
      <c r="A253" s="120" t="s">
        <v>542</v>
      </c>
      <c r="B253" s="121" t="s">
        <v>612</v>
      </c>
      <c r="C253" s="131">
        <v>14495444.25</v>
      </c>
      <c r="D253" s="122" t="s">
        <v>909</v>
      </c>
      <c r="E253" s="120" t="s">
        <v>1782</v>
      </c>
      <c r="F253" s="122" t="s">
        <v>910</v>
      </c>
      <c r="G253" s="121" t="s">
        <v>912</v>
      </c>
      <c r="H253" s="122">
        <v>2</v>
      </c>
      <c r="I253" s="123">
        <v>0.01</v>
      </c>
      <c r="J253" s="120" t="s">
        <v>7260</v>
      </c>
      <c r="K253" s="131">
        <v>144954.44</v>
      </c>
      <c r="L253" s="124">
        <v>42766</v>
      </c>
      <c r="M253" s="131">
        <v>0</v>
      </c>
      <c r="N253" s="131">
        <v>0</v>
      </c>
      <c r="P253" s="132" t="s">
        <v>466</v>
      </c>
    </row>
    <row r="254" spans="1:16" x14ac:dyDescent="0.2">
      <c r="A254" s="120" t="s">
        <v>14</v>
      </c>
      <c r="B254" s="121" t="s">
        <v>613</v>
      </c>
      <c r="C254" s="131">
        <v>8563972.0700000003</v>
      </c>
      <c r="D254" s="122" t="s">
        <v>909</v>
      </c>
      <c r="E254" s="120" t="s">
        <v>1782</v>
      </c>
      <c r="F254" s="122" t="s">
        <v>910</v>
      </c>
      <c r="G254" s="121" t="s">
        <v>912</v>
      </c>
      <c r="H254" s="122">
        <v>2</v>
      </c>
      <c r="I254" s="123">
        <v>0.01</v>
      </c>
      <c r="J254" s="120" t="s">
        <v>7261</v>
      </c>
      <c r="K254" s="131">
        <v>85639.72</v>
      </c>
      <c r="L254" s="124">
        <v>42766</v>
      </c>
      <c r="M254" s="131">
        <v>0</v>
      </c>
      <c r="N254" s="131">
        <v>0</v>
      </c>
      <c r="P254" s="132" t="s">
        <v>466</v>
      </c>
    </row>
    <row r="255" spans="1:16" x14ac:dyDescent="0.2">
      <c r="A255" s="120" t="s">
        <v>401</v>
      </c>
      <c r="B255" s="121" t="s">
        <v>614</v>
      </c>
      <c r="C255" s="131">
        <v>9779842.0500000007</v>
      </c>
      <c r="D255" s="122" t="s">
        <v>909</v>
      </c>
      <c r="E255" s="120" t="s">
        <v>1782</v>
      </c>
      <c r="F255" s="122" t="s">
        <v>910</v>
      </c>
      <c r="G255" s="121" t="s">
        <v>912</v>
      </c>
      <c r="H255" s="122">
        <v>2</v>
      </c>
      <c r="I255" s="123">
        <v>0.01</v>
      </c>
      <c r="J255" s="120" t="s">
        <v>7262</v>
      </c>
      <c r="K255" s="131">
        <v>97798.42</v>
      </c>
      <c r="L255" s="124">
        <v>42766</v>
      </c>
      <c r="M255" s="131">
        <v>0</v>
      </c>
      <c r="N255" s="131">
        <v>0</v>
      </c>
      <c r="P255" s="132" t="s">
        <v>466</v>
      </c>
    </row>
    <row r="256" spans="1:16" x14ac:dyDescent="0.2">
      <c r="A256" s="120" t="s">
        <v>19</v>
      </c>
      <c r="B256" s="121" t="s">
        <v>615</v>
      </c>
      <c r="C256" s="131">
        <v>18698467.93</v>
      </c>
      <c r="D256" s="122" t="s">
        <v>909</v>
      </c>
      <c r="E256" s="120" t="s">
        <v>1782</v>
      </c>
      <c r="F256" s="122" t="s">
        <v>910</v>
      </c>
      <c r="G256" s="121" t="s">
        <v>912</v>
      </c>
      <c r="H256" s="122">
        <v>2</v>
      </c>
      <c r="I256" s="123">
        <v>0.01</v>
      </c>
      <c r="J256" s="120" t="s">
        <v>7263</v>
      </c>
      <c r="K256" s="131">
        <v>186984.68</v>
      </c>
      <c r="L256" s="124">
        <v>42766</v>
      </c>
      <c r="M256" s="131">
        <v>0</v>
      </c>
      <c r="N256" s="131">
        <v>0</v>
      </c>
      <c r="P256" s="132" t="s">
        <v>466</v>
      </c>
    </row>
    <row r="257" spans="1:16" x14ac:dyDescent="0.2">
      <c r="A257" s="120" t="s">
        <v>434</v>
      </c>
      <c r="B257" s="121" t="s">
        <v>616</v>
      </c>
      <c r="C257" s="131">
        <v>15092068.82</v>
      </c>
      <c r="D257" s="122" t="s">
        <v>909</v>
      </c>
      <c r="E257" s="120" t="s">
        <v>1782</v>
      </c>
      <c r="F257" s="122" t="s">
        <v>910</v>
      </c>
      <c r="G257" s="121" t="s">
        <v>912</v>
      </c>
      <c r="H257" s="122">
        <v>2</v>
      </c>
      <c r="I257" s="123">
        <v>0.01</v>
      </c>
      <c r="J257" s="120" t="s">
        <v>7264</v>
      </c>
      <c r="K257" s="131">
        <v>150920.69</v>
      </c>
      <c r="L257" s="124">
        <v>42766</v>
      </c>
      <c r="M257" s="131">
        <v>0</v>
      </c>
      <c r="N257" s="131">
        <v>0</v>
      </c>
      <c r="P257" s="132" t="s">
        <v>466</v>
      </c>
    </row>
    <row r="258" spans="1:16" x14ac:dyDescent="0.2">
      <c r="A258" s="120" t="s">
        <v>155</v>
      </c>
      <c r="B258" s="121" t="s">
        <v>617</v>
      </c>
      <c r="C258" s="131">
        <v>18322757.48</v>
      </c>
      <c r="D258" s="122" t="s">
        <v>909</v>
      </c>
      <c r="E258" s="120" t="s">
        <v>1782</v>
      </c>
      <c r="F258" s="122" t="s">
        <v>910</v>
      </c>
      <c r="G258" s="121" t="s">
        <v>912</v>
      </c>
      <c r="H258" s="122">
        <v>2</v>
      </c>
      <c r="I258" s="123">
        <v>0.01</v>
      </c>
      <c r="J258" s="120" t="s">
        <v>7265</v>
      </c>
      <c r="K258" s="131">
        <v>183227.57</v>
      </c>
      <c r="L258" s="124">
        <v>42766</v>
      </c>
      <c r="M258" s="131">
        <v>0</v>
      </c>
      <c r="N258" s="131">
        <v>0</v>
      </c>
      <c r="P258" s="132" t="s">
        <v>466</v>
      </c>
    </row>
    <row r="259" spans="1:16" x14ac:dyDescent="0.2">
      <c r="A259" s="120" t="s">
        <v>1070</v>
      </c>
      <c r="B259" s="121" t="s">
        <v>1097</v>
      </c>
      <c r="C259" s="131">
        <v>12333169</v>
      </c>
      <c r="D259" s="122" t="s">
        <v>909</v>
      </c>
      <c r="E259" s="120" t="s">
        <v>921</v>
      </c>
      <c r="F259" s="122" t="s">
        <v>910</v>
      </c>
      <c r="G259" s="121" t="s">
        <v>912</v>
      </c>
      <c r="H259" s="122">
        <v>1</v>
      </c>
      <c r="I259" s="123">
        <v>0</v>
      </c>
      <c r="J259" s="120" t="s">
        <v>1491</v>
      </c>
      <c r="K259" s="131">
        <v>0</v>
      </c>
      <c r="L259" s="124">
        <v>42766</v>
      </c>
      <c r="M259" s="131">
        <v>0</v>
      </c>
      <c r="N259" s="131">
        <v>0</v>
      </c>
      <c r="P259" s="132" t="s">
        <v>466</v>
      </c>
    </row>
    <row r="260" spans="1:16" x14ac:dyDescent="0.2">
      <c r="A260" s="120" t="s">
        <v>1152</v>
      </c>
      <c r="B260" s="121" t="s">
        <v>1173</v>
      </c>
      <c r="C260" s="131">
        <v>29615548.48</v>
      </c>
      <c r="D260" s="122" t="s">
        <v>909</v>
      </c>
      <c r="E260" s="120" t="s">
        <v>1782</v>
      </c>
      <c r="F260" s="122" t="s">
        <v>910</v>
      </c>
      <c r="G260" s="121" t="s">
        <v>912</v>
      </c>
      <c r="H260" s="122">
        <v>2</v>
      </c>
      <c r="I260" s="123">
        <v>0.01</v>
      </c>
      <c r="J260" s="120" t="s">
        <v>7266</v>
      </c>
      <c r="K260" s="131">
        <v>296155.48</v>
      </c>
      <c r="L260" s="124">
        <v>42766</v>
      </c>
      <c r="M260" s="131">
        <v>0</v>
      </c>
      <c r="N260" s="131">
        <v>0</v>
      </c>
      <c r="P260" s="132" t="s">
        <v>466</v>
      </c>
    </row>
    <row r="261" spans="1:16" x14ac:dyDescent="0.2">
      <c r="A261" s="120" t="s">
        <v>1220</v>
      </c>
      <c r="B261" s="121" t="s">
        <v>1238</v>
      </c>
      <c r="C261" s="131">
        <v>3483608.87</v>
      </c>
      <c r="D261" s="122" t="s">
        <v>909</v>
      </c>
      <c r="E261" s="120" t="s">
        <v>1782</v>
      </c>
      <c r="F261" s="122" t="s">
        <v>910</v>
      </c>
      <c r="G261" s="121" t="s">
        <v>912</v>
      </c>
      <c r="H261" s="122">
        <v>2</v>
      </c>
      <c r="I261" s="123">
        <v>0.01</v>
      </c>
      <c r="J261" s="120" t="s">
        <v>7267</v>
      </c>
      <c r="K261" s="131">
        <v>34836.089999999997</v>
      </c>
      <c r="L261" s="124">
        <v>42766</v>
      </c>
      <c r="M261" s="131">
        <v>0</v>
      </c>
      <c r="N261" s="131">
        <v>0</v>
      </c>
      <c r="P261" s="132" t="s">
        <v>466</v>
      </c>
    </row>
    <row r="262" spans="1:16" x14ac:dyDescent="0.2">
      <c r="A262" s="120" t="s">
        <v>1329</v>
      </c>
      <c r="B262" s="121" t="s">
        <v>1359</v>
      </c>
      <c r="C262" s="131">
        <v>7322593.4900000002</v>
      </c>
      <c r="D262" s="122" t="s">
        <v>909</v>
      </c>
      <c r="E262" s="120" t="s">
        <v>1782</v>
      </c>
      <c r="F262" s="122" t="s">
        <v>910</v>
      </c>
      <c r="G262" s="121" t="s">
        <v>912</v>
      </c>
      <c r="H262" s="122">
        <v>2</v>
      </c>
      <c r="I262" s="123">
        <v>0.01</v>
      </c>
      <c r="J262" s="120" t="s">
        <v>7268</v>
      </c>
      <c r="K262" s="131">
        <v>73225.929999999993</v>
      </c>
      <c r="L262" s="124">
        <v>42766</v>
      </c>
      <c r="M262" s="131">
        <v>0</v>
      </c>
      <c r="N262" s="131">
        <v>0</v>
      </c>
      <c r="P262" s="132" t="s">
        <v>466</v>
      </c>
    </row>
    <row r="263" spans="1:16" x14ac:dyDescent="0.2">
      <c r="A263" s="120" t="s">
        <v>1546</v>
      </c>
      <c r="B263" s="121" t="s">
        <v>1574</v>
      </c>
      <c r="C263" s="131">
        <v>12326767.779999999</v>
      </c>
      <c r="D263" s="122" t="s">
        <v>909</v>
      </c>
      <c r="E263" s="120" t="s">
        <v>1782</v>
      </c>
      <c r="F263" s="122" t="s">
        <v>910</v>
      </c>
      <c r="G263" s="121" t="s">
        <v>912</v>
      </c>
      <c r="H263" s="122">
        <v>2</v>
      </c>
      <c r="I263" s="123">
        <v>0.01</v>
      </c>
      <c r="J263" s="120" t="s">
        <v>7269</v>
      </c>
      <c r="K263" s="131">
        <v>123267.68</v>
      </c>
      <c r="L263" s="124">
        <v>42766</v>
      </c>
      <c r="M263" s="131">
        <v>0</v>
      </c>
      <c r="N263" s="131">
        <v>0</v>
      </c>
      <c r="P263" s="132" t="s">
        <v>466</v>
      </c>
    </row>
    <row r="264" spans="1:16" x14ac:dyDescent="0.2">
      <c r="A264" s="120" t="s">
        <v>1554</v>
      </c>
      <c r="B264" s="121" t="s">
        <v>1575</v>
      </c>
      <c r="C264" s="131">
        <v>4407730.21</v>
      </c>
      <c r="D264" s="122" t="s">
        <v>909</v>
      </c>
      <c r="E264" s="120" t="s">
        <v>921</v>
      </c>
      <c r="F264" s="122" t="s">
        <v>910</v>
      </c>
      <c r="G264" s="121" t="s">
        <v>912</v>
      </c>
      <c r="H264" s="122">
        <v>1</v>
      </c>
      <c r="I264" s="123">
        <v>0</v>
      </c>
      <c r="J264" s="120" t="s">
        <v>1491</v>
      </c>
      <c r="K264" s="131">
        <v>0</v>
      </c>
      <c r="L264" s="124">
        <v>42766</v>
      </c>
      <c r="M264" s="131">
        <v>0</v>
      </c>
      <c r="N264" s="131">
        <v>0</v>
      </c>
      <c r="P264" s="132" t="s">
        <v>466</v>
      </c>
    </row>
    <row r="265" spans="1:16" x14ac:dyDescent="0.2">
      <c r="A265" s="120" t="s">
        <v>1636</v>
      </c>
      <c r="B265" s="121" t="s">
        <v>1657</v>
      </c>
      <c r="C265" s="131">
        <v>21243153.84</v>
      </c>
      <c r="D265" s="122" t="s">
        <v>909</v>
      </c>
      <c r="E265" s="120" t="s">
        <v>1782</v>
      </c>
      <c r="F265" s="122" t="s">
        <v>910</v>
      </c>
      <c r="G265" s="121" t="s">
        <v>912</v>
      </c>
      <c r="H265" s="122">
        <v>2</v>
      </c>
      <c r="I265" s="123">
        <v>0.01</v>
      </c>
      <c r="J265" s="120" t="s">
        <v>7270</v>
      </c>
      <c r="K265" s="131">
        <v>212431.54</v>
      </c>
      <c r="L265" s="124">
        <v>42766</v>
      </c>
      <c r="M265" s="131">
        <v>0</v>
      </c>
      <c r="N265" s="131">
        <v>0</v>
      </c>
      <c r="P265" s="132" t="s">
        <v>466</v>
      </c>
    </row>
    <row r="266" spans="1:16" x14ac:dyDescent="0.2">
      <c r="A266" s="120" t="s">
        <v>2744</v>
      </c>
      <c r="B266" s="121" t="s">
        <v>2745</v>
      </c>
      <c r="C266" s="131">
        <v>14934555</v>
      </c>
      <c r="D266" s="122" t="s">
        <v>909</v>
      </c>
      <c r="E266" s="120" t="s">
        <v>1782</v>
      </c>
      <c r="F266" s="122" t="s">
        <v>910</v>
      </c>
      <c r="G266" s="121" t="s">
        <v>912</v>
      </c>
      <c r="H266" s="122">
        <v>2</v>
      </c>
      <c r="I266" s="123">
        <v>0.01</v>
      </c>
      <c r="J266" s="120" t="s">
        <v>7271</v>
      </c>
      <c r="K266" s="131">
        <v>149345.54999999999</v>
      </c>
      <c r="L266" s="124">
        <v>42766</v>
      </c>
      <c r="M266" s="131">
        <v>0</v>
      </c>
      <c r="N266" s="131">
        <v>0</v>
      </c>
      <c r="P266" s="132" t="s">
        <v>466</v>
      </c>
    </row>
    <row r="267" spans="1:16" x14ac:dyDescent="0.2">
      <c r="A267" s="120" t="s">
        <v>5260</v>
      </c>
      <c r="B267" s="121" t="s">
        <v>5261</v>
      </c>
      <c r="C267" s="131">
        <v>63891831.600000001</v>
      </c>
      <c r="D267" s="122" t="s">
        <v>909</v>
      </c>
      <c r="E267" s="120" t="s">
        <v>921</v>
      </c>
      <c r="F267" s="122" t="s">
        <v>910</v>
      </c>
      <c r="G267" s="121" t="s">
        <v>912</v>
      </c>
      <c r="H267" s="122">
        <v>1</v>
      </c>
      <c r="I267" s="123">
        <v>0</v>
      </c>
      <c r="J267" s="120" t="s">
        <v>1491</v>
      </c>
      <c r="K267" s="131">
        <v>0</v>
      </c>
      <c r="L267" s="124">
        <v>42766</v>
      </c>
      <c r="M267" s="131">
        <v>0</v>
      </c>
      <c r="N267" s="131">
        <v>0</v>
      </c>
      <c r="P267" s="132" t="s">
        <v>466</v>
      </c>
    </row>
    <row r="268" spans="1:16" x14ac:dyDescent="0.2">
      <c r="A268" s="120" t="s">
        <v>356</v>
      </c>
      <c r="B268" s="121" t="s">
        <v>618</v>
      </c>
      <c r="C268" s="131">
        <v>3813175.21</v>
      </c>
      <c r="D268" s="122" t="s">
        <v>909</v>
      </c>
      <c r="E268" s="120" t="s">
        <v>1782</v>
      </c>
      <c r="F268" s="122" t="s">
        <v>910</v>
      </c>
      <c r="G268" s="121" t="s">
        <v>912</v>
      </c>
      <c r="H268" s="122">
        <v>2</v>
      </c>
      <c r="I268" s="123">
        <v>0.01</v>
      </c>
      <c r="J268" s="120" t="s">
        <v>7272</v>
      </c>
      <c r="K268" s="131">
        <v>38131.75</v>
      </c>
      <c r="L268" s="124">
        <v>42766</v>
      </c>
      <c r="M268" s="131">
        <v>0</v>
      </c>
      <c r="N268" s="131">
        <v>0</v>
      </c>
      <c r="P268" s="132" t="s">
        <v>466</v>
      </c>
    </row>
    <row r="269" spans="1:16" x14ac:dyDescent="0.2">
      <c r="A269" s="120" t="s">
        <v>406</v>
      </c>
      <c r="B269" s="121" t="s">
        <v>619</v>
      </c>
      <c r="C269" s="131">
        <v>7864711.4699999997</v>
      </c>
      <c r="D269" s="122" t="s">
        <v>909</v>
      </c>
      <c r="E269" s="120" t="s">
        <v>1782</v>
      </c>
      <c r="F269" s="122" t="s">
        <v>910</v>
      </c>
      <c r="G269" s="121" t="s">
        <v>912</v>
      </c>
      <c r="H269" s="122">
        <v>2</v>
      </c>
      <c r="I269" s="123">
        <v>0.01</v>
      </c>
      <c r="J269" s="120" t="s">
        <v>7273</v>
      </c>
      <c r="K269" s="131">
        <v>78647.11</v>
      </c>
      <c r="L269" s="124">
        <v>42766</v>
      </c>
      <c r="M269" s="131">
        <v>0</v>
      </c>
      <c r="N269" s="131">
        <v>0</v>
      </c>
      <c r="P269" s="132" t="s">
        <v>466</v>
      </c>
    </row>
    <row r="270" spans="1:16" x14ac:dyDescent="0.2">
      <c r="A270" s="120" t="s">
        <v>409</v>
      </c>
      <c r="B270" s="121" t="s">
        <v>620</v>
      </c>
      <c r="C270" s="131">
        <v>10095932.140000001</v>
      </c>
      <c r="D270" s="122" t="s">
        <v>909</v>
      </c>
      <c r="E270" s="120" t="s">
        <v>1782</v>
      </c>
      <c r="F270" s="122" t="s">
        <v>910</v>
      </c>
      <c r="G270" s="121" t="s">
        <v>912</v>
      </c>
      <c r="H270" s="122">
        <v>2</v>
      </c>
      <c r="I270" s="123">
        <v>0.01</v>
      </c>
      <c r="J270" s="120" t="s">
        <v>7274</v>
      </c>
      <c r="K270" s="131">
        <v>100959.32</v>
      </c>
      <c r="L270" s="124">
        <v>42766</v>
      </c>
      <c r="M270" s="131">
        <v>0</v>
      </c>
      <c r="N270" s="131">
        <v>0</v>
      </c>
      <c r="P270" s="132" t="s">
        <v>466</v>
      </c>
    </row>
    <row r="271" spans="1:16" x14ac:dyDescent="0.2">
      <c r="A271" s="120" t="s">
        <v>103</v>
      </c>
      <c r="B271" s="121" t="s">
        <v>621</v>
      </c>
      <c r="C271" s="131">
        <v>14619858.859999999</v>
      </c>
      <c r="D271" s="122" t="s">
        <v>909</v>
      </c>
      <c r="E271" s="120" t="s">
        <v>1782</v>
      </c>
      <c r="F271" s="122" t="s">
        <v>910</v>
      </c>
      <c r="G271" s="121" t="s">
        <v>912</v>
      </c>
      <c r="H271" s="122">
        <v>2</v>
      </c>
      <c r="I271" s="123">
        <v>0.01</v>
      </c>
      <c r="J271" s="120" t="s">
        <v>7275</v>
      </c>
      <c r="K271" s="131">
        <v>146198.59</v>
      </c>
      <c r="L271" s="124">
        <v>42766</v>
      </c>
      <c r="M271" s="131">
        <v>0</v>
      </c>
      <c r="N271" s="131">
        <v>0</v>
      </c>
      <c r="P271" s="132" t="s">
        <v>466</v>
      </c>
    </row>
    <row r="272" spans="1:16" x14ac:dyDescent="0.2">
      <c r="A272" s="120" t="s">
        <v>386</v>
      </c>
      <c r="B272" s="121" t="s">
        <v>622</v>
      </c>
      <c r="C272" s="131">
        <v>27588757.600000001</v>
      </c>
      <c r="D272" s="122" t="s">
        <v>909</v>
      </c>
      <c r="E272" s="120" t="s">
        <v>1782</v>
      </c>
      <c r="F272" s="122" t="s">
        <v>910</v>
      </c>
      <c r="G272" s="121" t="s">
        <v>912</v>
      </c>
      <c r="H272" s="122">
        <v>2</v>
      </c>
      <c r="I272" s="123">
        <v>0.01</v>
      </c>
      <c r="J272" s="120" t="s">
        <v>7276</v>
      </c>
      <c r="K272" s="131">
        <v>275887.58</v>
      </c>
      <c r="L272" s="124">
        <v>42766</v>
      </c>
      <c r="M272" s="131">
        <v>0</v>
      </c>
      <c r="N272" s="131">
        <v>0</v>
      </c>
      <c r="P272" s="132" t="s">
        <v>466</v>
      </c>
    </row>
    <row r="273" spans="1:16" x14ac:dyDescent="0.2">
      <c r="A273" s="120" t="s">
        <v>342</v>
      </c>
      <c r="B273" s="121" t="s">
        <v>623</v>
      </c>
      <c r="C273" s="131">
        <v>2718952.39</v>
      </c>
      <c r="D273" s="122" t="s">
        <v>909</v>
      </c>
      <c r="E273" s="120" t="s">
        <v>1782</v>
      </c>
      <c r="F273" s="122" t="s">
        <v>910</v>
      </c>
      <c r="G273" s="121" t="s">
        <v>912</v>
      </c>
      <c r="H273" s="122">
        <v>2</v>
      </c>
      <c r="I273" s="123">
        <v>0.01</v>
      </c>
      <c r="J273" s="120" t="s">
        <v>7277</v>
      </c>
      <c r="K273" s="131">
        <v>27189.52</v>
      </c>
      <c r="L273" s="124">
        <v>42766</v>
      </c>
      <c r="M273" s="131">
        <v>0</v>
      </c>
      <c r="N273" s="131">
        <v>0</v>
      </c>
      <c r="P273" s="132" t="s">
        <v>466</v>
      </c>
    </row>
    <row r="274" spans="1:16" x14ac:dyDescent="0.2">
      <c r="A274" s="120" t="s">
        <v>580</v>
      </c>
      <c r="B274" s="121" t="s">
        <v>624</v>
      </c>
      <c r="C274" s="131">
        <v>23208677.75</v>
      </c>
      <c r="D274" s="122" t="s">
        <v>909</v>
      </c>
      <c r="E274" s="120" t="s">
        <v>1782</v>
      </c>
      <c r="F274" s="122" t="s">
        <v>910</v>
      </c>
      <c r="G274" s="121" t="s">
        <v>912</v>
      </c>
      <c r="H274" s="122">
        <v>2</v>
      </c>
      <c r="I274" s="123">
        <v>0.01</v>
      </c>
      <c r="J274" s="120" t="s">
        <v>7278</v>
      </c>
      <c r="K274" s="131">
        <v>232086.78</v>
      </c>
      <c r="L274" s="124">
        <v>42766</v>
      </c>
      <c r="M274" s="131">
        <v>0</v>
      </c>
      <c r="N274" s="131">
        <v>0</v>
      </c>
      <c r="P274" s="132" t="s">
        <v>466</v>
      </c>
    </row>
    <row r="275" spans="1:16" x14ac:dyDescent="0.2">
      <c r="A275" s="120" t="s">
        <v>1067</v>
      </c>
      <c r="B275" s="121" t="s">
        <v>1098</v>
      </c>
      <c r="C275" s="131">
        <v>11250256.6</v>
      </c>
      <c r="D275" s="122" t="s">
        <v>909</v>
      </c>
      <c r="E275" s="120" t="s">
        <v>921</v>
      </c>
      <c r="F275" s="122" t="s">
        <v>910</v>
      </c>
      <c r="G275" s="121" t="s">
        <v>912</v>
      </c>
      <c r="H275" s="122">
        <v>1</v>
      </c>
      <c r="I275" s="123">
        <v>0</v>
      </c>
      <c r="J275" s="120" t="s">
        <v>1491</v>
      </c>
      <c r="K275" s="131">
        <v>0</v>
      </c>
      <c r="L275" s="124">
        <v>42766</v>
      </c>
      <c r="M275" s="131">
        <v>0</v>
      </c>
      <c r="N275" s="131">
        <v>0</v>
      </c>
      <c r="P275" s="132" t="s">
        <v>466</v>
      </c>
    </row>
    <row r="276" spans="1:16" x14ac:dyDescent="0.2">
      <c r="A276" s="120" t="s">
        <v>1081</v>
      </c>
      <c r="B276" s="121" t="s">
        <v>1099</v>
      </c>
      <c r="C276" s="131">
        <v>6778309.6799999997</v>
      </c>
      <c r="D276" s="122" t="s">
        <v>909</v>
      </c>
      <c r="E276" s="120" t="s">
        <v>1782</v>
      </c>
      <c r="F276" s="122" t="s">
        <v>910</v>
      </c>
      <c r="G276" s="121" t="s">
        <v>912</v>
      </c>
      <c r="H276" s="122">
        <v>2</v>
      </c>
      <c r="I276" s="123">
        <v>0.01</v>
      </c>
      <c r="J276" s="120" t="s">
        <v>7279</v>
      </c>
      <c r="K276" s="131">
        <v>67783.100000000006</v>
      </c>
      <c r="L276" s="124">
        <v>42766</v>
      </c>
      <c r="M276" s="131">
        <v>0</v>
      </c>
      <c r="N276" s="131">
        <v>0</v>
      </c>
      <c r="P276" s="132" t="s">
        <v>466</v>
      </c>
    </row>
    <row r="277" spans="1:16" x14ac:dyDescent="0.2">
      <c r="A277" s="120" t="s">
        <v>1269</v>
      </c>
      <c r="B277" s="121" t="s">
        <v>1295</v>
      </c>
      <c r="C277" s="131">
        <v>8775741.5999999996</v>
      </c>
      <c r="D277" s="122" t="s">
        <v>909</v>
      </c>
      <c r="E277" s="120" t="s">
        <v>1782</v>
      </c>
      <c r="F277" s="122" t="s">
        <v>910</v>
      </c>
      <c r="G277" s="121" t="s">
        <v>912</v>
      </c>
      <c r="H277" s="122">
        <v>2</v>
      </c>
      <c r="I277" s="123">
        <v>0.01</v>
      </c>
      <c r="J277" s="120" t="s">
        <v>7280</v>
      </c>
      <c r="K277" s="131">
        <v>87757.42</v>
      </c>
      <c r="L277" s="124">
        <v>42766</v>
      </c>
      <c r="M277" s="131">
        <v>0</v>
      </c>
      <c r="N277" s="131">
        <v>0</v>
      </c>
      <c r="P277" s="132" t="s">
        <v>466</v>
      </c>
    </row>
    <row r="278" spans="1:16" x14ac:dyDescent="0.2">
      <c r="A278" s="120" t="s">
        <v>1322</v>
      </c>
      <c r="B278" s="121" t="s">
        <v>1360</v>
      </c>
      <c r="C278" s="131">
        <v>6304715.9900000002</v>
      </c>
      <c r="D278" s="122" t="s">
        <v>909</v>
      </c>
      <c r="E278" s="120" t="s">
        <v>1782</v>
      </c>
      <c r="F278" s="122" t="s">
        <v>910</v>
      </c>
      <c r="G278" s="121" t="s">
        <v>912</v>
      </c>
      <c r="H278" s="122">
        <v>2</v>
      </c>
      <c r="I278" s="123">
        <v>0.01</v>
      </c>
      <c r="J278" s="120" t="s">
        <v>7281</v>
      </c>
      <c r="K278" s="131">
        <v>63047.16</v>
      </c>
      <c r="L278" s="124">
        <v>42766</v>
      </c>
      <c r="M278" s="131">
        <v>0</v>
      </c>
      <c r="N278" s="131">
        <v>0</v>
      </c>
      <c r="P278" s="132" t="s">
        <v>466</v>
      </c>
    </row>
    <row r="279" spans="1:16" x14ac:dyDescent="0.2">
      <c r="A279" s="120" t="s">
        <v>1390</v>
      </c>
      <c r="B279" s="121" t="s">
        <v>1412</v>
      </c>
      <c r="C279" s="131">
        <v>2917366.01</v>
      </c>
      <c r="D279" s="122" t="s">
        <v>909</v>
      </c>
      <c r="E279" s="120" t="s">
        <v>1782</v>
      </c>
      <c r="F279" s="122" t="s">
        <v>910</v>
      </c>
      <c r="G279" s="121" t="s">
        <v>912</v>
      </c>
      <c r="H279" s="122">
        <v>2</v>
      </c>
      <c r="I279" s="123">
        <v>0.01</v>
      </c>
      <c r="J279" s="120" t="s">
        <v>7282</v>
      </c>
      <c r="K279" s="131">
        <v>29173.66</v>
      </c>
      <c r="L279" s="124">
        <v>42766</v>
      </c>
      <c r="M279" s="131">
        <v>0</v>
      </c>
      <c r="N279" s="131">
        <v>0</v>
      </c>
      <c r="P279" s="132" t="s">
        <v>466</v>
      </c>
    </row>
    <row r="280" spans="1:16" x14ac:dyDescent="0.2">
      <c r="A280" s="120" t="s">
        <v>1627</v>
      </c>
      <c r="B280" s="121" t="s">
        <v>1658</v>
      </c>
      <c r="C280" s="131">
        <v>14332215.060000001</v>
      </c>
      <c r="D280" s="122" t="s">
        <v>909</v>
      </c>
      <c r="E280" s="120" t="s">
        <v>1782</v>
      </c>
      <c r="F280" s="122" t="s">
        <v>910</v>
      </c>
      <c r="G280" s="121" t="s">
        <v>912</v>
      </c>
      <c r="H280" s="122">
        <v>2</v>
      </c>
      <c r="I280" s="123">
        <v>0.01</v>
      </c>
      <c r="J280" s="120" t="s">
        <v>7283</v>
      </c>
      <c r="K280" s="131">
        <v>143322.15</v>
      </c>
      <c r="L280" s="124">
        <v>42766</v>
      </c>
      <c r="M280" s="131">
        <v>0</v>
      </c>
      <c r="N280" s="131">
        <v>0</v>
      </c>
      <c r="P280" s="132" t="s">
        <v>466</v>
      </c>
    </row>
    <row r="281" spans="1:16" x14ac:dyDescent="0.2">
      <c r="A281" s="120" t="s">
        <v>1630</v>
      </c>
      <c r="B281" s="121" t="s">
        <v>1659</v>
      </c>
      <c r="C281" s="131">
        <v>13518354.66</v>
      </c>
      <c r="D281" s="122" t="s">
        <v>909</v>
      </c>
      <c r="E281" s="120" t="s">
        <v>1782</v>
      </c>
      <c r="F281" s="122" t="s">
        <v>910</v>
      </c>
      <c r="G281" s="121" t="s">
        <v>912</v>
      </c>
      <c r="H281" s="122">
        <v>2</v>
      </c>
      <c r="I281" s="123">
        <v>0.01</v>
      </c>
      <c r="J281" s="120" t="s">
        <v>7284</v>
      </c>
      <c r="K281" s="131">
        <v>135183.54999999999</v>
      </c>
      <c r="L281" s="124">
        <v>42766</v>
      </c>
      <c r="M281" s="131">
        <v>0</v>
      </c>
      <c r="N281" s="131">
        <v>0</v>
      </c>
      <c r="P281" s="132" t="s">
        <v>466</v>
      </c>
    </row>
    <row r="282" spans="1:16" x14ac:dyDescent="0.2">
      <c r="A282" s="120" t="s">
        <v>1710</v>
      </c>
      <c r="B282" s="121" t="s">
        <v>1736</v>
      </c>
      <c r="C282" s="131">
        <v>3750532.33</v>
      </c>
      <c r="D282" s="122" t="s">
        <v>909</v>
      </c>
      <c r="E282" s="120" t="s">
        <v>1782</v>
      </c>
      <c r="F282" s="122" t="s">
        <v>910</v>
      </c>
      <c r="G282" s="121" t="s">
        <v>912</v>
      </c>
      <c r="H282" s="122">
        <v>2</v>
      </c>
      <c r="I282" s="123">
        <v>0.01</v>
      </c>
      <c r="J282" s="120" t="s">
        <v>7285</v>
      </c>
      <c r="K282" s="131">
        <v>37505.32</v>
      </c>
      <c r="L282" s="124">
        <v>42766</v>
      </c>
      <c r="M282" s="131">
        <v>0</v>
      </c>
      <c r="N282" s="131">
        <v>0</v>
      </c>
      <c r="P282" s="132" t="s">
        <v>466</v>
      </c>
    </row>
    <row r="283" spans="1:16" x14ac:dyDescent="0.2">
      <c r="A283" s="120" t="s">
        <v>2746</v>
      </c>
      <c r="B283" s="121" t="s">
        <v>2747</v>
      </c>
      <c r="C283" s="131">
        <v>8092604.3700000001</v>
      </c>
      <c r="D283" s="122" t="s">
        <v>909</v>
      </c>
      <c r="E283" s="120" t="s">
        <v>1782</v>
      </c>
      <c r="F283" s="122" t="s">
        <v>910</v>
      </c>
      <c r="G283" s="121" t="s">
        <v>912</v>
      </c>
      <c r="H283" s="122">
        <v>2</v>
      </c>
      <c r="I283" s="123">
        <v>0.01</v>
      </c>
      <c r="J283" s="120" t="s">
        <v>7286</v>
      </c>
      <c r="K283" s="131">
        <v>80926.039999999994</v>
      </c>
      <c r="L283" s="124">
        <v>42766</v>
      </c>
      <c r="M283" s="131">
        <v>0</v>
      </c>
      <c r="N283" s="131">
        <v>0</v>
      </c>
      <c r="P283" s="132" t="s">
        <v>466</v>
      </c>
    </row>
    <row r="284" spans="1:16" x14ac:dyDescent="0.2">
      <c r="A284" s="120" t="s">
        <v>4427</v>
      </c>
      <c r="B284" s="121" t="s">
        <v>4428</v>
      </c>
      <c r="C284" s="131">
        <v>33452516.469999999</v>
      </c>
      <c r="D284" s="122" t="s">
        <v>909</v>
      </c>
      <c r="E284" s="120" t="s">
        <v>921</v>
      </c>
      <c r="F284" s="122" t="s">
        <v>910</v>
      </c>
      <c r="G284" s="121" t="s">
        <v>912</v>
      </c>
      <c r="H284" s="122">
        <v>1</v>
      </c>
      <c r="I284" s="123">
        <v>0</v>
      </c>
      <c r="J284" s="120" t="s">
        <v>1491</v>
      </c>
      <c r="K284" s="131">
        <v>0</v>
      </c>
      <c r="L284" s="124">
        <v>42766</v>
      </c>
      <c r="M284" s="131">
        <v>0</v>
      </c>
      <c r="N284" s="131">
        <v>0</v>
      </c>
      <c r="P284" s="132" t="s">
        <v>466</v>
      </c>
    </row>
    <row r="285" spans="1:16" x14ac:dyDescent="0.2">
      <c r="A285" s="120" t="s">
        <v>4429</v>
      </c>
      <c r="B285" s="121" t="s">
        <v>4430</v>
      </c>
      <c r="C285" s="131">
        <v>11676222.6</v>
      </c>
      <c r="D285" s="122" t="s">
        <v>909</v>
      </c>
      <c r="E285" s="120" t="s">
        <v>921</v>
      </c>
      <c r="F285" s="122" t="s">
        <v>910</v>
      </c>
      <c r="G285" s="121" t="s">
        <v>912</v>
      </c>
      <c r="H285" s="122">
        <v>1</v>
      </c>
      <c r="I285" s="123">
        <v>0</v>
      </c>
      <c r="J285" s="120" t="s">
        <v>1491</v>
      </c>
      <c r="K285" s="131">
        <v>0</v>
      </c>
      <c r="L285" s="124">
        <v>42766</v>
      </c>
      <c r="M285" s="131">
        <v>0</v>
      </c>
      <c r="N285" s="131">
        <v>0</v>
      </c>
      <c r="P285" s="132" t="s">
        <v>466</v>
      </c>
    </row>
    <row r="286" spans="1:16" x14ac:dyDescent="0.2">
      <c r="A286" s="120" t="s">
        <v>495</v>
      </c>
      <c r="B286" s="121" t="s">
        <v>625</v>
      </c>
      <c r="C286" s="131">
        <v>180485400</v>
      </c>
      <c r="D286" s="122" t="s">
        <v>909</v>
      </c>
      <c r="E286" s="120" t="s">
        <v>1782</v>
      </c>
      <c r="F286" s="122" t="s">
        <v>910</v>
      </c>
      <c r="G286" s="121" t="s">
        <v>912</v>
      </c>
      <c r="H286" s="122">
        <v>2</v>
      </c>
      <c r="I286" s="123">
        <v>0.01</v>
      </c>
      <c r="J286" s="120" t="s">
        <v>7287</v>
      </c>
      <c r="K286" s="131">
        <v>1804854</v>
      </c>
      <c r="L286" s="124">
        <v>42766</v>
      </c>
      <c r="M286" s="131">
        <v>0</v>
      </c>
      <c r="N286" s="131">
        <v>0</v>
      </c>
      <c r="P286" s="132" t="s">
        <v>466</v>
      </c>
    </row>
    <row r="287" spans="1:16" x14ac:dyDescent="0.2">
      <c r="A287" s="120" t="s">
        <v>78</v>
      </c>
      <c r="B287" s="121" t="s">
        <v>626</v>
      </c>
      <c r="C287" s="131">
        <v>25251712.309999999</v>
      </c>
      <c r="D287" s="122" t="s">
        <v>909</v>
      </c>
      <c r="E287" s="120" t="s">
        <v>1782</v>
      </c>
      <c r="F287" s="122" t="s">
        <v>910</v>
      </c>
      <c r="G287" s="121" t="s">
        <v>912</v>
      </c>
      <c r="H287" s="122">
        <v>2</v>
      </c>
      <c r="I287" s="123">
        <v>0.01</v>
      </c>
      <c r="J287" s="120" t="s">
        <v>7288</v>
      </c>
      <c r="K287" s="131">
        <v>252517.12</v>
      </c>
      <c r="L287" s="124">
        <v>42766</v>
      </c>
      <c r="M287" s="131">
        <v>0</v>
      </c>
      <c r="N287" s="131">
        <v>0</v>
      </c>
      <c r="P287" s="132" t="s">
        <v>466</v>
      </c>
    </row>
    <row r="288" spans="1:16" x14ac:dyDescent="0.2">
      <c r="A288" s="120" t="s">
        <v>93</v>
      </c>
      <c r="B288" s="121" t="s">
        <v>627</v>
      </c>
      <c r="C288" s="131">
        <v>12256402.539999999</v>
      </c>
      <c r="D288" s="122" t="s">
        <v>909</v>
      </c>
      <c r="E288" s="120" t="s">
        <v>1782</v>
      </c>
      <c r="F288" s="122" t="s">
        <v>910</v>
      </c>
      <c r="G288" s="121" t="s">
        <v>912</v>
      </c>
      <c r="H288" s="122">
        <v>2</v>
      </c>
      <c r="I288" s="123">
        <v>0.01</v>
      </c>
      <c r="J288" s="120" t="s">
        <v>7289</v>
      </c>
      <c r="K288" s="131">
        <v>122564.03</v>
      </c>
      <c r="L288" s="124">
        <v>42766</v>
      </c>
      <c r="M288" s="131">
        <v>0</v>
      </c>
      <c r="N288" s="131">
        <v>0</v>
      </c>
      <c r="P288" s="132" t="s">
        <v>466</v>
      </c>
    </row>
    <row r="289" spans="1:16" x14ac:dyDescent="0.2">
      <c r="A289" s="120" t="s">
        <v>169</v>
      </c>
      <c r="B289" s="121" t="s">
        <v>628</v>
      </c>
      <c r="C289" s="131">
        <v>14808827.07</v>
      </c>
      <c r="D289" s="122" t="s">
        <v>909</v>
      </c>
      <c r="E289" s="120" t="s">
        <v>1782</v>
      </c>
      <c r="F289" s="122" t="s">
        <v>910</v>
      </c>
      <c r="G289" s="121" t="s">
        <v>912</v>
      </c>
      <c r="H289" s="122">
        <v>2</v>
      </c>
      <c r="I289" s="123">
        <v>0.01</v>
      </c>
      <c r="J289" s="120" t="s">
        <v>7290</v>
      </c>
      <c r="K289" s="131">
        <v>148088.26999999999</v>
      </c>
      <c r="L289" s="124">
        <v>42766</v>
      </c>
      <c r="M289" s="131">
        <v>0</v>
      </c>
      <c r="N289" s="131">
        <v>0</v>
      </c>
      <c r="P289" s="132" t="s">
        <v>466</v>
      </c>
    </row>
    <row r="290" spans="1:16" x14ac:dyDescent="0.2">
      <c r="A290" s="120" t="s">
        <v>524</v>
      </c>
      <c r="B290" s="121" t="s">
        <v>629</v>
      </c>
      <c r="C290" s="131">
        <v>7707568.8499999996</v>
      </c>
      <c r="D290" s="122" t="s">
        <v>909</v>
      </c>
      <c r="E290" s="120" t="s">
        <v>1782</v>
      </c>
      <c r="F290" s="122" t="s">
        <v>910</v>
      </c>
      <c r="G290" s="121" t="s">
        <v>912</v>
      </c>
      <c r="H290" s="122">
        <v>2</v>
      </c>
      <c r="I290" s="123">
        <v>0.01</v>
      </c>
      <c r="J290" s="120" t="s">
        <v>7291</v>
      </c>
      <c r="K290" s="131">
        <v>77075.69</v>
      </c>
      <c r="L290" s="124">
        <v>42766</v>
      </c>
      <c r="M290" s="131">
        <v>0</v>
      </c>
      <c r="N290" s="131">
        <v>0</v>
      </c>
      <c r="P290" s="132" t="s">
        <v>466</v>
      </c>
    </row>
    <row r="291" spans="1:16" x14ac:dyDescent="0.2">
      <c r="A291" s="120" t="s">
        <v>464</v>
      </c>
      <c r="B291" s="121" t="s">
        <v>630</v>
      </c>
      <c r="C291" s="131">
        <v>20529311.82</v>
      </c>
      <c r="D291" s="122" t="s">
        <v>909</v>
      </c>
      <c r="E291" s="120" t="s">
        <v>1782</v>
      </c>
      <c r="F291" s="122" t="s">
        <v>910</v>
      </c>
      <c r="G291" s="121" t="s">
        <v>912</v>
      </c>
      <c r="H291" s="122">
        <v>2</v>
      </c>
      <c r="I291" s="123">
        <v>0.01</v>
      </c>
      <c r="J291" s="120" t="s">
        <v>7292</v>
      </c>
      <c r="K291" s="131">
        <v>205293.12</v>
      </c>
      <c r="L291" s="124">
        <v>42766</v>
      </c>
      <c r="M291" s="131">
        <v>0</v>
      </c>
      <c r="N291" s="131">
        <v>0</v>
      </c>
      <c r="P291" s="132" t="s">
        <v>466</v>
      </c>
    </row>
    <row r="292" spans="1:16" x14ac:dyDescent="0.2">
      <c r="A292" s="120" t="s">
        <v>404</v>
      </c>
      <c r="B292" s="121" t="s">
        <v>631</v>
      </c>
      <c r="C292" s="131">
        <v>10753079.48</v>
      </c>
      <c r="D292" s="122" t="s">
        <v>909</v>
      </c>
      <c r="E292" s="120" t="s">
        <v>1782</v>
      </c>
      <c r="F292" s="122" t="s">
        <v>910</v>
      </c>
      <c r="G292" s="121" t="s">
        <v>912</v>
      </c>
      <c r="H292" s="122">
        <v>2</v>
      </c>
      <c r="I292" s="123">
        <v>0.01</v>
      </c>
      <c r="J292" s="120" t="s">
        <v>7293</v>
      </c>
      <c r="K292" s="131">
        <v>107530.79</v>
      </c>
      <c r="L292" s="124">
        <v>42766</v>
      </c>
      <c r="M292" s="131">
        <v>0</v>
      </c>
      <c r="N292" s="131">
        <v>0</v>
      </c>
      <c r="P292" s="132" t="s">
        <v>466</v>
      </c>
    </row>
    <row r="293" spans="1:16" x14ac:dyDescent="0.2">
      <c r="A293" s="120" t="s">
        <v>285</v>
      </c>
      <c r="B293" s="121" t="s">
        <v>632</v>
      </c>
      <c r="C293" s="131">
        <v>22348243.68</v>
      </c>
      <c r="D293" s="122" t="s">
        <v>909</v>
      </c>
      <c r="E293" s="120" t="s">
        <v>1782</v>
      </c>
      <c r="F293" s="122" t="s">
        <v>910</v>
      </c>
      <c r="G293" s="121" t="s">
        <v>912</v>
      </c>
      <c r="H293" s="122">
        <v>2</v>
      </c>
      <c r="I293" s="123">
        <v>0.01</v>
      </c>
      <c r="J293" s="120" t="s">
        <v>7294</v>
      </c>
      <c r="K293" s="131">
        <v>223482.44</v>
      </c>
      <c r="L293" s="124">
        <v>42766</v>
      </c>
      <c r="M293" s="131">
        <v>0</v>
      </c>
      <c r="N293" s="131">
        <v>0</v>
      </c>
      <c r="P293" s="132" t="s">
        <v>466</v>
      </c>
    </row>
    <row r="294" spans="1:16" x14ac:dyDescent="0.2">
      <c r="A294" s="120" t="s">
        <v>1078</v>
      </c>
      <c r="B294" s="121" t="s">
        <v>1100</v>
      </c>
      <c r="C294" s="131">
        <v>7850693.7699999996</v>
      </c>
      <c r="D294" s="122" t="s">
        <v>909</v>
      </c>
      <c r="E294" s="120" t="s">
        <v>1782</v>
      </c>
      <c r="F294" s="122" t="s">
        <v>910</v>
      </c>
      <c r="G294" s="121" t="s">
        <v>912</v>
      </c>
      <c r="H294" s="122">
        <v>2</v>
      </c>
      <c r="I294" s="123">
        <v>0.01</v>
      </c>
      <c r="J294" s="120" t="s">
        <v>7295</v>
      </c>
      <c r="K294" s="131">
        <v>78506.94</v>
      </c>
      <c r="L294" s="124">
        <v>42766</v>
      </c>
      <c r="M294" s="131">
        <v>0</v>
      </c>
      <c r="N294" s="131">
        <v>0</v>
      </c>
      <c r="P294" s="132" t="s">
        <v>466</v>
      </c>
    </row>
    <row r="295" spans="1:16" x14ac:dyDescent="0.2">
      <c r="A295" s="120" t="s">
        <v>1542</v>
      </c>
      <c r="B295" s="121" t="s">
        <v>1576</v>
      </c>
      <c r="C295" s="131">
        <v>14028262.01</v>
      </c>
      <c r="D295" s="122" t="s">
        <v>909</v>
      </c>
      <c r="E295" s="120" t="s">
        <v>1782</v>
      </c>
      <c r="F295" s="122" t="s">
        <v>910</v>
      </c>
      <c r="G295" s="121" t="s">
        <v>912</v>
      </c>
      <c r="H295" s="122">
        <v>2</v>
      </c>
      <c r="I295" s="123">
        <v>0.01</v>
      </c>
      <c r="J295" s="120" t="s">
        <v>7296</v>
      </c>
      <c r="K295" s="131">
        <v>140282.62</v>
      </c>
      <c r="L295" s="124">
        <v>42766</v>
      </c>
      <c r="M295" s="131">
        <v>0</v>
      </c>
      <c r="N295" s="131">
        <v>0</v>
      </c>
      <c r="P295" s="132" t="s">
        <v>466</v>
      </c>
    </row>
    <row r="296" spans="1:16" x14ac:dyDescent="0.2">
      <c r="A296" s="120" t="s">
        <v>2748</v>
      </c>
      <c r="B296" s="121" t="s">
        <v>2749</v>
      </c>
      <c r="C296" s="131">
        <v>6710808.1399999997</v>
      </c>
      <c r="D296" s="122" t="s">
        <v>909</v>
      </c>
      <c r="E296" s="120" t="s">
        <v>1782</v>
      </c>
      <c r="F296" s="122" t="s">
        <v>910</v>
      </c>
      <c r="G296" s="121" t="s">
        <v>912</v>
      </c>
      <c r="H296" s="122">
        <v>2</v>
      </c>
      <c r="I296" s="123">
        <v>0.01</v>
      </c>
      <c r="J296" s="120" t="s">
        <v>7297</v>
      </c>
      <c r="K296" s="131">
        <v>67108.08</v>
      </c>
      <c r="L296" s="124">
        <v>42766</v>
      </c>
      <c r="M296" s="131">
        <v>0</v>
      </c>
      <c r="N296" s="131">
        <v>0</v>
      </c>
      <c r="P296" s="132" t="s">
        <v>466</v>
      </c>
    </row>
    <row r="297" spans="1:16" x14ac:dyDescent="0.2">
      <c r="A297" s="120" t="s">
        <v>2863</v>
      </c>
      <c r="B297" s="121" t="s">
        <v>2864</v>
      </c>
      <c r="C297" s="131">
        <v>30954673.140000001</v>
      </c>
      <c r="D297" s="122" t="s">
        <v>909</v>
      </c>
      <c r="E297" s="120" t="s">
        <v>1782</v>
      </c>
      <c r="F297" s="122" t="s">
        <v>910</v>
      </c>
      <c r="G297" s="121" t="s">
        <v>912</v>
      </c>
      <c r="H297" s="122">
        <v>2</v>
      </c>
      <c r="I297" s="123">
        <v>0.01</v>
      </c>
      <c r="J297" s="120" t="s">
        <v>7298</v>
      </c>
      <c r="K297" s="131">
        <v>309546.73</v>
      </c>
      <c r="L297" s="124">
        <v>42766</v>
      </c>
      <c r="M297" s="131">
        <v>0</v>
      </c>
      <c r="N297" s="131">
        <v>0</v>
      </c>
      <c r="P297" s="132" t="s">
        <v>466</v>
      </c>
    </row>
    <row r="298" spans="1:16" x14ac:dyDescent="0.2">
      <c r="A298" s="120" t="s">
        <v>4146</v>
      </c>
      <c r="B298" s="121" t="s">
        <v>4431</v>
      </c>
      <c r="C298" s="131">
        <v>2903809987.8499999</v>
      </c>
      <c r="D298" s="122" t="s">
        <v>909</v>
      </c>
      <c r="E298" s="120" t="s">
        <v>4583</v>
      </c>
      <c r="F298" s="122" t="s">
        <v>910</v>
      </c>
      <c r="G298" s="121" t="s">
        <v>912</v>
      </c>
      <c r="H298" s="122">
        <v>2</v>
      </c>
      <c r="I298" s="123">
        <v>0.01</v>
      </c>
      <c r="J298" s="120" t="s">
        <v>4432</v>
      </c>
      <c r="K298" s="131">
        <v>29038099.879999999</v>
      </c>
      <c r="L298" s="124">
        <v>42766</v>
      </c>
      <c r="M298" s="131">
        <v>0</v>
      </c>
      <c r="N298" s="131">
        <v>0</v>
      </c>
      <c r="P298" s="132" t="s">
        <v>466</v>
      </c>
    </row>
    <row r="299" spans="1:16" x14ac:dyDescent="0.2">
      <c r="A299" s="120" t="s">
        <v>7879</v>
      </c>
      <c r="B299" s="121" t="s">
        <v>4825</v>
      </c>
      <c r="C299" s="131">
        <v>270728100</v>
      </c>
      <c r="D299" s="122" t="s">
        <v>909</v>
      </c>
      <c r="E299" s="120" t="s">
        <v>921</v>
      </c>
      <c r="F299" s="122" t="s">
        <v>910</v>
      </c>
      <c r="G299" s="121" t="s">
        <v>912</v>
      </c>
      <c r="H299" s="122">
        <v>1</v>
      </c>
      <c r="I299" s="123">
        <v>0</v>
      </c>
      <c r="J299" s="120" t="s">
        <v>1491</v>
      </c>
      <c r="K299" s="131">
        <v>0</v>
      </c>
      <c r="L299" s="124">
        <v>42766</v>
      </c>
      <c r="M299" s="131">
        <v>0</v>
      </c>
      <c r="N299" s="131">
        <v>0</v>
      </c>
      <c r="P299" s="132" t="s">
        <v>466</v>
      </c>
    </row>
    <row r="300" spans="1:16" x14ac:dyDescent="0.2">
      <c r="A300" s="120" t="s">
        <v>100</v>
      </c>
      <c r="B300" s="121" t="s">
        <v>633</v>
      </c>
      <c r="C300" s="131">
        <v>3882000.31</v>
      </c>
      <c r="D300" s="122" t="s">
        <v>909</v>
      </c>
      <c r="E300" s="120" t="s">
        <v>1782</v>
      </c>
      <c r="F300" s="122" t="s">
        <v>910</v>
      </c>
      <c r="G300" s="121" t="s">
        <v>912</v>
      </c>
      <c r="H300" s="122">
        <v>2</v>
      </c>
      <c r="I300" s="123">
        <v>0.01</v>
      </c>
      <c r="J300" s="120" t="s">
        <v>7299</v>
      </c>
      <c r="K300" s="131">
        <v>38820</v>
      </c>
      <c r="L300" s="124">
        <v>42766</v>
      </c>
      <c r="M300" s="131">
        <v>0</v>
      </c>
      <c r="N300" s="131">
        <v>0</v>
      </c>
      <c r="P300" s="132" t="s">
        <v>466</v>
      </c>
    </row>
    <row r="301" spans="1:16" x14ac:dyDescent="0.2">
      <c r="A301" s="120" t="s">
        <v>15</v>
      </c>
      <c r="B301" s="121" t="s">
        <v>634</v>
      </c>
      <c r="C301" s="131">
        <v>10659407.560000001</v>
      </c>
      <c r="D301" s="122" t="s">
        <v>909</v>
      </c>
      <c r="E301" s="120" t="s">
        <v>1782</v>
      </c>
      <c r="F301" s="122" t="s">
        <v>910</v>
      </c>
      <c r="G301" s="121" t="s">
        <v>912</v>
      </c>
      <c r="H301" s="122">
        <v>2</v>
      </c>
      <c r="I301" s="123">
        <v>0.01</v>
      </c>
      <c r="J301" s="120" t="s">
        <v>7300</v>
      </c>
      <c r="K301" s="131">
        <v>106594.08</v>
      </c>
      <c r="L301" s="124">
        <v>42766</v>
      </c>
      <c r="M301" s="131">
        <v>0</v>
      </c>
      <c r="N301" s="131">
        <v>0</v>
      </c>
      <c r="P301" s="132" t="s">
        <v>466</v>
      </c>
    </row>
    <row r="302" spans="1:16" x14ac:dyDescent="0.2">
      <c r="A302" s="120" t="s">
        <v>402</v>
      </c>
      <c r="B302" s="121" t="s">
        <v>635</v>
      </c>
      <c r="C302" s="131">
        <v>26097346.57</v>
      </c>
      <c r="D302" s="122" t="s">
        <v>909</v>
      </c>
      <c r="E302" s="120" t="s">
        <v>1782</v>
      </c>
      <c r="F302" s="122" t="s">
        <v>910</v>
      </c>
      <c r="G302" s="121" t="s">
        <v>912</v>
      </c>
      <c r="H302" s="122">
        <v>2</v>
      </c>
      <c r="I302" s="123">
        <v>0.01</v>
      </c>
      <c r="J302" s="120" t="s">
        <v>7301</v>
      </c>
      <c r="K302" s="131">
        <v>260973.47</v>
      </c>
      <c r="L302" s="124">
        <v>42766</v>
      </c>
      <c r="M302" s="131">
        <v>0</v>
      </c>
      <c r="N302" s="131">
        <v>0</v>
      </c>
      <c r="P302" s="132" t="s">
        <v>466</v>
      </c>
    </row>
    <row r="303" spans="1:16" x14ac:dyDescent="0.2">
      <c r="A303" s="120" t="s">
        <v>20</v>
      </c>
      <c r="B303" s="121" t="s">
        <v>636</v>
      </c>
      <c r="C303" s="131">
        <v>23567061.59</v>
      </c>
      <c r="D303" s="122" t="s">
        <v>909</v>
      </c>
      <c r="E303" s="120" t="s">
        <v>1782</v>
      </c>
      <c r="F303" s="122" t="s">
        <v>910</v>
      </c>
      <c r="G303" s="121" t="s">
        <v>912</v>
      </c>
      <c r="H303" s="122">
        <v>2</v>
      </c>
      <c r="I303" s="123">
        <v>0.01</v>
      </c>
      <c r="J303" s="120" t="s">
        <v>7302</v>
      </c>
      <c r="K303" s="131">
        <v>235670.62</v>
      </c>
      <c r="L303" s="124">
        <v>42766</v>
      </c>
      <c r="M303" s="131">
        <v>0</v>
      </c>
      <c r="N303" s="131">
        <v>0</v>
      </c>
      <c r="P303" s="132" t="s">
        <v>466</v>
      </c>
    </row>
    <row r="304" spans="1:16" x14ac:dyDescent="0.2">
      <c r="A304" s="120" t="s">
        <v>435</v>
      </c>
      <c r="B304" s="121" t="s">
        <v>637</v>
      </c>
      <c r="C304" s="131">
        <v>14217436.58</v>
      </c>
      <c r="D304" s="122" t="s">
        <v>909</v>
      </c>
      <c r="E304" s="120" t="s">
        <v>1782</v>
      </c>
      <c r="F304" s="122" t="s">
        <v>910</v>
      </c>
      <c r="G304" s="121" t="s">
        <v>912</v>
      </c>
      <c r="H304" s="122">
        <v>2</v>
      </c>
      <c r="I304" s="123">
        <v>0.01</v>
      </c>
      <c r="J304" s="120" t="s">
        <v>7303</v>
      </c>
      <c r="K304" s="131">
        <v>142174.37</v>
      </c>
      <c r="L304" s="124">
        <v>42766</v>
      </c>
      <c r="M304" s="131">
        <v>0</v>
      </c>
      <c r="N304" s="131">
        <v>0</v>
      </c>
      <c r="P304" s="132" t="s">
        <v>466</v>
      </c>
    </row>
    <row r="305" spans="1:16" x14ac:dyDescent="0.2">
      <c r="A305" s="120" t="s">
        <v>1071</v>
      </c>
      <c r="B305" s="121" t="s">
        <v>1101</v>
      </c>
      <c r="C305" s="131">
        <v>88618331.400000006</v>
      </c>
      <c r="D305" s="122" t="s">
        <v>909</v>
      </c>
      <c r="E305" s="120" t="s">
        <v>921</v>
      </c>
      <c r="F305" s="122" t="s">
        <v>910</v>
      </c>
      <c r="G305" s="121" t="s">
        <v>912</v>
      </c>
      <c r="H305" s="122">
        <v>1</v>
      </c>
      <c r="I305" s="123">
        <v>0</v>
      </c>
      <c r="J305" s="120" t="s">
        <v>1491</v>
      </c>
      <c r="K305" s="131">
        <v>0</v>
      </c>
      <c r="L305" s="124">
        <v>42766</v>
      </c>
      <c r="M305" s="131">
        <v>0</v>
      </c>
      <c r="N305" s="131">
        <v>0</v>
      </c>
      <c r="P305" s="132" t="s">
        <v>466</v>
      </c>
    </row>
    <row r="306" spans="1:16" x14ac:dyDescent="0.2">
      <c r="A306" s="120" t="s">
        <v>1074</v>
      </c>
      <c r="B306" s="121" t="s">
        <v>1102</v>
      </c>
      <c r="C306" s="131">
        <v>15882715.199999999</v>
      </c>
      <c r="D306" s="122" t="s">
        <v>909</v>
      </c>
      <c r="E306" s="120" t="s">
        <v>921</v>
      </c>
      <c r="F306" s="122" t="s">
        <v>910</v>
      </c>
      <c r="G306" s="121" t="s">
        <v>912</v>
      </c>
      <c r="H306" s="122">
        <v>1</v>
      </c>
      <c r="I306" s="123">
        <v>0</v>
      </c>
      <c r="J306" s="120" t="s">
        <v>1491</v>
      </c>
      <c r="K306" s="131">
        <v>0</v>
      </c>
      <c r="L306" s="124">
        <v>42766</v>
      </c>
      <c r="M306" s="131">
        <v>0</v>
      </c>
      <c r="N306" s="131">
        <v>0</v>
      </c>
      <c r="P306" s="132" t="s">
        <v>466</v>
      </c>
    </row>
    <row r="307" spans="1:16" x14ac:dyDescent="0.2">
      <c r="A307" s="120" t="s">
        <v>1221</v>
      </c>
      <c r="B307" s="121" t="s">
        <v>1239</v>
      </c>
      <c r="C307" s="131">
        <v>1498028.82</v>
      </c>
      <c r="D307" s="122" t="s">
        <v>909</v>
      </c>
      <c r="E307" s="120" t="s">
        <v>1782</v>
      </c>
      <c r="F307" s="122" t="s">
        <v>910</v>
      </c>
      <c r="G307" s="121" t="s">
        <v>912</v>
      </c>
      <c r="H307" s="122">
        <v>2</v>
      </c>
      <c r="I307" s="123">
        <v>0.01</v>
      </c>
      <c r="J307" s="120" t="s">
        <v>7304</v>
      </c>
      <c r="K307" s="131">
        <v>14980.29</v>
      </c>
      <c r="L307" s="124">
        <v>42766</v>
      </c>
      <c r="M307" s="131">
        <v>0</v>
      </c>
      <c r="N307" s="131">
        <v>0</v>
      </c>
      <c r="P307" s="132" t="s">
        <v>466</v>
      </c>
    </row>
    <row r="308" spans="1:16" x14ac:dyDescent="0.2">
      <c r="A308" s="120" t="s">
        <v>1331</v>
      </c>
      <c r="B308" s="121" t="s">
        <v>1361</v>
      </c>
      <c r="C308" s="131">
        <v>7517818.5300000003</v>
      </c>
      <c r="D308" s="122" t="s">
        <v>909</v>
      </c>
      <c r="E308" s="120" t="s">
        <v>1782</v>
      </c>
      <c r="F308" s="122" t="s">
        <v>910</v>
      </c>
      <c r="G308" s="121" t="s">
        <v>912</v>
      </c>
      <c r="H308" s="122">
        <v>2</v>
      </c>
      <c r="I308" s="123">
        <v>0.01</v>
      </c>
      <c r="J308" s="120" t="s">
        <v>7305</v>
      </c>
      <c r="K308" s="131">
        <v>75178.19</v>
      </c>
      <c r="L308" s="124">
        <v>42766</v>
      </c>
      <c r="M308" s="131">
        <v>0</v>
      </c>
      <c r="N308" s="131">
        <v>0</v>
      </c>
      <c r="P308" s="132" t="s">
        <v>466</v>
      </c>
    </row>
    <row r="309" spans="1:16" x14ac:dyDescent="0.2">
      <c r="A309" s="120" t="s">
        <v>1547</v>
      </c>
      <c r="B309" s="121" t="s">
        <v>1577</v>
      </c>
      <c r="C309" s="131">
        <v>11555051.32</v>
      </c>
      <c r="D309" s="122" t="s">
        <v>909</v>
      </c>
      <c r="E309" s="120" t="s">
        <v>1782</v>
      </c>
      <c r="F309" s="122" t="s">
        <v>910</v>
      </c>
      <c r="G309" s="121" t="s">
        <v>912</v>
      </c>
      <c r="H309" s="122">
        <v>2</v>
      </c>
      <c r="I309" s="123">
        <v>0.01</v>
      </c>
      <c r="J309" s="120" t="s">
        <v>7306</v>
      </c>
      <c r="K309" s="131">
        <v>115550.51</v>
      </c>
      <c r="L309" s="124">
        <v>42766</v>
      </c>
      <c r="M309" s="131">
        <v>0</v>
      </c>
      <c r="N309" s="131">
        <v>0</v>
      </c>
      <c r="P309" s="132" t="s">
        <v>466</v>
      </c>
    </row>
    <row r="310" spans="1:16" x14ac:dyDescent="0.2">
      <c r="A310" s="120" t="s">
        <v>1555</v>
      </c>
      <c r="B310" s="121" t="s">
        <v>1578</v>
      </c>
      <c r="C310" s="131">
        <v>3516639.5</v>
      </c>
      <c r="D310" s="122" t="s">
        <v>909</v>
      </c>
      <c r="E310" s="120" t="s">
        <v>921</v>
      </c>
      <c r="F310" s="122" t="s">
        <v>910</v>
      </c>
      <c r="G310" s="121" t="s">
        <v>912</v>
      </c>
      <c r="H310" s="122">
        <v>1</v>
      </c>
      <c r="I310" s="123">
        <v>0</v>
      </c>
      <c r="J310" s="120" t="s">
        <v>1491</v>
      </c>
      <c r="K310" s="131">
        <v>0</v>
      </c>
      <c r="L310" s="124">
        <v>42766</v>
      </c>
      <c r="M310" s="131">
        <v>0</v>
      </c>
      <c r="N310" s="131">
        <v>0</v>
      </c>
      <c r="P310" s="132" t="s">
        <v>466</v>
      </c>
    </row>
    <row r="311" spans="1:16" x14ac:dyDescent="0.2">
      <c r="A311" s="120" t="s">
        <v>1637</v>
      </c>
      <c r="B311" s="121" t="s">
        <v>1660</v>
      </c>
      <c r="C311" s="131">
        <v>16185192.49</v>
      </c>
      <c r="D311" s="122" t="s">
        <v>909</v>
      </c>
      <c r="E311" s="120" t="s">
        <v>1782</v>
      </c>
      <c r="F311" s="122" t="s">
        <v>910</v>
      </c>
      <c r="G311" s="121" t="s">
        <v>912</v>
      </c>
      <c r="H311" s="122">
        <v>2</v>
      </c>
      <c r="I311" s="123">
        <v>0.01</v>
      </c>
      <c r="J311" s="120" t="s">
        <v>7307</v>
      </c>
      <c r="K311" s="131">
        <v>161851.92000000001</v>
      </c>
      <c r="L311" s="124">
        <v>42766</v>
      </c>
      <c r="M311" s="131">
        <v>0</v>
      </c>
      <c r="N311" s="131">
        <v>0</v>
      </c>
      <c r="P311" s="132" t="s">
        <v>466</v>
      </c>
    </row>
    <row r="312" spans="1:16" x14ac:dyDescent="0.2">
      <c r="A312" s="120" t="s">
        <v>2750</v>
      </c>
      <c r="B312" s="121" t="s">
        <v>2751</v>
      </c>
      <c r="C312" s="131">
        <v>14766337.199999999</v>
      </c>
      <c r="D312" s="122" t="s">
        <v>909</v>
      </c>
      <c r="E312" s="120" t="s">
        <v>1782</v>
      </c>
      <c r="F312" s="122" t="s">
        <v>910</v>
      </c>
      <c r="G312" s="121" t="s">
        <v>912</v>
      </c>
      <c r="H312" s="122">
        <v>2</v>
      </c>
      <c r="I312" s="123">
        <v>0.01</v>
      </c>
      <c r="J312" s="120" t="s">
        <v>7308</v>
      </c>
      <c r="K312" s="131">
        <v>147663.37</v>
      </c>
      <c r="L312" s="124">
        <v>42766</v>
      </c>
      <c r="M312" s="131">
        <v>0</v>
      </c>
      <c r="N312" s="131">
        <v>0</v>
      </c>
      <c r="P312" s="132" t="s">
        <v>466</v>
      </c>
    </row>
    <row r="313" spans="1:16" x14ac:dyDescent="0.2">
      <c r="A313" s="120" t="s">
        <v>2865</v>
      </c>
      <c r="B313" s="121" t="s">
        <v>2866</v>
      </c>
      <c r="C313" s="131">
        <v>27516823.34</v>
      </c>
      <c r="D313" s="122" t="s">
        <v>909</v>
      </c>
      <c r="E313" s="120" t="s">
        <v>1782</v>
      </c>
      <c r="F313" s="122" t="s">
        <v>910</v>
      </c>
      <c r="G313" s="121" t="s">
        <v>912</v>
      </c>
      <c r="H313" s="122">
        <v>2</v>
      </c>
      <c r="I313" s="123">
        <v>0.01</v>
      </c>
      <c r="J313" s="120" t="s">
        <v>7309</v>
      </c>
      <c r="K313" s="131">
        <v>275168.23</v>
      </c>
      <c r="L313" s="124">
        <v>42766</v>
      </c>
      <c r="M313" s="131">
        <v>0</v>
      </c>
      <c r="N313" s="131">
        <v>0</v>
      </c>
      <c r="P313" s="132" t="s">
        <v>466</v>
      </c>
    </row>
    <row r="314" spans="1:16" x14ac:dyDescent="0.2">
      <c r="A314" s="120" t="s">
        <v>2985</v>
      </c>
      <c r="B314" s="121" t="s">
        <v>2986</v>
      </c>
      <c r="C314" s="131">
        <v>96379203.599999994</v>
      </c>
      <c r="D314" s="122" t="s">
        <v>909</v>
      </c>
      <c r="E314" s="120" t="s">
        <v>921</v>
      </c>
      <c r="F314" s="122" t="s">
        <v>910</v>
      </c>
      <c r="G314" s="121" t="s">
        <v>912</v>
      </c>
      <c r="H314" s="122">
        <v>1</v>
      </c>
      <c r="I314" s="123">
        <v>0</v>
      </c>
      <c r="J314" s="120" t="s">
        <v>1491</v>
      </c>
      <c r="K314" s="131">
        <v>0</v>
      </c>
      <c r="L314" s="124">
        <v>42766</v>
      </c>
      <c r="M314" s="131">
        <v>0</v>
      </c>
      <c r="N314" s="131">
        <v>0</v>
      </c>
      <c r="P314" s="132" t="s">
        <v>466</v>
      </c>
    </row>
    <row r="315" spans="1:16" x14ac:dyDescent="0.2">
      <c r="A315" s="120" t="s">
        <v>5262</v>
      </c>
      <c r="B315" s="121" t="s">
        <v>5263</v>
      </c>
      <c r="C315" s="131">
        <v>90242700</v>
      </c>
      <c r="D315" s="122" t="s">
        <v>909</v>
      </c>
      <c r="E315" s="120" t="s">
        <v>921</v>
      </c>
      <c r="F315" s="122" t="s">
        <v>910</v>
      </c>
      <c r="G315" s="121" t="s">
        <v>912</v>
      </c>
      <c r="H315" s="122">
        <v>1</v>
      </c>
      <c r="I315" s="123">
        <v>0</v>
      </c>
      <c r="J315" s="120" t="s">
        <v>1491</v>
      </c>
      <c r="K315" s="131">
        <v>0</v>
      </c>
      <c r="L315" s="124">
        <v>42766</v>
      </c>
      <c r="M315" s="131">
        <v>0</v>
      </c>
      <c r="N315" s="131">
        <v>0</v>
      </c>
      <c r="P315" s="132" t="s">
        <v>466</v>
      </c>
    </row>
    <row r="316" spans="1:16" x14ac:dyDescent="0.2">
      <c r="A316" s="120" t="s">
        <v>496</v>
      </c>
      <c r="B316" s="121" t="s">
        <v>638</v>
      </c>
      <c r="C316" s="131">
        <v>75202250</v>
      </c>
      <c r="D316" s="122" t="s">
        <v>909</v>
      </c>
      <c r="E316" s="120" t="s">
        <v>1782</v>
      </c>
      <c r="F316" s="122" t="s">
        <v>910</v>
      </c>
      <c r="G316" s="121" t="s">
        <v>912</v>
      </c>
      <c r="H316" s="122">
        <v>2</v>
      </c>
      <c r="I316" s="123">
        <v>0.01</v>
      </c>
      <c r="J316" s="120" t="s">
        <v>7310</v>
      </c>
      <c r="K316" s="131">
        <v>752022.5</v>
      </c>
      <c r="L316" s="124">
        <v>42766</v>
      </c>
      <c r="M316" s="131">
        <v>0</v>
      </c>
      <c r="N316" s="131">
        <v>0</v>
      </c>
      <c r="P316" s="132" t="s">
        <v>466</v>
      </c>
    </row>
    <row r="317" spans="1:16" x14ac:dyDescent="0.2">
      <c r="A317" s="120" t="s">
        <v>333</v>
      </c>
      <c r="B317" s="121" t="s">
        <v>639</v>
      </c>
      <c r="C317" s="131">
        <v>300809000</v>
      </c>
      <c r="D317" s="122" t="s">
        <v>909</v>
      </c>
      <c r="E317" s="120" t="s">
        <v>922</v>
      </c>
      <c r="F317" s="122" t="s">
        <v>910</v>
      </c>
      <c r="G317" s="121" t="s">
        <v>912</v>
      </c>
      <c r="H317" s="122">
        <v>1</v>
      </c>
      <c r="I317" s="123">
        <v>0</v>
      </c>
      <c r="J317" s="120" t="s">
        <v>640</v>
      </c>
      <c r="K317" s="131">
        <v>0</v>
      </c>
      <c r="L317" s="124">
        <v>42766</v>
      </c>
      <c r="M317" s="131">
        <v>0</v>
      </c>
      <c r="N317" s="131">
        <v>0</v>
      </c>
      <c r="P317" s="132" t="s">
        <v>466</v>
      </c>
    </row>
    <row r="318" spans="1:16" x14ac:dyDescent="0.2">
      <c r="A318" s="120" t="s">
        <v>81</v>
      </c>
      <c r="B318" s="121" t="s">
        <v>641</v>
      </c>
      <c r="C318" s="131">
        <v>3813175.21</v>
      </c>
      <c r="D318" s="122" t="s">
        <v>909</v>
      </c>
      <c r="E318" s="120" t="s">
        <v>1782</v>
      </c>
      <c r="F318" s="122" t="s">
        <v>910</v>
      </c>
      <c r="G318" s="121" t="s">
        <v>912</v>
      </c>
      <c r="H318" s="122">
        <v>2</v>
      </c>
      <c r="I318" s="123">
        <v>0.01</v>
      </c>
      <c r="J318" s="120" t="s">
        <v>7311</v>
      </c>
      <c r="K318" s="131">
        <v>38131.75</v>
      </c>
      <c r="L318" s="124">
        <v>42766</v>
      </c>
      <c r="M318" s="131">
        <v>0</v>
      </c>
      <c r="N318" s="131">
        <v>0</v>
      </c>
      <c r="P318" s="132" t="s">
        <v>466</v>
      </c>
    </row>
    <row r="319" spans="1:16" x14ac:dyDescent="0.2">
      <c r="A319" s="120" t="s">
        <v>357</v>
      </c>
      <c r="B319" s="121" t="s">
        <v>642</v>
      </c>
      <c r="C319" s="131">
        <v>5808441.2999999998</v>
      </c>
      <c r="D319" s="122" t="s">
        <v>909</v>
      </c>
      <c r="E319" s="120" t="s">
        <v>1782</v>
      </c>
      <c r="F319" s="122" t="s">
        <v>910</v>
      </c>
      <c r="G319" s="121" t="s">
        <v>912</v>
      </c>
      <c r="H319" s="122">
        <v>2</v>
      </c>
      <c r="I319" s="123">
        <v>0.01</v>
      </c>
      <c r="J319" s="120" t="s">
        <v>7312</v>
      </c>
      <c r="K319" s="131">
        <v>58084.41</v>
      </c>
      <c r="L319" s="124">
        <v>42766</v>
      </c>
      <c r="M319" s="131">
        <v>0</v>
      </c>
      <c r="N319" s="131">
        <v>0</v>
      </c>
      <c r="P319" s="132" t="s">
        <v>466</v>
      </c>
    </row>
    <row r="320" spans="1:16" x14ac:dyDescent="0.2">
      <c r="A320" s="120" t="s">
        <v>489</v>
      </c>
      <c r="B320" s="121" t="s">
        <v>643</v>
      </c>
      <c r="C320" s="131">
        <v>661779800</v>
      </c>
      <c r="D320" s="122" t="s">
        <v>909</v>
      </c>
      <c r="E320" s="120" t="s">
        <v>922</v>
      </c>
      <c r="F320" s="122" t="s">
        <v>910</v>
      </c>
      <c r="G320" s="121" t="s">
        <v>912</v>
      </c>
      <c r="H320" s="122">
        <v>1</v>
      </c>
      <c r="I320" s="123">
        <v>0</v>
      </c>
      <c r="J320" s="120" t="s">
        <v>644</v>
      </c>
      <c r="K320" s="131">
        <v>0</v>
      </c>
      <c r="L320" s="124">
        <v>42766</v>
      </c>
      <c r="M320" s="131">
        <v>0</v>
      </c>
      <c r="N320" s="131">
        <v>0</v>
      </c>
      <c r="P320" s="132" t="s">
        <v>466</v>
      </c>
    </row>
    <row r="321" spans="1:16" x14ac:dyDescent="0.2">
      <c r="A321" s="120" t="s">
        <v>214</v>
      </c>
      <c r="B321" s="121" t="s">
        <v>645</v>
      </c>
      <c r="C321" s="131">
        <v>11444037.76</v>
      </c>
      <c r="D321" s="122" t="s">
        <v>909</v>
      </c>
      <c r="E321" s="120" t="s">
        <v>1782</v>
      </c>
      <c r="F321" s="122" t="s">
        <v>910</v>
      </c>
      <c r="G321" s="121" t="s">
        <v>912</v>
      </c>
      <c r="H321" s="122">
        <v>2</v>
      </c>
      <c r="I321" s="123">
        <v>0.01</v>
      </c>
      <c r="J321" s="120" t="s">
        <v>7313</v>
      </c>
      <c r="K321" s="131">
        <v>114440.38</v>
      </c>
      <c r="L321" s="124">
        <v>42766</v>
      </c>
      <c r="M321" s="131">
        <v>0</v>
      </c>
      <c r="N321" s="131">
        <v>0</v>
      </c>
      <c r="P321" s="132" t="s">
        <v>466</v>
      </c>
    </row>
    <row r="322" spans="1:16" x14ac:dyDescent="0.2">
      <c r="A322" s="120" t="s">
        <v>16</v>
      </c>
      <c r="B322" s="121" t="s">
        <v>646</v>
      </c>
      <c r="C322" s="131">
        <v>8441663.1300000008</v>
      </c>
      <c r="D322" s="122" t="s">
        <v>909</v>
      </c>
      <c r="E322" s="120" t="s">
        <v>1782</v>
      </c>
      <c r="F322" s="122" t="s">
        <v>910</v>
      </c>
      <c r="G322" s="121" t="s">
        <v>912</v>
      </c>
      <c r="H322" s="122">
        <v>2</v>
      </c>
      <c r="I322" s="123">
        <v>0.01</v>
      </c>
      <c r="J322" s="120" t="s">
        <v>7314</v>
      </c>
      <c r="K322" s="131">
        <v>84416.63</v>
      </c>
      <c r="L322" s="124">
        <v>42766</v>
      </c>
      <c r="M322" s="131">
        <v>0</v>
      </c>
      <c r="N322" s="131">
        <v>0</v>
      </c>
      <c r="P322" s="132" t="s">
        <v>466</v>
      </c>
    </row>
    <row r="323" spans="1:16" x14ac:dyDescent="0.2">
      <c r="A323" s="120" t="s">
        <v>12</v>
      </c>
      <c r="B323" s="121" t="s">
        <v>647</v>
      </c>
      <c r="C323" s="131">
        <v>7600059.71</v>
      </c>
      <c r="D323" s="122" t="s">
        <v>909</v>
      </c>
      <c r="E323" s="120" t="s">
        <v>1782</v>
      </c>
      <c r="F323" s="122" t="s">
        <v>910</v>
      </c>
      <c r="G323" s="121" t="s">
        <v>912</v>
      </c>
      <c r="H323" s="122">
        <v>2</v>
      </c>
      <c r="I323" s="123">
        <v>0.01</v>
      </c>
      <c r="J323" s="120" t="s">
        <v>7315</v>
      </c>
      <c r="K323" s="131">
        <v>76000.600000000006</v>
      </c>
      <c r="L323" s="124">
        <v>42766</v>
      </c>
      <c r="M323" s="131">
        <v>0</v>
      </c>
      <c r="N323" s="131">
        <v>0</v>
      </c>
      <c r="P323" s="132" t="s">
        <v>466</v>
      </c>
    </row>
    <row r="324" spans="1:16" x14ac:dyDescent="0.2">
      <c r="A324" s="120" t="s">
        <v>161</v>
      </c>
      <c r="B324" s="121" t="s">
        <v>648</v>
      </c>
      <c r="C324" s="131">
        <v>14830605.640000001</v>
      </c>
      <c r="D324" s="122" t="s">
        <v>909</v>
      </c>
      <c r="E324" s="120" t="s">
        <v>1782</v>
      </c>
      <c r="F324" s="122" t="s">
        <v>910</v>
      </c>
      <c r="G324" s="121" t="s">
        <v>912</v>
      </c>
      <c r="H324" s="122">
        <v>2</v>
      </c>
      <c r="I324" s="123">
        <v>0.01</v>
      </c>
      <c r="J324" s="120" t="s">
        <v>7316</v>
      </c>
      <c r="K324" s="131">
        <v>148306.06</v>
      </c>
      <c r="L324" s="124">
        <v>42766</v>
      </c>
      <c r="M324" s="131">
        <v>0</v>
      </c>
      <c r="N324" s="131">
        <v>0</v>
      </c>
      <c r="P324" s="132" t="s">
        <v>466</v>
      </c>
    </row>
    <row r="325" spans="1:16" x14ac:dyDescent="0.2">
      <c r="A325" s="120" t="s">
        <v>581</v>
      </c>
      <c r="B325" s="121" t="s">
        <v>649</v>
      </c>
      <c r="C325" s="131">
        <v>17207117.07</v>
      </c>
      <c r="D325" s="122" t="s">
        <v>909</v>
      </c>
      <c r="E325" s="120" t="s">
        <v>1782</v>
      </c>
      <c r="F325" s="122" t="s">
        <v>910</v>
      </c>
      <c r="G325" s="121" t="s">
        <v>912</v>
      </c>
      <c r="H325" s="122">
        <v>2</v>
      </c>
      <c r="I325" s="123">
        <v>0.01</v>
      </c>
      <c r="J325" s="120" t="s">
        <v>7317</v>
      </c>
      <c r="K325" s="131">
        <v>172071.17</v>
      </c>
      <c r="L325" s="124">
        <v>42766</v>
      </c>
      <c r="M325" s="131">
        <v>0</v>
      </c>
      <c r="N325" s="131">
        <v>0</v>
      </c>
      <c r="P325" s="132" t="s">
        <v>466</v>
      </c>
    </row>
    <row r="326" spans="1:16" x14ac:dyDescent="0.2">
      <c r="A326" s="120" t="s">
        <v>521</v>
      </c>
      <c r="B326" s="121" t="s">
        <v>650</v>
      </c>
      <c r="C326" s="131">
        <v>15241691.220000001</v>
      </c>
      <c r="D326" s="122" t="s">
        <v>909</v>
      </c>
      <c r="E326" s="120" t="s">
        <v>1782</v>
      </c>
      <c r="F326" s="122" t="s">
        <v>910</v>
      </c>
      <c r="G326" s="121" t="s">
        <v>912</v>
      </c>
      <c r="H326" s="122">
        <v>2</v>
      </c>
      <c r="I326" s="123">
        <v>0.01</v>
      </c>
      <c r="J326" s="120" t="s">
        <v>7318</v>
      </c>
      <c r="K326" s="131">
        <v>152416.91</v>
      </c>
      <c r="L326" s="124">
        <v>42766</v>
      </c>
      <c r="M326" s="131">
        <v>0</v>
      </c>
      <c r="N326" s="131">
        <v>0</v>
      </c>
      <c r="P326" s="132" t="s">
        <v>466</v>
      </c>
    </row>
    <row r="327" spans="1:16" x14ac:dyDescent="0.2">
      <c r="A327" s="120" t="s">
        <v>1068</v>
      </c>
      <c r="B327" s="121" t="s">
        <v>1103</v>
      </c>
      <c r="C327" s="131">
        <v>12453492.6</v>
      </c>
      <c r="D327" s="122" t="s">
        <v>909</v>
      </c>
      <c r="E327" s="120" t="s">
        <v>921</v>
      </c>
      <c r="F327" s="122" t="s">
        <v>910</v>
      </c>
      <c r="G327" s="121" t="s">
        <v>912</v>
      </c>
      <c r="H327" s="122">
        <v>1</v>
      </c>
      <c r="I327" s="123">
        <v>0</v>
      </c>
      <c r="J327" s="120" t="s">
        <v>1491</v>
      </c>
      <c r="K327" s="131">
        <v>0</v>
      </c>
      <c r="L327" s="124">
        <v>42766</v>
      </c>
      <c r="M327" s="131">
        <v>0</v>
      </c>
      <c r="N327" s="131">
        <v>0</v>
      </c>
      <c r="P327" s="132" t="s">
        <v>466</v>
      </c>
    </row>
    <row r="328" spans="1:16" x14ac:dyDescent="0.2">
      <c r="A328" s="120" t="s">
        <v>1132</v>
      </c>
      <c r="B328" s="121" t="s">
        <v>1174</v>
      </c>
      <c r="C328" s="131">
        <v>5401386.5700000003</v>
      </c>
      <c r="D328" s="122" t="s">
        <v>909</v>
      </c>
      <c r="E328" s="120" t="s">
        <v>1782</v>
      </c>
      <c r="F328" s="122" t="s">
        <v>910</v>
      </c>
      <c r="G328" s="121" t="s">
        <v>912</v>
      </c>
      <c r="H328" s="122">
        <v>2</v>
      </c>
      <c r="I328" s="123">
        <v>0.01</v>
      </c>
      <c r="J328" s="120" t="s">
        <v>7319</v>
      </c>
      <c r="K328" s="131">
        <v>54013.87</v>
      </c>
      <c r="L328" s="124">
        <v>42766</v>
      </c>
      <c r="M328" s="131">
        <v>0</v>
      </c>
      <c r="N328" s="131">
        <v>0</v>
      </c>
      <c r="P328" s="132" t="s">
        <v>466</v>
      </c>
    </row>
    <row r="329" spans="1:16" x14ac:dyDescent="0.2">
      <c r="A329" s="120" t="s">
        <v>1270</v>
      </c>
      <c r="B329" s="121" t="s">
        <v>1296</v>
      </c>
      <c r="C329" s="131">
        <v>9888734.9000000004</v>
      </c>
      <c r="D329" s="122" t="s">
        <v>909</v>
      </c>
      <c r="E329" s="120" t="s">
        <v>1782</v>
      </c>
      <c r="F329" s="122" t="s">
        <v>910</v>
      </c>
      <c r="G329" s="121" t="s">
        <v>912</v>
      </c>
      <c r="H329" s="122">
        <v>2</v>
      </c>
      <c r="I329" s="123">
        <v>0.01</v>
      </c>
      <c r="J329" s="120" t="s">
        <v>7320</v>
      </c>
      <c r="K329" s="131">
        <v>98887.35</v>
      </c>
      <c r="L329" s="124">
        <v>42766</v>
      </c>
      <c r="M329" s="131">
        <v>0</v>
      </c>
      <c r="N329" s="131">
        <v>0</v>
      </c>
      <c r="P329" s="132" t="s">
        <v>466</v>
      </c>
    </row>
    <row r="330" spans="1:16" x14ac:dyDescent="0.2">
      <c r="A330" s="120" t="s">
        <v>1323</v>
      </c>
      <c r="B330" s="121" t="s">
        <v>1362</v>
      </c>
      <c r="C330" s="131">
        <v>9371162.9399999995</v>
      </c>
      <c r="D330" s="122" t="s">
        <v>909</v>
      </c>
      <c r="E330" s="120" t="s">
        <v>1782</v>
      </c>
      <c r="F330" s="122" t="s">
        <v>910</v>
      </c>
      <c r="G330" s="121" t="s">
        <v>912</v>
      </c>
      <c r="H330" s="122">
        <v>2</v>
      </c>
      <c r="I330" s="123">
        <v>0.01</v>
      </c>
      <c r="J330" s="120" t="s">
        <v>7321</v>
      </c>
      <c r="K330" s="131">
        <v>93711.63</v>
      </c>
      <c r="L330" s="124">
        <v>42766</v>
      </c>
      <c r="M330" s="131">
        <v>0</v>
      </c>
      <c r="N330" s="131">
        <v>0</v>
      </c>
      <c r="P330" s="132" t="s">
        <v>466</v>
      </c>
    </row>
    <row r="331" spans="1:16" x14ac:dyDescent="0.2">
      <c r="A331" s="120" t="s">
        <v>1391</v>
      </c>
      <c r="B331" s="121" t="s">
        <v>1413</v>
      </c>
      <c r="C331" s="131">
        <v>14361042.789999999</v>
      </c>
      <c r="D331" s="122" t="s">
        <v>909</v>
      </c>
      <c r="E331" s="120" t="s">
        <v>1782</v>
      </c>
      <c r="F331" s="122" t="s">
        <v>910</v>
      </c>
      <c r="G331" s="121" t="s">
        <v>912</v>
      </c>
      <c r="H331" s="122">
        <v>2</v>
      </c>
      <c r="I331" s="123">
        <v>0.01</v>
      </c>
      <c r="J331" s="120" t="s">
        <v>7322</v>
      </c>
      <c r="K331" s="131">
        <v>143610.43</v>
      </c>
      <c r="L331" s="124">
        <v>42766</v>
      </c>
      <c r="M331" s="131">
        <v>0</v>
      </c>
      <c r="N331" s="131">
        <v>0</v>
      </c>
      <c r="P331" s="132" t="s">
        <v>466</v>
      </c>
    </row>
    <row r="332" spans="1:16" x14ac:dyDescent="0.2">
      <c r="A332" s="120" t="s">
        <v>1544</v>
      </c>
      <c r="B332" s="121" t="s">
        <v>1579</v>
      </c>
      <c r="C332" s="131">
        <v>9019763.8800000008</v>
      </c>
      <c r="D332" s="122" t="s">
        <v>909</v>
      </c>
      <c r="E332" s="120" t="s">
        <v>1782</v>
      </c>
      <c r="F332" s="122" t="s">
        <v>910</v>
      </c>
      <c r="G332" s="121" t="s">
        <v>912</v>
      </c>
      <c r="H332" s="122">
        <v>2</v>
      </c>
      <c r="I332" s="123">
        <v>0.01</v>
      </c>
      <c r="J332" s="120" t="s">
        <v>7323</v>
      </c>
      <c r="K332" s="131">
        <v>90197.64</v>
      </c>
      <c r="L332" s="124">
        <v>42766</v>
      </c>
      <c r="M332" s="131">
        <v>0</v>
      </c>
      <c r="N332" s="131">
        <v>0</v>
      </c>
      <c r="P332" s="132" t="s">
        <v>466</v>
      </c>
    </row>
    <row r="333" spans="1:16" x14ac:dyDescent="0.2">
      <c r="A333" s="120" t="s">
        <v>1628</v>
      </c>
      <c r="B333" s="121" t="s">
        <v>1661</v>
      </c>
      <c r="C333" s="131">
        <v>15289407.35</v>
      </c>
      <c r="D333" s="122" t="s">
        <v>909</v>
      </c>
      <c r="E333" s="120" t="s">
        <v>1782</v>
      </c>
      <c r="F333" s="122" t="s">
        <v>910</v>
      </c>
      <c r="G333" s="121" t="s">
        <v>912</v>
      </c>
      <c r="H333" s="122">
        <v>2</v>
      </c>
      <c r="I333" s="123">
        <v>0.01</v>
      </c>
      <c r="J333" s="120" t="s">
        <v>7324</v>
      </c>
      <c r="K333" s="131">
        <v>152894.07</v>
      </c>
      <c r="L333" s="124">
        <v>42766</v>
      </c>
      <c r="M333" s="131">
        <v>0</v>
      </c>
      <c r="N333" s="131">
        <v>0</v>
      </c>
      <c r="P333" s="132" t="s">
        <v>466</v>
      </c>
    </row>
    <row r="334" spans="1:16" x14ac:dyDescent="0.2">
      <c r="A334" s="120" t="s">
        <v>1635</v>
      </c>
      <c r="B334" s="121" t="s">
        <v>1662</v>
      </c>
      <c r="C334" s="131">
        <v>22223715.379999999</v>
      </c>
      <c r="D334" s="122" t="s">
        <v>909</v>
      </c>
      <c r="E334" s="120" t="s">
        <v>1782</v>
      </c>
      <c r="F334" s="122" t="s">
        <v>910</v>
      </c>
      <c r="G334" s="121" t="s">
        <v>912</v>
      </c>
      <c r="H334" s="122">
        <v>2</v>
      </c>
      <c r="I334" s="123">
        <v>0.01</v>
      </c>
      <c r="J334" s="120" t="s">
        <v>7325</v>
      </c>
      <c r="K334" s="131">
        <v>222237.15</v>
      </c>
      <c r="L334" s="124">
        <v>42766</v>
      </c>
      <c r="M334" s="131">
        <v>0</v>
      </c>
      <c r="N334" s="131">
        <v>0</v>
      </c>
      <c r="P334" s="132" t="s">
        <v>466</v>
      </c>
    </row>
    <row r="335" spans="1:16" x14ac:dyDescent="0.2">
      <c r="A335" s="120" t="s">
        <v>1711</v>
      </c>
      <c r="B335" s="121" t="s">
        <v>1737</v>
      </c>
      <c r="C335" s="131">
        <v>4496732.9800000004</v>
      </c>
      <c r="D335" s="122" t="s">
        <v>909</v>
      </c>
      <c r="E335" s="120" t="s">
        <v>1782</v>
      </c>
      <c r="F335" s="122" t="s">
        <v>910</v>
      </c>
      <c r="G335" s="121" t="s">
        <v>912</v>
      </c>
      <c r="H335" s="122">
        <v>2</v>
      </c>
      <c r="I335" s="123">
        <v>0.01</v>
      </c>
      <c r="J335" s="120" t="s">
        <v>7326</v>
      </c>
      <c r="K335" s="131">
        <v>44967.33</v>
      </c>
      <c r="L335" s="124">
        <v>42766</v>
      </c>
      <c r="M335" s="131">
        <v>0</v>
      </c>
      <c r="N335" s="131">
        <v>0</v>
      </c>
      <c r="P335" s="132" t="s">
        <v>466</v>
      </c>
    </row>
    <row r="336" spans="1:16" x14ac:dyDescent="0.2">
      <c r="A336" s="120" t="s">
        <v>2752</v>
      </c>
      <c r="B336" s="121" t="s">
        <v>2753</v>
      </c>
      <c r="C336" s="131">
        <v>13440546.199999999</v>
      </c>
      <c r="D336" s="122" t="s">
        <v>909</v>
      </c>
      <c r="E336" s="120" t="s">
        <v>1782</v>
      </c>
      <c r="F336" s="122" t="s">
        <v>910</v>
      </c>
      <c r="G336" s="121" t="s">
        <v>912</v>
      </c>
      <c r="H336" s="122">
        <v>2</v>
      </c>
      <c r="I336" s="123">
        <v>0.01</v>
      </c>
      <c r="J336" s="120" t="s">
        <v>7327</v>
      </c>
      <c r="K336" s="131">
        <v>134405.46</v>
      </c>
      <c r="L336" s="124">
        <v>42766</v>
      </c>
      <c r="M336" s="131">
        <v>0</v>
      </c>
      <c r="N336" s="131">
        <v>0</v>
      </c>
      <c r="P336" s="132" t="s">
        <v>466</v>
      </c>
    </row>
    <row r="337" spans="1:16" x14ac:dyDescent="0.2">
      <c r="A337" s="120" t="s">
        <v>2867</v>
      </c>
      <c r="B337" s="121" t="s">
        <v>2868</v>
      </c>
      <c r="C337" s="131">
        <v>28415676.719999999</v>
      </c>
      <c r="D337" s="122" t="s">
        <v>909</v>
      </c>
      <c r="E337" s="120" t="s">
        <v>1782</v>
      </c>
      <c r="F337" s="122" t="s">
        <v>910</v>
      </c>
      <c r="G337" s="121" t="s">
        <v>912</v>
      </c>
      <c r="H337" s="122">
        <v>2</v>
      </c>
      <c r="I337" s="123">
        <v>0.01</v>
      </c>
      <c r="J337" s="120" t="s">
        <v>7328</v>
      </c>
      <c r="K337" s="131">
        <v>284156.77</v>
      </c>
      <c r="L337" s="124">
        <v>42766</v>
      </c>
      <c r="M337" s="131">
        <v>0</v>
      </c>
      <c r="N337" s="131">
        <v>0</v>
      </c>
      <c r="P337" s="132" t="s">
        <v>466</v>
      </c>
    </row>
    <row r="338" spans="1:16" x14ac:dyDescent="0.2">
      <c r="A338" s="120" t="s">
        <v>4433</v>
      </c>
      <c r="B338" s="121" t="s">
        <v>4434</v>
      </c>
      <c r="C338" s="131">
        <v>12249749.25</v>
      </c>
      <c r="D338" s="122" t="s">
        <v>909</v>
      </c>
      <c r="E338" s="120" t="s">
        <v>921</v>
      </c>
      <c r="F338" s="122" t="s">
        <v>910</v>
      </c>
      <c r="G338" s="121" t="s">
        <v>912</v>
      </c>
      <c r="H338" s="122">
        <v>1</v>
      </c>
      <c r="I338" s="123">
        <v>0</v>
      </c>
      <c r="J338" s="120" t="s">
        <v>1491</v>
      </c>
      <c r="K338" s="131">
        <v>0</v>
      </c>
      <c r="L338" s="124">
        <v>42766</v>
      </c>
      <c r="M338" s="131">
        <v>0</v>
      </c>
      <c r="N338" s="131">
        <v>0</v>
      </c>
      <c r="P338" s="132" t="s">
        <v>466</v>
      </c>
    </row>
    <row r="339" spans="1:16" x14ac:dyDescent="0.2">
      <c r="A339" s="120" t="s">
        <v>474</v>
      </c>
      <c r="B339" s="121" t="s">
        <v>651</v>
      </c>
      <c r="C339" s="131">
        <v>1804854000</v>
      </c>
      <c r="D339" s="122" t="s">
        <v>909</v>
      </c>
      <c r="E339" s="120" t="s">
        <v>916</v>
      </c>
      <c r="F339" s="122" t="s">
        <v>910</v>
      </c>
      <c r="G339" s="121" t="s">
        <v>912</v>
      </c>
      <c r="H339" s="122">
        <v>1</v>
      </c>
      <c r="I339" s="123">
        <v>0</v>
      </c>
      <c r="J339" s="120" t="s">
        <v>652</v>
      </c>
      <c r="K339" s="131">
        <v>0</v>
      </c>
      <c r="L339" s="124">
        <v>42766</v>
      </c>
      <c r="M339" s="131">
        <v>0</v>
      </c>
      <c r="N339" s="131">
        <v>0</v>
      </c>
      <c r="P339" s="132" t="s">
        <v>466</v>
      </c>
    </row>
    <row r="340" spans="1:16" x14ac:dyDescent="0.2">
      <c r="A340" s="120" t="s">
        <v>79</v>
      </c>
      <c r="B340" s="121" t="s">
        <v>653</v>
      </c>
      <c r="C340" s="131">
        <v>13832942.51</v>
      </c>
      <c r="D340" s="122" t="s">
        <v>909</v>
      </c>
      <c r="E340" s="120" t="s">
        <v>1782</v>
      </c>
      <c r="F340" s="122" t="s">
        <v>910</v>
      </c>
      <c r="G340" s="121" t="s">
        <v>912</v>
      </c>
      <c r="H340" s="122">
        <v>2</v>
      </c>
      <c r="I340" s="123">
        <v>0.01</v>
      </c>
      <c r="J340" s="120" t="s">
        <v>7329</v>
      </c>
      <c r="K340" s="131">
        <v>138329.43</v>
      </c>
      <c r="L340" s="124">
        <v>42766</v>
      </c>
      <c r="M340" s="131">
        <v>0</v>
      </c>
      <c r="N340" s="131">
        <v>0</v>
      </c>
      <c r="P340" s="132" t="s">
        <v>466</v>
      </c>
    </row>
    <row r="341" spans="1:16" x14ac:dyDescent="0.2">
      <c r="A341" s="120" t="s">
        <v>361</v>
      </c>
      <c r="B341" s="121" t="s">
        <v>654</v>
      </c>
      <c r="C341" s="131">
        <v>17917507.600000001</v>
      </c>
      <c r="D341" s="122" t="s">
        <v>909</v>
      </c>
      <c r="E341" s="120" t="s">
        <v>1782</v>
      </c>
      <c r="F341" s="122" t="s">
        <v>910</v>
      </c>
      <c r="G341" s="121" t="s">
        <v>912</v>
      </c>
      <c r="H341" s="122">
        <v>2</v>
      </c>
      <c r="I341" s="123">
        <v>0.01</v>
      </c>
      <c r="J341" s="120" t="s">
        <v>7330</v>
      </c>
      <c r="K341" s="131">
        <v>179175.08</v>
      </c>
      <c r="L341" s="124">
        <v>42766</v>
      </c>
      <c r="M341" s="131">
        <v>0</v>
      </c>
      <c r="N341" s="131">
        <v>0</v>
      </c>
      <c r="P341" s="132" t="s">
        <v>466</v>
      </c>
    </row>
    <row r="342" spans="1:16" x14ac:dyDescent="0.2">
      <c r="A342" s="120" t="s">
        <v>394</v>
      </c>
      <c r="B342" s="121" t="s">
        <v>655</v>
      </c>
      <c r="C342" s="131">
        <v>10311191.060000001</v>
      </c>
      <c r="D342" s="122" t="s">
        <v>909</v>
      </c>
      <c r="E342" s="120" t="s">
        <v>1782</v>
      </c>
      <c r="F342" s="122" t="s">
        <v>910</v>
      </c>
      <c r="G342" s="121" t="s">
        <v>912</v>
      </c>
      <c r="H342" s="122">
        <v>2</v>
      </c>
      <c r="I342" s="123">
        <v>0.01</v>
      </c>
      <c r="J342" s="120" t="s">
        <v>7331</v>
      </c>
      <c r="K342" s="131">
        <v>103111.91</v>
      </c>
      <c r="L342" s="124">
        <v>42766</v>
      </c>
      <c r="M342" s="131">
        <v>0</v>
      </c>
      <c r="N342" s="131">
        <v>0</v>
      </c>
      <c r="P342" s="132" t="s">
        <v>466</v>
      </c>
    </row>
    <row r="343" spans="1:16" x14ac:dyDescent="0.2">
      <c r="A343" s="120" t="s">
        <v>525</v>
      </c>
      <c r="B343" s="121" t="s">
        <v>656</v>
      </c>
      <c r="C343" s="131">
        <v>9593460.7899999991</v>
      </c>
      <c r="D343" s="122" t="s">
        <v>909</v>
      </c>
      <c r="E343" s="120" t="s">
        <v>1782</v>
      </c>
      <c r="F343" s="122" t="s">
        <v>910</v>
      </c>
      <c r="G343" s="121" t="s">
        <v>912</v>
      </c>
      <c r="H343" s="122">
        <v>2</v>
      </c>
      <c r="I343" s="123">
        <v>0.01</v>
      </c>
      <c r="J343" s="120" t="s">
        <v>7332</v>
      </c>
      <c r="K343" s="131">
        <v>95934.61</v>
      </c>
      <c r="L343" s="124">
        <v>42766</v>
      </c>
      <c r="M343" s="131">
        <v>0</v>
      </c>
      <c r="N343" s="131">
        <v>0</v>
      </c>
      <c r="P343" s="132" t="s">
        <v>466</v>
      </c>
    </row>
    <row r="344" spans="1:16" x14ac:dyDescent="0.2">
      <c r="A344" s="120" t="s">
        <v>407</v>
      </c>
      <c r="B344" s="121" t="s">
        <v>657</v>
      </c>
      <c r="C344" s="131">
        <v>8410138.3499999996</v>
      </c>
      <c r="D344" s="122" t="s">
        <v>909</v>
      </c>
      <c r="E344" s="120" t="s">
        <v>1782</v>
      </c>
      <c r="F344" s="122" t="s">
        <v>910</v>
      </c>
      <c r="G344" s="121" t="s">
        <v>912</v>
      </c>
      <c r="H344" s="122">
        <v>2</v>
      </c>
      <c r="I344" s="123">
        <v>0.01</v>
      </c>
      <c r="J344" s="120" t="s">
        <v>7333</v>
      </c>
      <c r="K344" s="131">
        <v>84101.38</v>
      </c>
      <c r="L344" s="124">
        <v>42766</v>
      </c>
      <c r="M344" s="131">
        <v>0</v>
      </c>
      <c r="N344" s="131">
        <v>0</v>
      </c>
      <c r="P344" s="132" t="s">
        <v>466</v>
      </c>
    </row>
    <row r="345" spans="1:16" x14ac:dyDescent="0.2">
      <c r="A345" s="120" t="s">
        <v>465</v>
      </c>
      <c r="B345" s="121" t="s">
        <v>658</v>
      </c>
      <c r="C345" s="131">
        <v>16472902.460000001</v>
      </c>
      <c r="D345" s="122" t="s">
        <v>909</v>
      </c>
      <c r="E345" s="120" t="s">
        <v>1782</v>
      </c>
      <c r="F345" s="122" t="s">
        <v>910</v>
      </c>
      <c r="G345" s="121" t="s">
        <v>912</v>
      </c>
      <c r="H345" s="122">
        <v>2</v>
      </c>
      <c r="I345" s="123">
        <v>0.01</v>
      </c>
      <c r="J345" s="120" t="s">
        <v>7334</v>
      </c>
      <c r="K345" s="131">
        <v>164729.01999999999</v>
      </c>
      <c r="L345" s="124">
        <v>42766</v>
      </c>
      <c r="M345" s="131">
        <v>0</v>
      </c>
      <c r="N345" s="131">
        <v>0</v>
      </c>
      <c r="P345" s="132" t="s">
        <v>466</v>
      </c>
    </row>
    <row r="346" spans="1:16" x14ac:dyDescent="0.2">
      <c r="A346" s="120" t="s">
        <v>258</v>
      </c>
      <c r="B346" s="121" t="s">
        <v>659</v>
      </c>
      <c r="C346" s="131">
        <v>20232714.149999999</v>
      </c>
      <c r="D346" s="122" t="s">
        <v>909</v>
      </c>
      <c r="E346" s="120" t="s">
        <v>1782</v>
      </c>
      <c r="F346" s="122" t="s">
        <v>910</v>
      </c>
      <c r="G346" s="121" t="s">
        <v>912</v>
      </c>
      <c r="H346" s="122">
        <v>2</v>
      </c>
      <c r="I346" s="123">
        <v>0.01</v>
      </c>
      <c r="J346" s="120" t="s">
        <v>7335</v>
      </c>
      <c r="K346" s="131">
        <v>202327.14</v>
      </c>
      <c r="L346" s="124">
        <v>42766</v>
      </c>
      <c r="M346" s="131">
        <v>0</v>
      </c>
      <c r="N346" s="131">
        <v>0</v>
      </c>
      <c r="P346" s="132" t="s">
        <v>466</v>
      </c>
    </row>
    <row r="347" spans="1:16" x14ac:dyDescent="0.2">
      <c r="A347" s="120" t="s">
        <v>286</v>
      </c>
      <c r="B347" s="121" t="s">
        <v>660</v>
      </c>
      <c r="C347" s="131">
        <v>13385579.369999999</v>
      </c>
      <c r="D347" s="122" t="s">
        <v>909</v>
      </c>
      <c r="E347" s="120" t="s">
        <v>1782</v>
      </c>
      <c r="F347" s="122" t="s">
        <v>910</v>
      </c>
      <c r="G347" s="121" t="s">
        <v>912</v>
      </c>
      <c r="H347" s="122">
        <v>2</v>
      </c>
      <c r="I347" s="123">
        <v>0.01</v>
      </c>
      <c r="J347" s="120" t="s">
        <v>7336</v>
      </c>
      <c r="K347" s="131">
        <v>133855.79</v>
      </c>
      <c r="L347" s="124">
        <v>42766</v>
      </c>
      <c r="M347" s="131">
        <v>0</v>
      </c>
      <c r="N347" s="131">
        <v>0</v>
      </c>
      <c r="P347" s="132" t="s">
        <v>466</v>
      </c>
    </row>
    <row r="348" spans="1:16" x14ac:dyDescent="0.2">
      <c r="A348" s="120" t="s">
        <v>140</v>
      </c>
      <c r="B348" s="121" t="s">
        <v>661</v>
      </c>
      <c r="C348" s="131">
        <v>17428151.52</v>
      </c>
      <c r="D348" s="122" t="s">
        <v>909</v>
      </c>
      <c r="E348" s="120" t="s">
        <v>1782</v>
      </c>
      <c r="F348" s="122" t="s">
        <v>910</v>
      </c>
      <c r="G348" s="121" t="s">
        <v>912</v>
      </c>
      <c r="H348" s="122">
        <v>2</v>
      </c>
      <c r="I348" s="123">
        <v>0.01</v>
      </c>
      <c r="J348" s="120" t="s">
        <v>7337</v>
      </c>
      <c r="K348" s="131">
        <v>174281.52</v>
      </c>
      <c r="L348" s="124">
        <v>42766</v>
      </c>
      <c r="M348" s="131">
        <v>0</v>
      </c>
      <c r="N348" s="131">
        <v>0</v>
      </c>
      <c r="P348" s="132" t="s">
        <v>466</v>
      </c>
    </row>
    <row r="349" spans="1:16" x14ac:dyDescent="0.2">
      <c r="A349" s="120" t="s">
        <v>1079</v>
      </c>
      <c r="B349" s="121" t="s">
        <v>1104</v>
      </c>
      <c r="C349" s="131">
        <v>18450360.66</v>
      </c>
      <c r="D349" s="122" t="s">
        <v>909</v>
      </c>
      <c r="E349" s="120" t="s">
        <v>1782</v>
      </c>
      <c r="F349" s="122" t="s">
        <v>910</v>
      </c>
      <c r="G349" s="121" t="s">
        <v>912</v>
      </c>
      <c r="H349" s="122">
        <v>2</v>
      </c>
      <c r="I349" s="123">
        <v>0.01</v>
      </c>
      <c r="J349" s="120" t="s">
        <v>7338</v>
      </c>
      <c r="K349" s="131">
        <v>184503.61</v>
      </c>
      <c r="L349" s="124">
        <v>42766</v>
      </c>
      <c r="M349" s="131">
        <v>0</v>
      </c>
      <c r="N349" s="131">
        <v>0</v>
      </c>
      <c r="P349" s="132" t="s">
        <v>466</v>
      </c>
    </row>
    <row r="350" spans="1:16" x14ac:dyDescent="0.2">
      <c r="A350" s="120" t="s">
        <v>1262</v>
      </c>
      <c r="B350" s="121" t="s">
        <v>1297</v>
      </c>
      <c r="C350" s="131">
        <v>4451431.74</v>
      </c>
      <c r="D350" s="122" t="s">
        <v>909</v>
      </c>
      <c r="E350" s="120" t="s">
        <v>1782</v>
      </c>
      <c r="F350" s="122" t="s">
        <v>910</v>
      </c>
      <c r="G350" s="121" t="s">
        <v>912</v>
      </c>
      <c r="H350" s="122">
        <v>2</v>
      </c>
      <c r="I350" s="123">
        <v>0.01</v>
      </c>
      <c r="J350" s="120" t="s">
        <v>7339</v>
      </c>
      <c r="K350" s="131">
        <v>44514.32</v>
      </c>
      <c r="L350" s="124">
        <v>42766</v>
      </c>
      <c r="M350" s="131">
        <v>0</v>
      </c>
      <c r="N350" s="131">
        <v>0</v>
      </c>
      <c r="P350" s="132" t="s">
        <v>466</v>
      </c>
    </row>
    <row r="351" spans="1:16" x14ac:dyDescent="0.2">
      <c r="A351" s="120" t="s">
        <v>1285</v>
      </c>
      <c r="B351" s="121" t="s">
        <v>1298</v>
      </c>
      <c r="C351" s="131">
        <v>3045871.61</v>
      </c>
      <c r="D351" s="122" t="s">
        <v>909</v>
      </c>
      <c r="E351" s="120" t="s">
        <v>1782</v>
      </c>
      <c r="F351" s="122" t="s">
        <v>910</v>
      </c>
      <c r="G351" s="121" t="s">
        <v>912</v>
      </c>
      <c r="H351" s="122">
        <v>2</v>
      </c>
      <c r="I351" s="123">
        <v>0.01</v>
      </c>
      <c r="J351" s="120" t="s">
        <v>7340</v>
      </c>
      <c r="K351" s="131">
        <v>30458.720000000001</v>
      </c>
      <c r="L351" s="124">
        <v>42766</v>
      </c>
      <c r="M351" s="131">
        <v>0</v>
      </c>
      <c r="N351" s="131">
        <v>0</v>
      </c>
      <c r="P351" s="132" t="s">
        <v>466</v>
      </c>
    </row>
    <row r="352" spans="1:16" x14ac:dyDescent="0.2">
      <c r="A352" s="120" t="s">
        <v>1540</v>
      </c>
      <c r="B352" s="121" t="s">
        <v>1580</v>
      </c>
      <c r="C352" s="131">
        <v>13150023.66</v>
      </c>
      <c r="D352" s="122" t="s">
        <v>909</v>
      </c>
      <c r="E352" s="120" t="s">
        <v>1782</v>
      </c>
      <c r="F352" s="122" t="s">
        <v>910</v>
      </c>
      <c r="G352" s="121" t="s">
        <v>912</v>
      </c>
      <c r="H352" s="122">
        <v>2</v>
      </c>
      <c r="I352" s="123">
        <v>0.01</v>
      </c>
      <c r="J352" s="120" t="s">
        <v>7341</v>
      </c>
      <c r="K352" s="131">
        <v>131500.24</v>
      </c>
      <c r="L352" s="124">
        <v>42766</v>
      </c>
      <c r="M352" s="131">
        <v>0</v>
      </c>
      <c r="N352" s="131">
        <v>0</v>
      </c>
      <c r="P352" s="132" t="s">
        <v>466</v>
      </c>
    </row>
    <row r="353" spans="1:16" x14ac:dyDescent="0.2">
      <c r="A353" s="120" t="s">
        <v>2754</v>
      </c>
      <c r="B353" s="121" t="s">
        <v>2755</v>
      </c>
      <c r="C353" s="131">
        <v>7156907.8899999997</v>
      </c>
      <c r="D353" s="122" t="s">
        <v>909</v>
      </c>
      <c r="E353" s="120" t="s">
        <v>1782</v>
      </c>
      <c r="F353" s="122" t="s">
        <v>910</v>
      </c>
      <c r="G353" s="121" t="s">
        <v>912</v>
      </c>
      <c r="H353" s="122">
        <v>2</v>
      </c>
      <c r="I353" s="123">
        <v>0.01</v>
      </c>
      <c r="J353" s="120" t="s">
        <v>7342</v>
      </c>
      <c r="K353" s="131">
        <v>71569.08</v>
      </c>
      <c r="L353" s="124">
        <v>42766</v>
      </c>
      <c r="M353" s="131">
        <v>0</v>
      </c>
      <c r="N353" s="131">
        <v>0</v>
      </c>
      <c r="P353" s="132" t="s">
        <v>466</v>
      </c>
    </row>
    <row r="354" spans="1:16" x14ac:dyDescent="0.2">
      <c r="A354" s="120" t="s">
        <v>2869</v>
      </c>
      <c r="B354" s="121" t="s">
        <v>2870</v>
      </c>
      <c r="C354" s="131">
        <v>29805025.059999999</v>
      </c>
      <c r="D354" s="122" t="s">
        <v>909</v>
      </c>
      <c r="E354" s="120" t="s">
        <v>1782</v>
      </c>
      <c r="F354" s="122" t="s">
        <v>910</v>
      </c>
      <c r="G354" s="121" t="s">
        <v>912</v>
      </c>
      <c r="H354" s="122">
        <v>2</v>
      </c>
      <c r="I354" s="123">
        <v>0.01</v>
      </c>
      <c r="J354" s="120" t="s">
        <v>7343</v>
      </c>
      <c r="K354" s="131">
        <v>298050.25</v>
      </c>
      <c r="L354" s="124">
        <v>42766</v>
      </c>
      <c r="M354" s="131">
        <v>0</v>
      </c>
      <c r="N354" s="131">
        <v>0</v>
      </c>
      <c r="P354" s="132" t="s">
        <v>466</v>
      </c>
    </row>
    <row r="355" spans="1:16" x14ac:dyDescent="0.2">
      <c r="A355" s="120" t="s">
        <v>4435</v>
      </c>
      <c r="B355" s="121" t="s">
        <v>4436</v>
      </c>
      <c r="C355" s="131">
        <v>38200201.770000003</v>
      </c>
      <c r="D355" s="122" t="s">
        <v>909</v>
      </c>
      <c r="E355" s="120" t="s">
        <v>921</v>
      </c>
      <c r="F355" s="122" t="s">
        <v>910</v>
      </c>
      <c r="G355" s="121" t="s">
        <v>912</v>
      </c>
      <c r="H355" s="122">
        <v>1</v>
      </c>
      <c r="I355" s="123">
        <v>0</v>
      </c>
      <c r="J355" s="120" t="s">
        <v>1491</v>
      </c>
      <c r="K355" s="131">
        <v>0</v>
      </c>
      <c r="L355" s="124">
        <v>42766</v>
      </c>
      <c r="M355" s="131">
        <v>0</v>
      </c>
      <c r="N355" s="131">
        <v>0</v>
      </c>
      <c r="P355" s="132" t="s">
        <v>466</v>
      </c>
    </row>
    <row r="356" spans="1:16" x14ac:dyDescent="0.2">
      <c r="A356" s="120" t="s">
        <v>4437</v>
      </c>
      <c r="B356" s="121" t="s">
        <v>4438</v>
      </c>
      <c r="C356" s="131">
        <v>11147073.1</v>
      </c>
      <c r="D356" s="122" t="s">
        <v>909</v>
      </c>
      <c r="E356" s="120" t="s">
        <v>921</v>
      </c>
      <c r="F356" s="122" t="s">
        <v>910</v>
      </c>
      <c r="G356" s="121" t="s">
        <v>912</v>
      </c>
      <c r="H356" s="122">
        <v>1</v>
      </c>
      <c r="I356" s="123">
        <v>0</v>
      </c>
      <c r="J356" s="120" t="s">
        <v>1491</v>
      </c>
      <c r="K356" s="131">
        <v>0</v>
      </c>
      <c r="L356" s="124">
        <v>42766</v>
      </c>
      <c r="M356" s="131">
        <v>0</v>
      </c>
      <c r="N356" s="131">
        <v>0</v>
      </c>
      <c r="P356" s="132" t="s">
        <v>466</v>
      </c>
    </row>
    <row r="357" spans="1:16" x14ac:dyDescent="0.2">
      <c r="A357" s="120" t="s">
        <v>139</v>
      </c>
      <c r="B357" s="121" t="s">
        <v>662</v>
      </c>
      <c r="C357" s="131">
        <v>9024270</v>
      </c>
      <c r="D357" s="122" t="s">
        <v>909</v>
      </c>
      <c r="E357" s="120" t="s">
        <v>1782</v>
      </c>
      <c r="F357" s="122" t="s">
        <v>910</v>
      </c>
      <c r="G357" s="121" t="s">
        <v>912</v>
      </c>
      <c r="H357" s="122">
        <v>2</v>
      </c>
      <c r="I357" s="123">
        <v>0.01</v>
      </c>
      <c r="J357" s="120" t="s">
        <v>7344</v>
      </c>
      <c r="K357" s="131">
        <v>90242.7</v>
      </c>
      <c r="L357" s="124">
        <v>42766</v>
      </c>
      <c r="M357" s="131">
        <v>0</v>
      </c>
      <c r="N357" s="131">
        <v>0</v>
      </c>
      <c r="P357" s="132" t="s">
        <v>466</v>
      </c>
    </row>
    <row r="358" spans="1:16" x14ac:dyDescent="0.2">
      <c r="A358" s="120" t="s">
        <v>25</v>
      </c>
      <c r="B358" s="121" t="s">
        <v>663</v>
      </c>
      <c r="C358" s="131">
        <v>14112694.880000001</v>
      </c>
      <c r="D358" s="122" t="s">
        <v>909</v>
      </c>
      <c r="E358" s="120" t="s">
        <v>1782</v>
      </c>
      <c r="F358" s="122" t="s">
        <v>910</v>
      </c>
      <c r="G358" s="121" t="s">
        <v>912</v>
      </c>
      <c r="H358" s="122">
        <v>2</v>
      </c>
      <c r="I358" s="123">
        <v>0.01</v>
      </c>
      <c r="J358" s="120" t="s">
        <v>7345</v>
      </c>
      <c r="K358" s="131">
        <v>141126.95000000001</v>
      </c>
      <c r="L358" s="124">
        <v>42766</v>
      </c>
      <c r="M358" s="131">
        <v>0</v>
      </c>
      <c r="N358" s="131">
        <v>0</v>
      </c>
      <c r="P358" s="132" t="s">
        <v>466</v>
      </c>
    </row>
    <row r="359" spans="1:16" x14ac:dyDescent="0.2">
      <c r="A359" s="120" t="s">
        <v>360</v>
      </c>
      <c r="B359" s="121" t="s">
        <v>664</v>
      </c>
      <c r="C359" s="131">
        <v>7790110.8300000001</v>
      </c>
      <c r="D359" s="122" t="s">
        <v>909</v>
      </c>
      <c r="E359" s="120" t="s">
        <v>1782</v>
      </c>
      <c r="F359" s="122" t="s">
        <v>910</v>
      </c>
      <c r="G359" s="121" t="s">
        <v>912</v>
      </c>
      <c r="H359" s="122">
        <v>2</v>
      </c>
      <c r="I359" s="123">
        <v>0.01</v>
      </c>
      <c r="J359" s="120" t="s">
        <v>7346</v>
      </c>
      <c r="K359" s="131">
        <v>77901.11</v>
      </c>
      <c r="L359" s="124">
        <v>42766</v>
      </c>
      <c r="M359" s="131">
        <v>0</v>
      </c>
      <c r="N359" s="131">
        <v>0</v>
      </c>
      <c r="P359" s="132" t="s">
        <v>466</v>
      </c>
    </row>
    <row r="360" spans="1:16" x14ac:dyDescent="0.2">
      <c r="A360" s="120" t="s">
        <v>522</v>
      </c>
      <c r="B360" s="121" t="s">
        <v>665</v>
      </c>
      <c r="C360" s="131">
        <v>6840095.8499999996</v>
      </c>
      <c r="D360" s="122" t="s">
        <v>909</v>
      </c>
      <c r="E360" s="120" t="s">
        <v>1782</v>
      </c>
      <c r="F360" s="122" t="s">
        <v>910</v>
      </c>
      <c r="G360" s="121" t="s">
        <v>912</v>
      </c>
      <c r="H360" s="122">
        <v>2</v>
      </c>
      <c r="I360" s="123">
        <v>0.01</v>
      </c>
      <c r="J360" s="120" t="s">
        <v>7347</v>
      </c>
      <c r="K360" s="131">
        <v>68400.960000000006</v>
      </c>
      <c r="L360" s="124">
        <v>42766</v>
      </c>
      <c r="M360" s="131">
        <v>0</v>
      </c>
      <c r="N360" s="131">
        <v>0</v>
      </c>
      <c r="P360" s="132" t="s">
        <v>466</v>
      </c>
    </row>
    <row r="361" spans="1:16" x14ac:dyDescent="0.2">
      <c r="A361" s="120" t="s">
        <v>69</v>
      </c>
      <c r="B361" s="121" t="s">
        <v>666</v>
      </c>
      <c r="C361" s="131">
        <v>26266461.390000001</v>
      </c>
      <c r="D361" s="122" t="s">
        <v>909</v>
      </c>
      <c r="E361" s="120" t="s">
        <v>1782</v>
      </c>
      <c r="F361" s="122" t="s">
        <v>910</v>
      </c>
      <c r="G361" s="121" t="s">
        <v>912</v>
      </c>
      <c r="H361" s="122">
        <v>2</v>
      </c>
      <c r="I361" s="123">
        <v>0.01</v>
      </c>
      <c r="J361" s="120" t="s">
        <v>7348</v>
      </c>
      <c r="K361" s="131">
        <v>262664.61</v>
      </c>
      <c r="L361" s="124">
        <v>42766</v>
      </c>
      <c r="M361" s="131">
        <v>0</v>
      </c>
      <c r="N361" s="131">
        <v>0</v>
      </c>
      <c r="P361" s="132" t="s">
        <v>466</v>
      </c>
    </row>
    <row r="362" spans="1:16" x14ac:dyDescent="0.2">
      <c r="A362" s="120" t="s">
        <v>403</v>
      </c>
      <c r="B362" s="121" t="s">
        <v>667</v>
      </c>
      <c r="C362" s="131">
        <v>14112213.59</v>
      </c>
      <c r="D362" s="122" t="s">
        <v>909</v>
      </c>
      <c r="E362" s="120" t="s">
        <v>1782</v>
      </c>
      <c r="F362" s="122" t="s">
        <v>910</v>
      </c>
      <c r="G362" s="121" t="s">
        <v>912</v>
      </c>
      <c r="H362" s="122">
        <v>2</v>
      </c>
      <c r="I362" s="123">
        <v>0.01</v>
      </c>
      <c r="J362" s="120" t="s">
        <v>7349</v>
      </c>
      <c r="K362" s="131">
        <v>141122.14000000001</v>
      </c>
      <c r="L362" s="124">
        <v>42766</v>
      </c>
      <c r="M362" s="131">
        <v>0</v>
      </c>
      <c r="N362" s="131">
        <v>0</v>
      </c>
      <c r="P362" s="132" t="s">
        <v>466</v>
      </c>
    </row>
    <row r="363" spans="1:16" x14ac:dyDescent="0.2">
      <c r="A363" s="120" t="s">
        <v>21</v>
      </c>
      <c r="B363" s="121" t="s">
        <v>668</v>
      </c>
      <c r="C363" s="131">
        <v>15856063.52</v>
      </c>
      <c r="D363" s="122" t="s">
        <v>909</v>
      </c>
      <c r="E363" s="120" t="s">
        <v>1782</v>
      </c>
      <c r="F363" s="122" t="s">
        <v>910</v>
      </c>
      <c r="G363" s="121" t="s">
        <v>912</v>
      </c>
      <c r="H363" s="122">
        <v>2</v>
      </c>
      <c r="I363" s="123">
        <v>0.01</v>
      </c>
      <c r="J363" s="120" t="s">
        <v>7350</v>
      </c>
      <c r="K363" s="131">
        <v>158560.64000000001</v>
      </c>
      <c r="L363" s="124">
        <v>42766</v>
      </c>
      <c r="M363" s="131">
        <v>0</v>
      </c>
      <c r="N363" s="131">
        <v>0</v>
      </c>
      <c r="P363" s="132" t="s">
        <v>466</v>
      </c>
    </row>
    <row r="364" spans="1:16" x14ac:dyDescent="0.2">
      <c r="A364" s="120" t="s">
        <v>436</v>
      </c>
      <c r="B364" s="121" t="s">
        <v>669</v>
      </c>
      <c r="C364" s="131">
        <v>13393460.560000001</v>
      </c>
      <c r="D364" s="122" t="s">
        <v>909</v>
      </c>
      <c r="E364" s="120" t="s">
        <v>1782</v>
      </c>
      <c r="F364" s="122" t="s">
        <v>910</v>
      </c>
      <c r="G364" s="121" t="s">
        <v>912</v>
      </c>
      <c r="H364" s="122">
        <v>2</v>
      </c>
      <c r="I364" s="123">
        <v>0.01</v>
      </c>
      <c r="J364" s="120" t="s">
        <v>7351</v>
      </c>
      <c r="K364" s="131">
        <v>133934.60999999999</v>
      </c>
      <c r="L364" s="124">
        <v>42766</v>
      </c>
      <c r="M364" s="131">
        <v>0</v>
      </c>
      <c r="N364" s="131">
        <v>0</v>
      </c>
      <c r="P364" s="132" t="s">
        <v>466</v>
      </c>
    </row>
    <row r="365" spans="1:16" x14ac:dyDescent="0.2">
      <c r="A365" s="120" t="s">
        <v>451</v>
      </c>
      <c r="B365" s="121" t="s">
        <v>670</v>
      </c>
      <c r="C365" s="131">
        <v>29877853.93</v>
      </c>
      <c r="D365" s="122" t="s">
        <v>909</v>
      </c>
      <c r="E365" s="120" t="s">
        <v>1782</v>
      </c>
      <c r="F365" s="122" t="s">
        <v>910</v>
      </c>
      <c r="G365" s="121" t="s">
        <v>912</v>
      </c>
      <c r="H365" s="122">
        <v>2</v>
      </c>
      <c r="I365" s="123">
        <v>0.01</v>
      </c>
      <c r="J365" s="120" t="s">
        <v>7352</v>
      </c>
      <c r="K365" s="131">
        <v>298778.53999999998</v>
      </c>
      <c r="L365" s="124">
        <v>42766</v>
      </c>
      <c r="M365" s="131">
        <v>0</v>
      </c>
      <c r="N365" s="131">
        <v>0</v>
      </c>
      <c r="P365" s="132" t="s">
        <v>466</v>
      </c>
    </row>
    <row r="366" spans="1:16" x14ac:dyDescent="0.2">
      <c r="A366" s="120" t="s">
        <v>1072</v>
      </c>
      <c r="B366" s="121" t="s">
        <v>1105</v>
      </c>
      <c r="C366" s="131">
        <v>12453492.6</v>
      </c>
      <c r="D366" s="122" t="s">
        <v>909</v>
      </c>
      <c r="E366" s="120" t="s">
        <v>921</v>
      </c>
      <c r="F366" s="122" t="s">
        <v>910</v>
      </c>
      <c r="G366" s="121" t="s">
        <v>912</v>
      </c>
      <c r="H366" s="122">
        <v>1</v>
      </c>
      <c r="I366" s="123">
        <v>0</v>
      </c>
      <c r="J366" s="120" t="s">
        <v>1491</v>
      </c>
      <c r="K366" s="131">
        <v>0</v>
      </c>
      <c r="L366" s="124">
        <v>42766</v>
      </c>
      <c r="M366" s="131">
        <v>0</v>
      </c>
      <c r="N366" s="131">
        <v>0</v>
      </c>
      <c r="P366" s="132" t="s">
        <v>466</v>
      </c>
    </row>
    <row r="367" spans="1:16" x14ac:dyDescent="0.2">
      <c r="A367" s="120" t="s">
        <v>1227</v>
      </c>
      <c r="B367" s="121" t="s">
        <v>1240</v>
      </c>
      <c r="C367" s="131">
        <v>3880736.91</v>
      </c>
      <c r="D367" s="122" t="s">
        <v>909</v>
      </c>
      <c r="E367" s="120" t="s">
        <v>1782</v>
      </c>
      <c r="F367" s="122" t="s">
        <v>910</v>
      </c>
      <c r="G367" s="121" t="s">
        <v>912</v>
      </c>
      <c r="H367" s="122">
        <v>2</v>
      </c>
      <c r="I367" s="123">
        <v>0.01</v>
      </c>
      <c r="J367" s="120" t="s">
        <v>7353</v>
      </c>
      <c r="K367" s="131">
        <v>38807.370000000003</v>
      </c>
      <c r="L367" s="124">
        <v>42766</v>
      </c>
      <c r="M367" s="131">
        <v>0</v>
      </c>
      <c r="N367" s="131">
        <v>0</v>
      </c>
      <c r="P367" s="132" t="s">
        <v>466</v>
      </c>
    </row>
    <row r="368" spans="1:16" x14ac:dyDescent="0.2">
      <c r="A368" s="120" t="s">
        <v>1274</v>
      </c>
      <c r="B368" s="121" t="s">
        <v>1299</v>
      </c>
      <c r="C368" s="131">
        <v>3882060.47</v>
      </c>
      <c r="D368" s="122" t="s">
        <v>909</v>
      </c>
      <c r="E368" s="120" t="s">
        <v>1782</v>
      </c>
      <c r="F368" s="122" t="s">
        <v>910</v>
      </c>
      <c r="G368" s="121" t="s">
        <v>912</v>
      </c>
      <c r="H368" s="122">
        <v>2</v>
      </c>
      <c r="I368" s="123">
        <v>0.01</v>
      </c>
      <c r="J368" s="120" t="s">
        <v>7354</v>
      </c>
      <c r="K368" s="131">
        <v>38820.6</v>
      </c>
      <c r="L368" s="124">
        <v>42766</v>
      </c>
      <c r="M368" s="131">
        <v>0</v>
      </c>
      <c r="N368" s="131">
        <v>0</v>
      </c>
      <c r="P368" s="132" t="s">
        <v>466</v>
      </c>
    </row>
    <row r="369" spans="1:16" x14ac:dyDescent="0.2">
      <c r="A369" s="120" t="s">
        <v>1553</v>
      </c>
      <c r="B369" s="121" t="s">
        <v>1581</v>
      </c>
      <c r="C369" s="131">
        <v>6611595.3200000003</v>
      </c>
      <c r="D369" s="122" t="s">
        <v>909</v>
      </c>
      <c r="E369" s="120" t="s">
        <v>921</v>
      </c>
      <c r="F369" s="122" t="s">
        <v>910</v>
      </c>
      <c r="G369" s="121" t="s">
        <v>912</v>
      </c>
      <c r="H369" s="122">
        <v>1</v>
      </c>
      <c r="I369" s="123">
        <v>0</v>
      </c>
      <c r="J369" s="120" t="s">
        <v>1491</v>
      </c>
      <c r="K369" s="131">
        <v>0</v>
      </c>
      <c r="L369" s="124">
        <v>42766</v>
      </c>
      <c r="M369" s="131">
        <v>0</v>
      </c>
      <c r="N369" s="131">
        <v>0</v>
      </c>
      <c r="P369" s="132" t="s">
        <v>466</v>
      </c>
    </row>
    <row r="370" spans="1:16" x14ac:dyDescent="0.2">
      <c r="A370" s="120" t="s">
        <v>1556</v>
      </c>
      <c r="B370" s="121" t="s">
        <v>1582</v>
      </c>
      <c r="C370" s="131">
        <v>6611595.3200000003</v>
      </c>
      <c r="D370" s="122" t="s">
        <v>909</v>
      </c>
      <c r="E370" s="120" t="s">
        <v>921</v>
      </c>
      <c r="F370" s="122" t="s">
        <v>910</v>
      </c>
      <c r="G370" s="121" t="s">
        <v>912</v>
      </c>
      <c r="H370" s="122">
        <v>1</v>
      </c>
      <c r="I370" s="123">
        <v>0</v>
      </c>
      <c r="J370" s="120" t="s">
        <v>1491</v>
      </c>
      <c r="K370" s="131">
        <v>0</v>
      </c>
      <c r="L370" s="124">
        <v>42766</v>
      </c>
      <c r="M370" s="131">
        <v>0</v>
      </c>
      <c r="N370" s="131">
        <v>0</v>
      </c>
      <c r="P370" s="132" t="s">
        <v>466</v>
      </c>
    </row>
    <row r="371" spans="1:16" x14ac:dyDescent="0.2">
      <c r="A371" s="120" t="s">
        <v>2871</v>
      </c>
      <c r="B371" s="121" t="s">
        <v>2872</v>
      </c>
      <c r="C371" s="131">
        <v>25527172.739999998</v>
      </c>
      <c r="D371" s="122" t="s">
        <v>909</v>
      </c>
      <c r="E371" s="120" t="s">
        <v>1782</v>
      </c>
      <c r="F371" s="122" t="s">
        <v>910</v>
      </c>
      <c r="G371" s="121" t="s">
        <v>912</v>
      </c>
      <c r="H371" s="122">
        <v>2</v>
      </c>
      <c r="I371" s="123">
        <v>0.01</v>
      </c>
      <c r="J371" s="120" t="s">
        <v>7355</v>
      </c>
      <c r="K371" s="131">
        <v>255271.73</v>
      </c>
      <c r="L371" s="124">
        <v>42766</v>
      </c>
      <c r="M371" s="131">
        <v>0</v>
      </c>
      <c r="N371" s="131">
        <v>0</v>
      </c>
      <c r="P371" s="132" t="s">
        <v>466</v>
      </c>
    </row>
    <row r="372" spans="1:16" x14ac:dyDescent="0.2">
      <c r="A372" s="120" t="s">
        <v>2873</v>
      </c>
      <c r="B372" s="121" t="s">
        <v>2874</v>
      </c>
      <c r="C372" s="131">
        <v>28470813.809999999</v>
      </c>
      <c r="D372" s="122" t="s">
        <v>909</v>
      </c>
      <c r="E372" s="120" t="s">
        <v>1782</v>
      </c>
      <c r="F372" s="122" t="s">
        <v>910</v>
      </c>
      <c r="G372" s="121" t="s">
        <v>912</v>
      </c>
      <c r="H372" s="122">
        <v>2</v>
      </c>
      <c r="I372" s="123">
        <v>0.01</v>
      </c>
      <c r="J372" s="120" t="s">
        <v>7356</v>
      </c>
      <c r="K372" s="131">
        <v>284708.14</v>
      </c>
      <c r="L372" s="124">
        <v>42766</v>
      </c>
      <c r="M372" s="131">
        <v>0</v>
      </c>
      <c r="N372" s="131">
        <v>0</v>
      </c>
      <c r="P372" s="132" t="s">
        <v>466</v>
      </c>
    </row>
    <row r="373" spans="1:16" x14ac:dyDescent="0.2">
      <c r="A373" s="120" t="s">
        <v>2987</v>
      </c>
      <c r="B373" s="121" t="s">
        <v>2988</v>
      </c>
      <c r="C373" s="131">
        <v>90242700</v>
      </c>
      <c r="D373" s="122" t="s">
        <v>909</v>
      </c>
      <c r="E373" s="120" t="s">
        <v>921</v>
      </c>
      <c r="F373" s="122" t="s">
        <v>910</v>
      </c>
      <c r="G373" s="121" t="s">
        <v>912</v>
      </c>
      <c r="H373" s="122">
        <v>1</v>
      </c>
      <c r="I373" s="123">
        <v>0</v>
      </c>
      <c r="J373" s="120" t="s">
        <v>1491</v>
      </c>
      <c r="K373" s="131">
        <v>0</v>
      </c>
      <c r="L373" s="124">
        <v>42766</v>
      </c>
      <c r="M373" s="131">
        <v>0</v>
      </c>
      <c r="N373" s="131">
        <v>0</v>
      </c>
      <c r="P373" s="132" t="s">
        <v>466</v>
      </c>
    </row>
    <row r="374" spans="1:16" x14ac:dyDescent="0.2">
      <c r="A374" s="120" t="s">
        <v>6856</v>
      </c>
      <c r="B374" s="121" t="s">
        <v>2984</v>
      </c>
      <c r="C374" s="131">
        <v>133198225.2</v>
      </c>
      <c r="D374" s="122" t="s">
        <v>909</v>
      </c>
      <c r="E374" s="120" t="s">
        <v>921</v>
      </c>
      <c r="F374" s="122" t="s">
        <v>910</v>
      </c>
      <c r="G374" s="121" t="s">
        <v>912</v>
      </c>
      <c r="H374" s="122">
        <v>1</v>
      </c>
      <c r="I374" s="123">
        <v>0</v>
      </c>
      <c r="J374" s="120" t="s">
        <v>1491</v>
      </c>
      <c r="K374" s="131">
        <v>0</v>
      </c>
      <c r="L374" s="124">
        <v>42766</v>
      </c>
      <c r="M374" s="131">
        <v>0</v>
      </c>
      <c r="N374" s="131">
        <v>0</v>
      </c>
      <c r="P374" s="132" t="s">
        <v>466</v>
      </c>
    </row>
    <row r="375" spans="1:16" x14ac:dyDescent="0.2">
      <c r="A375" s="120" t="s">
        <v>107</v>
      </c>
      <c r="B375" s="121" t="s">
        <v>671</v>
      </c>
      <c r="C375" s="131">
        <v>721941600</v>
      </c>
      <c r="D375" s="122" t="s">
        <v>909</v>
      </c>
      <c r="E375" s="120" t="s">
        <v>921</v>
      </c>
      <c r="F375" s="122" t="s">
        <v>910</v>
      </c>
      <c r="G375" s="121" t="s">
        <v>912</v>
      </c>
      <c r="H375" s="122">
        <v>1</v>
      </c>
      <c r="I375" s="123">
        <v>0</v>
      </c>
      <c r="J375" s="120" t="s">
        <v>672</v>
      </c>
      <c r="K375" s="131">
        <v>0</v>
      </c>
      <c r="L375" s="124">
        <v>42766</v>
      </c>
      <c r="M375" s="131">
        <v>0</v>
      </c>
      <c r="N375" s="131">
        <v>0</v>
      </c>
      <c r="P375" s="132" t="s">
        <v>466</v>
      </c>
    </row>
    <row r="376" spans="1:16" x14ac:dyDescent="0.2">
      <c r="A376" s="120" t="s">
        <v>421</v>
      </c>
      <c r="B376" s="121" t="s">
        <v>673</v>
      </c>
      <c r="C376" s="131">
        <v>6016180000</v>
      </c>
      <c r="D376" s="122" t="s">
        <v>909</v>
      </c>
      <c r="E376" s="120" t="s">
        <v>917</v>
      </c>
      <c r="F376" s="122" t="s">
        <v>910</v>
      </c>
      <c r="G376" s="121" t="s">
        <v>912</v>
      </c>
      <c r="H376" s="122">
        <v>1</v>
      </c>
      <c r="I376" s="123">
        <v>0</v>
      </c>
      <c r="J376" s="120" t="s">
        <v>1491</v>
      </c>
      <c r="K376" s="131">
        <v>0</v>
      </c>
      <c r="L376" s="124">
        <v>42766</v>
      </c>
      <c r="M376" s="131">
        <v>0</v>
      </c>
      <c r="N376" s="131">
        <v>0</v>
      </c>
      <c r="P376" s="132" t="s">
        <v>466</v>
      </c>
    </row>
    <row r="377" spans="1:16" x14ac:dyDescent="0.2">
      <c r="A377" s="120" t="s">
        <v>358</v>
      </c>
      <c r="B377" s="121" t="s">
        <v>674</v>
      </c>
      <c r="C377" s="131">
        <v>6672485.0800000001</v>
      </c>
      <c r="D377" s="122" t="s">
        <v>909</v>
      </c>
      <c r="E377" s="120" t="s">
        <v>1782</v>
      </c>
      <c r="F377" s="122" t="s">
        <v>910</v>
      </c>
      <c r="G377" s="121" t="s">
        <v>912</v>
      </c>
      <c r="H377" s="122">
        <v>2</v>
      </c>
      <c r="I377" s="123">
        <v>0.01</v>
      </c>
      <c r="J377" s="120" t="s">
        <v>7357</v>
      </c>
      <c r="K377" s="131">
        <v>66724.850000000006</v>
      </c>
      <c r="L377" s="124">
        <v>42766</v>
      </c>
      <c r="M377" s="131">
        <v>0</v>
      </c>
      <c r="N377" s="131">
        <v>0</v>
      </c>
      <c r="P377" s="132" t="s">
        <v>466</v>
      </c>
    </row>
    <row r="378" spans="1:16" x14ac:dyDescent="0.2">
      <c r="A378" s="120" t="s">
        <v>215</v>
      </c>
      <c r="B378" s="121" t="s">
        <v>675</v>
      </c>
      <c r="C378" s="131">
        <v>29992702.800000001</v>
      </c>
      <c r="D378" s="122" t="s">
        <v>909</v>
      </c>
      <c r="E378" s="120" t="s">
        <v>1782</v>
      </c>
      <c r="F378" s="122" t="s">
        <v>910</v>
      </c>
      <c r="G378" s="121" t="s">
        <v>912</v>
      </c>
      <c r="H378" s="122">
        <v>2</v>
      </c>
      <c r="I378" s="123">
        <v>0.01</v>
      </c>
      <c r="J378" s="120" t="s">
        <v>7358</v>
      </c>
      <c r="K378" s="131">
        <v>299927.03000000003</v>
      </c>
      <c r="L378" s="124">
        <v>42766</v>
      </c>
      <c r="M378" s="131">
        <v>0</v>
      </c>
      <c r="N378" s="131">
        <v>0</v>
      </c>
      <c r="P378" s="132" t="s">
        <v>466</v>
      </c>
    </row>
    <row r="379" spans="1:16" x14ac:dyDescent="0.2">
      <c r="A379" s="120" t="s">
        <v>17</v>
      </c>
      <c r="B379" s="121" t="s">
        <v>676</v>
      </c>
      <c r="C379" s="131">
        <v>6644930.9699999997</v>
      </c>
      <c r="D379" s="122" t="s">
        <v>909</v>
      </c>
      <c r="E379" s="120" t="s">
        <v>1782</v>
      </c>
      <c r="F379" s="122" t="s">
        <v>910</v>
      </c>
      <c r="G379" s="121" t="s">
        <v>912</v>
      </c>
      <c r="H379" s="122">
        <v>2</v>
      </c>
      <c r="I379" s="123">
        <v>0.01</v>
      </c>
      <c r="J379" s="120" t="s">
        <v>7359</v>
      </c>
      <c r="K379" s="131">
        <v>66449.31</v>
      </c>
      <c r="L379" s="124">
        <v>42766</v>
      </c>
      <c r="M379" s="131">
        <v>0</v>
      </c>
      <c r="N379" s="131">
        <v>0</v>
      </c>
      <c r="P379" s="132" t="s">
        <v>466</v>
      </c>
    </row>
    <row r="380" spans="1:16" x14ac:dyDescent="0.2">
      <c r="A380" s="120" t="s">
        <v>13</v>
      </c>
      <c r="B380" s="121" t="s">
        <v>677</v>
      </c>
      <c r="C380" s="131">
        <v>8067637.2199999997</v>
      </c>
      <c r="D380" s="122" t="s">
        <v>909</v>
      </c>
      <c r="E380" s="120" t="s">
        <v>1782</v>
      </c>
      <c r="F380" s="122" t="s">
        <v>910</v>
      </c>
      <c r="G380" s="121" t="s">
        <v>912</v>
      </c>
      <c r="H380" s="122">
        <v>2</v>
      </c>
      <c r="I380" s="123">
        <v>0.01</v>
      </c>
      <c r="J380" s="120" t="s">
        <v>7360</v>
      </c>
      <c r="K380" s="131">
        <v>80676.37</v>
      </c>
      <c r="L380" s="124">
        <v>42766</v>
      </c>
      <c r="M380" s="131">
        <v>0</v>
      </c>
      <c r="N380" s="131">
        <v>0</v>
      </c>
      <c r="P380" s="132" t="s">
        <v>466</v>
      </c>
    </row>
    <row r="381" spans="1:16" x14ac:dyDescent="0.2">
      <c r="A381" s="120" t="s">
        <v>213</v>
      </c>
      <c r="B381" s="121" t="s">
        <v>678</v>
      </c>
      <c r="C381" s="131">
        <v>16020545.880000001</v>
      </c>
      <c r="D381" s="122" t="s">
        <v>909</v>
      </c>
      <c r="E381" s="120" t="s">
        <v>1782</v>
      </c>
      <c r="F381" s="122" t="s">
        <v>910</v>
      </c>
      <c r="G381" s="121" t="s">
        <v>912</v>
      </c>
      <c r="H381" s="122">
        <v>2</v>
      </c>
      <c r="I381" s="123">
        <v>0.01</v>
      </c>
      <c r="J381" s="120" t="s">
        <v>7361</v>
      </c>
      <c r="K381" s="131">
        <v>160205.46</v>
      </c>
      <c r="L381" s="124">
        <v>42766</v>
      </c>
      <c r="M381" s="131">
        <v>0</v>
      </c>
      <c r="N381" s="131">
        <v>0</v>
      </c>
      <c r="P381" s="132" t="s">
        <v>466</v>
      </c>
    </row>
    <row r="382" spans="1:16" x14ac:dyDescent="0.2">
      <c r="A382" s="120" t="s">
        <v>520</v>
      </c>
      <c r="B382" s="121" t="s">
        <v>679</v>
      </c>
      <c r="C382" s="131">
        <v>14132488.109999999</v>
      </c>
      <c r="D382" s="122" t="s">
        <v>909</v>
      </c>
      <c r="E382" s="120" t="s">
        <v>1782</v>
      </c>
      <c r="F382" s="122" t="s">
        <v>910</v>
      </c>
      <c r="G382" s="121" t="s">
        <v>912</v>
      </c>
      <c r="H382" s="122">
        <v>2</v>
      </c>
      <c r="I382" s="123">
        <v>0.01</v>
      </c>
      <c r="J382" s="120" t="s">
        <v>7362</v>
      </c>
      <c r="K382" s="131">
        <v>141324.88</v>
      </c>
      <c r="L382" s="124">
        <v>42766</v>
      </c>
      <c r="M382" s="131">
        <v>0</v>
      </c>
      <c r="N382" s="131">
        <v>0</v>
      </c>
      <c r="P382" s="132" t="s">
        <v>466</v>
      </c>
    </row>
    <row r="383" spans="1:16" x14ac:dyDescent="0.2">
      <c r="A383" s="120" t="s">
        <v>1069</v>
      </c>
      <c r="B383" s="121" t="s">
        <v>1106</v>
      </c>
      <c r="C383" s="131">
        <v>14559155.6</v>
      </c>
      <c r="D383" s="122" t="s">
        <v>909</v>
      </c>
      <c r="E383" s="120" t="s">
        <v>921</v>
      </c>
      <c r="F383" s="122" t="s">
        <v>910</v>
      </c>
      <c r="G383" s="121" t="s">
        <v>912</v>
      </c>
      <c r="H383" s="122">
        <v>1</v>
      </c>
      <c r="I383" s="123">
        <v>0</v>
      </c>
      <c r="J383" s="120" t="s">
        <v>1491</v>
      </c>
      <c r="K383" s="131">
        <v>0</v>
      </c>
      <c r="L383" s="124">
        <v>42766</v>
      </c>
      <c r="M383" s="131">
        <v>0</v>
      </c>
      <c r="N383" s="131">
        <v>0</v>
      </c>
      <c r="P383" s="132" t="s">
        <v>466</v>
      </c>
    </row>
    <row r="384" spans="1:16" x14ac:dyDescent="0.2">
      <c r="A384" s="120" t="s">
        <v>1151</v>
      </c>
      <c r="B384" s="121" t="s">
        <v>1175</v>
      </c>
      <c r="C384" s="131">
        <v>33351897.07</v>
      </c>
      <c r="D384" s="122" t="s">
        <v>909</v>
      </c>
      <c r="E384" s="120" t="s">
        <v>1782</v>
      </c>
      <c r="F384" s="122" t="s">
        <v>910</v>
      </c>
      <c r="G384" s="121" t="s">
        <v>912</v>
      </c>
      <c r="H384" s="122">
        <v>2</v>
      </c>
      <c r="I384" s="123">
        <v>0.01</v>
      </c>
      <c r="J384" s="120" t="s">
        <v>7363</v>
      </c>
      <c r="K384" s="131">
        <v>333518.96999999997</v>
      </c>
      <c r="L384" s="124">
        <v>42766</v>
      </c>
      <c r="M384" s="131">
        <v>0</v>
      </c>
      <c r="N384" s="131">
        <v>0</v>
      </c>
      <c r="P384" s="132" t="s">
        <v>466</v>
      </c>
    </row>
    <row r="385" spans="1:16" x14ac:dyDescent="0.2">
      <c r="A385" s="120" t="s">
        <v>1218</v>
      </c>
      <c r="B385" s="121" t="s">
        <v>1241</v>
      </c>
      <c r="C385" s="131">
        <v>1550429.75</v>
      </c>
      <c r="D385" s="122" t="s">
        <v>909</v>
      </c>
      <c r="E385" s="120" t="s">
        <v>1782</v>
      </c>
      <c r="F385" s="122" t="s">
        <v>910</v>
      </c>
      <c r="G385" s="121" t="s">
        <v>912</v>
      </c>
      <c r="H385" s="122">
        <v>2</v>
      </c>
      <c r="I385" s="123">
        <v>0.01</v>
      </c>
      <c r="J385" s="120" t="s">
        <v>7364</v>
      </c>
      <c r="K385" s="131">
        <v>15504.3</v>
      </c>
      <c r="L385" s="124">
        <v>42766</v>
      </c>
      <c r="M385" s="131">
        <v>0</v>
      </c>
      <c r="N385" s="131">
        <v>0</v>
      </c>
      <c r="P385" s="132" t="s">
        <v>466</v>
      </c>
    </row>
    <row r="386" spans="1:16" x14ac:dyDescent="0.2">
      <c r="A386" s="120" t="s">
        <v>1271</v>
      </c>
      <c r="B386" s="121" t="s">
        <v>1300</v>
      </c>
      <c r="C386" s="131">
        <v>9315633.5999999996</v>
      </c>
      <c r="D386" s="122" t="s">
        <v>909</v>
      </c>
      <c r="E386" s="120" t="s">
        <v>1782</v>
      </c>
      <c r="F386" s="122" t="s">
        <v>910</v>
      </c>
      <c r="G386" s="121" t="s">
        <v>912</v>
      </c>
      <c r="H386" s="122">
        <v>2</v>
      </c>
      <c r="I386" s="123">
        <v>0.01</v>
      </c>
      <c r="J386" s="120" t="s">
        <v>7365</v>
      </c>
      <c r="K386" s="131">
        <v>93156.34</v>
      </c>
      <c r="L386" s="124">
        <v>42766</v>
      </c>
      <c r="M386" s="131">
        <v>0</v>
      </c>
      <c r="N386" s="131">
        <v>0</v>
      </c>
      <c r="P386" s="132" t="s">
        <v>466</v>
      </c>
    </row>
    <row r="387" spans="1:16" x14ac:dyDescent="0.2">
      <c r="A387" s="120" t="s">
        <v>1324</v>
      </c>
      <c r="B387" s="121" t="s">
        <v>1363</v>
      </c>
      <c r="C387" s="131">
        <v>7104326.4800000004</v>
      </c>
      <c r="D387" s="122" t="s">
        <v>909</v>
      </c>
      <c r="E387" s="120" t="s">
        <v>1782</v>
      </c>
      <c r="F387" s="122" t="s">
        <v>910</v>
      </c>
      <c r="G387" s="121" t="s">
        <v>912</v>
      </c>
      <c r="H387" s="122">
        <v>2</v>
      </c>
      <c r="I387" s="123">
        <v>0.01</v>
      </c>
      <c r="J387" s="120" t="s">
        <v>7366</v>
      </c>
      <c r="K387" s="131">
        <v>71043.259999999995</v>
      </c>
      <c r="L387" s="124">
        <v>42766</v>
      </c>
      <c r="M387" s="131">
        <v>0</v>
      </c>
      <c r="N387" s="131">
        <v>0</v>
      </c>
      <c r="P387" s="132" t="s">
        <v>466</v>
      </c>
    </row>
    <row r="388" spans="1:16" x14ac:dyDescent="0.2">
      <c r="A388" s="120" t="s">
        <v>1332</v>
      </c>
      <c r="B388" s="121" t="s">
        <v>1364</v>
      </c>
      <c r="C388" s="131">
        <v>12644446.15</v>
      </c>
      <c r="D388" s="122" t="s">
        <v>909</v>
      </c>
      <c r="E388" s="120" t="s">
        <v>1782</v>
      </c>
      <c r="F388" s="122" t="s">
        <v>910</v>
      </c>
      <c r="G388" s="121" t="s">
        <v>912</v>
      </c>
      <c r="H388" s="122">
        <v>2</v>
      </c>
      <c r="I388" s="123">
        <v>0.01</v>
      </c>
      <c r="J388" s="120" t="s">
        <v>7367</v>
      </c>
      <c r="K388" s="131">
        <v>126444.46</v>
      </c>
      <c r="L388" s="124">
        <v>42766</v>
      </c>
      <c r="M388" s="131">
        <v>0</v>
      </c>
      <c r="N388" s="131">
        <v>0</v>
      </c>
      <c r="P388" s="132" t="s">
        <v>466</v>
      </c>
    </row>
    <row r="389" spans="1:16" x14ac:dyDescent="0.2">
      <c r="A389" s="120" t="s">
        <v>1392</v>
      </c>
      <c r="B389" s="121" t="s">
        <v>1414</v>
      </c>
      <c r="C389" s="131">
        <v>13555476.289999999</v>
      </c>
      <c r="D389" s="122" t="s">
        <v>909</v>
      </c>
      <c r="E389" s="120" t="s">
        <v>1782</v>
      </c>
      <c r="F389" s="122" t="s">
        <v>910</v>
      </c>
      <c r="G389" s="121" t="s">
        <v>912</v>
      </c>
      <c r="H389" s="122">
        <v>2</v>
      </c>
      <c r="I389" s="123">
        <v>0.01</v>
      </c>
      <c r="J389" s="120" t="s">
        <v>7368</v>
      </c>
      <c r="K389" s="131">
        <v>135554.76</v>
      </c>
      <c r="L389" s="124">
        <v>42766</v>
      </c>
      <c r="M389" s="131">
        <v>0</v>
      </c>
      <c r="N389" s="131">
        <v>0</v>
      </c>
      <c r="P389" s="132" t="s">
        <v>466</v>
      </c>
    </row>
    <row r="390" spans="1:16" x14ac:dyDescent="0.2">
      <c r="A390" s="120" t="s">
        <v>1545</v>
      </c>
      <c r="B390" s="121" t="s">
        <v>1583</v>
      </c>
      <c r="C390" s="131">
        <v>8404063.8100000005</v>
      </c>
      <c r="D390" s="122" t="s">
        <v>909</v>
      </c>
      <c r="E390" s="120" t="s">
        <v>1782</v>
      </c>
      <c r="F390" s="122" t="s">
        <v>910</v>
      </c>
      <c r="G390" s="121" t="s">
        <v>912</v>
      </c>
      <c r="H390" s="122">
        <v>2</v>
      </c>
      <c r="I390" s="123">
        <v>0.01</v>
      </c>
      <c r="J390" s="120" t="s">
        <v>7369</v>
      </c>
      <c r="K390" s="131">
        <v>84040.639999999999</v>
      </c>
      <c r="L390" s="124">
        <v>42766</v>
      </c>
      <c r="M390" s="131">
        <v>0</v>
      </c>
      <c r="N390" s="131">
        <v>0</v>
      </c>
      <c r="P390" s="132" t="s">
        <v>466</v>
      </c>
    </row>
    <row r="391" spans="1:16" x14ac:dyDescent="0.2">
      <c r="A391" s="120" t="s">
        <v>1629</v>
      </c>
      <c r="B391" s="121" t="s">
        <v>1663</v>
      </c>
      <c r="C391" s="131">
        <v>13434948.140000001</v>
      </c>
      <c r="D391" s="122" t="s">
        <v>909</v>
      </c>
      <c r="E391" s="120" t="s">
        <v>1782</v>
      </c>
      <c r="F391" s="122" t="s">
        <v>910</v>
      </c>
      <c r="G391" s="121" t="s">
        <v>912</v>
      </c>
      <c r="H391" s="122">
        <v>2</v>
      </c>
      <c r="I391" s="123">
        <v>0.01</v>
      </c>
      <c r="J391" s="120" t="s">
        <v>7370</v>
      </c>
      <c r="K391" s="131">
        <v>134349.48000000001</v>
      </c>
      <c r="L391" s="124">
        <v>42766</v>
      </c>
      <c r="M391" s="131">
        <v>0</v>
      </c>
      <c r="N391" s="131">
        <v>0</v>
      </c>
      <c r="P391" s="132" t="s">
        <v>466</v>
      </c>
    </row>
    <row r="392" spans="1:16" x14ac:dyDescent="0.2">
      <c r="A392" s="120" t="s">
        <v>1712</v>
      </c>
      <c r="B392" s="121" t="s">
        <v>1738</v>
      </c>
      <c r="C392" s="131">
        <v>4377611.41</v>
      </c>
      <c r="D392" s="122" t="s">
        <v>909</v>
      </c>
      <c r="E392" s="120" t="s">
        <v>1782</v>
      </c>
      <c r="F392" s="122" t="s">
        <v>910</v>
      </c>
      <c r="G392" s="121" t="s">
        <v>912</v>
      </c>
      <c r="H392" s="122">
        <v>2</v>
      </c>
      <c r="I392" s="123">
        <v>0.01</v>
      </c>
      <c r="J392" s="120" t="s">
        <v>7371</v>
      </c>
      <c r="K392" s="131">
        <v>43776.11</v>
      </c>
      <c r="L392" s="124">
        <v>42766</v>
      </c>
      <c r="M392" s="131">
        <v>0</v>
      </c>
      <c r="N392" s="131">
        <v>0</v>
      </c>
      <c r="P392" s="132" t="s">
        <v>466</v>
      </c>
    </row>
    <row r="393" spans="1:16" x14ac:dyDescent="0.2">
      <c r="A393" s="120" t="s">
        <v>2756</v>
      </c>
      <c r="B393" s="121" t="s">
        <v>2757</v>
      </c>
      <c r="C393" s="131">
        <v>14301073.51</v>
      </c>
      <c r="D393" s="122" t="s">
        <v>909</v>
      </c>
      <c r="E393" s="120" t="s">
        <v>1782</v>
      </c>
      <c r="F393" s="122" t="s">
        <v>910</v>
      </c>
      <c r="G393" s="121" t="s">
        <v>912</v>
      </c>
      <c r="H393" s="122">
        <v>2</v>
      </c>
      <c r="I393" s="123">
        <v>0.01</v>
      </c>
      <c r="J393" s="120" t="s">
        <v>7372</v>
      </c>
      <c r="K393" s="131">
        <v>143010.74</v>
      </c>
      <c r="L393" s="124">
        <v>42766</v>
      </c>
      <c r="M393" s="131">
        <v>0</v>
      </c>
      <c r="N393" s="131">
        <v>0</v>
      </c>
      <c r="P393" s="132" t="s">
        <v>466</v>
      </c>
    </row>
    <row r="394" spans="1:16" x14ac:dyDescent="0.2">
      <c r="A394" s="120" t="s">
        <v>4439</v>
      </c>
      <c r="B394" s="121" t="s">
        <v>4440</v>
      </c>
      <c r="C394" s="131">
        <v>10654235.449999999</v>
      </c>
      <c r="D394" s="122" t="s">
        <v>909</v>
      </c>
      <c r="E394" s="120" t="s">
        <v>921</v>
      </c>
      <c r="F394" s="122" t="s">
        <v>910</v>
      </c>
      <c r="G394" s="121" t="s">
        <v>912</v>
      </c>
      <c r="H394" s="122">
        <v>1</v>
      </c>
      <c r="I394" s="123">
        <v>0</v>
      </c>
      <c r="J394" s="120" t="s">
        <v>1491</v>
      </c>
      <c r="K394" s="131">
        <v>0</v>
      </c>
      <c r="L394" s="124">
        <v>42766</v>
      </c>
      <c r="M394" s="131">
        <v>0</v>
      </c>
      <c r="N394" s="131">
        <v>0</v>
      </c>
      <c r="P394" s="132" t="s">
        <v>466</v>
      </c>
    </row>
    <row r="395" spans="1:16" x14ac:dyDescent="0.2">
      <c r="A395" s="120" t="s">
        <v>4818</v>
      </c>
      <c r="B395" s="121" t="s">
        <v>4817</v>
      </c>
      <c r="C395" s="131">
        <v>50580140.5</v>
      </c>
      <c r="D395" s="122" t="s">
        <v>909</v>
      </c>
      <c r="E395" s="120" t="s">
        <v>916</v>
      </c>
      <c r="F395" s="122" t="s">
        <v>910</v>
      </c>
      <c r="G395" s="121" t="s">
        <v>912</v>
      </c>
      <c r="H395" s="122">
        <v>1</v>
      </c>
      <c r="I395" s="123">
        <v>0</v>
      </c>
      <c r="J395" s="120" t="s">
        <v>1491</v>
      </c>
      <c r="K395" s="131">
        <v>0</v>
      </c>
      <c r="L395" s="124">
        <v>42766</v>
      </c>
      <c r="M395" s="131">
        <v>0</v>
      </c>
      <c r="N395" s="131">
        <v>0</v>
      </c>
      <c r="P395" s="132" t="s">
        <v>466</v>
      </c>
    </row>
    <row r="396" spans="1:16" x14ac:dyDescent="0.2">
      <c r="A396" s="120" t="s">
        <v>7373</v>
      </c>
      <c r="B396" s="121" t="s">
        <v>7374</v>
      </c>
      <c r="C396" s="131">
        <v>10039969.1</v>
      </c>
      <c r="D396" s="122" t="s">
        <v>909</v>
      </c>
      <c r="E396" s="120" t="s">
        <v>916</v>
      </c>
      <c r="F396" s="122" t="s">
        <v>910</v>
      </c>
      <c r="G396" s="121" t="s">
        <v>912</v>
      </c>
      <c r="H396" s="122">
        <v>1</v>
      </c>
      <c r="I396" s="123">
        <v>0</v>
      </c>
      <c r="J396" s="120" t="s">
        <v>1491</v>
      </c>
      <c r="K396" s="131">
        <v>0</v>
      </c>
      <c r="L396" s="124">
        <v>42766</v>
      </c>
      <c r="M396" s="131">
        <v>0</v>
      </c>
      <c r="N396" s="131">
        <v>0</v>
      </c>
      <c r="P396" s="132" t="s">
        <v>466</v>
      </c>
    </row>
    <row r="397" spans="1:16" x14ac:dyDescent="0.2">
      <c r="A397" s="120" t="s">
        <v>137</v>
      </c>
      <c r="B397" s="121" t="s">
        <v>680</v>
      </c>
      <c r="C397" s="131">
        <v>315272.14</v>
      </c>
      <c r="D397" s="122" t="s">
        <v>909</v>
      </c>
      <c r="E397" s="120" t="s">
        <v>918</v>
      </c>
      <c r="F397" s="122" t="s">
        <v>910</v>
      </c>
      <c r="G397" s="121" t="s">
        <v>912</v>
      </c>
      <c r="H397" s="122">
        <v>1</v>
      </c>
      <c r="I397" s="123">
        <v>0</v>
      </c>
      <c r="J397" s="120" t="s">
        <v>681</v>
      </c>
      <c r="K397" s="131">
        <v>0</v>
      </c>
      <c r="L397" s="124">
        <v>42766</v>
      </c>
      <c r="M397" s="131">
        <v>0</v>
      </c>
      <c r="N397" s="131">
        <v>0</v>
      </c>
      <c r="P397" s="132" t="s">
        <v>466</v>
      </c>
    </row>
    <row r="398" spans="1:16" x14ac:dyDescent="0.2">
      <c r="A398" s="120" t="s">
        <v>4816</v>
      </c>
      <c r="B398" s="121" t="s">
        <v>4815</v>
      </c>
      <c r="C398" s="131">
        <v>149784503.58000001</v>
      </c>
      <c r="D398" s="122" t="s">
        <v>909</v>
      </c>
      <c r="E398" s="120" t="s">
        <v>916</v>
      </c>
      <c r="F398" s="122" t="s">
        <v>910</v>
      </c>
      <c r="G398" s="121" t="s">
        <v>912</v>
      </c>
      <c r="H398" s="122">
        <v>1</v>
      </c>
      <c r="I398" s="123">
        <v>0</v>
      </c>
      <c r="J398" s="120" t="s">
        <v>1491</v>
      </c>
      <c r="K398" s="131">
        <v>0</v>
      </c>
      <c r="L398" s="124">
        <v>42766</v>
      </c>
      <c r="M398" s="131">
        <v>0</v>
      </c>
      <c r="N398" s="131">
        <v>0</v>
      </c>
      <c r="P398" s="132" t="s">
        <v>466</v>
      </c>
    </row>
    <row r="399" spans="1:16" x14ac:dyDescent="0.2">
      <c r="A399" s="120" t="s">
        <v>7865</v>
      </c>
      <c r="B399" s="121" t="s">
        <v>7968</v>
      </c>
      <c r="C399" s="131">
        <v>195030553.53999999</v>
      </c>
      <c r="D399" s="122" t="s">
        <v>909</v>
      </c>
      <c r="E399" s="120" t="s">
        <v>4045</v>
      </c>
      <c r="F399" s="122" t="s">
        <v>910</v>
      </c>
      <c r="G399" s="121" t="s">
        <v>1215</v>
      </c>
      <c r="H399" s="122">
        <v>1</v>
      </c>
      <c r="I399" s="123">
        <v>0</v>
      </c>
      <c r="J399" s="120" t="s">
        <v>1493</v>
      </c>
      <c r="K399" s="131">
        <v>0</v>
      </c>
      <c r="L399" s="124">
        <v>42766</v>
      </c>
      <c r="M399" s="131">
        <v>0</v>
      </c>
      <c r="N399" s="131">
        <v>0</v>
      </c>
      <c r="P399" s="132" t="s">
        <v>466</v>
      </c>
    </row>
    <row r="400" spans="1:16" x14ac:dyDescent="0.2">
      <c r="A400" s="120" t="s">
        <v>7969</v>
      </c>
      <c r="B400" s="121" t="s">
        <v>7970</v>
      </c>
      <c r="C400" s="131">
        <v>360758351.83999997</v>
      </c>
      <c r="D400" s="122" t="s">
        <v>909</v>
      </c>
      <c r="E400" s="120" t="s">
        <v>4045</v>
      </c>
      <c r="F400" s="122" t="s">
        <v>910</v>
      </c>
      <c r="G400" s="121" t="s">
        <v>1215</v>
      </c>
      <c r="H400" s="122">
        <v>1</v>
      </c>
      <c r="I400" s="123">
        <v>0</v>
      </c>
      <c r="J400" s="120" t="s">
        <v>1493</v>
      </c>
      <c r="K400" s="131">
        <v>0</v>
      </c>
      <c r="L400" s="124">
        <v>42766</v>
      </c>
      <c r="M400" s="131">
        <v>0</v>
      </c>
      <c r="N400" s="131">
        <v>0</v>
      </c>
      <c r="P400" s="132" t="s">
        <v>466</v>
      </c>
    </row>
    <row r="401" spans="1:16" x14ac:dyDescent="0.2">
      <c r="A401" s="120" t="s">
        <v>7971</v>
      </c>
      <c r="B401" s="121" t="s">
        <v>7972</v>
      </c>
      <c r="C401" s="131">
        <v>554401110.42999995</v>
      </c>
      <c r="D401" s="122" t="s">
        <v>909</v>
      </c>
      <c r="E401" s="120" t="s">
        <v>4045</v>
      </c>
      <c r="F401" s="122" t="s">
        <v>910</v>
      </c>
      <c r="G401" s="121" t="s">
        <v>1215</v>
      </c>
      <c r="H401" s="122">
        <v>1</v>
      </c>
      <c r="I401" s="123">
        <v>0</v>
      </c>
      <c r="J401" s="120" t="s">
        <v>1493</v>
      </c>
      <c r="K401" s="131">
        <v>0</v>
      </c>
      <c r="L401" s="124">
        <v>42766</v>
      </c>
      <c r="M401" s="131">
        <v>0</v>
      </c>
      <c r="N401" s="131">
        <v>0</v>
      </c>
      <c r="P401" s="132" t="s">
        <v>466</v>
      </c>
    </row>
    <row r="402" spans="1:16" x14ac:dyDescent="0.2">
      <c r="A402" s="120" t="s">
        <v>7847</v>
      </c>
      <c r="B402" s="121" t="s">
        <v>7973</v>
      </c>
      <c r="C402" s="131">
        <v>298515851.17000002</v>
      </c>
      <c r="D402" s="122" t="s">
        <v>909</v>
      </c>
      <c r="E402" s="120" t="s">
        <v>4893</v>
      </c>
      <c r="F402" s="122" t="s">
        <v>910</v>
      </c>
      <c r="G402" s="121" t="s">
        <v>1215</v>
      </c>
      <c r="H402" s="122">
        <v>1</v>
      </c>
      <c r="I402" s="123">
        <v>0</v>
      </c>
      <c r="J402" s="120" t="s">
        <v>1493</v>
      </c>
      <c r="K402" s="131">
        <v>0</v>
      </c>
      <c r="L402" s="124">
        <v>42766</v>
      </c>
      <c r="M402" s="131">
        <v>0</v>
      </c>
      <c r="N402" s="131">
        <v>0</v>
      </c>
      <c r="P402" s="132" t="s">
        <v>466</v>
      </c>
    </row>
    <row r="403" spans="1:16" x14ac:dyDescent="0.2">
      <c r="A403" s="120" t="s">
        <v>7974</v>
      </c>
      <c r="B403" s="121" t="s">
        <v>7975</v>
      </c>
      <c r="C403" s="131">
        <v>291676111.48000002</v>
      </c>
      <c r="D403" s="122" t="s">
        <v>909</v>
      </c>
      <c r="E403" s="120" t="s">
        <v>4045</v>
      </c>
      <c r="F403" s="122" t="s">
        <v>910</v>
      </c>
      <c r="G403" s="121" t="s">
        <v>1215</v>
      </c>
      <c r="H403" s="122">
        <v>1</v>
      </c>
      <c r="I403" s="123">
        <v>0</v>
      </c>
      <c r="J403" s="120" t="s">
        <v>1493</v>
      </c>
      <c r="K403" s="131">
        <v>0</v>
      </c>
      <c r="L403" s="124">
        <v>42766</v>
      </c>
      <c r="M403" s="131">
        <v>0</v>
      </c>
      <c r="N403" s="131">
        <v>0</v>
      </c>
      <c r="P403" s="132" t="s">
        <v>466</v>
      </c>
    </row>
    <row r="404" spans="1:16" x14ac:dyDescent="0.2">
      <c r="A404" s="120" t="s">
        <v>7976</v>
      </c>
      <c r="B404" s="121" t="s">
        <v>7977</v>
      </c>
      <c r="C404" s="131">
        <v>91961419.75</v>
      </c>
      <c r="D404" s="122" t="s">
        <v>909</v>
      </c>
      <c r="E404" s="120" t="s">
        <v>4045</v>
      </c>
      <c r="F404" s="122" t="s">
        <v>910</v>
      </c>
      <c r="G404" s="121" t="s">
        <v>1215</v>
      </c>
      <c r="H404" s="122">
        <v>1</v>
      </c>
      <c r="I404" s="123">
        <v>0</v>
      </c>
      <c r="J404" s="120" t="s">
        <v>1493</v>
      </c>
      <c r="K404" s="131">
        <v>0</v>
      </c>
      <c r="L404" s="124">
        <v>42766</v>
      </c>
      <c r="M404" s="131">
        <v>0</v>
      </c>
      <c r="N404" s="131">
        <v>0</v>
      </c>
      <c r="P404" s="132" t="s">
        <v>466</v>
      </c>
    </row>
    <row r="405" spans="1:16" x14ac:dyDescent="0.2">
      <c r="A405" s="120" t="s">
        <v>7978</v>
      </c>
      <c r="B405" s="121" t="s">
        <v>7979</v>
      </c>
      <c r="C405" s="131">
        <v>909900623.07000005</v>
      </c>
      <c r="D405" s="122" t="s">
        <v>909</v>
      </c>
      <c r="E405" s="120" t="s">
        <v>4045</v>
      </c>
      <c r="F405" s="122" t="s">
        <v>910</v>
      </c>
      <c r="G405" s="121" t="s">
        <v>1215</v>
      </c>
      <c r="H405" s="122">
        <v>1</v>
      </c>
      <c r="I405" s="123">
        <v>0</v>
      </c>
      <c r="J405" s="120" t="s">
        <v>1493</v>
      </c>
      <c r="K405" s="131">
        <v>0</v>
      </c>
      <c r="L405" s="124">
        <v>42766</v>
      </c>
      <c r="M405" s="131">
        <v>0</v>
      </c>
      <c r="N405" s="131">
        <v>0</v>
      </c>
      <c r="P405" s="132" t="s">
        <v>466</v>
      </c>
    </row>
    <row r="406" spans="1:16" x14ac:dyDescent="0.2">
      <c r="A406" s="120" t="s">
        <v>7980</v>
      </c>
      <c r="B406" s="121" t="s">
        <v>7981</v>
      </c>
      <c r="C406" s="131">
        <v>120611851.43000001</v>
      </c>
      <c r="D406" s="122" t="s">
        <v>909</v>
      </c>
      <c r="E406" s="120" t="s">
        <v>4045</v>
      </c>
      <c r="F406" s="122" t="s">
        <v>910</v>
      </c>
      <c r="G406" s="121" t="s">
        <v>1215</v>
      </c>
      <c r="H406" s="122">
        <v>1</v>
      </c>
      <c r="I406" s="123">
        <v>0</v>
      </c>
      <c r="J406" s="120" t="s">
        <v>1493</v>
      </c>
      <c r="K406" s="131">
        <v>0</v>
      </c>
      <c r="L406" s="124">
        <v>42766</v>
      </c>
      <c r="M406" s="131">
        <v>0</v>
      </c>
      <c r="N406" s="131">
        <v>0</v>
      </c>
      <c r="P406" s="132" t="s">
        <v>466</v>
      </c>
    </row>
    <row r="407" spans="1:16" x14ac:dyDescent="0.2">
      <c r="A407" s="120" t="s">
        <v>7982</v>
      </c>
      <c r="B407" s="121" t="s">
        <v>7983</v>
      </c>
      <c r="C407" s="131">
        <v>510896777.86000001</v>
      </c>
      <c r="D407" s="122" t="s">
        <v>909</v>
      </c>
      <c r="E407" s="120" t="s">
        <v>4045</v>
      </c>
      <c r="F407" s="122" t="s">
        <v>910</v>
      </c>
      <c r="G407" s="121" t="s">
        <v>1215</v>
      </c>
      <c r="H407" s="122">
        <v>1</v>
      </c>
      <c r="I407" s="123">
        <v>0</v>
      </c>
      <c r="J407" s="120" t="s">
        <v>1493</v>
      </c>
      <c r="K407" s="131">
        <v>0</v>
      </c>
      <c r="L407" s="124">
        <v>42766</v>
      </c>
      <c r="M407" s="131">
        <v>0</v>
      </c>
      <c r="N407" s="131">
        <v>0</v>
      </c>
      <c r="P407" s="132" t="s">
        <v>466</v>
      </c>
    </row>
    <row r="408" spans="1:16" x14ac:dyDescent="0.2">
      <c r="A408" s="120" t="s">
        <v>7984</v>
      </c>
      <c r="B408" s="121" t="s">
        <v>7985</v>
      </c>
      <c r="C408" s="131">
        <v>586439204.33000004</v>
      </c>
      <c r="D408" s="122" t="s">
        <v>909</v>
      </c>
      <c r="E408" s="120" t="s">
        <v>4045</v>
      </c>
      <c r="F408" s="122" t="s">
        <v>910</v>
      </c>
      <c r="G408" s="121" t="s">
        <v>1215</v>
      </c>
      <c r="H408" s="122">
        <v>1</v>
      </c>
      <c r="I408" s="123">
        <v>0</v>
      </c>
      <c r="J408" s="120" t="s">
        <v>1493</v>
      </c>
      <c r="K408" s="131">
        <v>0</v>
      </c>
      <c r="L408" s="124">
        <v>42766</v>
      </c>
      <c r="M408" s="131">
        <v>0</v>
      </c>
      <c r="N408" s="131">
        <v>0</v>
      </c>
      <c r="P408" s="132" t="s">
        <v>466</v>
      </c>
    </row>
    <row r="409" spans="1:16" x14ac:dyDescent="0.2">
      <c r="A409" s="120" t="s">
        <v>7986</v>
      </c>
      <c r="B409" s="121" t="s">
        <v>7987</v>
      </c>
      <c r="C409" s="131">
        <v>277972646.79000002</v>
      </c>
      <c r="D409" s="122" t="s">
        <v>909</v>
      </c>
      <c r="E409" s="120" t="s">
        <v>4045</v>
      </c>
      <c r="F409" s="122" t="s">
        <v>910</v>
      </c>
      <c r="G409" s="121" t="s">
        <v>1215</v>
      </c>
      <c r="H409" s="122">
        <v>1</v>
      </c>
      <c r="I409" s="123">
        <v>0</v>
      </c>
      <c r="J409" s="120" t="s">
        <v>1493</v>
      </c>
      <c r="K409" s="131">
        <v>0</v>
      </c>
      <c r="L409" s="124">
        <v>42766</v>
      </c>
      <c r="M409" s="131">
        <v>0</v>
      </c>
      <c r="N409" s="131">
        <v>0</v>
      </c>
      <c r="P409" s="132" t="s">
        <v>466</v>
      </c>
    </row>
    <row r="410" spans="1:16" x14ac:dyDescent="0.2">
      <c r="A410" s="120" t="s">
        <v>7988</v>
      </c>
      <c r="B410" s="121" t="s">
        <v>7989</v>
      </c>
      <c r="C410" s="131">
        <v>284445980.06</v>
      </c>
      <c r="D410" s="122" t="s">
        <v>909</v>
      </c>
      <c r="E410" s="120" t="s">
        <v>4045</v>
      </c>
      <c r="F410" s="122" t="s">
        <v>910</v>
      </c>
      <c r="G410" s="121" t="s">
        <v>1215</v>
      </c>
      <c r="H410" s="122">
        <v>1</v>
      </c>
      <c r="I410" s="123">
        <v>0</v>
      </c>
      <c r="J410" s="120" t="s">
        <v>1493</v>
      </c>
      <c r="K410" s="131">
        <v>0</v>
      </c>
      <c r="L410" s="124">
        <v>42766</v>
      </c>
      <c r="M410" s="131">
        <v>0</v>
      </c>
      <c r="N410" s="131">
        <v>0</v>
      </c>
      <c r="P410" s="132" t="s">
        <v>466</v>
      </c>
    </row>
    <row r="411" spans="1:16" x14ac:dyDescent="0.2">
      <c r="A411" s="120" t="s">
        <v>7990</v>
      </c>
      <c r="B411" s="121" t="s">
        <v>7991</v>
      </c>
      <c r="C411" s="131">
        <v>711684705.55999994</v>
      </c>
      <c r="D411" s="122" t="s">
        <v>909</v>
      </c>
      <c r="E411" s="120" t="s">
        <v>4045</v>
      </c>
      <c r="F411" s="122" t="s">
        <v>910</v>
      </c>
      <c r="G411" s="121" t="s">
        <v>1215</v>
      </c>
      <c r="H411" s="122">
        <v>1</v>
      </c>
      <c r="I411" s="123">
        <v>0</v>
      </c>
      <c r="J411" s="120" t="s">
        <v>1493</v>
      </c>
      <c r="K411" s="131">
        <v>0</v>
      </c>
      <c r="L411" s="124">
        <v>42766</v>
      </c>
      <c r="M411" s="131">
        <v>0</v>
      </c>
      <c r="N411" s="131">
        <v>0</v>
      </c>
      <c r="P411" s="132" t="s">
        <v>466</v>
      </c>
    </row>
    <row r="412" spans="1:16" x14ac:dyDescent="0.2">
      <c r="A412" s="120" t="s">
        <v>7992</v>
      </c>
      <c r="B412" s="121" t="s">
        <v>7993</v>
      </c>
      <c r="C412" s="131">
        <v>459807099.94999999</v>
      </c>
      <c r="D412" s="122" t="s">
        <v>909</v>
      </c>
      <c r="E412" s="120" t="s">
        <v>4045</v>
      </c>
      <c r="F412" s="122" t="s">
        <v>910</v>
      </c>
      <c r="G412" s="121" t="s">
        <v>1215</v>
      </c>
      <c r="H412" s="122">
        <v>1</v>
      </c>
      <c r="I412" s="123">
        <v>0</v>
      </c>
      <c r="J412" s="120" t="s">
        <v>1493</v>
      </c>
      <c r="K412" s="131">
        <v>0</v>
      </c>
      <c r="L412" s="124">
        <v>42766</v>
      </c>
      <c r="M412" s="131">
        <v>0</v>
      </c>
      <c r="N412" s="131">
        <v>0</v>
      </c>
      <c r="P412" s="132" t="s">
        <v>466</v>
      </c>
    </row>
    <row r="413" spans="1:16" x14ac:dyDescent="0.2">
      <c r="A413" s="120" t="s">
        <v>7994</v>
      </c>
      <c r="B413" s="121" t="s">
        <v>7995</v>
      </c>
      <c r="C413" s="131">
        <v>298515851.17000002</v>
      </c>
      <c r="D413" s="122" t="s">
        <v>909</v>
      </c>
      <c r="E413" s="120" t="s">
        <v>4893</v>
      </c>
      <c r="F413" s="122" t="s">
        <v>910</v>
      </c>
      <c r="G413" s="121" t="s">
        <v>1215</v>
      </c>
      <c r="H413" s="122">
        <v>1</v>
      </c>
      <c r="I413" s="123">
        <v>0</v>
      </c>
      <c r="J413" s="120" t="s">
        <v>1493</v>
      </c>
      <c r="K413" s="131">
        <v>0</v>
      </c>
      <c r="L413" s="124">
        <v>42766</v>
      </c>
      <c r="M413" s="131">
        <v>0</v>
      </c>
      <c r="N413" s="131">
        <v>0</v>
      </c>
      <c r="P413" s="132" t="s">
        <v>466</v>
      </c>
    </row>
    <row r="414" spans="1:16" x14ac:dyDescent="0.2">
      <c r="A414" s="120" t="s">
        <v>7996</v>
      </c>
      <c r="B414" s="121" t="s">
        <v>7997</v>
      </c>
      <c r="C414" s="131">
        <v>287298270.85000002</v>
      </c>
      <c r="D414" s="122" t="s">
        <v>909</v>
      </c>
      <c r="E414" s="120" t="s">
        <v>4893</v>
      </c>
      <c r="F414" s="122" t="s">
        <v>910</v>
      </c>
      <c r="G414" s="121" t="s">
        <v>1215</v>
      </c>
      <c r="H414" s="122">
        <v>1</v>
      </c>
      <c r="I414" s="123">
        <v>0</v>
      </c>
      <c r="J414" s="120" t="s">
        <v>1493</v>
      </c>
      <c r="K414" s="131">
        <v>0</v>
      </c>
      <c r="L414" s="124">
        <v>42766</v>
      </c>
      <c r="M414" s="131">
        <v>0</v>
      </c>
      <c r="N414" s="131">
        <v>0</v>
      </c>
      <c r="P414" s="132" t="s">
        <v>466</v>
      </c>
    </row>
    <row r="415" spans="1:16" x14ac:dyDescent="0.2">
      <c r="A415" s="120" t="s">
        <v>7998</v>
      </c>
      <c r="B415" s="121" t="s">
        <v>7999</v>
      </c>
      <c r="C415" s="131">
        <v>595367809.25</v>
      </c>
      <c r="D415" s="122" t="s">
        <v>909</v>
      </c>
      <c r="E415" s="120" t="s">
        <v>4045</v>
      </c>
      <c r="F415" s="122" t="s">
        <v>910</v>
      </c>
      <c r="G415" s="121" t="s">
        <v>1215</v>
      </c>
      <c r="H415" s="122">
        <v>1</v>
      </c>
      <c r="I415" s="123">
        <v>0</v>
      </c>
      <c r="J415" s="120" t="s">
        <v>1493</v>
      </c>
      <c r="K415" s="131">
        <v>0</v>
      </c>
      <c r="L415" s="124">
        <v>42766</v>
      </c>
      <c r="M415" s="131">
        <v>0</v>
      </c>
      <c r="N415" s="131">
        <v>0</v>
      </c>
      <c r="P415" s="132" t="s">
        <v>466</v>
      </c>
    </row>
    <row r="416" spans="1:16" x14ac:dyDescent="0.2">
      <c r="A416" s="120" t="s">
        <v>8000</v>
      </c>
      <c r="B416" s="121" t="s">
        <v>8001</v>
      </c>
      <c r="C416" s="131">
        <v>554401110.42999995</v>
      </c>
      <c r="D416" s="122" t="s">
        <v>909</v>
      </c>
      <c r="E416" s="120" t="s">
        <v>4045</v>
      </c>
      <c r="F416" s="122" t="s">
        <v>910</v>
      </c>
      <c r="G416" s="121" t="s">
        <v>1215</v>
      </c>
      <c r="H416" s="122">
        <v>1</v>
      </c>
      <c r="I416" s="123">
        <v>0</v>
      </c>
      <c r="J416" s="120" t="s">
        <v>1493</v>
      </c>
      <c r="K416" s="131">
        <v>0</v>
      </c>
      <c r="L416" s="124">
        <v>42766</v>
      </c>
      <c r="M416" s="131">
        <v>0</v>
      </c>
      <c r="N416" s="131">
        <v>0</v>
      </c>
      <c r="P416" s="132" t="s">
        <v>466</v>
      </c>
    </row>
    <row r="417" spans="1:16" x14ac:dyDescent="0.2">
      <c r="A417" s="120" t="s">
        <v>8002</v>
      </c>
      <c r="B417" s="121" t="s">
        <v>8003</v>
      </c>
      <c r="C417" s="131">
        <v>298515851.17000002</v>
      </c>
      <c r="D417" s="122" t="s">
        <v>909</v>
      </c>
      <c r="E417" s="120" t="s">
        <v>4893</v>
      </c>
      <c r="F417" s="122" t="s">
        <v>910</v>
      </c>
      <c r="G417" s="121" t="s">
        <v>1215</v>
      </c>
      <c r="H417" s="122">
        <v>1</v>
      </c>
      <c r="I417" s="123">
        <v>0</v>
      </c>
      <c r="J417" s="120" t="s">
        <v>1493</v>
      </c>
      <c r="K417" s="131">
        <v>0</v>
      </c>
      <c r="L417" s="124">
        <v>42766</v>
      </c>
      <c r="M417" s="131">
        <v>0</v>
      </c>
      <c r="N417" s="131">
        <v>0</v>
      </c>
      <c r="P417" s="132" t="s">
        <v>466</v>
      </c>
    </row>
    <row r="418" spans="1:16" x14ac:dyDescent="0.2">
      <c r="A418" s="120" t="s">
        <v>8004</v>
      </c>
      <c r="B418" s="121" t="s">
        <v>8005</v>
      </c>
      <c r="C418" s="131">
        <v>88762245.040000007</v>
      </c>
      <c r="D418" s="122" t="s">
        <v>909</v>
      </c>
      <c r="E418" s="120" t="s">
        <v>4045</v>
      </c>
      <c r="F418" s="122" t="s">
        <v>910</v>
      </c>
      <c r="G418" s="121" t="s">
        <v>1215</v>
      </c>
      <c r="H418" s="122">
        <v>1</v>
      </c>
      <c r="I418" s="123">
        <v>0</v>
      </c>
      <c r="J418" s="120" t="s">
        <v>1493</v>
      </c>
      <c r="K418" s="131">
        <v>0</v>
      </c>
      <c r="L418" s="124">
        <v>42766</v>
      </c>
      <c r="M418" s="131">
        <v>0</v>
      </c>
      <c r="N418" s="131">
        <v>0</v>
      </c>
      <c r="P418" s="132" t="s">
        <v>466</v>
      </c>
    </row>
    <row r="419" spans="1:16" x14ac:dyDescent="0.2">
      <c r="A419" s="120" t="s">
        <v>8006</v>
      </c>
      <c r="B419" s="121" t="s">
        <v>8007</v>
      </c>
      <c r="C419" s="131">
        <v>287298270.85000002</v>
      </c>
      <c r="D419" s="122" t="s">
        <v>909</v>
      </c>
      <c r="E419" s="120" t="s">
        <v>4893</v>
      </c>
      <c r="F419" s="122" t="s">
        <v>910</v>
      </c>
      <c r="G419" s="121" t="s">
        <v>1215</v>
      </c>
      <c r="H419" s="122">
        <v>1</v>
      </c>
      <c r="I419" s="123">
        <v>0</v>
      </c>
      <c r="J419" s="120" t="s">
        <v>1493</v>
      </c>
      <c r="K419" s="131">
        <v>0</v>
      </c>
      <c r="L419" s="124">
        <v>42766</v>
      </c>
      <c r="M419" s="131">
        <v>0</v>
      </c>
      <c r="N419" s="131">
        <v>0</v>
      </c>
      <c r="P419" s="132" t="s">
        <v>466</v>
      </c>
    </row>
    <row r="420" spans="1:16" x14ac:dyDescent="0.2">
      <c r="A420" s="120" t="s">
        <v>8008</v>
      </c>
      <c r="B420" s="121" t="s">
        <v>8009</v>
      </c>
      <c r="C420" s="131">
        <v>595367809.25</v>
      </c>
      <c r="D420" s="122" t="s">
        <v>909</v>
      </c>
      <c r="E420" s="120" t="s">
        <v>4045</v>
      </c>
      <c r="F420" s="122" t="s">
        <v>910</v>
      </c>
      <c r="G420" s="121" t="s">
        <v>1215</v>
      </c>
      <c r="H420" s="122">
        <v>1</v>
      </c>
      <c r="I420" s="123">
        <v>0</v>
      </c>
      <c r="J420" s="120" t="s">
        <v>1493</v>
      </c>
      <c r="K420" s="131">
        <v>0</v>
      </c>
      <c r="L420" s="124">
        <v>42766</v>
      </c>
      <c r="M420" s="131">
        <v>0</v>
      </c>
      <c r="N420" s="131">
        <v>0</v>
      </c>
      <c r="P420" s="132" t="s">
        <v>466</v>
      </c>
    </row>
    <row r="421" spans="1:16" x14ac:dyDescent="0.2">
      <c r="A421" s="120" t="s">
        <v>8010</v>
      </c>
      <c r="B421" s="121" t="s">
        <v>8011</v>
      </c>
      <c r="C421" s="131">
        <v>627400948.83000004</v>
      </c>
      <c r="D421" s="122" t="s">
        <v>909</v>
      </c>
      <c r="E421" s="120" t="s">
        <v>4045</v>
      </c>
      <c r="F421" s="122" t="s">
        <v>910</v>
      </c>
      <c r="G421" s="121" t="s">
        <v>1215</v>
      </c>
      <c r="H421" s="122">
        <v>1</v>
      </c>
      <c r="I421" s="123">
        <v>0</v>
      </c>
      <c r="J421" s="120" t="s">
        <v>1493</v>
      </c>
      <c r="K421" s="131">
        <v>0</v>
      </c>
      <c r="L421" s="124">
        <v>42766</v>
      </c>
      <c r="M421" s="131">
        <v>0</v>
      </c>
      <c r="N421" s="131">
        <v>0</v>
      </c>
      <c r="P421" s="132" t="s">
        <v>466</v>
      </c>
    </row>
    <row r="422" spans="1:16" x14ac:dyDescent="0.2">
      <c r="A422" s="120" t="s">
        <v>8012</v>
      </c>
      <c r="B422" s="121" t="s">
        <v>8013</v>
      </c>
      <c r="C422" s="131">
        <v>546148654.96000004</v>
      </c>
      <c r="D422" s="122" t="s">
        <v>909</v>
      </c>
      <c r="E422" s="120" t="s">
        <v>4045</v>
      </c>
      <c r="F422" s="122" t="s">
        <v>910</v>
      </c>
      <c r="G422" s="121" t="s">
        <v>1215</v>
      </c>
      <c r="H422" s="122">
        <v>1</v>
      </c>
      <c r="I422" s="123">
        <v>0</v>
      </c>
      <c r="J422" s="120" t="s">
        <v>1493</v>
      </c>
      <c r="K422" s="131">
        <v>0</v>
      </c>
      <c r="L422" s="124">
        <v>42766</v>
      </c>
      <c r="M422" s="131">
        <v>0</v>
      </c>
      <c r="N422" s="131">
        <v>0</v>
      </c>
      <c r="P422" s="132" t="s">
        <v>466</v>
      </c>
    </row>
    <row r="423" spans="1:16" x14ac:dyDescent="0.2">
      <c r="A423" s="120" t="s">
        <v>8014</v>
      </c>
      <c r="B423" s="121" t="s">
        <v>8015</v>
      </c>
      <c r="C423" s="131">
        <v>586439204.33000004</v>
      </c>
      <c r="D423" s="122" t="s">
        <v>909</v>
      </c>
      <c r="E423" s="120" t="s">
        <v>4045</v>
      </c>
      <c r="F423" s="122" t="s">
        <v>910</v>
      </c>
      <c r="G423" s="121" t="s">
        <v>1215</v>
      </c>
      <c r="H423" s="122">
        <v>1</v>
      </c>
      <c r="I423" s="123">
        <v>0</v>
      </c>
      <c r="J423" s="120" t="s">
        <v>1493</v>
      </c>
      <c r="K423" s="131">
        <v>0</v>
      </c>
      <c r="L423" s="124">
        <v>42766</v>
      </c>
      <c r="M423" s="131">
        <v>0</v>
      </c>
      <c r="N423" s="131">
        <v>0</v>
      </c>
      <c r="P423" s="132" t="s">
        <v>466</v>
      </c>
    </row>
    <row r="424" spans="1:16" x14ac:dyDescent="0.2">
      <c r="A424" s="120" t="s">
        <v>8016</v>
      </c>
      <c r="B424" s="121" t="s">
        <v>8017</v>
      </c>
      <c r="C424" s="131">
        <v>241715345.08000001</v>
      </c>
      <c r="D424" s="122" t="s">
        <v>909</v>
      </c>
      <c r="E424" s="120" t="s">
        <v>4045</v>
      </c>
      <c r="F424" s="122" t="s">
        <v>910</v>
      </c>
      <c r="G424" s="121" t="s">
        <v>1215</v>
      </c>
      <c r="H424" s="122">
        <v>1</v>
      </c>
      <c r="I424" s="123">
        <v>0</v>
      </c>
      <c r="J424" s="120" t="s">
        <v>1493</v>
      </c>
      <c r="K424" s="131">
        <v>0</v>
      </c>
      <c r="L424" s="124">
        <v>42766</v>
      </c>
      <c r="M424" s="131">
        <v>0</v>
      </c>
      <c r="N424" s="131">
        <v>0</v>
      </c>
      <c r="P424" s="132" t="s">
        <v>466</v>
      </c>
    </row>
    <row r="425" spans="1:16" x14ac:dyDescent="0.2">
      <c r="A425" s="120" t="s">
        <v>8018</v>
      </c>
      <c r="B425" s="121" t="s">
        <v>8019</v>
      </c>
      <c r="C425" s="131">
        <v>532143392.19999999</v>
      </c>
      <c r="D425" s="122" t="s">
        <v>909</v>
      </c>
      <c r="E425" s="120" t="s">
        <v>4045</v>
      </c>
      <c r="F425" s="122" t="s">
        <v>910</v>
      </c>
      <c r="G425" s="121" t="s">
        <v>1215</v>
      </c>
      <c r="H425" s="122">
        <v>1</v>
      </c>
      <c r="I425" s="123">
        <v>0</v>
      </c>
      <c r="J425" s="120" t="s">
        <v>1493</v>
      </c>
      <c r="K425" s="131">
        <v>0</v>
      </c>
      <c r="L425" s="124">
        <v>42766</v>
      </c>
      <c r="M425" s="131">
        <v>0</v>
      </c>
      <c r="N425" s="131">
        <v>0</v>
      </c>
      <c r="P425" s="132" t="s">
        <v>466</v>
      </c>
    </row>
    <row r="426" spans="1:16" x14ac:dyDescent="0.2">
      <c r="A426" s="120" t="s">
        <v>8020</v>
      </c>
      <c r="B426" s="121" t="s">
        <v>8021</v>
      </c>
      <c r="C426" s="131">
        <v>325378011.85000002</v>
      </c>
      <c r="D426" s="122" t="s">
        <v>909</v>
      </c>
      <c r="E426" s="120" t="s">
        <v>4045</v>
      </c>
      <c r="F426" s="122" t="s">
        <v>910</v>
      </c>
      <c r="G426" s="121" t="s">
        <v>1215</v>
      </c>
      <c r="H426" s="122">
        <v>1</v>
      </c>
      <c r="I426" s="123">
        <v>0</v>
      </c>
      <c r="J426" s="120" t="s">
        <v>1493</v>
      </c>
      <c r="K426" s="131">
        <v>0</v>
      </c>
      <c r="L426" s="124">
        <v>42766</v>
      </c>
      <c r="M426" s="131">
        <v>0</v>
      </c>
      <c r="N426" s="131">
        <v>0</v>
      </c>
      <c r="P426" s="132" t="s">
        <v>466</v>
      </c>
    </row>
    <row r="427" spans="1:16" x14ac:dyDescent="0.2">
      <c r="A427" s="120" t="s">
        <v>8022</v>
      </c>
      <c r="B427" s="121" t="s">
        <v>8023</v>
      </c>
      <c r="C427" s="131">
        <v>510896777.86000001</v>
      </c>
      <c r="D427" s="122" t="s">
        <v>909</v>
      </c>
      <c r="E427" s="120" t="s">
        <v>4045</v>
      </c>
      <c r="F427" s="122" t="s">
        <v>910</v>
      </c>
      <c r="G427" s="121" t="s">
        <v>1215</v>
      </c>
      <c r="H427" s="122">
        <v>1</v>
      </c>
      <c r="I427" s="123">
        <v>0</v>
      </c>
      <c r="J427" s="120" t="s">
        <v>1493</v>
      </c>
      <c r="K427" s="131">
        <v>0</v>
      </c>
      <c r="L427" s="124">
        <v>42766</v>
      </c>
      <c r="M427" s="131">
        <v>0</v>
      </c>
      <c r="N427" s="131">
        <v>0</v>
      </c>
      <c r="P427" s="132" t="s">
        <v>466</v>
      </c>
    </row>
    <row r="428" spans="1:16" x14ac:dyDescent="0.2">
      <c r="A428" s="120" t="s">
        <v>8024</v>
      </c>
      <c r="B428" s="121" t="s">
        <v>8025</v>
      </c>
      <c r="C428" s="131">
        <v>298515851.17000002</v>
      </c>
      <c r="D428" s="122" t="s">
        <v>909</v>
      </c>
      <c r="E428" s="120" t="s">
        <v>4893</v>
      </c>
      <c r="F428" s="122" t="s">
        <v>910</v>
      </c>
      <c r="G428" s="121" t="s">
        <v>1215</v>
      </c>
      <c r="H428" s="122">
        <v>1</v>
      </c>
      <c r="I428" s="123">
        <v>0</v>
      </c>
      <c r="J428" s="120" t="s">
        <v>1493</v>
      </c>
      <c r="K428" s="131">
        <v>0</v>
      </c>
      <c r="L428" s="124">
        <v>42766</v>
      </c>
      <c r="M428" s="131">
        <v>0</v>
      </c>
      <c r="N428" s="131">
        <v>0</v>
      </c>
      <c r="P428" s="132" t="s">
        <v>466</v>
      </c>
    </row>
    <row r="429" spans="1:16" x14ac:dyDescent="0.2">
      <c r="A429" s="120" t="s">
        <v>8026</v>
      </c>
      <c r="B429" s="121" t="s">
        <v>8027</v>
      </c>
      <c r="C429" s="131">
        <v>365392569.56999999</v>
      </c>
      <c r="D429" s="122" t="s">
        <v>909</v>
      </c>
      <c r="E429" s="120" t="s">
        <v>4045</v>
      </c>
      <c r="F429" s="122" t="s">
        <v>910</v>
      </c>
      <c r="G429" s="121" t="s">
        <v>1215</v>
      </c>
      <c r="H429" s="122">
        <v>1</v>
      </c>
      <c r="I429" s="123">
        <v>0</v>
      </c>
      <c r="J429" s="120" t="s">
        <v>1493</v>
      </c>
      <c r="K429" s="131">
        <v>0</v>
      </c>
      <c r="L429" s="124">
        <v>42766</v>
      </c>
      <c r="M429" s="131">
        <v>0</v>
      </c>
      <c r="N429" s="131">
        <v>0</v>
      </c>
      <c r="P429" s="132" t="s">
        <v>466</v>
      </c>
    </row>
    <row r="430" spans="1:16" x14ac:dyDescent="0.2">
      <c r="A430" s="120" t="s">
        <v>8028</v>
      </c>
      <c r="B430" s="121" t="s">
        <v>8029</v>
      </c>
      <c r="C430" s="131">
        <v>794577878.24000001</v>
      </c>
      <c r="D430" s="122" t="s">
        <v>909</v>
      </c>
      <c r="E430" s="120" t="s">
        <v>4045</v>
      </c>
      <c r="F430" s="122" t="s">
        <v>910</v>
      </c>
      <c r="G430" s="121" t="s">
        <v>1215</v>
      </c>
      <c r="H430" s="122">
        <v>1</v>
      </c>
      <c r="I430" s="123">
        <v>0</v>
      </c>
      <c r="J430" s="120" t="s">
        <v>1493</v>
      </c>
      <c r="K430" s="131">
        <v>0</v>
      </c>
      <c r="L430" s="124">
        <v>42766</v>
      </c>
      <c r="M430" s="131">
        <v>0</v>
      </c>
      <c r="N430" s="131">
        <v>0</v>
      </c>
      <c r="P430" s="132" t="s">
        <v>466</v>
      </c>
    </row>
    <row r="431" spans="1:16" x14ac:dyDescent="0.2">
      <c r="A431" s="120" t="s">
        <v>8030</v>
      </c>
      <c r="B431" s="121" t="s">
        <v>8031</v>
      </c>
      <c r="C431" s="131">
        <v>733764855.63</v>
      </c>
      <c r="D431" s="122" t="s">
        <v>909</v>
      </c>
      <c r="E431" s="120" t="s">
        <v>4045</v>
      </c>
      <c r="F431" s="122" t="s">
        <v>910</v>
      </c>
      <c r="G431" s="121" t="s">
        <v>1215</v>
      </c>
      <c r="H431" s="122">
        <v>1</v>
      </c>
      <c r="I431" s="123">
        <v>0</v>
      </c>
      <c r="J431" s="120" t="s">
        <v>1493</v>
      </c>
      <c r="K431" s="131">
        <v>0</v>
      </c>
      <c r="L431" s="124">
        <v>42766</v>
      </c>
      <c r="M431" s="131">
        <v>0</v>
      </c>
      <c r="N431" s="131">
        <v>0</v>
      </c>
      <c r="P431" s="132" t="s">
        <v>466</v>
      </c>
    </row>
    <row r="432" spans="1:16" x14ac:dyDescent="0.2">
      <c r="A432" s="120" t="s">
        <v>8032</v>
      </c>
      <c r="B432" s="121" t="s">
        <v>8033</v>
      </c>
      <c r="C432" s="131">
        <v>554401110.42999995</v>
      </c>
      <c r="D432" s="122" t="s">
        <v>909</v>
      </c>
      <c r="E432" s="120" t="s">
        <v>4045</v>
      </c>
      <c r="F432" s="122" t="s">
        <v>910</v>
      </c>
      <c r="G432" s="121" t="s">
        <v>1215</v>
      </c>
      <c r="H432" s="122">
        <v>1</v>
      </c>
      <c r="I432" s="123">
        <v>0</v>
      </c>
      <c r="J432" s="120" t="s">
        <v>1493</v>
      </c>
      <c r="K432" s="131">
        <v>0</v>
      </c>
      <c r="L432" s="124">
        <v>42766</v>
      </c>
      <c r="M432" s="131">
        <v>0</v>
      </c>
      <c r="N432" s="131">
        <v>0</v>
      </c>
      <c r="P432" s="132" t="s">
        <v>466</v>
      </c>
    </row>
    <row r="433" spans="1:16" x14ac:dyDescent="0.2">
      <c r="A433" s="120" t="s">
        <v>8034</v>
      </c>
      <c r="B433" s="121" t="s">
        <v>8035</v>
      </c>
      <c r="C433" s="131">
        <v>298515851.17000002</v>
      </c>
      <c r="D433" s="122" t="s">
        <v>909</v>
      </c>
      <c r="E433" s="120" t="s">
        <v>4893</v>
      </c>
      <c r="F433" s="122" t="s">
        <v>910</v>
      </c>
      <c r="G433" s="121" t="s">
        <v>1215</v>
      </c>
      <c r="H433" s="122">
        <v>1</v>
      </c>
      <c r="I433" s="123">
        <v>0</v>
      </c>
      <c r="J433" s="120" t="s">
        <v>1493</v>
      </c>
      <c r="K433" s="131">
        <v>0</v>
      </c>
      <c r="L433" s="124">
        <v>42766</v>
      </c>
      <c r="M433" s="131">
        <v>0</v>
      </c>
      <c r="N433" s="131">
        <v>0</v>
      </c>
      <c r="P433" s="132" t="s">
        <v>466</v>
      </c>
    </row>
    <row r="434" spans="1:16" x14ac:dyDescent="0.2">
      <c r="A434" s="120" t="s">
        <v>8036</v>
      </c>
      <c r="B434" s="121" t="s">
        <v>8037</v>
      </c>
      <c r="C434" s="131">
        <v>287298270.85000002</v>
      </c>
      <c r="D434" s="122" t="s">
        <v>909</v>
      </c>
      <c r="E434" s="120" t="s">
        <v>4893</v>
      </c>
      <c r="F434" s="122" t="s">
        <v>910</v>
      </c>
      <c r="G434" s="121" t="s">
        <v>1215</v>
      </c>
      <c r="H434" s="122">
        <v>1</v>
      </c>
      <c r="I434" s="123">
        <v>0</v>
      </c>
      <c r="J434" s="120" t="s">
        <v>1493</v>
      </c>
      <c r="K434" s="131">
        <v>0</v>
      </c>
      <c r="L434" s="124">
        <v>42766</v>
      </c>
      <c r="M434" s="131">
        <v>0</v>
      </c>
      <c r="N434" s="131">
        <v>0</v>
      </c>
      <c r="P434" s="132" t="s">
        <v>466</v>
      </c>
    </row>
    <row r="435" spans="1:16" x14ac:dyDescent="0.2">
      <c r="A435" s="120" t="s">
        <v>8038</v>
      </c>
      <c r="B435" s="121" t="s">
        <v>8039</v>
      </c>
      <c r="C435" s="131">
        <v>287298270.85000002</v>
      </c>
      <c r="D435" s="122" t="s">
        <v>909</v>
      </c>
      <c r="E435" s="120" t="s">
        <v>4893</v>
      </c>
      <c r="F435" s="122" t="s">
        <v>910</v>
      </c>
      <c r="G435" s="121" t="s">
        <v>1215</v>
      </c>
      <c r="H435" s="122">
        <v>1</v>
      </c>
      <c r="I435" s="123">
        <v>0</v>
      </c>
      <c r="J435" s="120" t="s">
        <v>1493</v>
      </c>
      <c r="K435" s="131">
        <v>0</v>
      </c>
      <c r="L435" s="124">
        <v>42766</v>
      </c>
      <c r="M435" s="131">
        <v>0</v>
      </c>
      <c r="N435" s="131">
        <v>0</v>
      </c>
      <c r="P435" s="132" t="s">
        <v>466</v>
      </c>
    </row>
    <row r="436" spans="1:16" x14ac:dyDescent="0.2">
      <c r="A436" s="120" t="s">
        <v>8040</v>
      </c>
      <c r="B436" s="121" t="s">
        <v>8041</v>
      </c>
      <c r="C436" s="131">
        <v>595367809.25</v>
      </c>
      <c r="D436" s="122" t="s">
        <v>909</v>
      </c>
      <c r="E436" s="120" t="s">
        <v>4045</v>
      </c>
      <c r="F436" s="122" t="s">
        <v>910</v>
      </c>
      <c r="G436" s="121" t="s">
        <v>1215</v>
      </c>
      <c r="H436" s="122">
        <v>1</v>
      </c>
      <c r="I436" s="123">
        <v>0</v>
      </c>
      <c r="J436" s="120" t="s">
        <v>1493</v>
      </c>
      <c r="K436" s="131">
        <v>0</v>
      </c>
      <c r="L436" s="124">
        <v>42766</v>
      </c>
      <c r="M436" s="131">
        <v>0</v>
      </c>
      <c r="N436" s="131">
        <v>0</v>
      </c>
      <c r="P436" s="132" t="s">
        <v>466</v>
      </c>
    </row>
    <row r="437" spans="1:16" x14ac:dyDescent="0.2">
      <c r="A437" s="120" t="s">
        <v>8042</v>
      </c>
      <c r="B437" s="121" t="s">
        <v>8043</v>
      </c>
      <c r="C437" s="131">
        <v>603908892.15999997</v>
      </c>
      <c r="D437" s="122" t="s">
        <v>909</v>
      </c>
      <c r="E437" s="120" t="s">
        <v>4045</v>
      </c>
      <c r="F437" s="122" t="s">
        <v>910</v>
      </c>
      <c r="G437" s="121" t="s">
        <v>1215</v>
      </c>
      <c r="H437" s="122">
        <v>1</v>
      </c>
      <c r="I437" s="123">
        <v>0</v>
      </c>
      <c r="J437" s="120" t="s">
        <v>1493</v>
      </c>
      <c r="K437" s="131">
        <v>0</v>
      </c>
      <c r="L437" s="124">
        <v>42766</v>
      </c>
      <c r="M437" s="131">
        <v>0</v>
      </c>
      <c r="N437" s="131">
        <v>0</v>
      </c>
      <c r="P437" s="132" t="s">
        <v>466</v>
      </c>
    </row>
    <row r="438" spans="1:16" x14ac:dyDescent="0.2">
      <c r="A438" s="120" t="s">
        <v>8044</v>
      </c>
      <c r="B438" s="121" t="s">
        <v>8045</v>
      </c>
      <c r="C438" s="131">
        <v>298515851.17000002</v>
      </c>
      <c r="D438" s="122" t="s">
        <v>909</v>
      </c>
      <c r="E438" s="120" t="s">
        <v>4893</v>
      </c>
      <c r="F438" s="122" t="s">
        <v>910</v>
      </c>
      <c r="G438" s="121" t="s">
        <v>1215</v>
      </c>
      <c r="H438" s="122">
        <v>1</v>
      </c>
      <c r="I438" s="123">
        <v>0</v>
      </c>
      <c r="J438" s="120" t="s">
        <v>1493</v>
      </c>
      <c r="K438" s="131">
        <v>0</v>
      </c>
      <c r="L438" s="124">
        <v>42766</v>
      </c>
      <c r="M438" s="131">
        <v>0</v>
      </c>
      <c r="N438" s="131">
        <v>0</v>
      </c>
      <c r="P438" s="132" t="s">
        <v>466</v>
      </c>
    </row>
    <row r="439" spans="1:16" x14ac:dyDescent="0.2">
      <c r="A439" s="120" t="s">
        <v>8046</v>
      </c>
      <c r="B439" s="121" t="s">
        <v>8047</v>
      </c>
      <c r="C439" s="131">
        <v>402129739.83999997</v>
      </c>
      <c r="D439" s="122" t="s">
        <v>909</v>
      </c>
      <c r="E439" s="120" t="s">
        <v>4045</v>
      </c>
      <c r="F439" s="122" t="s">
        <v>910</v>
      </c>
      <c r="G439" s="121" t="s">
        <v>1215</v>
      </c>
      <c r="H439" s="122">
        <v>1</v>
      </c>
      <c r="I439" s="123">
        <v>0</v>
      </c>
      <c r="J439" s="120" t="s">
        <v>1493</v>
      </c>
      <c r="K439" s="131">
        <v>0</v>
      </c>
      <c r="L439" s="124">
        <v>42766</v>
      </c>
      <c r="M439" s="131">
        <v>0</v>
      </c>
      <c r="N439" s="131">
        <v>0</v>
      </c>
      <c r="P439" s="132" t="s">
        <v>466</v>
      </c>
    </row>
    <row r="440" spans="1:16" x14ac:dyDescent="0.2">
      <c r="A440" s="120" t="s">
        <v>8048</v>
      </c>
      <c r="B440" s="121" t="s">
        <v>8049</v>
      </c>
      <c r="C440" s="131">
        <v>559413705.57000005</v>
      </c>
      <c r="D440" s="122" t="s">
        <v>909</v>
      </c>
      <c r="E440" s="120" t="s">
        <v>4045</v>
      </c>
      <c r="F440" s="122" t="s">
        <v>910</v>
      </c>
      <c r="G440" s="121" t="s">
        <v>1215</v>
      </c>
      <c r="H440" s="122">
        <v>1</v>
      </c>
      <c r="I440" s="123">
        <v>0</v>
      </c>
      <c r="J440" s="120" t="s">
        <v>1493</v>
      </c>
      <c r="K440" s="131">
        <v>0</v>
      </c>
      <c r="L440" s="124">
        <v>42766</v>
      </c>
      <c r="M440" s="131">
        <v>0</v>
      </c>
      <c r="N440" s="131">
        <v>0</v>
      </c>
      <c r="P440" s="132" t="s">
        <v>466</v>
      </c>
    </row>
    <row r="441" spans="1:16" x14ac:dyDescent="0.2">
      <c r="A441" s="120" t="s">
        <v>8050</v>
      </c>
      <c r="B441" s="121" t="s">
        <v>8051</v>
      </c>
      <c r="C441" s="131">
        <v>441679015.22000003</v>
      </c>
      <c r="D441" s="122" t="s">
        <v>909</v>
      </c>
      <c r="E441" s="120" t="s">
        <v>4045</v>
      </c>
      <c r="F441" s="122" t="s">
        <v>910</v>
      </c>
      <c r="G441" s="121" t="s">
        <v>1215</v>
      </c>
      <c r="H441" s="122">
        <v>1</v>
      </c>
      <c r="I441" s="123">
        <v>0</v>
      </c>
      <c r="J441" s="120" t="s">
        <v>1493</v>
      </c>
      <c r="K441" s="131">
        <v>0</v>
      </c>
      <c r="L441" s="124">
        <v>42766</v>
      </c>
      <c r="M441" s="131">
        <v>0</v>
      </c>
      <c r="N441" s="131">
        <v>0</v>
      </c>
      <c r="P441" s="132" t="s">
        <v>466</v>
      </c>
    </row>
    <row r="442" spans="1:16" x14ac:dyDescent="0.2">
      <c r="A442" s="120" t="s">
        <v>8052</v>
      </c>
      <c r="B442" s="121" t="s">
        <v>8053</v>
      </c>
      <c r="C442" s="131">
        <v>294948154.75999999</v>
      </c>
      <c r="D442" s="122" t="s">
        <v>909</v>
      </c>
      <c r="E442" s="120" t="s">
        <v>4045</v>
      </c>
      <c r="F442" s="122" t="s">
        <v>910</v>
      </c>
      <c r="G442" s="121" t="s">
        <v>1215</v>
      </c>
      <c r="H442" s="122">
        <v>1</v>
      </c>
      <c r="I442" s="123">
        <v>0</v>
      </c>
      <c r="J442" s="120" t="s">
        <v>1493</v>
      </c>
      <c r="K442" s="131">
        <v>0</v>
      </c>
      <c r="L442" s="124">
        <v>42766</v>
      </c>
      <c r="M442" s="131">
        <v>0</v>
      </c>
      <c r="N442" s="131">
        <v>0</v>
      </c>
      <c r="P442" s="132" t="s">
        <v>466</v>
      </c>
    </row>
    <row r="443" spans="1:16" x14ac:dyDescent="0.2">
      <c r="A443" s="120" t="s">
        <v>8054</v>
      </c>
      <c r="B443" s="121" t="s">
        <v>8055</v>
      </c>
      <c r="C443" s="131">
        <v>510896777.86000001</v>
      </c>
      <c r="D443" s="122" t="s">
        <v>909</v>
      </c>
      <c r="E443" s="120" t="s">
        <v>4045</v>
      </c>
      <c r="F443" s="122" t="s">
        <v>910</v>
      </c>
      <c r="G443" s="121" t="s">
        <v>1215</v>
      </c>
      <c r="H443" s="122">
        <v>1</v>
      </c>
      <c r="I443" s="123">
        <v>0</v>
      </c>
      <c r="J443" s="120" t="s">
        <v>1493</v>
      </c>
      <c r="K443" s="131">
        <v>0</v>
      </c>
      <c r="L443" s="124">
        <v>42766</v>
      </c>
      <c r="M443" s="131">
        <v>0</v>
      </c>
      <c r="N443" s="131">
        <v>0</v>
      </c>
      <c r="P443" s="132" t="s">
        <v>466</v>
      </c>
    </row>
    <row r="444" spans="1:16" x14ac:dyDescent="0.2">
      <c r="A444" s="120" t="s">
        <v>8056</v>
      </c>
      <c r="B444" s="121" t="s">
        <v>8057</v>
      </c>
      <c r="C444" s="131">
        <v>558513528.01999998</v>
      </c>
      <c r="D444" s="122" t="s">
        <v>909</v>
      </c>
      <c r="E444" s="120" t="s">
        <v>4045</v>
      </c>
      <c r="F444" s="122" t="s">
        <v>910</v>
      </c>
      <c r="G444" s="121" t="s">
        <v>1215</v>
      </c>
      <c r="H444" s="122">
        <v>1</v>
      </c>
      <c r="I444" s="123">
        <v>0</v>
      </c>
      <c r="J444" s="120" t="s">
        <v>1493</v>
      </c>
      <c r="K444" s="131">
        <v>0</v>
      </c>
      <c r="L444" s="124">
        <v>42766</v>
      </c>
      <c r="M444" s="131">
        <v>0</v>
      </c>
      <c r="N444" s="131">
        <v>0</v>
      </c>
      <c r="P444" s="132" t="s">
        <v>466</v>
      </c>
    </row>
    <row r="445" spans="1:16" x14ac:dyDescent="0.2">
      <c r="A445" s="120" t="s">
        <v>8058</v>
      </c>
      <c r="B445" s="121" t="s">
        <v>8059</v>
      </c>
      <c r="C445" s="131">
        <v>345911658.32999998</v>
      </c>
      <c r="D445" s="122" t="s">
        <v>909</v>
      </c>
      <c r="E445" s="120" t="s">
        <v>4045</v>
      </c>
      <c r="F445" s="122" t="s">
        <v>910</v>
      </c>
      <c r="G445" s="121" t="s">
        <v>1215</v>
      </c>
      <c r="H445" s="122">
        <v>1</v>
      </c>
      <c r="I445" s="123">
        <v>0</v>
      </c>
      <c r="J445" s="120" t="s">
        <v>1493</v>
      </c>
      <c r="K445" s="131">
        <v>0</v>
      </c>
      <c r="L445" s="124">
        <v>42766</v>
      </c>
      <c r="M445" s="131">
        <v>0</v>
      </c>
      <c r="N445" s="131">
        <v>0</v>
      </c>
      <c r="P445" s="132" t="s">
        <v>466</v>
      </c>
    </row>
    <row r="446" spans="1:16" x14ac:dyDescent="0.2">
      <c r="A446" s="120" t="s">
        <v>8060</v>
      </c>
      <c r="B446" s="121" t="s">
        <v>8061</v>
      </c>
      <c r="C446" s="131">
        <v>394768258.36000001</v>
      </c>
      <c r="D446" s="122" t="s">
        <v>909</v>
      </c>
      <c r="E446" s="120" t="s">
        <v>4045</v>
      </c>
      <c r="F446" s="122" t="s">
        <v>910</v>
      </c>
      <c r="G446" s="121" t="s">
        <v>1215</v>
      </c>
      <c r="H446" s="122">
        <v>1</v>
      </c>
      <c r="I446" s="123">
        <v>0</v>
      </c>
      <c r="J446" s="120" t="s">
        <v>1493</v>
      </c>
      <c r="K446" s="131">
        <v>0</v>
      </c>
      <c r="L446" s="124">
        <v>42766</v>
      </c>
      <c r="M446" s="131">
        <v>0</v>
      </c>
      <c r="N446" s="131">
        <v>0</v>
      </c>
      <c r="P446" s="132" t="s">
        <v>466</v>
      </c>
    </row>
    <row r="447" spans="1:16" x14ac:dyDescent="0.2">
      <c r="A447" s="120" t="s">
        <v>8062</v>
      </c>
      <c r="B447" s="121" t="s">
        <v>8063</v>
      </c>
      <c r="C447" s="131">
        <v>440416241.89999998</v>
      </c>
      <c r="D447" s="122" t="s">
        <v>909</v>
      </c>
      <c r="E447" s="120" t="s">
        <v>4045</v>
      </c>
      <c r="F447" s="122" t="s">
        <v>910</v>
      </c>
      <c r="G447" s="121" t="s">
        <v>1215</v>
      </c>
      <c r="H447" s="122">
        <v>1</v>
      </c>
      <c r="I447" s="123">
        <v>0</v>
      </c>
      <c r="J447" s="120" t="s">
        <v>1493</v>
      </c>
      <c r="K447" s="131">
        <v>0</v>
      </c>
      <c r="L447" s="124">
        <v>42766</v>
      </c>
      <c r="M447" s="131">
        <v>0</v>
      </c>
      <c r="N447" s="131">
        <v>0</v>
      </c>
      <c r="P447" s="132" t="s">
        <v>466</v>
      </c>
    </row>
    <row r="448" spans="1:16" x14ac:dyDescent="0.2">
      <c r="A448" s="120" t="s">
        <v>8064</v>
      </c>
      <c r="B448" s="121" t="s">
        <v>8065</v>
      </c>
      <c r="C448" s="131">
        <v>298515851.17000002</v>
      </c>
      <c r="D448" s="122" t="s">
        <v>909</v>
      </c>
      <c r="E448" s="120" t="s">
        <v>4893</v>
      </c>
      <c r="F448" s="122" t="s">
        <v>910</v>
      </c>
      <c r="G448" s="121" t="s">
        <v>1215</v>
      </c>
      <c r="H448" s="122">
        <v>1</v>
      </c>
      <c r="I448" s="123">
        <v>0</v>
      </c>
      <c r="J448" s="120" t="s">
        <v>1493</v>
      </c>
      <c r="K448" s="131">
        <v>0</v>
      </c>
      <c r="L448" s="124">
        <v>42766</v>
      </c>
      <c r="M448" s="131">
        <v>0</v>
      </c>
      <c r="N448" s="131">
        <v>0</v>
      </c>
      <c r="P448" s="132" t="s">
        <v>466</v>
      </c>
    </row>
    <row r="449" spans="1:16" x14ac:dyDescent="0.2">
      <c r="A449" s="120" t="s">
        <v>8066</v>
      </c>
      <c r="B449" s="121" t="s">
        <v>8067</v>
      </c>
      <c r="C449" s="131">
        <v>287298270.85000002</v>
      </c>
      <c r="D449" s="122" t="s">
        <v>909</v>
      </c>
      <c r="E449" s="120" t="s">
        <v>4893</v>
      </c>
      <c r="F449" s="122" t="s">
        <v>910</v>
      </c>
      <c r="G449" s="121" t="s">
        <v>1215</v>
      </c>
      <c r="H449" s="122">
        <v>1</v>
      </c>
      <c r="I449" s="123">
        <v>0</v>
      </c>
      <c r="J449" s="120" t="s">
        <v>1493</v>
      </c>
      <c r="K449" s="131">
        <v>0</v>
      </c>
      <c r="L449" s="124">
        <v>42766</v>
      </c>
      <c r="M449" s="131">
        <v>0</v>
      </c>
      <c r="N449" s="131">
        <v>0</v>
      </c>
      <c r="P449" s="132" t="s">
        <v>466</v>
      </c>
    </row>
    <row r="450" spans="1:16" x14ac:dyDescent="0.2">
      <c r="A450" s="120" t="s">
        <v>8068</v>
      </c>
      <c r="B450" s="121" t="s">
        <v>8069</v>
      </c>
      <c r="C450" s="131">
        <v>287298270.85000002</v>
      </c>
      <c r="D450" s="122" t="s">
        <v>909</v>
      </c>
      <c r="E450" s="120" t="s">
        <v>4893</v>
      </c>
      <c r="F450" s="122" t="s">
        <v>910</v>
      </c>
      <c r="G450" s="121" t="s">
        <v>1215</v>
      </c>
      <c r="H450" s="122">
        <v>1</v>
      </c>
      <c r="I450" s="123">
        <v>0</v>
      </c>
      <c r="J450" s="120" t="s">
        <v>1493</v>
      </c>
      <c r="K450" s="131">
        <v>0</v>
      </c>
      <c r="L450" s="124">
        <v>42766</v>
      </c>
      <c r="M450" s="131">
        <v>0</v>
      </c>
      <c r="N450" s="131">
        <v>0</v>
      </c>
      <c r="P450" s="132" t="s">
        <v>466</v>
      </c>
    </row>
    <row r="451" spans="1:16" x14ac:dyDescent="0.2">
      <c r="A451" s="120" t="s">
        <v>8070</v>
      </c>
      <c r="B451" s="121" t="s">
        <v>8071</v>
      </c>
      <c r="C451" s="131">
        <v>595367809.25</v>
      </c>
      <c r="D451" s="122" t="s">
        <v>909</v>
      </c>
      <c r="E451" s="120" t="s">
        <v>4045</v>
      </c>
      <c r="F451" s="122" t="s">
        <v>910</v>
      </c>
      <c r="G451" s="121" t="s">
        <v>1215</v>
      </c>
      <c r="H451" s="122">
        <v>1</v>
      </c>
      <c r="I451" s="123">
        <v>0</v>
      </c>
      <c r="J451" s="120" t="s">
        <v>1493</v>
      </c>
      <c r="K451" s="131">
        <v>0</v>
      </c>
      <c r="L451" s="124">
        <v>42766</v>
      </c>
      <c r="M451" s="131">
        <v>0</v>
      </c>
      <c r="N451" s="131">
        <v>0</v>
      </c>
      <c r="P451" s="132" t="s">
        <v>466</v>
      </c>
    </row>
    <row r="452" spans="1:16" x14ac:dyDescent="0.2">
      <c r="A452" s="120" t="s">
        <v>6923</v>
      </c>
      <c r="B452" s="121" t="s">
        <v>7375</v>
      </c>
      <c r="C452" s="131">
        <v>3468750000</v>
      </c>
      <c r="D452" s="122" t="s">
        <v>909</v>
      </c>
      <c r="E452" s="120" t="s">
        <v>924</v>
      </c>
      <c r="F452" s="122" t="s">
        <v>910</v>
      </c>
      <c r="G452" s="121" t="s">
        <v>1215</v>
      </c>
      <c r="H452" s="122">
        <v>1</v>
      </c>
      <c r="I452" s="123">
        <v>0</v>
      </c>
      <c r="J452" s="120" t="s">
        <v>1493</v>
      </c>
      <c r="K452" s="131">
        <v>0</v>
      </c>
      <c r="L452" s="124">
        <v>42766</v>
      </c>
      <c r="M452" s="131">
        <v>0</v>
      </c>
      <c r="N452" s="131">
        <v>0</v>
      </c>
      <c r="P452" s="132" t="s">
        <v>466</v>
      </c>
    </row>
    <row r="453" spans="1:16" x14ac:dyDescent="0.2">
      <c r="A453" s="120" t="s">
        <v>7376</v>
      </c>
      <c r="B453" s="121" t="s">
        <v>7377</v>
      </c>
      <c r="C453" s="131">
        <v>1407000000</v>
      </c>
      <c r="D453" s="122" t="s">
        <v>909</v>
      </c>
      <c r="E453" s="120" t="s">
        <v>924</v>
      </c>
      <c r="F453" s="122" t="s">
        <v>910</v>
      </c>
      <c r="G453" s="121" t="s">
        <v>1215</v>
      </c>
      <c r="H453" s="122">
        <v>1</v>
      </c>
      <c r="I453" s="123">
        <v>0</v>
      </c>
      <c r="J453" s="120" t="s">
        <v>1493</v>
      </c>
      <c r="K453" s="131">
        <v>0</v>
      </c>
      <c r="L453" s="124">
        <v>42766</v>
      </c>
      <c r="M453" s="131">
        <v>0</v>
      </c>
      <c r="N453" s="131">
        <v>0</v>
      </c>
      <c r="P453" s="132" t="s">
        <v>466</v>
      </c>
    </row>
    <row r="454" spans="1:16" x14ac:dyDescent="0.2">
      <c r="A454" s="120" t="s">
        <v>7378</v>
      </c>
      <c r="B454" s="121" t="s">
        <v>7379</v>
      </c>
      <c r="C454" s="131">
        <v>3468750000</v>
      </c>
      <c r="D454" s="122" t="s">
        <v>909</v>
      </c>
      <c r="E454" s="120" t="s">
        <v>924</v>
      </c>
      <c r="F454" s="122" t="s">
        <v>910</v>
      </c>
      <c r="G454" s="121" t="s">
        <v>1215</v>
      </c>
      <c r="H454" s="122">
        <v>1</v>
      </c>
      <c r="I454" s="123">
        <v>0</v>
      </c>
      <c r="J454" s="120" t="s">
        <v>1493</v>
      </c>
      <c r="K454" s="131">
        <v>0</v>
      </c>
      <c r="L454" s="124">
        <v>42766</v>
      </c>
      <c r="M454" s="131">
        <v>0</v>
      </c>
      <c r="N454" s="131">
        <v>0</v>
      </c>
      <c r="P454" s="132" t="s">
        <v>466</v>
      </c>
    </row>
    <row r="455" spans="1:16" x14ac:dyDescent="0.2">
      <c r="A455" s="120" t="s">
        <v>7380</v>
      </c>
      <c r="B455" s="121" t="s">
        <v>7381</v>
      </c>
      <c r="C455" s="131">
        <v>3468750000</v>
      </c>
      <c r="D455" s="122" t="s">
        <v>909</v>
      </c>
      <c r="E455" s="120" t="s">
        <v>924</v>
      </c>
      <c r="F455" s="122" t="s">
        <v>910</v>
      </c>
      <c r="G455" s="121" t="s">
        <v>1215</v>
      </c>
      <c r="H455" s="122">
        <v>1</v>
      </c>
      <c r="I455" s="123">
        <v>0</v>
      </c>
      <c r="J455" s="120" t="s">
        <v>1493</v>
      </c>
      <c r="K455" s="131">
        <v>0</v>
      </c>
      <c r="L455" s="124">
        <v>42766</v>
      </c>
      <c r="M455" s="131">
        <v>0</v>
      </c>
      <c r="N455" s="131">
        <v>0</v>
      </c>
      <c r="P455" s="132" t="s">
        <v>466</v>
      </c>
    </row>
    <row r="456" spans="1:16" x14ac:dyDescent="0.2">
      <c r="A456" s="120" t="s">
        <v>8072</v>
      </c>
      <c r="B456" s="121" t="s">
        <v>8073</v>
      </c>
      <c r="C456" s="131">
        <v>3008090000</v>
      </c>
      <c r="D456" s="122" t="s">
        <v>909</v>
      </c>
      <c r="E456" s="120" t="s">
        <v>924</v>
      </c>
      <c r="F456" s="122" t="s">
        <v>910</v>
      </c>
      <c r="G456" s="121" t="s">
        <v>1215</v>
      </c>
      <c r="H456" s="122">
        <v>1</v>
      </c>
      <c r="I456" s="123">
        <v>0</v>
      </c>
      <c r="J456" s="120" t="s">
        <v>1493</v>
      </c>
      <c r="K456" s="131">
        <v>0</v>
      </c>
      <c r="L456" s="124">
        <v>42766</v>
      </c>
      <c r="M456" s="131">
        <v>0</v>
      </c>
      <c r="N456" s="131">
        <v>0</v>
      </c>
      <c r="P456" s="132" t="s">
        <v>466</v>
      </c>
    </row>
    <row r="457" spans="1:16" x14ac:dyDescent="0.2">
      <c r="A457" s="120" t="s">
        <v>8074</v>
      </c>
      <c r="B457" s="121" t="s">
        <v>8075</v>
      </c>
      <c r="C457" s="131">
        <v>3008090000</v>
      </c>
      <c r="D457" s="122" t="s">
        <v>909</v>
      </c>
      <c r="E457" s="120" t="s">
        <v>924</v>
      </c>
      <c r="F457" s="122" t="s">
        <v>910</v>
      </c>
      <c r="G457" s="121" t="s">
        <v>1215</v>
      </c>
      <c r="H457" s="122">
        <v>1</v>
      </c>
      <c r="I457" s="123">
        <v>0</v>
      </c>
      <c r="J457" s="120" t="s">
        <v>1493</v>
      </c>
      <c r="K457" s="131">
        <v>0</v>
      </c>
      <c r="L457" s="124">
        <v>42766</v>
      </c>
      <c r="M457" s="131">
        <v>0</v>
      </c>
      <c r="N457" s="131">
        <v>0</v>
      </c>
      <c r="P457" s="132" t="s">
        <v>466</v>
      </c>
    </row>
    <row r="458" spans="1:16" x14ac:dyDescent="0.2">
      <c r="A458" s="120" t="s">
        <v>8076</v>
      </c>
      <c r="B458" s="121" t="s">
        <v>8077</v>
      </c>
      <c r="C458" s="131">
        <v>3008090000</v>
      </c>
      <c r="D458" s="122" t="s">
        <v>909</v>
      </c>
      <c r="E458" s="120" t="s">
        <v>924</v>
      </c>
      <c r="F458" s="122" t="s">
        <v>910</v>
      </c>
      <c r="G458" s="121" t="s">
        <v>1215</v>
      </c>
      <c r="H458" s="122">
        <v>1</v>
      </c>
      <c r="I458" s="123">
        <v>0</v>
      </c>
      <c r="J458" s="120" t="s">
        <v>1493</v>
      </c>
      <c r="K458" s="131">
        <v>0</v>
      </c>
      <c r="L458" s="124">
        <v>42766</v>
      </c>
      <c r="M458" s="131">
        <v>0</v>
      </c>
      <c r="N458" s="131">
        <v>0</v>
      </c>
      <c r="P458" s="132" t="s">
        <v>466</v>
      </c>
    </row>
    <row r="459" spans="1:16" x14ac:dyDescent="0.2">
      <c r="A459" s="120" t="s">
        <v>8078</v>
      </c>
      <c r="B459" s="121" t="s">
        <v>8079</v>
      </c>
      <c r="C459" s="131">
        <v>3008090000</v>
      </c>
      <c r="D459" s="122" t="s">
        <v>909</v>
      </c>
      <c r="E459" s="120" t="s">
        <v>924</v>
      </c>
      <c r="F459" s="122" t="s">
        <v>910</v>
      </c>
      <c r="G459" s="121" t="s">
        <v>1215</v>
      </c>
      <c r="H459" s="122">
        <v>1</v>
      </c>
      <c r="I459" s="123">
        <v>0</v>
      </c>
      <c r="J459" s="120" t="s">
        <v>1493</v>
      </c>
      <c r="K459" s="131">
        <v>0</v>
      </c>
      <c r="L459" s="124">
        <v>42766</v>
      </c>
      <c r="M459" s="131">
        <v>0</v>
      </c>
      <c r="N459" s="131">
        <v>0</v>
      </c>
      <c r="P459" s="132" t="s">
        <v>466</v>
      </c>
    </row>
    <row r="460" spans="1:16" x14ac:dyDescent="0.2">
      <c r="A460" s="120" t="s">
        <v>8080</v>
      </c>
      <c r="B460" s="121" t="s">
        <v>8081</v>
      </c>
      <c r="C460" s="131">
        <v>3008090000</v>
      </c>
      <c r="D460" s="122" t="s">
        <v>909</v>
      </c>
      <c r="E460" s="120" t="s">
        <v>924</v>
      </c>
      <c r="F460" s="122" t="s">
        <v>910</v>
      </c>
      <c r="G460" s="121" t="s">
        <v>1215</v>
      </c>
      <c r="H460" s="122">
        <v>1</v>
      </c>
      <c r="I460" s="123">
        <v>0</v>
      </c>
      <c r="J460" s="120" t="s">
        <v>1493</v>
      </c>
      <c r="K460" s="131">
        <v>0</v>
      </c>
      <c r="L460" s="124">
        <v>42766</v>
      </c>
      <c r="M460" s="131">
        <v>0</v>
      </c>
      <c r="N460" s="131">
        <v>0</v>
      </c>
      <c r="P460" s="132" t="s">
        <v>466</v>
      </c>
    </row>
    <row r="461" spans="1:16" x14ac:dyDescent="0.2">
      <c r="A461" s="120" t="s">
        <v>8082</v>
      </c>
      <c r="B461" s="121" t="s">
        <v>8083</v>
      </c>
      <c r="C461" s="131">
        <v>3008090000</v>
      </c>
      <c r="D461" s="122" t="s">
        <v>909</v>
      </c>
      <c r="E461" s="120" t="s">
        <v>924</v>
      </c>
      <c r="F461" s="122" t="s">
        <v>910</v>
      </c>
      <c r="G461" s="121" t="s">
        <v>1215</v>
      </c>
      <c r="H461" s="122">
        <v>1</v>
      </c>
      <c r="I461" s="123">
        <v>0</v>
      </c>
      <c r="J461" s="120" t="s">
        <v>1493</v>
      </c>
      <c r="K461" s="131">
        <v>0</v>
      </c>
      <c r="L461" s="124">
        <v>42766</v>
      </c>
      <c r="M461" s="131">
        <v>0</v>
      </c>
      <c r="N461" s="131">
        <v>0</v>
      </c>
      <c r="P461" s="132" t="s">
        <v>466</v>
      </c>
    </row>
    <row r="462" spans="1:16" x14ac:dyDescent="0.2">
      <c r="A462" s="120" t="s">
        <v>8084</v>
      </c>
      <c r="B462" s="121" t="s">
        <v>8085</v>
      </c>
      <c r="C462" s="131">
        <v>3008090000</v>
      </c>
      <c r="D462" s="122" t="s">
        <v>909</v>
      </c>
      <c r="E462" s="120" t="s">
        <v>924</v>
      </c>
      <c r="F462" s="122" t="s">
        <v>910</v>
      </c>
      <c r="G462" s="121" t="s">
        <v>1215</v>
      </c>
      <c r="H462" s="122">
        <v>1</v>
      </c>
      <c r="I462" s="123">
        <v>0</v>
      </c>
      <c r="J462" s="120" t="s">
        <v>1493</v>
      </c>
      <c r="K462" s="131">
        <v>0</v>
      </c>
      <c r="L462" s="124">
        <v>42766</v>
      </c>
      <c r="M462" s="131">
        <v>0</v>
      </c>
      <c r="N462" s="131">
        <v>0</v>
      </c>
      <c r="P462" s="132" t="s">
        <v>466</v>
      </c>
    </row>
    <row r="463" spans="1:16" x14ac:dyDescent="0.2">
      <c r="A463" s="120" t="s">
        <v>8086</v>
      </c>
      <c r="B463" s="121" t="s">
        <v>8087</v>
      </c>
      <c r="C463" s="131">
        <v>3008090000</v>
      </c>
      <c r="D463" s="122" t="s">
        <v>909</v>
      </c>
      <c r="E463" s="120" t="s">
        <v>924</v>
      </c>
      <c r="F463" s="122" t="s">
        <v>910</v>
      </c>
      <c r="G463" s="121" t="s">
        <v>1215</v>
      </c>
      <c r="H463" s="122">
        <v>1</v>
      </c>
      <c r="I463" s="123">
        <v>0</v>
      </c>
      <c r="J463" s="120" t="s">
        <v>1493</v>
      </c>
      <c r="K463" s="131">
        <v>0</v>
      </c>
      <c r="L463" s="124">
        <v>42766</v>
      </c>
      <c r="M463" s="131">
        <v>0</v>
      </c>
      <c r="N463" s="131">
        <v>0</v>
      </c>
      <c r="P463" s="132" t="s">
        <v>466</v>
      </c>
    </row>
    <row r="464" spans="1:16" x14ac:dyDescent="0.2">
      <c r="A464" s="120" t="s">
        <v>8088</v>
      </c>
      <c r="B464" s="121" t="s">
        <v>8089</v>
      </c>
      <c r="C464" s="131">
        <v>3008090000</v>
      </c>
      <c r="D464" s="122" t="s">
        <v>909</v>
      </c>
      <c r="E464" s="120" t="s">
        <v>924</v>
      </c>
      <c r="F464" s="122" t="s">
        <v>910</v>
      </c>
      <c r="G464" s="121" t="s">
        <v>1215</v>
      </c>
      <c r="H464" s="122">
        <v>1</v>
      </c>
      <c r="I464" s="123">
        <v>0</v>
      </c>
      <c r="J464" s="120" t="s">
        <v>1493</v>
      </c>
      <c r="K464" s="131">
        <v>0</v>
      </c>
      <c r="L464" s="124">
        <v>42766</v>
      </c>
      <c r="M464" s="131">
        <v>0</v>
      </c>
      <c r="N464" s="131">
        <v>0</v>
      </c>
      <c r="P464" s="132" t="s">
        <v>466</v>
      </c>
    </row>
    <row r="465" spans="1:16" x14ac:dyDescent="0.2">
      <c r="A465" s="120" t="s">
        <v>8090</v>
      </c>
      <c r="B465" s="121" t="s">
        <v>8091</v>
      </c>
      <c r="C465" s="131">
        <v>3008090000</v>
      </c>
      <c r="D465" s="122" t="s">
        <v>909</v>
      </c>
      <c r="E465" s="120" t="s">
        <v>924</v>
      </c>
      <c r="F465" s="122" t="s">
        <v>910</v>
      </c>
      <c r="G465" s="121" t="s">
        <v>1215</v>
      </c>
      <c r="H465" s="122">
        <v>1</v>
      </c>
      <c r="I465" s="123">
        <v>0</v>
      </c>
      <c r="J465" s="120" t="s">
        <v>1493</v>
      </c>
      <c r="K465" s="131">
        <v>0</v>
      </c>
      <c r="L465" s="124">
        <v>42766</v>
      </c>
      <c r="M465" s="131">
        <v>0</v>
      </c>
      <c r="N465" s="131">
        <v>0</v>
      </c>
      <c r="P465" s="132" t="s">
        <v>466</v>
      </c>
    </row>
    <row r="466" spans="1:16" x14ac:dyDescent="0.2">
      <c r="A466" s="120" t="s">
        <v>3975</v>
      </c>
      <c r="B466" s="121" t="s">
        <v>4000</v>
      </c>
      <c r="C466" s="131">
        <v>1172.52</v>
      </c>
      <c r="D466" s="122" t="s">
        <v>909</v>
      </c>
      <c r="E466" s="120" t="s">
        <v>4046</v>
      </c>
      <c r="F466" s="122" t="s">
        <v>910</v>
      </c>
      <c r="G466" s="121" t="s">
        <v>912</v>
      </c>
      <c r="H466" s="122">
        <v>1</v>
      </c>
      <c r="I466" s="123">
        <v>0</v>
      </c>
      <c r="J466" s="120" t="s">
        <v>1494</v>
      </c>
      <c r="K466" s="131">
        <v>0</v>
      </c>
      <c r="L466" s="124">
        <v>42766</v>
      </c>
      <c r="M466" s="131">
        <v>0</v>
      </c>
      <c r="N466" s="131">
        <v>0</v>
      </c>
      <c r="P466" s="132" t="s">
        <v>466</v>
      </c>
    </row>
    <row r="467" spans="1:16" x14ac:dyDescent="0.2">
      <c r="A467" s="120" t="s">
        <v>3842</v>
      </c>
      <c r="B467" s="121" t="s">
        <v>3885</v>
      </c>
      <c r="C467" s="131">
        <v>167723.72</v>
      </c>
      <c r="D467" s="122" t="s">
        <v>909</v>
      </c>
      <c r="E467" s="120" t="s">
        <v>3917</v>
      </c>
      <c r="F467" s="122" t="s">
        <v>910</v>
      </c>
      <c r="G467" s="121" t="s">
        <v>912</v>
      </c>
      <c r="H467" s="122">
        <v>1</v>
      </c>
      <c r="I467" s="123">
        <v>0</v>
      </c>
      <c r="J467" s="120" t="s">
        <v>1494</v>
      </c>
      <c r="K467" s="131">
        <v>0</v>
      </c>
      <c r="L467" s="124">
        <v>42766</v>
      </c>
      <c r="M467" s="131">
        <v>0</v>
      </c>
      <c r="N467" s="131">
        <v>0</v>
      </c>
      <c r="P467" s="132" t="s">
        <v>466</v>
      </c>
    </row>
    <row r="468" spans="1:16" x14ac:dyDescent="0.2">
      <c r="A468" s="120" t="s">
        <v>1223</v>
      </c>
      <c r="B468" s="121" t="s">
        <v>1242</v>
      </c>
      <c r="C468" s="131">
        <v>1927104000</v>
      </c>
      <c r="D468" s="122" t="s">
        <v>909</v>
      </c>
      <c r="E468" s="120" t="s">
        <v>923</v>
      </c>
      <c r="F468" s="122" t="s">
        <v>926</v>
      </c>
      <c r="G468" s="121" t="s">
        <v>912</v>
      </c>
      <c r="H468" s="122">
        <v>2</v>
      </c>
      <c r="I468" s="123">
        <v>0.05</v>
      </c>
      <c r="J468" s="120" t="s">
        <v>1464</v>
      </c>
      <c r="K468" s="131">
        <v>96355200</v>
      </c>
      <c r="L468" s="124">
        <v>42766</v>
      </c>
      <c r="M468" s="131">
        <v>0</v>
      </c>
      <c r="N468" s="131">
        <v>0</v>
      </c>
      <c r="P468" s="132" t="s">
        <v>466</v>
      </c>
    </row>
    <row r="469" spans="1:16" x14ac:dyDescent="0.2">
      <c r="A469" s="120" t="s">
        <v>3502</v>
      </c>
      <c r="B469" s="121" t="s">
        <v>3525</v>
      </c>
      <c r="C469" s="131">
        <v>3832500000</v>
      </c>
      <c r="D469" s="122" t="s">
        <v>909</v>
      </c>
      <c r="E469" s="120" t="s">
        <v>923</v>
      </c>
      <c r="F469" s="122" t="s">
        <v>926</v>
      </c>
      <c r="G469" s="121" t="s">
        <v>912</v>
      </c>
      <c r="H469" s="122">
        <v>1</v>
      </c>
      <c r="I469" s="123">
        <v>0</v>
      </c>
      <c r="J469" s="120" t="s">
        <v>1494</v>
      </c>
      <c r="K469" s="131">
        <v>0</v>
      </c>
      <c r="L469" s="124">
        <v>42766</v>
      </c>
      <c r="M469" s="131">
        <v>0</v>
      </c>
      <c r="N469" s="131">
        <v>0</v>
      </c>
      <c r="P469" s="132" t="s">
        <v>466</v>
      </c>
    </row>
    <row r="470" spans="1:16" x14ac:dyDescent="0.2">
      <c r="A470" s="120" t="s">
        <v>271</v>
      </c>
      <c r="B470" s="121" t="s">
        <v>682</v>
      </c>
      <c r="C470" s="131">
        <v>77757575.75</v>
      </c>
      <c r="D470" s="122" t="s">
        <v>909</v>
      </c>
      <c r="E470" s="120" t="s">
        <v>923</v>
      </c>
      <c r="F470" s="122" t="s">
        <v>926</v>
      </c>
      <c r="G470" s="121" t="s">
        <v>912</v>
      </c>
      <c r="H470" s="122">
        <v>1</v>
      </c>
      <c r="I470" s="123">
        <v>0</v>
      </c>
      <c r="J470" s="120" t="s">
        <v>1494</v>
      </c>
      <c r="K470" s="131">
        <v>0</v>
      </c>
      <c r="L470" s="124">
        <v>42766</v>
      </c>
      <c r="M470" s="131">
        <v>0</v>
      </c>
      <c r="N470" s="131">
        <v>0</v>
      </c>
      <c r="P470" s="132" t="s">
        <v>466</v>
      </c>
    </row>
    <row r="471" spans="1:16" x14ac:dyDescent="0.2">
      <c r="A471" s="120" t="s">
        <v>2602</v>
      </c>
      <c r="B471" s="121" t="s">
        <v>2639</v>
      </c>
      <c r="C471" s="131">
        <v>8025000000</v>
      </c>
      <c r="D471" s="122" t="s">
        <v>909</v>
      </c>
      <c r="E471" s="120" t="s">
        <v>923</v>
      </c>
      <c r="F471" s="122" t="s">
        <v>926</v>
      </c>
      <c r="G471" s="121" t="s">
        <v>912</v>
      </c>
      <c r="H471" s="122">
        <v>1</v>
      </c>
      <c r="I471" s="123">
        <v>0</v>
      </c>
      <c r="J471" s="120" t="s">
        <v>1494</v>
      </c>
      <c r="K471" s="131">
        <v>0</v>
      </c>
      <c r="L471" s="124">
        <v>42766</v>
      </c>
      <c r="M471" s="131">
        <v>0</v>
      </c>
      <c r="N471" s="131">
        <v>0</v>
      </c>
      <c r="P471" s="132" t="s">
        <v>466</v>
      </c>
    </row>
    <row r="472" spans="1:16" x14ac:dyDescent="0.2">
      <c r="A472" s="120" t="s">
        <v>3458</v>
      </c>
      <c r="B472" s="121" t="s">
        <v>4441</v>
      </c>
      <c r="C472" s="131">
        <v>11437643784.559999</v>
      </c>
      <c r="D472" s="122" t="s">
        <v>909</v>
      </c>
      <c r="E472" s="120" t="s">
        <v>923</v>
      </c>
      <c r="F472" s="122" t="s">
        <v>926</v>
      </c>
      <c r="G472" s="121" t="s">
        <v>912</v>
      </c>
      <c r="H472" s="122">
        <v>1</v>
      </c>
      <c r="I472" s="123">
        <v>0</v>
      </c>
      <c r="J472" s="120" t="s">
        <v>1494</v>
      </c>
      <c r="K472" s="131">
        <v>0</v>
      </c>
      <c r="L472" s="124">
        <v>42766</v>
      </c>
      <c r="M472" s="131">
        <v>0</v>
      </c>
      <c r="N472" s="131">
        <v>0</v>
      </c>
      <c r="P472" s="132" t="s">
        <v>466</v>
      </c>
    </row>
    <row r="473" spans="1:16" x14ac:dyDescent="0.2">
      <c r="A473" s="120" t="s">
        <v>498</v>
      </c>
      <c r="B473" s="121" t="s">
        <v>3645</v>
      </c>
      <c r="C473" s="131">
        <v>6198591167.8299999</v>
      </c>
      <c r="D473" s="122" t="s">
        <v>909</v>
      </c>
      <c r="E473" s="120" t="s">
        <v>925</v>
      </c>
      <c r="F473" s="122" t="s">
        <v>910</v>
      </c>
      <c r="G473" s="121" t="s">
        <v>912</v>
      </c>
      <c r="H473" s="122">
        <v>1</v>
      </c>
      <c r="I473" s="123">
        <v>0</v>
      </c>
      <c r="J473" s="120" t="s">
        <v>683</v>
      </c>
      <c r="K473" s="131">
        <v>0</v>
      </c>
      <c r="L473" s="124">
        <v>42766</v>
      </c>
      <c r="M473" s="131">
        <v>0</v>
      </c>
      <c r="N473" s="131">
        <v>0</v>
      </c>
      <c r="P473" s="132" t="s">
        <v>466</v>
      </c>
    </row>
    <row r="474" spans="1:16" x14ac:dyDescent="0.2">
      <c r="A474" s="120" t="s">
        <v>490</v>
      </c>
      <c r="B474" s="121" t="s">
        <v>684</v>
      </c>
      <c r="C474" s="131">
        <v>5632352200</v>
      </c>
      <c r="D474" s="122" t="s">
        <v>909</v>
      </c>
      <c r="E474" s="120" t="s">
        <v>923</v>
      </c>
      <c r="F474" s="122" t="s">
        <v>926</v>
      </c>
      <c r="G474" s="121" t="s">
        <v>912</v>
      </c>
      <c r="H474" s="122">
        <v>1</v>
      </c>
      <c r="I474" s="123">
        <v>0</v>
      </c>
      <c r="J474" s="120" t="s">
        <v>685</v>
      </c>
      <c r="K474" s="131">
        <v>0</v>
      </c>
      <c r="L474" s="124">
        <v>42766</v>
      </c>
      <c r="M474" s="131">
        <v>0</v>
      </c>
      <c r="N474" s="131">
        <v>0</v>
      </c>
      <c r="P474" s="132" t="s">
        <v>466</v>
      </c>
    </row>
    <row r="475" spans="1:16" x14ac:dyDescent="0.2">
      <c r="A475" s="120" t="s">
        <v>1335</v>
      </c>
      <c r="B475" s="121" t="s">
        <v>1365</v>
      </c>
      <c r="C475" s="131">
        <v>4239130434.75</v>
      </c>
      <c r="D475" s="122" t="s">
        <v>909</v>
      </c>
      <c r="E475" s="120" t="s">
        <v>917</v>
      </c>
      <c r="F475" s="122" t="s">
        <v>926</v>
      </c>
      <c r="G475" s="121" t="s">
        <v>912</v>
      </c>
      <c r="H475" s="122">
        <v>1</v>
      </c>
      <c r="I475" s="123">
        <v>0</v>
      </c>
      <c r="J475" s="120" t="s">
        <v>1495</v>
      </c>
      <c r="K475" s="131">
        <v>0</v>
      </c>
      <c r="L475" s="124">
        <v>42766</v>
      </c>
      <c r="M475" s="131">
        <v>0</v>
      </c>
      <c r="N475" s="131">
        <v>0</v>
      </c>
      <c r="P475" s="132" t="s">
        <v>466</v>
      </c>
    </row>
    <row r="476" spans="1:16" x14ac:dyDescent="0.2">
      <c r="A476" s="120" t="s">
        <v>94</v>
      </c>
      <c r="B476" s="121" t="s">
        <v>686</v>
      </c>
      <c r="C476" s="131">
        <v>8415595000</v>
      </c>
      <c r="D476" s="122" t="s">
        <v>909</v>
      </c>
      <c r="E476" s="120" t="s">
        <v>923</v>
      </c>
      <c r="F476" s="122" t="s">
        <v>926</v>
      </c>
      <c r="G476" s="121" t="s">
        <v>912</v>
      </c>
      <c r="H476" s="122">
        <v>1</v>
      </c>
      <c r="I476" s="123">
        <v>0</v>
      </c>
      <c r="J476" s="120" t="s">
        <v>687</v>
      </c>
      <c r="K476" s="131">
        <v>0</v>
      </c>
      <c r="L476" s="124">
        <v>42766</v>
      </c>
      <c r="M476" s="131">
        <v>0</v>
      </c>
      <c r="N476" s="131">
        <v>0</v>
      </c>
      <c r="P476" s="132" t="s">
        <v>466</v>
      </c>
    </row>
    <row r="477" spans="1:16" x14ac:dyDescent="0.2">
      <c r="A477" s="120" t="s">
        <v>209</v>
      </c>
      <c r="B477" s="121" t="s">
        <v>688</v>
      </c>
      <c r="C477" s="131">
        <v>13475425081.690001</v>
      </c>
      <c r="D477" s="122" t="s">
        <v>909</v>
      </c>
      <c r="E477" s="120" t="s">
        <v>923</v>
      </c>
      <c r="F477" s="122" t="s">
        <v>926</v>
      </c>
      <c r="G477" s="121" t="s">
        <v>912</v>
      </c>
      <c r="H477" s="122">
        <v>1</v>
      </c>
      <c r="I477" s="123">
        <v>0</v>
      </c>
      <c r="J477" s="120" t="s">
        <v>3319</v>
      </c>
      <c r="K477" s="131">
        <v>0</v>
      </c>
      <c r="L477" s="124">
        <v>42766</v>
      </c>
      <c r="M477" s="131">
        <v>0</v>
      </c>
      <c r="N477" s="131">
        <v>0</v>
      </c>
      <c r="P477" s="132" t="s">
        <v>466</v>
      </c>
    </row>
    <row r="478" spans="1:16" x14ac:dyDescent="0.2">
      <c r="A478" s="120" t="s">
        <v>172</v>
      </c>
      <c r="B478" s="121" t="s">
        <v>689</v>
      </c>
      <c r="C478" s="131">
        <v>4000000000</v>
      </c>
      <c r="D478" s="122" t="s">
        <v>909</v>
      </c>
      <c r="E478" s="120" t="s">
        <v>923</v>
      </c>
      <c r="F478" s="122" t="s">
        <v>926</v>
      </c>
      <c r="G478" s="121" t="s">
        <v>912</v>
      </c>
      <c r="H478" s="122">
        <v>3</v>
      </c>
      <c r="I478" s="123">
        <v>0.21</v>
      </c>
      <c r="J478" s="120" t="s">
        <v>3320</v>
      </c>
      <c r="K478" s="131">
        <v>840000000</v>
      </c>
      <c r="L478" s="124">
        <v>42766</v>
      </c>
      <c r="M478" s="131">
        <v>0</v>
      </c>
      <c r="N478" s="131">
        <v>0</v>
      </c>
      <c r="P478" s="132" t="s">
        <v>466</v>
      </c>
    </row>
    <row r="479" spans="1:16" x14ac:dyDescent="0.2">
      <c r="A479" s="120" t="s">
        <v>267</v>
      </c>
      <c r="B479" s="121" t="s">
        <v>690</v>
      </c>
      <c r="C479" s="131">
        <v>11150124262.639999</v>
      </c>
      <c r="D479" s="122" t="s">
        <v>909</v>
      </c>
      <c r="E479" s="120" t="s">
        <v>917</v>
      </c>
      <c r="F479" s="122" t="s">
        <v>926</v>
      </c>
      <c r="G479" s="121" t="s">
        <v>912</v>
      </c>
      <c r="H479" s="122">
        <v>1</v>
      </c>
      <c r="I479" s="123">
        <v>0</v>
      </c>
      <c r="J479" s="120" t="s">
        <v>691</v>
      </c>
      <c r="K479" s="131">
        <v>0</v>
      </c>
      <c r="L479" s="124">
        <v>42766</v>
      </c>
      <c r="M479" s="131">
        <v>0</v>
      </c>
      <c r="N479" s="131">
        <v>0</v>
      </c>
      <c r="P479" s="132" t="s">
        <v>466</v>
      </c>
    </row>
    <row r="480" spans="1:16" x14ac:dyDescent="0.2">
      <c r="A480" s="120" t="s">
        <v>423</v>
      </c>
      <c r="B480" s="121" t="s">
        <v>692</v>
      </c>
      <c r="C480" s="131">
        <v>5430721500</v>
      </c>
      <c r="D480" s="122" t="s">
        <v>909</v>
      </c>
      <c r="E480" s="120" t="s">
        <v>923</v>
      </c>
      <c r="F480" s="122" t="s">
        <v>926</v>
      </c>
      <c r="G480" s="121" t="s">
        <v>912</v>
      </c>
      <c r="H480" s="122">
        <v>1</v>
      </c>
      <c r="I480" s="123">
        <v>0</v>
      </c>
      <c r="J480" s="120" t="s">
        <v>3321</v>
      </c>
      <c r="K480" s="131">
        <v>0</v>
      </c>
      <c r="L480" s="124">
        <v>42766</v>
      </c>
      <c r="M480" s="131">
        <v>0</v>
      </c>
      <c r="N480" s="131">
        <v>0</v>
      </c>
      <c r="P480" s="132" t="s">
        <v>466</v>
      </c>
    </row>
    <row r="481" spans="1:18" x14ac:dyDescent="0.2">
      <c r="A481" s="120" t="s">
        <v>37</v>
      </c>
      <c r="B481" s="121" t="s">
        <v>693</v>
      </c>
      <c r="C481" s="131">
        <v>61290412.270000003</v>
      </c>
      <c r="D481" s="122" t="s">
        <v>909</v>
      </c>
      <c r="E481" s="120" t="s">
        <v>923</v>
      </c>
      <c r="F481" s="122" t="s">
        <v>926</v>
      </c>
      <c r="G481" s="121" t="s">
        <v>912</v>
      </c>
      <c r="H481" s="122">
        <v>3</v>
      </c>
      <c r="I481" s="123">
        <v>0.21</v>
      </c>
      <c r="J481" s="120" t="s">
        <v>694</v>
      </c>
      <c r="K481" s="131">
        <v>12870986.58</v>
      </c>
      <c r="L481" s="124">
        <v>42766</v>
      </c>
      <c r="M481" s="131">
        <v>0</v>
      </c>
      <c r="N481" s="131">
        <v>0</v>
      </c>
      <c r="P481" s="132" t="s">
        <v>466</v>
      </c>
    </row>
    <row r="482" spans="1:18" x14ac:dyDescent="0.2">
      <c r="A482" s="120" t="s">
        <v>391</v>
      </c>
      <c r="B482" s="121" t="s">
        <v>3646</v>
      </c>
      <c r="C482" s="131">
        <v>39997009879.25</v>
      </c>
      <c r="D482" s="122" t="s">
        <v>909</v>
      </c>
      <c r="E482" s="120" t="s">
        <v>925</v>
      </c>
      <c r="F482" s="122" t="s">
        <v>910</v>
      </c>
      <c r="G482" s="121" t="s">
        <v>912</v>
      </c>
      <c r="H482" s="122">
        <v>1</v>
      </c>
      <c r="I482" s="123">
        <v>0</v>
      </c>
      <c r="J482" s="120" t="s">
        <v>695</v>
      </c>
      <c r="K482" s="131">
        <v>0</v>
      </c>
      <c r="L482" s="124">
        <v>42766</v>
      </c>
      <c r="M482" s="131">
        <v>0</v>
      </c>
      <c r="N482" s="131">
        <v>0</v>
      </c>
      <c r="P482" s="132" t="s">
        <v>466</v>
      </c>
    </row>
    <row r="483" spans="1:18" x14ac:dyDescent="0.2">
      <c r="A483" s="120" t="s">
        <v>1178</v>
      </c>
      <c r="B483" s="121" t="s">
        <v>1177</v>
      </c>
      <c r="C483" s="131">
        <v>877359584.34000003</v>
      </c>
      <c r="D483" s="122" t="s">
        <v>909</v>
      </c>
      <c r="E483" s="120" t="s">
        <v>925</v>
      </c>
      <c r="F483" s="122" t="s">
        <v>926</v>
      </c>
      <c r="G483" s="121" t="s">
        <v>912</v>
      </c>
      <c r="H483" s="122">
        <v>1</v>
      </c>
      <c r="I483" s="123">
        <v>0</v>
      </c>
      <c r="J483" s="120" t="s">
        <v>1465</v>
      </c>
      <c r="K483" s="131">
        <v>0</v>
      </c>
      <c r="L483" s="124">
        <v>42766</v>
      </c>
      <c r="M483" s="131">
        <v>0</v>
      </c>
      <c r="N483" s="131">
        <v>0</v>
      </c>
      <c r="P483" s="132" t="s">
        <v>466</v>
      </c>
    </row>
    <row r="484" spans="1:18" x14ac:dyDescent="0.2">
      <c r="A484" s="120" t="s">
        <v>1179</v>
      </c>
      <c r="B484" s="121" t="s">
        <v>1176</v>
      </c>
      <c r="C484" s="131">
        <v>2632078750</v>
      </c>
      <c r="D484" s="122" t="s">
        <v>909</v>
      </c>
      <c r="E484" s="120" t="s">
        <v>918</v>
      </c>
      <c r="F484" s="122" t="s">
        <v>926</v>
      </c>
      <c r="G484" s="121" t="s">
        <v>912</v>
      </c>
      <c r="H484" s="122">
        <v>1</v>
      </c>
      <c r="I484" s="123">
        <v>0</v>
      </c>
      <c r="J484" s="120" t="s">
        <v>1466</v>
      </c>
      <c r="K484" s="131">
        <v>0</v>
      </c>
      <c r="L484" s="124">
        <v>42766</v>
      </c>
      <c r="M484" s="131">
        <v>0</v>
      </c>
      <c r="N484" s="131">
        <v>0</v>
      </c>
      <c r="P484" s="132" t="s">
        <v>466</v>
      </c>
    </row>
    <row r="485" spans="1:18" x14ac:dyDescent="0.2">
      <c r="A485" s="120" t="s">
        <v>1564</v>
      </c>
      <c r="B485" s="121" t="s">
        <v>1584</v>
      </c>
      <c r="C485" s="131">
        <v>5640168750</v>
      </c>
      <c r="D485" s="122" t="s">
        <v>909</v>
      </c>
      <c r="E485" s="120" t="s">
        <v>918</v>
      </c>
      <c r="F485" s="122" t="s">
        <v>926</v>
      </c>
      <c r="G485" s="121" t="s">
        <v>912</v>
      </c>
      <c r="H485" s="122">
        <v>4</v>
      </c>
      <c r="I485" s="123">
        <v>0.55000000000000004</v>
      </c>
      <c r="J485" s="120" t="s">
        <v>1585</v>
      </c>
      <c r="K485" s="131">
        <v>0</v>
      </c>
      <c r="L485" s="124">
        <v>42766</v>
      </c>
      <c r="M485" s="131">
        <v>0</v>
      </c>
      <c r="N485" s="131">
        <v>0</v>
      </c>
      <c r="P485" s="132" t="s">
        <v>466</v>
      </c>
    </row>
    <row r="486" spans="1:18" x14ac:dyDescent="0.2">
      <c r="A486" s="120" t="s">
        <v>486</v>
      </c>
      <c r="B486" s="121" t="s">
        <v>2758</v>
      </c>
      <c r="C486" s="131">
        <v>3267153393.04</v>
      </c>
      <c r="D486" s="122" t="s">
        <v>909</v>
      </c>
      <c r="E486" s="120" t="s">
        <v>923</v>
      </c>
      <c r="F486" s="122" t="s">
        <v>926</v>
      </c>
      <c r="G486" s="121" t="s">
        <v>912</v>
      </c>
      <c r="H486" s="122">
        <v>4</v>
      </c>
      <c r="I486" s="123">
        <v>0.93</v>
      </c>
      <c r="J486" s="120" t="s">
        <v>1467</v>
      </c>
      <c r="K486" s="131">
        <v>3038452655.5300002</v>
      </c>
      <c r="L486" s="124">
        <v>42766</v>
      </c>
      <c r="M486" s="131">
        <v>0</v>
      </c>
      <c r="N486" s="131">
        <v>0</v>
      </c>
      <c r="P486" s="132" t="s">
        <v>466</v>
      </c>
    </row>
    <row r="487" spans="1:18" x14ac:dyDescent="0.2">
      <c r="A487" s="120" t="s">
        <v>487</v>
      </c>
      <c r="B487" s="121" t="s">
        <v>2759</v>
      </c>
      <c r="C487" s="131">
        <v>3663172003.8600001</v>
      </c>
      <c r="D487" s="122" t="s">
        <v>909</v>
      </c>
      <c r="E487" s="120" t="s">
        <v>923</v>
      </c>
      <c r="F487" s="122" t="s">
        <v>926</v>
      </c>
      <c r="G487" s="121" t="s">
        <v>912</v>
      </c>
      <c r="H487" s="122">
        <v>4</v>
      </c>
      <c r="I487" s="123">
        <v>0.93</v>
      </c>
      <c r="J487" s="120" t="s">
        <v>1468</v>
      </c>
      <c r="K487" s="131">
        <v>3406749963.5900002</v>
      </c>
      <c r="L487" s="124">
        <v>42766</v>
      </c>
      <c r="M487" s="131">
        <v>0</v>
      </c>
      <c r="N487" s="131">
        <v>0</v>
      </c>
      <c r="P487" s="132" t="s">
        <v>466</v>
      </c>
    </row>
    <row r="488" spans="1:18" x14ac:dyDescent="0.2">
      <c r="A488" s="120" t="s">
        <v>142</v>
      </c>
      <c r="B488" s="121" t="s">
        <v>3647</v>
      </c>
      <c r="C488" s="131">
        <v>12766673078.07</v>
      </c>
      <c r="D488" s="122" t="s">
        <v>909</v>
      </c>
      <c r="E488" s="120" t="s">
        <v>925</v>
      </c>
      <c r="F488" s="122" t="s">
        <v>910</v>
      </c>
      <c r="G488" s="121" t="s">
        <v>912</v>
      </c>
      <c r="H488" s="122">
        <v>1</v>
      </c>
      <c r="I488" s="123">
        <v>0</v>
      </c>
      <c r="J488" s="120" t="s">
        <v>696</v>
      </c>
      <c r="K488" s="131">
        <v>0</v>
      </c>
      <c r="L488" s="124">
        <v>42766</v>
      </c>
      <c r="M488" s="131">
        <v>0</v>
      </c>
      <c r="N488" s="131">
        <v>0</v>
      </c>
      <c r="P488" s="132" t="s">
        <v>466</v>
      </c>
    </row>
    <row r="489" spans="1:18" x14ac:dyDescent="0.2">
      <c r="A489" s="120" t="s">
        <v>6009</v>
      </c>
      <c r="B489" s="121" t="s">
        <v>6459</v>
      </c>
      <c r="C489" s="131">
        <v>131000000</v>
      </c>
      <c r="D489" s="122" t="s">
        <v>909</v>
      </c>
      <c r="E489" s="120" t="s">
        <v>6727</v>
      </c>
      <c r="F489" s="122" t="s">
        <v>910</v>
      </c>
      <c r="G489" s="121" t="s">
        <v>912</v>
      </c>
      <c r="H489" s="122">
        <v>5</v>
      </c>
      <c r="I489" s="123">
        <v>1</v>
      </c>
      <c r="J489" s="120" t="s">
        <v>6460</v>
      </c>
      <c r="K489" s="131">
        <v>131000000</v>
      </c>
      <c r="L489" s="124">
        <v>42766</v>
      </c>
      <c r="M489" s="131">
        <v>0</v>
      </c>
      <c r="N489" s="131">
        <v>0</v>
      </c>
      <c r="P489" s="132" t="s">
        <v>466</v>
      </c>
    </row>
    <row r="490" spans="1:18" x14ac:dyDescent="0.2">
      <c r="A490" s="120" t="s">
        <v>3960</v>
      </c>
      <c r="B490" s="121" t="s">
        <v>4001</v>
      </c>
      <c r="C490" s="131">
        <v>17301000000</v>
      </c>
      <c r="D490" s="122" t="s">
        <v>909</v>
      </c>
      <c r="E490" s="120" t="s">
        <v>923</v>
      </c>
      <c r="F490" s="122" t="s">
        <v>926</v>
      </c>
      <c r="G490" s="121" t="s">
        <v>912</v>
      </c>
      <c r="H490" s="122">
        <v>3</v>
      </c>
      <c r="I490" s="123">
        <v>0.21</v>
      </c>
      <c r="J490" s="120" t="s">
        <v>4002</v>
      </c>
      <c r="K490" s="131">
        <v>0</v>
      </c>
      <c r="L490" s="124">
        <v>42766</v>
      </c>
      <c r="M490" s="131">
        <v>17301000000</v>
      </c>
      <c r="N490" s="131">
        <v>0</v>
      </c>
      <c r="P490" s="132" t="s">
        <v>466</v>
      </c>
      <c r="Q490" s="108">
        <v>1</v>
      </c>
      <c r="R490" s="108">
        <v>0</v>
      </c>
    </row>
    <row r="491" spans="1:18" x14ac:dyDescent="0.2">
      <c r="A491" s="120" t="s">
        <v>6773</v>
      </c>
      <c r="B491" s="121" t="s">
        <v>7382</v>
      </c>
      <c r="C491" s="131">
        <v>794657137.79999995</v>
      </c>
      <c r="D491" s="122" t="s">
        <v>909</v>
      </c>
      <c r="E491" s="120" t="s">
        <v>923</v>
      </c>
      <c r="F491" s="122" t="s">
        <v>926</v>
      </c>
      <c r="G491" s="121" t="s">
        <v>912</v>
      </c>
      <c r="H491" s="122">
        <v>3</v>
      </c>
      <c r="I491" s="123">
        <v>0.21</v>
      </c>
      <c r="J491" s="120" t="s">
        <v>7383</v>
      </c>
      <c r="K491" s="131">
        <v>166877998.94</v>
      </c>
      <c r="L491" s="124">
        <v>42766</v>
      </c>
      <c r="M491" s="131">
        <v>0</v>
      </c>
      <c r="N491" s="131">
        <v>0</v>
      </c>
      <c r="P491" s="132" t="s">
        <v>466</v>
      </c>
    </row>
    <row r="492" spans="1:18" x14ac:dyDescent="0.2">
      <c r="A492" s="120" t="s">
        <v>6771</v>
      </c>
      <c r="B492" s="121" t="s">
        <v>7384</v>
      </c>
      <c r="C492" s="131">
        <v>794657137.79999995</v>
      </c>
      <c r="D492" s="122" t="s">
        <v>909</v>
      </c>
      <c r="E492" s="120" t="s">
        <v>923</v>
      </c>
      <c r="F492" s="122" t="s">
        <v>926</v>
      </c>
      <c r="G492" s="121" t="s">
        <v>912</v>
      </c>
      <c r="H492" s="122">
        <v>3</v>
      </c>
      <c r="I492" s="123">
        <v>0.21</v>
      </c>
      <c r="J492" s="120" t="s">
        <v>7385</v>
      </c>
      <c r="K492" s="131">
        <v>166877998.94</v>
      </c>
      <c r="L492" s="124">
        <v>42766</v>
      </c>
      <c r="M492" s="131">
        <v>0</v>
      </c>
      <c r="N492" s="131">
        <v>0</v>
      </c>
      <c r="P492" s="132" t="s">
        <v>466</v>
      </c>
    </row>
    <row r="493" spans="1:18" x14ac:dyDescent="0.2">
      <c r="A493" s="120" t="s">
        <v>3961</v>
      </c>
      <c r="B493" s="121" t="s">
        <v>4003</v>
      </c>
      <c r="C493" s="131">
        <v>4512135000</v>
      </c>
      <c r="D493" s="122" t="s">
        <v>909</v>
      </c>
      <c r="E493" s="120" t="s">
        <v>923</v>
      </c>
      <c r="F493" s="122" t="s">
        <v>926</v>
      </c>
      <c r="G493" s="121" t="s">
        <v>912</v>
      </c>
      <c r="H493" s="122">
        <v>3</v>
      </c>
      <c r="I493" s="123">
        <v>0.21</v>
      </c>
      <c r="J493" s="120" t="s">
        <v>4004</v>
      </c>
      <c r="K493" s="131">
        <v>0</v>
      </c>
      <c r="L493" s="124">
        <v>42766</v>
      </c>
      <c r="M493" s="131">
        <v>4512135000</v>
      </c>
      <c r="N493" s="131">
        <v>0</v>
      </c>
      <c r="P493" s="132" t="s">
        <v>466</v>
      </c>
      <c r="Q493" s="108">
        <v>1</v>
      </c>
      <c r="R493" s="108">
        <v>0</v>
      </c>
    </row>
    <row r="494" spans="1:18" x14ac:dyDescent="0.2">
      <c r="A494" s="120" t="s">
        <v>6772</v>
      </c>
      <c r="B494" s="121" t="s">
        <v>7386</v>
      </c>
      <c r="C494" s="131">
        <v>1565491933.0599999</v>
      </c>
      <c r="D494" s="122" t="s">
        <v>909</v>
      </c>
      <c r="E494" s="120" t="s">
        <v>923</v>
      </c>
      <c r="F494" s="122" t="s">
        <v>926</v>
      </c>
      <c r="G494" s="121" t="s">
        <v>912</v>
      </c>
      <c r="H494" s="122">
        <v>3</v>
      </c>
      <c r="I494" s="123">
        <v>0.21</v>
      </c>
      <c r="J494" s="120" t="s">
        <v>7387</v>
      </c>
      <c r="K494" s="131">
        <v>328753305.94</v>
      </c>
      <c r="L494" s="124">
        <v>42766</v>
      </c>
      <c r="M494" s="131">
        <v>0</v>
      </c>
      <c r="N494" s="131">
        <v>0</v>
      </c>
      <c r="P494" s="132" t="s">
        <v>466</v>
      </c>
    </row>
    <row r="495" spans="1:18" x14ac:dyDescent="0.2">
      <c r="A495" s="120" t="s">
        <v>6774</v>
      </c>
      <c r="B495" s="121" t="s">
        <v>7388</v>
      </c>
      <c r="C495" s="131">
        <v>1565491932.45</v>
      </c>
      <c r="D495" s="122" t="s">
        <v>909</v>
      </c>
      <c r="E495" s="120" t="s">
        <v>923</v>
      </c>
      <c r="F495" s="122" t="s">
        <v>926</v>
      </c>
      <c r="G495" s="121" t="s">
        <v>912</v>
      </c>
      <c r="H495" s="122">
        <v>3</v>
      </c>
      <c r="I495" s="123">
        <v>0.21</v>
      </c>
      <c r="J495" s="120" t="s">
        <v>7389</v>
      </c>
      <c r="K495" s="131">
        <v>328753305.81</v>
      </c>
      <c r="L495" s="124">
        <v>42766</v>
      </c>
      <c r="M495" s="131">
        <v>0</v>
      </c>
      <c r="N495" s="131">
        <v>0</v>
      </c>
      <c r="P495" s="132" t="s">
        <v>466</v>
      </c>
    </row>
    <row r="496" spans="1:18" x14ac:dyDescent="0.2">
      <c r="A496" s="120" t="s">
        <v>6139</v>
      </c>
      <c r="B496" s="121" t="s">
        <v>6461</v>
      </c>
      <c r="C496" s="131">
        <v>28750000</v>
      </c>
      <c r="D496" s="122" t="s">
        <v>909</v>
      </c>
      <c r="E496" s="120" t="s">
        <v>466</v>
      </c>
      <c r="F496" s="122" t="s">
        <v>926</v>
      </c>
      <c r="G496" s="121" t="s">
        <v>927</v>
      </c>
      <c r="H496" s="122">
        <v>2</v>
      </c>
      <c r="I496" s="123">
        <v>0.01</v>
      </c>
      <c r="J496" s="120" t="s">
        <v>6462</v>
      </c>
      <c r="K496" s="131">
        <v>287500</v>
      </c>
      <c r="L496" s="124">
        <v>42766</v>
      </c>
      <c r="M496" s="131">
        <v>0</v>
      </c>
      <c r="N496" s="131">
        <v>0</v>
      </c>
      <c r="P496" s="132" t="s">
        <v>466</v>
      </c>
    </row>
    <row r="497" spans="1:16" x14ac:dyDescent="0.2">
      <c r="A497" s="120" t="s">
        <v>6142</v>
      </c>
      <c r="B497" s="121" t="s">
        <v>6461</v>
      </c>
      <c r="C497" s="131">
        <v>28750000</v>
      </c>
      <c r="D497" s="122" t="s">
        <v>909</v>
      </c>
      <c r="E497" s="120" t="s">
        <v>466</v>
      </c>
      <c r="F497" s="122" t="s">
        <v>926</v>
      </c>
      <c r="G497" s="121" t="s">
        <v>927</v>
      </c>
      <c r="H497" s="122">
        <v>2</v>
      </c>
      <c r="I497" s="123">
        <v>0.01</v>
      </c>
      <c r="J497" s="120" t="s">
        <v>6463</v>
      </c>
      <c r="K497" s="131">
        <v>287500</v>
      </c>
      <c r="L497" s="124">
        <v>42766</v>
      </c>
      <c r="M497" s="131">
        <v>0</v>
      </c>
      <c r="N497" s="131">
        <v>0</v>
      </c>
      <c r="P497" s="132" t="s">
        <v>466</v>
      </c>
    </row>
    <row r="498" spans="1:16" x14ac:dyDescent="0.2">
      <c r="A498" s="120" t="s">
        <v>6151</v>
      </c>
      <c r="B498" s="121" t="s">
        <v>6464</v>
      </c>
      <c r="C498" s="131">
        <v>50000000</v>
      </c>
      <c r="D498" s="122" t="s">
        <v>909</v>
      </c>
      <c r="E498" s="120" t="s">
        <v>466</v>
      </c>
      <c r="F498" s="122" t="s">
        <v>926</v>
      </c>
      <c r="G498" s="121" t="s">
        <v>927</v>
      </c>
      <c r="H498" s="122">
        <v>1</v>
      </c>
      <c r="I498" s="123">
        <v>0</v>
      </c>
      <c r="J498" s="120" t="s">
        <v>1496</v>
      </c>
      <c r="K498" s="131">
        <v>0</v>
      </c>
      <c r="L498" s="124">
        <v>42766</v>
      </c>
      <c r="M498" s="131">
        <v>0</v>
      </c>
      <c r="N498" s="131">
        <v>0</v>
      </c>
      <c r="P498" s="132" t="s">
        <v>466</v>
      </c>
    </row>
    <row r="499" spans="1:16" x14ac:dyDescent="0.2">
      <c r="A499" s="120" t="s">
        <v>6150</v>
      </c>
      <c r="B499" s="121" t="s">
        <v>6465</v>
      </c>
      <c r="C499" s="131">
        <v>40000000</v>
      </c>
      <c r="D499" s="122" t="s">
        <v>909</v>
      </c>
      <c r="E499" s="120" t="s">
        <v>466</v>
      </c>
      <c r="F499" s="122" t="s">
        <v>926</v>
      </c>
      <c r="G499" s="121" t="s">
        <v>927</v>
      </c>
      <c r="H499" s="122">
        <v>1</v>
      </c>
      <c r="I499" s="123">
        <v>0</v>
      </c>
      <c r="J499" s="120" t="s">
        <v>1496</v>
      </c>
      <c r="K499" s="131">
        <v>0</v>
      </c>
      <c r="L499" s="124">
        <v>42766</v>
      </c>
      <c r="M499" s="131">
        <v>0</v>
      </c>
      <c r="N499" s="131">
        <v>0</v>
      </c>
      <c r="P499" s="132" t="s">
        <v>466</v>
      </c>
    </row>
    <row r="500" spans="1:16" x14ac:dyDescent="0.2">
      <c r="A500" s="120" t="s">
        <v>6140</v>
      </c>
      <c r="B500" s="121" t="s">
        <v>6461</v>
      </c>
      <c r="C500" s="131">
        <v>28750000</v>
      </c>
      <c r="D500" s="122" t="s">
        <v>909</v>
      </c>
      <c r="E500" s="120" t="s">
        <v>466</v>
      </c>
      <c r="F500" s="122" t="s">
        <v>926</v>
      </c>
      <c r="G500" s="121" t="s">
        <v>927</v>
      </c>
      <c r="H500" s="122">
        <v>2</v>
      </c>
      <c r="I500" s="123">
        <v>0.01</v>
      </c>
      <c r="J500" s="120" t="s">
        <v>6466</v>
      </c>
      <c r="K500" s="131">
        <v>287500</v>
      </c>
      <c r="L500" s="124">
        <v>42766</v>
      </c>
      <c r="M500" s="131">
        <v>0</v>
      </c>
      <c r="N500" s="131">
        <v>0</v>
      </c>
      <c r="P500" s="132" t="s">
        <v>466</v>
      </c>
    </row>
    <row r="501" spans="1:16" x14ac:dyDescent="0.2">
      <c r="A501" s="120" t="s">
        <v>6330</v>
      </c>
      <c r="B501" s="121" t="s">
        <v>6467</v>
      </c>
      <c r="C501" s="131">
        <v>2000000000</v>
      </c>
      <c r="D501" s="122" t="s">
        <v>909</v>
      </c>
      <c r="E501" s="120" t="s">
        <v>1378</v>
      </c>
      <c r="F501" s="122" t="s">
        <v>926</v>
      </c>
      <c r="G501" s="121" t="s">
        <v>927</v>
      </c>
      <c r="H501" s="122">
        <v>1</v>
      </c>
      <c r="I501" s="123">
        <v>0</v>
      </c>
      <c r="J501" s="120" t="s">
        <v>1496</v>
      </c>
      <c r="K501" s="131">
        <v>0</v>
      </c>
      <c r="L501" s="124">
        <v>42766</v>
      </c>
      <c r="M501" s="131">
        <v>0</v>
      </c>
      <c r="N501" s="131">
        <v>0</v>
      </c>
      <c r="P501" s="132" t="s">
        <v>466</v>
      </c>
    </row>
    <row r="502" spans="1:16" x14ac:dyDescent="0.2">
      <c r="A502" s="120" t="s">
        <v>6141</v>
      </c>
      <c r="B502" s="121" t="s">
        <v>6461</v>
      </c>
      <c r="C502" s="131">
        <v>28750000</v>
      </c>
      <c r="D502" s="122" t="s">
        <v>909</v>
      </c>
      <c r="E502" s="120" t="s">
        <v>466</v>
      </c>
      <c r="F502" s="122" t="s">
        <v>926</v>
      </c>
      <c r="G502" s="121" t="s">
        <v>927</v>
      </c>
      <c r="H502" s="122">
        <v>2</v>
      </c>
      <c r="I502" s="123">
        <v>0.01</v>
      </c>
      <c r="J502" s="120" t="s">
        <v>6468</v>
      </c>
      <c r="K502" s="131">
        <v>287500</v>
      </c>
      <c r="L502" s="124">
        <v>42766</v>
      </c>
      <c r="M502" s="131">
        <v>0</v>
      </c>
      <c r="N502" s="131">
        <v>0</v>
      </c>
      <c r="P502" s="132" t="s">
        <v>466</v>
      </c>
    </row>
    <row r="503" spans="1:16" x14ac:dyDescent="0.2">
      <c r="A503" s="120" t="s">
        <v>6143</v>
      </c>
      <c r="B503" s="121" t="s">
        <v>6461</v>
      </c>
      <c r="C503" s="131">
        <v>28750000</v>
      </c>
      <c r="D503" s="122" t="s">
        <v>909</v>
      </c>
      <c r="E503" s="120" t="s">
        <v>466</v>
      </c>
      <c r="F503" s="122" t="s">
        <v>926</v>
      </c>
      <c r="G503" s="121" t="s">
        <v>927</v>
      </c>
      <c r="H503" s="122">
        <v>2</v>
      </c>
      <c r="I503" s="123">
        <v>0.01</v>
      </c>
      <c r="J503" s="120" t="s">
        <v>6469</v>
      </c>
      <c r="K503" s="131">
        <v>287500</v>
      </c>
      <c r="L503" s="124">
        <v>42766</v>
      </c>
      <c r="M503" s="131">
        <v>0</v>
      </c>
      <c r="N503" s="131">
        <v>0</v>
      </c>
      <c r="P503" s="132" t="s">
        <v>466</v>
      </c>
    </row>
    <row r="504" spans="1:16" x14ac:dyDescent="0.2">
      <c r="A504" s="120" t="s">
        <v>6331</v>
      </c>
      <c r="B504" s="121" t="s">
        <v>6470</v>
      </c>
      <c r="C504" s="131">
        <v>2000000000</v>
      </c>
      <c r="D504" s="122" t="s">
        <v>909</v>
      </c>
      <c r="E504" s="120" t="s">
        <v>1378</v>
      </c>
      <c r="F504" s="122" t="s">
        <v>926</v>
      </c>
      <c r="G504" s="121" t="s">
        <v>927</v>
      </c>
      <c r="H504" s="122">
        <v>1</v>
      </c>
      <c r="I504" s="123">
        <v>0</v>
      </c>
      <c r="J504" s="120" t="s">
        <v>1496</v>
      </c>
      <c r="K504" s="131">
        <v>0</v>
      </c>
      <c r="L504" s="124">
        <v>42766</v>
      </c>
      <c r="M504" s="131">
        <v>0</v>
      </c>
      <c r="N504" s="131">
        <v>0</v>
      </c>
      <c r="P504" s="132" t="s">
        <v>466</v>
      </c>
    </row>
    <row r="505" spans="1:16" x14ac:dyDescent="0.2">
      <c r="A505" s="120" t="s">
        <v>6144</v>
      </c>
      <c r="B505" s="121" t="s">
        <v>6461</v>
      </c>
      <c r="C505" s="131">
        <v>28750000</v>
      </c>
      <c r="D505" s="122" t="s">
        <v>909</v>
      </c>
      <c r="E505" s="120" t="s">
        <v>466</v>
      </c>
      <c r="F505" s="122" t="s">
        <v>926</v>
      </c>
      <c r="G505" s="121" t="s">
        <v>927</v>
      </c>
      <c r="H505" s="122">
        <v>2</v>
      </c>
      <c r="I505" s="123">
        <v>0.01</v>
      </c>
      <c r="J505" s="120" t="s">
        <v>6471</v>
      </c>
      <c r="K505" s="131">
        <v>287500</v>
      </c>
      <c r="L505" s="124">
        <v>42766</v>
      </c>
      <c r="M505" s="131">
        <v>0</v>
      </c>
      <c r="N505" s="131">
        <v>0</v>
      </c>
      <c r="P505" s="132" t="s">
        <v>466</v>
      </c>
    </row>
    <row r="506" spans="1:16" x14ac:dyDescent="0.2">
      <c r="A506" s="120" t="s">
        <v>1337</v>
      </c>
      <c r="B506" s="121" t="s">
        <v>1366</v>
      </c>
      <c r="C506" s="131">
        <v>5000000000</v>
      </c>
      <c r="D506" s="122" t="s">
        <v>909</v>
      </c>
      <c r="E506" s="120" t="s">
        <v>1378</v>
      </c>
      <c r="F506" s="122" t="s">
        <v>926</v>
      </c>
      <c r="G506" s="121" t="s">
        <v>927</v>
      </c>
      <c r="H506" s="122">
        <v>1</v>
      </c>
      <c r="I506" s="123">
        <v>0</v>
      </c>
      <c r="J506" s="120" t="s">
        <v>1496</v>
      </c>
      <c r="K506" s="131">
        <v>0</v>
      </c>
      <c r="L506" s="124">
        <v>42766</v>
      </c>
      <c r="M506" s="131">
        <v>0</v>
      </c>
      <c r="N506" s="131">
        <v>0</v>
      </c>
      <c r="P506" s="132" t="s">
        <v>466</v>
      </c>
    </row>
    <row r="507" spans="1:16" x14ac:dyDescent="0.2">
      <c r="A507" s="120" t="s">
        <v>1338</v>
      </c>
      <c r="B507" s="121" t="s">
        <v>1367</v>
      </c>
      <c r="C507" s="131">
        <v>5000000000</v>
      </c>
      <c r="D507" s="122" t="s">
        <v>909</v>
      </c>
      <c r="E507" s="120" t="s">
        <v>1378</v>
      </c>
      <c r="F507" s="122" t="s">
        <v>926</v>
      </c>
      <c r="G507" s="121" t="s">
        <v>927</v>
      </c>
      <c r="H507" s="122">
        <v>1</v>
      </c>
      <c r="I507" s="123">
        <v>0</v>
      </c>
      <c r="J507" s="120" t="s">
        <v>1496</v>
      </c>
      <c r="K507" s="131">
        <v>0</v>
      </c>
      <c r="L507" s="124">
        <v>42766</v>
      </c>
      <c r="M507" s="131">
        <v>0</v>
      </c>
      <c r="N507" s="131">
        <v>0</v>
      </c>
      <c r="P507" s="132" t="s">
        <v>466</v>
      </c>
    </row>
    <row r="508" spans="1:16" x14ac:dyDescent="0.2">
      <c r="A508" s="120" t="s">
        <v>5536</v>
      </c>
      <c r="B508" s="121" t="s">
        <v>5537</v>
      </c>
      <c r="C508" s="131">
        <v>99100000</v>
      </c>
      <c r="D508" s="122" t="s">
        <v>909</v>
      </c>
      <c r="E508" s="120" t="s">
        <v>466</v>
      </c>
      <c r="F508" s="122" t="s">
        <v>926</v>
      </c>
      <c r="G508" s="121" t="s">
        <v>927</v>
      </c>
      <c r="H508" s="122">
        <v>1</v>
      </c>
      <c r="I508" s="123">
        <v>0</v>
      </c>
      <c r="J508" s="120" t="s">
        <v>1497</v>
      </c>
      <c r="K508" s="131">
        <v>0</v>
      </c>
      <c r="L508" s="124">
        <v>42766</v>
      </c>
      <c r="M508" s="131">
        <v>0</v>
      </c>
      <c r="N508" s="131">
        <v>0</v>
      </c>
      <c r="P508" s="132" t="s">
        <v>466</v>
      </c>
    </row>
    <row r="509" spans="1:16" x14ac:dyDescent="0.2">
      <c r="A509" s="120" t="s">
        <v>6041</v>
      </c>
      <c r="B509" s="121" t="s">
        <v>6472</v>
      </c>
      <c r="C509" s="131">
        <v>16350000</v>
      </c>
      <c r="D509" s="122" t="s">
        <v>909</v>
      </c>
      <c r="E509" s="120" t="s">
        <v>3023</v>
      </c>
      <c r="F509" s="122" t="s">
        <v>926</v>
      </c>
      <c r="G509" s="121" t="s">
        <v>927</v>
      </c>
      <c r="H509" s="122">
        <v>1</v>
      </c>
      <c r="I509" s="123">
        <v>0</v>
      </c>
      <c r="J509" s="120" t="s">
        <v>6473</v>
      </c>
      <c r="K509" s="131">
        <v>0</v>
      </c>
      <c r="L509" s="124">
        <v>42766</v>
      </c>
      <c r="M509" s="131">
        <v>0</v>
      </c>
      <c r="N509" s="131">
        <v>0</v>
      </c>
      <c r="P509" s="132" t="s">
        <v>466</v>
      </c>
    </row>
    <row r="510" spans="1:16" x14ac:dyDescent="0.2">
      <c r="A510" s="120" t="s">
        <v>4949</v>
      </c>
      <c r="B510" s="121" t="s">
        <v>5053</v>
      </c>
      <c r="C510" s="131">
        <v>93199656.560000002</v>
      </c>
      <c r="D510" s="122" t="s">
        <v>909</v>
      </c>
      <c r="E510" s="120" t="s">
        <v>3023</v>
      </c>
      <c r="F510" s="122" t="s">
        <v>926</v>
      </c>
      <c r="G510" s="121" t="s">
        <v>927</v>
      </c>
      <c r="H510" s="122">
        <v>1</v>
      </c>
      <c r="I510" s="123">
        <v>0</v>
      </c>
      <c r="J510" s="120" t="s">
        <v>5054</v>
      </c>
      <c r="K510" s="131">
        <v>0</v>
      </c>
      <c r="L510" s="124">
        <v>42766</v>
      </c>
      <c r="M510" s="131">
        <v>0</v>
      </c>
      <c r="N510" s="131">
        <v>0</v>
      </c>
      <c r="P510" s="132" t="s">
        <v>466</v>
      </c>
    </row>
    <row r="511" spans="1:16" x14ac:dyDescent="0.2">
      <c r="A511" s="120" t="s">
        <v>7390</v>
      </c>
      <c r="B511" s="121" t="s">
        <v>7391</v>
      </c>
      <c r="C511" s="131">
        <v>900000</v>
      </c>
      <c r="D511" s="122" t="s">
        <v>909</v>
      </c>
      <c r="E511" s="120" t="s">
        <v>466</v>
      </c>
      <c r="F511" s="122" t="s">
        <v>926</v>
      </c>
      <c r="G511" s="121" t="s">
        <v>927</v>
      </c>
      <c r="H511" s="122">
        <v>1</v>
      </c>
      <c r="I511" s="123">
        <v>0</v>
      </c>
      <c r="J511" s="120" t="s">
        <v>1497</v>
      </c>
      <c r="K511" s="131">
        <v>0</v>
      </c>
      <c r="L511" s="124">
        <v>42766</v>
      </c>
      <c r="M511" s="131">
        <v>0</v>
      </c>
      <c r="N511" s="131">
        <v>0</v>
      </c>
      <c r="P511" s="132" t="s">
        <v>466</v>
      </c>
    </row>
    <row r="512" spans="1:16" x14ac:dyDescent="0.2">
      <c r="A512" s="120" t="s">
        <v>4772</v>
      </c>
      <c r="B512" s="121" t="s">
        <v>4882</v>
      </c>
      <c r="C512" s="131">
        <v>54000000</v>
      </c>
      <c r="D512" s="122" t="s">
        <v>909</v>
      </c>
      <c r="E512" s="120" t="s">
        <v>3023</v>
      </c>
      <c r="F512" s="122" t="s">
        <v>926</v>
      </c>
      <c r="G512" s="121" t="s">
        <v>927</v>
      </c>
      <c r="H512" s="122">
        <v>1</v>
      </c>
      <c r="I512" s="123">
        <v>0</v>
      </c>
      <c r="J512" s="120" t="s">
        <v>4883</v>
      </c>
      <c r="K512" s="131">
        <v>0</v>
      </c>
      <c r="L512" s="124">
        <v>42766</v>
      </c>
      <c r="M512" s="131">
        <v>0</v>
      </c>
      <c r="N512" s="131">
        <v>0</v>
      </c>
      <c r="P512" s="132" t="s">
        <v>466</v>
      </c>
    </row>
    <row r="513" spans="1:16" x14ac:dyDescent="0.2">
      <c r="A513" s="120" t="s">
        <v>2461</v>
      </c>
      <c r="B513" s="121" t="s">
        <v>2490</v>
      </c>
      <c r="C513" s="131">
        <v>2000000000</v>
      </c>
      <c r="D513" s="122" t="s">
        <v>909</v>
      </c>
      <c r="E513" s="120" t="s">
        <v>929</v>
      </c>
      <c r="F513" s="122" t="s">
        <v>926</v>
      </c>
      <c r="G513" s="121" t="s">
        <v>927</v>
      </c>
      <c r="H513" s="122">
        <v>1</v>
      </c>
      <c r="I513" s="123">
        <v>0</v>
      </c>
      <c r="J513" s="120" t="s">
        <v>1497</v>
      </c>
      <c r="K513" s="131">
        <v>0</v>
      </c>
      <c r="L513" s="124">
        <v>42766</v>
      </c>
      <c r="M513" s="131">
        <v>0</v>
      </c>
      <c r="N513" s="131">
        <v>0</v>
      </c>
      <c r="P513" s="132" t="s">
        <v>466</v>
      </c>
    </row>
    <row r="514" spans="1:16" x14ac:dyDescent="0.2">
      <c r="A514" s="120" t="s">
        <v>7791</v>
      </c>
      <c r="B514" s="121" t="s">
        <v>8092</v>
      </c>
      <c r="C514" s="131">
        <v>1000000000</v>
      </c>
      <c r="D514" s="122" t="s">
        <v>909</v>
      </c>
      <c r="E514" s="120" t="s">
        <v>929</v>
      </c>
      <c r="F514" s="122" t="s">
        <v>926</v>
      </c>
      <c r="G514" s="121" t="s">
        <v>927</v>
      </c>
      <c r="H514" s="122">
        <v>1</v>
      </c>
      <c r="I514" s="123">
        <v>0</v>
      </c>
      <c r="J514" s="120" t="s">
        <v>1497</v>
      </c>
      <c r="K514" s="131">
        <v>0</v>
      </c>
      <c r="L514" s="124">
        <v>42766</v>
      </c>
      <c r="M514" s="131">
        <v>0</v>
      </c>
      <c r="N514" s="131">
        <v>0</v>
      </c>
      <c r="P514" s="132" t="s">
        <v>466</v>
      </c>
    </row>
    <row r="515" spans="1:16" x14ac:dyDescent="0.2">
      <c r="A515" s="120" t="s">
        <v>2450</v>
      </c>
      <c r="B515" s="121" t="s">
        <v>2491</v>
      </c>
      <c r="C515" s="131">
        <v>194628770.49000001</v>
      </c>
      <c r="D515" s="122" t="s">
        <v>909</v>
      </c>
      <c r="E515" s="120" t="s">
        <v>930</v>
      </c>
      <c r="F515" s="122" t="s">
        <v>926</v>
      </c>
      <c r="G515" s="121" t="s">
        <v>927</v>
      </c>
      <c r="H515" s="122">
        <v>1</v>
      </c>
      <c r="I515" s="123">
        <v>0</v>
      </c>
      <c r="J515" s="120" t="s">
        <v>2571</v>
      </c>
      <c r="K515" s="131">
        <v>0</v>
      </c>
      <c r="L515" s="124">
        <v>42766</v>
      </c>
      <c r="M515" s="131">
        <v>0</v>
      </c>
      <c r="N515" s="131">
        <v>0</v>
      </c>
      <c r="P515" s="132" t="s">
        <v>466</v>
      </c>
    </row>
    <row r="516" spans="1:16" x14ac:dyDescent="0.2">
      <c r="A516" s="120" t="s">
        <v>3761</v>
      </c>
      <c r="B516" s="121" t="s">
        <v>3768</v>
      </c>
      <c r="C516" s="131">
        <v>7500000000</v>
      </c>
      <c r="D516" s="122" t="s">
        <v>909</v>
      </c>
      <c r="E516" s="120" t="s">
        <v>3802</v>
      </c>
      <c r="F516" s="122" t="s">
        <v>926</v>
      </c>
      <c r="G516" s="121" t="s">
        <v>927</v>
      </c>
      <c r="H516" s="122">
        <v>1</v>
      </c>
      <c r="I516" s="123">
        <v>0</v>
      </c>
      <c r="J516" s="120" t="s">
        <v>3769</v>
      </c>
      <c r="K516" s="131">
        <v>0</v>
      </c>
      <c r="L516" s="124">
        <v>42766</v>
      </c>
      <c r="M516" s="131">
        <v>0</v>
      </c>
      <c r="N516" s="131">
        <v>0</v>
      </c>
      <c r="P516" s="132" t="s">
        <v>466</v>
      </c>
    </row>
    <row r="517" spans="1:16" x14ac:dyDescent="0.2">
      <c r="A517" s="120" t="s">
        <v>6759</v>
      </c>
      <c r="B517" s="121" t="s">
        <v>7392</v>
      </c>
      <c r="C517" s="131">
        <v>16800000.539999999</v>
      </c>
      <c r="D517" s="122" t="s">
        <v>909</v>
      </c>
      <c r="E517" s="120" t="s">
        <v>466</v>
      </c>
      <c r="F517" s="122" t="s">
        <v>926</v>
      </c>
      <c r="G517" s="121" t="s">
        <v>927</v>
      </c>
      <c r="H517" s="122">
        <v>1</v>
      </c>
      <c r="I517" s="123">
        <v>0</v>
      </c>
      <c r="J517" s="120" t="s">
        <v>7393</v>
      </c>
      <c r="K517" s="131">
        <v>0</v>
      </c>
      <c r="L517" s="124">
        <v>42766</v>
      </c>
      <c r="M517" s="131">
        <v>0</v>
      </c>
      <c r="N517" s="131">
        <v>0</v>
      </c>
      <c r="P517" s="132" t="s">
        <v>466</v>
      </c>
    </row>
    <row r="518" spans="1:16" x14ac:dyDescent="0.2">
      <c r="A518" s="120" t="s">
        <v>5419</v>
      </c>
      <c r="B518" s="121" t="s">
        <v>1739</v>
      </c>
      <c r="C518" s="131">
        <v>56855393.119999997</v>
      </c>
      <c r="D518" s="122" t="s">
        <v>909</v>
      </c>
      <c r="E518" s="120" t="s">
        <v>935</v>
      </c>
      <c r="F518" s="122" t="s">
        <v>926</v>
      </c>
      <c r="G518" s="121" t="s">
        <v>927</v>
      </c>
      <c r="H518" s="122">
        <v>1</v>
      </c>
      <c r="I518" s="123">
        <v>0</v>
      </c>
      <c r="J518" s="120" t="s">
        <v>1498</v>
      </c>
      <c r="K518" s="131">
        <v>0</v>
      </c>
      <c r="L518" s="124">
        <v>42766</v>
      </c>
      <c r="M518" s="131">
        <v>0</v>
      </c>
      <c r="N518" s="131">
        <v>0</v>
      </c>
      <c r="P518" s="132" t="s">
        <v>466</v>
      </c>
    </row>
    <row r="519" spans="1:16" x14ac:dyDescent="0.2">
      <c r="A519" s="120" t="s">
        <v>1740</v>
      </c>
      <c r="B519" s="121" t="s">
        <v>1739</v>
      </c>
      <c r="C519" s="131">
        <v>6855000000</v>
      </c>
      <c r="D519" s="122" t="s">
        <v>909</v>
      </c>
      <c r="E519" s="120" t="s">
        <v>935</v>
      </c>
      <c r="F519" s="122" t="s">
        <v>926</v>
      </c>
      <c r="G519" s="121" t="s">
        <v>927</v>
      </c>
      <c r="H519" s="122">
        <v>1</v>
      </c>
      <c r="I519" s="123">
        <v>0</v>
      </c>
      <c r="J519" s="120" t="s">
        <v>1498</v>
      </c>
      <c r="K519" s="131">
        <v>0</v>
      </c>
      <c r="L519" s="124">
        <v>42766</v>
      </c>
      <c r="M519" s="131">
        <v>0</v>
      </c>
      <c r="N519" s="131">
        <v>0</v>
      </c>
      <c r="P519" s="132" t="s">
        <v>466</v>
      </c>
    </row>
    <row r="520" spans="1:16" x14ac:dyDescent="0.2">
      <c r="A520" s="120" t="s">
        <v>4694</v>
      </c>
      <c r="B520" s="121" t="s">
        <v>4872</v>
      </c>
      <c r="C520" s="131">
        <v>97521099.700000003</v>
      </c>
      <c r="D520" s="122" t="s">
        <v>909</v>
      </c>
      <c r="E520" s="120" t="s">
        <v>4894</v>
      </c>
      <c r="F520" s="122" t="s">
        <v>926</v>
      </c>
      <c r="G520" s="121" t="s">
        <v>927</v>
      </c>
      <c r="H520" s="122">
        <v>1</v>
      </c>
      <c r="I520" s="123">
        <v>0</v>
      </c>
      <c r="J520" s="120" t="s">
        <v>4873</v>
      </c>
      <c r="K520" s="131">
        <v>0</v>
      </c>
      <c r="L520" s="124">
        <v>42766</v>
      </c>
      <c r="M520" s="131">
        <v>0</v>
      </c>
      <c r="N520" s="131">
        <v>0</v>
      </c>
      <c r="P520" s="132" t="s">
        <v>466</v>
      </c>
    </row>
    <row r="521" spans="1:16" x14ac:dyDescent="0.2">
      <c r="A521" s="120" t="s">
        <v>4695</v>
      </c>
      <c r="B521" s="121" t="s">
        <v>4874</v>
      </c>
      <c r="C521" s="131">
        <v>18810000</v>
      </c>
      <c r="D521" s="122" t="s">
        <v>909</v>
      </c>
      <c r="E521" s="120" t="s">
        <v>4894</v>
      </c>
      <c r="F521" s="122" t="s">
        <v>926</v>
      </c>
      <c r="G521" s="121" t="s">
        <v>927</v>
      </c>
      <c r="H521" s="122">
        <v>1</v>
      </c>
      <c r="I521" s="123">
        <v>0</v>
      </c>
      <c r="J521" s="120" t="s">
        <v>4875</v>
      </c>
      <c r="K521" s="131">
        <v>0</v>
      </c>
      <c r="L521" s="124">
        <v>42766</v>
      </c>
      <c r="M521" s="131">
        <v>0</v>
      </c>
      <c r="N521" s="131">
        <v>0</v>
      </c>
      <c r="P521" s="132" t="s">
        <v>466</v>
      </c>
    </row>
    <row r="522" spans="1:16" x14ac:dyDescent="0.2">
      <c r="A522" s="120" t="s">
        <v>1772</v>
      </c>
      <c r="B522" s="121" t="s">
        <v>2875</v>
      </c>
      <c r="C522" s="131">
        <v>3747975338.6199999</v>
      </c>
      <c r="D522" s="122" t="s">
        <v>909</v>
      </c>
      <c r="E522" s="120" t="s">
        <v>932</v>
      </c>
      <c r="F522" s="122" t="s">
        <v>926</v>
      </c>
      <c r="G522" s="121" t="s">
        <v>927</v>
      </c>
      <c r="H522" s="122">
        <v>1</v>
      </c>
      <c r="I522" s="123">
        <v>0</v>
      </c>
      <c r="J522" s="120" t="s">
        <v>4005</v>
      </c>
      <c r="K522" s="131">
        <v>0</v>
      </c>
      <c r="L522" s="124">
        <v>42766</v>
      </c>
      <c r="M522" s="131">
        <v>0</v>
      </c>
      <c r="N522" s="131">
        <v>0</v>
      </c>
      <c r="P522" s="132" t="s">
        <v>466</v>
      </c>
    </row>
    <row r="523" spans="1:16" x14ac:dyDescent="0.2">
      <c r="A523" s="120" t="s">
        <v>698</v>
      </c>
      <c r="B523" s="121" t="s">
        <v>697</v>
      </c>
      <c r="C523" s="131">
        <v>63257000000</v>
      </c>
      <c r="D523" s="122" t="s">
        <v>909</v>
      </c>
      <c r="E523" s="120" t="s">
        <v>931</v>
      </c>
      <c r="F523" s="122" t="s">
        <v>926</v>
      </c>
      <c r="G523" s="121" t="s">
        <v>927</v>
      </c>
      <c r="H523" s="122">
        <v>1</v>
      </c>
      <c r="I523" s="123">
        <v>0</v>
      </c>
      <c r="J523" s="120" t="s">
        <v>1498</v>
      </c>
      <c r="K523" s="131">
        <v>0</v>
      </c>
      <c r="L523" s="124">
        <v>42766</v>
      </c>
      <c r="M523" s="131">
        <v>0</v>
      </c>
      <c r="N523" s="131">
        <v>0</v>
      </c>
      <c r="P523" s="132" t="s">
        <v>466</v>
      </c>
    </row>
    <row r="524" spans="1:16" x14ac:dyDescent="0.2">
      <c r="A524" s="120" t="s">
        <v>2309</v>
      </c>
      <c r="B524" s="121" t="s">
        <v>1739</v>
      </c>
      <c r="C524" s="131">
        <v>21077940000</v>
      </c>
      <c r="D524" s="122" t="s">
        <v>909</v>
      </c>
      <c r="E524" s="120" t="s">
        <v>935</v>
      </c>
      <c r="F524" s="122" t="s">
        <v>926</v>
      </c>
      <c r="G524" s="121" t="s">
        <v>927</v>
      </c>
      <c r="H524" s="122">
        <v>1</v>
      </c>
      <c r="I524" s="123">
        <v>0</v>
      </c>
      <c r="J524" s="120" t="s">
        <v>1498</v>
      </c>
      <c r="K524" s="131">
        <v>0</v>
      </c>
      <c r="L524" s="124">
        <v>42766</v>
      </c>
      <c r="M524" s="131">
        <v>0</v>
      </c>
      <c r="N524" s="131">
        <v>0</v>
      </c>
      <c r="P524" s="132" t="s">
        <v>466</v>
      </c>
    </row>
    <row r="525" spans="1:16" x14ac:dyDescent="0.2">
      <c r="A525" s="120" t="s">
        <v>1243</v>
      </c>
      <c r="B525" s="121" t="s">
        <v>2876</v>
      </c>
      <c r="C525" s="131">
        <v>2070500000</v>
      </c>
      <c r="D525" s="122" t="s">
        <v>909</v>
      </c>
      <c r="E525" s="120" t="s">
        <v>932</v>
      </c>
      <c r="F525" s="122" t="s">
        <v>926</v>
      </c>
      <c r="G525" s="121" t="s">
        <v>927</v>
      </c>
      <c r="H525" s="122">
        <v>1</v>
      </c>
      <c r="I525" s="123">
        <v>0</v>
      </c>
      <c r="J525" s="120" t="s">
        <v>4006</v>
      </c>
      <c r="K525" s="131">
        <v>0</v>
      </c>
      <c r="L525" s="124">
        <v>42766</v>
      </c>
      <c r="M525" s="131">
        <v>0</v>
      </c>
      <c r="N525" s="131">
        <v>0</v>
      </c>
      <c r="P525" s="132" t="s">
        <v>466</v>
      </c>
    </row>
    <row r="526" spans="1:16" x14ac:dyDescent="0.2">
      <c r="A526" s="120" t="s">
        <v>2760</v>
      </c>
      <c r="B526" s="121" t="s">
        <v>1739</v>
      </c>
      <c r="C526" s="131">
        <v>58571229927.760002</v>
      </c>
      <c r="D526" s="122" t="s">
        <v>909</v>
      </c>
      <c r="E526" s="120" t="s">
        <v>935</v>
      </c>
      <c r="F526" s="122" t="s">
        <v>926</v>
      </c>
      <c r="G526" s="121" t="s">
        <v>927</v>
      </c>
      <c r="H526" s="122">
        <v>1</v>
      </c>
      <c r="I526" s="123">
        <v>0</v>
      </c>
      <c r="J526" s="120" t="s">
        <v>1498</v>
      </c>
      <c r="K526" s="131">
        <v>0</v>
      </c>
      <c r="L526" s="124">
        <v>42766</v>
      </c>
      <c r="M526" s="131">
        <v>0</v>
      </c>
      <c r="N526" s="131">
        <v>0</v>
      </c>
      <c r="P526" s="132" t="s">
        <v>466</v>
      </c>
    </row>
    <row r="527" spans="1:16" x14ac:dyDescent="0.2">
      <c r="A527" s="120" t="s">
        <v>5538</v>
      </c>
      <c r="B527" s="121" t="s">
        <v>697</v>
      </c>
      <c r="C527" s="131">
        <v>29190000000</v>
      </c>
      <c r="D527" s="122" t="s">
        <v>909</v>
      </c>
      <c r="E527" s="120" t="s">
        <v>931</v>
      </c>
      <c r="F527" s="122" t="s">
        <v>926</v>
      </c>
      <c r="G527" s="121" t="s">
        <v>927</v>
      </c>
      <c r="H527" s="122">
        <v>1</v>
      </c>
      <c r="I527" s="123">
        <v>0</v>
      </c>
      <c r="J527" s="120" t="s">
        <v>1498</v>
      </c>
      <c r="K527" s="131">
        <v>0</v>
      </c>
      <c r="L527" s="124">
        <v>42766</v>
      </c>
      <c r="M527" s="131">
        <v>0</v>
      </c>
      <c r="N527" s="131">
        <v>0</v>
      </c>
      <c r="P527" s="132" t="s">
        <v>466</v>
      </c>
    </row>
    <row r="528" spans="1:16" x14ac:dyDescent="0.2">
      <c r="A528" s="120" t="s">
        <v>4288</v>
      </c>
      <c r="B528" s="121" t="s">
        <v>4442</v>
      </c>
      <c r="C528" s="131">
        <v>933253724.07000005</v>
      </c>
      <c r="D528" s="122" t="s">
        <v>909</v>
      </c>
      <c r="E528" s="120" t="s">
        <v>933</v>
      </c>
      <c r="F528" s="122" t="s">
        <v>926</v>
      </c>
      <c r="G528" s="121" t="s">
        <v>927</v>
      </c>
      <c r="H528" s="122">
        <v>1</v>
      </c>
      <c r="I528" s="123">
        <v>0</v>
      </c>
      <c r="J528" s="120" t="s">
        <v>1498</v>
      </c>
      <c r="K528" s="131">
        <v>0</v>
      </c>
      <c r="L528" s="124">
        <v>42766</v>
      </c>
      <c r="M528" s="131">
        <v>0</v>
      </c>
      <c r="N528" s="131">
        <v>0</v>
      </c>
      <c r="P528" s="132" t="s">
        <v>466</v>
      </c>
    </row>
    <row r="529" spans="1:18" x14ac:dyDescent="0.2">
      <c r="A529" s="120" t="s">
        <v>1549</v>
      </c>
      <c r="B529" s="121" t="s">
        <v>1586</v>
      </c>
      <c r="C529" s="131">
        <v>61953624.479999997</v>
      </c>
      <c r="D529" s="122" t="s">
        <v>909</v>
      </c>
      <c r="E529" s="120" t="s">
        <v>933</v>
      </c>
      <c r="F529" s="122" t="s">
        <v>926</v>
      </c>
      <c r="G529" s="121" t="s">
        <v>927</v>
      </c>
      <c r="H529" s="122">
        <v>1</v>
      </c>
      <c r="I529" s="123">
        <v>0</v>
      </c>
      <c r="J529" s="120" t="s">
        <v>1498</v>
      </c>
      <c r="K529" s="131">
        <v>0</v>
      </c>
      <c r="L529" s="124">
        <v>42766</v>
      </c>
      <c r="M529" s="131">
        <v>0</v>
      </c>
      <c r="N529" s="131">
        <v>0</v>
      </c>
      <c r="P529" s="132" t="s">
        <v>466</v>
      </c>
    </row>
    <row r="530" spans="1:18" x14ac:dyDescent="0.2">
      <c r="A530" s="120" t="s">
        <v>4134</v>
      </c>
      <c r="B530" s="121" t="s">
        <v>4443</v>
      </c>
      <c r="C530" s="131">
        <v>727272727.41999996</v>
      </c>
      <c r="D530" s="122" t="s">
        <v>909</v>
      </c>
      <c r="E530" s="120" t="s">
        <v>934</v>
      </c>
      <c r="F530" s="122" t="s">
        <v>926</v>
      </c>
      <c r="G530" s="121" t="s">
        <v>927</v>
      </c>
      <c r="H530" s="122">
        <v>1</v>
      </c>
      <c r="I530" s="123">
        <v>0</v>
      </c>
      <c r="J530" s="120" t="s">
        <v>1498</v>
      </c>
      <c r="K530" s="131">
        <v>0</v>
      </c>
      <c r="L530" s="124">
        <v>42766</v>
      </c>
      <c r="M530" s="131">
        <v>0</v>
      </c>
      <c r="N530" s="131">
        <v>0</v>
      </c>
      <c r="P530" s="132" t="s">
        <v>466</v>
      </c>
    </row>
    <row r="531" spans="1:18" x14ac:dyDescent="0.2">
      <c r="A531" s="120" t="s">
        <v>5676</v>
      </c>
      <c r="B531" s="121" t="s">
        <v>5833</v>
      </c>
      <c r="C531" s="131">
        <v>807554709.47000003</v>
      </c>
      <c r="D531" s="122" t="s">
        <v>909</v>
      </c>
      <c r="E531" s="120" t="s">
        <v>933</v>
      </c>
      <c r="F531" s="122" t="s">
        <v>926</v>
      </c>
      <c r="G531" s="121" t="s">
        <v>927</v>
      </c>
      <c r="H531" s="122">
        <v>1</v>
      </c>
      <c r="I531" s="123">
        <v>0</v>
      </c>
      <c r="J531" s="120" t="s">
        <v>1498</v>
      </c>
      <c r="K531" s="131">
        <v>0</v>
      </c>
      <c r="L531" s="124">
        <v>42766</v>
      </c>
      <c r="M531" s="131">
        <v>0</v>
      </c>
      <c r="N531" s="131">
        <v>0</v>
      </c>
      <c r="P531" s="132" t="s">
        <v>466</v>
      </c>
    </row>
    <row r="532" spans="1:18" x14ac:dyDescent="0.2">
      <c r="A532" s="120" t="s">
        <v>2549</v>
      </c>
      <c r="B532" s="121" t="s">
        <v>2572</v>
      </c>
      <c r="C532" s="131">
        <v>239626889.50999999</v>
      </c>
      <c r="D532" s="122" t="s">
        <v>909</v>
      </c>
      <c r="E532" s="120" t="s">
        <v>933</v>
      </c>
      <c r="F532" s="122" t="s">
        <v>926</v>
      </c>
      <c r="G532" s="121" t="s">
        <v>927</v>
      </c>
      <c r="H532" s="122">
        <v>1</v>
      </c>
      <c r="I532" s="123">
        <v>0</v>
      </c>
      <c r="J532" s="120" t="s">
        <v>1498</v>
      </c>
      <c r="K532" s="131">
        <v>0</v>
      </c>
      <c r="L532" s="124">
        <v>42766</v>
      </c>
      <c r="M532" s="131">
        <v>0</v>
      </c>
      <c r="N532" s="131">
        <v>0</v>
      </c>
      <c r="P532" s="132" t="s">
        <v>466</v>
      </c>
    </row>
    <row r="533" spans="1:18" x14ac:dyDescent="0.2">
      <c r="A533" s="120" t="s">
        <v>10</v>
      </c>
      <c r="B533" s="121" t="s">
        <v>3648</v>
      </c>
      <c r="C533" s="131">
        <v>116636363.64</v>
      </c>
      <c r="D533" s="122" t="s">
        <v>909</v>
      </c>
      <c r="E533" s="120" t="s">
        <v>934</v>
      </c>
      <c r="F533" s="122" t="s">
        <v>926</v>
      </c>
      <c r="G533" s="121" t="s">
        <v>927</v>
      </c>
      <c r="H533" s="122">
        <v>1</v>
      </c>
      <c r="I533" s="123">
        <v>0</v>
      </c>
      <c r="J533" s="120" t="s">
        <v>699</v>
      </c>
      <c r="K533" s="131">
        <v>0</v>
      </c>
      <c r="L533" s="124">
        <v>42766</v>
      </c>
      <c r="M533" s="131">
        <v>0</v>
      </c>
      <c r="N533" s="131">
        <v>0</v>
      </c>
      <c r="P533" s="132" t="s">
        <v>466</v>
      </c>
    </row>
    <row r="534" spans="1:18" x14ac:dyDescent="0.2">
      <c r="A534" s="120" t="s">
        <v>1342</v>
      </c>
      <c r="B534" s="121" t="s">
        <v>1368</v>
      </c>
      <c r="C534" s="131">
        <v>1425000000</v>
      </c>
      <c r="D534" s="122" t="s">
        <v>909</v>
      </c>
      <c r="E534" s="120" t="s">
        <v>1379</v>
      </c>
      <c r="F534" s="122" t="s">
        <v>926</v>
      </c>
      <c r="G534" s="121" t="s">
        <v>927</v>
      </c>
      <c r="H534" s="122">
        <v>1</v>
      </c>
      <c r="I534" s="123">
        <v>0</v>
      </c>
      <c r="J534" s="120" t="s">
        <v>1369</v>
      </c>
      <c r="K534" s="131">
        <v>0</v>
      </c>
      <c r="L534" s="124">
        <v>42766</v>
      </c>
      <c r="M534" s="131">
        <v>0</v>
      </c>
      <c r="N534" s="131">
        <v>1425000000</v>
      </c>
      <c r="P534" s="132" t="s">
        <v>466</v>
      </c>
      <c r="Q534" s="108">
        <v>0</v>
      </c>
      <c r="R534" s="108">
        <v>1</v>
      </c>
    </row>
    <row r="535" spans="1:18" x14ac:dyDescent="0.2">
      <c r="A535" s="120" t="s">
        <v>3447</v>
      </c>
      <c r="B535" s="121" t="s">
        <v>3526</v>
      </c>
      <c r="C535" s="131">
        <v>449825492.23000002</v>
      </c>
      <c r="D535" s="122" t="s">
        <v>909</v>
      </c>
      <c r="E535" s="120" t="s">
        <v>933</v>
      </c>
      <c r="F535" s="122" t="s">
        <v>926</v>
      </c>
      <c r="G535" s="121" t="s">
        <v>927</v>
      </c>
      <c r="H535" s="122">
        <v>1</v>
      </c>
      <c r="I535" s="123">
        <v>0</v>
      </c>
      <c r="J535" s="120" t="s">
        <v>1498</v>
      </c>
      <c r="K535" s="131">
        <v>0</v>
      </c>
      <c r="L535" s="124">
        <v>42766</v>
      </c>
      <c r="M535" s="131">
        <v>0</v>
      </c>
      <c r="N535" s="131">
        <v>0</v>
      </c>
      <c r="P535" s="132" t="s">
        <v>466</v>
      </c>
    </row>
    <row r="536" spans="1:18" x14ac:dyDescent="0.2">
      <c r="A536" s="120" t="s">
        <v>247</v>
      </c>
      <c r="B536" s="121" t="s">
        <v>700</v>
      </c>
      <c r="C536" s="131">
        <v>2422000000</v>
      </c>
      <c r="D536" s="122" t="s">
        <v>909</v>
      </c>
      <c r="E536" s="120" t="s">
        <v>935</v>
      </c>
      <c r="F536" s="122" t="s">
        <v>926</v>
      </c>
      <c r="G536" s="121" t="s">
        <v>927</v>
      </c>
      <c r="H536" s="122">
        <v>1</v>
      </c>
      <c r="I536" s="123">
        <v>0</v>
      </c>
      <c r="J536" s="120" t="s">
        <v>1498</v>
      </c>
      <c r="K536" s="131">
        <v>0</v>
      </c>
      <c r="L536" s="124">
        <v>42766</v>
      </c>
      <c r="M536" s="131">
        <v>0</v>
      </c>
      <c r="N536" s="131">
        <v>0</v>
      </c>
      <c r="P536" s="132" t="s">
        <v>466</v>
      </c>
    </row>
    <row r="537" spans="1:18" x14ac:dyDescent="0.2">
      <c r="A537" s="120" t="s">
        <v>6841</v>
      </c>
      <c r="B537" s="121" t="s">
        <v>7394</v>
      </c>
      <c r="C537" s="131">
        <v>10000000</v>
      </c>
      <c r="D537" s="122" t="s">
        <v>909</v>
      </c>
      <c r="E537" s="120" t="s">
        <v>7588</v>
      </c>
      <c r="F537" s="122" t="s">
        <v>926</v>
      </c>
      <c r="G537" s="121" t="s">
        <v>927</v>
      </c>
      <c r="H537" s="122">
        <v>1</v>
      </c>
      <c r="I537" s="123">
        <v>0</v>
      </c>
      <c r="J537" s="120" t="s">
        <v>1498</v>
      </c>
      <c r="K537" s="131">
        <v>0</v>
      </c>
      <c r="L537" s="124">
        <v>42766</v>
      </c>
      <c r="M537" s="131">
        <v>0</v>
      </c>
      <c r="N537" s="131">
        <v>0</v>
      </c>
      <c r="P537" s="132" t="s">
        <v>466</v>
      </c>
    </row>
    <row r="538" spans="1:18" x14ac:dyDescent="0.2">
      <c r="A538" s="120" t="s">
        <v>1154</v>
      </c>
      <c r="B538" s="121" t="s">
        <v>1180</v>
      </c>
      <c r="C538" s="131">
        <v>1848000000</v>
      </c>
      <c r="D538" s="122" t="s">
        <v>909</v>
      </c>
      <c r="E538" s="120" t="s">
        <v>935</v>
      </c>
      <c r="F538" s="122" t="s">
        <v>926</v>
      </c>
      <c r="G538" s="121" t="s">
        <v>927</v>
      </c>
      <c r="H538" s="122">
        <v>1</v>
      </c>
      <c r="I538" s="123">
        <v>0</v>
      </c>
      <c r="J538" s="120" t="s">
        <v>1498</v>
      </c>
      <c r="K538" s="131">
        <v>0</v>
      </c>
      <c r="L538" s="124">
        <v>42766</v>
      </c>
      <c r="M538" s="131">
        <v>0</v>
      </c>
      <c r="N538" s="131">
        <v>0</v>
      </c>
      <c r="P538" s="132" t="s">
        <v>466</v>
      </c>
    </row>
    <row r="539" spans="1:18" x14ac:dyDescent="0.2">
      <c r="A539" s="120" t="s">
        <v>5701</v>
      </c>
      <c r="B539" s="121" t="s">
        <v>5834</v>
      </c>
      <c r="C539" s="131">
        <v>121000000</v>
      </c>
      <c r="D539" s="122" t="s">
        <v>909</v>
      </c>
      <c r="E539" s="120" t="s">
        <v>466</v>
      </c>
      <c r="F539" s="122" t="s">
        <v>926</v>
      </c>
      <c r="G539" s="121" t="s">
        <v>927</v>
      </c>
      <c r="H539" s="122">
        <v>1</v>
      </c>
      <c r="I539" s="123">
        <v>0</v>
      </c>
      <c r="J539" s="120" t="s">
        <v>1498</v>
      </c>
      <c r="K539" s="131">
        <v>0</v>
      </c>
      <c r="L539" s="124">
        <v>42766</v>
      </c>
      <c r="M539" s="131">
        <v>0</v>
      </c>
      <c r="N539" s="131">
        <v>0</v>
      </c>
      <c r="P539" s="132" t="s">
        <v>466</v>
      </c>
    </row>
    <row r="540" spans="1:18" x14ac:dyDescent="0.2">
      <c r="A540" s="120" t="s">
        <v>3849</v>
      </c>
      <c r="B540" s="121" t="s">
        <v>3886</v>
      </c>
      <c r="C540" s="131">
        <v>515542213.16000003</v>
      </c>
      <c r="D540" s="122" t="s">
        <v>909</v>
      </c>
      <c r="E540" s="120" t="s">
        <v>1056</v>
      </c>
      <c r="F540" s="122" t="s">
        <v>926</v>
      </c>
      <c r="G540" s="121" t="s">
        <v>927</v>
      </c>
      <c r="H540" s="122">
        <v>1</v>
      </c>
      <c r="I540" s="123">
        <v>0</v>
      </c>
      <c r="J540" s="120" t="s">
        <v>1498</v>
      </c>
      <c r="K540" s="131">
        <v>0</v>
      </c>
      <c r="L540" s="124">
        <v>42766</v>
      </c>
      <c r="M540" s="131">
        <v>0</v>
      </c>
      <c r="N540" s="131">
        <v>0</v>
      </c>
      <c r="P540" s="132" t="s">
        <v>466</v>
      </c>
    </row>
    <row r="541" spans="1:18" x14ac:dyDescent="0.2">
      <c r="A541" s="120" t="s">
        <v>1453</v>
      </c>
      <c r="B541" s="121" t="s">
        <v>3527</v>
      </c>
      <c r="C541" s="131">
        <v>108989685.19</v>
      </c>
      <c r="D541" s="122" t="s">
        <v>909</v>
      </c>
      <c r="E541" s="120" t="s">
        <v>1477</v>
      </c>
      <c r="F541" s="122" t="s">
        <v>926</v>
      </c>
      <c r="G541" s="121" t="s">
        <v>927</v>
      </c>
      <c r="H541" s="122">
        <v>1</v>
      </c>
      <c r="I541" s="123">
        <v>0</v>
      </c>
      <c r="J541" s="120" t="s">
        <v>1664</v>
      </c>
      <c r="K541" s="131">
        <v>0</v>
      </c>
      <c r="L541" s="124">
        <v>42766</v>
      </c>
      <c r="M541" s="131">
        <v>0</v>
      </c>
      <c r="N541" s="131">
        <v>0</v>
      </c>
      <c r="P541" s="132" t="s">
        <v>466</v>
      </c>
    </row>
    <row r="542" spans="1:18" x14ac:dyDescent="0.2">
      <c r="A542" s="120" t="s">
        <v>4140</v>
      </c>
      <c r="B542" s="121" t="s">
        <v>4444</v>
      </c>
      <c r="C542" s="131">
        <v>28436452618.740002</v>
      </c>
      <c r="D542" s="122" t="s">
        <v>909</v>
      </c>
      <c r="E542" s="120" t="s">
        <v>4585</v>
      </c>
      <c r="F542" s="122" t="s">
        <v>926</v>
      </c>
      <c r="G542" s="121" t="s">
        <v>927</v>
      </c>
      <c r="H542" s="122">
        <v>2</v>
      </c>
      <c r="I542" s="123">
        <v>0.01</v>
      </c>
      <c r="J542" s="120" t="s">
        <v>4445</v>
      </c>
      <c r="K542" s="131">
        <v>736097853.15999997</v>
      </c>
      <c r="L542" s="124">
        <v>42766</v>
      </c>
      <c r="M542" s="131">
        <v>0</v>
      </c>
      <c r="N542" s="131">
        <v>0</v>
      </c>
      <c r="P542" s="132" t="s">
        <v>3578</v>
      </c>
    </row>
    <row r="543" spans="1:18" x14ac:dyDescent="0.2">
      <c r="A543" s="120" t="s">
        <v>248</v>
      </c>
      <c r="B543" s="121" t="s">
        <v>1741</v>
      </c>
      <c r="C543" s="131">
        <v>3726234561.52</v>
      </c>
      <c r="D543" s="122" t="s">
        <v>909</v>
      </c>
      <c r="E543" s="120" t="s">
        <v>935</v>
      </c>
      <c r="F543" s="122" t="s">
        <v>926</v>
      </c>
      <c r="G543" s="121" t="s">
        <v>927</v>
      </c>
      <c r="H543" s="122">
        <v>1</v>
      </c>
      <c r="I543" s="123">
        <v>0</v>
      </c>
      <c r="J543" s="120" t="s">
        <v>701</v>
      </c>
      <c r="K543" s="131">
        <v>0</v>
      </c>
      <c r="L543" s="124">
        <v>42766</v>
      </c>
      <c r="M543" s="131">
        <v>0</v>
      </c>
      <c r="N543" s="131">
        <v>0</v>
      </c>
      <c r="P543" s="132" t="s">
        <v>466</v>
      </c>
    </row>
    <row r="544" spans="1:18" x14ac:dyDescent="0.2">
      <c r="A544" s="120" t="s">
        <v>3850</v>
      </c>
      <c r="B544" s="121" t="s">
        <v>3887</v>
      </c>
      <c r="C544" s="131">
        <v>439218713.87</v>
      </c>
      <c r="D544" s="122" t="s">
        <v>909</v>
      </c>
      <c r="E544" s="120" t="s">
        <v>1056</v>
      </c>
      <c r="F544" s="122" t="s">
        <v>926</v>
      </c>
      <c r="G544" s="121" t="s">
        <v>927</v>
      </c>
      <c r="H544" s="122">
        <v>1</v>
      </c>
      <c r="I544" s="123">
        <v>0</v>
      </c>
      <c r="J544" s="120" t="s">
        <v>1498</v>
      </c>
      <c r="K544" s="131">
        <v>0</v>
      </c>
      <c r="L544" s="124">
        <v>42766</v>
      </c>
      <c r="M544" s="131">
        <v>0</v>
      </c>
      <c r="N544" s="131">
        <v>0</v>
      </c>
      <c r="P544" s="132" t="s">
        <v>466</v>
      </c>
    </row>
    <row r="545" spans="1:16" x14ac:dyDescent="0.2">
      <c r="A545" s="120" t="s">
        <v>4768</v>
      </c>
      <c r="B545" s="121" t="s">
        <v>4829</v>
      </c>
      <c r="C545" s="131">
        <v>1846697807.9400001</v>
      </c>
      <c r="D545" s="122" t="s">
        <v>909</v>
      </c>
      <c r="E545" s="120" t="s">
        <v>931</v>
      </c>
      <c r="F545" s="122" t="s">
        <v>926</v>
      </c>
      <c r="G545" s="121" t="s">
        <v>927</v>
      </c>
      <c r="H545" s="122">
        <v>1</v>
      </c>
      <c r="I545" s="123">
        <v>0</v>
      </c>
      <c r="J545" s="120" t="s">
        <v>1498</v>
      </c>
      <c r="K545" s="131">
        <v>0</v>
      </c>
      <c r="L545" s="124">
        <v>42766</v>
      </c>
      <c r="M545" s="131">
        <v>0</v>
      </c>
      <c r="N545" s="131">
        <v>0</v>
      </c>
      <c r="P545" s="132" t="s">
        <v>466</v>
      </c>
    </row>
    <row r="546" spans="1:16" x14ac:dyDescent="0.2">
      <c r="A546" s="120" t="s">
        <v>3509</v>
      </c>
      <c r="B546" s="121" t="s">
        <v>3528</v>
      </c>
      <c r="C546" s="131">
        <v>1115476845</v>
      </c>
      <c r="D546" s="122" t="s">
        <v>909</v>
      </c>
      <c r="E546" s="120" t="s">
        <v>3588</v>
      </c>
      <c r="F546" s="122" t="s">
        <v>926</v>
      </c>
      <c r="G546" s="121" t="s">
        <v>927</v>
      </c>
      <c r="H546" s="122">
        <v>1</v>
      </c>
      <c r="I546" s="123">
        <v>0</v>
      </c>
      <c r="J546" s="120" t="s">
        <v>3529</v>
      </c>
      <c r="K546" s="131">
        <v>0</v>
      </c>
      <c r="L546" s="124">
        <v>42766</v>
      </c>
      <c r="M546" s="131">
        <v>0</v>
      </c>
      <c r="N546" s="131">
        <v>0</v>
      </c>
      <c r="P546" s="132" t="s">
        <v>466</v>
      </c>
    </row>
    <row r="547" spans="1:16" x14ac:dyDescent="0.2">
      <c r="A547" s="120" t="s">
        <v>4141</v>
      </c>
      <c r="B547" s="121" t="s">
        <v>4446</v>
      </c>
      <c r="C547" s="131">
        <v>8130023825.4200001</v>
      </c>
      <c r="D547" s="122" t="s">
        <v>909</v>
      </c>
      <c r="E547" s="120" t="s">
        <v>4586</v>
      </c>
      <c r="F547" s="122" t="s">
        <v>926</v>
      </c>
      <c r="G547" s="121" t="s">
        <v>927</v>
      </c>
      <c r="H547" s="122">
        <v>2</v>
      </c>
      <c r="I547" s="123">
        <v>0.01</v>
      </c>
      <c r="J547" s="120" t="s">
        <v>4447</v>
      </c>
      <c r="K547" s="131">
        <v>256510615.94999999</v>
      </c>
      <c r="L547" s="124">
        <v>42766</v>
      </c>
      <c r="M547" s="131">
        <v>0</v>
      </c>
      <c r="N547" s="131">
        <v>0</v>
      </c>
      <c r="P547" s="132" t="s">
        <v>3578</v>
      </c>
    </row>
    <row r="548" spans="1:16" x14ac:dyDescent="0.2">
      <c r="A548" s="120" t="s">
        <v>4142</v>
      </c>
      <c r="B548" s="121" t="s">
        <v>4448</v>
      </c>
      <c r="C548" s="131">
        <v>1745252421.27</v>
      </c>
      <c r="D548" s="122" t="s">
        <v>909</v>
      </c>
      <c r="E548" s="120" t="s">
        <v>4587</v>
      </c>
      <c r="F548" s="122" t="s">
        <v>926</v>
      </c>
      <c r="G548" s="121" t="s">
        <v>927</v>
      </c>
      <c r="H548" s="122">
        <v>3</v>
      </c>
      <c r="I548" s="123">
        <v>0.21</v>
      </c>
      <c r="J548" s="120" t="s">
        <v>4449</v>
      </c>
      <c r="K548" s="131">
        <v>395818054.67000002</v>
      </c>
      <c r="L548" s="124">
        <v>42766</v>
      </c>
      <c r="M548" s="131">
        <v>0</v>
      </c>
      <c r="N548" s="131">
        <v>0</v>
      </c>
      <c r="P548" s="132" t="s">
        <v>3578</v>
      </c>
    </row>
    <row r="549" spans="1:16" x14ac:dyDescent="0.2">
      <c r="A549" s="120" t="s">
        <v>4165</v>
      </c>
      <c r="B549" s="121" t="s">
        <v>4450</v>
      </c>
      <c r="C549" s="131">
        <v>6405000</v>
      </c>
      <c r="D549" s="122" t="s">
        <v>909</v>
      </c>
      <c r="E549" s="120" t="s">
        <v>4588</v>
      </c>
      <c r="F549" s="122" t="s">
        <v>926</v>
      </c>
      <c r="G549" s="121" t="s">
        <v>927</v>
      </c>
      <c r="H549" s="122">
        <v>3</v>
      </c>
      <c r="I549" s="123">
        <v>0.25</v>
      </c>
      <c r="J549" s="120" t="s">
        <v>4451</v>
      </c>
      <c r="K549" s="131">
        <v>1601250</v>
      </c>
      <c r="L549" s="124">
        <v>42766</v>
      </c>
      <c r="M549" s="131">
        <v>0</v>
      </c>
      <c r="N549" s="131">
        <v>0</v>
      </c>
      <c r="P549" s="132" t="s">
        <v>466</v>
      </c>
    </row>
    <row r="550" spans="1:16" x14ac:dyDescent="0.2">
      <c r="A550" s="120" t="s">
        <v>3863</v>
      </c>
      <c r="B550" s="121" t="s">
        <v>8093</v>
      </c>
      <c r="C550" s="131">
        <v>44071205.960000001</v>
      </c>
      <c r="D550" s="122" t="s">
        <v>909</v>
      </c>
      <c r="E550" s="120" t="s">
        <v>466</v>
      </c>
      <c r="F550" s="122" t="s">
        <v>926</v>
      </c>
      <c r="G550" s="121" t="s">
        <v>927</v>
      </c>
      <c r="H550" s="122">
        <v>2</v>
      </c>
      <c r="I550" s="123">
        <v>0.01</v>
      </c>
      <c r="J550" s="120" t="s">
        <v>4007</v>
      </c>
      <c r="K550" s="131">
        <v>440712.06</v>
      </c>
      <c r="L550" s="124">
        <v>42766</v>
      </c>
      <c r="M550" s="131">
        <v>0</v>
      </c>
      <c r="N550" s="131">
        <v>0</v>
      </c>
      <c r="P550" s="132" t="s">
        <v>466</v>
      </c>
    </row>
    <row r="551" spans="1:16" x14ac:dyDescent="0.2">
      <c r="A551" s="120" t="s">
        <v>5405</v>
      </c>
      <c r="B551" s="121" t="s">
        <v>5539</v>
      </c>
      <c r="C551" s="131">
        <v>204434463.31999999</v>
      </c>
      <c r="D551" s="122" t="s">
        <v>909</v>
      </c>
      <c r="E551" s="120" t="s">
        <v>936</v>
      </c>
      <c r="F551" s="122" t="s">
        <v>926</v>
      </c>
      <c r="G551" s="121" t="s">
        <v>927</v>
      </c>
      <c r="H551" s="122">
        <v>1</v>
      </c>
      <c r="I551" s="123">
        <v>0</v>
      </c>
      <c r="J551" s="120" t="s">
        <v>1499</v>
      </c>
      <c r="K551" s="131">
        <v>0</v>
      </c>
      <c r="L551" s="124">
        <v>42766</v>
      </c>
      <c r="M551" s="131">
        <v>0</v>
      </c>
      <c r="N551" s="131">
        <v>0</v>
      </c>
      <c r="P551" s="132" t="s">
        <v>466</v>
      </c>
    </row>
    <row r="552" spans="1:16" x14ac:dyDescent="0.2">
      <c r="A552" s="120" t="s">
        <v>7866</v>
      </c>
      <c r="B552" s="121" t="s">
        <v>8094</v>
      </c>
      <c r="C552" s="131">
        <v>491171.07</v>
      </c>
      <c r="D552" s="122" t="s">
        <v>909</v>
      </c>
      <c r="E552" s="120" t="s">
        <v>952</v>
      </c>
      <c r="F552" s="122" t="s">
        <v>926</v>
      </c>
      <c r="G552" s="121" t="s">
        <v>927</v>
      </c>
      <c r="H552" s="122">
        <v>1</v>
      </c>
      <c r="I552" s="123">
        <v>0</v>
      </c>
      <c r="J552" s="120" t="s">
        <v>1499</v>
      </c>
      <c r="K552" s="131">
        <v>0</v>
      </c>
      <c r="L552" s="124">
        <v>42766</v>
      </c>
      <c r="M552" s="131">
        <v>0</v>
      </c>
      <c r="N552" s="131">
        <v>0</v>
      </c>
      <c r="P552" s="132" t="s">
        <v>466</v>
      </c>
    </row>
    <row r="553" spans="1:16" x14ac:dyDescent="0.2">
      <c r="A553" s="120" t="s">
        <v>5835</v>
      </c>
      <c r="B553" s="121" t="s">
        <v>5836</v>
      </c>
      <c r="C553" s="131">
        <v>32.67</v>
      </c>
      <c r="D553" s="122" t="s">
        <v>909</v>
      </c>
      <c r="E553" s="120" t="s">
        <v>5361</v>
      </c>
      <c r="F553" s="122" t="s">
        <v>926</v>
      </c>
      <c r="G553" s="121" t="s">
        <v>927</v>
      </c>
      <c r="H553" s="122">
        <v>2</v>
      </c>
      <c r="I553" s="123">
        <v>0.01</v>
      </c>
      <c r="J553" s="120" t="s">
        <v>5837</v>
      </c>
      <c r="K553" s="131">
        <v>0.33</v>
      </c>
      <c r="L553" s="124">
        <v>42766</v>
      </c>
      <c r="M553" s="131">
        <v>0</v>
      </c>
      <c r="N553" s="131">
        <v>0</v>
      </c>
      <c r="P553" s="132" t="s">
        <v>466</v>
      </c>
    </row>
    <row r="554" spans="1:16" x14ac:dyDescent="0.2">
      <c r="A554" s="120" t="s">
        <v>6939</v>
      </c>
      <c r="B554" s="121" t="s">
        <v>7395</v>
      </c>
      <c r="C554" s="131">
        <v>7866325.0700000003</v>
      </c>
      <c r="D554" s="122" t="s">
        <v>909</v>
      </c>
      <c r="E554" s="120" t="s">
        <v>3589</v>
      </c>
      <c r="F554" s="122" t="s">
        <v>926</v>
      </c>
      <c r="G554" s="121" t="s">
        <v>927</v>
      </c>
      <c r="H554" s="122">
        <v>1</v>
      </c>
      <c r="I554" s="123">
        <v>0</v>
      </c>
      <c r="J554" s="120" t="s">
        <v>1499</v>
      </c>
      <c r="K554" s="131">
        <v>0</v>
      </c>
      <c r="L554" s="124">
        <v>42766</v>
      </c>
      <c r="M554" s="131">
        <v>0</v>
      </c>
      <c r="N554" s="131">
        <v>0</v>
      </c>
      <c r="P554" s="132" t="s">
        <v>466</v>
      </c>
    </row>
    <row r="555" spans="1:16" x14ac:dyDescent="0.2">
      <c r="A555" s="120" t="s">
        <v>7761</v>
      </c>
      <c r="B555" s="121" t="s">
        <v>8095</v>
      </c>
      <c r="C555" s="131">
        <v>446750327.44999999</v>
      </c>
      <c r="D555" s="122" t="s">
        <v>909</v>
      </c>
      <c r="E555" s="120" t="s">
        <v>1442</v>
      </c>
      <c r="F555" s="122" t="s">
        <v>926</v>
      </c>
      <c r="G555" s="121" t="s">
        <v>927</v>
      </c>
      <c r="H555" s="122">
        <v>1</v>
      </c>
      <c r="I555" s="123">
        <v>0</v>
      </c>
      <c r="J555" s="120" t="s">
        <v>1499</v>
      </c>
      <c r="K555" s="131">
        <v>0</v>
      </c>
      <c r="L555" s="124">
        <v>42766</v>
      </c>
      <c r="M555" s="131">
        <v>0</v>
      </c>
      <c r="N555" s="131">
        <v>0</v>
      </c>
      <c r="P555" s="132" t="s">
        <v>466</v>
      </c>
    </row>
    <row r="556" spans="1:16" x14ac:dyDescent="0.2">
      <c r="A556" s="120" t="s">
        <v>7711</v>
      </c>
      <c r="B556" s="121" t="s">
        <v>8096</v>
      </c>
      <c r="C556" s="131">
        <v>300119584.56999999</v>
      </c>
      <c r="D556" s="122" t="s">
        <v>909</v>
      </c>
      <c r="E556" s="120" t="s">
        <v>8468</v>
      </c>
      <c r="F556" s="122" t="s">
        <v>926</v>
      </c>
      <c r="G556" s="121" t="s">
        <v>927</v>
      </c>
      <c r="H556" s="122">
        <v>1</v>
      </c>
      <c r="I556" s="123">
        <v>0</v>
      </c>
      <c r="J556" s="120" t="s">
        <v>1499</v>
      </c>
      <c r="K556" s="131">
        <v>0</v>
      </c>
      <c r="L556" s="124">
        <v>42766</v>
      </c>
      <c r="M556" s="131">
        <v>0</v>
      </c>
      <c r="N556" s="131">
        <v>0</v>
      </c>
      <c r="P556" s="132" t="s">
        <v>466</v>
      </c>
    </row>
    <row r="557" spans="1:16" x14ac:dyDescent="0.2">
      <c r="A557" s="120" t="s">
        <v>5733</v>
      </c>
      <c r="B557" s="121" t="s">
        <v>5838</v>
      </c>
      <c r="C557" s="131">
        <v>37239529.479999997</v>
      </c>
      <c r="D557" s="122" t="s">
        <v>909</v>
      </c>
      <c r="E557" s="120" t="s">
        <v>3919</v>
      </c>
      <c r="F557" s="122" t="s">
        <v>926</v>
      </c>
      <c r="G557" s="121" t="s">
        <v>927</v>
      </c>
      <c r="H557" s="122">
        <v>1</v>
      </c>
      <c r="I557" s="123">
        <v>0</v>
      </c>
      <c r="J557" s="120" t="s">
        <v>1499</v>
      </c>
      <c r="K557" s="131">
        <v>0</v>
      </c>
      <c r="L557" s="124">
        <v>42766</v>
      </c>
      <c r="M557" s="131">
        <v>0</v>
      </c>
      <c r="N557" s="131">
        <v>0</v>
      </c>
      <c r="P557" s="132" t="s">
        <v>466</v>
      </c>
    </row>
    <row r="558" spans="1:16" x14ac:dyDescent="0.2">
      <c r="A558" s="120" t="s">
        <v>6364</v>
      </c>
      <c r="B558" s="121" t="s">
        <v>6474</v>
      </c>
      <c r="C558" s="131">
        <v>2000000000</v>
      </c>
      <c r="D558" s="122" t="s">
        <v>909</v>
      </c>
      <c r="E558" s="120" t="s">
        <v>6728</v>
      </c>
      <c r="F558" s="122" t="s">
        <v>926</v>
      </c>
      <c r="G558" s="121" t="s">
        <v>927</v>
      </c>
      <c r="H558" s="122">
        <v>1</v>
      </c>
      <c r="I558" s="123">
        <v>0</v>
      </c>
      <c r="J558" s="120" t="s">
        <v>1499</v>
      </c>
      <c r="K558" s="131">
        <v>0</v>
      </c>
      <c r="L558" s="124">
        <v>42766</v>
      </c>
      <c r="M558" s="131">
        <v>0</v>
      </c>
      <c r="N558" s="131">
        <v>0</v>
      </c>
      <c r="P558" s="132" t="s">
        <v>466</v>
      </c>
    </row>
    <row r="559" spans="1:16" x14ac:dyDescent="0.2">
      <c r="A559" s="120" t="s">
        <v>7869</v>
      </c>
      <c r="B559" s="121" t="s">
        <v>8097</v>
      </c>
      <c r="C559" s="131">
        <v>235000000</v>
      </c>
      <c r="D559" s="122" t="s">
        <v>909</v>
      </c>
      <c r="E559" s="120" t="s">
        <v>3596</v>
      </c>
      <c r="F559" s="122" t="s">
        <v>926</v>
      </c>
      <c r="G559" s="121" t="s">
        <v>927</v>
      </c>
      <c r="H559" s="122">
        <v>1</v>
      </c>
      <c r="I559" s="123">
        <v>0</v>
      </c>
      <c r="J559" s="120" t="s">
        <v>1499</v>
      </c>
      <c r="K559" s="131">
        <v>0</v>
      </c>
      <c r="L559" s="124">
        <v>42766</v>
      </c>
      <c r="M559" s="131">
        <v>0</v>
      </c>
      <c r="N559" s="131">
        <v>0</v>
      </c>
      <c r="P559" s="132" t="s">
        <v>466</v>
      </c>
    </row>
    <row r="560" spans="1:16" x14ac:dyDescent="0.2">
      <c r="A560" s="120" t="s">
        <v>3926</v>
      </c>
      <c r="B560" s="121" t="s">
        <v>8098</v>
      </c>
      <c r="C560" s="131">
        <v>149192475.31</v>
      </c>
      <c r="D560" s="122" t="s">
        <v>909</v>
      </c>
      <c r="E560" s="120" t="s">
        <v>466</v>
      </c>
      <c r="F560" s="122" t="s">
        <v>926</v>
      </c>
      <c r="G560" s="121" t="s">
        <v>927</v>
      </c>
      <c r="H560" s="122">
        <v>2</v>
      </c>
      <c r="I560" s="123">
        <v>0.01</v>
      </c>
      <c r="J560" s="120" t="s">
        <v>4008</v>
      </c>
      <c r="K560" s="131">
        <v>1491924.75</v>
      </c>
      <c r="L560" s="124">
        <v>42766</v>
      </c>
      <c r="M560" s="131">
        <v>0</v>
      </c>
      <c r="N560" s="131">
        <v>0</v>
      </c>
      <c r="P560" s="132" t="s">
        <v>466</v>
      </c>
    </row>
    <row r="561" spans="1:18" x14ac:dyDescent="0.2">
      <c r="A561" s="120" t="s">
        <v>6822</v>
      </c>
      <c r="B561" s="121" t="s">
        <v>7396</v>
      </c>
      <c r="C561" s="131">
        <v>168316521.49000001</v>
      </c>
      <c r="D561" s="122" t="s">
        <v>909</v>
      </c>
      <c r="E561" s="120" t="s">
        <v>7589</v>
      </c>
      <c r="F561" s="122" t="s">
        <v>926</v>
      </c>
      <c r="G561" s="121" t="s">
        <v>927</v>
      </c>
      <c r="H561" s="122">
        <v>1</v>
      </c>
      <c r="I561" s="123">
        <v>0</v>
      </c>
      <c r="J561" s="120" t="s">
        <v>1499</v>
      </c>
      <c r="K561" s="131">
        <v>0</v>
      </c>
      <c r="L561" s="124">
        <v>42766</v>
      </c>
      <c r="M561" s="131">
        <v>0</v>
      </c>
      <c r="N561" s="131">
        <v>0</v>
      </c>
      <c r="P561" s="132" t="s">
        <v>466</v>
      </c>
    </row>
    <row r="562" spans="1:18" x14ac:dyDescent="0.2">
      <c r="A562" s="120" t="s">
        <v>5017</v>
      </c>
      <c r="B562" s="121" t="s">
        <v>5055</v>
      </c>
      <c r="C562" s="131">
        <v>9571000</v>
      </c>
      <c r="D562" s="122" t="s">
        <v>909</v>
      </c>
      <c r="E562" s="120" t="s">
        <v>962</v>
      </c>
      <c r="F562" s="122" t="s">
        <v>926</v>
      </c>
      <c r="G562" s="121" t="s">
        <v>927</v>
      </c>
      <c r="H562" s="122">
        <v>1</v>
      </c>
      <c r="I562" s="123">
        <v>0</v>
      </c>
      <c r="J562" s="120" t="s">
        <v>1499</v>
      </c>
      <c r="K562" s="131">
        <v>0</v>
      </c>
      <c r="L562" s="124">
        <v>42766</v>
      </c>
      <c r="M562" s="131">
        <v>0</v>
      </c>
      <c r="N562" s="131">
        <v>0</v>
      </c>
      <c r="P562" s="132" t="s">
        <v>466</v>
      </c>
    </row>
    <row r="563" spans="1:18" x14ac:dyDescent="0.2">
      <c r="A563" s="120" t="s">
        <v>4269</v>
      </c>
      <c r="B563" s="121" t="s">
        <v>4452</v>
      </c>
      <c r="C563" s="131">
        <v>306055000</v>
      </c>
      <c r="D563" s="122" t="s">
        <v>909</v>
      </c>
      <c r="E563" s="120" t="s">
        <v>3207</v>
      </c>
      <c r="F563" s="122" t="s">
        <v>926</v>
      </c>
      <c r="G563" s="121" t="s">
        <v>927</v>
      </c>
      <c r="H563" s="122">
        <v>1</v>
      </c>
      <c r="I563" s="123">
        <v>0</v>
      </c>
      <c r="J563" s="120" t="s">
        <v>1499</v>
      </c>
      <c r="K563" s="131">
        <v>0</v>
      </c>
      <c r="L563" s="124">
        <v>42766</v>
      </c>
      <c r="M563" s="131">
        <v>0</v>
      </c>
      <c r="N563" s="131">
        <v>0</v>
      </c>
      <c r="P563" s="132" t="s">
        <v>466</v>
      </c>
    </row>
    <row r="564" spans="1:18" x14ac:dyDescent="0.2">
      <c r="A564" s="120" t="s">
        <v>7057</v>
      </c>
      <c r="B564" s="121" t="s">
        <v>4881</v>
      </c>
      <c r="C564" s="131">
        <v>187841442</v>
      </c>
      <c r="D564" s="122" t="s">
        <v>909</v>
      </c>
      <c r="E564" s="120" t="s">
        <v>4903</v>
      </c>
      <c r="F564" s="122" t="s">
        <v>926</v>
      </c>
      <c r="G564" s="121" t="s">
        <v>927</v>
      </c>
      <c r="H564" s="122">
        <v>1</v>
      </c>
      <c r="I564" s="123">
        <v>0</v>
      </c>
      <c r="J564" s="120" t="s">
        <v>1499</v>
      </c>
      <c r="K564" s="131">
        <v>0</v>
      </c>
      <c r="L564" s="124">
        <v>42766</v>
      </c>
      <c r="M564" s="131">
        <v>0</v>
      </c>
      <c r="N564" s="131">
        <v>0</v>
      </c>
      <c r="P564" s="132" t="s">
        <v>466</v>
      </c>
    </row>
    <row r="565" spans="1:18" x14ac:dyDescent="0.2">
      <c r="A565" s="120" t="s">
        <v>5652</v>
      </c>
      <c r="B565" s="121" t="s">
        <v>5839</v>
      </c>
      <c r="C565" s="131">
        <v>78247755.709999993</v>
      </c>
      <c r="D565" s="122" t="s">
        <v>909</v>
      </c>
      <c r="E565" s="120" t="s">
        <v>5910</v>
      </c>
      <c r="F565" s="122" t="s">
        <v>926</v>
      </c>
      <c r="G565" s="121" t="s">
        <v>927</v>
      </c>
      <c r="H565" s="122">
        <v>1</v>
      </c>
      <c r="I565" s="123">
        <v>0</v>
      </c>
      <c r="J565" s="120" t="s">
        <v>1499</v>
      </c>
      <c r="K565" s="131">
        <v>0</v>
      </c>
      <c r="L565" s="124">
        <v>42766</v>
      </c>
      <c r="M565" s="131">
        <v>0</v>
      </c>
      <c r="N565" s="131">
        <v>0</v>
      </c>
      <c r="P565" s="132" t="s">
        <v>466</v>
      </c>
    </row>
    <row r="566" spans="1:18" x14ac:dyDescent="0.2">
      <c r="A566" s="120" t="s">
        <v>8099</v>
      </c>
      <c r="B566" s="121" t="s">
        <v>8097</v>
      </c>
      <c r="C566" s="131">
        <v>334000000</v>
      </c>
      <c r="D566" s="122" t="s">
        <v>909</v>
      </c>
      <c r="E566" s="120" t="s">
        <v>3596</v>
      </c>
      <c r="F566" s="122" t="s">
        <v>926</v>
      </c>
      <c r="G566" s="121" t="s">
        <v>927</v>
      </c>
      <c r="H566" s="122">
        <v>1</v>
      </c>
      <c r="I566" s="123">
        <v>0</v>
      </c>
      <c r="J566" s="120" t="s">
        <v>1499</v>
      </c>
      <c r="K566" s="131">
        <v>0</v>
      </c>
      <c r="L566" s="124">
        <v>42766</v>
      </c>
      <c r="M566" s="131">
        <v>0</v>
      </c>
      <c r="N566" s="131">
        <v>0</v>
      </c>
      <c r="P566" s="132" t="s">
        <v>466</v>
      </c>
    </row>
    <row r="567" spans="1:18" x14ac:dyDescent="0.2">
      <c r="A567" s="120" t="s">
        <v>7103</v>
      </c>
      <c r="B567" s="121" t="s">
        <v>7397</v>
      </c>
      <c r="C567" s="131">
        <v>100000000</v>
      </c>
      <c r="D567" s="122" t="s">
        <v>909</v>
      </c>
      <c r="E567" s="120" t="s">
        <v>466</v>
      </c>
      <c r="F567" s="122" t="s">
        <v>926</v>
      </c>
      <c r="G567" s="121" t="s">
        <v>927</v>
      </c>
      <c r="H567" s="122">
        <v>1</v>
      </c>
      <c r="I567" s="123">
        <v>0</v>
      </c>
      <c r="J567" s="120" t="s">
        <v>1499</v>
      </c>
      <c r="K567" s="131">
        <v>0</v>
      </c>
      <c r="L567" s="124">
        <v>42766</v>
      </c>
      <c r="M567" s="131">
        <v>0</v>
      </c>
      <c r="N567" s="131">
        <v>0</v>
      </c>
      <c r="P567" s="132" t="s">
        <v>466</v>
      </c>
    </row>
    <row r="568" spans="1:18" x14ac:dyDescent="0.2">
      <c r="A568" s="120" t="s">
        <v>5174</v>
      </c>
      <c r="B568" s="121" t="s">
        <v>5264</v>
      </c>
      <c r="C568" s="131">
        <v>30000000</v>
      </c>
      <c r="D568" s="122" t="s">
        <v>909</v>
      </c>
      <c r="E568" s="120" t="s">
        <v>4895</v>
      </c>
      <c r="F568" s="122" t="s">
        <v>926</v>
      </c>
      <c r="G568" s="121" t="s">
        <v>927</v>
      </c>
      <c r="H568" s="122">
        <v>1</v>
      </c>
      <c r="I568" s="123">
        <v>0</v>
      </c>
      <c r="J568" s="120" t="s">
        <v>5265</v>
      </c>
      <c r="K568" s="131">
        <v>0</v>
      </c>
      <c r="L568" s="124">
        <v>42766</v>
      </c>
      <c r="M568" s="131">
        <v>0</v>
      </c>
      <c r="N568" s="131">
        <v>0</v>
      </c>
      <c r="P568" s="132" t="s">
        <v>466</v>
      </c>
    </row>
    <row r="569" spans="1:18" x14ac:dyDescent="0.2">
      <c r="A569" s="120" t="s">
        <v>6409</v>
      </c>
      <c r="B569" s="121" t="s">
        <v>6475</v>
      </c>
      <c r="C569" s="131">
        <v>19908240.789999999</v>
      </c>
      <c r="D569" s="122" t="s">
        <v>909</v>
      </c>
      <c r="E569" s="120" t="s">
        <v>4902</v>
      </c>
      <c r="F569" s="122" t="s">
        <v>926</v>
      </c>
      <c r="G569" s="121" t="s">
        <v>927</v>
      </c>
      <c r="H569" s="122">
        <v>1</v>
      </c>
      <c r="I569" s="123">
        <v>0</v>
      </c>
      <c r="J569" s="120" t="s">
        <v>1499</v>
      </c>
      <c r="K569" s="131">
        <v>0</v>
      </c>
      <c r="L569" s="124">
        <v>42766</v>
      </c>
      <c r="M569" s="131">
        <v>0</v>
      </c>
      <c r="N569" s="131">
        <v>0</v>
      </c>
      <c r="P569" s="132" t="s">
        <v>466</v>
      </c>
    </row>
    <row r="570" spans="1:18" x14ac:dyDescent="0.2">
      <c r="A570" s="120" t="s">
        <v>7795</v>
      </c>
      <c r="B570" s="121" t="s">
        <v>8100</v>
      </c>
      <c r="C570" s="131">
        <v>3071694.31</v>
      </c>
      <c r="D570" s="122" t="s">
        <v>909</v>
      </c>
      <c r="E570" s="120" t="s">
        <v>466</v>
      </c>
      <c r="F570" s="122" t="s">
        <v>926</v>
      </c>
      <c r="G570" s="121" t="s">
        <v>927</v>
      </c>
      <c r="H570" s="122">
        <v>1</v>
      </c>
      <c r="I570" s="123">
        <v>0</v>
      </c>
      <c r="J570" s="120" t="s">
        <v>1499</v>
      </c>
      <c r="K570" s="131">
        <v>0</v>
      </c>
      <c r="L570" s="124">
        <v>42766</v>
      </c>
      <c r="M570" s="131">
        <v>0</v>
      </c>
      <c r="N570" s="131">
        <v>0</v>
      </c>
      <c r="P570" s="132" t="s">
        <v>466</v>
      </c>
      <c r="Q570" s="108">
        <v>0</v>
      </c>
      <c r="R570" s="108">
        <v>0</v>
      </c>
    </row>
    <row r="571" spans="1:18" x14ac:dyDescent="0.2">
      <c r="A571" s="120" t="s">
        <v>5415</v>
      </c>
      <c r="B571" s="121" t="s">
        <v>4869</v>
      </c>
      <c r="C571" s="131">
        <v>10000000</v>
      </c>
      <c r="D571" s="122" t="s">
        <v>909</v>
      </c>
      <c r="E571" s="120" t="s">
        <v>4898</v>
      </c>
      <c r="F571" s="122" t="s">
        <v>926</v>
      </c>
      <c r="G571" s="121" t="s">
        <v>927</v>
      </c>
      <c r="H571" s="122">
        <v>1</v>
      </c>
      <c r="I571" s="123">
        <v>0</v>
      </c>
      <c r="J571" s="120" t="s">
        <v>1499</v>
      </c>
      <c r="K571" s="131">
        <v>0</v>
      </c>
      <c r="L571" s="124">
        <v>42766</v>
      </c>
      <c r="M571" s="131">
        <v>0</v>
      </c>
      <c r="N571" s="131">
        <v>0</v>
      </c>
      <c r="P571" s="132" t="s">
        <v>466</v>
      </c>
    </row>
    <row r="572" spans="1:18" x14ac:dyDescent="0.2">
      <c r="A572" s="120" t="s">
        <v>7094</v>
      </c>
      <c r="B572" s="121" t="s">
        <v>7398</v>
      </c>
      <c r="C572" s="131">
        <v>99000000</v>
      </c>
      <c r="D572" s="122" t="s">
        <v>909</v>
      </c>
      <c r="E572" s="120" t="s">
        <v>3687</v>
      </c>
      <c r="F572" s="122" t="s">
        <v>926</v>
      </c>
      <c r="G572" s="121" t="s">
        <v>927</v>
      </c>
      <c r="H572" s="122">
        <v>1</v>
      </c>
      <c r="I572" s="123">
        <v>0</v>
      </c>
      <c r="J572" s="120" t="s">
        <v>1499</v>
      </c>
      <c r="K572" s="131">
        <v>0</v>
      </c>
      <c r="L572" s="124">
        <v>42766</v>
      </c>
      <c r="M572" s="131">
        <v>0</v>
      </c>
      <c r="N572" s="131">
        <v>0</v>
      </c>
      <c r="P572" s="132" t="s">
        <v>466</v>
      </c>
    </row>
    <row r="573" spans="1:18" x14ac:dyDescent="0.2">
      <c r="A573" s="120" t="s">
        <v>7832</v>
      </c>
      <c r="B573" s="121" t="s">
        <v>8101</v>
      </c>
      <c r="C573" s="131">
        <v>51385489.68</v>
      </c>
      <c r="D573" s="122" t="s">
        <v>909</v>
      </c>
      <c r="E573" s="120" t="s">
        <v>466</v>
      </c>
      <c r="F573" s="122" t="s">
        <v>926</v>
      </c>
      <c r="G573" s="121" t="s">
        <v>927</v>
      </c>
      <c r="H573" s="122">
        <v>1</v>
      </c>
      <c r="I573" s="123">
        <v>0</v>
      </c>
      <c r="J573" s="120" t="s">
        <v>1499</v>
      </c>
      <c r="K573" s="131">
        <v>0</v>
      </c>
      <c r="L573" s="124">
        <v>42766</v>
      </c>
      <c r="M573" s="131">
        <v>0</v>
      </c>
      <c r="N573" s="131">
        <v>0</v>
      </c>
      <c r="P573" s="132" t="s">
        <v>466</v>
      </c>
    </row>
    <row r="574" spans="1:18" x14ac:dyDescent="0.2">
      <c r="A574" s="120" t="s">
        <v>3954</v>
      </c>
      <c r="B574" s="121" t="s">
        <v>4009</v>
      </c>
      <c r="C574" s="131">
        <v>149999595.46000001</v>
      </c>
      <c r="D574" s="122" t="s">
        <v>909</v>
      </c>
      <c r="E574" s="120" t="s">
        <v>4047</v>
      </c>
      <c r="F574" s="122" t="s">
        <v>926</v>
      </c>
      <c r="G574" s="121" t="s">
        <v>927</v>
      </c>
      <c r="H574" s="122">
        <v>1</v>
      </c>
      <c r="I574" s="123">
        <v>0</v>
      </c>
      <c r="J574" s="120" t="s">
        <v>1499</v>
      </c>
      <c r="K574" s="131">
        <v>0</v>
      </c>
      <c r="L574" s="124">
        <v>42766</v>
      </c>
      <c r="M574" s="131">
        <v>0</v>
      </c>
      <c r="N574" s="131">
        <v>0</v>
      </c>
      <c r="P574" s="132" t="s">
        <v>466</v>
      </c>
    </row>
    <row r="575" spans="1:18" x14ac:dyDescent="0.2">
      <c r="A575" s="120" t="s">
        <v>5183</v>
      </c>
      <c r="B575" s="121" t="s">
        <v>5266</v>
      </c>
      <c r="C575" s="131">
        <v>3000000</v>
      </c>
      <c r="D575" s="122" t="s">
        <v>909</v>
      </c>
      <c r="E575" s="120" t="s">
        <v>4898</v>
      </c>
      <c r="F575" s="122" t="s">
        <v>926</v>
      </c>
      <c r="G575" s="121" t="s">
        <v>927</v>
      </c>
      <c r="H575" s="122">
        <v>1</v>
      </c>
      <c r="I575" s="123">
        <v>0</v>
      </c>
      <c r="J575" s="120" t="s">
        <v>1499</v>
      </c>
      <c r="K575" s="131">
        <v>0</v>
      </c>
      <c r="L575" s="124">
        <v>42766</v>
      </c>
      <c r="M575" s="131">
        <v>0</v>
      </c>
      <c r="N575" s="131">
        <v>0</v>
      </c>
      <c r="P575" s="132" t="s">
        <v>466</v>
      </c>
    </row>
    <row r="576" spans="1:18" x14ac:dyDescent="0.2">
      <c r="A576" s="120" t="s">
        <v>6887</v>
      </c>
      <c r="B576" s="121" t="s">
        <v>7399</v>
      </c>
      <c r="C576" s="131">
        <v>311235662.72000003</v>
      </c>
      <c r="D576" s="122" t="s">
        <v>909</v>
      </c>
      <c r="E576" s="120" t="s">
        <v>3206</v>
      </c>
      <c r="F576" s="122" t="s">
        <v>926</v>
      </c>
      <c r="G576" s="121" t="s">
        <v>927</v>
      </c>
      <c r="H576" s="122">
        <v>1</v>
      </c>
      <c r="I576" s="123">
        <v>0</v>
      </c>
      <c r="J576" s="120" t="s">
        <v>1499</v>
      </c>
      <c r="K576" s="131">
        <v>0</v>
      </c>
      <c r="L576" s="124">
        <v>42766</v>
      </c>
      <c r="M576" s="131">
        <v>0</v>
      </c>
      <c r="N576" s="131">
        <v>0</v>
      </c>
      <c r="P576" s="132" t="s">
        <v>466</v>
      </c>
    </row>
    <row r="577" spans="1:18" x14ac:dyDescent="0.2">
      <c r="A577" s="120" t="s">
        <v>5036</v>
      </c>
      <c r="B577" s="121" t="s">
        <v>4865</v>
      </c>
      <c r="C577" s="131">
        <v>5011849.8099999996</v>
      </c>
      <c r="D577" s="122" t="s">
        <v>909</v>
      </c>
      <c r="E577" s="120" t="s">
        <v>4899</v>
      </c>
      <c r="F577" s="122" t="s">
        <v>926</v>
      </c>
      <c r="G577" s="121" t="s">
        <v>927</v>
      </c>
      <c r="H577" s="122">
        <v>1</v>
      </c>
      <c r="I577" s="123">
        <v>0</v>
      </c>
      <c r="J577" s="120" t="s">
        <v>1499</v>
      </c>
      <c r="K577" s="131">
        <v>0</v>
      </c>
      <c r="L577" s="124">
        <v>42766</v>
      </c>
      <c r="M577" s="131">
        <v>0</v>
      </c>
      <c r="N577" s="131">
        <v>0</v>
      </c>
      <c r="P577" s="132" t="s">
        <v>466</v>
      </c>
    </row>
    <row r="578" spans="1:18" x14ac:dyDescent="0.2">
      <c r="A578" s="120" t="s">
        <v>5420</v>
      </c>
      <c r="B578" s="121" t="s">
        <v>5540</v>
      </c>
      <c r="C578" s="131">
        <v>50000000</v>
      </c>
      <c r="D578" s="122" t="s">
        <v>909</v>
      </c>
      <c r="E578" s="120" t="s">
        <v>5613</v>
      </c>
      <c r="F578" s="122" t="s">
        <v>926</v>
      </c>
      <c r="G578" s="121" t="s">
        <v>927</v>
      </c>
      <c r="H578" s="122">
        <v>1</v>
      </c>
      <c r="I578" s="123">
        <v>0</v>
      </c>
      <c r="J578" s="120" t="s">
        <v>1499</v>
      </c>
      <c r="K578" s="131">
        <v>0</v>
      </c>
      <c r="L578" s="124">
        <v>42766</v>
      </c>
      <c r="M578" s="131">
        <v>0</v>
      </c>
      <c r="N578" s="131">
        <v>0</v>
      </c>
      <c r="P578" s="132" t="s">
        <v>466</v>
      </c>
    </row>
    <row r="579" spans="1:18" x14ac:dyDescent="0.2">
      <c r="A579" s="120" t="s">
        <v>6045</v>
      </c>
      <c r="B579" s="121" t="s">
        <v>8102</v>
      </c>
      <c r="C579" s="131">
        <v>79336016.989999995</v>
      </c>
      <c r="D579" s="122" t="s">
        <v>909</v>
      </c>
      <c r="E579" s="120" t="s">
        <v>8469</v>
      </c>
      <c r="F579" s="122" t="s">
        <v>926</v>
      </c>
      <c r="G579" s="121" t="s">
        <v>927</v>
      </c>
      <c r="H579" s="122">
        <v>2</v>
      </c>
      <c r="I579" s="123">
        <v>0.02</v>
      </c>
      <c r="J579" s="120" t="s">
        <v>8103</v>
      </c>
      <c r="K579" s="131">
        <v>1586720.34</v>
      </c>
      <c r="L579" s="124">
        <v>42766</v>
      </c>
      <c r="M579" s="131">
        <v>0</v>
      </c>
      <c r="N579" s="131">
        <v>0</v>
      </c>
      <c r="P579" s="132" t="s">
        <v>466</v>
      </c>
    </row>
    <row r="580" spans="1:18" x14ac:dyDescent="0.2">
      <c r="A580" s="120" t="s">
        <v>7806</v>
      </c>
      <c r="B580" s="121" t="s">
        <v>3888</v>
      </c>
      <c r="C580" s="131">
        <v>20000000</v>
      </c>
      <c r="D580" s="122" t="s">
        <v>909</v>
      </c>
      <c r="E580" s="120" t="s">
        <v>3918</v>
      </c>
      <c r="F580" s="122" t="s">
        <v>926</v>
      </c>
      <c r="G580" s="121" t="s">
        <v>927</v>
      </c>
      <c r="H580" s="122">
        <v>1</v>
      </c>
      <c r="I580" s="123">
        <v>0</v>
      </c>
      <c r="J580" s="120" t="s">
        <v>1499</v>
      </c>
      <c r="K580" s="131">
        <v>0</v>
      </c>
      <c r="L580" s="124">
        <v>42766</v>
      </c>
      <c r="M580" s="131">
        <v>0</v>
      </c>
      <c r="N580" s="131">
        <v>0</v>
      </c>
      <c r="P580" s="132" t="s">
        <v>466</v>
      </c>
    </row>
    <row r="581" spans="1:18" x14ac:dyDescent="0.2">
      <c r="A581" s="120" t="s">
        <v>6332</v>
      </c>
      <c r="B581" s="121" t="s">
        <v>6476</v>
      </c>
      <c r="C581" s="131">
        <v>78000000</v>
      </c>
      <c r="D581" s="122" t="s">
        <v>909</v>
      </c>
      <c r="E581" s="120" t="s">
        <v>466</v>
      </c>
      <c r="F581" s="122" t="s">
        <v>926</v>
      </c>
      <c r="G581" s="121" t="s">
        <v>927</v>
      </c>
      <c r="H581" s="122">
        <v>1</v>
      </c>
      <c r="I581" s="123">
        <v>0</v>
      </c>
      <c r="J581" s="120" t="s">
        <v>1499</v>
      </c>
      <c r="K581" s="131">
        <v>0</v>
      </c>
      <c r="L581" s="124">
        <v>42766</v>
      </c>
      <c r="M581" s="131">
        <v>0</v>
      </c>
      <c r="N581" s="131">
        <v>0</v>
      </c>
      <c r="P581" s="132" t="s">
        <v>466</v>
      </c>
    </row>
    <row r="582" spans="1:18" x14ac:dyDescent="0.2">
      <c r="A582" s="120" t="s">
        <v>5764</v>
      </c>
      <c r="B582" s="121" t="s">
        <v>5059</v>
      </c>
      <c r="C582" s="131">
        <v>8692483.7200000007</v>
      </c>
      <c r="D582" s="122" t="s">
        <v>909</v>
      </c>
      <c r="E582" s="120" t="s">
        <v>5121</v>
      </c>
      <c r="F582" s="122" t="s">
        <v>926</v>
      </c>
      <c r="G582" s="121" t="s">
        <v>927</v>
      </c>
      <c r="H582" s="122">
        <v>1</v>
      </c>
      <c r="I582" s="123">
        <v>0</v>
      </c>
      <c r="J582" s="120" t="s">
        <v>1499</v>
      </c>
      <c r="K582" s="131">
        <v>0</v>
      </c>
      <c r="L582" s="124">
        <v>42766</v>
      </c>
      <c r="M582" s="131">
        <v>0</v>
      </c>
      <c r="N582" s="131">
        <v>0</v>
      </c>
      <c r="P582" s="132" t="s">
        <v>466</v>
      </c>
    </row>
    <row r="583" spans="1:18" x14ac:dyDescent="0.2">
      <c r="A583" s="120" t="s">
        <v>7753</v>
      </c>
      <c r="B583" s="121" t="s">
        <v>4859</v>
      </c>
      <c r="C583" s="131">
        <v>70744942.989999995</v>
      </c>
      <c r="D583" s="122" t="s">
        <v>909</v>
      </c>
      <c r="E583" s="120" t="s">
        <v>1438</v>
      </c>
      <c r="F583" s="122" t="s">
        <v>926</v>
      </c>
      <c r="G583" s="121" t="s">
        <v>927</v>
      </c>
      <c r="H583" s="122">
        <v>1</v>
      </c>
      <c r="I583" s="123">
        <v>0</v>
      </c>
      <c r="J583" s="120" t="s">
        <v>1499</v>
      </c>
      <c r="K583" s="131">
        <v>0</v>
      </c>
      <c r="L583" s="124">
        <v>42766</v>
      </c>
      <c r="M583" s="131">
        <v>0</v>
      </c>
      <c r="N583" s="131">
        <v>0</v>
      </c>
      <c r="P583" s="132" t="s">
        <v>466</v>
      </c>
    </row>
    <row r="584" spans="1:18" x14ac:dyDescent="0.2">
      <c r="A584" s="120" t="s">
        <v>6022</v>
      </c>
      <c r="B584" s="121" t="s">
        <v>6477</v>
      </c>
      <c r="C584" s="131">
        <v>340949310</v>
      </c>
      <c r="D584" s="122" t="s">
        <v>909</v>
      </c>
      <c r="E584" s="120" t="s">
        <v>6729</v>
      </c>
      <c r="F584" s="122" t="s">
        <v>926</v>
      </c>
      <c r="G584" s="121" t="s">
        <v>927</v>
      </c>
      <c r="H584" s="122">
        <v>1</v>
      </c>
      <c r="I584" s="123">
        <v>0</v>
      </c>
      <c r="J584" s="120" t="s">
        <v>1499</v>
      </c>
      <c r="K584" s="131">
        <v>0</v>
      </c>
      <c r="L584" s="124">
        <v>42766</v>
      </c>
      <c r="M584" s="131">
        <v>0</v>
      </c>
      <c r="N584" s="131">
        <v>0</v>
      </c>
      <c r="P584" s="132" t="s">
        <v>466</v>
      </c>
    </row>
    <row r="585" spans="1:18" x14ac:dyDescent="0.2">
      <c r="A585" s="120" t="s">
        <v>6145</v>
      </c>
      <c r="B585" s="121" t="s">
        <v>6478</v>
      </c>
      <c r="C585" s="131">
        <v>199546245.19999999</v>
      </c>
      <c r="D585" s="122" t="s">
        <v>909</v>
      </c>
      <c r="E585" s="120" t="s">
        <v>466</v>
      </c>
      <c r="F585" s="122" t="s">
        <v>926</v>
      </c>
      <c r="G585" s="121" t="s">
        <v>927</v>
      </c>
      <c r="H585" s="122">
        <v>1</v>
      </c>
      <c r="I585" s="123">
        <v>0</v>
      </c>
      <c r="J585" s="120" t="s">
        <v>1499</v>
      </c>
      <c r="K585" s="131">
        <v>0</v>
      </c>
      <c r="L585" s="124">
        <v>42766</v>
      </c>
      <c r="M585" s="131">
        <v>0</v>
      </c>
      <c r="N585" s="131">
        <v>0</v>
      </c>
      <c r="P585" s="132" t="s">
        <v>466</v>
      </c>
    </row>
    <row r="586" spans="1:18" x14ac:dyDescent="0.2">
      <c r="A586" s="120" t="s">
        <v>5242</v>
      </c>
      <c r="B586" s="121" t="s">
        <v>5267</v>
      </c>
      <c r="C586" s="131">
        <v>666512485.47000003</v>
      </c>
      <c r="D586" s="122" t="s">
        <v>909</v>
      </c>
      <c r="E586" s="120" t="s">
        <v>466</v>
      </c>
      <c r="F586" s="122" t="s">
        <v>926</v>
      </c>
      <c r="G586" s="121" t="s">
        <v>927</v>
      </c>
      <c r="H586" s="122">
        <v>1</v>
      </c>
      <c r="I586" s="123">
        <v>0</v>
      </c>
      <c r="J586" s="120" t="s">
        <v>1499</v>
      </c>
      <c r="K586" s="131">
        <v>0</v>
      </c>
      <c r="L586" s="124">
        <v>42766</v>
      </c>
      <c r="M586" s="131">
        <v>0</v>
      </c>
      <c r="N586" s="131">
        <v>0</v>
      </c>
      <c r="P586" s="132" t="s">
        <v>466</v>
      </c>
    </row>
    <row r="587" spans="1:18" x14ac:dyDescent="0.2">
      <c r="A587" s="120" t="s">
        <v>6798</v>
      </c>
      <c r="B587" s="121" t="s">
        <v>7400</v>
      </c>
      <c r="C587" s="131">
        <v>49718621</v>
      </c>
      <c r="D587" s="122" t="s">
        <v>909</v>
      </c>
      <c r="E587" s="120" t="s">
        <v>466</v>
      </c>
      <c r="F587" s="122" t="s">
        <v>926</v>
      </c>
      <c r="G587" s="121" t="s">
        <v>927</v>
      </c>
      <c r="H587" s="122">
        <v>1</v>
      </c>
      <c r="I587" s="123">
        <v>0</v>
      </c>
      <c r="J587" s="120" t="s">
        <v>1499</v>
      </c>
      <c r="K587" s="131">
        <v>0</v>
      </c>
      <c r="L587" s="124">
        <v>42766</v>
      </c>
      <c r="M587" s="131">
        <v>0</v>
      </c>
      <c r="N587" s="131">
        <v>0</v>
      </c>
      <c r="P587" s="132" t="s">
        <v>466</v>
      </c>
    </row>
    <row r="588" spans="1:18" x14ac:dyDescent="0.2">
      <c r="A588" s="120" t="s">
        <v>6123</v>
      </c>
      <c r="B588" s="121" t="s">
        <v>6479</v>
      </c>
      <c r="C588" s="131">
        <v>13000000</v>
      </c>
      <c r="D588" s="122" t="s">
        <v>909</v>
      </c>
      <c r="E588" s="120" t="s">
        <v>466</v>
      </c>
      <c r="F588" s="122" t="s">
        <v>926</v>
      </c>
      <c r="G588" s="121" t="s">
        <v>927</v>
      </c>
      <c r="H588" s="122">
        <v>2</v>
      </c>
      <c r="I588" s="123">
        <v>0.01</v>
      </c>
      <c r="J588" s="120" t="s">
        <v>7401</v>
      </c>
      <c r="K588" s="131">
        <v>0</v>
      </c>
      <c r="L588" s="124">
        <v>42766</v>
      </c>
      <c r="M588" s="131">
        <v>0</v>
      </c>
      <c r="N588" s="131">
        <v>26000000</v>
      </c>
      <c r="P588" s="132" t="s">
        <v>466</v>
      </c>
      <c r="Q588" s="108">
        <v>0</v>
      </c>
      <c r="R588" s="108">
        <v>0</v>
      </c>
    </row>
    <row r="589" spans="1:18" x14ac:dyDescent="0.2">
      <c r="A589" s="120" t="s">
        <v>3068</v>
      </c>
      <c r="B589" s="121" t="s">
        <v>3156</v>
      </c>
      <c r="C589" s="131">
        <v>79999189.079999998</v>
      </c>
      <c r="D589" s="122" t="s">
        <v>909</v>
      </c>
      <c r="E589" s="120" t="s">
        <v>3208</v>
      </c>
      <c r="F589" s="122" t="s">
        <v>926</v>
      </c>
      <c r="G589" s="121" t="s">
        <v>927</v>
      </c>
      <c r="H589" s="122">
        <v>1</v>
      </c>
      <c r="I589" s="123">
        <v>0</v>
      </c>
      <c r="J589" s="120" t="s">
        <v>1499</v>
      </c>
      <c r="K589" s="131">
        <v>0</v>
      </c>
      <c r="L589" s="124">
        <v>42766</v>
      </c>
      <c r="M589" s="131">
        <v>0</v>
      </c>
      <c r="N589" s="131">
        <v>0</v>
      </c>
      <c r="P589" s="132" t="s">
        <v>466</v>
      </c>
    </row>
    <row r="590" spans="1:18" x14ac:dyDescent="0.2">
      <c r="A590" s="120" t="s">
        <v>3250</v>
      </c>
      <c r="B590" s="121" t="s">
        <v>8104</v>
      </c>
      <c r="C590" s="131">
        <v>129440000</v>
      </c>
      <c r="D590" s="122" t="s">
        <v>909</v>
      </c>
      <c r="E590" s="120" t="s">
        <v>3397</v>
      </c>
      <c r="F590" s="122" t="s">
        <v>926</v>
      </c>
      <c r="G590" s="121" t="s">
        <v>927</v>
      </c>
      <c r="H590" s="122">
        <v>1</v>
      </c>
      <c r="I590" s="123">
        <v>0</v>
      </c>
      <c r="J590" s="120" t="s">
        <v>1499</v>
      </c>
      <c r="K590" s="131">
        <v>0</v>
      </c>
      <c r="L590" s="124">
        <v>42766</v>
      </c>
      <c r="M590" s="131">
        <v>0</v>
      </c>
      <c r="N590" s="131">
        <v>0</v>
      </c>
      <c r="P590" s="132" t="s">
        <v>466</v>
      </c>
    </row>
    <row r="591" spans="1:18" x14ac:dyDescent="0.2">
      <c r="A591" s="120" t="s">
        <v>4697</v>
      </c>
      <c r="B591" s="121" t="s">
        <v>8105</v>
      </c>
      <c r="C591" s="131">
        <v>1100000000</v>
      </c>
      <c r="D591" s="122" t="s">
        <v>909</v>
      </c>
      <c r="E591" s="120" t="s">
        <v>466</v>
      </c>
      <c r="F591" s="122" t="s">
        <v>926</v>
      </c>
      <c r="G591" s="121" t="s">
        <v>927</v>
      </c>
      <c r="H591" s="122">
        <v>1</v>
      </c>
      <c r="I591" s="123">
        <v>0</v>
      </c>
      <c r="J591" s="120" t="s">
        <v>1499</v>
      </c>
      <c r="K591" s="131">
        <v>0</v>
      </c>
      <c r="L591" s="124">
        <v>42766</v>
      </c>
      <c r="M591" s="131">
        <v>0</v>
      </c>
      <c r="N591" s="131">
        <v>0</v>
      </c>
      <c r="P591" s="132" t="s">
        <v>466</v>
      </c>
    </row>
    <row r="592" spans="1:18" x14ac:dyDescent="0.2">
      <c r="A592" s="120" t="s">
        <v>4921</v>
      </c>
      <c r="B592" s="121" t="s">
        <v>5056</v>
      </c>
      <c r="C592" s="131">
        <v>100000000</v>
      </c>
      <c r="D592" s="122" t="s">
        <v>909</v>
      </c>
      <c r="E592" s="120" t="s">
        <v>967</v>
      </c>
      <c r="F592" s="122" t="s">
        <v>926</v>
      </c>
      <c r="G592" s="121" t="s">
        <v>927</v>
      </c>
      <c r="H592" s="122">
        <v>2</v>
      </c>
      <c r="I592" s="123">
        <v>0.02</v>
      </c>
      <c r="J592" s="120" t="s">
        <v>5057</v>
      </c>
      <c r="K592" s="131">
        <v>2000000</v>
      </c>
      <c r="L592" s="124">
        <v>42766</v>
      </c>
      <c r="M592" s="131">
        <v>0</v>
      </c>
      <c r="N592" s="131">
        <v>0</v>
      </c>
      <c r="P592" s="132" t="s">
        <v>466</v>
      </c>
    </row>
    <row r="593" spans="1:16" x14ac:dyDescent="0.2">
      <c r="A593" s="120" t="s">
        <v>5149</v>
      </c>
      <c r="B593" s="121" t="s">
        <v>8106</v>
      </c>
      <c r="C593" s="131">
        <v>271620165.51999998</v>
      </c>
      <c r="D593" s="122" t="s">
        <v>909</v>
      </c>
      <c r="E593" s="120" t="s">
        <v>1605</v>
      </c>
      <c r="F593" s="122" t="s">
        <v>926</v>
      </c>
      <c r="G593" s="121" t="s">
        <v>927</v>
      </c>
      <c r="H593" s="122">
        <v>1</v>
      </c>
      <c r="I593" s="123">
        <v>0</v>
      </c>
      <c r="J593" s="120" t="s">
        <v>1499</v>
      </c>
      <c r="K593" s="131">
        <v>0</v>
      </c>
      <c r="L593" s="124">
        <v>42766</v>
      </c>
      <c r="M593" s="131">
        <v>0</v>
      </c>
      <c r="N593" s="131">
        <v>0</v>
      </c>
      <c r="P593" s="132" t="s">
        <v>466</v>
      </c>
    </row>
    <row r="594" spans="1:16" x14ac:dyDescent="0.2">
      <c r="A594" s="120" t="s">
        <v>5268</v>
      </c>
      <c r="B594" s="121" t="s">
        <v>5264</v>
      </c>
      <c r="C594" s="131">
        <v>70000000</v>
      </c>
      <c r="D594" s="122" t="s">
        <v>909</v>
      </c>
      <c r="E594" s="120" t="s">
        <v>4895</v>
      </c>
      <c r="F594" s="122" t="s">
        <v>926</v>
      </c>
      <c r="G594" s="121" t="s">
        <v>927</v>
      </c>
      <c r="H594" s="122">
        <v>1</v>
      </c>
      <c r="I594" s="123">
        <v>0</v>
      </c>
      <c r="J594" s="120" t="s">
        <v>5269</v>
      </c>
      <c r="K594" s="131">
        <v>0</v>
      </c>
      <c r="L594" s="124">
        <v>42766</v>
      </c>
      <c r="M594" s="131">
        <v>0</v>
      </c>
      <c r="N594" s="131">
        <v>0</v>
      </c>
      <c r="P594" s="132" t="s">
        <v>466</v>
      </c>
    </row>
    <row r="595" spans="1:16" x14ac:dyDescent="0.2">
      <c r="A595" s="120" t="s">
        <v>5661</v>
      </c>
      <c r="B595" s="121" t="s">
        <v>5840</v>
      </c>
      <c r="C595" s="131">
        <v>150000000</v>
      </c>
      <c r="D595" s="122" t="s">
        <v>909</v>
      </c>
      <c r="E595" s="120" t="s">
        <v>1478</v>
      </c>
      <c r="F595" s="122" t="s">
        <v>926</v>
      </c>
      <c r="G595" s="121" t="s">
        <v>927</v>
      </c>
      <c r="H595" s="122">
        <v>1</v>
      </c>
      <c r="I595" s="123">
        <v>0</v>
      </c>
      <c r="J595" s="120" t="s">
        <v>1499</v>
      </c>
      <c r="K595" s="131">
        <v>0</v>
      </c>
      <c r="L595" s="124">
        <v>42766</v>
      </c>
      <c r="M595" s="131">
        <v>0</v>
      </c>
      <c r="N595" s="131">
        <v>0</v>
      </c>
      <c r="P595" s="132" t="s">
        <v>466</v>
      </c>
    </row>
    <row r="596" spans="1:16" x14ac:dyDescent="0.2">
      <c r="A596" s="120" t="s">
        <v>6038</v>
      </c>
      <c r="B596" s="121" t="s">
        <v>6480</v>
      </c>
      <c r="C596" s="131">
        <v>100000000</v>
      </c>
      <c r="D596" s="122" t="s">
        <v>909</v>
      </c>
      <c r="E596" s="120" t="s">
        <v>6730</v>
      </c>
      <c r="F596" s="122" t="s">
        <v>926</v>
      </c>
      <c r="G596" s="121" t="s">
        <v>927</v>
      </c>
      <c r="H596" s="122">
        <v>1</v>
      </c>
      <c r="I596" s="123">
        <v>0</v>
      </c>
      <c r="J596" s="120" t="s">
        <v>1499</v>
      </c>
      <c r="K596" s="131">
        <v>0</v>
      </c>
      <c r="L596" s="124">
        <v>42766</v>
      </c>
      <c r="M596" s="131">
        <v>0</v>
      </c>
      <c r="N596" s="131">
        <v>0</v>
      </c>
      <c r="P596" s="132" t="s">
        <v>466</v>
      </c>
    </row>
    <row r="597" spans="1:16" x14ac:dyDescent="0.2">
      <c r="A597" s="120" t="s">
        <v>6797</v>
      </c>
      <c r="B597" s="121" t="s">
        <v>8107</v>
      </c>
      <c r="C597" s="131">
        <v>364560000</v>
      </c>
      <c r="D597" s="122" t="s">
        <v>909</v>
      </c>
      <c r="E597" s="120" t="s">
        <v>3397</v>
      </c>
      <c r="F597" s="122" t="s">
        <v>926</v>
      </c>
      <c r="G597" s="121" t="s">
        <v>927</v>
      </c>
      <c r="H597" s="122">
        <v>1</v>
      </c>
      <c r="I597" s="123">
        <v>0</v>
      </c>
      <c r="J597" s="120" t="s">
        <v>1499</v>
      </c>
      <c r="K597" s="131">
        <v>0</v>
      </c>
      <c r="L597" s="124">
        <v>42766</v>
      </c>
      <c r="M597" s="131">
        <v>0</v>
      </c>
      <c r="N597" s="131">
        <v>0</v>
      </c>
      <c r="P597" s="132" t="s">
        <v>466</v>
      </c>
    </row>
    <row r="598" spans="1:16" x14ac:dyDescent="0.2">
      <c r="A598" s="120" t="s">
        <v>5928</v>
      </c>
      <c r="B598" s="121" t="s">
        <v>4867</v>
      </c>
      <c r="C598" s="131">
        <v>1000000000</v>
      </c>
      <c r="D598" s="122" t="s">
        <v>909</v>
      </c>
      <c r="E598" s="120" t="s">
        <v>4896</v>
      </c>
      <c r="F598" s="122" t="s">
        <v>926</v>
      </c>
      <c r="G598" s="121" t="s">
        <v>927</v>
      </c>
      <c r="H598" s="122">
        <v>1</v>
      </c>
      <c r="I598" s="123">
        <v>0</v>
      </c>
      <c r="J598" s="120" t="s">
        <v>1499</v>
      </c>
      <c r="K598" s="131">
        <v>0</v>
      </c>
      <c r="L598" s="124">
        <v>42766</v>
      </c>
      <c r="M598" s="131">
        <v>0</v>
      </c>
      <c r="N598" s="131">
        <v>0</v>
      </c>
      <c r="P598" s="132" t="s">
        <v>466</v>
      </c>
    </row>
    <row r="599" spans="1:16" x14ac:dyDescent="0.2">
      <c r="A599" s="120" t="s">
        <v>6112</v>
      </c>
      <c r="B599" s="121" t="s">
        <v>6481</v>
      </c>
      <c r="C599" s="131">
        <v>33300000</v>
      </c>
      <c r="D599" s="122" t="s">
        <v>909</v>
      </c>
      <c r="E599" s="120" t="s">
        <v>466</v>
      </c>
      <c r="F599" s="122" t="s">
        <v>926</v>
      </c>
      <c r="G599" s="121" t="s">
        <v>927</v>
      </c>
      <c r="H599" s="122">
        <v>1</v>
      </c>
      <c r="I599" s="123">
        <v>0</v>
      </c>
      <c r="J599" s="120" t="s">
        <v>1499</v>
      </c>
      <c r="K599" s="131">
        <v>0</v>
      </c>
      <c r="L599" s="124">
        <v>42766</v>
      </c>
      <c r="M599" s="131">
        <v>0</v>
      </c>
      <c r="N599" s="131">
        <v>0</v>
      </c>
      <c r="P599" s="132" t="s">
        <v>466</v>
      </c>
    </row>
    <row r="600" spans="1:16" x14ac:dyDescent="0.2">
      <c r="A600" s="120" t="s">
        <v>6130</v>
      </c>
      <c r="B600" s="121" t="s">
        <v>6482</v>
      </c>
      <c r="C600" s="131">
        <v>15537785.029999999</v>
      </c>
      <c r="D600" s="122" t="s">
        <v>909</v>
      </c>
      <c r="E600" s="120" t="s">
        <v>466</v>
      </c>
      <c r="F600" s="122" t="s">
        <v>926</v>
      </c>
      <c r="G600" s="121" t="s">
        <v>927</v>
      </c>
      <c r="H600" s="122">
        <v>1</v>
      </c>
      <c r="I600" s="123">
        <v>0</v>
      </c>
      <c r="J600" s="120" t="s">
        <v>1499</v>
      </c>
      <c r="K600" s="131">
        <v>0</v>
      </c>
      <c r="L600" s="124">
        <v>42766</v>
      </c>
      <c r="M600" s="131">
        <v>0</v>
      </c>
      <c r="N600" s="131">
        <v>0</v>
      </c>
      <c r="P600" s="132" t="s">
        <v>466</v>
      </c>
    </row>
    <row r="601" spans="1:16" x14ac:dyDescent="0.2">
      <c r="A601" s="120" t="s">
        <v>7771</v>
      </c>
      <c r="B601" s="121" t="s">
        <v>8108</v>
      </c>
      <c r="C601" s="131">
        <v>20000000</v>
      </c>
      <c r="D601" s="122" t="s">
        <v>909</v>
      </c>
      <c r="E601" s="120" t="s">
        <v>466</v>
      </c>
      <c r="F601" s="122" t="s">
        <v>926</v>
      </c>
      <c r="G601" s="121" t="s">
        <v>927</v>
      </c>
      <c r="H601" s="122">
        <v>1</v>
      </c>
      <c r="I601" s="123">
        <v>0</v>
      </c>
      <c r="J601" s="120" t="s">
        <v>1499</v>
      </c>
      <c r="K601" s="131">
        <v>0</v>
      </c>
      <c r="L601" s="124">
        <v>42766</v>
      </c>
      <c r="M601" s="131">
        <v>0</v>
      </c>
      <c r="N601" s="131">
        <v>0</v>
      </c>
      <c r="P601" s="132" t="s">
        <v>466</v>
      </c>
    </row>
    <row r="602" spans="1:16" x14ac:dyDescent="0.2">
      <c r="A602" s="120" t="s">
        <v>3947</v>
      </c>
      <c r="B602" s="121" t="s">
        <v>4011</v>
      </c>
      <c r="C602" s="131">
        <v>58850000</v>
      </c>
      <c r="D602" s="122" t="s">
        <v>909</v>
      </c>
      <c r="E602" s="120" t="s">
        <v>466</v>
      </c>
      <c r="F602" s="122" t="s">
        <v>926</v>
      </c>
      <c r="G602" s="121" t="s">
        <v>927</v>
      </c>
      <c r="H602" s="122">
        <v>1</v>
      </c>
      <c r="I602" s="123">
        <v>0</v>
      </c>
      <c r="J602" s="120" t="s">
        <v>1499</v>
      </c>
      <c r="K602" s="131">
        <v>0</v>
      </c>
      <c r="L602" s="124">
        <v>42766</v>
      </c>
      <c r="M602" s="131">
        <v>0</v>
      </c>
      <c r="N602" s="131">
        <v>0</v>
      </c>
      <c r="P602" s="132" t="s">
        <v>466</v>
      </c>
    </row>
    <row r="603" spans="1:16" x14ac:dyDescent="0.2">
      <c r="A603" s="120" t="s">
        <v>3621</v>
      </c>
      <c r="B603" s="121" t="s">
        <v>3649</v>
      </c>
      <c r="C603" s="131">
        <v>73459041.390000001</v>
      </c>
      <c r="D603" s="122" t="s">
        <v>909</v>
      </c>
      <c r="E603" s="120" t="s">
        <v>3590</v>
      </c>
      <c r="F603" s="122" t="s">
        <v>926</v>
      </c>
      <c r="G603" s="121" t="s">
        <v>927</v>
      </c>
      <c r="H603" s="122">
        <v>1</v>
      </c>
      <c r="I603" s="123">
        <v>0</v>
      </c>
      <c r="J603" s="120" t="s">
        <v>1499</v>
      </c>
      <c r="K603" s="131">
        <v>0</v>
      </c>
      <c r="L603" s="124">
        <v>42766</v>
      </c>
      <c r="M603" s="131">
        <v>0</v>
      </c>
      <c r="N603" s="131">
        <v>0</v>
      </c>
      <c r="P603" s="132" t="s">
        <v>466</v>
      </c>
    </row>
    <row r="604" spans="1:16" x14ac:dyDescent="0.2">
      <c r="A604" s="120" t="s">
        <v>4984</v>
      </c>
      <c r="B604" s="121" t="s">
        <v>5058</v>
      </c>
      <c r="C604" s="131">
        <v>299771770.5</v>
      </c>
      <c r="D604" s="122" t="s">
        <v>909</v>
      </c>
      <c r="E604" s="120" t="s">
        <v>5120</v>
      </c>
      <c r="F604" s="122" t="s">
        <v>926</v>
      </c>
      <c r="G604" s="121" t="s">
        <v>927</v>
      </c>
      <c r="H604" s="122">
        <v>1</v>
      </c>
      <c r="I604" s="123">
        <v>0</v>
      </c>
      <c r="J604" s="120" t="s">
        <v>1499</v>
      </c>
      <c r="K604" s="131">
        <v>0</v>
      </c>
      <c r="L604" s="124">
        <v>42766</v>
      </c>
      <c r="M604" s="131">
        <v>0</v>
      </c>
      <c r="N604" s="131">
        <v>0</v>
      </c>
      <c r="P604" s="132" t="s">
        <v>466</v>
      </c>
    </row>
    <row r="605" spans="1:16" x14ac:dyDescent="0.2">
      <c r="A605" s="120" t="s">
        <v>5482</v>
      </c>
      <c r="B605" s="121" t="s">
        <v>5541</v>
      </c>
      <c r="C605" s="131">
        <v>250000000</v>
      </c>
      <c r="D605" s="122" t="s">
        <v>909</v>
      </c>
      <c r="E605" s="120" t="s">
        <v>5614</v>
      </c>
      <c r="F605" s="122" t="s">
        <v>926</v>
      </c>
      <c r="G605" s="121" t="s">
        <v>927</v>
      </c>
      <c r="H605" s="122">
        <v>1</v>
      </c>
      <c r="I605" s="123">
        <v>0</v>
      </c>
      <c r="J605" s="120" t="s">
        <v>1499</v>
      </c>
      <c r="K605" s="131">
        <v>0</v>
      </c>
      <c r="L605" s="124">
        <v>42766</v>
      </c>
      <c r="M605" s="131">
        <v>0</v>
      </c>
      <c r="N605" s="131">
        <v>0</v>
      </c>
      <c r="P605" s="132" t="s">
        <v>466</v>
      </c>
    </row>
    <row r="606" spans="1:16" x14ac:dyDescent="0.2">
      <c r="A606" s="120" t="s">
        <v>6758</v>
      </c>
      <c r="B606" s="121" t="s">
        <v>7402</v>
      </c>
      <c r="C606" s="131">
        <v>79835576.680000007</v>
      </c>
      <c r="D606" s="122" t="s">
        <v>909</v>
      </c>
      <c r="E606" s="120" t="s">
        <v>7590</v>
      </c>
      <c r="F606" s="122" t="s">
        <v>926</v>
      </c>
      <c r="G606" s="121" t="s">
        <v>927</v>
      </c>
      <c r="H606" s="122">
        <v>1</v>
      </c>
      <c r="I606" s="123">
        <v>0</v>
      </c>
      <c r="J606" s="120" t="s">
        <v>1499</v>
      </c>
      <c r="K606" s="131">
        <v>0</v>
      </c>
      <c r="L606" s="124">
        <v>42766</v>
      </c>
      <c r="M606" s="131">
        <v>0</v>
      </c>
      <c r="N606" s="131">
        <v>0</v>
      </c>
      <c r="P606" s="132" t="s">
        <v>466</v>
      </c>
    </row>
    <row r="607" spans="1:16" x14ac:dyDescent="0.2">
      <c r="A607" s="120" t="s">
        <v>4062</v>
      </c>
      <c r="B607" s="121" t="s">
        <v>4453</v>
      </c>
      <c r="C607" s="131">
        <v>350000000</v>
      </c>
      <c r="D607" s="122" t="s">
        <v>909</v>
      </c>
      <c r="E607" s="120" t="s">
        <v>4589</v>
      </c>
      <c r="F607" s="122" t="s">
        <v>926</v>
      </c>
      <c r="G607" s="121" t="s">
        <v>927</v>
      </c>
      <c r="H607" s="122">
        <v>1</v>
      </c>
      <c r="I607" s="123">
        <v>0</v>
      </c>
      <c r="J607" s="120" t="s">
        <v>1499</v>
      </c>
      <c r="K607" s="131">
        <v>0</v>
      </c>
      <c r="L607" s="124">
        <v>42766</v>
      </c>
      <c r="M607" s="131">
        <v>0</v>
      </c>
      <c r="N607" s="131">
        <v>0</v>
      </c>
      <c r="P607" s="132" t="s">
        <v>466</v>
      </c>
    </row>
    <row r="608" spans="1:16" x14ac:dyDescent="0.2">
      <c r="A608" s="120" t="s">
        <v>7774</v>
      </c>
      <c r="B608" s="121" t="s">
        <v>8109</v>
      </c>
      <c r="C608" s="131">
        <v>25000000</v>
      </c>
      <c r="D608" s="122" t="s">
        <v>909</v>
      </c>
      <c r="E608" s="120" t="s">
        <v>466</v>
      </c>
      <c r="F608" s="122" t="s">
        <v>926</v>
      </c>
      <c r="G608" s="121" t="s">
        <v>927</v>
      </c>
      <c r="H608" s="122">
        <v>1</v>
      </c>
      <c r="I608" s="123">
        <v>0</v>
      </c>
      <c r="J608" s="120" t="s">
        <v>1499</v>
      </c>
      <c r="K608" s="131">
        <v>0</v>
      </c>
      <c r="L608" s="124">
        <v>42766</v>
      </c>
      <c r="M608" s="131">
        <v>0</v>
      </c>
      <c r="N608" s="131">
        <v>0</v>
      </c>
      <c r="P608" s="132" t="s">
        <v>466</v>
      </c>
    </row>
    <row r="609" spans="1:16" x14ac:dyDescent="0.2">
      <c r="A609" s="120" t="s">
        <v>6114</v>
      </c>
      <c r="B609" s="121" t="s">
        <v>6483</v>
      </c>
      <c r="C609" s="131">
        <v>59400245.270000003</v>
      </c>
      <c r="D609" s="122" t="s">
        <v>909</v>
      </c>
      <c r="E609" s="120" t="s">
        <v>466</v>
      </c>
      <c r="F609" s="122" t="s">
        <v>926</v>
      </c>
      <c r="G609" s="121" t="s">
        <v>927</v>
      </c>
      <c r="H609" s="122">
        <v>1</v>
      </c>
      <c r="I609" s="123">
        <v>0</v>
      </c>
      <c r="J609" s="120" t="s">
        <v>1499</v>
      </c>
      <c r="K609" s="131">
        <v>0</v>
      </c>
      <c r="L609" s="124">
        <v>42766</v>
      </c>
      <c r="M609" s="131">
        <v>0</v>
      </c>
      <c r="N609" s="131">
        <v>0</v>
      </c>
      <c r="P609" s="132" t="s">
        <v>466</v>
      </c>
    </row>
    <row r="610" spans="1:16" x14ac:dyDescent="0.2">
      <c r="A610" s="120" t="s">
        <v>3119</v>
      </c>
      <c r="B610" s="121" t="s">
        <v>3157</v>
      </c>
      <c r="C610" s="131">
        <v>119978288.51000001</v>
      </c>
      <c r="D610" s="122" t="s">
        <v>909</v>
      </c>
      <c r="E610" s="120" t="s">
        <v>3210</v>
      </c>
      <c r="F610" s="122" t="s">
        <v>926</v>
      </c>
      <c r="G610" s="121" t="s">
        <v>927</v>
      </c>
      <c r="H610" s="122">
        <v>1</v>
      </c>
      <c r="I610" s="123">
        <v>0</v>
      </c>
      <c r="J610" s="120" t="s">
        <v>1499</v>
      </c>
      <c r="K610" s="131">
        <v>0</v>
      </c>
      <c r="L610" s="124">
        <v>42766</v>
      </c>
      <c r="M610" s="131">
        <v>0</v>
      </c>
      <c r="N610" s="131">
        <v>0</v>
      </c>
      <c r="P610" s="132" t="s">
        <v>466</v>
      </c>
    </row>
    <row r="611" spans="1:16" x14ac:dyDescent="0.2">
      <c r="A611" s="120" t="s">
        <v>3273</v>
      </c>
      <c r="B611" s="121" t="s">
        <v>8110</v>
      </c>
      <c r="C611" s="131">
        <v>207963604.22</v>
      </c>
      <c r="D611" s="122" t="s">
        <v>909</v>
      </c>
      <c r="E611" s="120" t="s">
        <v>3398</v>
      </c>
      <c r="F611" s="122" t="s">
        <v>926</v>
      </c>
      <c r="G611" s="121" t="s">
        <v>927</v>
      </c>
      <c r="H611" s="122">
        <v>1</v>
      </c>
      <c r="I611" s="123">
        <v>0</v>
      </c>
      <c r="J611" s="120" t="s">
        <v>1499</v>
      </c>
      <c r="K611" s="131">
        <v>0</v>
      </c>
      <c r="L611" s="124">
        <v>42766</v>
      </c>
      <c r="M611" s="131">
        <v>0</v>
      </c>
      <c r="N611" s="131">
        <v>0</v>
      </c>
      <c r="P611" s="132" t="s">
        <v>466</v>
      </c>
    </row>
    <row r="612" spans="1:16" x14ac:dyDescent="0.2">
      <c r="A612" s="120" t="s">
        <v>3817</v>
      </c>
      <c r="B612" s="121" t="s">
        <v>3888</v>
      </c>
      <c r="C612" s="131">
        <v>160000000</v>
      </c>
      <c r="D612" s="122" t="s">
        <v>909</v>
      </c>
      <c r="E612" s="120" t="s">
        <v>3918</v>
      </c>
      <c r="F612" s="122" t="s">
        <v>926</v>
      </c>
      <c r="G612" s="121" t="s">
        <v>927</v>
      </c>
      <c r="H612" s="122">
        <v>1</v>
      </c>
      <c r="I612" s="123">
        <v>0</v>
      </c>
      <c r="J612" s="120" t="s">
        <v>1499</v>
      </c>
      <c r="K612" s="131">
        <v>0</v>
      </c>
      <c r="L612" s="124">
        <v>42766</v>
      </c>
      <c r="M612" s="131">
        <v>0</v>
      </c>
      <c r="N612" s="131">
        <v>0</v>
      </c>
      <c r="P612" s="132" t="s">
        <v>466</v>
      </c>
    </row>
    <row r="613" spans="1:16" x14ac:dyDescent="0.2">
      <c r="A613" s="120" t="s">
        <v>4393</v>
      </c>
      <c r="B613" s="121" t="s">
        <v>4454</v>
      </c>
      <c r="C613" s="131">
        <v>450000000</v>
      </c>
      <c r="D613" s="122" t="s">
        <v>909</v>
      </c>
      <c r="E613" s="120" t="s">
        <v>2793</v>
      </c>
      <c r="F613" s="122" t="s">
        <v>926</v>
      </c>
      <c r="G613" s="121" t="s">
        <v>927</v>
      </c>
      <c r="H613" s="122">
        <v>1</v>
      </c>
      <c r="I613" s="123">
        <v>0</v>
      </c>
      <c r="J613" s="120" t="s">
        <v>1499</v>
      </c>
      <c r="K613" s="131">
        <v>0</v>
      </c>
      <c r="L613" s="124">
        <v>42766</v>
      </c>
      <c r="M613" s="131">
        <v>0</v>
      </c>
      <c r="N613" s="131">
        <v>0</v>
      </c>
      <c r="P613" s="132" t="s">
        <v>466</v>
      </c>
    </row>
    <row r="614" spans="1:16" x14ac:dyDescent="0.2">
      <c r="A614" s="120" t="s">
        <v>4932</v>
      </c>
      <c r="B614" s="121" t="s">
        <v>5059</v>
      </c>
      <c r="C614" s="131">
        <v>21300785.280000001</v>
      </c>
      <c r="D614" s="122" t="s">
        <v>909</v>
      </c>
      <c r="E614" s="120" t="s">
        <v>5121</v>
      </c>
      <c r="F614" s="122" t="s">
        <v>926</v>
      </c>
      <c r="G614" s="121" t="s">
        <v>927</v>
      </c>
      <c r="H614" s="122">
        <v>1</v>
      </c>
      <c r="I614" s="123">
        <v>0</v>
      </c>
      <c r="J614" s="120" t="s">
        <v>1499</v>
      </c>
      <c r="K614" s="131">
        <v>0</v>
      </c>
      <c r="L614" s="124">
        <v>42766</v>
      </c>
      <c r="M614" s="131">
        <v>0</v>
      </c>
      <c r="N614" s="131">
        <v>0</v>
      </c>
      <c r="P614" s="132" t="s">
        <v>466</v>
      </c>
    </row>
    <row r="615" spans="1:16" x14ac:dyDescent="0.2">
      <c r="A615" s="120" t="s">
        <v>5369</v>
      </c>
      <c r="B615" s="121" t="s">
        <v>8111</v>
      </c>
      <c r="C615" s="131">
        <v>327150000</v>
      </c>
      <c r="D615" s="122" t="s">
        <v>909</v>
      </c>
      <c r="E615" s="120" t="s">
        <v>466</v>
      </c>
      <c r="F615" s="122" t="s">
        <v>926</v>
      </c>
      <c r="G615" s="121" t="s">
        <v>927</v>
      </c>
      <c r="H615" s="122">
        <v>1</v>
      </c>
      <c r="I615" s="123">
        <v>0</v>
      </c>
      <c r="J615" s="120" t="s">
        <v>1499</v>
      </c>
      <c r="K615" s="131">
        <v>0</v>
      </c>
      <c r="L615" s="124">
        <v>42766</v>
      </c>
      <c r="M615" s="131">
        <v>0</v>
      </c>
      <c r="N615" s="131">
        <v>0</v>
      </c>
      <c r="P615" s="132" t="s">
        <v>466</v>
      </c>
    </row>
    <row r="616" spans="1:16" x14ac:dyDescent="0.2">
      <c r="A616" s="120" t="s">
        <v>7090</v>
      </c>
      <c r="B616" s="121" t="s">
        <v>7403</v>
      </c>
      <c r="C616" s="131">
        <v>163085773.08000001</v>
      </c>
      <c r="D616" s="122" t="s">
        <v>909</v>
      </c>
      <c r="E616" s="120" t="s">
        <v>942</v>
      </c>
      <c r="F616" s="122" t="s">
        <v>926</v>
      </c>
      <c r="G616" s="121" t="s">
        <v>927</v>
      </c>
      <c r="H616" s="122">
        <v>1</v>
      </c>
      <c r="I616" s="123">
        <v>0</v>
      </c>
      <c r="J616" s="120" t="s">
        <v>1499</v>
      </c>
      <c r="K616" s="131">
        <v>0</v>
      </c>
      <c r="L616" s="124">
        <v>42766</v>
      </c>
      <c r="M616" s="131">
        <v>0</v>
      </c>
      <c r="N616" s="131">
        <v>0</v>
      </c>
      <c r="P616" s="132" t="s">
        <v>466</v>
      </c>
    </row>
    <row r="617" spans="1:16" x14ac:dyDescent="0.2">
      <c r="A617" s="120" t="s">
        <v>6030</v>
      </c>
      <c r="B617" s="121" t="s">
        <v>4458</v>
      </c>
      <c r="C617" s="131">
        <v>235437655.62</v>
      </c>
      <c r="D617" s="122" t="s">
        <v>909</v>
      </c>
      <c r="E617" s="120" t="s">
        <v>1257</v>
      </c>
      <c r="F617" s="122" t="s">
        <v>926</v>
      </c>
      <c r="G617" s="121" t="s">
        <v>927</v>
      </c>
      <c r="H617" s="122">
        <v>1</v>
      </c>
      <c r="I617" s="123">
        <v>0</v>
      </c>
      <c r="J617" s="120" t="s">
        <v>1499</v>
      </c>
      <c r="K617" s="131">
        <v>0</v>
      </c>
      <c r="L617" s="124">
        <v>42766</v>
      </c>
      <c r="M617" s="131">
        <v>0</v>
      </c>
      <c r="N617" s="131">
        <v>0</v>
      </c>
      <c r="P617" s="132" t="s">
        <v>466</v>
      </c>
    </row>
    <row r="618" spans="1:16" x14ac:dyDescent="0.2">
      <c r="A618" s="120" t="s">
        <v>5769</v>
      </c>
      <c r="B618" s="121" t="s">
        <v>5841</v>
      </c>
      <c r="C618" s="131">
        <v>350000000</v>
      </c>
      <c r="D618" s="122" t="s">
        <v>909</v>
      </c>
      <c r="E618" s="120" t="s">
        <v>944</v>
      </c>
      <c r="F618" s="122" t="s">
        <v>926</v>
      </c>
      <c r="G618" s="121" t="s">
        <v>927</v>
      </c>
      <c r="H618" s="122">
        <v>1</v>
      </c>
      <c r="I618" s="123">
        <v>0</v>
      </c>
      <c r="J618" s="120" t="s">
        <v>1499</v>
      </c>
      <c r="K618" s="131">
        <v>0</v>
      </c>
      <c r="L618" s="124">
        <v>42766</v>
      </c>
      <c r="M618" s="131">
        <v>0</v>
      </c>
      <c r="N618" s="131">
        <v>0</v>
      </c>
      <c r="P618" s="132" t="s">
        <v>466</v>
      </c>
    </row>
    <row r="619" spans="1:16" x14ac:dyDescent="0.2">
      <c r="A619" s="120" t="s">
        <v>5774</v>
      </c>
      <c r="B619" s="121" t="s">
        <v>5842</v>
      </c>
      <c r="C619" s="131">
        <v>2400000000</v>
      </c>
      <c r="D619" s="122" t="s">
        <v>909</v>
      </c>
      <c r="E619" s="120" t="s">
        <v>466</v>
      </c>
      <c r="F619" s="122" t="s">
        <v>926</v>
      </c>
      <c r="G619" s="121" t="s">
        <v>927</v>
      </c>
      <c r="H619" s="122">
        <v>1</v>
      </c>
      <c r="I619" s="123">
        <v>0</v>
      </c>
      <c r="J619" s="120" t="s">
        <v>1499</v>
      </c>
      <c r="K619" s="131">
        <v>0</v>
      </c>
      <c r="L619" s="124">
        <v>42766</v>
      </c>
      <c r="M619" s="131">
        <v>0</v>
      </c>
      <c r="N619" s="131">
        <v>0</v>
      </c>
      <c r="P619" s="132" t="s">
        <v>466</v>
      </c>
    </row>
    <row r="620" spans="1:16" x14ac:dyDescent="0.2">
      <c r="A620" s="120" t="s">
        <v>5721</v>
      </c>
      <c r="B620" s="121" t="s">
        <v>5843</v>
      </c>
      <c r="C620" s="131">
        <v>200000000</v>
      </c>
      <c r="D620" s="122" t="s">
        <v>909</v>
      </c>
      <c r="E620" s="120" t="s">
        <v>466</v>
      </c>
      <c r="F620" s="122" t="s">
        <v>926</v>
      </c>
      <c r="G620" s="121" t="s">
        <v>927</v>
      </c>
      <c r="H620" s="122">
        <v>1</v>
      </c>
      <c r="I620" s="123">
        <v>0</v>
      </c>
      <c r="J620" s="120" t="s">
        <v>1499</v>
      </c>
      <c r="K620" s="131">
        <v>0</v>
      </c>
      <c r="L620" s="124">
        <v>42766</v>
      </c>
      <c r="M620" s="131">
        <v>0</v>
      </c>
      <c r="N620" s="131">
        <v>0</v>
      </c>
      <c r="P620" s="132" t="s">
        <v>466</v>
      </c>
    </row>
    <row r="621" spans="1:16" x14ac:dyDescent="0.2">
      <c r="A621" s="120" t="s">
        <v>7820</v>
      </c>
      <c r="B621" s="121" t="s">
        <v>8112</v>
      </c>
      <c r="C621" s="131">
        <v>83900000</v>
      </c>
      <c r="D621" s="122" t="s">
        <v>909</v>
      </c>
      <c r="E621" s="120" t="s">
        <v>466</v>
      </c>
      <c r="F621" s="122" t="s">
        <v>926</v>
      </c>
      <c r="G621" s="121" t="s">
        <v>927</v>
      </c>
      <c r="H621" s="122">
        <v>1</v>
      </c>
      <c r="I621" s="123">
        <v>0</v>
      </c>
      <c r="J621" s="120" t="s">
        <v>1499</v>
      </c>
      <c r="K621" s="131">
        <v>0</v>
      </c>
      <c r="L621" s="124">
        <v>42766</v>
      </c>
      <c r="M621" s="131">
        <v>0</v>
      </c>
      <c r="N621" s="131">
        <v>0</v>
      </c>
      <c r="P621" s="132" t="s">
        <v>466</v>
      </c>
    </row>
    <row r="622" spans="1:16" x14ac:dyDescent="0.2">
      <c r="A622" s="120" t="s">
        <v>7773</v>
      </c>
      <c r="B622" s="121" t="s">
        <v>8113</v>
      </c>
      <c r="C622" s="131">
        <v>20000000</v>
      </c>
      <c r="D622" s="122" t="s">
        <v>909</v>
      </c>
      <c r="E622" s="120" t="s">
        <v>466</v>
      </c>
      <c r="F622" s="122" t="s">
        <v>926</v>
      </c>
      <c r="G622" s="121" t="s">
        <v>927</v>
      </c>
      <c r="H622" s="122">
        <v>1</v>
      </c>
      <c r="I622" s="123">
        <v>0</v>
      </c>
      <c r="J622" s="120" t="s">
        <v>1499</v>
      </c>
      <c r="K622" s="131">
        <v>0</v>
      </c>
      <c r="L622" s="124">
        <v>42766</v>
      </c>
      <c r="M622" s="131">
        <v>0</v>
      </c>
      <c r="N622" s="131">
        <v>0</v>
      </c>
      <c r="P622" s="132" t="s">
        <v>466</v>
      </c>
    </row>
    <row r="623" spans="1:16" x14ac:dyDescent="0.2">
      <c r="A623" s="120" t="s">
        <v>3069</v>
      </c>
      <c r="B623" s="121" t="s">
        <v>3158</v>
      </c>
      <c r="C623" s="131">
        <v>143190537.33000001</v>
      </c>
      <c r="D623" s="122" t="s">
        <v>909</v>
      </c>
      <c r="E623" s="120" t="s">
        <v>3211</v>
      </c>
      <c r="F623" s="122" t="s">
        <v>926</v>
      </c>
      <c r="G623" s="121" t="s">
        <v>927</v>
      </c>
      <c r="H623" s="122">
        <v>1</v>
      </c>
      <c r="I623" s="123">
        <v>0</v>
      </c>
      <c r="J623" s="120" t="s">
        <v>1499</v>
      </c>
      <c r="K623" s="131">
        <v>0</v>
      </c>
      <c r="L623" s="124">
        <v>42766</v>
      </c>
      <c r="M623" s="131">
        <v>0</v>
      </c>
      <c r="N623" s="131">
        <v>0</v>
      </c>
      <c r="P623" s="132" t="s">
        <v>466</v>
      </c>
    </row>
    <row r="624" spans="1:16" x14ac:dyDescent="0.2">
      <c r="A624" s="120" t="s">
        <v>4711</v>
      </c>
      <c r="B624" s="121" t="s">
        <v>4831</v>
      </c>
      <c r="C624" s="131">
        <v>69574472</v>
      </c>
      <c r="D624" s="122" t="s">
        <v>909</v>
      </c>
      <c r="E624" s="120" t="s">
        <v>4897</v>
      </c>
      <c r="F624" s="122" t="s">
        <v>926</v>
      </c>
      <c r="G624" s="121" t="s">
        <v>927</v>
      </c>
      <c r="H624" s="122">
        <v>1</v>
      </c>
      <c r="I624" s="123">
        <v>0</v>
      </c>
      <c r="J624" s="120" t="s">
        <v>1499</v>
      </c>
      <c r="K624" s="131">
        <v>0</v>
      </c>
      <c r="L624" s="124">
        <v>42766</v>
      </c>
      <c r="M624" s="131">
        <v>0</v>
      </c>
      <c r="N624" s="131">
        <v>0</v>
      </c>
      <c r="P624" s="132" t="s">
        <v>466</v>
      </c>
    </row>
    <row r="625" spans="1:18" x14ac:dyDescent="0.2">
      <c r="A625" s="120" t="s">
        <v>4922</v>
      </c>
      <c r="B625" s="121" t="s">
        <v>8114</v>
      </c>
      <c r="C625" s="131">
        <v>63507750.25</v>
      </c>
      <c r="D625" s="122" t="s">
        <v>909</v>
      </c>
      <c r="E625" s="120" t="s">
        <v>5122</v>
      </c>
      <c r="F625" s="122" t="s">
        <v>926</v>
      </c>
      <c r="G625" s="121" t="s">
        <v>927</v>
      </c>
      <c r="H625" s="122">
        <v>1</v>
      </c>
      <c r="I625" s="123">
        <v>0</v>
      </c>
      <c r="J625" s="120" t="s">
        <v>1499</v>
      </c>
      <c r="K625" s="131">
        <v>0</v>
      </c>
      <c r="L625" s="124">
        <v>42766</v>
      </c>
      <c r="M625" s="131">
        <v>0</v>
      </c>
      <c r="N625" s="131">
        <v>0</v>
      </c>
      <c r="P625" s="132" t="s">
        <v>466</v>
      </c>
    </row>
    <row r="626" spans="1:18" x14ac:dyDescent="0.2">
      <c r="A626" s="120" t="s">
        <v>5270</v>
      </c>
      <c r="B626" s="121" t="s">
        <v>5266</v>
      </c>
      <c r="C626" s="131">
        <v>4000000</v>
      </c>
      <c r="D626" s="122" t="s">
        <v>909</v>
      </c>
      <c r="E626" s="120" t="s">
        <v>4898</v>
      </c>
      <c r="F626" s="122" t="s">
        <v>926</v>
      </c>
      <c r="G626" s="121" t="s">
        <v>927</v>
      </c>
      <c r="H626" s="122">
        <v>1</v>
      </c>
      <c r="I626" s="123">
        <v>0</v>
      </c>
      <c r="J626" s="120" t="s">
        <v>1499</v>
      </c>
      <c r="K626" s="131">
        <v>0</v>
      </c>
      <c r="L626" s="124">
        <v>42766</v>
      </c>
      <c r="M626" s="131">
        <v>0</v>
      </c>
      <c r="N626" s="131">
        <v>0</v>
      </c>
      <c r="P626" s="132" t="s">
        <v>466</v>
      </c>
    </row>
    <row r="627" spans="1:18" x14ac:dyDescent="0.2">
      <c r="A627" s="120" t="s">
        <v>5685</v>
      </c>
      <c r="B627" s="121" t="s">
        <v>5844</v>
      </c>
      <c r="C627" s="131">
        <v>400000000</v>
      </c>
      <c r="D627" s="122" t="s">
        <v>909</v>
      </c>
      <c r="E627" s="120" t="s">
        <v>947</v>
      </c>
      <c r="F627" s="122" t="s">
        <v>926</v>
      </c>
      <c r="G627" s="121" t="s">
        <v>927</v>
      </c>
      <c r="H627" s="122">
        <v>1</v>
      </c>
      <c r="I627" s="123">
        <v>0</v>
      </c>
      <c r="J627" s="120" t="s">
        <v>1499</v>
      </c>
      <c r="K627" s="131">
        <v>0</v>
      </c>
      <c r="L627" s="124">
        <v>42766</v>
      </c>
      <c r="M627" s="131">
        <v>0</v>
      </c>
      <c r="N627" s="131">
        <v>0</v>
      </c>
      <c r="P627" s="132" t="s">
        <v>466</v>
      </c>
    </row>
    <row r="628" spans="1:18" x14ac:dyDescent="0.2">
      <c r="A628" s="120" t="s">
        <v>6821</v>
      </c>
      <c r="B628" s="121" t="s">
        <v>6513</v>
      </c>
      <c r="C628" s="131">
        <v>158500000</v>
      </c>
      <c r="D628" s="122" t="s">
        <v>909</v>
      </c>
      <c r="E628" s="120" t="s">
        <v>943</v>
      </c>
      <c r="F628" s="122" t="s">
        <v>926</v>
      </c>
      <c r="G628" s="121" t="s">
        <v>927</v>
      </c>
      <c r="H628" s="122">
        <v>1</v>
      </c>
      <c r="I628" s="123">
        <v>0</v>
      </c>
      <c r="J628" s="120" t="s">
        <v>1499</v>
      </c>
      <c r="K628" s="131">
        <v>0</v>
      </c>
      <c r="L628" s="124">
        <v>42766</v>
      </c>
      <c r="M628" s="131">
        <v>0</v>
      </c>
      <c r="N628" s="131">
        <v>0</v>
      </c>
      <c r="P628" s="132" t="s">
        <v>466</v>
      </c>
    </row>
    <row r="629" spans="1:18" x14ac:dyDescent="0.2">
      <c r="A629" s="120" t="s">
        <v>5656</v>
      </c>
      <c r="B629" s="121" t="s">
        <v>4859</v>
      </c>
      <c r="C629" s="131">
        <v>103892891.22</v>
      </c>
      <c r="D629" s="122" t="s">
        <v>909</v>
      </c>
      <c r="E629" s="120" t="s">
        <v>1438</v>
      </c>
      <c r="F629" s="122" t="s">
        <v>926</v>
      </c>
      <c r="G629" s="121" t="s">
        <v>927</v>
      </c>
      <c r="H629" s="122">
        <v>1</v>
      </c>
      <c r="I629" s="123">
        <v>0</v>
      </c>
      <c r="J629" s="120" t="s">
        <v>1499</v>
      </c>
      <c r="K629" s="131">
        <v>0</v>
      </c>
      <c r="L629" s="124">
        <v>42766</v>
      </c>
      <c r="M629" s="131">
        <v>0</v>
      </c>
      <c r="N629" s="131">
        <v>0</v>
      </c>
      <c r="P629" s="132" t="s">
        <v>466</v>
      </c>
    </row>
    <row r="630" spans="1:18" x14ac:dyDescent="0.2">
      <c r="A630" s="120" t="s">
        <v>7065</v>
      </c>
      <c r="B630" s="121" t="s">
        <v>7404</v>
      </c>
      <c r="C630" s="131">
        <v>108412263.17</v>
      </c>
      <c r="D630" s="122" t="s">
        <v>909</v>
      </c>
      <c r="E630" s="120" t="s">
        <v>466</v>
      </c>
      <c r="F630" s="122" t="s">
        <v>926</v>
      </c>
      <c r="G630" s="121" t="s">
        <v>927</v>
      </c>
      <c r="H630" s="122">
        <v>1</v>
      </c>
      <c r="I630" s="123">
        <v>0</v>
      </c>
      <c r="J630" s="120" t="s">
        <v>1499</v>
      </c>
      <c r="K630" s="131">
        <v>0</v>
      </c>
      <c r="L630" s="124">
        <v>42766</v>
      </c>
      <c r="M630" s="131">
        <v>0</v>
      </c>
      <c r="N630" s="131">
        <v>0</v>
      </c>
      <c r="P630" s="132" t="s">
        <v>466</v>
      </c>
    </row>
    <row r="631" spans="1:18" x14ac:dyDescent="0.2">
      <c r="A631" s="120" t="s">
        <v>7808</v>
      </c>
      <c r="B631" s="121" t="s">
        <v>8115</v>
      </c>
      <c r="C631" s="131">
        <v>9559352.3699999992</v>
      </c>
      <c r="D631" s="122" t="s">
        <v>909</v>
      </c>
      <c r="E631" s="120" t="s">
        <v>466</v>
      </c>
      <c r="F631" s="122" t="s">
        <v>926</v>
      </c>
      <c r="G631" s="121" t="s">
        <v>927</v>
      </c>
      <c r="H631" s="122">
        <v>1</v>
      </c>
      <c r="I631" s="123">
        <v>0</v>
      </c>
      <c r="J631" s="120" t="s">
        <v>1499</v>
      </c>
      <c r="K631" s="131">
        <v>0</v>
      </c>
      <c r="L631" s="124">
        <v>42766</v>
      </c>
      <c r="M631" s="131">
        <v>0</v>
      </c>
      <c r="N631" s="131">
        <v>0</v>
      </c>
      <c r="P631" s="132" t="s">
        <v>466</v>
      </c>
    </row>
    <row r="632" spans="1:18" x14ac:dyDescent="0.2">
      <c r="A632" s="120" t="s">
        <v>7102</v>
      </c>
      <c r="B632" s="121" t="s">
        <v>7405</v>
      </c>
      <c r="C632" s="131">
        <v>51312050</v>
      </c>
      <c r="D632" s="122" t="s">
        <v>909</v>
      </c>
      <c r="E632" s="120" t="s">
        <v>466</v>
      </c>
      <c r="F632" s="122" t="s">
        <v>926</v>
      </c>
      <c r="G632" s="121" t="s">
        <v>927</v>
      </c>
      <c r="H632" s="122">
        <v>1</v>
      </c>
      <c r="I632" s="123">
        <v>0</v>
      </c>
      <c r="J632" s="120" t="s">
        <v>1499</v>
      </c>
      <c r="K632" s="131">
        <v>0</v>
      </c>
      <c r="L632" s="124">
        <v>42766</v>
      </c>
      <c r="M632" s="131">
        <v>0</v>
      </c>
      <c r="N632" s="131">
        <v>0</v>
      </c>
      <c r="P632" s="132" t="s">
        <v>466</v>
      </c>
    </row>
    <row r="633" spans="1:18" x14ac:dyDescent="0.2">
      <c r="A633" s="120" t="s">
        <v>7104</v>
      </c>
      <c r="B633" s="121" t="s">
        <v>7406</v>
      </c>
      <c r="C633" s="131">
        <v>200000000</v>
      </c>
      <c r="D633" s="122" t="s">
        <v>909</v>
      </c>
      <c r="E633" s="120" t="s">
        <v>466</v>
      </c>
      <c r="F633" s="122" t="s">
        <v>926</v>
      </c>
      <c r="G633" s="121" t="s">
        <v>927</v>
      </c>
      <c r="H633" s="122">
        <v>2</v>
      </c>
      <c r="I633" s="123">
        <v>0.01</v>
      </c>
      <c r="J633" s="120" t="s">
        <v>8116</v>
      </c>
      <c r="K633" s="131">
        <v>2000000</v>
      </c>
      <c r="L633" s="124">
        <v>42766</v>
      </c>
      <c r="M633" s="131">
        <v>0</v>
      </c>
      <c r="N633" s="131">
        <v>0</v>
      </c>
      <c r="P633" s="132" t="s">
        <v>466</v>
      </c>
    </row>
    <row r="634" spans="1:18" x14ac:dyDescent="0.2">
      <c r="A634" s="120" t="s">
        <v>3632</v>
      </c>
      <c r="B634" s="121" t="s">
        <v>3650</v>
      </c>
      <c r="C634" s="131">
        <v>34927876</v>
      </c>
      <c r="D634" s="122" t="s">
        <v>909</v>
      </c>
      <c r="E634" s="120" t="s">
        <v>3688</v>
      </c>
      <c r="F634" s="122" t="s">
        <v>926</v>
      </c>
      <c r="G634" s="121" t="s">
        <v>927</v>
      </c>
      <c r="H634" s="122">
        <v>1</v>
      </c>
      <c r="I634" s="123">
        <v>0</v>
      </c>
      <c r="J634" s="120" t="s">
        <v>1499</v>
      </c>
      <c r="K634" s="131">
        <v>0</v>
      </c>
      <c r="L634" s="124">
        <v>42766</v>
      </c>
      <c r="M634" s="131">
        <v>0</v>
      </c>
      <c r="N634" s="131">
        <v>0</v>
      </c>
      <c r="P634" s="132" t="s">
        <v>466</v>
      </c>
    </row>
    <row r="635" spans="1:18" x14ac:dyDescent="0.2">
      <c r="A635" s="120" t="s">
        <v>4701</v>
      </c>
      <c r="B635" s="121" t="s">
        <v>4887</v>
      </c>
      <c r="C635" s="131">
        <v>91000000</v>
      </c>
      <c r="D635" s="122" t="s">
        <v>909</v>
      </c>
      <c r="E635" s="120" t="s">
        <v>3210</v>
      </c>
      <c r="F635" s="122" t="s">
        <v>926</v>
      </c>
      <c r="G635" s="121" t="s">
        <v>927</v>
      </c>
      <c r="H635" s="122">
        <v>1</v>
      </c>
      <c r="I635" s="123">
        <v>0</v>
      </c>
      <c r="J635" s="120" t="s">
        <v>1499</v>
      </c>
      <c r="K635" s="131">
        <v>0</v>
      </c>
      <c r="L635" s="124">
        <v>42766</v>
      </c>
      <c r="M635" s="131">
        <v>0</v>
      </c>
      <c r="N635" s="131">
        <v>0</v>
      </c>
      <c r="P635" s="132" t="s">
        <v>466</v>
      </c>
    </row>
    <row r="636" spans="1:18" x14ac:dyDescent="0.2">
      <c r="A636" s="120" t="s">
        <v>6430</v>
      </c>
      <c r="B636" s="121" t="s">
        <v>6484</v>
      </c>
      <c r="C636" s="131">
        <v>21000000</v>
      </c>
      <c r="D636" s="122" t="s">
        <v>909</v>
      </c>
      <c r="E636" s="120" t="s">
        <v>6732</v>
      </c>
      <c r="F636" s="122" t="s">
        <v>926</v>
      </c>
      <c r="G636" s="121" t="s">
        <v>927</v>
      </c>
      <c r="H636" s="122">
        <v>1</v>
      </c>
      <c r="I636" s="123">
        <v>0</v>
      </c>
      <c r="J636" s="120" t="s">
        <v>1499</v>
      </c>
      <c r="K636" s="131">
        <v>0</v>
      </c>
      <c r="L636" s="124">
        <v>42766</v>
      </c>
      <c r="M636" s="131">
        <v>0</v>
      </c>
      <c r="N636" s="131">
        <v>0</v>
      </c>
      <c r="P636" s="132" t="s">
        <v>466</v>
      </c>
    </row>
    <row r="637" spans="1:18" x14ac:dyDescent="0.2">
      <c r="A637" s="120" t="s">
        <v>6778</v>
      </c>
      <c r="B637" s="121" t="s">
        <v>4018</v>
      </c>
      <c r="C637" s="131">
        <v>2857282.84</v>
      </c>
      <c r="D637" s="122" t="s">
        <v>909</v>
      </c>
      <c r="E637" s="120" t="s">
        <v>950</v>
      </c>
      <c r="F637" s="122" t="s">
        <v>926</v>
      </c>
      <c r="G637" s="121" t="s">
        <v>927</v>
      </c>
      <c r="H637" s="122">
        <v>1</v>
      </c>
      <c r="I637" s="123">
        <v>0</v>
      </c>
      <c r="J637" s="120" t="s">
        <v>1499</v>
      </c>
      <c r="K637" s="131">
        <v>0</v>
      </c>
      <c r="L637" s="124">
        <v>42766</v>
      </c>
      <c r="M637" s="131">
        <v>0</v>
      </c>
      <c r="N637" s="131">
        <v>0</v>
      </c>
      <c r="P637" s="132" t="s">
        <v>466</v>
      </c>
    </row>
    <row r="638" spans="1:18" x14ac:dyDescent="0.2">
      <c r="A638" s="120" t="s">
        <v>3921</v>
      </c>
      <c r="B638" s="121" t="s">
        <v>4012</v>
      </c>
      <c r="C638" s="131">
        <v>200000000</v>
      </c>
      <c r="D638" s="122" t="s">
        <v>909</v>
      </c>
      <c r="E638" s="120" t="s">
        <v>940</v>
      </c>
      <c r="F638" s="122" t="s">
        <v>926</v>
      </c>
      <c r="G638" s="121" t="s">
        <v>927</v>
      </c>
      <c r="H638" s="122">
        <v>1</v>
      </c>
      <c r="I638" s="123">
        <v>0</v>
      </c>
      <c r="J638" s="120" t="s">
        <v>1499</v>
      </c>
      <c r="K638" s="131">
        <v>0</v>
      </c>
      <c r="L638" s="124">
        <v>42766</v>
      </c>
      <c r="M638" s="131">
        <v>0</v>
      </c>
      <c r="N638" s="131">
        <v>0</v>
      </c>
      <c r="P638" s="132" t="s">
        <v>466</v>
      </c>
    </row>
    <row r="639" spans="1:18" x14ac:dyDescent="0.2">
      <c r="A639" s="120" t="s">
        <v>5687</v>
      </c>
      <c r="B639" s="121" t="s">
        <v>5845</v>
      </c>
      <c r="C639" s="131">
        <v>250000000</v>
      </c>
      <c r="D639" s="122" t="s">
        <v>909</v>
      </c>
      <c r="E639" s="120" t="s">
        <v>466</v>
      </c>
      <c r="F639" s="122" t="s">
        <v>926</v>
      </c>
      <c r="G639" s="121" t="s">
        <v>927</v>
      </c>
      <c r="H639" s="122">
        <v>1</v>
      </c>
      <c r="I639" s="123">
        <v>0</v>
      </c>
      <c r="J639" s="120" t="s">
        <v>1499</v>
      </c>
      <c r="K639" s="131">
        <v>0</v>
      </c>
      <c r="L639" s="124">
        <v>42766</v>
      </c>
      <c r="M639" s="131">
        <v>0</v>
      </c>
      <c r="N639" s="131">
        <v>182606000</v>
      </c>
      <c r="P639" s="132" t="s">
        <v>466</v>
      </c>
      <c r="Q639" s="108">
        <v>0</v>
      </c>
      <c r="R639" s="108">
        <v>0</v>
      </c>
    </row>
    <row r="640" spans="1:18" x14ac:dyDescent="0.2">
      <c r="A640" s="120" t="s">
        <v>6366</v>
      </c>
      <c r="B640" s="121" t="s">
        <v>6485</v>
      </c>
      <c r="C640" s="131">
        <v>75000000</v>
      </c>
      <c r="D640" s="122" t="s">
        <v>909</v>
      </c>
      <c r="E640" s="120" t="s">
        <v>466</v>
      </c>
      <c r="F640" s="122" t="s">
        <v>926</v>
      </c>
      <c r="G640" s="121" t="s">
        <v>927</v>
      </c>
      <c r="H640" s="122">
        <v>1</v>
      </c>
      <c r="I640" s="123">
        <v>0</v>
      </c>
      <c r="J640" s="120" t="s">
        <v>1499</v>
      </c>
      <c r="K640" s="131">
        <v>0</v>
      </c>
      <c r="L640" s="124">
        <v>42766</v>
      </c>
      <c r="M640" s="131">
        <v>0</v>
      </c>
      <c r="N640" s="131">
        <v>0</v>
      </c>
      <c r="P640" s="132" t="s">
        <v>466</v>
      </c>
    </row>
    <row r="641" spans="1:16" x14ac:dyDescent="0.2">
      <c r="A641" s="120" t="s">
        <v>5705</v>
      </c>
      <c r="B641" s="121" t="s">
        <v>5846</v>
      </c>
      <c r="C641" s="131">
        <v>19000000</v>
      </c>
      <c r="D641" s="122" t="s">
        <v>909</v>
      </c>
      <c r="E641" s="120" t="s">
        <v>466</v>
      </c>
      <c r="F641" s="122" t="s">
        <v>926</v>
      </c>
      <c r="G641" s="121" t="s">
        <v>927</v>
      </c>
      <c r="H641" s="122">
        <v>1</v>
      </c>
      <c r="I641" s="123">
        <v>0</v>
      </c>
      <c r="J641" s="120" t="s">
        <v>1499</v>
      </c>
      <c r="K641" s="131">
        <v>0</v>
      </c>
      <c r="L641" s="124">
        <v>42766</v>
      </c>
      <c r="M641" s="131">
        <v>0</v>
      </c>
      <c r="N641" s="131">
        <v>0</v>
      </c>
      <c r="P641" s="132" t="s">
        <v>466</v>
      </c>
    </row>
    <row r="642" spans="1:16" x14ac:dyDescent="0.2">
      <c r="A642" s="120" t="s">
        <v>3948</v>
      </c>
      <c r="B642" s="121" t="s">
        <v>4013</v>
      </c>
      <c r="C642" s="131">
        <v>47000000</v>
      </c>
      <c r="D642" s="122" t="s">
        <v>909</v>
      </c>
      <c r="E642" s="120" t="s">
        <v>466</v>
      </c>
      <c r="F642" s="122" t="s">
        <v>926</v>
      </c>
      <c r="G642" s="121" t="s">
        <v>927</v>
      </c>
      <c r="H642" s="122">
        <v>1</v>
      </c>
      <c r="I642" s="123">
        <v>0</v>
      </c>
      <c r="J642" s="120" t="s">
        <v>1499</v>
      </c>
      <c r="K642" s="131">
        <v>0</v>
      </c>
      <c r="L642" s="124">
        <v>42766</v>
      </c>
      <c r="M642" s="131">
        <v>0</v>
      </c>
      <c r="N642" s="131">
        <v>0</v>
      </c>
      <c r="P642" s="132" t="s">
        <v>466</v>
      </c>
    </row>
    <row r="643" spans="1:16" x14ac:dyDescent="0.2">
      <c r="A643" s="120" t="s">
        <v>2940</v>
      </c>
      <c r="B643" s="121" t="s">
        <v>2989</v>
      </c>
      <c r="C643" s="131">
        <v>90000000</v>
      </c>
      <c r="D643" s="122" t="s">
        <v>909</v>
      </c>
      <c r="E643" s="120" t="s">
        <v>947</v>
      </c>
      <c r="F643" s="122" t="s">
        <v>926</v>
      </c>
      <c r="G643" s="121" t="s">
        <v>927</v>
      </c>
      <c r="H643" s="122">
        <v>1</v>
      </c>
      <c r="I643" s="123">
        <v>0</v>
      </c>
      <c r="J643" s="120" t="s">
        <v>1499</v>
      </c>
      <c r="K643" s="131">
        <v>0</v>
      </c>
      <c r="L643" s="124">
        <v>42766</v>
      </c>
      <c r="M643" s="131">
        <v>0</v>
      </c>
      <c r="N643" s="131">
        <v>0</v>
      </c>
      <c r="P643" s="132" t="s">
        <v>466</v>
      </c>
    </row>
    <row r="644" spans="1:16" x14ac:dyDescent="0.2">
      <c r="A644" s="120" t="s">
        <v>5184</v>
      </c>
      <c r="B644" s="121" t="s">
        <v>5271</v>
      </c>
      <c r="C644" s="131">
        <v>15992246.960000001</v>
      </c>
      <c r="D644" s="122" t="s">
        <v>909</v>
      </c>
      <c r="E644" s="120" t="s">
        <v>5123</v>
      </c>
      <c r="F644" s="122" t="s">
        <v>926</v>
      </c>
      <c r="G644" s="121" t="s">
        <v>927</v>
      </c>
      <c r="H644" s="122">
        <v>1</v>
      </c>
      <c r="I644" s="123">
        <v>0</v>
      </c>
      <c r="J644" s="120" t="s">
        <v>1499</v>
      </c>
      <c r="K644" s="131">
        <v>0</v>
      </c>
      <c r="L644" s="124">
        <v>42766</v>
      </c>
      <c r="M644" s="131">
        <v>0</v>
      </c>
      <c r="N644" s="131">
        <v>0</v>
      </c>
      <c r="P644" s="132" t="s">
        <v>466</v>
      </c>
    </row>
    <row r="645" spans="1:16" x14ac:dyDescent="0.2">
      <c r="A645" s="120" t="s">
        <v>6411</v>
      </c>
      <c r="B645" s="121" t="s">
        <v>6486</v>
      </c>
      <c r="C645" s="131">
        <v>200000000</v>
      </c>
      <c r="D645" s="122" t="s">
        <v>909</v>
      </c>
      <c r="E645" s="120" t="s">
        <v>6733</v>
      </c>
      <c r="F645" s="122" t="s">
        <v>926</v>
      </c>
      <c r="G645" s="121" t="s">
        <v>927</v>
      </c>
      <c r="H645" s="122">
        <v>1</v>
      </c>
      <c r="I645" s="123">
        <v>0</v>
      </c>
      <c r="J645" s="120" t="s">
        <v>1499</v>
      </c>
      <c r="K645" s="131">
        <v>0</v>
      </c>
      <c r="L645" s="124">
        <v>42766</v>
      </c>
      <c r="M645" s="131">
        <v>0</v>
      </c>
      <c r="N645" s="131">
        <v>0</v>
      </c>
      <c r="P645" s="132" t="s">
        <v>466</v>
      </c>
    </row>
    <row r="646" spans="1:16" x14ac:dyDescent="0.2">
      <c r="A646" s="120" t="s">
        <v>6028</v>
      </c>
      <c r="B646" s="121" t="s">
        <v>4017</v>
      </c>
      <c r="C646" s="131">
        <v>550000000</v>
      </c>
      <c r="D646" s="122" t="s">
        <v>909</v>
      </c>
      <c r="E646" s="120" t="s">
        <v>4051</v>
      </c>
      <c r="F646" s="122" t="s">
        <v>926</v>
      </c>
      <c r="G646" s="121" t="s">
        <v>927</v>
      </c>
      <c r="H646" s="122">
        <v>1</v>
      </c>
      <c r="I646" s="123">
        <v>0</v>
      </c>
      <c r="J646" s="120" t="s">
        <v>1499</v>
      </c>
      <c r="K646" s="131">
        <v>0</v>
      </c>
      <c r="L646" s="124">
        <v>42766</v>
      </c>
      <c r="M646" s="131">
        <v>0</v>
      </c>
      <c r="N646" s="131">
        <v>0</v>
      </c>
      <c r="P646" s="132" t="s">
        <v>466</v>
      </c>
    </row>
    <row r="647" spans="1:16" x14ac:dyDescent="0.2">
      <c r="A647" s="120" t="s">
        <v>6367</v>
      </c>
      <c r="B647" s="121" t="s">
        <v>6487</v>
      </c>
      <c r="C647" s="131">
        <v>100000000</v>
      </c>
      <c r="D647" s="122" t="s">
        <v>909</v>
      </c>
      <c r="E647" s="120" t="s">
        <v>466</v>
      </c>
      <c r="F647" s="122" t="s">
        <v>926</v>
      </c>
      <c r="G647" s="121" t="s">
        <v>927</v>
      </c>
      <c r="H647" s="122">
        <v>1</v>
      </c>
      <c r="I647" s="123">
        <v>0</v>
      </c>
      <c r="J647" s="120" t="s">
        <v>1499</v>
      </c>
      <c r="K647" s="131">
        <v>0</v>
      </c>
      <c r="L647" s="124">
        <v>42766</v>
      </c>
      <c r="M647" s="131">
        <v>0</v>
      </c>
      <c r="N647" s="131">
        <v>0</v>
      </c>
      <c r="P647" s="132" t="s">
        <v>466</v>
      </c>
    </row>
    <row r="648" spans="1:16" x14ac:dyDescent="0.2">
      <c r="A648" s="120" t="s">
        <v>6131</v>
      </c>
      <c r="B648" s="121" t="s">
        <v>6482</v>
      </c>
      <c r="C648" s="131">
        <v>23286215.850000001</v>
      </c>
      <c r="D648" s="122" t="s">
        <v>909</v>
      </c>
      <c r="E648" s="120" t="s">
        <v>466</v>
      </c>
      <c r="F648" s="122" t="s">
        <v>926</v>
      </c>
      <c r="G648" s="121" t="s">
        <v>927</v>
      </c>
      <c r="H648" s="122">
        <v>1</v>
      </c>
      <c r="I648" s="123">
        <v>0</v>
      </c>
      <c r="J648" s="120" t="s">
        <v>1499</v>
      </c>
      <c r="K648" s="131">
        <v>0</v>
      </c>
      <c r="L648" s="124">
        <v>42766</v>
      </c>
      <c r="M648" s="131">
        <v>0</v>
      </c>
      <c r="N648" s="131">
        <v>0</v>
      </c>
      <c r="P648" s="132" t="s">
        <v>466</v>
      </c>
    </row>
    <row r="649" spans="1:16" x14ac:dyDescent="0.2">
      <c r="A649" s="120" t="s">
        <v>7833</v>
      </c>
      <c r="B649" s="121" t="s">
        <v>8117</v>
      </c>
      <c r="C649" s="131">
        <v>27395000</v>
      </c>
      <c r="D649" s="122" t="s">
        <v>909</v>
      </c>
      <c r="E649" s="120" t="s">
        <v>466</v>
      </c>
      <c r="F649" s="122" t="s">
        <v>926</v>
      </c>
      <c r="G649" s="121" t="s">
        <v>927</v>
      </c>
      <c r="H649" s="122">
        <v>2</v>
      </c>
      <c r="I649" s="123">
        <v>0.01</v>
      </c>
      <c r="J649" s="120" t="s">
        <v>8118</v>
      </c>
      <c r="K649" s="131">
        <v>273950</v>
      </c>
      <c r="L649" s="124">
        <v>42766</v>
      </c>
      <c r="M649" s="131">
        <v>0</v>
      </c>
      <c r="N649" s="131">
        <v>0</v>
      </c>
      <c r="P649" s="132" t="s">
        <v>466</v>
      </c>
    </row>
    <row r="650" spans="1:16" x14ac:dyDescent="0.2">
      <c r="A650" s="120" t="s">
        <v>2706</v>
      </c>
      <c r="B650" s="121" t="s">
        <v>4014</v>
      </c>
      <c r="C650" s="131">
        <v>100000000</v>
      </c>
      <c r="D650" s="122" t="s">
        <v>909</v>
      </c>
      <c r="E650" s="120" t="s">
        <v>947</v>
      </c>
      <c r="F650" s="122" t="s">
        <v>926</v>
      </c>
      <c r="G650" s="121" t="s">
        <v>927</v>
      </c>
      <c r="H650" s="122">
        <v>1</v>
      </c>
      <c r="I650" s="123">
        <v>0</v>
      </c>
      <c r="J650" s="120" t="s">
        <v>1499</v>
      </c>
      <c r="K650" s="131">
        <v>0</v>
      </c>
      <c r="L650" s="124">
        <v>42766</v>
      </c>
      <c r="M650" s="131">
        <v>0</v>
      </c>
      <c r="N650" s="131">
        <v>0</v>
      </c>
      <c r="P650" s="132" t="s">
        <v>466</v>
      </c>
    </row>
    <row r="651" spans="1:16" x14ac:dyDescent="0.2">
      <c r="A651" s="120" t="s">
        <v>3272</v>
      </c>
      <c r="B651" s="121" t="s">
        <v>3322</v>
      </c>
      <c r="C651" s="131">
        <v>40929649.090000004</v>
      </c>
      <c r="D651" s="122" t="s">
        <v>909</v>
      </c>
      <c r="E651" s="120" t="s">
        <v>1208</v>
      </c>
      <c r="F651" s="122" t="s">
        <v>926</v>
      </c>
      <c r="G651" s="121" t="s">
        <v>927</v>
      </c>
      <c r="H651" s="122">
        <v>1</v>
      </c>
      <c r="I651" s="123">
        <v>0</v>
      </c>
      <c r="J651" s="120" t="s">
        <v>1499</v>
      </c>
      <c r="K651" s="131">
        <v>0</v>
      </c>
      <c r="L651" s="124">
        <v>42766</v>
      </c>
      <c r="M651" s="131">
        <v>0</v>
      </c>
      <c r="N651" s="131">
        <v>0</v>
      </c>
      <c r="P651" s="132" t="s">
        <v>466</v>
      </c>
    </row>
    <row r="652" spans="1:16" x14ac:dyDescent="0.2">
      <c r="A652" s="120" t="s">
        <v>5239</v>
      </c>
      <c r="B652" s="121" t="s">
        <v>5272</v>
      </c>
      <c r="C652" s="131">
        <v>170000000</v>
      </c>
      <c r="D652" s="122" t="s">
        <v>909</v>
      </c>
      <c r="E652" s="120" t="s">
        <v>1478</v>
      </c>
      <c r="F652" s="122" t="s">
        <v>926</v>
      </c>
      <c r="G652" s="121" t="s">
        <v>927</v>
      </c>
      <c r="H652" s="122">
        <v>1</v>
      </c>
      <c r="I652" s="123">
        <v>0</v>
      </c>
      <c r="J652" s="120" t="s">
        <v>1499</v>
      </c>
      <c r="K652" s="131">
        <v>0</v>
      </c>
      <c r="L652" s="124">
        <v>42766</v>
      </c>
      <c r="M652" s="131">
        <v>0</v>
      </c>
      <c r="N652" s="131">
        <v>0</v>
      </c>
      <c r="P652" s="132" t="s">
        <v>466</v>
      </c>
    </row>
    <row r="653" spans="1:16" x14ac:dyDescent="0.2">
      <c r="A653" s="120" t="s">
        <v>6044</v>
      </c>
      <c r="B653" s="121" t="s">
        <v>6488</v>
      </c>
      <c r="C653" s="131">
        <v>8379206.4900000002</v>
      </c>
      <c r="D653" s="122" t="s">
        <v>909</v>
      </c>
      <c r="E653" s="120" t="s">
        <v>4899</v>
      </c>
      <c r="F653" s="122" t="s">
        <v>926</v>
      </c>
      <c r="G653" s="121" t="s">
        <v>927</v>
      </c>
      <c r="H653" s="122">
        <v>1</v>
      </c>
      <c r="I653" s="123">
        <v>0</v>
      </c>
      <c r="J653" s="120" t="s">
        <v>1499</v>
      </c>
      <c r="K653" s="131">
        <v>0</v>
      </c>
      <c r="L653" s="124">
        <v>42766</v>
      </c>
      <c r="M653" s="131">
        <v>0</v>
      </c>
      <c r="N653" s="131">
        <v>0</v>
      </c>
      <c r="P653" s="132" t="s">
        <v>466</v>
      </c>
    </row>
    <row r="654" spans="1:16" x14ac:dyDescent="0.2">
      <c r="A654" s="120" t="s">
        <v>6031</v>
      </c>
      <c r="B654" s="121" t="s">
        <v>6489</v>
      </c>
      <c r="C654" s="131">
        <v>260000000</v>
      </c>
      <c r="D654" s="122" t="s">
        <v>909</v>
      </c>
      <c r="E654" s="120" t="s">
        <v>6734</v>
      </c>
      <c r="F654" s="122" t="s">
        <v>926</v>
      </c>
      <c r="G654" s="121" t="s">
        <v>927</v>
      </c>
      <c r="H654" s="122">
        <v>1</v>
      </c>
      <c r="I654" s="123">
        <v>0</v>
      </c>
      <c r="J654" s="120" t="s">
        <v>1499</v>
      </c>
      <c r="K654" s="131">
        <v>0</v>
      </c>
      <c r="L654" s="124">
        <v>42766</v>
      </c>
      <c r="M654" s="131">
        <v>0</v>
      </c>
      <c r="N654" s="131">
        <v>0</v>
      </c>
      <c r="P654" s="132" t="s">
        <v>466</v>
      </c>
    </row>
    <row r="655" spans="1:16" x14ac:dyDescent="0.2">
      <c r="A655" s="120" t="s">
        <v>6839</v>
      </c>
      <c r="B655" s="121" t="s">
        <v>5858</v>
      </c>
      <c r="C655" s="131">
        <v>159794068.25999999</v>
      </c>
      <c r="D655" s="122" t="s">
        <v>909</v>
      </c>
      <c r="E655" s="120" t="s">
        <v>3206</v>
      </c>
      <c r="F655" s="122" t="s">
        <v>926</v>
      </c>
      <c r="G655" s="121" t="s">
        <v>927</v>
      </c>
      <c r="H655" s="122">
        <v>1</v>
      </c>
      <c r="I655" s="123">
        <v>0</v>
      </c>
      <c r="J655" s="120" t="s">
        <v>1499</v>
      </c>
      <c r="K655" s="131">
        <v>0</v>
      </c>
      <c r="L655" s="124">
        <v>42766</v>
      </c>
      <c r="M655" s="131">
        <v>0</v>
      </c>
      <c r="N655" s="131">
        <v>0</v>
      </c>
      <c r="P655" s="132" t="s">
        <v>466</v>
      </c>
    </row>
    <row r="656" spans="1:16" x14ac:dyDescent="0.2">
      <c r="A656" s="120" t="s">
        <v>4131</v>
      </c>
      <c r="B656" s="121" t="s">
        <v>4455</v>
      </c>
      <c r="C656" s="131">
        <v>11500000000</v>
      </c>
      <c r="D656" s="122" t="s">
        <v>909</v>
      </c>
      <c r="E656" s="120" t="s">
        <v>4590</v>
      </c>
      <c r="F656" s="122" t="s">
        <v>926</v>
      </c>
      <c r="G656" s="121" t="s">
        <v>927</v>
      </c>
      <c r="H656" s="122">
        <v>2</v>
      </c>
      <c r="I656" s="123">
        <v>0.02</v>
      </c>
      <c r="J656" s="120" t="s">
        <v>4456</v>
      </c>
      <c r="K656" s="131">
        <v>230000000</v>
      </c>
      <c r="L656" s="124">
        <v>42766</v>
      </c>
      <c r="M656" s="131">
        <v>0</v>
      </c>
      <c r="N656" s="131">
        <v>0</v>
      </c>
      <c r="P656" s="132" t="s">
        <v>466</v>
      </c>
    </row>
    <row r="657" spans="1:18" x14ac:dyDescent="0.2">
      <c r="A657" s="120" t="s">
        <v>5729</v>
      </c>
      <c r="B657" s="121" t="s">
        <v>3654</v>
      </c>
      <c r="C657" s="131">
        <v>170000000</v>
      </c>
      <c r="D657" s="122" t="s">
        <v>909</v>
      </c>
      <c r="E657" s="120" t="s">
        <v>2517</v>
      </c>
      <c r="F657" s="122" t="s">
        <v>926</v>
      </c>
      <c r="G657" s="121" t="s">
        <v>927</v>
      </c>
      <c r="H657" s="122">
        <v>1</v>
      </c>
      <c r="I657" s="123">
        <v>0</v>
      </c>
      <c r="J657" s="120" t="s">
        <v>1499</v>
      </c>
      <c r="K657" s="131">
        <v>0</v>
      </c>
      <c r="L657" s="124">
        <v>42766</v>
      </c>
      <c r="M657" s="131">
        <v>0</v>
      </c>
      <c r="N657" s="131">
        <v>0</v>
      </c>
      <c r="P657" s="132" t="s">
        <v>466</v>
      </c>
    </row>
    <row r="658" spans="1:18" x14ac:dyDescent="0.2">
      <c r="A658" s="120" t="s">
        <v>7772</v>
      </c>
      <c r="B658" s="121" t="s">
        <v>8119</v>
      </c>
      <c r="C658" s="131">
        <v>20000000</v>
      </c>
      <c r="D658" s="122" t="s">
        <v>909</v>
      </c>
      <c r="E658" s="120" t="s">
        <v>466</v>
      </c>
      <c r="F658" s="122" t="s">
        <v>926</v>
      </c>
      <c r="G658" s="121" t="s">
        <v>927</v>
      </c>
      <c r="H658" s="122">
        <v>1</v>
      </c>
      <c r="I658" s="123">
        <v>0</v>
      </c>
      <c r="J658" s="120" t="s">
        <v>1499</v>
      </c>
      <c r="K658" s="131">
        <v>0</v>
      </c>
      <c r="L658" s="124">
        <v>42766</v>
      </c>
      <c r="M658" s="131">
        <v>0</v>
      </c>
      <c r="N658" s="131">
        <v>0</v>
      </c>
      <c r="P658" s="132" t="s">
        <v>466</v>
      </c>
    </row>
    <row r="659" spans="1:18" x14ac:dyDescent="0.2">
      <c r="A659" s="120" t="s">
        <v>2828</v>
      </c>
      <c r="B659" s="121" t="s">
        <v>8120</v>
      </c>
      <c r="C659" s="131">
        <v>124906407.38</v>
      </c>
      <c r="D659" s="122" t="s">
        <v>909</v>
      </c>
      <c r="E659" s="120" t="s">
        <v>1605</v>
      </c>
      <c r="F659" s="122" t="s">
        <v>926</v>
      </c>
      <c r="G659" s="121" t="s">
        <v>927</v>
      </c>
      <c r="H659" s="122">
        <v>1</v>
      </c>
      <c r="I659" s="123">
        <v>0</v>
      </c>
      <c r="J659" s="120" t="s">
        <v>1499</v>
      </c>
      <c r="K659" s="131">
        <v>0</v>
      </c>
      <c r="L659" s="124">
        <v>42766</v>
      </c>
      <c r="M659" s="131">
        <v>0</v>
      </c>
      <c r="N659" s="131">
        <v>0</v>
      </c>
      <c r="P659" s="132" t="s">
        <v>466</v>
      </c>
    </row>
    <row r="660" spans="1:18" x14ac:dyDescent="0.2">
      <c r="A660" s="120" t="s">
        <v>3638</v>
      </c>
      <c r="B660" s="121" t="s">
        <v>3651</v>
      </c>
      <c r="C660" s="131">
        <v>530000000</v>
      </c>
      <c r="D660" s="122" t="s">
        <v>909</v>
      </c>
      <c r="E660" s="120" t="s">
        <v>1014</v>
      </c>
      <c r="F660" s="122" t="s">
        <v>926</v>
      </c>
      <c r="G660" s="121" t="s">
        <v>927</v>
      </c>
      <c r="H660" s="122">
        <v>2</v>
      </c>
      <c r="I660" s="123">
        <v>0.01</v>
      </c>
      <c r="J660" s="120" t="s">
        <v>3652</v>
      </c>
      <c r="K660" s="131">
        <v>5300000</v>
      </c>
      <c r="L660" s="124">
        <v>42766</v>
      </c>
      <c r="M660" s="131">
        <v>0</v>
      </c>
      <c r="N660" s="131">
        <v>0</v>
      </c>
      <c r="P660" s="132" t="s">
        <v>466</v>
      </c>
    </row>
    <row r="661" spans="1:18" x14ac:dyDescent="0.2">
      <c r="A661" s="120" t="s">
        <v>4268</v>
      </c>
      <c r="B661" s="121" t="s">
        <v>4457</v>
      </c>
      <c r="C661" s="131">
        <v>45000000</v>
      </c>
      <c r="D661" s="122" t="s">
        <v>909</v>
      </c>
      <c r="E661" s="120" t="s">
        <v>3025</v>
      </c>
      <c r="F661" s="122" t="s">
        <v>926</v>
      </c>
      <c r="G661" s="121" t="s">
        <v>927</v>
      </c>
      <c r="H661" s="122">
        <v>1</v>
      </c>
      <c r="I661" s="123">
        <v>0</v>
      </c>
      <c r="J661" s="120" t="s">
        <v>1499</v>
      </c>
      <c r="K661" s="131">
        <v>0</v>
      </c>
      <c r="L661" s="124">
        <v>42766</v>
      </c>
      <c r="M661" s="131">
        <v>0</v>
      </c>
      <c r="N661" s="131">
        <v>0</v>
      </c>
      <c r="P661" s="132" t="s">
        <v>466</v>
      </c>
    </row>
    <row r="662" spans="1:18" x14ac:dyDescent="0.2">
      <c r="A662" s="120" t="s">
        <v>4704</v>
      </c>
      <c r="B662" s="121" t="s">
        <v>4869</v>
      </c>
      <c r="C662" s="131">
        <v>10000000</v>
      </c>
      <c r="D662" s="122" t="s">
        <v>909</v>
      </c>
      <c r="E662" s="120" t="s">
        <v>4898</v>
      </c>
      <c r="F662" s="122" t="s">
        <v>926</v>
      </c>
      <c r="G662" s="121" t="s">
        <v>927</v>
      </c>
      <c r="H662" s="122">
        <v>1</v>
      </c>
      <c r="I662" s="123">
        <v>0</v>
      </c>
      <c r="J662" s="120" t="s">
        <v>1499</v>
      </c>
      <c r="K662" s="131">
        <v>0</v>
      </c>
      <c r="L662" s="124">
        <v>42766</v>
      </c>
      <c r="M662" s="131">
        <v>0</v>
      </c>
      <c r="N662" s="131">
        <v>0</v>
      </c>
      <c r="P662" s="132" t="s">
        <v>466</v>
      </c>
    </row>
    <row r="663" spans="1:18" x14ac:dyDescent="0.2">
      <c r="A663" s="120" t="s">
        <v>4755</v>
      </c>
      <c r="B663" s="121" t="s">
        <v>4866</v>
      </c>
      <c r="C663" s="131">
        <v>130000000</v>
      </c>
      <c r="D663" s="122" t="s">
        <v>909</v>
      </c>
      <c r="E663" s="120" t="s">
        <v>2915</v>
      </c>
      <c r="F663" s="122" t="s">
        <v>926</v>
      </c>
      <c r="G663" s="121" t="s">
        <v>927</v>
      </c>
      <c r="H663" s="122">
        <v>1</v>
      </c>
      <c r="I663" s="123">
        <v>0</v>
      </c>
      <c r="J663" s="120" t="s">
        <v>1499</v>
      </c>
      <c r="K663" s="131">
        <v>0</v>
      </c>
      <c r="L663" s="124">
        <v>42766</v>
      </c>
      <c r="M663" s="131">
        <v>0</v>
      </c>
      <c r="N663" s="131">
        <v>0</v>
      </c>
      <c r="P663" s="132" t="s">
        <v>466</v>
      </c>
    </row>
    <row r="664" spans="1:18" x14ac:dyDescent="0.2">
      <c r="A664" s="120" t="s">
        <v>5037</v>
      </c>
      <c r="B664" s="121" t="s">
        <v>5060</v>
      </c>
      <c r="C664" s="131">
        <v>23990747.34</v>
      </c>
      <c r="D664" s="122" t="s">
        <v>909</v>
      </c>
      <c r="E664" s="120" t="s">
        <v>5123</v>
      </c>
      <c r="F664" s="122" t="s">
        <v>926</v>
      </c>
      <c r="G664" s="121" t="s">
        <v>927</v>
      </c>
      <c r="H664" s="122">
        <v>1</v>
      </c>
      <c r="I664" s="123">
        <v>0</v>
      </c>
      <c r="J664" s="120" t="s">
        <v>1499</v>
      </c>
      <c r="K664" s="131">
        <v>0</v>
      </c>
      <c r="L664" s="124">
        <v>42766</v>
      </c>
      <c r="M664" s="131">
        <v>0</v>
      </c>
      <c r="N664" s="131">
        <v>0</v>
      </c>
      <c r="P664" s="132" t="s">
        <v>466</v>
      </c>
    </row>
    <row r="665" spans="1:18" x14ac:dyDescent="0.2">
      <c r="A665" s="120" t="s">
        <v>5197</v>
      </c>
      <c r="B665" s="121" t="s">
        <v>5273</v>
      </c>
      <c r="C665" s="131">
        <v>182795000</v>
      </c>
      <c r="D665" s="122" t="s">
        <v>909</v>
      </c>
      <c r="E665" s="120" t="s">
        <v>5362</v>
      </c>
      <c r="F665" s="122" t="s">
        <v>926</v>
      </c>
      <c r="G665" s="121" t="s">
        <v>927</v>
      </c>
      <c r="H665" s="122">
        <v>1</v>
      </c>
      <c r="I665" s="123">
        <v>0</v>
      </c>
      <c r="J665" s="120" t="s">
        <v>1499</v>
      </c>
      <c r="K665" s="131">
        <v>0</v>
      </c>
      <c r="L665" s="124">
        <v>42766</v>
      </c>
      <c r="M665" s="131">
        <v>0</v>
      </c>
      <c r="N665" s="131">
        <v>0</v>
      </c>
      <c r="P665" s="132" t="s">
        <v>466</v>
      </c>
    </row>
    <row r="666" spans="1:18" x14ac:dyDescent="0.2">
      <c r="A666" s="120" t="s">
        <v>6749</v>
      </c>
      <c r="B666" s="121" t="s">
        <v>7407</v>
      </c>
      <c r="C666" s="131">
        <v>72770000</v>
      </c>
      <c r="D666" s="122" t="s">
        <v>909</v>
      </c>
      <c r="E666" s="120" t="s">
        <v>3399</v>
      </c>
      <c r="F666" s="122" t="s">
        <v>926</v>
      </c>
      <c r="G666" s="121" t="s">
        <v>927</v>
      </c>
      <c r="H666" s="122">
        <v>1</v>
      </c>
      <c r="I666" s="123">
        <v>0</v>
      </c>
      <c r="J666" s="120" t="s">
        <v>1499</v>
      </c>
      <c r="K666" s="131">
        <v>0</v>
      </c>
      <c r="L666" s="124">
        <v>42766</v>
      </c>
      <c r="M666" s="131">
        <v>0</v>
      </c>
      <c r="N666" s="131">
        <v>0</v>
      </c>
      <c r="P666" s="132" t="s">
        <v>466</v>
      </c>
    </row>
    <row r="667" spans="1:18" x14ac:dyDescent="0.2">
      <c r="A667" s="120" t="s">
        <v>6779</v>
      </c>
      <c r="B667" s="121" t="s">
        <v>7408</v>
      </c>
      <c r="C667" s="131">
        <v>52500000</v>
      </c>
      <c r="D667" s="122" t="s">
        <v>909</v>
      </c>
      <c r="E667" s="120" t="s">
        <v>4048</v>
      </c>
      <c r="F667" s="122" t="s">
        <v>926</v>
      </c>
      <c r="G667" s="121" t="s">
        <v>927</v>
      </c>
      <c r="H667" s="122">
        <v>1</v>
      </c>
      <c r="I667" s="123">
        <v>0</v>
      </c>
      <c r="J667" s="120" t="s">
        <v>1499</v>
      </c>
      <c r="K667" s="131">
        <v>0</v>
      </c>
      <c r="L667" s="124">
        <v>42766</v>
      </c>
      <c r="M667" s="131">
        <v>0</v>
      </c>
      <c r="N667" s="131">
        <v>0</v>
      </c>
      <c r="P667" s="132" t="s">
        <v>466</v>
      </c>
    </row>
    <row r="668" spans="1:18" x14ac:dyDescent="0.2">
      <c r="A668" s="120" t="s">
        <v>5703</v>
      </c>
      <c r="B668" s="121" t="s">
        <v>5847</v>
      </c>
      <c r="C668" s="131">
        <v>68437982.659999996</v>
      </c>
      <c r="D668" s="122" t="s">
        <v>909</v>
      </c>
      <c r="E668" s="120" t="s">
        <v>466</v>
      </c>
      <c r="F668" s="122" t="s">
        <v>926</v>
      </c>
      <c r="G668" s="121" t="s">
        <v>927</v>
      </c>
      <c r="H668" s="122">
        <v>1</v>
      </c>
      <c r="I668" s="123">
        <v>0</v>
      </c>
      <c r="J668" s="120" t="s">
        <v>1499</v>
      </c>
      <c r="K668" s="131">
        <v>0</v>
      </c>
      <c r="L668" s="124">
        <v>42766</v>
      </c>
      <c r="M668" s="131">
        <v>0</v>
      </c>
      <c r="N668" s="131">
        <v>43909666.659999996</v>
      </c>
      <c r="P668" s="132" t="s">
        <v>466</v>
      </c>
      <c r="Q668" s="108">
        <v>0</v>
      </c>
      <c r="R668" s="108">
        <v>0</v>
      </c>
    </row>
    <row r="669" spans="1:18" x14ac:dyDescent="0.2">
      <c r="A669" s="120" t="s">
        <v>7131</v>
      </c>
      <c r="B669" s="121" t="s">
        <v>7409</v>
      </c>
      <c r="C669" s="131">
        <v>30000000</v>
      </c>
      <c r="D669" s="122" t="s">
        <v>909</v>
      </c>
      <c r="E669" s="120" t="s">
        <v>466</v>
      </c>
      <c r="F669" s="122" t="s">
        <v>926</v>
      </c>
      <c r="G669" s="121" t="s">
        <v>927</v>
      </c>
      <c r="H669" s="122">
        <v>1</v>
      </c>
      <c r="I669" s="123">
        <v>0</v>
      </c>
      <c r="J669" s="120" t="s">
        <v>1499</v>
      </c>
      <c r="K669" s="131">
        <v>0</v>
      </c>
      <c r="L669" s="124">
        <v>42766</v>
      </c>
      <c r="M669" s="131">
        <v>0</v>
      </c>
      <c r="N669" s="131">
        <v>0</v>
      </c>
      <c r="P669" s="132" t="s">
        <v>466</v>
      </c>
    </row>
    <row r="670" spans="1:18" x14ac:dyDescent="0.2">
      <c r="A670" s="120" t="s">
        <v>5444</v>
      </c>
      <c r="B670" s="121" t="s">
        <v>5542</v>
      </c>
      <c r="C670" s="131">
        <v>16928305.690000001</v>
      </c>
      <c r="D670" s="122" t="s">
        <v>909</v>
      </c>
      <c r="E670" s="120" t="s">
        <v>466</v>
      </c>
      <c r="F670" s="122" t="s">
        <v>926</v>
      </c>
      <c r="G670" s="121" t="s">
        <v>927</v>
      </c>
      <c r="H670" s="122">
        <v>1</v>
      </c>
      <c r="I670" s="123">
        <v>0</v>
      </c>
      <c r="J670" s="120" t="s">
        <v>1499</v>
      </c>
      <c r="K670" s="131">
        <v>0</v>
      </c>
      <c r="L670" s="124">
        <v>42766</v>
      </c>
      <c r="M670" s="131">
        <v>0</v>
      </c>
      <c r="N670" s="131">
        <v>25105092</v>
      </c>
      <c r="P670" s="132" t="s">
        <v>466</v>
      </c>
      <c r="Q670" s="108">
        <v>0</v>
      </c>
      <c r="R670" s="108">
        <v>0</v>
      </c>
    </row>
    <row r="671" spans="1:18" x14ac:dyDescent="0.2">
      <c r="A671" s="120" t="s">
        <v>6974</v>
      </c>
      <c r="B671" s="121" t="s">
        <v>7410</v>
      </c>
      <c r="C671" s="131">
        <v>25000000</v>
      </c>
      <c r="D671" s="122" t="s">
        <v>909</v>
      </c>
      <c r="E671" s="120" t="s">
        <v>466</v>
      </c>
      <c r="F671" s="122" t="s">
        <v>926</v>
      </c>
      <c r="G671" s="121" t="s">
        <v>927</v>
      </c>
      <c r="H671" s="122">
        <v>1</v>
      </c>
      <c r="I671" s="123">
        <v>0</v>
      </c>
      <c r="J671" s="120" t="s">
        <v>1499</v>
      </c>
      <c r="K671" s="131">
        <v>0</v>
      </c>
      <c r="L671" s="124">
        <v>42766</v>
      </c>
      <c r="M671" s="131">
        <v>0</v>
      </c>
      <c r="N671" s="131">
        <v>0</v>
      </c>
      <c r="P671" s="132" t="s">
        <v>466</v>
      </c>
    </row>
    <row r="672" spans="1:18" x14ac:dyDescent="0.2">
      <c r="A672" s="120" t="s">
        <v>5749</v>
      </c>
      <c r="B672" s="121" t="s">
        <v>5848</v>
      </c>
      <c r="C672" s="131">
        <v>59999999.990000002</v>
      </c>
      <c r="D672" s="122" t="s">
        <v>909</v>
      </c>
      <c r="E672" s="120" t="s">
        <v>466</v>
      </c>
      <c r="F672" s="122" t="s">
        <v>926</v>
      </c>
      <c r="G672" s="121" t="s">
        <v>927</v>
      </c>
      <c r="H672" s="122">
        <v>1</v>
      </c>
      <c r="I672" s="123">
        <v>0</v>
      </c>
      <c r="J672" s="120" t="s">
        <v>1499</v>
      </c>
      <c r="K672" s="131">
        <v>0</v>
      </c>
      <c r="L672" s="124">
        <v>42766</v>
      </c>
      <c r="M672" s="131">
        <v>0</v>
      </c>
      <c r="N672" s="131">
        <v>0</v>
      </c>
      <c r="P672" s="132" t="s">
        <v>466</v>
      </c>
    </row>
    <row r="673" spans="1:16" x14ac:dyDescent="0.2">
      <c r="A673" s="120" t="s">
        <v>2719</v>
      </c>
      <c r="B673" s="121" t="s">
        <v>2761</v>
      </c>
      <c r="C673" s="131">
        <v>97000000</v>
      </c>
      <c r="D673" s="122" t="s">
        <v>909</v>
      </c>
      <c r="E673" s="120" t="s">
        <v>947</v>
      </c>
      <c r="F673" s="122" t="s">
        <v>926</v>
      </c>
      <c r="G673" s="121" t="s">
        <v>927</v>
      </c>
      <c r="H673" s="122">
        <v>1</v>
      </c>
      <c r="I673" s="123">
        <v>0</v>
      </c>
      <c r="J673" s="120" t="s">
        <v>1499</v>
      </c>
      <c r="K673" s="131">
        <v>0</v>
      </c>
      <c r="L673" s="124">
        <v>42766</v>
      </c>
      <c r="M673" s="131">
        <v>0</v>
      </c>
      <c r="N673" s="131">
        <v>0</v>
      </c>
      <c r="P673" s="132" t="s">
        <v>466</v>
      </c>
    </row>
    <row r="674" spans="1:16" x14ac:dyDescent="0.2">
      <c r="A674" s="120" t="s">
        <v>2973</v>
      </c>
      <c r="B674" s="121" t="s">
        <v>2990</v>
      </c>
      <c r="C674" s="131">
        <v>38000000</v>
      </c>
      <c r="D674" s="122" t="s">
        <v>909</v>
      </c>
      <c r="E674" s="120" t="s">
        <v>947</v>
      </c>
      <c r="F674" s="122" t="s">
        <v>926</v>
      </c>
      <c r="G674" s="121" t="s">
        <v>927</v>
      </c>
      <c r="H674" s="122">
        <v>1</v>
      </c>
      <c r="I674" s="123">
        <v>0</v>
      </c>
      <c r="J674" s="120" t="s">
        <v>1499</v>
      </c>
      <c r="K674" s="131">
        <v>0</v>
      </c>
      <c r="L674" s="124">
        <v>42766</v>
      </c>
      <c r="M674" s="131">
        <v>0</v>
      </c>
      <c r="N674" s="131">
        <v>0</v>
      </c>
      <c r="P674" s="132" t="s">
        <v>466</v>
      </c>
    </row>
    <row r="675" spans="1:16" x14ac:dyDescent="0.2">
      <c r="A675" s="120" t="s">
        <v>3618</v>
      </c>
      <c r="B675" s="121" t="s">
        <v>3653</v>
      </c>
      <c r="C675" s="131">
        <v>200000000</v>
      </c>
      <c r="D675" s="122" t="s">
        <v>909</v>
      </c>
      <c r="E675" s="120" t="s">
        <v>3689</v>
      </c>
      <c r="F675" s="122" t="s">
        <v>926</v>
      </c>
      <c r="G675" s="121" t="s">
        <v>927</v>
      </c>
      <c r="H675" s="122">
        <v>1</v>
      </c>
      <c r="I675" s="123">
        <v>0</v>
      </c>
      <c r="J675" s="120" t="s">
        <v>1499</v>
      </c>
      <c r="K675" s="131">
        <v>0</v>
      </c>
      <c r="L675" s="124">
        <v>42766</v>
      </c>
      <c r="M675" s="131">
        <v>0</v>
      </c>
      <c r="N675" s="131">
        <v>0</v>
      </c>
      <c r="P675" s="132" t="s">
        <v>466</v>
      </c>
    </row>
    <row r="676" spans="1:16" x14ac:dyDescent="0.2">
      <c r="A676" s="120" t="s">
        <v>4703</v>
      </c>
      <c r="B676" s="121" t="s">
        <v>4865</v>
      </c>
      <c r="C676" s="131">
        <v>4663994.42</v>
      </c>
      <c r="D676" s="122" t="s">
        <v>909</v>
      </c>
      <c r="E676" s="120" t="s">
        <v>4899</v>
      </c>
      <c r="F676" s="122" t="s">
        <v>926</v>
      </c>
      <c r="G676" s="121" t="s">
        <v>927</v>
      </c>
      <c r="H676" s="122">
        <v>1</v>
      </c>
      <c r="I676" s="123">
        <v>0</v>
      </c>
      <c r="J676" s="120" t="s">
        <v>1499</v>
      </c>
      <c r="K676" s="131">
        <v>0</v>
      </c>
      <c r="L676" s="124">
        <v>42766</v>
      </c>
      <c r="M676" s="131">
        <v>0</v>
      </c>
      <c r="N676" s="131">
        <v>0</v>
      </c>
      <c r="P676" s="132" t="s">
        <v>466</v>
      </c>
    </row>
    <row r="677" spans="1:16" x14ac:dyDescent="0.2">
      <c r="A677" s="120" t="s">
        <v>4978</v>
      </c>
      <c r="B677" s="121" t="s">
        <v>5061</v>
      </c>
      <c r="C677" s="131">
        <v>51650000</v>
      </c>
      <c r="D677" s="122" t="s">
        <v>909</v>
      </c>
      <c r="E677" s="120" t="s">
        <v>5124</v>
      </c>
      <c r="F677" s="122" t="s">
        <v>926</v>
      </c>
      <c r="G677" s="121" t="s">
        <v>927</v>
      </c>
      <c r="H677" s="122">
        <v>3</v>
      </c>
      <c r="I677" s="123">
        <v>0.21</v>
      </c>
      <c r="J677" s="120" t="s">
        <v>5062</v>
      </c>
      <c r="K677" s="131">
        <v>10846500</v>
      </c>
      <c r="L677" s="124">
        <v>42766</v>
      </c>
      <c r="M677" s="131">
        <v>0</v>
      </c>
      <c r="N677" s="131">
        <v>0</v>
      </c>
      <c r="P677" s="132" t="s">
        <v>466</v>
      </c>
    </row>
    <row r="678" spans="1:16" x14ac:dyDescent="0.2">
      <c r="A678" s="120" t="s">
        <v>5460</v>
      </c>
      <c r="B678" s="121" t="s">
        <v>8121</v>
      </c>
      <c r="C678" s="131">
        <v>84000000</v>
      </c>
      <c r="D678" s="122" t="s">
        <v>909</v>
      </c>
      <c r="E678" s="120" t="s">
        <v>5615</v>
      </c>
      <c r="F678" s="122" t="s">
        <v>926</v>
      </c>
      <c r="G678" s="121" t="s">
        <v>927</v>
      </c>
      <c r="H678" s="122">
        <v>2</v>
      </c>
      <c r="I678" s="123">
        <v>0.04</v>
      </c>
      <c r="J678" s="120" t="s">
        <v>5543</v>
      </c>
      <c r="K678" s="131">
        <v>3360000</v>
      </c>
      <c r="L678" s="124">
        <v>42766</v>
      </c>
      <c r="M678" s="131">
        <v>0</v>
      </c>
      <c r="N678" s="131">
        <v>0</v>
      </c>
      <c r="P678" s="132" t="s">
        <v>466</v>
      </c>
    </row>
    <row r="679" spans="1:16" x14ac:dyDescent="0.2">
      <c r="A679" s="120" t="s">
        <v>6408</v>
      </c>
      <c r="B679" s="121" t="s">
        <v>6490</v>
      </c>
      <c r="C679" s="131">
        <v>150000000</v>
      </c>
      <c r="D679" s="122" t="s">
        <v>909</v>
      </c>
      <c r="E679" s="120" t="s">
        <v>3204</v>
      </c>
      <c r="F679" s="122" t="s">
        <v>926</v>
      </c>
      <c r="G679" s="121" t="s">
        <v>927</v>
      </c>
      <c r="H679" s="122">
        <v>1</v>
      </c>
      <c r="I679" s="123">
        <v>0</v>
      </c>
      <c r="J679" s="120" t="s">
        <v>1499</v>
      </c>
      <c r="K679" s="131">
        <v>0</v>
      </c>
      <c r="L679" s="124">
        <v>42766</v>
      </c>
      <c r="M679" s="131">
        <v>0</v>
      </c>
      <c r="N679" s="131">
        <v>0</v>
      </c>
      <c r="P679" s="132" t="s">
        <v>466</v>
      </c>
    </row>
    <row r="680" spans="1:16" x14ac:dyDescent="0.2">
      <c r="A680" s="120" t="s">
        <v>6491</v>
      </c>
      <c r="B680" s="121" t="s">
        <v>5055</v>
      </c>
      <c r="C680" s="131">
        <v>139084899.59999999</v>
      </c>
      <c r="D680" s="122" t="s">
        <v>909</v>
      </c>
      <c r="E680" s="120" t="s">
        <v>962</v>
      </c>
      <c r="F680" s="122" t="s">
        <v>926</v>
      </c>
      <c r="G680" s="121" t="s">
        <v>927</v>
      </c>
      <c r="H680" s="122">
        <v>1</v>
      </c>
      <c r="I680" s="123">
        <v>0</v>
      </c>
      <c r="J680" s="120" t="s">
        <v>1499</v>
      </c>
      <c r="K680" s="131">
        <v>0</v>
      </c>
      <c r="L680" s="124">
        <v>42766</v>
      </c>
      <c r="M680" s="131">
        <v>0</v>
      </c>
      <c r="N680" s="131">
        <v>0</v>
      </c>
      <c r="P680" s="132" t="s">
        <v>466</v>
      </c>
    </row>
    <row r="681" spans="1:16" x14ac:dyDescent="0.2">
      <c r="A681" s="120" t="s">
        <v>5381</v>
      </c>
      <c r="B681" s="121" t="s">
        <v>5544</v>
      </c>
      <c r="C681" s="131">
        <v>200000000</v>
      </c>
      <c r="D681" s="122" t="s">
        <v>909</v>
      </c>
      <c r="E681" s="120" t="s">
        <v>466</v>
      </c>
      <c r="F681" s="122" t="s">
        <v>926</v>
      </c>
      <c r="G681" s="121" t="s">
        <v>927</v>
      </c>
      <c r="H681" s="122">
        <v>1</v>
      </c>
      <c r="I681" s="123">
        <v>0</v>
      </c>
      <c r="J681" s="120" t="s">
        <v>1499</v>
      </c>
      <c r="K681" s="131">
        <v>0</v>
      </c>
      <c r="L681" s="124">
        <v>42766</v>
      </c>
      <c r="M681" s="131">
        <v>0</v>
      </c>
      <c r="N681" s="131">
        <v>0</v>
      </c>
      <c r="P681" s="132" t="s">
        <v>466</v>
      </c>
    </row>
    <row r="682" spans="1:16" x14ac:dyDescent="0.2">
      <c r="A682" s="120" t="s">
        <v>6879</v>
      </c>
      <c r="B682" s="121" t="s">
        <v>7411</v>
      </c>
      <c r="C682" s="131">
        <v>281379</v>
      </c>
      <c r="D682" s="122" t="s">
        <v>909</v>
      </c>
      <c r="E682" s="120" t="s">
        <v>466</v>
      </c>
      <c r="F682" s="122" t="s">
        <v>926</v>
      </c>
      <c r="G682" s="121" t="s">
        <v>927</v>
      </c>
      <c r="H682" s="122">
        <v>1</v>
      </c>
      <c r="I682" s="123">
        <v>0</v>
      </c>
      <c r="J682" s="120" t="s">
        <v>1499</v>
      </c>
      <c r="K682" s="131">
        <v>0</v>
      </c>
      <c r="L682" s="124">
        <v>42766</v>
      </c>
      <c r="M682" s="131">
        <v>0</v>
      </c>
      <c r="N682" s="131">
        <v>0</v>
      </c>
      <c r="P682" s="132" t="s">
        <v>466</v>
      </c>
    </row>
    <row r="683" spans="1:16" x14ac:dyDescent="0.2">
      <c r="A683" s="120" t="s">
        <v>7045</v>
      </c>
      <c r="B683" s="121" t="s">
        <v>7412</v>
      </c>
      <c r="C683" s="131">
        <v>19066098.809999999</v>
      </c>
      <c r="D683" s="122" t="s">
        <v>909</v>
      </c>
      <c r="E683" s="120" t="s">
        <v>466</v>
      </c>
      <c r="F683" s="122" t="s">
        <v>926</v>
      </c>
      <c r="G683" s="121" t="s">
        <v>927</v>
      </c>
      <c r="H683" s="122">
        <v>1</v>
      </c>
      <c r="I683" s="123">
        <v>0</v>
      </c>
      <c r="J683" s="120" t="s">
        <v>1499</v>
      </c>
      <c r="K683" s="131">
        <v>0</v>
      </c>
      <c r="L683" s="124">
        <v>42766</v>
      </c>
      <c r="M683" s="131">
        <v>0</v>
      </c>
      <c r="N683" s="131">
        <v>0</v>
      </c>
      <c r="P683" s="132" t="s">
        <v>466</v>
      </c>
    </row>
    <row r="684" spans="1:16" x14ac:dyDescent="0.2">
      <c r="A684" s="120" t="s">
        <v>2948</v>
      </c>
      <c r="B684" s="121" t="s">
        <v>2991</v>
      </c>
      <c r="C684" s="131">
        <v>47000000</v>
      </c>
      <c r="D684" s="122" t="s">
        <v>909</v>
      </c>
      <c r="E684" s="120" t="s">
        <v>3025</v>
      </c>
      <c r="F684" s="122" t="s">
        <v>926</v>
      </c>
      <c r="G684" s="121" t="s">
        <v>927</v>
      </c>
      <c r="H684" s="122">
        <v>1</v>
      </c>
      <c r="I684" s="123">
        <v>0</v>
      </c>
      <c r="J684" s="120" t="s">
        <v>1499</v>
      </c>
      <c r="K684" s="131">
        <v>0</v>
      </c>
      <c r="L684" s="124">
        <v>42766</v>
      </c>
      <c r="M684" s="131">
        <v>0</v>
      </c>
      <c r="N684" s="131">
        <v>0</v>
      </c>
      <c r="P684" s="132" t="s">
        <v>466</v>
      </c>
    </row>
    <row r="685" spans="1:16" x14ac:dyDescent="0.2">
      <c r="A685" s="120" t="s">
        <v>3459</v>
      </c>
      <c r="B685" s="121" t="s">
        <v>3530</v>
      </c>
      <c r="C685" s="131">
        <v>43000000</v>
      </c>
      <c r="D685" s="122" t="s">
        <v>909</v>
      </c>
      <c r="E685" s="120" t="s">
        <v>3590</v>
      </c>
      <c r="F685" s="122" t="s">
        <v>926</v>
      </c>
      <c r="G685" s="121" t="s">
        <v>927</v>
      </c>
      <c r="H685" s="122">
        <v>1</v>
      </c>
      <c r="I685" s="123">
        <v>0</v>
      </c>
      <c r="J685" s="120" t="s">
        <v>1499</v>
      </c>
      <c r="K685" s="131">
        <v>0</v>
      </c>
      <c r="L685" s="124">
        <v>42766</v>
      </c>
      <c r="M685" s="131">
        <v>0</v>
      </c>
      <c r="N685" s="131">
        <v>0</v>
      </c>
      <c r="P685" s="132" t="s">
        <v>466</v>
      </c>
    </row>
    <row r="686" spans="1:16" x14ac:dyDescent="0.2">
      <c r="A686" s="120" t="s">
        <v>3942</v>
      </c>
      <c r="B686" s="121" t="s">
        <v>4015</v>
      </c>
      <c r="C686" s="131">
        <v>265000000</v>
      </c>
      <c r="D686" s="122" t="s">
        <v>909</v>
      </c>
      <c r="E686" s="120" t="s">
        <v>4049</v>
      </c>
      <c r="F686" s="122" t="s">
        <v>926</v>
      </c>
      <c r="G686" s="121" t="s">
        <v>927</v>
      </c>
      <c r="H686" s="122">
        <v>1</v>
      </c>
      <c r="I686" s="123">
        <v>0</v>
      </c>
      <c r="J686" s="120" t="s">
        <v>1499</v>
      </c>
      <c r="K686" s="131">
        <v>0</v>
      </c>
      <c r="L686" s="124">
        <v>42766</v>
      </c>
      <c r="M686" s="131">
        <v>0</v>
      </c>
      <c r="N686" s="131">
        <v>0</v>
      </c>
      <c r="P686" s="132" t="s">
        <v>466</v>
      </c>
    </row>
    <row r="687" spans="1:16" x14ac:dyDescent="0.2">
      <c r="A687" s="120" t="s">
        <v>4927</v>
      </c>
      <c r="B687" s="121" t="s">
        <v>5063</v>
      </c>
      <c r="C687" s="131">
        <v>20992542.739999998</v>
      </c>
      <c r="D687" s="122" t="s">
        <v>909</v>
      </c>
      <c r="E687" s="120" t="s">
        <v>5125</v>
      </c>
      <c r="F687" s="122" t="s">
        <v>926</v>
      </c>
      <c r="G687" s="121" t="s">
        <v>927</v>
      </c>
      <c r="H687" s="122">
        <v>1</v>
      </c>
      <c r="I687" s="123">
        <v>0</v>
      </c>
      <c r="J687" s="120" t="s">
        <v>1499</v>
      </c>
      <c r="K687" s="131">
        <v>0</v>
      </c>
      <c r="L687" s="124">
        <v>42766</v>
      </c>
      <c r="M687" s="131">
        <v>0</v>
      </c>
      <c r="N687" s="131">
        <v>0</v>
      </c>
      <c r="P687" s="132" t="s">
        <v>466</v>
      </c>
    </row>
    <row r="688" spans="1:16" x14ac:dyDescent="0.2">
      <c r="A688" s="120" t="s">
        <v>5241</v>
      </c>
      <c r="B688" s="121" t="s">
        <v>5274</v>
      </c>
      <c r="C688" s="131">
        <v>700000000</v>
      </c>
      <c r="D688" s="122" t="s">
        <v>909</v>
      </c>
      <c r="E688" s="120" t="s">
        <v>3024</v>
      </c>
      <c r="F688" s="122" t="s">
        <v>926</v>
      </c>
      <c r="G688" s="121" t="s">
        <v>927</v>
      </c>
      <c r="H688" s="122">
        <v>1</v>
      </c>
      <c r="I688" s="123">
        <v>0</v>
      </c>
      <c r="J688" s="120" t="s">
        <v>1499</v>
      </c>
      <c r="K688" s="131">
        <v>0</v>
      </c>
      <c r="L688" s="124">
        <v>42766</v>
      </c>
      <c r="M688" s="131">
        <v>0</v>
      </c>
      <c r="N688" s="131">
        <v>0</v>
      </c>
      <c r="P688" s="132" t="s">
        <v>466</v>
      </c>
    </row>
    <row r="689" spans="1:18" x14ac:dyDescent="0.2">
      <c r="A689" s="120" t="s">
        <v>5414</v>
      </c>
      <c r="B689" s="121" t="s">
        <v>5545</v>
      </c>
      <c r="C689" s="131">
        <v>39093200</v>
      </c>
      <c r="D689" s="122" t="s">
        <v>909</v>
      </c>
      <c r="E689" s="120" t="s">
        <v>3399</v>
      </c>
      <c r="F689" s="122" t="s">
        <v>926</v>
      </c>
      <c r="G689" s="121" t="s">
        <v>927</v>
      </c>
      <c r="H689" s="122">
        <v>1</v>
      </c>
      <c r="I689" s="123">
        <v>0</v>
      </c>
      <c r="J689" s="120" t="s">
        <v>1499</v>
      </c>
      <c r="K689" s="131">
        <v>0</v>
      </c>
      <c r="L689" s="124">
        <v>42766</v>
      </c>
      <c r="M689" s="131">
        <v>0</v>
      </c>
      <c r="N689" s="131">
        <v>0</v>
      </c>
      <c r="P689" s="132" t="s">
        <v>466</v>
      </c>
    </row>
    <row r="690" spans="1:18" x14ac:dyDescent="0.2">
      <c r="A690" s="120" t="s">
        <v>6350</v>
      </c>
      <c r="B690" s="121" t="s">
        <v>6492</v>
      </c>
      <c r="C690" s="131">
        <v>17241914.609999999</v>
      </c>
      <c r="D690" s="122" t="s">
        <v>909</v>
      </c>
      <c r="E690" s="120" t="s">
        <v>3589</v>
      </c>
      <c r="F690" s="122" t="s">
        <v>926</v>
      </c>
      <c r="G690" s="121" t="s">
        <v>927</v>
      </c>
      <c r="H690" s="122">
        <v>1</v>
      </c>
      <c r="I690" s="123">
        <v>0</v>
      </c>
      <c r="J690" s="120" t="s">
        <v>1499</v>
      </c>
      <c r="K690" s="131">
        <v>0</v>
      </c>
      <c r="L690" s="124">
        <v>42766</v>
      </c>
      <c r="M690" s="131">
        <v>0</v>
      </c>
      <c r="N690" s="131">
        <v>0</v>
      </c>
      <c r="P690" s="132" t="s">
        <v>466</v>
      </c>
    </row>
    <row r="691" spans="1:18" x14ac:dyDescent="0.2">
      <c r="A691" s="120" t="s">
        <v>7712</v>
      </c>
      <c r="B691" s="121" t="s">
        <v>8122</v>
      </c>
      <c r="C691" s="131">
        <v>150000000</v>
      </c>
      <c r="D691" s="122" t="s">
        <v>909</v>
      </c>
      <c r="E691" s="120" t="s">
        <v>8470</v>
      </c>
      <c r="F691" s="122" t="s">
        <v>926</v>
      </c>
      <c r="G691" s="121" t="s">
        <v>927</v>
      </c>
      <c r="H691" s="122">
        <v>1</v>
      </c>
      <c r="I691" s="123">
        <v>0</v>
      </c>
      <c r="J691" s="120" t="s">
        <v>1499</v>
      </c>
      <c r="K691" s="131">
        <v>0</v>
      </c>
      <c r="L691" s="124">
        <v>42766</v>
      </c>
      <c r="M691" s="131">
        <v>0</v>
      </c>
      <c r="N691" s="131">
        <v>0</v>
      </c>
      <c r="P691" s="132" t="s">
        <v>466</v>
      </c>
    </row>
    <row r="692" spans="1:18" x14ac:dyDescent="0.2">
      <c r="A692" s="120" t="s">
        <v>6404</v>
      </c>
      <c r="B692" s="121" t="s">
        <v>2573</v>
      </c>
      <c r="C692" s="131">
        <v>400000000</v>
      </c>
      <c r="D692" s="122" t="s">
        <v>909</v>
      </c>
      <c r="E692" s="120" t="s">
        <v>938</v>
      </c>
      <c r="F692" s="122" t="s">
        <v>926</v>
      </c>
      <c r="G692" s="121" t="s">
        <v>927</v>
      </c>
      <c r="H692" s="122">
        <v>1</v>
      </c>
      <c r="I692" s="123">
        <v>0</v>
      </c>
      <c r="J692" s="120" t="s">
        <v>1499</v>
      </c>
      <c r="K692" s="131">
        <v>0</v>
      </c>
      <c r="L692" s="124">
        <v>42766</v>
      </c>
      <c r="M692" s="131">
        <v>0</v>
      </c>
      <c r="N692" s="131">
        <v>0</v>
      </c>
      <c r="P692" s="132" t="s">
        <v>466</v>
      </c>
    </row>
    <row r="693" spans="1:18" x14ac:dyDescent="0.2">
      <c r="A693" s="120" t="s">
        <v>5734</v>
      </c>
      <c r="B693" s="121" t="s">
        <v>5849</v>
      </c>
      <c r="C693" s="131">
        <v>9102362993.1399994</v>
      </c>
      <c r="D693" s="122" t="s">
        <v>909</v>
      </c>
      <c r="E693" s="120" t="s">
        <v>5911</v>
      </c>
      <c r="F693" s="122" t="s">
        <v>926</v>
      </c>
      <c r="G693" s="121" t="s">
        <v>927</v>
      </c>
      <c r="H693" s="122">
        <v>1</v>
      </c>
      <c r="I693" s="123">
        <v>0</v>
      </c>
      <c r="J693" s="120" t="s">
        <v>1499</v>
      </c>
      <c r="K693" s="131">
        <v>0</v>
      </c>
      <c r="L693" s="124">
        <v>42766</v>
      </c>
      <c r="M693" s="131">
        <v>0</v>
      </c>
      <c r="N693" s="131">
        <v>0</v>
      </c>
      <c r="P693" s="132" t="s">
        <v>466</v>
      </c>
    </row>
    <row r="694" spans="1:18" x14ac:dyDescent="0.2">
      <c r="A694" s="120" t="s">
        <v>4826</v>
      </c>
      <c r="B694" s="121" t="s">
        <v>2573</v>
      </c>
      <c r="C694" s="131">
        <v>225606750</v>
      </c>
      <c r="D694" s="122" t="s">
        <v>909</v>
      </c>
      <c r="E694" s="120" t="s">
        <v>938</v>
      </c>
      <c r="F694" s="122" t="s">
        <v>926</v>
      </c>
      <c r="G694" s="121" t="s">
        <v>927</v>
      </c>
      <c r="H694" s="122">
        <v>1</v>
      </c>
      <c r="I694" s="123">
        <v>0</v>
      </c>
      <c r="J694" s="120" t="s">
        <v>1499</v>
      </c>
      <c r="K694" s="131">
        <v>0</v>
      </c>
      <c r="L694" s="124">
        <v>42766</v>
      </c>
      <c r="M694" s="131">
        <v>0</v>
      </c>
      <c r="N694" s="131">
        <v>0</v>
      </c>
      <c r="P694" s="132" t="s">
        <v>466</v>
      </c>
    </row>
    <row r="695" spans="1:18" x14ac:dyDescent="0.2">
      <c r="A695" s="120" t="s">
        <v>3531</v>
      </c>
      <c r="B695" s="121" t="s">
        <v>2573</v>
      </c>
      <c r="C695" s="131">
        <v>293171515</v>
      </c>
      <c r="D695" s="122" t="s">
        <v>909</v>
      </c>
      <c r="E695" s="120" t="s">
        <v>938</v>
      </c>
      <c r="F695" s="122" t="s">
        <v>926</v>
      </c>
      <c r="G695" s="121" t="s">
        <v>927</v>
      </c>
      <c r="H695" s="122">
        <v>1</v>
      </c>
      <c r="I695" s="123">
        <v>0</v>
      </c>
      <c r="J695" s="120" t="s">
        <v>1499</v>
      </c>
      <c r="K695" s="131">
        <v>0</v>
      </c>
      <c r="L695" s="124">
        <v>42766</v>
      </c>
      <c r="M695" s="131">
        <v>0</v>
      </c>
      <c r="N695" s="131">
        <v>0</v>
      </c>
      <c r="P695" s="132" t="s">
        <v>466</v>
      </c>
    </row>
    <row r="696" spans="1:18" x14ac:dyDescent="0.2">
      <c r="A696" s="120" t="s">
        <v>5657</v>
      </c>
      <c r="B696" s="121" t="s">
        <v>5850</v>
      </c>
      <c r="C696" s="131">
        <v>14000000</v>
      </c>
      <c r="D696" s="122" t="s">
        <v>909</v>
      </c>
      <c r="E696" s="120" t="s">
        <v>466</v>
      </c>
      <c r="F696" s="122" t="s">
        <v>926</v>
      </c>
      <c r="G696" s="121" t="s">
        <v>927</v>
      </c>
      <c r="H696" s="122">
        <v>1</v>
      </c>
      <c r="I696" s="123">
        <v>0</v>
      </c>
      <c r="J696" s="120" t="s">
        <v>1499</v>
      </c>
      <c r="K696" s="131">
        <v>0</v>
      </c>
      <c r="L696" s="124">
        <v>42766</v>
      </c>
      <c r="M696" s="131">
        <v>0</v>
      </c>
      <c r="N696" s="131">
        <v>0</v>
      </c>
      <c r="P696" s="132" t="s">
        <v>466</v>
      </c>
    </row>
    <row r="697" spans="1:18" x14ac:dyDescent="0.2">
      <c r="A697" s="120" t="s">
        <v>7776</v>
      </c>
      <c r="B697" s="121" t="s">
        <v>8123</v>
      </c>
      <c r="C697" s="131">
        <v>227850000</v>
      </c>
      <c r="D697" s="122" t="s">
        <v>909</v>
      </c>
      <c r="E697" s="120" t="s">
        <v>466</v>
      </c>
      <c r="F697" s="122" t="s">
        <v>926</v>
      </c>
      <c r="G697" s="121" t="s">
        <v>927</v>
      </c>
      <c r="H697" s="122">
        <v>1</v>
      </c>
      <c r="I697" s="123">
        <v>0</v>
      </c>
      <c r="J697" s="120" t="s">
        <v>1499</v>
      </c>
      <c r="K697" s="131">
        <v>0</v>
      </c>
      <c r="L697" s="124">
        <v>42766</v>
      </c>
      <c r="M697" s="131">
        <v>0</v>
      </c>
      <c r="N697" s="131">
        <v>0</v>
      </c>
      <c r="P697" s="132" t="s">
        <v>466</v>
      </c>
    </row>
    <row r="698" spans="1:18" x14ac:dyDescent="0.2">
      <c r="A698" s="120" t="s">
        <v>6866</v>
      </c>
      <c r="B698" s="121" t="s">
        <v>7413</v>
      </c>
      <c r="C698" s="131">
        <v>190095000</v>
      </c>
      <c r="D698" s="122" t="s">
        <v>909</v>
      </c>
      <c r="E698" s="120" t="s">
        <v>466</v>
      </c>
      <c r="F698" s="122" t="s">
        <v>926</v>
      </c>
      <c r="G698" s="121" t="s">
        <v>927</v>
      </c>
      <c r="H698" s="122">
        <v>2</v>
      </c>
      <c r="I698" s="123">
        <v>0.01</v>
      </c>
      <c r="J698" s="120" t="s">
        <v>7414</v>
      </c>
      <c r="K698" s="131">
        <v>1900950</v>
      </c>
      <c r="L698" s="124">
        <v>42766</v>
      </c>
      <c r="M698" s="131">
        <v>0</v>
      </c>
      <c r="N698" s="131">
        <v>0</v>
      </c>
      <c r="P698" s="132" t="s">
        <v>466</v>
      </c>
    </row>
    <row r="699" spans="1:18" x14ac:dyDescent="0.2">
      <c r="A699" s="120" t="s">
        <v>7415</v>
      </c>
      <c r="B699" s="121" t="s">
        <v>7416</v>
      </c>
      <c r="C699" s="131">
        <v>19689669.09</v>
      </c>
      <c r="D699" s="122" t="s">
        <v>909</v>
      </c>
      <c r="E699" s="120" t="s">
        <v>466</v>
      </c>
      <c r="F699" s="122" t="s">
        <v>926</v>
      </c>
      <c r="G699" s="121" t="s">
        <v>927</v>
      </c>
      <c r="H699" s="122">
        <v>1</v>
      </c>
      <c r="I699" s="123">
        <v>0</v>
      </c>
      <c r="J699" s="120" t="s">
        <v>1499</v>
      </c>
      <c r="K699" s="131">
        <v>0</v>
      </c>
      <c r="L699" s="124">
        <v>42766</v>
      </c>
      <c r="M699" s="131">
        <v>0</v>
      </c>
      <c r="N699" s="131">
        <v>0</v>
      </c>
      <c r="P699" s="132" t="s">
        <v>466</v>
      </c>
    </row>
    <row r="700" spans="1:18" x14ac:dyDescent="0.2">
      <c r="A700" s="120" t="s">
        <v>4712</v>
      </c>
      <c r="B700" s="121" t="s">
        <v>4838</v>
      </c>
      <c r="C700" s="131">
        <v>147677540</v>
      </c>
      <c r="D700" s="122" t="s">
        <v>909</v>
      </c>
      <c r="E700" s="120" t="s">
        <v>466</v>
      </c>
      <c r="F700" s="122" t="s">
        <v>926</v>
      </c>
      <c r="G700" s="121" t="s">
        <v>927</v>
      </c>
      <c r="H700" s="122">
        <v>1</v>
      </c>
      <c r="I700" s="123">
        <v>0</v>
      </c>
      <c r="J700" s="120" t="s">
        <v>1499</v>
      </c>
      <c r="K700" s="131">
        <v>0</v>
      </c>
      <c r="L700" s="124">
        <v>42766</v>
      </c>
      <c r="M700" s="131">
        <v>0</v>
      </c>
      <c r="N700" s="131">
        <v>0</v>
      </c>
      <c r="P700" s="132" t="s">
        <v>466</v>
      </c>
    </row>
    <row r="701" spans="1:18" x14ac:dyDescent="0.2">
      <c r="A701" s="120" t="s">
        <v>5443</v>
      </c>
      <c r="B701" s="121" t="s">
        <v>5546</v>
      </c>
      <c r="C701" s="131">
        <v>7509000.8499999996</v>
      </c>
      <c r="D701" s="122" t="s">
        <v>909</v>
      </c>
      <c r="E701" s="120" t="s">
        <v>466</v>
      </c>
      <c r="F701" s="122" t="s">
        <v>926</v>
      </c>
      <c r="G701" s="121" t="s">
        <v>927</v>
      </c>
      <c r="H701" s="122">
        <v>1</v>
      </c>
      <c r="I701" s="123">
        <v>0</v>
      </c>
      <c r="J701" s="120" t="s">
        <v>1499</v>
      </c>
      <c r="K701" s="131">
        <v>0</v>
      </c>
      <c r="L701" s="124">
        <v>42766</v>
      </c>
      <c r="M701" s="131">
        <v>0</v>
      </c>
      <c r="N701" s="131">
        <v>15018001.699999999</v>
      </c>
      <c r="P701" s="132" t="s">
        <v>466</v>
      </c>
      <c r="Q701" s="108">
        <v>0</v>
      </c>
      <c r="R701" s="108">
        <v>0</v>
      </c>
    </row>
    <row r="702" spans="1:18" x14ac:dyDescent="0.2">
      <c r="A702" s="120" t="s">
        <v>3081</v>
      </c>
      <c r="B702" s="121" t="s">
        <v>3159</v>
      </c>
      <c r="C702" s="131">
        <v>400594734.56999999</v>
      </c>
      <c r="D702" s="122" t="s">
        <v>909</v>
      </c>
      <c r="E702" s="120" t="s">
        <v>3212</v>
      </c>
      <c r="F702" s="122" t="s">
        <v>926</v>
      </c>
      <c r="G702" s="121" t="s">
        <v>927</v>
      </c>
      <c r="H702" s="122">
        <v>1</v>
      </c>
      <c r="I702" s="123">
        <v>0</v>
      </c>
      <c r="J702" s="120" t="s">
        <v>1499</v>
      </c>
      <c r="K702" s="131">
        <v>0</v>
      </c>
      <c r="L702" s="124">
        <v>42766</v>
      </c>
      <c r="M702" s="131">
        <v>0</v>
      </c>
      <c r="N702" s="131">
        <v>0</v>
      </c>
      <c r="P702" s="132" t="s">
        <v>466</v>
      </c>
    </row>
    <row r="703" spans="1:18" x14ac:dyDescent="0.2">
      <c r="A703" s="120" t="s">
        <v>3862</v>
      </c>
      <c r="B703" s="121" t="s">
        <v>3889</v>
      </c>
      <c r="C703" s="131">
        <v>1266666666.6700001</v>
      </c>
      <c r="D703" s="122" t="s">
        <v>909</v>
      </c>
      <c r="E703" s="120" t="s">
        <v>958</v>
      </c>
      <c r="F703" s="122" t="s">
        <v>926</v>
      </c>
      <c r="G703" s="121" t="s">
        <v>927</v>
      </c>
      <c r="H703" s="122">
        <v>1</v>
      </c>
      <c r="I703" s="123">
        <v>0</v>
      </c>
      <c r="J703" s="120" t="s">
        <v>1499</v>
      </c>
      <c r="K703" s="131">
        <v>0</v>
      </c>
      <c r="L703" s="124">
        <v>42766</v>
      </c>
      <c r="M703" s="131">
        <v>0</v>
      </c>
      <c r="N703" s="131">
        <v>0</v>
      </c>
      <c r="P703" s="132" t="s">
        <v>466</v>
      </c>
    </row>
    <row r="704" spans="1:18" x14ac:dyDescent="0.2">
      <c r="A704" s="120" t="s">
        <v>3976</v>
      </c>
      <c r="B704" s="121" t="s">
        <v>4016</v>
      </c>
      <c r="C704" s="131">
        <v>80000000</v>
      </c>
      <c r="D704" s="122" t="s">
        <v>909</v>
      </c>
      <c r="E704" s="120" t="s">
        <v>4050</v>
      </c>
      <c r="F704" s="122" t="s">
        <v>926</v>
      </c>
      <c r="G704" s="121" t="s">
        <v>927</v>
      </c>
      <c r="H704" s="122">
        <v>1</v>
      </c>
      <c r="I704" s="123">
        <v>0</v>
      </c>
      <c r="J704" s="120" t="s">
        <v>1499</v>
      </c>
      <c r="K704" s="131">
        <v>0</v>
      </c>
      <c r="L704" s="124">
        <v>42766</v>
      </c>
      <c r="M704" s="131">
        <v>0</v>
      </c>
      <c r="N704" s="131">
        <v>0</v>
      </c>
      <c r="P704" s="132" t="s">
        <v>466</v>
      </c>
    </row>
    <row r="705" spans="1:18" x14ac:dyDescent="0.2">
      <c r="A705" s="120" t="s">
        <v>5179</v>
      </c>
      <c r="B705" s="121" t="s">
        <v>5275</v>
      </c>
      <c r="C705" s="131">
        <v>150000000</v>
      </c>
      <c r="D705" s="122" t="s">
        <v>909</v>
      </c>
      <c r="E705" s="120" t="s">
        <v>941</v>
      </c>
      <c r="F705" s="122" t="s">
        <v>926</v>
      </c>
      <c r="G705" s="121" t="s">
        <v>927</v>
      </c>
      <c r="H705" s="122">
        <v>1</v>
      </c>
      <c r="I705" s="123">
        <v>0</v>
      </c>
      <c r="J705" s="120" t="s">
        <v>1499</v>
      </c>
      <c r="K705" s="131">
        <v>0</v>
      </c>
      <c r="L705" s="124">
        <v>42766</v>
      </c>
      <c r="M705" s="131">
        <v>0</v>
      </c>
      <c r="N705" s="131">
        <v>0</v>
      </c>
      <c r="P705" s="132" t="s">
        <v>466</v>
      </c>
    </row>
    <row r="706" spans="1:18" x14ac:dyDescent="0.2">
      <c r="A706" s="120" t="s">
        <v>5641</v>
      </c>
      <c r="B706" s="121" t="s">
        <v>5851</v>
      </c>
      <c r="C706" s="131">
        <v>148000000</v>
      </c>
      <c r="D706" s="122" t="s">
        <v>909</v>
      </c>
      <c r="E706" s="120" t="s">
        <v>3215</v>
      </c>
      <c r="F706" s="122" t="s">
        <v>926</v>
      </c>
      <c r="G706" s="121" t="s">
        <v>927</v>
      </c>
      <c r="H706" s="122">
        <v>1</v>
      </c>
      <c r="I706" s="123">
        <v>0</v>
      </c>
      <c r="J706" s="120" t="s">
        <v>1499</v>
      </c>
      <c r="K706" s="131">
        <v>0</v>
      </c>
      <c r="L706" s="124">
        <v>42766</v>
      </c>
      <c r="M706" s="131">
        <v>0</v>
      </c>
      <c r="N706" s="131">
        <v>0</v>
      </c>
      <c r="P706" s="132" t="s">
        <v>466</v>
      </c>
    </row>
    <row r="707" spans="1:18" x14ac:dyDescent="0.2">
      <c r="A707" s="120" t="s">
        <v>6029</v>
      </c>
      <c r="B707" s="121" t="s">
        <v>6493</v>
      </c>
      <c r="C707" s="131">
        <v>200000000</v>
      </c>
      <c r="D707" s="122" t="s">
        <v>909</v>
      </c>
      <c r="E707" s="120" t="s">
        <v>945</v>
      </c>
      <c r="F707" s="122" t="s">
        <v>926</v>
      </c>
      <c r="G707" s="121" t="s">
        <v>927</v>
      </c>
      <c r="H707" s="122">
        <v>1</v>
      </c>
      <c r="I707" s="123">
        <v>0</v>
      </c>
      <c r="J707" s="120" t="s">
        <v>1499</v>
      </c>
      <c r="K707" s="131">
        <v>0</v>
      </c>
      <c r="L707" s="124">
        <v>42766</v>
      </c>
      <c r="M707" s="131">
        <v>0</v>
      </c>
      <c r="N707" s="131">
        <v>0</v>
      </c>
      <c r="P707" s="132" t="s">
        <v>466</v>
      </c>
    </row>
    <row r="708" spans="1:18" x14ac:dyDescent="0.2">
      <c r="A708" s="120" t="s">
        <v>6775</v>
      </c>
      <c r="B708" s="121" t="s">
        <v>7417</v>
      </c>
      <c r="C708" s="131">
        <v>144314000</v>
      </c>
      <c r="D708" s="122" t="s">
        <v>909</v>
      </c>
      <c r="E708" s="120" t="s">
        <v>956</v>
      </c>
      <c r="F708" s="122" t="s">
        <v>926</v>
      </c>
      <c r="G708" s="121" t="s">
        <v>927</v>
      </c>
      <c r="H708" s="122">
        <v>1</v>
      </c>
      <c r="I708" s="123">
        <v>0</v>
      </c>
      <c r="J708" s="120" t="s">
        <v>1499</v>
      </c>
      <c r="K708" s="131">
        <v>0</v>
      </c>
      <c r="L708" s="124">
        <v>42766</v>
      </c>
      <c r="M708" s="131">
        <v>0</v>
      </c>
      <c r="N708" s="131">
        <v>0</v>
      </c>
      <c r="P708" s="132" t="s">
        <v>466</v>
      </c>
    </row>
    <row r="709" spans="1:18" x14ac:dyDescent="0.2">
      <c r="A709" s="120" t="s">
        <v>1245</v>
      </c>
      <c r="B709" s="121" t="s">
        <v>4458</v>
      </c>
      <c r="C709" s="131">
        <v>1192955862.1400001</v>
      </c>
      <c r="D709" s="122" t="s">
        <v>909</v>
      </c>
      <c r="E709" s="120" t="s">
        <v>1257</v>
      </c>
      <c r="F709" s="122" t="s">
        <v>926</v>
      </c>
      <c r="G709" s="121" t="s">
        <v>927</v>
      </c>
      <c r="H709" s="122">
        <v>1</v>
      </c>
      <c r="I709" s="123">
        <v>0</v>
      </c>
      <c r="J709" s="120" t="s">
        <v>1499</v>
      </c>
      <c r="K709" s="131">
        <v>0</v>
      </c>
      <c r="L709" s="124">
        <v>42766</v>
      </c>
      <c r="M709" s="131">
        <v>0</v>
      </c>
      <c r="N709" s="131">
        <v>0</v>
      </c>
      <c r="P709" s="132" t="s">
        <v>466</v>
      </c>
    </row>
    <row r="710" spans="1:18" x14ac:dyDescent="0.2">
      <c r="A710" s="120" t="s">
        <v>4070</v>
      </c>
      <c r="B710" s="121" t="s">
        <v>3533</v>
      </c>
      <c r="C710" s="131">
        <v>2143212000</v>
      </c>
      <c r="D710" s="122" t="s">
        <v>909</v>
      </c>
      <c r="E710" s="120" t="s">
        <v>3593</v>
      </c>
      <c r="F710" s="122" t="s">
        <v>926</v>
      </c>
      <c r="G710" s="121" t="s">
        <v>927</v>
      </c>
      <c r="H710" s="122">
        <v>1</v>
      </c>
      <c r="I710" s="123">
        <v>0</v>
      </c>
      <c r="J710" s="120" t="s">
        <v>1499</v>
      </c>
      <c r="K710" s="131">
        <v>0</v>
      </c>
      <c r="L710" s="124">
        <v>42766</v>
      </c>
      <c r="M710" s="131">
        <v>0</v>
      </c>
      <c r="N710" s="131">
        <v>0</v>
      </c>
      <c r="P710" s="132" t="s">
        <v>466</v>
      </c>
    </row>
    <row r="711" spans="1:18" x14ac:dyDescent="0.2">
      <c r="A711" s="120" t="s">
        <v>5699</v>
      </c>
      <c r="B711" s="121" t="s">
        <v>5852</v>
      </c>
      <c r="C711" s="131">
        <v>500000000</v>
      </c>
      <c r="D711" s="122" t="s">
        <v>909</v>
      </c>
      <c r="E711" s="120" t="s">
        <v>1013</v>
      </c>
      <c r="F711" s="122" t="s">
        <v>926</v>
      </c>
      <c r="G711" s="121" t="s">
        <v>927</v>
      </c>
      <c r="H711" s="122">
        <v>2</v>
      </c>
      <c r="I711" s="123">
        <v>0.02</v>
      </c>
      <c r="J711" s="120" t="s">
        <v>5853</v>
      </c>
      <c r="K711" s="131">
        <v>10000000</v>
      </c>
      <c r="L711" s="124">
        <v>42766</v>
      </c>
      <c r="M711" s="131">
        <v>0</v>
      </c>
      <c r="N711" s="131">
        <v>0</v>
      </c>
      <c r="P711" s="132" t="s">
        <v>466</v>
      </c>
    </row>
    <row r="712" spans="1:18" x14ac:dyDescent="0.2">
      <c r="A712" s="120" t="s">
        <v>7807</v>
      </c>
      <c r="B712" s="121" t="s">
        <v>8124</v>
      </c>
      <c r="C712" s="131">
        <v>383300000</v>
      </c>
      <c r="D712" s="122" t="s">
        <v>909</v>
      </c>
      <c r="E712" s="120" t="s">
        <v>466</v>
      </c>
      <c r="F712" s="122" t="s">
        <v>926</v>
      </c>
      <c r="G712" s="121" t="s">
        <v>927</v>
      </c>
      <c r="H712" s="122">
        <v>1</v>
      </c>
      <c r="I712" s="123">
        <v>0</v>
      </c>
      <c r="J712" s="120" t="s">
        <v>1499</v>
      </c>
      <c r="K712" s="131">
        <v>0</v>
      </c>
      <c r="L712" s="124">
        <v>42766</v>
      </c>
      <c r="M712" s="131">
        <v>0</v>
      </c>
      <c r="N712" s="131">
        <v>0</v>
      </c>
      <c r="P712" s="132" t="s">
        <v>466</v>
      </c>
    </row>
    <row r="713" spans="1:18" x14ac:dyDescent="0.2">
      <c r="A713" s="120" t="s">
        <v>6842</v>
      </c>
      <c r="B713" s="121" t="s">
        <v>7418</v>
      </c>
      <c r="C713" s="131">
        <v>245500000</v>
      </c>
      <c r="D713" s="122" t="s">
        <v>909</v>
      </c>
      <c r="E713" s="120" t="s">
        <v>466</v>
      </c>
      <c r="F713" s="122" t="s">
        <v>926</v>
      </c>
      <c r="G713" s="121" t="s">
        <v>927</v>
      </c>
      <c r="H713" s="122">
        <v>1</v>
      </c>
      <c r="I713" s="123">
        <v>0</v>
      </c>
      <c r="J713" s="120" t="s">
        <v>1499</v>
      </c>
      <c r="K713" s="131">
        <v>0</v>
      </c>
      <c r="L713" s="124">
        <v>42766</v>
      </c>
      <c r="M713" s="131">
        <v>0</v>
      </c>
      <c r="N713" s="131">
        <v>0</v>
      </c>
      <c r="P713" s="132" t="s">
        <v>466</v>
      </c>
    </row>
    <row r="714" spans="1:18" x14ac:dyDescent="0.2">
      <c r="A714" s="120" t="s">
        <v>7004</v>
      </c>
      <c r="B714" s="121" t="s">
        <v>7419</v>
      </c>
      <c r="C714" s="131">
        <v>599999999.95000005</v>
      </c>
      <c r="D714" s="122" t="s">
        <v>909</v>
      </c>
      <c r="E714" s="120" t="s">
        <v>466</v>
      </c>
      <c r="F714" s="122" t="s">
        <v>926</v>
      </c>
      <c r="G714" s="121" t="s">
        <v>927</v>
      </c>
      <c r="H714" s="122">
        <v>1</v>
      </c>
      <c r="I714" s="123">
        <v>0</v>
      </c>
      <c r="J714" s="120" t="s">
        <v>8125</v>
      </c>
      <c r="K714" s="131">
        <v>0</v>
      </c>
      <c r="L714" s="124">
        <v>42766</v>
      </c>
      <c r="M714" s="131">
        <v>0</v>
      </c>
      <c r="N714" s="131">
        <v>0</v>
      </c>
      <c r="P714" s="132" t="s">
        <v>466</v>
      </c>
    </row>
    <row r="715" spans="1:18" x14ac:dyDescent="0.2">
      <c r="A715" s="120" t="s">
        <v>6494</v>
      </c>
      <c r="B715" s="121" t="s">
        <v>6495</v>
      </c>
      <c r="C715" s="131">
        <v>9000000</v>
      </c>
      <c r="D715" s="122" t="s">
        <v>909</v>
      </c>
      <c r="E715" s="120" t="s">
        <v>466</v>
      </c>
      <c r="F715" s="122" t="s">
        <v>926</v>
      </c>
      <c r="G715" s="121" t="s">
        <v>927</v>
      </c>
      <c r="H715" s="122">
        <v>1</v>
      </c>
      <c r="I715" s="123">
        <v>0</v>
      </c>
      <c r="J715" s="120" t="s">
        <v>1499</v>
      </c>
      <c r="K715" s="131">
        <v>0</v>
      </c>
      <c r="L715" s="124">
        <v>42766</v>
      </c>
      <c r="M715" s="131">
        <v>0</v>
      </c>
      <c r="N715" s="131">
        <v>0</v>
      </c>
      <c r="P715" s="132" t="s">
        <v>466</v>
      </c>
    </row>
    <row r="716" spans="1:18" x14ac:dyDescent="0.2">
      <c r="A716" s="120" t="s">
        <v>6764</v>
      </c>
      <c r="B716" s="121" t="s">
        <v>7420</v>
      </c>
      <c r="C716" s="131">
        <v>40000000</v>
      </c>
      <c r="D716" s="122" t="s">
        <v>909</v>
      </c>
      <c r="E716" s="120" t="s">
        <v>466</v>
      </c>
      <c r="F716" s="122" t="s">
        <v>926</v>
      </c>
      <c r="G716" s="121" t="s">
        <v>927</v>
      </c>
      <c r="H716" s="122">
        <v>1</v>
      </c>
      <c r="I716" s="123">
        <v>0</v>
      </c>
      <c r="J716" s="120" t="s">
        <v>1499</v>
      </c>
      <c r="K716" s="131">
        <v>0</v>
      </c>
      <c r="L716" s="124">
        <v>42766</v>
      </c>
      <c r="M716" s="131">
        <v>0</v>
      </c>
      <c r="N716" s="131">
        <v>0</v>
      </c>
      <c r="P716" s="132" t="s">
        <v>466</v>
      </c>
    </row>
    <row r="717" spans="1:18" x14ac:dyDescent="0.2">
      <c r="A717" s="120" t="s">
        <v>5700</v>
      </c>
      <c r="B717" s="121" t="s">
        <v>5854</v>
      </c>
      <c r="C717" s="131">
        <v>200000000</v>
      </c>
      <c r="D717" s="122" t="s">
        <v>909</v>
      </c>
      <c r="E717" s="120" t="s">
        <v>466</v>
      </c>
      <c r="F717" s="122" t="s">
        <v>926</v>
      </c>
      <c r="G717" s="121" t="s">
        <v>927</v>
      </c>
      <c r="H717" s="122">
        <v>1</v>
      </c>
      <c r="I717" s="123">
        <v>0</v>
      </c>
      <c r="J717" s="120" t="s">
        <v>1499</v>
      </c>
      <c r="K717" s="131">
        <v>0</v>
      </c>
      <c r="L717" s="124">
        <v>42766</v>
      </c>
      <c r="M717" s="131">
        <v>0</v>
      </c>
      <c r="N717" s="131">
        <v>86426091.5</v>
      </c>
      <c r="P717" s="132" t="s">
        <v>466</v>
      </c>
      <c r="Q717" s="108">
        <v>0</v>
      </c>
      <c r="R717" s="108">
        <v>0</v>
      </c>
    </row>
    <row r="718" spans="1:18" x14ac:dyDescent="0.2">
      <c r="A718" s="120" t="s">
        <v>3260</v>
      </c>
      <c r="B718" s="121" t="s">
        <v>5547</v>
      </c>
      <c r="C718" s="131">
        <v>500000000</v>
      </c>
      <c r="D718" s="122" t="s">
        <v>909</v>
      </c>
      <c r="E718" s="120" t="s">
        <v>5616</v>
      </c>
      <c r="F718" s="122" t="s">
        <v>926</v>
      </c>
      <c r="G718" s="121" t="s">
        <v>927</v>
      </c>
      <c r="H718" s="122">
        <v>1</v>
      </c>
      <c r="I718" s="123">
        <v>0</v>
      </c>
      <c r="J718" s="120" t="s">
        <v>1499</v>
      </c>
      <c r="K718" s="131">
        <v>0</v>
      </c>
      <c r="L718" s="124">
        <v>42766</v>
      </c>
      <c r="M718" s="131">
        <v>0</v>
      </c>
      <c r="N718" s="131">
        <v>0</v>
      </c>
      <c r="P718" s="132" t="s">
        <v>466</v>
      </c>
    </row>
    <row r="719" spans="1:18" x14ac:dyDescent="0.2">
      <c r="A719" s="120" t="s">
        <v>4709</v>
      </c>
      <c r="B719" s="121" t="s">
        <v>4858</v>
      </c>
      <c r="C719" s="131">
        <v>178000000</v>
      </c>
      <c r="D719" s="122" t="s">
        <v>909</v>
      </c>
      <c r="E719" s="120" t="s">
        <v>4901</v>
      </c>
      <c r="F719" s="122" t="s">
        <v>926</v>
      </c>
      <c r="G719" s="121" t="s">
        <v>927</v>
      </c>
      <c r="H719" s="122">
        <v>1</v>
      </c>
      <c r="I719" s="123">
        <v>0</v>
      </c>
      <c r="J719" s="120" t="s">
        <v>1499</v>
      </c>
      <c r="K719" s="131">
        <v>0</v>
      </c>
      <c r="L719" s="124">
        <v>42766</v>
      </c>
      <c r="M719" s="131">
        <v>0</v>
      </c>
      <c r="N719" s="131">
        <v>0</v>
      </c>
      <c r="P719" s="132" t="s">
        <v>466</v>
      </c>
    </row>
    <row r="720" spans="1:18" x14ac:dyDescent="0.2">
      <c r="A720" s="120" t="s">
        <v>7794</v>
      </c>
      <c r="B720" s="121" t="s">
        <v>8126</v>
      </c>
      <c r="C720" s="131">
        <v>500000000</v>
      </c>
      <c r="D720" s="122" t="s">
        <v>909</v>
      </c>
      <c r="E720" s="120" t="s">
        <v>5616</v>
      </c>
      <c r="F720" s="122" t="s">
        <v>926</v>
      </c>
      <c r="G720" s="121" t="s">
        <v>927</v>
      </c>
      <c r="H720" s="122">
        <v>1</v>
      </c>
      <c r="I720" s="123">
        <v>0</v>
      </c>
      <c r="J720" s="120" t="s">
        <v>1499</v>
      </c>
      <c r="K720" s="131">
        <v>0</v>
      </c>
      <c r="L720" s="124">
        <v>42766</v>
      </c>
      <c r="M720" s="131">
        <v>0</v>
      </c>
      <c r="N720" s="131">
        <v>0</v>
      </c>
      <c r="P720" s="132" t="s">
        <v>466</v>
      </c>
    </row>
    <row r="721" spans="1:16" x14ac:dyDescent="0.2">
      <c r="A721" s="120" t="s">
        <v>5165</v>
      </c>
      <c r="B721" s="121" t="s">
        <v>5276</v>
      </c>
      <c r="C721" s="131">
        <v>150000000</v>
      </c>
      <c r="D721" s="122" t="s">
        <v>909</v>
      </c>
      <c r="E721" s="120" t="s">
        <v>954</v>
      </c>
      <c r="F721" s="122" t="s">
        <v>926</v>
      </c>
      <c r="G721" s="121" t="s">
        <v>927</v>
      </c>
      <c r="H721" s="122">
        <v>1</v>
      </c>
      <c r="I721" s="123">
        <v>0</v>
      </c>
      <c r="J721" s="120" t="s">
        <v>1499</v>
      </c>
      <c r="K721" s="131">
        <v>0</v>
      </c>
      <c r="L721" s="124">
        <v>42766</v>
      </c>
      <c r="M721" s="131">
        <v>0</v>
      </c>
      <c r="N721" s="131">
        <v>0</v>
      </c>
      <c r="P721" s="132" t="s">
        <v>466</v>
      </c>
    </row>
    <row r="722" spans="1:16" x14ac:dyDescent="0.2">
      <c r="A722" s="120" t="s">
        <v>5406</v>
      </c>
      <c r="B722" s="121" t="s">
        <v>5548</v>
      </c>
      <c r="C722" s="131">
        <v>150000000</v>
      </c>
      <c r="D722" s="122" t="s">
        <v>909</v>
      </c>
      <c r="E722" s="120" t="s">
        <v>952</v>
      </c>
      <c r="F722" s="122" t="s">
        <v>926</v>
      </c>
      <c r="G722" s="121" t="s">
        <v>927</v>
      </c>
      <c r="H722" s="122">
        <v>1</v>
      </c>
      <c r="I722" s="123">
        <v>0</v>
      </c>
      <c r="J722" s="120" t="s">
        <v>1499</v>
      </c>
      <c r="K722" s="131">
        <v>0</v>
      </c>
      <c r="L722" s="124">
        <v>42766</v>
      </c>
      <c r="M722" s="131">
        <v>0</v>
      </c>
      <c r="N722" s="131">
        <v>0</v>
      </c>
      <c r="P722" s="132" t="s">
        <v>466</v>
      </c>
    </row>
    <row r="723" spans="1:16" x14ac:dyDescent="0.2">
      <c r="A723" s="120" t="s">
        <v>5922</v>
      </c>
      <c r="B723" s="121" t="s">
        <v>6496</v>
      </c>
      <c r="C723" s="131">
        <v>229720000</v>
      </c>
      <c r="D723" s="122" t="s">
        <v>909</v>
      </c>
      <c r="E723" s="120" t="s">
        <v>4902</v>
      </c>
      <c r="F723" s="122" t="s">
        <v>926</v>
      </c>
      <c r="G723" s="121" t="s">
        <v>927</v>
      </c>
      <c r="H723" s="122">
        <v>1</v>
      </c>
      <c r="I723" s="123">
        <v>0</v>
      </c>
      <c r="J723" s="120" t="s">
        <v>1499</v>
      </c>
      <c r="K723" s="131">
        <v>0</v>
      </c>
      <c r="L723" s="124">
        <v>42766</v>
      </c>
      <c r="M723" s="131">
        <v>0</v>
      </c>
      <c r="N723" s="131">
        <v>0</v>
      </c>
      <c r="P723" s="132" t="s">
        <v>466</v>
      </c>
    </row>
    <row r="724" spans="1:16" x14ac:dyDescent="0.2">
      <c r="A724" s="120" t="s">
        <v>7713</v>
      </c>
      <c r="B724" s="121" t="s">
        <v>8127</v>
      </c>
      <c r="C724" s="131">
        <v>48562180.240000002</v>
      </c>
      <c r="D724" s="122" t="s">
        <v>909</v>
      </c>
      <c r="E724" s="120" t="s">
        <v>4050</v>
      </c>
      <c r="F724" s="122" t="s">
        <v>926</v>
      </c>
      <c r="G724" s="121" t="s">
        <v>927</v>
      </c>
      <c r="H724" s="122">
        <v>1</v>
      </c>
      <c r="I724" s="123">
        <v>0</v>
      </c>
      <c r="J724" s="120" t="s">
        <v>1499</v>
      </c>
      <c r="K724" s="131">
        <v>0</v>
      </c>
      <c r="L724" s="124">
        <v>42766</v>
      </c>
      <c r="M724" s="131">
        <v>0</v>
      </c>
      <c r="N724" s="131">
        <v>0</v>
      </c>
      <c r="P724" s="132" t="s">
        <v>466</v>
      </c>
    </row>
    <row r="725" spans="1:16" x14ac:dyDescent="0.2">
      <c r="A725" s="120" t="s">
        <v>2453</v>
      </c>
      <c r="B725" s="121" t="s">
        <v>3654</v>
      </c>
      <c r="C725" s="131">
        <v>23000000</v>
      </c>
      <c r="D725" s="122" t="s">
        <v>909</v>
      </c>
      <c r="E725" s="120" t="s">
        <v>2517</v>
      </c>
      <c r="F725" s="122" t="s">
        <v>926</v>
      </c>
      <c r="G725" s="121" t="s">
        <v>927</v>
      </c>
      <c r="H725" s="122">
        <v>1</v>
      </c>
      <c r="I725" s="123">
        <v>0</v>
      </c>
      <c r="J725" s="120" t="s">
        <v>4459</v>
      </c>
      <c r="K725" s="131">
        <v>0</v>
      </c>
      <c r="L725" s="124">
        <v>42766</v>
      </c>
      <c r="M725" s="131">
        <v>0</v>
      </c>
      <c r="N725" s="131">
        <v>0</v>
      </c>
      <c r="P725" s="132" t="s">
        <v>466</v>
      </c>
    </row>
    <row r="726" spans="1:16" x14ac:dyDescent="0.2">
      <c r="A726" s="120" t="s">
        <v>3946</v>
      </c>
      <c r="B726" s="121" t="s">
        <v>4017</v>
      </c>
      <c r="C726" s="131">
        <v>300000000</v>
      </c>
      <c r="D726" s="122" t="s">
        <v>909</v>
      </c>
      <c r="E726" s="120" t="s">
        <v>4051</v>
      </c>
      <c r="F726" s="122" t="s">
        <v>926</v>
      </c>
      <c r="G726" s="121" t="s">
        <v>927</v>
      </c>
      <c r="H726" s="122">
        <v>1</v>
      </c>
      <c r="I726" s="123">
        <v>0</v>
      </c>
      <c r="J726" s="120" t="s">
        <v>1499</v>
      </c>
      <c r="K726" s="131">
        <v>0</v>
      </c>
      <c r="L726" s="124">
        <v>42766</v>
      </c>
      <c r="M726" s="131">
        <v>0</v>
      </c>
      <c r="N726" s="131">
        <v>0</v>
      </c>
      <c r="P726" s="132" t="s">
        <v>466</v>
      </c>
    </row>
    <row r="727" spans="1:16" x14ac:dyDescent="0.2">
      <c r="A727" s="120" t="s">
        <v>5467</v>
      </c>
      <c r="B727" s="121" t="s">
        <v>5549</v>
      </c>
      <c r="C727" s="131">
        <v>10500000000</v>
      </c>
      <c r="D727" s="122" t="s">
        <v>909</v>
      </c>
      <c r="E727" s="120" t="s">
        <v>5126</v>
      </c>
      <c r="F727" s="122" t="s">
        <v>926</v>
      </c>
      <c r="G727" s="121" t="s">
        <v>927</v>
      </c>
      <c r="H727" s="122">
        <v>1</v>
      </c>
      <c r="I727" s="123">
        <v>0</v>
      </c>
      <c r="J727" s="120" t="s">
        <v>1499</v>
      </c>
      <c r="K727" s="131">
        <v>0</v>
      </c>
      <c r="L727" s="124">
        <v>42766</v>
      </c>
      <c r="M727" s="131">
        <v>0</v>
      </c>
      <c r="N727" s="131">
        <v>0</v>
      </c>
      <c r="P727" s="132" t="s">
        <v>466</v>
      </c>
    </row>
    <row r="728" spans="1:16" x14ac:dyDescent="0.2">
      <c r="A728" s="120" t="s">
        <v>6882</v>
      </c>
      <c r="B728" s="121" t="s">
        <v>7421</v>
      </c>
      <c r="C728" s="131">
        <v>1100000000</v>
      </c>
      <c r="D728" s="122" t="s">
        <v>909</v>
      </c>
      <c r="E728" s="120" t="s">
        <v>944</v>
      </c>
      <c r="F728" s="122" t="s">
        <v>926</v>
      </c>
      <c r="G728" s="121" t="s">
        <v>927</v>
      </c>
      <c r="H728" s="122">
        <v>1</v>
      </c>
      <c r="I728" s="123">
        <v>0</v>
      </c>
      <c r="J728" s="120" t="s">
        <v>1499</v>
      </c>
      <c r="K728" s="131">
        <v>0</v>
      </c>
      <c r="L728" s="124">
        <v>42766</v>
      </c>
      <c r="M728" s="131">
        <v>0</v>
      </c>
      <c r="N728" s="131">
        <v>0</v>
      </c>
      <c r="P728" s="132" t="s">
        <v>466</v>
      </c>
    </row>
    <row r="729" spans="1:16" x14ac:dyDescent="0.2">
      <c r="A729" s="120" t="s">
        <v>7757</v>
      </c>
      <c r="B729" s="121" t="s">
        <v>8128</v>
      </c>
      <c r="C729" s="131">
        <v>600000000</v>
      </c>
      <c r="D729" s="122" t="s">
        <v>909</v>
      </c>
      <c r="E729" s="120" t="s">
        <v>3593</v>
      </c>
      <c r="F729" s="122" t="s">
        <v>926</v>
      </c>
      <c r="G729" s="121" t="s">
        <v>927</v>
      </c>
      <c r="H729" s="122">
        <v>1</v>
      </c>
      <c r="I729" s="123">
        <v>0</v>
      </c>
      <c r="J729" s="120" t="s">
        <v>1499</v>
      </c>
      <c r="K729" s="131">
        <v>0</v>
      </c>
      <c r="L729" s="124">
        <v>42766</v>
      </c>
      <c r="M729" s="131">
        <v>0</v>
      </c>
      <c r="N729" s="131">
        <v>0</v>
      </c>
      <c r="P729" s="132" t="s">
        <v>466</v>
      </c>
    </row>
    <row r="730" spans="1:16" x14ac:dyDescent="0.2">
      <c r="A730" s="120" t="s">
        <v>5498</v>
      </c>
      <c r="B730" s="121" t="s">
        <v>5550</v>
      </c>
      <c r="C730" s="131">
        <v>80000000</v>
      </c>
      <c r="D730" s="122" t="s">
        <v>909</v>
      </c>
      <c r="E730" s="120" t="s">
        <v>466</v>
      </c>
      <c r="F730" s="122" t="s">
        <v>926</v>
      </c>
      <c r="G730" s="121" t="s">
        <v>927</v>
      </c>
      <c r="H730" s="122">
        <v>1</v>
      </c>
      <c r="I730" s="123">
        <v>0</v>
      </c>
      <c r="J730" s="120" t="s">
        <v>1499</v>
      </c>
      <c r="K730" s="131">
        <v>0</v>
      </c>
      <c r="L730" s="124">
        <v>42766</v>
      </c>
      <c r="M730" s="131">
        <v>0</v>
      </c>
      <c r="N730" s="131">
        <v>0</v>
      </c>
      <c r="P730" s="132" t="s">
        <v>466</v>
      </c>
    </row>
    <row r="731" spans="1:16" x14ac:dyDescent="0.2">
      <c r="A731" s="120" t="s">
        <v>6134</v>
      </c>
      <c r="B731" s="121" t="s">
        <v>6497</v>
      </c>
      <c r="C731" s="131">
        <v>7666000</v>
      </c>
      <c r="D731" s="122" t="s">
        <v>909</v>
      </c>
      <c r="E731" s="120" t="s">
        <v>466</v>
      </c>
      <c r="F731" s="122" t="s">
        <v>926</v>
      </c>
      <c r="G731" s="121" t="s">
        <v>927</v>
      </c>
      <c r="H731" s="122">
        <v>1</v>
      </c>
      <c r="I731" s="123">
        <v>0</v>
      </c>
      <c r="J731" s="120" t="s">
        <v>1499</v>
      </c>
      <c r="K731" s="131">
        <v>0</v>
      </c>
      <c r="L731" s="124">
        <v>42766</v>
      </c>
      <c r="M731" s="131">
        <v>0</v>
      </c>
      <c r="N731" s="131">
        <v>0</v>
      </c>
      <c r="P731" s="132" t="s">
        <v>466</v>
      </c>
    </row>
    <row r="732" spans="1:16" x14ac:dyDescent="0.2">
      <c r="A732" s="120" t="s">
        <v>5759</v>
      </c>
      <c r="B732" s="121" t="s">
        <v>5855</v>
      </c>
      <c r="C732" s="131">
        <v>62965432.890000001</v>
      </c>
      <c r="D732" s="122" t="s">
        <v>909</v>
      </c>
      <c r="E732" s="120" t="s">
        <v>466</v>
      </c>
      <c r="F732" s="122" t="s">
        <v>926</v>
      </c>
      <c r="G732" s="121" t="s">
        <v>927</v>
      </c>
      <c r="H732" s="122">
        <v>1</v>
      </c>
      <c r="I732" s="123">
        <v>0</v>
      </c>
      <c r="J732" s="120" t="s">
        <v>1499</v>
      </c>
      <c r="K732" s="131">
        <v>0</v>
      </c>
      <c r="L732" s="124">
        <v>42766</v>
      </c>
      <c r="M732" s="131">
        <v>0</v>
      </c>
      <c r="N732" s="131">
        <v>0</v>
      </c>
      <c r="P732" s="132" t="s">
        <v>466</v>
      </c>
    </row>
    <row r="733" spans="1:16" x14ac:dyDescent="0.2">
      <c r="A733" s="120" t="s">
        <v>2921</v>
      </c>
      <c r="B733" s="121" t="s">
        <v>2992</v>
      </c>
      <c r="C733" s="131">
        <v>50000000</v>
      </c>
      <c r="D733" s="122" t="s">
        <v>909</v>
      </c>
      <c r="E733" s="120" t="s">
        <v>973</v>
      </c>
      <c r="F733" s="122" t="s">
        <v>926</v>
      </c>
      <c r="G733" s="121" t="s">
        <v>927</v>
      </c>
      <c r="H733" s="122">
        <v>1</v>
      </c>
      <c r="I733" s="123">
        <v>0</v>
      </c>
      <c r="J733" s="120" t="s">
        <v>1499</v>
      </c>
      <c r="K733" s="131">
        <v>0</v>
      </c>
      <c r="L733" s="124">
        <v>42766</v>
      </c>
      <c r="M733" s="131">
        <v>0</v>
      </c>
      <c r="N733" s="131">
        <v>0</v>
      </c>
      <c r="P733" s="132" t="s">
        <v>466</v>
      </c>
    </row>
    <row r="734" spans="1:16" x14ac:dyDescent="0.2">
      <c r="A734" s="120" t="s">
        <v>3932</v>
      </c>
      <c r="B734" s="121" t="s">
        <v>4018</v>
      </c>
      <c r="C734" s="131">
        <v>27142717.16</v>
      </c>
      <c r="D734" s="122" t="s">
        <v>909</v>
      </c>
      <c r="E734" s="120" t="s">
        <v>950</v>
      </c>
      <c r="F734" s="122" t="s">
        <v>926</v>
      </c>
      <c r="G734" s="121" t="s">
        <v>927</v>
      </c>
      <c r="H734" s="122">
        <v>1</v>
      </c>
      <c r="I734" s="123">
        <v>0</v>
      </c>
      <c r="J734" s="120" t="s">
        <v>1499</v>
      </c>
      <c r="K734" s="131">
        <v>0</v>
      </c>
      <c r="L734" s="124">
        <v>42766</v>
      </c>
      <c r="M734" s="131">
        <v>0</v>
      </c>
      <c r="N734" s="131">
        <v>0</v>
      </c>
      <c r="P734" s="132" t="s">
        <v>466</v>
      </c>
    </row>
    <row r="735" spans="1:16" x14ac:dyDescent="0.2">
      <c r="A735" s="120" t="s">
        <v>4947</v>
      </c>
      <c r="B735" s="121" t="s">
        <v>5064</v>
      </c>
      <c r="C735" s="131">
        <v>24000000</v>
      </c>
      <c r="D735" s="122" t="s">
        <v>909</v>
      </c>
      <c r="E735" s="120" t="s">
        <v>1480</v>
      </c>
      <c r="F735" s="122" t="s">
        <v>926</v>
      </c>
      <c r="G735" s="121" t="s">
        <v>927</v>
      </c>
      <c r="H735" s="122">
        <v>2</v>
      </c>
      <c r="I735" s="123">
        <v>0.01</v>
      </c>
      <c r="J735" s="120" t="s">
        <v>5065</v>
      </c>
      <c r="K735" s="131">
        <v>240000</v>
      </c>
      <c r="L735" s="124">
        <v>42766</v>
      </c>
      <c r="M735" s="131">
        <v>0</v>
      </c>
      <c r="N735" s="131">
        <v>0</v>
      </c>
      <c r="P735" s="132" t="s">
        <v>466</v>
      </c>
    </row>
    <row r="736" spans="1:16" x14ac:dyDescent="0.2">
      <c r="A736" s="120" t="s">
        <v>5224</v>
      </c>
      <c r="B736" s="121" t="s">
        <v>5277</v>
      </c>
      <c r="C736" s="131">
        <v>17000000</v>
      </c>
      <c r="D736" s="122" t="s">
        <v>909</v>
      </c>
      <c r="E736" s="120" t="s">
        <v>1763</v>
      </c>
      <c r="F736" s="122" t="s">
        <v>926</v>
      </c>
      <c r="G736" s="121" t="s">
        <v>927</v>
      </c>
      <c r="H736" s="122">
        <v>1</v>
      </c>
      <c r="I736" s="123">
        <v>0</v>
      </c>
      <c r="J736" s="120" t="s">
        <v>1499</v>
      </c>
      <c r="K736" s="131">
        <v>0</v>
      </c>
      <c r="L736" s="124">
        <v>42766</v>
      </c>
      <c r="M736" s="131">
        <v>0</v>
      </c>
      <c r="N736" s="131">
        <v>0</v>
      </c>
      <c r="P736" s="132" t="s">
        <v>466</v>
      </c>
    </row>
    <row r="737" spans="1:18" x14ac:dyDescent="0.2">
      <c r="A737" s="120" t="s">
        <v>5380</v>
      </c>
      <c r="B737" s="121" t="s">
        <v>5551</v>
      </c>
      <c r="C737" s="131">
        <v>52000000</v>
      </c>
      <c r="D737" s="122" t="s">
        <v>909</v>
      </c>
      <c r="E737" s="120" t="s">
        <v>1763</v>
      </c>
      <c r="F737" s="122" t="s">
        <v>926</v>
      </c>
      <c r="G737" s="121" t="s">
        <v>927</v>
      </c>
      <c r="H737" s="122">
        <v>1</v>
      </c>
      <c r="I737" s="123">
        <v>0</v>
      </c>
      <c r="J737" s="120" t="s">
        <v>1499</v>
      </c>
      <c r="K737" s="131">
        <v>0</v>
      </c>
      <c r="L737" s="124">
        <v>42766</v>
      </c>
      <c r="M737" s="131">
        <v>0</v>
      </c>
      <c r="N737" s="131">
        <v>0</v>
      </c>
      <c r="P737" s="132" t="s">
        <v>466</v>
      </c>
    </row>
    <row r="738" spans="1:18" x14ac:dyDescent="0.2">
      <c r="A738" s="120" t="s">
        <v>5921</v>
      </c>
      <c r="B738" s="121" t="s">
        <v>5082</v>
      </c>
      <c r="C738" s="131">
        <v>124100000</v>
      </c>
      <c r="D738" s="122" t="s">
        <v>909</v>
      </c>
      <c r="E738" s="120" t="s">
        <v>2668</v>
      </c>
      <c r="F738" s="122" t="s">
        <v>926</v>
      </c>
      <c r="G738" s="121" t="s">
        <v>927</v>
      </c>
      <c r="H738" s="122">
        <v>1</v>
      </c>
      <c r="I738" s="123">
        <v>0</v>
      </c>
      <c r="J738" s="120" t="s">
        <v>1499</v>
      </c>
      <c r="K738" s="131">
        <v>0</v>
      </c>
      <c r="L738" s="124">
        <v>42766</v>
      </c>
      <c r="M738" s="131">
        <v>0</v>
      </c>
      <c r="N738" s="131">
        <v>0</v>
      </c>
      <c r="P738" s="132" t="s">
        <v>466</v>
      </c>
    </row>
    <row r="739" spans="1:18" x14ac:dyDescent="0.2">
      <c r="A739" s="120" t="s">
        <v>6843</v>
      </c>
      <c r="B739" s="121" t="s">
        <v>7422</v>
      </c>
      <c r="C739" s="131">
        <v>10485250.130000001</v>
      </c>
      <c r="D739" s="122" t="s">
        <v>909</v>
      </c>
      <c r="E739" s="120" t="s">
        <v>6735</v>
      </c>
      <c r="F739" s="122" t="s">
        <v>926</v>
      </c>
      <c r="G739" s="121" t="s">
        <v>927</v>
      </c>
      <c r="H739" s="122">
        <v>1</v>
      </c>
      <c r="I739" s="123">
        <v>0</v>
      </c>
      <c r="J739" s="120" t="s">
        <v>1499</v>
      </c>
      <c r="K739" s="131">
        <v>0</v>
      </c>
      <c r="L739" s="124">
        <v>42766</v>
      </c>
      <c r="M739" s="131">
        <v>0</v>
      </c>
      <c r="N739" s="131">
        <v>0</v>
      </c>
      <c r="P739" s="132" t="s">
        <v>466</v>
      </c>
    </row>
    <row r="740" spans="1:18" x14ac:dyDescent="0.2">
      <c r="A740" s="120" t="s">
        <v>3925</v>
      </c>
      <c r="B740" s="121" t="s">
        <v>4019</v>
      </c>
      <c r="C740" s="131">
        <v>500000000</v>
      </c>
      <c r="D740" s="122" t="s">
        <v>909</v>
      </c>
      <c r="E740" s="120" t="s">
        <v>3593</v>
      </c>
      <c r="F740" s="122" t="s">
        <v>926</v>
      </c>
      <c r="G740" s="121" t="s">
        <v>927</v>
      </c>
      <c r="H740" s="122">
        <v>1</v>
      </c>
      <c r="I740" s="123">
        <v>0</v>
      </c>
      <c r="J740" s="120" t="s">
        <v>1499</v>
      </c>
      <c r="K740" s="131">
        <v>0</v>
      </c>
      <c r="L740" s="124">
        <v>42766</v>
      </c>
      <c r="M740" s="131">
        <v>0</v>
      </c>
      <c r="N740" s="131">
        <v>0</v>
      </c>
      <c r="P740" s="132" t="s">
        <v>466</v>
      </c>
    </row>
    <row r="741" spans="1:18" x14ac:dyDescent="0.2">
      <c r="A741" s="120" t="s">
        <v>7058</v>
      </c>
      <c r="B741" s="121" t="s">
        <v>7423</v>
      </c>
      <c r="C741" s="131">
        <v>4500000000</v>
      </c>
      <c r="D741" s="122" t="s">
        <v>909</v>
      </c>
      <c r="E741" s="120" t="s">
        <v>5126</v>
      </c>
      <c r="F741" s="122" t="s">
        <v>926</v>
      </c>
      <c r="G741" s="121" t="s">
        <v>927</v>
      </c>
      <c r="H741" s="122">
        <v>1</v>
      </c>
      <c r="I741" s="123">
        <v>0</v>
      </c>
      <c r="J741" s="120" t="s">
        <v>1499</v>
      </c>
      <c r="K741" s="131">
        <v>0</v>
      </c>
      <c r="L741" s="124">
        <v>42766</v>
      </c>
      <c r="M741" s="131">
        <v>0</v>
      </c>
      <c r="N741" s="131">
        <v>0</v>
      </c>
      <c r="P741" s="132" t="s">
        <v>466</v>
      </c>
    </row>
    <row r="742" spans="1:18" x14ac:dyDescent="0.2">
      <c r="A742" s="120" t="s">
        <v>6420</v>
      </c>
      <c r="B742" s="121" t="s">
        <v>6498</v>
      </c>
      <c r="C742" s="131">
        <v>6000000000</v>
      </c>
      <c r="D742" s="122" t="s">
        <v>909</v>
      </c>
      <c r="E742" s="120" t="s">
        <v>938</v>
      </c>
      <c r="F742" s="122" t="s">
        <v>926</v>
      </c>
      <c r="G742" s="121" t="s">
        <v>927</v>
      </c>
      <c r="H742" s="122">
        <v>1</v>
      </c>
      <c r="I742" s="123">
        <v>0</v>
      </c>
      <c r="J742" s="120" t="s">
        <v>1499</v>
      </c>
      <c r="K742" s="131">
        <v>0</v>
      </c>
      <c r="L742" s="124">
        <v>42766</v>
      </c>
      <c r="M742" s="131">
        <v>0</v>
      </c>
      <c r="N742" s="131">
        <v>0</v>
      </c>
      <c r="P742" s="132" t="s">
        <v>466</v>
      </c>
    </row>
    <row r="743" spans="1:18" x14ac:dyDescent="0.2">
      <c r="A743" s="120" t="s">
        <v>6860</v>
      </c>
      <c r="B743" s="121" t="s">
        <v>7424</v>
      </c>
      <c r="C743" s="131">
        <v>150000000</v>
      </c>
      <c r="D743" s="122" t="s">
        <v>909</v>
      </c>
      <c r="E743" s="120" t="s">
        <v>466</v>
      </c>
      <c r="F743" s="122" t="s">
        <v>926</v>
      </c>
      <c r="G743" s="121" t="s">
        <v>927</v>
      </c>
      <c r="H743" s="122">
        <v>1</v>
      </c>
      <c r="I743" s="123">
        <v>0</v>
      </c>
      <c r="J743" s="120" t="s">
        <v>1499</v>
      </c>
      <c r="K743" s="131">
        <v>0</v>
      </c>
      <c r="L743" s="124">
        <v>42766</v>
      </c>
      <c r="M743" s="131">
        <v>0</v>
      </c>
      <c r="N743" s="131">
        <v>0</v>
      </c>
      <c r="P743" s="132" t="s">
        <v>466</v>
      </c>
    </row>
    <row r="744" spans="1:18" x14ac:dyDescent="0.2">
      <c r="A744" s="120" t="s">
        <v>6863</v>
      </c>
      <c r="B744" s="121" t="s">
        <v>7425</v>
      </c>
      <c r="C744" s="131">
        <v>900000000</v>
      </c>
      <c r="D744" s="122" t="s">
        <v>909</v>
      </c>
      <c r="E744" s="120" t="s">
        <v>466</v>
      </c>
      <c r="F744" s="122" t="s">
        <v>926</v>
      </c>
      <c r="G744" s="121" t="s">
        <v>927</v>
      </c>
      <c r="H744" s="122">
        <v>1</v>
      </c>
      <c r="I744" s="123">
        <v>0</v>
      </c>
      <c r="J744" s="120" t="s">
        <v>1499</v>
      </c>
      <c r="K744" s="131">
        <v>0</v>
      </c>
      <c r="L744" s="124">
        <v>42766</v>
      </c>
      <c r="M744" s="131">
        <v>0</v>
      </c>
      <c r="N744" s="131">
        <v>0</v>
      </c>
      <c r="P744" s="132" t="s">
        <v>466</v>
      </c>
    </row>
    <row r="745" spans="1:18" x14ac:dyDescent="0.2">
      <c r="A745" s="120" t="s">
        <v>5856</v>
      </c>
      <c r="B745" s="121" t="s">
        <v>5857</v>
      </c>
      <c r="C745" s="131">
        <v>20156000</v>
      </c>
      <c r="D745" s="122" t="s">
        <v>909</v>
      </c>
      <c r="E745" s="120" t="s">
        <v>466</v>
      </c>
      <c r="F745" s="122" t="s">
        <v>926</v>
      </c>
      <c r="G745" s="121" t="s">
        <v>927</v>
      </c>
      <c r="H745" s="122">
        <v>1</v>
      </c>
      <c r="I745" s="123">
        <v>0</v>
      </c>
      <c r="J745" s="120" t="s">
        <v>1499</v>
      </c>
      <c r="K745" s="131">
        <v>0</v>
      </c>
      <c r="L745" s="124">
        <v>42766</v>
      </c>
      <c r="M745" s="131">
        <v>0</v>
      </c>
      <c r="N745" s="131">
        <v>0</v>
      </c>
      <c r="P745" s="132" t="s">
        <v>466</v>
      </c>
      <c r="Q745" s="108">
        <v>0</v>
      </c>
      <c r="R745" s="108">
        <v>0</v>
      </c>
    </row>
    <row r="746" spans="1:18" x14ac:dyDescent="0.2">
      <c r="A746" s="120" t="s">
        <v>7793</v>
      </c>
      <c r="B746" s="121" t="s">
        <v>8129</v>
      </c>
      <c r="C746" s="131">
        <v>18657938.579999998</v>
      </c>
      <c r="D746" s="122" t="s">
        <v>909</v>
      </c>
      <c r="E746" s="120" t="s">
        <v>466</v>
      </c>
      <c r="F746" s="122" t="s">
        <v>926</v>
      </c>
      <c r="G746" s="121" t="s">
        <v>927</v>
      </c>
      <c r="H746" s="122">
        <v>1</v>
      </c>
      <c r="I746" s="123">
        <v>0</v>
      </c>
      <c r="J746" s="120" t="s">
        <v>1499</v>
      </c>
      <c r="K746" s="131">
        <v>0</v>
      </c>
      <c r="L746" s="124">
        <v>42766</v>
      </c>
      <c r="M746" s="131">
        <v>0</v>
      </c>
      <c r="N746" s="131">
        <v>0</v>
      </c>
      <c r="P746" s="132" t="s">
        <v>466</v>
      </c>
    </row>
    <row r="747" spans="1:18" x14ac:dyDescent="0.2">
      <c r="A747" s="120" t="s">
        <v>4951</v>
      </c>
      <c r="B747" s="121" t="s">
        <v>5066</v>
      </c>
      <c r="C747" s="131">
        <v>64204170</v>
      </c>
      <c r="D747" s="122" t="s">
        <v>909</v>
      </c>
      <c r="E747" s="120" t="s">
        <v>466</v>
      </c>
      <c r="F747" s="122" t="s">
        <v>926</v>
      </c>
      <c r="G747" s="121" t="s">
        <v>927</v>
      </c>
      <c r="H747" s="122">
        <v>1</v>
      </c>
      <c r="I747" s="123">
        <v>0</v>
      </c>
      <c r="J747" s="120" t="s">
        <v>1499</v>
      </c>
      <c r="K747" s="131">
        <v>0</v>
      </c>
      <c r="L747" s="124">
        <v>42766</v>
      </c>
      <c r="M747" s="131">
        <v>0</v>
      </c>
      <c r="N747" s="131">
        <v>0</v>
      </c>
      <c r="P747" s="132" t="s">
        <v>466</v>
      </c>
    </row>
    <row r="748" spans="1:18" x14ac:dyDescent="0.2">
      <c r="A748" s="120" t="s">
        <v>6354</v>
      </c>
      <c r="B748" s="121" t="s">
        <v>6499</v>
      </c>
      <c r="C748" s="131">
        <v>198687950</v>
      </c>
      <c r="D748" s="122" t="s">
        <v>909</v>
      </c>
      <c r="E748" s="120" t="s">
        <v>466</v>
      </c>
      <c r="F748" s="122" t="s">
        <v>926</v>
      </c>
      <c r="G748" s="121" t="s">
        <v>927</v>
      </c>
      <c r="H748" s="122">
        <v>1</v>
      </c>
      <c r="I748" s="123">
        <v>0</v>
      </c>
      <c r="J748" s="120" t="s">
        <v>1499</v>
      </c>
      <c r="K748" s="131">
        <v>0</v>
      </c>
      <c r="L748" s="124">
        <v>42766</v>
      </c>
      <c r="M748" s="131">
        <v>0</v>
      </c>
      <c r="N748" s="131">
        <v>0</v>
      </c>
      <c r="P748" s="132" t="s">
        <v>466</v>
      </c>
    </row>
    <row r="749" spans="1:18" x14ac:dyDescent="0.2">
      <c r="A749" s="120" t="s">
        <v>6786</v>
      </c>
      <c r="B749" s="121" t="s">
        <v>7426</v>
      </c>
      <c r="C749" s="131">
        <v>50000000</v>
      </c>
      <c r="D749" s="122" t="s">
        <v>909</v>
      </c>
      <c r="E749" s="120" t="s">
        <v>466</v>
      </c>
      <c r="F749" s="122" t="s">
        <v>926</v>
      </c>
      <c r="G749" s="121" t="s">
        <v>927</v>
      </c>
      <c r="H749" s="122">
        <v>1</v>
      </c>
      <c r="I749" s="123">
        <v>0</v>
      </c>
      <c r="J749" s="120" t="s">
        <v>1499</v>
      </c>
      <c r="K749" s="131">
        <v>0</v>
      </c>
      <c r="L749" s="124">
        <v>42766</v>
      </c>
      <c r="M749" s="131">
        <v>0</v>
      </c>
      <c r="N749" s="131">
        <v>0</v>
      </c>
      <c r="P749" s="132" t="s">
        <v>466</v>
      </c>
    </row>
    <row r="750" spans="1:18" x14ac:dyDescent="0.2">
      <c r="A750" s="120" t="s">
        <v>2954</v>
      </c>
      <c r="B750" s="121" t="s">
        <v>8130</v>
      </c>
      <c r="C750" s="131">
        <v>129000000</v>
      </c>
      <c r="D750" s="122" t="s">
        <v>909</v>
      </c>
      <c r="E750" s="120" t="s">
        <v>941</v>
      </c>
      <c r="F750" s="122" t="s">
        <v>926</v>
      </c>
      <c r="G750" s="121" t="s">
        <v>927</v>
      </c>
      <c r="H750" s="122">
        <v>1</v>
      </c>
      <c r="I750" s="123">
        <v>0</v>
      </c>
      <c r="J750" s="120" t="s">
        <v>1499</v>
      </c>
      <c r="K750" s="131">
        <v>0</v>
      </c>
      <c r="L750" s="124">
        <v>42766</v>
      </c>
      <c r="M750" s="131">
        <v>0</v>
      </c>
      <c r="N750" s="131">
        <v>0</v>
      </c>
      <c r="P750" s="132" t="s">
        <v>466</v>
      </c>
    </row>
    <row r="751" spans="1:18" x14ac:dyDescent="0.2">
      <c r="A751" s="120" t="s">
        <v>3727</v>
      </c>
      <c r="B751" s="121" t="s">
        <v>3770</v>
      </c>
      <c r="C751" s="131">
        <v>120000000</v>
      </c>
      <c r="D751" s="122" t="s">
        <v>909</v>
      </c>
      <c r="E751" s="120" t="s">
        <v>958</v>
      </c>
      <c r="F751" s="122" t="s">
        <v>926</v>
      </c>
      <c r="G751" s="121" t="s">
        <v>927</v>
      </c>
      <c r="H751" s="122">
        <v>1</v>
      </c>
      <c r="I751" s="123">
        <v>0</v>
      </c>
      <c r="J751" s="120" t="s">
        <v>1499</v>
      </c>
      <c r="K751" s="131">
        <v>0</v>
      </c>
      <c r="L751" s="124">
        <v>42766</v>
      </c>
      <c r="M751" s="131">
        <v>0</v>
      </c>
      <c r="N751" s="131">
        <v>0</v>
      </c>
      <c r="P751" s="132" t="s">
        <v>466</v>
      </c>
    </row>
    <row r="752" spans="1:18" x14ac:dyDescent="0.2">
      <c r="A752" s="120" t="s">
        <v>3994</v>
      </c>
      <c r="B752" s="121" t="s">
        <v>4020</v>
      </c>
      <c r="C752" s="131">
        <v>50000000</v>
      </c>
      <c r="D752" s="122" t="s">
        <v>909</v>
      </c>
      <c r="E752" s="120" t="s">
        <v>973</v>
      </c>
      <c r="F752" s="122" t="s">
        <v>926</v>
      </c>
      <c r="G752" s="121" t="s">
        <v>927</v>
      </c>
      <c r="H752" s="122">
        <v>1</v>
      </c>
      <c r="I752" s="123">
        <v>0</v>
      </c>
      <c r="J752" s="120" t="s">
        <v>1499</v>
      </c>
      <c r="K752" s="131">
        <v>0</v>
      </c>
      <c r="L752" s="124">
        <v>42766</v>
      </c>
      <c r="M752" s="131">
        <v>0</v>
      </c>
      <c r="N752" s="131">
        <v>0</v>
      </c>
      <c r="P752" s="132" t="s">
        <v>466</v>
      </c>
    </row>
    <row r="753" spans="1:18" x14ac:dyDescent="0.2">
      <c r="A753" s="120" t="s">
        <v>4700</v>
      </c>
      <c r="B753" s="121" t="s">
        <v>4886</v>
      </c>
      <c r="C753" s="131">
        <v>999986762.91999996</v>
      </c>
      <c r="D753" s="122" t="s">
        <v>909</v>
      </c>
      <c r="E753" s="120" t="s">
        <v>1764</v>
      </c>
      <c r="F753" s="122" t="s">
        <v>926</v>
      </c>
      <c r="G753" s="121" t="s">
        <v>927</v>
      </c>
      <c r="H753" s="122">
        <v>1</v>
      </c>
      <c r="I753" s="123">
        <v>0</v>
      </c>
      <c r="J753" s="120" t="s">
        <v>1499</v>
      </c>
      <c r="K753" s="131">
        <v>0</v>
      </c>
      <c r="L753" s="124">
        <v>42766</v>
      </c>
      <c r="M753" s="131">
        <v>0</v>
      </c>
      <c r="N753" s="131">
        <v>0</v>
      </c>
      <c r="P753" s="132" t="s">
        <v>466</v>
      </c>
    </row>
    <row r="754" spans="1:18" x14ac:dyDescent="0.2">
      <c r="A754" s="120" t="s">
        <v>5188</v>
      </c>
      <c r="B754" s="121" t="s">
        <v>5278</v>
      </c>
      <c r="C754" s="131">
        <v>158387226.69</v>
      </c>
      <c r="D754" s="122" t="s">
        <v>909</v>
      </c>
      <c r="E754" s="120" t="s">
        <v>952</v>
      </c>
      <c r="F754" s="122" t="s">
        <v>926</v>
      </c>
      <c r="G754" s="121" t="s">
        <v>927</v>
      </c>
      <c r="H754" s="122">
        <v>1</v>
      </c>
      <c r="I754" s="123">
        <v>0</v>
      </c>
      <c r="J754" s="120" t="s">
        <v>1499</v>
      </c>
      <c r="K754" s="131">
        <v>0</v>
      </c>
      <c r="L754" s="124">
        <v>42766</v>
      </c>
      <c r="M754" s="131">
        <v>0</v>
      </c>
      <c r="N754" s="131">
        <v>0</v>
      </c>
      <c r="P754" s="132" t="s">
        <v>466</v>
      </c>
    </row>
    <row r="755" spans="1:18" x14ac:dyDescent="0.2">
      <c r="A755" s="120" t="s">
        <v>5672</v>
      </c>
      <c r="B755" s="121" t="s">
        <v>5859</v>
      </c>
      <c r="C755" s="131">
        <v>409910000</v>
      </c>
      <c r="D755" s="122" t="s">
        <v>909</v>
      </c>
      <c r="E755" s="120" t="s">
        <v>954</v>
      </c>
      <c r="F755" s="122" t="s">
        <v>926</v>
      </c>
      <c r="G755" s="121" t="s">
        <v>927</v>
      </c>
      <c r="H755" s="122">
        <v>1</v>
      </c>
      <c r="I755" s="123">
        <v>0</v>
      </c>
      <c r="J755" s="120" t="s">
        <v>1499</v>
      </c>
      <c r="K755" s="131">
        <v>0</v>
      </c>
      <c r="L755" s="124">
        <v>42766</v>
      </c>
      <c r="M755" s="131">
        <v>0</v>
      </c>
      <c r="N755" s="131">
        <v>0</v>
      </c>
      <c r="P755" s="132" t="s">
        <v>466</v>
      </c>
    </row>
    <row r="756" spans="1:18" x14ac:dyDescent="0.2">
      <c r="A756" s="120" t="s">
        <v>3089</v>
      </c>
      <c r="B756" s="121" t="s">
        <v>3160</v>
      </c>
      <c r="C756" s="131">
        <v>40223517</v>
      </c>
      <c r="D756" s="122" t="s">
        <v>909</v>
      </c>
      <c r="E756" s="120" t="s">
        <v>3214</v>
      </c>
      <c r="F756" s="122" t="s">
        <v>926</v>
      </c>
      <c r="G756" s="121" t="s">
        <v>927</v>
      </c>
      <c r="H756" s="122">
        <v>1</v>
      </c>
      <c r="I756" s="123">
        <v>0</v>
      </c>
      <c r="J756" s="120" t="s">
        <v>1499</v>
      </c>
      <c r="K756" s="131">
        <v>0</v>
      </c>
      <c r="L756" s="124">
        <v>42766</v>
      </c>
      <c r="M756" s="131">
        <v>0</v>
      </c>
      <c r="N756" s="131">
        <v>0</v>
      </c>
      <c r="P756" s="132" t="s">
        <v>466</v>
      </c>
    </row>
    <row r="757" spans="1:18" x14ac:dyDescent="0.2">
      <c r="A757" s="120" t="s">
        <v>3631</v>
      </c>
      <c r="B757" s="121" t="s">
        <v>4010</v>
      </c>
      <c r="C757" s="131">
        <v>230646211.25999999</v>
      </c>
      <c r="D757" s="122" t="s">
        <v>909</v>
      </c>
      <c r="E757" s="120" t="s">
        <v>1257</v>
      </c>
      <c r="F757" s="122" t="s">
        <v>926</v>
      </c>
      <c r="G757" s="121" t="s">
        <v>927</v>
      </c>
      <c r="H757" s="122">
        <v>1</v>
      </c>
      <c r="I757" s="123">
        <v>0</v>
      </c>
      <c r="J757" s="120" t="s">
        <v>1499</v>
      </c>
      <c r="K757" s="131">
        <v>0</v>
      </c>
      <c r="L757" s="124">
        <v>42766</v>
      </c>
      <c r="M757" s="131">
        <v>0</v>
      </c>
      <c r="N757" s="131">
        <v>0</v>
      </c>
      <c r="P757" s="132" t="s">
        <v>466</v>
      </c>
    </row>
    <row r="758" spans="1:18" x14ac:dyDescent="0.2">
      <c r="A758" s="120" t="s">
        <v>6047</v>
      </c>
      <c r="B758" s="121" t="s">
        <v>6500</v>
      </c>
      <c r="C758" s="131">
        <v>835200000</v>
      </c>
      <c r="D758" s="122" t="s">
        <v>909</v>
      </c>
      <c r="E758" s="120" t="s">
        <v>4911</v>
      </c>
      <c r="F758" s="122" t="s">
        <v>926</v>
      </c>
      <c r="G758" s="121" t="s">
        <v>927</v>
      </c>
      <c r="H758" s="122">
        <v>1</v>
      </c>
      <c r="I758" s="123">
        <v>0</v>
      </c>
      <c r="J758" s="120" t="s">
        <v>1499</v>
      </c>
      <c r="K758" s="131">
        <v>0</v>
      </c>
      <c r="L758" s="124">
        <v>42766</v>
      </c>
      <c r="M758" s="131">
        <v>0</v>
      </c>
      <c r="N758" s="131">
        <v>835200000</v>
      </c>
      <c r="P758" s="132" t="s">
        <v>466</v>
      </c>
      <c r="Q758" s="108">
        <v>0</v>
      </c>
      <c r="R758" s="108">
        <v>1</v>
      </c>
    </row>
    <row r="759" spans="1:18" x14ac:dyDescent="0.2">
      <c r="A759" s="120" t="s">
        <v>7733</v>
      </c>
      <c r="B759" s="121" t="s">
        <v>8131</v>
      </c>
      <c r="C759" s="131">
        <v>399000000</v>
      </c>
      <c r="D759" s="122" t="s">
        <v>909</v>
      </c>
      <c r="E759" s="120" t="s">
        <v>466</v>
      </c>
      <c r="F759" s="122" t="s">
        <v>926</v>
      </c>
      <c r="G759" s="121" t="s">
        <v>927</v>
      </c>
      <c r="H759" s="122">
        <v>1</v>
      </c>
      <c r="I759" s="123">
        <v>0</v>
      </c>
      <c r="J759" s="120" t="s">
        <v>1499</v>
      </c>
      <c r="K759" s="131">
        <v>0</v>
      </c>
      <c r="L759" s="124">
        <v>42766</v>
      </c>
      <c r="M759" s="131">
        <v>0</v>
      </c>
      <c r="N759" s="131">
        <v>0</v>
      </c>
      <c r="P759" s="132" t="s">
        <v>466</v>
      </c>
    </row>
    <row r="760" spans="1:18" x14ac:dyDescent="0.2">
      <c r="A760" s="120" t="s">
        <v>6410</v>
      </c>
      <c r="B760" s="121" t="s">
        <v>6501</v>
      </c>
      <c r="C760" s="131">
        <v>29959541.539999999</v>
      </c>
      <c r="D760" s="122" t="s">
        <v>909</v>
      </c>
      <c r="E760" s="120" t="s">
        <v>466</v>
      </c>
      <c r="F760" s="122" t="s">
        <v>926</v>
      </c>
      <c r="G760" s="121" t="s">
        <v>927</v>
      </c>
      <c r="H760" s="122">
        <v>1</v>
      </c>
      <c r="I760" s="123">
        <v>0</v>
      </c>
      <c r="J760" s="120" t="s">
        <v>1499</v>
      </c>
      <c r="K760" s="131">
        <v>0</v>
      </c>
      <c r="L760" s="124">
        <v>42766</v>
      </c>
      <c r="M760" s="131">
        <v>0</v>
      </c>
      <c r="N760" s="131">
        <v>0</v>
      </c>
      <c r="P760" s="132" t="s">
        <v>466</v>
      </c>
    </row>
    <row r="761" spans="1:18" x14ac:dyDescent="0.2">
      <c r="A761" s="120" t="s">
        <v>3059</v>
      </c>
      <c r="B761" s="121" t="s">
        <v>1470</v>
      </c>
      <c r="C761" s="131">
        <v>3900000</v>
      </c>
      <c r="D761" s="122" t="s">
        <v>909</v>
      </c>
      <c r="E761" s="120" t="s">
        <v>951</v>
      </c>
      <c r="F761" s="122" t="s">
        <v>926</v>
      </c>
      <c r="G761" s="121" t="s">
        <v>927</v>
      </c>
      <c r="H761" s="122">
        <v>1</v>
      </c>
      <c r="I761" s="123">
        <v>0</v>
      </c>
      <c r="J761" s="120" t="s">
        <v>1499</v>
      </c>
      <c r="K761" s="131">
        <v>0</v>
      </c>
      <c r="L761" s="124">
        <v>42766</v>
      </c>
      <c r="M761" s="131">
        <v>0</v>
      </c>
      <c r="N761" s="131">
        <v>0</v>
      </c>
      <c r="P761" s="132" t="s">
        <v>466</v>
      </c>
      <c r="Q761" s="108">
        <v>0</v>
      </c>
      <c r="R761" s="108">
        <v>0</v>
      </c>
    </row>
    <row r="762" spans="1:18" x14ac:dyDescent="0.2">
      <c r="A762" s="120" t="s">
        <v>3837</v>
      </c>
      <c r="B762" s="121" t="s">
        <v>3890</v>
      </c>
      <c r="C762" s="131">
        <v>560000000</v>
      </c>
      <c r="D762" s="122" t="s">
        <v>909</v>
      </c>
      <c r="E762" s="120" t="s">
        <v>958</v>
      </c>
      <c r="F762" s="122" t="s">
        <v>926</v>
      </c>
      <c r="G762" s="121" t="s">
        <v>927</v>
      </c>
      <c r="H762" s="122">
        <v>1</v>
      </c>
      <c r="I762" s="123">
        <v>0</v>
      </c>
      <c r="J762" s="120" t="s">
        <v>1499</v>
      </c>
      <c r="K762" s="131">
        <v>0</v>
      </c>
      <c r="L762" s="124">
        <v>42766</v>
      </c>
      <c r="M762" s="131">
        <v>0</v>
      </c>
      <c r="N762" s="131">
        <v>0</v>
      </c>
      <c r="P762" s="132" t="s">
        <v>466</v>
      </c>
    </row>
    <row r="763" spans="1:18" x14ac:dyDescent="0.2">
      <c r="A763" s="120" t="s">
        <v>5166</v>
      </c>
      <c r="B763" s="121" t="s">
        <v>5279</v>
      </c>
      <c r="C763" s="131">
        <v>250000000</v>
      </c>
      <c r="D763" s="122" t="s">
        <v>909</v>
      </c>
      <c r="E763" s="120" t="s">
        <v>3808</v>
      </c>
      <c r="F763" s="122" t="s">
        <v>926</v>
      </c>
      <c r="G763" s="121" t="s">
        <v>927</v>
      </c>
      <c r="H763" s="122">
        <v>1</v>
      </c>
      <c r="I763" s="123">
        <v>0</v>
      </c>
      <c r="J763" s="120" t="s">
        <v>1499</v>
      </c>
      <c r="K763" s="131">
        <v>0</v>
      </c>
      <c r="L763" s="124">
        <v>42766</v>
      </c>
      <c r="M763" s="131">
        <v>0</v>
      </c>
      <c r="N763" s="131">
        <v>0</v>
      </c>
      <c r="P763" s="132" t="s">
        <v>466</v>
      </c>
    </row>
    <row r="764" spans="1:18" x14ac:dyDescent="0.2">
      <c r="A764" s="120" t="s">
        <v>5476</v>
      </c>
      <c r="B764" s="121" t="s">
        <v>5552</v>
      </c>
      <c r="C764" s="131">
        <v>49000000</v>
      </c>
      <c r="D764" s="122" t="s">
        <v>909</v>
      </c>
      <c r="E764" s="120" t="s">
        <v>3027</v>
      </c>
      <c r="F764" s="122" t="s">
        <v>926</v>
      </c>
      <c r="G764" s="121" t="s">
        <v>927</v>
      </c>
      <c r="H764" s="122">
        <v>1</v>
      </c>
      <c r="I764" s="123">
        <v>0</v>
      </c>
      <c r="J764" s="120" t="s">
        <v>1499</v>
      </c>
      <c r="K764" s="131">
        <v>0</v>
      </c>
      <c r="L764" s="124">
        <v>42766</v>
      </c>
      <c r="M764" s="131">
        <v>0</v>
      </c>
      <c r="N764" s="131">
        <v>0</v>
      </c>
      <c r="P764" s="132" t="s">
        <v>466</v>
      </c>
    </row>
    <row r="765" spans="1:18" x14ac:dyDescent="0.2">
      <c r="A765" s="120" t="s">
        <v>6037</v>
      </c>
      <c r="B765" s="121" t="s">
        <v>6502</v>
      </c>
      <c r="C765" s="131">
        <v>10000000</v>
      </c>
      <c r="D765" s="122" t="s">
        <v>909</v>
      </c>
      <c r="E765" s="120" t="s">
        <v>1763</v>
      </c>
      <c r="F765" s="122" t="s">
        <v>926</v>
      </c>
      <c r="G765" s="121" t="s">
        <v>927</v>
      </c>
      <c r="H765" s="122">
        <v>1</v>
      </c>
      <c r="I765" s="123">
        <v>0</v>
      </c>
      <c r="J765" s="120" t="s">
        <v>1499</v>
      </c>
      <c r="K765" s="131">
        <v>0</v>
      </c>
      <c r="L765" s="124">
        <v>42766</v>
      </c>
      <c r="M765" s="131">
        <v>0</v>
      </c>
      <c r="N765" s="131">
        <v>0</v>
      </c>
      <c r="P765" s="132" t="s">
        <v>466</v>
      </c>
    </row>
    <row r="766" spans="1:18" x14ac:dyDescent="0.2">
      <c r="A766" s="120" t="s">
        <v>7792</v>
      </c>
      <c r="B766" s="121" t="s">
        <v>8132</v>
      </c>
      <c r="C766" s="131">
        <v>20000000</v>
      </c>
      <c r="D766" s="122" t="s">
        <v>909</v>
      </c>
      <c r="E766" s="120" t="s">
        <v>963</v>
      </c>
      <c r="F766" s="122" t="s">
        <v>926</v>
      </c>
      <c r="G766" s="121" t="s">
        <v>927</v>
      </c>
      <c r="H766" s="122">
        <v>2</v>
      </c>
      <c r="I766" s="123">
        <v>0.02</v>
      </c>
      <c r="J766" s="120" t="s">
        <v>8133</v>
      </c>
      <c r="K766" s="131">
        <v>400000</v>
      </c>
      <c r="L766" s="124">
        <v>42766</v>
      </c>
      <c r="M766" s="131">
        <v>0</v>
      </c>
      <c r="N766" s="131">
        <v>0</v>
      </c>
      <c r="P766" s="132" t="s">
        <v>466</v>
      </c>
    </row>
    <row r="767" spans="1:18" x14ac:dyDescent="0.2">
      <c r="A767" s="120" t="s">
        <v>5553</v>
      </c>
      <c r="B767" s="121" t="s">
        <v>2573</v>
      </c>
      <c r="C767" s="131">
        <v>9800000000</v>
      </c>
      <c r="D767" s="122" t="s">
        <v>909</v>
      </c>
      <c r="E767" s="120" t="s">
        <v>938</v>
      </c>
      <c r="F767" s="122" t="s">
        <v>926</v>
      </c>
      <c r="G767" s="121" t="s">
        <v>927</v>
      </c>
      <c r="H767" s="122">
        <v>1</v>
      </c>
      <c r="I767" s="123">
        <v>0</v>
      </c>
      <c r="J767" s="120" t="s">
        <v>1499</v>
      </c>
      <c r="K767" s="131">
        <v>0</v>
      </c>
      <c r="L767" s="124">
        <v>42766</v>
      </c>
      <c r="M767" s="131">
        <v>0</v>
      </c>
      <c r="N767" s="131">
        <v>0</v>
      </c>
      <c r="P767" s="132" t="s">
        <v>466</v>
      </c>
    </row>
    <row r="768" spans="1:18" x14ac:dyDescent="0.2">
      <c r="A768" s="120" t="s">
        <v>5487</v>
      </c>
      <c r="B768" s="121" t="s">
        <v>5554</v>
      </c>
      <c r="C768" s="131">
        <v>96360250.319999993</v>
      </c>
      <c r="D768" s="122" t="s">
        <v>909</v>
      </c>
      <c r="E768" s="120" t="s">
        <v>3214</v>
      </c>
      <c r="F768" s="122" t="s">
        <v>926</v>
      </c>
      <c r="G768" s="121" t="s">
        <v>927</v>
      </c>
      <c r="H768" s="122">
        <v>1</v>
      </c>
      <c r="I768" s="123">
        <v>0</v>
      </c>
      <c r="J768" s="120" t="s">
        <v>1499</v>
      </c>
      <c r="K768" s="131">
        <v>0</v>
      </c>
      <c r="L768" s="124">
        <v>42766</v>
      </c>
      <c r="M768" s="131">
        <v>0</v>
      </c>
      <c r="N768" s="131">
        <v>0</v>
      </c>
      <c r="P768" s="132" t="s">
        <v>466</v>
      </c>
    </row>
    <row r="769" spans="1:18" x14ac:dyDescent="0.2">
      <c r="A769" s="120" t="s">
        <v>5860</v>
      </c>
      <c r="B769" s="121" t="s">
        <v>5849</v>
      </c>
      <c r="C769" s="131">
        <v>321252865.36000001</v>
      </c>
      <c r="D769" s="122" t="s">
        <v>909</v>
      </c>
      <c r="E769" s="120" t="s">
        <v>5911</v>
      </c>
      <c r="F769" s="122" t="s">
        <v>926</v>
      </c>
      <c r="G769" s="121" t="s">
        <v>927</v>
      </c>
      <c r="H769" s="122">
        <v>1</v>
      </c>
      <c r="I769" s="123">
        <v>0</v>
      </c>
      <c r="J769" s="120" t="s">
        <v>1499</v>
      </c>
      <c r="K769" s="131">
        <v>0</v>
      </c>
      <c r="L769" s="124">
        <v>42766</v>
      </c>
      <c r="M769" s="131">
        <v>0</v>
      </c>
      <c r="N769" s="131">
        <v>0</v>
      </c>
      <c r="P769" s="132" t="s">
        <v>466</v>
      </c>
    </row>
    <row r="770" spans="1:18" x14ac:dyDescent="0.2">
      <c r="A770" s="120" t="s">
        <v>7867</v>
      </c>
      <c r="B770" s="121" t="s">
        <v>8134</v>
      </c>
      <c r="C770" s="131">
        <v>80000000</v>
      </c>
      <c r="D770" s="122" t="s">
        <v>909</v>
      </c>
      <c r="E770" s="120" t="s">
        <v>8471</v>
      </c>
      <c r="F770" s="122" t="s">
        <v>926</v>
      </c>
      <c r="G770" s="121" t="s">
        <v>927</v>
      </c>
      <c r="H770" s="122">
        <v>1</v>
      </c>
      <c r="I770" s="123">
        <v>0</v>
      </c>
      <c r="J770" s="120" t="s">
        <v>1499</v>
      </c>
      <c r="K770" s="131">
        <v>0</v>
      </c>
      <c r="L770" s="124">
        <v>42766</v>
      </c>
      <c r="M770" s="131">
        <v>0</v>
      </c>
      <c r="N770" s="131">
        <v>0</v>
      </c>
      <c r="P770" s="132" t="s">
        <v>466</v>
      </c>
    </row>
    <row r="771" spans="1:18" x14ac:dyDescent="0.2">
      <c r="A771" s="120" t="s">
        <v>6952</v>
      </c>
      <c r="B771" s="121" t="s">
        <v>7427</v>
      </c>
      <c r="C771" s="131">
        <v>20000000</v>
      </c>
      <c r="D771" s="122" t="s">
        <v>909</v>
      </c>
      <c r="E771" s="120" t="s">
        <v>466</v>
      </c>
      <c r="F771" s="122" t="s">
        <v>926</v>
      </c>
      <c r="G771" s="121" t="s">
        <v>927</v>
      </c>
      <c r="H771" s="122">
        <v>1</v>
      </c>
      <c r="I771" s="123">
        <v>0</v>
      </c>
      <c r="J771" s="120" t="s">
        <v>1499</v>
      </c>
      <c r="K771" s="131">
        <v>0</v>
      </c>
      <c r="L771" s="124">
        <v>42766</v>
      </c>
      <c r="M771" s="131">
        <v>0</v>
      </c>
      <c r="N771" s="131">
        <v>0</v>
      </c>
      <c r="P771" s="132" t="s">
        <v>466</v>
      </c>
    </row>
    <row r="772" spans="1:18" x14ac:dyDescent="0.2">
      <c r="A772" s="120" t="s">
        <v>5653</v>
      </c>
      <c r="B772" s="121" t="s">
        <v>5861</v>
      </c>
      <c r="C772" s="131">
        <v>113250000</v>
      </c>
      <c r="D772" s="122" t="s">
        <v>909</v>
      </c>
      <c r="E772" s="120" t="s">
        <v>466</v>
      </c>
      <c r="F772" s="122" t="s">
        <v>926</v>
      </c>
      <c r="G772" s="121" t="s">
        <v>927</v>
      </c>
      <c r="H772" s="122">
        <v>1</v>
      </c>
      <c r="I772" s="123">
        <v>0</v>
      </c>
      <c r="J772" s="120" t="s">
        <v>1499</v>
      </c>
      <c r="K772" s="131">
        <v>0</v>
      </c>
      <c r="L772" s="124">
        <v>42766</v>
      </c>
      <c r="M772" s="131">
        <v>0</v>
      </c>
      <c r="N772" s="131">
        <v>0</v>
      </c>
      <c r="P772" s="132" t="s">
        <v>466</v>
      </c>
    </row>
    <row r="773" spans="1:18" x14ac:dyDescent="0.2">
      <c r="A773" s="120" t="s">
        <v>6750</v>
      </c>
      <c r="B773" s="121" t="s">
        <v>7428</v>
      </c>
      <c r="C773" s="131">
        <v>176180724.44</v>
      </c>
      <c r="D773" s="122" t="s">
        <v>909</v>
      </c>
      <c r="E773" s="120" t="s">
        <v>466</v>
      </c>
      <c r="F773" s="122" t="s">
        <v>926</v>
      </c>
      <c r="G773" s="121" t="s">
        <v>927</v>
      </c>
      <c r="H773" s="122">
        <v>1</v>
      </c>
      <c r="I773" s="123">
        <v>0</v>
      </c>
      <c r="J773" s="120" t="s">
        <v>1499</v>
      </c>
      <c r="K773" s="131">
        <v>0</v>
      </c>
      <c r="L773" s="124">
        <v>42766</v>
      </c>
      <c r="M773" s="131">
        <v>0</v>
      </c>
      <c r="N773" s="131">
        <v>0</v>
      </c>
      <c r="P773" s="132" t="s">
        <v>466</v>
      </c>
    </row>
    <row r="774" spans="1:18" x14ac:dyDescent="0.2">
      <c r="A774" s="120" t="s">
        <v>1715</v>
      </c>
      <c r="B774" s="121" t="s">
        <v>8135</v>
      </c>
      <c r="C774" s="131">
        <v>160097310.91</v>
      </c>
      <c r="D774" s="122" t="s">
        <v>909</v>
      </c>
      <c r="E774" s="120" t="s">
        <v>1761</v>
      </c>
      <c r="F774" s="122" t="s">
        <v>926</v>
      </c>
      <c r="G774" s="121" t="s">
        <v>927</v>
      </c>
      <c r="H774" s="122">
        <v>1</v>
      </c>
      <c r="I774" s="123">
        <v>0</v>
      </c>
      <c r="J774" s="120" t="s">
        <v>2492</v>
      </c>
      <c r="K774" s="131">
        <v>0</v>
      </c>
      <c r="L774" s="124">
        <v>42766</v>
      </c>
      <c r="M774" s="131">
        <v>0</v>
      </c>
      <c r="N774" s="131">
        <v>0</v>
      </c>
      <c r="P774" s="132" t="s">
        <v>466</v>
      </c>
    </row>
    <row r="775" spans="1:18" x14ac:dyDescent="0.2">
      <c r="A775" s="120" t="s">
        <v>3812</v>
      </c>
      <c r="B775" s="121" t="s">
        <v>3891</v>
      </c>
      <c r="C775" s="131">
        <v>375000000</v>
      </c>
      <c r="D775" s="122" t="s">
        <v>909</v>
      </c>
      <c r="E775" s="120" t="s">
        <v>3919</v>
      </c>
      <c r="F775" s="122" t="s">
        <v>926</v>
      </c>
      <c r="G775" s="121" t="s">
        <v>927</v>
      </c>
      <c r="H775" s="122">
        <v>1</v>
      </c>
      <c r="I775" s="123">
        <v>0</v>
      </c>
      <c r="J775" s="120" t="s">
        <v>1499</v>
      </c>
      <c r="K775" s="131">
        <v>0</v>
      </c>
      <c r="L775" s="124">
        <v>42766</v>
      </c>
      <c r="M775" s="131">
        <v>0</v>
      </c>
      <c r="N775" s="131">
        <v>0</v>
      </c>
      <c r="P775" s="132" t="s">
        <v>466</v>
      </c>
    </row>
    <row r="776" spans="1:18" x14ac:dyDescent="0.2">
      <c r="A776" s="120" t="s">
        <v>3933</v>
      </c>
      <c r="B776" s="121" t="s">
        <v>8136</v>
      </c>
      <c r="C776" s="131">
        <v>179170000</v>
      </c>
      <c r="D776" s="122" t="s">
        <v>909</v>
      </c>
      <c r="E776" s="120" t="s">
        <v>941</v>
      </c>
      <c r="F776" s="122" t="s">
        <v>926</v>
      </c>
      <c r="G776" s="121" t="s">
        <v>927</v>
      </c>
      <c r="H776" s="122">
        <v>1</v>
      </c>
      <c r="I776" s="123">
        <v>0</v>
      </c>
      <c r="J776" s="120" t="s">
        <v>1499</v>
      </c>
      <c r="K776" s="131">
        <v>0</v>
      </c>
      <c r="L776" s="124">
        <v>42766</v>
      </c>
      <c r="M776" s="131">
        <v>0</v>
      </c>
      <c r="N776" s="131">
        <v>0</v>
      </c>
      <c r="P776" s="132" t="s">
        <v>466</v>
      </c>
    </row>
    <row r="777" spans="1:18" x14ac:dyDescent="0.2">
      <c r="A777" s="120" t="s">
        <v>4276</v>
      </c>
      <c r="B777" s="121" t="s">
        <v>4462</v>
      </c>
      <c r="C777" s="131">
        <v>17700000</v>
      </c>
      <c r="D777" s="122" t="s">
        <v>909</v>
      </c>
      <c r="E777" s="120" t="s">
        <v>941</v>
      </c>
      <c r="F777" s="122" t="s">
        <v>926</v>
      </c>
      <c r="G777" s="121" t="s">
        <v>927</v>
      </c>
      <c r="H777" s="122">
        <v>1</v>
      </c>
      <c r="I777" s="123">
        <v>0</v>
      </c>
      <c r="J777" s="120" t="s">
        <v>1499</v>
      </c>
      <c r="K777" s="131">
        <v>0</v>
      </c>
      <c r="L777" s="124">
        <v>42766</v>
      </c>
      <c r="M777" s="131">
        <v>0</v>
      </c>
      <c r="N777" s="131">
        <v>0</v>
      </c>
      <c r="P777" s="132" t="s">
        <v>466</v>
      </c>
    </row>
    <row r="778" spans="1:18" x14ac:dyDescent="0.2">
      <c r="A778" s="120" t="s">
        <v>4991</v>
      </c>
      <c r="B778" s="121" t="s">
        <v>5067</v>
      </c>
      <c r="C778" s="131">
        <v>933164644.38999999</v>
      </c>
      <c r="D778" s="122" t="s">
        <v>909</v>
      </c>
      <c r="E778" s="120" t="s">
        <v>1764</v>
      </c>
      <c r="F778" s="122" t="s">
        <v>926</v>
      </c>
      <c r="G778" s="121" t="s">
        <v>927</v>
      </c>
      <c r="H778" s="122">
        <v>1</v>
      </c>
      <c r="I778" s="123">
        <v>0</v>
      </c>
      <c r="J778" s="120" t="s">
        <v>1499</v>
      </c>
      <c r="K778" s="131">
        <v>0</v>
      </c>
      <c r="L778" s="124">
        <v>42766</v>
      </c>
      <c r="M778" s="131">
        <v>496411989.45999998</v>
      </c>
      <c r="N778" s="131">
        <v>0</v>
      </c>
      <c r="P778" s="132" t="s">
        <v>466</v>
      </c>
      <c r="Q778" s="108">
        <v>0</v>
      </c>
      <c r="R778" s="108">
        <v>0</v>
      </c>
    </row>
    <row r="779" spans="1:18" x14ac:dyDescent="0.2">
      <c r="A779" s="120" t="s">
        <v>7756</v>
      </c>
      <c r="B779" s="121" t="s">
        <v>8137</v>
      </c>
      <c r="C779" s="131">
        <v>257000000</v>
      </c>
      <c r="D779" s="122" t="s">
        <v>909</v>
      </c>
      <c r="E779" s="120" t="s">
        <v>3215</v>
      </c>
      <c r="F779" s="122" t="s">
        <v>926</v>
      </c>
      <c r="G779" s="121" t="s">
        <v>927</v>
      </c>
      <c r="H779" s="122">
        <v>1</v>
      </c>
      <c r="I779" s="123">
        <v>0</v>
      </c>
      <c r="J779" s="120" t="s">
        <v>1499</v>
      </c>
      <c r="K779" s="131">
        <v>0</v>
      </c>
      <c r="L779" s="124">
        <v>42766</v>
      </c>
      <c r="M779" s="131">
        <v>0</v>
      </c>
      <c r="N779" s="131">
        <v>0</v>
      </c>
      <c r="P779" s="132" t="s">
        <v>466</v>
      </c>
    </row>
    <row r="780" spans="1:18" x14ac:dyDescent="0.2">
      <c r="A780" s="120" t="s">
        <v>6381</v>
      </c>
      <c r="B780" s="121" t="s">
        <v>6503</v>
      </c>
      <c r="C780" s="131">
        <v>131550000</v>
      </c>
      <c r="D780" s="122" t="s">
        <v>909</v>
      </c>
      <c r="E780" s="120" t="s">
        <v>945</v>
      </c>
      <c r="F780" s="122" t="s">
        <v>926</v>
      </c>
      <c r="G780" s="121" t="s">
        <v>927</v>
      </c>
      <c r="H780" s="122">
        <v>1</v>
      </c>
      <c r="I780" s="123">
        <v>0</v>
      </c>
      <c r="J780" s="120" t="s">
        <v>1499</v>
      </c>
      <c r="K780" s="131">
        <v>0</v>
      </c>
      <c r="L780" s="124">
        <v>42766</v>
      </c>
      <c r="M780" s="131">
        <v>0</v>
      </c>
      <c r="N780" s="131">
        <v>0</v>
      </c>
      <c r="P780" s="132" t="s">
        <v>466</v>
      </c>
    </row>
    <row r="781" spans="1:18" x14ac:dyDescent="0.2">
      <c r="A781" s="120" t="s">
        <v>6861</v>
      </c>
      <c r="B781" s="121" t="s">
        <v>7429</v>
      </c>
      <c r="C781" s="131">
        <v>250000000</v>
      </c>
      <c r="D781" s="122" t="s">
        <v>909</v>
      </c>
      <c r="E781" s="120" t="s">
        <v>1314</v>
      </c>
      <c r="F781" s="122" t="s">
        <v>926</v>
      </c>
      <c r="G781" s="121" t="s">
        <v>927</v>
      </c>
      <c r="H781" s="122">
        <v>1</v>
      </c>
      <c r="I781" s="123">
        <v>0</v>
      </c>
      <c r="J781" s="120" t="s">
        <v>1499</v>
      </c>
      <c r="K781" s="131">
        <v>0</v>
      </c>
      <c r="L781" s="124">
        <v>42766</v>
      </c>
      <c r="M781" s="131">
        <v>0</v>
      </c>
      <c r="N781" s="131">
        <v>0</v>
      </c>
      <c r="P781" s="132" t="s">
        <v>466</v>
      </c>
    </row>
    <row r="782" spans="1:18" x14ac:dyDescent="0.2">
      <c r="A782" s="120" t="s">
        <v>7722</v>
      </c>
      <c r="B782" s="121" t="s">
        <v>8138</v>
      </c>
      <c r="C782" s="131">
        <v>100000000</v>
      </c>
      <c r="D782" s="122" t="s">
        <v>909</v>
      </c>
      <c r="E782" s="120" t="s">
        <v>973</v>
      </c>
      <c r="F782" s="122" t="s">
        <v>926</v>
      </c>
      <c r="G782" s="121" t="s">
        <v>927</v>
      </c>
      <c r="H782" s="122">
        <v>1</v>
      </c>
      <c r="I782" s="123">
        <v>0</v>
      </c>
      <c r="J782" s="120" t="s">
        <v>1499</v>
      </c>
      <c r="K782" s="131">
        <v>0</v>
      </c>
      <c r="L782" s="124">
        <v>42766</v>
      </c>
      <c r="M782" s="131">
        <v>0</v>
      </c>
      <c r="N782" s="131">
        <v>0</v>
      </c>
      <c r="P782" s="132" t="s">
        <v>466</v>
      </c>
    </row>
    <row r="783" spans="1:18" x14ac:dyDescent="0.2">
      <c r="A783" s="120" t="s">
        <v>6421</v>
      </c>
      <c r="B783" s="121" t="s">
        <v>6504</v>
      </c>
      <c r="C783" s="131">
        <v>6000000000</v>
      </c>
      <c r="D783" s="122" t="s">
        <v>909</v>
      </c>
      <c r="E783" s="120" t="s">
        <v>938</v>
      </c>
      <c r="F783" s="122" t="s">
        <v>926</v>
      </c>
      <c r="G783" s="121" t="s">
        <v>927</v>
      </c>
      <c r="H783" s="122">
        <v>1</v>
      </c>
      <c r="I783" s="123">
        <v>0</v>
      </c>
      <c r="J783" s="120" t="s">
        <v>1499</v>
      </c>
      <c r="K783" s="131">
        <v>0</v>
      </c>
      <c r="L783" s="124">
        <v>42766</v>
      </c>
      <c r="M783" s="131">
        <v>0</v>
      </c>
      <c r="N783" s="131">
        <v>0</v>
      </c>
      <c r="P783" s="132" t="s">
        <v>466</v>
      </c>
    </row>
    <row r="784" spans="1:18" x14ac:dyDescent="0.2">
      <c r="A784" s="120" t="s">
        <v>6973</v>
      </c>
      <c r="B784" s="121" t="s">
        <v>7430</v>
      </c>
      <c r="C784" s="131">
        <v>100304200</v>
      </c>
      <c r="D784" s="122" t="s">
        <v>909</v>
      </c>
      <c r="E784" s="120" t="s">
        <v>7591</v>
      </c>
      <c r="F784" s="122" t="s">
        <v>926</v>
      </c>
      <c r="G784" s="121" t="s">
        <v>927</v>
      </c>
      <c r="H784" s="122">
        <v>3</v>
      </c>
      <c r="I784" s="123">
        <v>0.23</v>
      </c>
      <c r="J784" s="120" t="s">
        <v>7431</v>
      </c>
      <c r="K784" s="131">
        <v>11534983</v>
      </c>
      <c r="L784" s="124">
        <v>42766</v>
      </c>
      <c r="M784" s="131">
        <v>0</v>
      </c>
      <c r="N784" s="131">
        <v>100304200</v>
      </c>
      <c r="P784" s="132" t="s">
        <v>466</v>
      </c>
      <c r="Q784" s="108">
        <v>0</v>
      </c>
      <c r="R784" s="108">
        <v>1</v>
      </c>
    </row>
    <row r="785" spans="1:16" x14ac:dyDescent="0.2">
      <c r="A785" s="120" t="s">
        <v>5499</v>
      </c>
      <c r="B785" s="121" t="s">
        <v>5555</v>
      </c>
      <c r="C785" s="131">
        <v>57000000</v>
      </c>
      <c r="D785" s="122" t="s">
        <v>909</v>
      </c>
      <c r="E785" s="120" t="s">
        <v>466</v>
      </c>
      <c r="F785" s="122" t="s">
        <v>926</v>
      </c>
      <c r="G785" s="121" t="s">
        <v>927</v>
      </c>
      <c r="H785" s="122">
        <v>1</v>
      </c>
      <c r="I785" s="123">
        <v>0</v>
      </c>
      <c r="J785" s="120" t="s">
        <v>1499</v>
      </c>
      <c r="K785" s="131">
        <v>0</v>
      </c>
      <c r="L785" s="124">
        <v>42766</v>
      </c>
      <c r="M785" s="131">
        <v>0</v>
      </c>
      <c r="N785" s="131">
        <v>0</v>
      </c>
      <c r="P785" s="132" t="s">
        <v>466</v>
      </c>
    </row>
    <row r="786" spans="1:16" x14ac:dyDescent="0.2">
      <c r="A786" s="120" t="s">
        <v>7046</v>
      </c>
      <c r="B786" s="121" t="s">
        <v>7432</v>
      </c>
      <c r="C786" s="131">
        <v>35802005.670000002</v>
      </c>
      <c r="D786" s="122" t="s">
        <v>909</v>
      </c>
      <c r="E786" s="120" t="s">
        <v>466</v>
      </c>
      <c r="F786" s="122" t="s">
        <v>926</v>
      </c>
      <c r="G786" s="121" t="s">
        <v>927</v>
      </c>
      <c r="H786" s="122">
        <v>1</v>
      </c>
      <c r="I786" s="123">
        <v>0</v>
      </c>
      <c r="J786" s="120" t="s">
        <v>1499</v>
      </c>
      <c r="K786" s="131">
        <v>0</v>
      </c>
      <c r="L786" s="124">
        <v>42766</v>
      </c>
      <c r="M786" s="131">
        <v>0</v>
      </c>
      <c r="N786" s="131">
        <v>0</v>
      </c>
      <c r="P786" s="132" t="s">
        <v>466</v>
      </c>
    </row>
    <row r="787" spans="1:16" x14ac:dyDescent="0.2">
      <c r="A787" s="120" t="s">
        <v>2977</v>
      </c>
      <c r="B787" s="121" t="s">
        <v>2994</v>
      </c>
      <c r="C787" s="131">
        <v>392000000</v>
      </c>
      <c r="D787" s="122" t="s">
        <v>909</v>
      </c>
      <c r="E787" s="120" t="s">
        <v>3026</v>
      </c>
      <c r="F787" s="122" t="s">
        <v>926</v>
      </c>
      <c r="G787" s="121" t="s">
        <v>927</v>
      </c>
      <c r="H787" s="122">
        <v>1</v>
      </c>
      <c r="I787" s="123">
        <v>0</v>
      </c>
      <c r="J787" s="120" t="s">
        <v>1499</v>
      </c>
      <c r="K787" s="131">
        <v>0</v>
      </c>
      <c r="L787" s="124">
        <v>42766</v>
      </c>
      <c r="M787" s="131">
        <v>0</v>
      </c>
      <c r="N787" s="131">
        <v>0</v>
      </c>
      <c r="P787" s="132" t="s">
        <v>466</v>
      </c>
    </row>
    <row r="788" spans="1:16" x14ac:dyDescent="0.2">
      <c r="A788" s="120" t="s">
        <v>3438</v>
      </c>
      <c r="B788" s="121" t="s">
        <v>8139</v>
      </c>
      <c r="C788" s="131">
        <v>105000000</v>
      </c>
      <c r="D788" s="122" t="s">
        <v>909</v>
      </c>
      <c r="E788" s="120" t="s">
        <v>3591</v>
      </c>
      <c r="F788" s="122" t="s">
        <v>926</v>
      </c>
      <c r="G788" s="121" t="s">
        <v>927</v>
      </c>
      <c r="H788" s="122">
        <v>1</v>
      </c>
      <c r="I788" s="123">
        <v>0</v>
      </c>
      <c r="J788" s="120" t="s">
        <v>1499</v>
      </c>
      <c r="K788" s="131">
        <v>0</v>
      </c>
      <c r="L788" s="124">
        <v>42766</v>
      </c>
      <c r="M788" s="131">
        <v>0</v>
      </c>
      <c r="N788" s="131">
        <v>0</v>
      </c>
      <c r="P788" s="132" t="s">
        <v>466</v>
      </c>
    </row>
    <row r="789" spans="1:16" x14ac:dyDescent="0.2">
      <c r="A789" s="120" t="s">
        <v>4064</v>
      </c>
      <c r="B789" s="121" t="s">
        <v>4463</v>
      </c>
      <c r="C789" s="131">
        <v>98000000</v>
      </c>
      <c r="D789" s="122" t="s">
        <v>909</v>
      </c>
      <c r="E789" s="120" t="s">
        <v>4053</v>
      </c>
      <c r="F789" s="122" t="s">
        <v>926</v>
      </c>
      <c r="G789" s="121" t="s">
        <v>927</v>
      </c>
      <c r="H789" s="122">
        <v>1</v>
      </c>
      <c r="I789" s="123">
        <v>0</v>
      </c>
      <c r="J789" s="120" t="s">
        <v>1499</v>
      </c>
      <c r="K789" s="131">
        <v>0</v>
      </c>
      <c r="L789" s="124">
        <v>42766</v>
      </c>
      <c r="M789" s="131">
        <v>0</v>
      </c>
      <c r="N789" s="131">
        <v>0</v>
      </c>
      <c r="P789" s="132" t="s">
        <v>466</v>
      </c>
    </row>
    <row r="790" spans="1:16" x14ac:dyDescent="0.2">
      <c r="A790" s="120" t="s">
        <v>5663</v>
      </c>
      <c r="B790" s="121" t="s">
        <v>5862</v>
      </c>
      <c r="C790" s="131">
        <v>79433429.519999996</v>
      </c>
      <c r="D790" s="122" t="s">
        <v>909</v>
      </c>
      <c r="E790" s="120" t="s">
        <v>3213</v>
      </c>
      <c r="F790" s="122" t="s">
        <v>926</v>
      </c>
      <c r="G790" s="121" t="s">
        <v>927</v>
      </c>
      <c r="H790" s="122">
        <v>2</v>
      </c>
      <c r="I790" s="123">
        <v>0.01</v>
      </c>
      <c r="J790" s="120" t="s">
        <v>7433</v>
      </c>
      <c r="K790" s="131">
        <v>794334.3</v>
      </c>
      <c r="L790" s="124">
        <v>42766</v>
      </c>
      <c r="M790" s="131">
        <v>0</v>
      </c>
      <c r="N790" s="131">
        <v>0</v>
      </c>
      <c r="P790" s="132" t="s">
        <v>466</v>
      </c>
    </row>
    <row r="791" spans="1:16" x14ac:dyDescent="0.2">
      <c r="A791" s="120" t="s">
        <v>5679</v>
      </c>
      <c r="B791" s="121" t="s">
        <v>2996</v>
      </c>
      <c r="C791" s="131">
        <v>545843553.96000004</v>
      </c>
      <c r="D791" s="122" t="s">
        <v>909</v>
      </c>
      <c r="E791" s="120" t="s">
        <v>974</v>
      </c>
      <c r="F791" s="122" t="s">
        <v>926</v>
      </c>
      <c r="G791" s="121" t="s">
        <v>927</v>
      </c>
      <c r="H791" s="122">
        <v>1</v>
      </c>
      <c r="I791" s="123">
        <v>0</v>
      </c>
      <c r="J791" s="120" t="s">
        <v>1499</v>
      </c>
      <c r="K791" s="131">
        <v>0</v>
      </c>
      <c r="L791" s="124">
        <v>42766</v>
      </c>
      <c r="M791" s="131">
        <v>0</v>
      </c>
      <c r="N791" s="131">
        <v>0</v>
      </c>
      <c r="P791" s="132" t="s">
        <v>466</v>
      </c>
    </row>
    <row r="792" spans="1:16" x14ac:dyDescent="0.2">
      <c r="A792" s="120" t="s">
        <v>6810</v>
      </c>
      <c r="B792" s="121" t="s">
        <v>7434</v>
      </c>
      <c r="C792" s="131">
        <v>78933334</v>
      </c>
      <c r="D792" s="122" t="s">
        <v>909</v>
      </c>
      <c r="E792" s="120" t="s">
        <v>2795</v>
      </c>
      <c r="F792" s="122" t="s">
        <v>926</v>
      </c>
      <c r="G792" s="121" t="s">
        <v>927</v>
      </c>
      <c r="H792" s="122">
        <v>1</v>
      </c>
      <c r="I792" s="123">
        <v>0</v>
      </c>
      <c r="J792" s="120" t="s">
        <v>1499</v>
      </c>
      <c r="K792" s="131">
        <v>0</v>
      </c>
      <c r="L792" s="124">
        <v>42766</v>
      </c>
      <c r="M792" s="131">
        <v>0</v>
      </c>
      <c r="N792" s="131">
        <v>0</v>
      </c>
      <c r="P792" s="132" t="s">
        <v>466</v>
      </c>
    </row>
    <row r="793" spans="1:16" x14ac:dyDescent="0.2">
      <c r="A793" s="120" t="s">
        <v>2939</v>
      </c>
      <c r="B793" s="121" t="s">
        <v>6505</v>
      </c>
      <c r="C793" s="131">
        <v>387405287.64999998</v>
      </c>
      <c r="D793" s="122" t="s">
        <v>909</v>
      </c>
      <c r="E793" s="120" t="s">
        <v>6736</v>
      </c>
      <c r="F793" s="122" t="s">
        <v>926</v>
      </c>
      <c r="G793" s="121" t="s">
        <v>927</v>
      </c>
      <c r="H793" s="122">
        <v>1</v>
      </c>
      <c r="I793" s="123">
        <v>0</v>
      </c>
      <c r="J793" s="120" t="s">
        <v>1499</v>
      </c>
      <c r="K793" s="131">
        <v>0</v>
      </c>
      <c r="L793" s="124">
        <v>42766</v>
      </c>
      <c r="M793" s="131">
        <v>0</v>
      </c>
      <c r="N793" s="131">
        <v>0</v>
      </c>
      <c r="P793" s="132" t="s">
        <v>466</v>
      </c>
    </row>
    <row r="794" spans="1:16" x14ac:dyDescent="0.2">
      <c r="A794" s="120" t="s">
        <v>3144</v>
      </c>
      <c r="B794" s="121" t="s">
        <v>4859</v>
      </c>
      <c r="C794" s="131">
        <v>467456759.66000003</v>
      </c>
      <c r="D794" s="122" t="s">
        <v>909</v>
      </c>
      <c r="E794" s="120" t="s">
        <v>1438</v>
      </c>
      <c r="F794" s="122" t="s">
        <v>926</v>
      </c>
      <c r="G794" s="121" t="s">
        <v>927</v>
      </c>
      <c r="H794" s="122">
        <v>1</v>
      </c>
      <c r="I794" s="123">
        <v>0</v>
      </c>
      <c r="J794" s="120" t="s">
        <v>1499</v>
      </c>
      <c r="K794" s="131">
        <v>0</v>
      </c>
      <c r="L794" s="124">
        <v>42766</v>
      </c>
      <c r="M794" s="131">
        <v>0</v>
      </c>
      <c r="N794" s="131">
        <v>0</v>
      </c>
      <c r="P794" s="132" t="s">
        <v>466</v>
      </c>
    </row>
    <row r="795" spans="1:16" x14ac:dyDescent="0.2">
      <c r="A795" s="120" t="s">
        <v>4944</v>
      </c>
      <c r="B795" s="121" t="s">
        <v>5068</v>
      </c>
      <c r="C795" s="131">
        <v>880187412.75999999</v>
      </c>
      <c r="D795" s="122" t="s">
        <v>909</v>
      </c>
      <c r="E795" s="120" t="s">
        <v>4910</v>
      </c>
      <c r="F795" s="122" t="s">
        <v>926</v>
      </c>
      <c r="G795" s="121" t="s">
        <v>927</v>
      </c>
      <c r="H795" s="122">
        <v>1</v>
      </c>
      <c r="I795" s="123">
        <v>0</v>
      </c>
      <c r="J795" s="120" t="s">
        <v>1499</v>
      </c>
      <c r="K795" s="131">
        <v>0</v>
      </c>
      <c r="L795" s="124">
        <v>42766</v>
      </c>
      <c r="M795" s="131">
        <v>0</v>
      </c>
      <c r="N795" s="131">
        <v>0</v>
      </c>
      <c r="P795" s="132" t="s">
        <v>466</v>
      </c>
    </row>
    <row r="796" spans="1:16" x14ac:dyDescent="0.2">
      <c r="A796" s="120" t="s">
        <v>6405</v>
      </c>
      <c r="B796" s="121" t="s">
        <v>6506</v>
      </c>
      <c r="C796" s="131">
        <v>7500000000</v>
      </c>
      <c r="D796" s="122" t="s">
        <v>909</v>
      </c>
      <c r="E796" s="120" t="s">
        <v>938</v>
      </c>
      <c r="F796" s="122" t="s">
        <v>926</v>
      </c>
      <c r="G796" s="121" t="s">
        <v>927</v>
      </c>
      <c r="H796" s="122">
        <v>1</v>
      </c>
      <c r="I796" s="123">
        <v>0</v>
      </c>
      <c r="J796" s="120" t="s">
        <v>1499</v>
      </c>
      <c r="K796" s="131">
        <v>0</v>
      </c>
      <c r="L796" s="124">
        <v>42766</v>
      </c>
      <c r="M796" s="131">
        <v>0</v>
      </c>
      <c r="N796" s="131">
        <v>0</v>
      </c>
      <c r="P796" s="132" t="s">
        <v>466</v>
      </c>
    </row>
    <row r="797" spans="1:16" x14ac:dyDescent="0.2">
      <c r="A797" s="120" t="s">
        <v>5431</v>
      </c>
      <c r="B797" s="121" t="s">
        <v>5556</v>
      </c>
      <c r="C797" s="131">
        <v>650000000</v>
      </c>
      <c r="D797" s="122" t="s">
        <v>909</v>
      </c>
      <c r="E797" s="120" t="s">
        <v>466</v>
      </c>
      <c r="F797" s="122" t="s">
        <v>926</v>
      </c>
      <c r="G797" s="121" t="s">
        <v>927</v>
      </c>
      <c r="H797" s="122">
        <v>1</v>
      </c>
      <c r="I797" s="123">
        <v>0</v>
      </c>
      <c r="J797" s="120" t="s">
        <v>1499</v>
      </c>
      <c r="K797" s="131">
        <v>0</v>
      </c>
      <c r="L797" s="124">
        <v>42766</v>
      </c>
      <c r="M797" s="131">
        <v>0</v>
      </c>
      <c r="N797" s="131">
        <v>0</v>
      </c>
      <c r="P797" s="132" t="s">
        <v>466</v>
      </c>
    </row>
    <row r="798" spans="1:16" x14ac:dyDescent="0.2">
      <c r="A798" s="120" t="s">
        <v>7754</v>
      </c>
      <c r="B798" s="121" t="s">
        <v>8140</v>
      </c>
      <c r="C798" s="131">
        <v>27962000</v>
      </c>
      <c r="D798" s="122" t="s">
        <v>909</v>
      </c>
      <c r="E798" s="120" t="s">
        <v>466</v>
      </c>
      <c r="F798" s="122" t="s">
        <v>926</v>
      </c>
      <c r="G798" s="121" t="s">
        <v>927</v>
      </c>
      <c r="H798" s="122">
        <v>1</v>
      </c>
      <c r="I798" s="123">
        <v>0</v>
      </c>
      <c r="J798" s="120" t="s">
        <v>1499</v>
      </c>
      <c r="K798" s="131">
        <v>0</v>
      </c>
      <c r="L798" s="124">
        <v>42766</v>
      </c>
      <c r="M798" s="131">
        <v>0</v>
      </c>
      <c r="N798" s="131">
        <v>0</v>
      </c>
      <c r="P798" s="132" t="s">
        <v>466</v>
      </c>
    </row>
    <row r="799" spans="1:16" x14ac:dyDescent="0.2">
      <c r="A799" s="120" t="s">
        <v>1410</v>
      </c>
      <c r="B799" s="121" t="s">
        <v>8141</v>
      </c>
      <c r="C799" s="131">
        <v>200000000</v>
      </c>
      <c r="D799" s="122" t="s">
        <v>909</v>
      </c>
      <c r="E799" s="120" t="s">
        <v>963</v>
      </c>
      <c r="F799" s="122" t="s">
        <v>926</v>
      </c>
      <c r="G799" s="121" t="s">
        <v>927</v>
      </c>
      <c r="H799" s="122">
        <v>2</v>
      </c>
      <c r="I799" s="123">
        <v>0.02</v>
      </c>
      <c r="J799" s="120" t="s">
        <v>1415</v>
      </c>
      <c r="K799" s="131">
        <v>4000000</v>
      </c>
      <c r="L799" s="124">
        <v>42766</v>
      </c>
      <c r="M799" s="131">
        <v>0</v>
      </c>
      <c r="N799" s="131">
        <v>0</v>
      </c>
      <c r="P799" s="132" t="s">
        <v>466</v>
      </c>
    </row>
    <row r="800" spans="1:16" x14ac:dyDescent="0.2">
      <c r="A800" s="120" t="s">
        <v>3062</v>
      </c>
      <c r="B800" s="121" t="s">
        <v>3161</v>
      </c>
      <c r="C800" s="131">
        <v>500000000</v>
      </c>
      <c r="D800" s="122" t="s">
        <v>909</v>
      </c>
      <c r="E800" s="120" t="s">
        <v>3216</v>
      </c>
      <c r="F800" s="122" t="s">
        <v>926</v>
      </c>
      <c r="G800" s="121" t="s">
        <v>927</v>
      </c>
      <c r="H800" s="122">
        <v>1</v>
      </c>
      <c r="I800" s="123">
        <v>0</v>
      </c>
      <c r="J800" s="120" t="s">
        <v>1499</v>
      </c>
      <c r="K800" s="131">
        <v>0</v>
      </c>
      <c r="L800" s="124">
        <v>42766</v>
      </c>
      <c r="M800" s="131">
        <v>0</v>
      </c>
      <c r="N800" s="131">
        <v>0</v>
      </c>
      <c r="P800" s="132" t="s">
        <v>466</v>
      </c>
    </row>
    <row r="801" spans="1:16" x14ac:dyDescent="0.2">
      <c r="A801" s="120" t="s">
        <v>3408</v>
      </c>
      <c r="B801" s="121" t="s">
        <v>8142</v>
      </c>
      <c r="C801" s="131">
        <v>79988000</v>
      </c>
      <c r="D801" s="122" t="s">
        <v>909</v>
      </c>
      <c r="E801" s="120" t="s">
        <v>3592</v>
      </c>
      <c r="F801" s="122" t="s">
        <v>926</v>
      </c>
      <c r="G801" s="121" t="s">
        <v>927</v>
      </c>
      <c r="H801" s="122">
        <v>1</v>
      </c>
      <c r="I801" s="123">
        <v>0</v>
      </c>
      <c r="J801" s="120" t="s">
        <v>1499</v>
      </c>
      <c r="K801" s="131">
        <v>0</v>
      </c>
      <c r="L801" s="124">
        <v>42766</v>
      </c>
      <c r="M801" s="131">
        <v>0</v>
      </c>
      <c r="N801" s="131">
        <v>0</v>
      </c>
      <c r="P801" s="132" t="s">
        <v>466</v>
      </c>
    </row>
    <row r="802" spans="1:16" x14ac:dyDescent="0.2">
      <c r="A802" s="120" t="s">
        <v>3723</v>
      </c>
      <c r="B802" s="121" t="s">
        <v>3771</v>
      </c>
      <c r="C802" s="131">
        <v>346000000</v>
      </c>
      <c r="D802" s="122" t="s">
        <v>909</v>
      </c>
      <c r="E802" s="120" t="s">
        <v>3216</v>
      </c>
      <c r="F802" s="122" t="s">
        <v>926</v>
      </c>
      <c r="G802" s="121" t="s">
        <v>927</v>
      </c>
      <c r="H802" s="122">
        <v>1</v>
      </c>
      <c r="I802" s="123">
        <v>0</v>
      </c>
      <c r="J802" s="120" t="s">
        <v>1499</v>
      </c>
      <c r="K802" s="131">
        <v>0</v>
      </c>
      <c r="L802" s="124">
        <v>42766</v>
      </c>
      <c r="M802" s="131">
        <v>0</v>
      </c>
      <c r="N802" s="131">
        <v>0</v>
      </c>
      <c r="P802" s="132" t="s">
        <v>466</v>
      </c>
    </row>
    <row r="803" spans="1:16" x14ac:dyDescent="0.2">
      <c r="A803" s="120" t="s">
        <v>4688</v>
      </c>
      <c r="B803" s="121" t="s">
        <v>4881</v>
      </c>
      <c r="C803" s="131">
        <v>62158558</v>
      </c>
      <c r="D803" s="122" t="s">
        <v>909</v>
      </c>
      <c r="E803" s="120" t="s">
        <v>4903</v>
      </c>
      <c r="F803" s="122" t="s">
        <v>926</v>
      </c>
      <c r="G803" s="121" t="s">
        <v>927</v>
      </c>
      <c r="H803" s="122">
        <v>1</v>
      </c>
      <c r="I803" s="123">
        <v>0</v>
      </c>
      <c r="J803" s="120" t="s">
        <v>1499</v>
      </c>
      <c r="K803" s="131">
        <v>0</v>
      </c>
      <c r="L803" s="124">
        <v>42766</v>
      </c>
      <c r="M803" s="131">
        <v>0</v>
      </c>
      <c r="N803" s="131">
        <v>0</v>
      </c>
      <c r="P803" s="132" t="s">
        <v>466</v>
      </c>
    </row>
    <row r="804" spans="1:16" x14ac:dyDescent="0.2">
      <c r="A804" s="120" t="s">
        <v>5173</v>
      </c>
      <c r="B804" s="121" t="s">
        <v>5280</v>
      </c>
      <c r="C804" s="131">
        <v>456025295.86000001</v>
      </c>
      <c r="D804" s="122" t="s">
        <v>909</v>
      </c>
      <c r="E804" s="120" t="s">
        <v>2518</v>
      </c>
      <c r="F804" s="122" t="s">
        <v>926</v>
      </c>
      <c r="G804" s="121" t="s">
        <v>927</v>
      </c>
      <c r="H804" s="122">
        <v>1</v>
      </c>
      <c r="I804" s="123">
        <v>0</v>
      </c>
      <c r="J804" s="120" t="s">
        <v>1499</v>
      </c>
      <c r="K804" s="131">
        <v>0</v>
      </c>
      <c r="L804" s="124">
        <v>42766</v>
      </c>
      <c r="M804" s="131">
        <v>0</v>
      </c>
      <c r="N804" s="131">
        <v>0</v>
      </c>
      <c r="P804" s="132" t="s">
        <v>466</v>
      </c>
    </row>
    <row r="805" spans="1:16" x14ac:dyDescent="0.2">
      <c r="A805" s="120" t="s">
        <v>5628</v>
      </c>
      <c r="B805" s="121" t="s">
        <v>5863</v>
      </c>
      <c r="C805" s="131">
        <v>92154451.609999999</v>
      </c>
      <c r="D805" s="122" t="s">
        <v>909</v>
      </c>
      <c r="E805" s="120" t="s">
        <v>952</v>
      </c>
      <c r="F805" s="122" t="s">
        <v>926</v>
      </c>
      <c r="G805" s="121" t="s">
        <v>927</v>
      </c>
      <c r="H805" s="122">
        <v>1</v>
      </c>
      <c r="I805" s="123">
        <v>0</v>
      </c>
      <c r="J805" s="120" t="s">
        <v>1499</v>
      </c>
      <c r="K805" s="131">
        <v>0</v>
      </c>
      <c r="L805" s="124">
        <v>42766</v>
      </c>
      <c r="M805" s="131">
        <v>0</v>
      </c>
      <c r="N805" s="131">
        <v>0</v>
      </c>
      <c r="P805" s="132" t="s">
        <v>466</v>
      </c>
    </row>
    <row r="806" spans="1:16" x14ac:dyDescent="0.2">
      <c r="A806" s="120" t="s">
        <v>6025</v>
      </c>
      <c r="B806" s="121" t="s">
        <v>6507</v>
      </c>
      <c r="C806" s="131">
        <v>762500000</v>
      </c>
      <c r="D806" s="122" t="s">
        <v>909</v>
      </c>
      <c r="E806" s="120" t="s">
        <v>6737</v>
      </c>
      <c r="F806" s="122" t="s">
        <v>926</v>
      </c>
      <c r="G806" s="121" t="s">
        <v>927</v>
      </c>
      <c r="H806" s="122">
        <v>1</v>
      </c>
      <c r="I806" s="123">
        <v>0</v>
      </c>
      <c r="J806" s="120" t="s">
        <v>1499</v>
      </c>
      <c r="K806" s="131">
        <v>0</v>
      </c>
      <c r="L806" s="124">
        <v>42766</v>
      </c>
      <c r="M806" s="131">
        <v>0</v>
      </c>
      <c r="N806" s="131">
        <v>0</v>
      </c>
      <c r="P806" s="132" t="s">
        <v>466</v>
      </c>
    </row>
    <row r="807" spans="1:16" x14ac:dyDescent="0.2">
      <c r="A807" s="120" t="s">
        <v>6352</v>
      </c>
      <c r="B807" s="121" t="s">
        <v>6508</v>
      </c>
      <c r="C807" s="131">
        <v>76400000</v>
      </c>
      <c r="D807" s="122" t="s">
        <v>909</v>
      </c>
      <c r="E807" s="120" t="s">
        <v>945</v>
      </c>
      <c r="F807" s="122" t="s">
        <v>926</v>
      </c>
      <c r="G807" s="121" t="s">
        <v>927</v>
      </c>
      <c r="H807" s="122">
        <v>1</v>
      </c>
      <c r="I807" s="123">
        <v>0</v>
      </c>
      <c r="J807" s="120" t="s">
        <v>1499</v>
      </c>
      <c r="K807" s="131">
        <v>0</v>
      </c>
      <c r="L807" s="124">
        <v>42766</v>
      </c>
      <c r="M807" s="131">
        <v>0</v>
      </c>
      <c r="N807" s="131">
        <v>0</v>
      </c>
      <c r="P807" s="132" t="s">
        <v>466</v>
      </c>
    </row>
    <row r="808" spans="1:16" x14ac:dyDescent="0.2">
      <c r="A808" s="120" t="s">
        <v>7819</v>
      </c>
      <c r="B808" s="121" t="s">
        <v>8143</v>
      </c>
      <c r="C808" s="131">
        <v>23719877.530000001</v>
      </c>
      <c r="D808" s="122" t="s">
        <v>909</v>
      </c>
      <c r="E808" s="120" t="s">
        <v>951</v>
      </c>
      <c r="F808" s="122" t="s">
        <v>926</v>
      </c>
      <c r="G808" s="121" t="s">
        <v>927</v>
      </c>
      <c r="H808" s="122">
        <v>1</v>
      </c>
      <c r="I808" s="123">
        <v>0</v>
      </c>
      <c r="J808" s="120" t="s">
        <v>1499</v>
      </c>
      <c r="K808" s="131">
        <v>0</v>
      </c>
      <c r="L808" s="124">
        <v>42766</v>
      </c>
      <c r="M808" s="131">
        <v>0</v>
      </c>
      <c r="N808" s="131">
        <v>0</v>
      </c>
      <c r="P808" s="132" t="s">
        <v>466</v>
      </c>
    </row>
    <row r="809" spans="1:16" x14ac:dyDescent="0.2">
      <c r="A809" s="120" t="s">
        <v>5502</v>
      </c>
      <c r="B809" s="121" t="s">
        <v>5557</v>
      </c>
      <c r="C809" s="131">
        <v>2000000000</v>
      </c>
      <c r="D809" s="122" t="s">
        <v>909</v>
      </c>
      <c r="E809" s="120" t="s">
        <v>5617</v>
      </c>
      <c r="F809" s="122" t="s">
        <v>926</v>
      </c>
      <c r="G809" s="121" t="s">
        <v>927</v>
      </c>
      <c r="H809" s="122">
        <v>1</v>
      </c>
      <c r="I809" s="123">
        <v>0</v>
      </c>
      <c r="J809" s="120" t="s">
        <v>1499</v>
      </c>
      <c r="K809" s="131">
        <v>0</v>
      </c>
      <c r="L809" s="124">
        <v>42766</v>
      </c>
      <c r="M809" s="131">
        <v>0</v>
      </c>
      <c r="N809" s="131">
        <v>0</v>
      </c>
      <c r="P809" s="132" t="s">
        <v>466</v>
      </c>
    </row>
    <row r="810" spans="1:16" x14ac:dyDescent="0.2">
      <c r="A810" s="120" t="s">
        <v>6509</v>
      </c>
      <c r="B810" s="121" t="s">
        <v>4828</v>
      </c>
      <c r="C810" s="131">
        <v>514045779.23000002</v>
      </c>
      <c r="D810" s="122" t="s">
        <v>909</v>
      </c>
      <c r="E810" s="120" t="s">
        <v>4900</v>
      </c>
      <c r="F810" s="122" t="s">
        <v>926</v>
      </c>
      <c r="G810" s="121" t="s">
        <v>927</v>
      </c>
      <c r="H810" s="122">
        <v>1</v>
      </c>
      <c r="I810" s="123">
        <v>0</v>
      </c>
      <c r="J810" s="120" t="s">
        <v>1499</v>
      </c>
      <c r="K810" s="131">
        <v>0</v>
      </c>
      <c r="L810" s="124">
        <v>42766</v>
      </c>
      <c r="M810" s="131">
        <v>0</v>
      </c>
      <c r="N810" s="131">
        <v>0</v>
      </c>
      <c r="P810" s="132" t="s">
        <v>466</v>
      </c>
    </row>
    <row r="811" spans="1:16" x14ac:dyDescent="0.2">
      <c r="A811" s="120" t="s">
        <v>7134</v>
      </c>
      <c r="B811" s="121" t="s">
        <v>7435</v>
      </c>
      <c r="C811" s="131">
        <v>280000000</v>
      </c>
      <c r="D811" s="122" t="s">
        <v>909</v>
      </c>
      <c r="E811" s="120" t="s">
        <v>466</v>
      </c>
      <c r="F811" s="122" t="s">
        <v>926</v>
      </c>
      <c r="G811" s="121" t="s">
        <v>927</v>
      </c>
      <c r="H811" s="122">
        <v>1</v>
      </c>
      <c r="I811" s="123">
        <v>0</v>
      </c>
      <c r="J811" s="120" t="s">
        <v>1499</v>
      </c>
      <c r="K811" s="131">
        <v>0</v>
      </c>
      <c r="L811" s="124">
        <v>42766</v>
      </c>
      <c r="M811" s="131">
        <v>0</v>
      </c>
      <c r="N811" s="131">
        <v>0</v>
      </c>
      <c r="P811" s="132" t="s">
        <v>466</v>
      </c>
    </row>
    <row r="812" spans="1:16" x14ac:dyDescent="0.2">
      <c r="A812" s="120" t="s">
        <v>6083</v>
      </c>
      <c r="B812" s="121" t="s">
        <v>6510</v>
      </c>
      <c r="C812" s="131">
        <v>50000000</v>
      </c>
      <c r="D812" s="122" t="s">
        <v>909</v>
      </c>
      <c r="E812" s="120" t="s">
        <v>466</v>
      </c>
      <c r="F812" s="122" t="s">
        <v>926</v>
      </c>
      <c r="G812" s="121" t="s">
        <v>927</v>
      </c>
      <c r="H812" s="122">
        <v>1</v>
      </c>
      <c r="I812" s="123">
        <v>0</v>
      </c>
      <c r="J812" s="120" t="s">
        <v>1499</v>
      </c>
      <c r="K812" s="131">
        <v>0</v>
      </c>
      <c r="L812" s="124">
        <v>42766</v>
      </c>
      <c r="M812" s="131">
        <v>0</v>
      </c>
      <c r="N812" s="131">
        <v>0</v>
      </c>
      <c r="P812" s="132" t="s">
        <v>466</v>
      </c>
    </row>
    <row r="813" spans="1:16" x14ac:dyDescent="0.2">
      <c r="A813" s="120" t="s">
        <v>3053</v>
      </c>
      <c r="B813" s="121" t="s">
        <v>5864</v>
      </c>
      <c r="C813" s="131">
        <v>100000000</v>
      </c>
      <c r="D813" s="122" t="s">
        <v>909</v>
      </c>
      <c r="E813" s="120" t="s">
        <v>973</v>
      </c>
      <c r="F813" s="122" t="s">
        <v>926</v>
      </c>
      <c r="G813" s="121" t="s">
        <v>927</v>
      </c>
      <c r="H813" s="122">
        <v>1</v>
      </c>
      <c r="I813" s="123">
        <v>0</v>
      </c>
      <c r="J813" s="120" t="s">
        <v>1499</v>
      </c>
      <c r="K813" s="131">
        <v>0</v>
      </c>
      <c r="L813" s="124">
        <v>42766</v>
      </c>
      <c r="M813" s="131">
        <v>0</v>
      </c>
      <c r="N813" s="131">
        <v>0</v>
      </c>
      <c r="P813" s="132" t="s">
        <v>466</v>
      </c>
    </row>
    <row r="814" spans="1:16" x14ac:dyDescent="0.2">
      <c r="A814" s="120" t="s">
        <v>4689</v>
      </c>
      <c r="B814" s="121" t="s">
        <v>4843</v>
      </c>
      <c r="C814" s="131">
        <v>102426068.31</v>
      </c>
      <c r="D814" s="122" t="s">
        <v>909</v>
      </c>
      <c r="E814" s="120" t="s">
        <v>4904</v>
      </c>
      <c r="F814" s="122" t="s">
        <v>926</v>
      </c>
      <c r="G814" s="121" t="s">
        <v>927</v>
      </c>
      <c r="H814" s="122">
        <v>1</v>
      </c>
      <c r="I814" s="123">
        <v>0</v>
      </c>
      <c r="J814" s="120" t="s">
        <v>1499</v>
      </c>
      <c r="K814" s="131">
        <v>0</v>
      </c>
      <c r="L814" s="124">
        <v>42766</v>
      </c>
      <c r="M814" s="131">
        <v>0</v>
      </c>
      <c r="N814" s="131">
        <v>0</v>
      </c>
      <c r="P814" s="132" t="s">
        <v>466</v>
      </c>
    </row>
    <row r="815" spans="1:16" x14ac:dyDescent="0.2">
      <c r="A815" s="120" t="s">
        <v>5003</v>
      </c>
      <c r="B815" s="121" t="s">
        <v>5069</v>
      </c>
      <c r="C815" s="131">
        <v>250000000</v>
      </c>
      <c r="D815" s="122" t="s">
        <v>909</v>
      </c>
      <c r="E815" s="120" t="s">
        <v>1683</v>
      </c>
      <c r="F815" s="122" t="s">
        <v>926</v>
      </c>
      <c r="G815" s="121" t="s">
        <v>927</v>
      </c>
      <c r="H815" s="122">
        <v>1</v>
      </c>
      <c r="I815" s="123">
        <v>0</v>
      </c>
      <c r="J815" s="120" t="s">
        <v>1499</v>
      </c>
      <c r="K815" s="131">
        <v>0</v>
      </c>
      <c r="L815" s="124">
        <v>42766</v>
      </c>
      <c r="M815" s="131">
        <v>0</v>
      </c>
      <c r="N815" s="131">
        <v>0</v>
      </c>
      <c r="P815" s="132" t="s">
        <v>466</v>
      </c>
    </row>
    <row r="816" spans="1:16" x14ac:dyDescent="0.2">
      <c r="A816" s="120" t="s">
        <v>5230</v>
      </c>
      <c r="B816" s="121" t="s">
        <v>5281</v>
      </c>
      <c r="C816" s="131">
        <v>1530000000</v>
      </c>
      <c r="D816" s="122" t="s">
        <v>909</v>
      </c>
      <c r="E816" s="120" t="s">
        <v>3803</v>
      </c>
      <c r="F816" s="122" t="s">
        <v>926</v>
      </c>
      <c r="G816" s="121" t="s">
        <v>927</v>
      </c>
      <c r="H816" s="122">
        <v>1</v>
      </c>
      <c r="I816" s="123">
        <v>0</v>
      </c>
      <c r="J816" s="120" t="s">
        <v>1499</v>
      </c>
      <c r="K816" s="131">
        <v>0</v>
      </c>
      <c r="L816" s="124">
        <v>42766</v>
      </c>
      <c r="M816" s="131">
        <v>0</v>
      </c>
      <c r="N816" s="131">
        <v>0</v>
      </c>
      <c r="P816" s="132" t="s">
        <v>466</v>
      </c>
    </row>
    <row r="817" spans="1:18" x14ac:dyDescent="0.2">
      <c r="A817" s="120" t="s">
        <v>5407</v>
      </c>
      <c r="B817" s="121" t="s">
        <v>5558</v>
      </c>
      <c r="C817" s="131">
        <v>100000000</v>
      </c>
      <c r="D817" s="122" t="s">
        <v>909</v>
      </c>
      <c r="E817" s="120" t="s">
        <v>951</v>
      </c>
      <c r="F817" s="122" t="s">
        <v>926</v>
      </c>
      <c r="G817" s="121" t="s">
        <v>927</v>
      </c>
      <c r="H817" s="122">
        <v>1</v>
      </c>
      <c r="I817" s="123">
        <v>0</v>
      </c>
      <c r="J817" s="120" t="s">
        <v>1499</v>
      </c>
      <c r="K817" s="131">
        <v>0</v>
      </c>
      <c r="L817" s="124">
        <v>42766</v>
      </c>
      <c r="M817" s="131">
        <v>0</v>
      </c>
      <c r="N817" s="131">
        <v>0</v>
      </c>
      <c r="P817" s="132" t="s">
        <v>466</v>
      </c>
    </row>
    <row r="818" spans="1:18" x14ac:dyDescent="0.2">
      <c r="A818" s="120" t="s">
        <v>5920</v>
      </c>
      <c r="B818" s="121" t="s">
        <v>6511</v>
      </c>
      <c r="C818" s="131">
        <v>35000000</v>
      </c>
      <c r="D818" s="122" t="s">
        <v>909</v>
      </c>
      <c r="E818" s="120" t="s">
        <v>1763</v>
      </c>
      <c r="F818" s="122" t="s">
        <v>926</v>
      </c>
      <c r="G818" s="121" t="s">
        <v>927</v>
      </c>
      <c r="H818" s="122">
        <v>1</v>
      </c>
      <c r="I818" s="123">
        <v>0</v>
      </c>
      <c r="J818" s="120" t="s">
        <v>1499</v>
      </c>
      <c r="K818" s="131">
        <v>0</v>
      </c>
      <c r="L818" s="124">
        <v>42766</v>
      </c>
      <c r="M818" s="131">
        <v>0</v>
      </c>
      <c r="N818" s="131">
        <v>0</v>
      </c>
      <c r="P818" s="132" t="s">
        <v>466</v>
      </c>
    </row>
    <row r="819" spans="1:18" x14ac:dyDescent="0.2">
      <c r="A819" s="120" t="s">
        <v>7060</v>
      </c>
      <c r="B819" s="121" t="s">
        <v>7436</v>
      </c>
      <c r="C819" s="131">
        <v>200000000</v>
      </c>
      <c r="D819" s="122" t="s">
        <v>909</v>
      </c>
      <c r="E819" s="120" t="s">
        <v>7592</v>
      </c>
      <c r="F819" s="122" t="s">
        <v>926</v>
      </c>
      <c r="G819" s="121" t="s">
        <v>927</v>
      </c>
      <c r="H819" s="122">
        <v>1</v>
      </c>
      <c r="I819" s="123">
        <v>0</v>
      </c>
      <c r="J819" s="120" t="s">
        <v>1499</v>
      </c>
      <c r="K819" s="131">
        <v>0</v>
      </c>
      <c r="L819" s="124">
        <v>42766</v>
      </c>
      <c r="M819" s="131">
        <v>0</v>
      </c>
      <c r="N819" s="131">
        <v>0</v>
      </c>
      <c r="P819" s="132" t="s">
        <v>466</v>
      </c>
    </row>
    <row r="820" spans="1:18" x14ac:dyDescent="0.2">
      <c r="A820" s="120" t="s">
        <v>7788</v>
      </c>
      <c r="B820" s="121" t="s">
        <v>4476</v>
      </c>
      <c r="C820" s="131">
        <v>7000000</v>
      </c>
      <c r="D820" s="122" t="s">
        <v>909</v>
      </c>
      <c r="E820" s="120" t="s">
        <v>4597</v>
      </c>
      <c r="F820" s="122" t="s">
        <v>926</v>
      </c>
      <c r="G820" s="121" t="s">
        <v>927</v>
      </c>
      <c r="H820" s="122">
        <v>1</v>
      </c>
      <c r="I820" s="123">
        <v>0</v>
      </c>
      <c r="J820" s="120" t="s">
        <v>1499</v>
      </c>
      <c r="K820" s="131">
        <v>0</v>
      </c>
      <c r="L820" s="124">
        <v>42766</v>
      </c>
      <c r="M820" s="131">
        <v>0</v>
      </c>
      <c r="N820" s="131">
        <v>0</v>
      </c>
      <c r="P820" s="132" t="s">
        <v>466</v>
      </c>
    </row>
    <row r="821" spans="1:18" x14ac:dyDescent="0.2">
      <c r="A821" s="120" t="s">
        <v>6787</v>
      </c>
      <c r="B821" s="121" t="s">
        <v>7437</v>
      </c>
      <c r="C821" s="131">
        <v>2399370607.0100002</v>
      </c>
      <c r="D821" s="122" t="s">
        <v>909</v>
      </c>
      <c r="E821" s="120" t="s">
        <v>7593</v>
      </c>
      <c r="F821" s="122" t="s">
        <v>926</v>
      </c>
      <c r="G821" s="121" t="s">
        <v>927</v>
      </c>
      <c r="H821" s="122">
        <v>1</v>
      </c>
      <c r="I821" s="123">
        <v>0</v>
      </c>
      <c r="J821" s="120" t="s">
        <v>1499</v>
      </c>
      <c r="K821" s="131">
        <v>0</v>
      </c>
      <c r="L821" s="124">
        <v>42766</v>
      </c>
      <c r="M821" s="131">
        <v>0</v>
      </c>
      <c r="N821" s="131">
        <v>0</v>
      </c>
      <c r="P821" s="132" t="s">
        <v>466</v>
      </c>
    </row>
    <row r="822" spans="1:18" x14ac:dyDescent="0.2">
      <c r="A822" s="120" t="s">
        <v>6990</v>
      </c>
      <c r="B822" s="121" t="s">
        <v>7438</v>
      </c>
      <c r="C822" s="131">
        <v>217767400</v>
      </c>
      <c r="D822" s="122" t="s">
        <v>909</v>
      </c>
      <c r="E822" s="120" t="s">
        <v>7594</v>
      </c>
      <c r="F822" s="122" t="s">
        <v>926</v>
      </c>
      <c r="G822" s="121" t="s">
        <v>927</v>
      </c>
      <c r="H822" s="122">
        <v>1</v>
      </c>
      <c r="I822" s="123">
        <v>0</v>
      </c>
      <c r="J822" s="120" t="s">
        <v>1499</v>
      </c>
      <c r="K822" s="131">
        <v>0</v>
      </c>
      <c r="L822" s="124">
        <v>42766</v>
      </c>
      <c r="M822" s="131">
        <v>0</v>
      </c>
      <c r="N822" s="131">
        <v>217767400</v>
      </c>
      <c r="P822" s="132" t="s">
        <v>466</v>
      </c>
      <c r="Q822" s="108">
        <v>0</v>
      </c>
      <c r="R822" s="108">
        <v>1</v>
      </c>
    </row>
    <row r="823" spans="1:18" x14ac:dyDescent="0.2">
      <c r="A823" s="120" t="s">
        <v>7133</v>
      </c>
      <c r="B823" s="121" t="s">
        <v>7439</v>
      </c>
      <c r="C823" s="131">
        <v>120000000</v>
      </c>
      <c r="D823" s="122" t="s">
        <v>909</v>
      </c>
      <c r="E823" s="120" t="s">
        <v>466</v>
      </c>
      <c r="F823" s="122" t="s">
        <v>926</v>
      </c>
      <c r="G823" s="121" t="s">
        <v>927</v>
      </c>
      <c r="H823" s="122">
        <v>1</v>
      </c>
      <c r="I823" s="123">
        <v>0</v>
      </c>
      <c r="J823" s="120" t="s">
        <v>1499</v>
      </c>
      <c r="K823" s="131">
        <v>0</v>
      </c>
      <c r="L823" s="124">
        <v>42766</v>
      </c>
      <c r="M823" s="131">
        <v>0</v>
      </c>
      <c r="N823" s="131">
        <v>0</v>
      </c>
      <c r="P823" s="132" t="s">
        <v>466</v>
      </c>
    </row>
    <row r="824" spans="1:18" x14ac:dyDescent="0.2">
      <c r="A824" s="120" t="s">
        <v>6888</v>
      </c>
      <c r="B824" s="121" t="s">
        <v>7440</v>
      </c>
      <c r="C824" s="131">
        <v>1100000000</v>
      </c>
      <c r="D824" s="122" t="s">
        <v>909</v>
      </c>
      <c r="E824" s="120" t="s">
        <v>466</v>
      </c>
      <c r="F824" s="122" t="s">
        <v>926</v>
      </c>
      <c r="G824" s="121" t="s">
        <v>927</v>
      </c>
      <c r="H824" s="122">
        <v>1</v>
      </c>
      <c r="I824" s="123">
        <v>0</v>
      </c>
      <c r="J824" s="120" t="s">
        <v>1499</v>
      </c>
      <c r="K824" s="131">
        <v>0</v>
      </c>
      <c r="L824" s="124">
        <v>42766</v>
      </c>
      <c r="M824" s="131">
        <v>0</v>
      </c>
      <c r="N824" s="131">
        <v>0</v>
      </c>
      <c r="P824" s="132" t="s">
        <v>466</v>
      </c>
    </row>
    <row r="825" spans="1:18" x14ac:dyDescent="0.2">
      <c r="A825" s="120" t="s">
        <v>5664</v>
      </c>
      <c r="B825" s="121" t="s">
        <v>5865</v>
      </c>
      <c r="C825" s="131">
        <v>167470230.44999999</v>
      </c>
      <c r="D825" s="122" t="s">
        <v>909</v>
      </c>
      <c r="E825" s="120" t="s">
        <v>466</v>
      </c>
      <c r="F825" s="122" t="s">
        <v>926</v>
      </c>
      <c r="G825" s="121" t="s">
        <v>927</v>
      </c>
      <c r="H825" s="122">
        <v>1</v>
      </c>
      <c r="I825" s="123">
        <v>0</v>
      </c>
      <c r="J825" s="120" t="s">
        <v>1499</v>
      </c>
      <c r="K825" s="131">
        <v>0</v>
      </c>
      <c r="L825" s="124">
        <v>42766</v>
      </c>
      <c r="M825" s="131">
        <v>0</v>
      </c>
      <c r="N825" s="131">
        <v>0</v>
      </c>
      <c r="P825" s="132" t="s">
        <v>466</v>
      </c>
    </row>
    <row r="826" spans="1:18" x14ac:dyDescent="0.2">
      <c r="A826" s="120" t="s">
        <v>7821</v>
      </c>
      <c r="B826" s="121" t="s">
        <v>8144</v>
      </c>
      <c r="C826" s="131">
        <v>2069662.67</v>
      </c>
      <c r="D826" s="122" t="s">
        <v>909</v>
      </c>
      <c r="E826" s="120" t="s">
        <v>466</v>
      </c>
      <c r="F826" s="122" t="s">
        <v>926</v>
      </c>
      <c r="G826" s="121" t="s">
        <v>927</v>
      </c>
      <c r="H826" s="122">
        <v>1</v>
      </c>
      <c r="I826" s="123">
        <v>0</v>
      </c>
      <c r="J826" s="120" t="s">
        <v>1499</v>
      </c>
      <c r="K826" s="131">
        <v>0</v>
      </c>
      <c r="L826" s="124">
        <v>42766</v>
      </c>
      <c r="M826" s="131">
        <v>0</v>
      </c>
      <c r="N826" s="131">
        <v>0</v>
      </c>
      <c r="P826" s="132" t="s">
        <v>466</v>
      </c>
    </row>
    <row r="827" spans="1:18" x14ac:dyDescent="0.2">
      <c r="A827" s="120" t="s">
        <v>6090</v>
      </c>
      <c r="B827" s="121" t="s">
        <v>6512</v>
      </c>
      <c r="C827" s="131">
        <v>73199999.459999993</v>
      </c>
      <c r="D827" s="122" t="s">
        <v>909</v>
      </c>
      <c r="E827" s="120" t="s">
        <v>466</v>
      </c>
      <c r="F827" s="122" t="s">
        <v>926</v>
      </c>
      <c r="G827" s="121" t="s">
        <v>927</v>
      </c>
      <c r="H827" s="122">
        <v>1</v>
      </c>
      <c r="I827" s="123">
        <v>0</v>
      </c>
      <c r="J827" s="120" t="s">
        <v>1499</v>
      </c>
      <c r="K827" s="131">
        <v>0</v>
      </c>
      <c r="L827" s="124">
        <v>42766</v>
      </c>
      <c r="M827" s="131">
        <v>0</v>
      </c>
      <c r="N827" s="131">
        <v>0</v>
      </c>
      <c r="P827" s="132" t="s">
        <v>466</v>
      </c>
    </row>
    <row r="828" spans="1:18" x14ac:dyDescent="0.2">
      <c r="A828" s="120" t="s">
        <v>6784</v>
      </c>
      <c r="B828" s="121" t="s">
        <v>7441</v>
      </c>
      <c r="C828" s="131">
        <v>29650562.77</v>
      </c>
      <c r="D828" s="122" t="s">
        <v>909</v>
      </c>
      <c r="E828" s="120" t="s">
        <v>466</v>
      </c>
      <c r="F828" s="122" t="s">
        <v>926</v>
      </c>
      <c r="G828" s="121" t="s">
        <v>927</v>
      </c>
      <c r="H828" s="122">
        <v>1</v>
      </c>
      <c r="I828" s="123">
        <v>0</v>
      </c>
      <c r="J828" s="120" t="s">
        <v>1499</v>
      </c>
      <c r="K828" s="131">
        <v>0</v>
      </c>
      <c r="L828" s="124">
        <v>42766</v>
      </c>
      <c r="M828" s="131">
        <v>0</v>
      </c>
      <c r="N828" s="131">
        <v>0</v>
      </c>
      <c r="P828" s="132" t="s">
        <v>466</v>
      </c>
    </row>
    <row r="829" spans="1:18" x14ac:dyDescent="0.2">
      <c r="A829" s="120" t="s">
        <v>6751</v>
      </c>
      <c r="B829" s="121" t="s">
        <v>7442</v>
      </c>
      <c r="C829" s="131">
        <v>177384831.84999999</v>
      </c>
      <c r="D829" s="122" t="s">
        <v>909</v>
      </c>
      <c r="E829" s="120" t="s">
        <v>466</v>
      </c>
      <c r="F829" s="122" t="s">
        <v>926</v>
      </c>
      <c r="G829" s="121" t="s">
        <v>927</v>
      </c>
      <c r="H829" s="122">
        <v>1</v>
      </c>
      <c r="I829" s="123">
        <v>0</v>
      </c>
      <c r="J829" s="120" t="s">
        <v>1499</v>
      </c>
      <c r="K829" s="131">
        <v>0</v>
      </c>
      <c r="L829" s="124">
        <v>42766</v>
      </c>
      <c r="M829" s="131">
        <v>0</v>
      </c>
      <c r="N829" s="131">
        <v>0</v>
      </c>
      <c r="P829" s="132" t="s">
        <v>466</v>
      </c>
    </row>
    <row r="830" spans="1:18" x14ac:dyDescent="0.2">
      <c r="A830" s="120" t="s">
        <v>3728</v>
      </c>
      <c r="B830" s="121" t="s">
        <v>3772</v>
      </c>
      <c r="C830" s="131">
        <v>581757237</v>
      </c>
      <c r="D830" s="122" t="s">
        <v>909</v>
      </c>
      <c r="E830" s="120" t="s">
        <v>3806</v>
      </c>
      <c r="F830" s="122" t="s">
        <v>926</v>
      </c>
      <c r="G830" s="121" t="s">
        <v>927</v>
      </c>
      <c r="H830" s="122">
        <v>1</v>
      </c>
      <c r="I830" s="123">
        <v>0</v>
      </c>
      <c r="J830" s="120" t="s">
        <v>4876</v>
      </c>
      <c r="K830" s="131">
        <v>0</v>
      </c>
      <c r="L830" s="124">
        <v>42766</v>
      </c>
      <c r="M830" s="131">
        <v>0</v>
      </c>
      <c r="N830" s="131">
        <v>0</v>
      </c>
      <c r="P830" s="132" t="s">
        <v>466</v>
      </c>
    </row>
    <row r="831" spans="1:18" x14ac:dyDescent="0.2">
      <c r="A831" s="120" t="s">
        <v>3449</v>
      </c>
      <c r="B831" s="121" t="s">
        <v>6513</v>
      </c>
      <c r="C831" s="131">
        <v>41500000</v>
      </c>
      <c r="D831" s="122" t="s">
        <v>909</v>
      </c>
      <c r="E831" s="120" t="s">
        <v>943</v>
      </c>
      <c r="F831" s="122" t="s">
        <v>926</v>
      </c>
      <c r="G831" s="121" t="s">
        <v>927</v>
      </c>
      <c r="H831" s="122">
        <v>1</v>
      </c>
      <c r="I831" s="123">
        <v>0</v>
      </c>
      <c r="J831" s="120" t="s">
        <v>1499</v>
      </c>
      <c r="K831" s="131">
        <v>0</v>
      </c>
      <c r="L831" s="124">
        <v>42766</v>
      </c>
      <c r="M831" s="131">
        <v>0</v>
      </c>
      <c r="N831" s="131">
        <v>0</v>
      </c>
      <c r="P831" s="132" t="s">
        <v>466</v>
      </c>
    </row>
    <row r="832" spans="1:18" x14ac:dyDescent="0.2">
      <c r="A832" s="120" t="s">
        <v>3927</v>
      </c>
      <c r="B832" s="121" t="s">
        <v>4021</v>
      </c>
      <c r="C832" s="131">
        <v>50000000</v>
      </c>
      <c r="D832" s="122" t="s">
        <v>909</v>
      </c>
      <c r="E832" s="120" t="s">
        <v>4052</v>
      </c>
      <c r="F832" s="122" t="s">
        <v>926</v>
      </c>
      <c r="G832" s="121" t="s">
        <v>927</v>
      </c>
      <c r="H832" s="122">
        <v>1</v>
      </c>
      <c r="I832" s="123">
        <v>0</v>
      </c>
      <c r="J832" s="120" t="s">
        <v>1499</v>
      </c>
      <c r="K832" s="131">
        <v>0</v>
      </c>
      <c r="L832" s="124">
        <v>42766</v>
      </c>
      <c r="M832" s="131">
        <v>0</v>
      </c>
      <c r="N832" s="131">
        <v>0</v>
      </c>
      <c r="P832" s="132" t="s">
        <v>466</v>
      </c>
    </row>
    <row r="833" spans="1:18" x14ac:dyDescent="0.2">
      <c r="A833" s="120" t="s">
        <v>4255</v>
      </c>
      <c r="B833" s="121" t="s">
        <v>4464</v>
      </c>
      <c r="C833" s="131">
        <v>284780000</v>
      </c>
      <c r="D833" s="122" t="s">
        <v>909</v>
      </c>
      <c r="E833" s="120" t="s">
        <v>954</v>
      </c>
      <c r="F833" s="122" t="s">
        <v>926</v>
      </c>
      <c r="G833" s="121" t="s">
        <v>927</v>
      </c>
      <c r="H833" s="122">
        <v>1</v>
      </c>
      <c r="I833" s="123">
        <v>0</v>
      </c>
      <c r="J833" s="120" t="s">
        <v>1499</v>
      </c>
      <c r="K833" s="131">
        <v>0</v>
      </c>
      <c r="L833" s="124">
        <v>42766</v>
      </c>
      <c r="M833" s="131">
        <v>0</v>
      </c>
      <c r="N833" s="131">
        <v>0</v>
      </c>
      <c r="P833" s="132" t="s">
        <v>466</v>
      </c>
    </row>
    <row r="834" spans="1:18" x14ac:dyDescent="0.2">
      <c r="A834" s="120" t="s">
        <v>4277</v>
      </c>
      <c r="B834" s="121" t="s">
        <v>4465</v>
      </c>
      <c r="C834" s="131">
        <v>199200000</v>
      </c>
      <c r="D834" s="122" t="s">
        <v>909</v>
      </c>
      <c r="E834" s="120" t="s">
        <v>943</v>
      </c>
      <c r="F834" s="122" t="s">
        <v>926</v>
      </c>
      <c r="G834" s="121" t="s">
        <v>927</v>
      </c>
      <c r="H834" s="122">
        <v>1</v>
      </c>
      <c r="I834" s="123">
        <v>0</v>
      </c>
      <c r="J834" s="120" t="s">
        <v>1499</v>
      </c>
      <c r="K834" s="131">
        <v>0</v>
      </c>
      <c r="L834" s="124">
        <v>42766</v>
      </c>
      <c r="M834" s="131">
        <v>0</v>
      </c>
      <c r="N834" s="131">
        <v>0</v>
      </c>
      <c r="P834" s="132" t="s">
        <v>466</v>
      </c>
    </row>
    <row r="835" spans="1:18" x14ac:dyDescent="0.2">
      <c r="A835" s="120" t="s">
        <v>5662</v>
      </c>
      <c r="B835" s="121" t="s">
        <v>5866</v>
      </c>
      <c r="C835" s="131">
        <v>300000000</v>
      </c>
      <c r="D835" s="122" t="s">
        <v>909</v>
      </c>
      <c r="E835" s="120" t="s">
        <v>956</v>
      </c>
      <c r="F835" s="122" t="s">
        <v>926</v>
      </c>
      <c r="G835" s="121" t="s">
        <v>927</v>
      </c>
      <c r="H835" s="122">
        <v>1</v>
      </c>
      <c r="I835" s="123">
        <v>0</v>
      </c>
      <c r="J835" s="120" t="s">
        <v>1499</v>
      </c>
      <c r="K835" s="131">
        <v>0</v>
      </c>
      <c r="L835" s="124">
        <v>42766</v>
      </c>
      <c r="M835" s="131">
        <v>0</v>
      </c>
      <c r="N835" s="131">
        <v>0</v>
      </c>
      <c r="P835" s="132" t="s">
        <v>466</v>
      </c>
    </row>
    <row r="836" spans="1:18" x14ac:dyDescent="0.2">
      <c r="A836" s="120" t="s">
        <v>5686</v>
      </c>
      <c r="B836" s="121" t="s">
        <v>5867</v>
      </c>
      <c r="C836" s="131">
        <v>200000000</v>
      </c>
      <c r="D836" s="122" t="s">
        <v>909</v>
      </c>
      <c r="E836" s="120" t="s">
        <v>941</v>
      </c>
      <c r="F836" s="122" t="s">
        <v>926</v>
      </c>
      <c r="G836" s="121" t="s">
        <v>927</v>
      </c>
      <c r="H836" s="122">
        <v>1</v>
      </c>
      <c r="I836" s="123">
        <v>0</v>
      </c>
      <c r="J836" s="120" t="s">
        <v>1499</v>
      </c>
      <c r="K836" s="131">
        <v>0</v>
      </c>
      <c r="L836" s="124">
        <v>42766</v>
      </c>
      <c r="M836" s="131">
        <v>0</v>
      </c>
      <c r="N836" s="131">
        <v>0</v>
      </c>
      <c r="P836" s="132" t="s">
        <v>466</v>
      </c>
    </row>
    <row r="837" spans="1:18" x14ac:dyDescent="0.2">
      <c r="A837" s="120" t="s">
        <v>6809</v>
      </c>
      <c r="B837" s="121" t="s">
        <v>7443</v>
      </c>
      <c r="C837" s="131">
        <v>50000000</v>
      </c>
      <c r="D837" s="122" t="s">
        <v>909</v>
      </c>
      <c r="E837" s="120" t="s">
        <v>1683</v>
      </c>
      <c r="F837" s="122" t="s">
        <v>926</v>
      </c>
      <c r="G837" s="121" t="s">
        <v>927</v>
      </c>
      <c r="H837" s="122">
        <v>1</v>
      </c>
      <c r="I837" s="123">
        <v>0</v>
      </c>
      <c r="J837" s="120" t="s">
        <v>1499</v>
      </c>
      <c r="K837" s="131">
        <v>0</v>
      </c>
      <c r="L837" s="124">
        <v>42766</v>
      </c>
      <c r="M837" s="131">
        <v>0</v>
      </c>
      <c r="N837" s="131">
        <v>0</v>
      </c>
      <c r="P837" s="132" t="s">
        <v>466</v>
      </c>
    </row>
    <row r="838" spans="1:18" x14ac:dyDescent="0.2">
      <c r="A838" s="120" t="s">
        <v>2678</v>
      </c>
      <c r="B838" s="121" t="s">
        <v>2648</v>
      </c>
      <c r="C838" s="131">
        <v>1139900000</v>
      </c>
      <c r="D838" s="122" t="s">
        <v>909</v>
      </c>
      <c r="E838" s="120" t="s">
        <v>1053</v>
      </c>
      <c r="F838" s="122" t="s">
        <v>926</v>
      </c>
      <c r="G838" s="121" t="s">
        <v>927</v>
      </c>
      <c r="H838" s="122">
        <v>1</v>
      </c>
      <c r="I838" s="123">
        <v>0</v>
      </c>
      <c r="J838" s="120" t="s">
        <v>2762</v>
      </c>
      <c r="K838" s="131">
        <v>0</v>
      </c>
      <c r="L838" s="124">
        <v>42766</v>
      </c>
      <c r="M838" s="131">
        <v>0</v>
      </c>
      <c r="N838" s="131">
        <v>0</v>
      </c>
      <c r="P838" s="132" t="s">
        <v>466</v>
      </c>
    </row>
    <row r="839" spans="1:18" x14ac:dyDescent="0.2">
      <c r="A839" s="120" t="s">
        <v>3816</v>
      </c>
      <c r="B839" s="121" t="s">
        <v>3892</v>
      </c>
      <c r="C839" s="131">
        <v>5000000000</v>
      </c>
      <c r="D839" s="122" t="s">
        <v>909</v>
      </c>
      <c r="E839" s="120" t="s">
        <v>2672</v>
      </c>
      <c r="F839" s="122" t="s">
        <v>926</v>
      </c>
      <c r="G839" s="121" t="s">
        <v>927</v>
      </c>
      <c r="H839" s="122">
        <v>1</v>
      </c>
      <c r="I839" s="123">
        <v>0</v>
      </c>
      <c r="J839" s="120" t="s">
        <v>7444</v>
      </c>
      <c r="K839" s="131">
        <v>0</v>
      </c>
      <c r="L839" s="124">
        <v>42766</v>
      </c>
      <c r="M839" s="131">
        <v>0</v>
      </c>
      <c r="N839" s="131">
        <v>0</v>
      </c>
      <c r="P839" s="132" t="s">
        <v>466</v>
      </c>
      <c r="Q839" s="108">
        <v>0</v>
      </c>
      <c r="R839" s="108">
        <v>0</v>
      </c>
    </row>
    <row r="840" spans="1:18" x14ac:dyDescent="0.2">
      <c r="A840" s="120" t="s">
        <v>4684</v>
      </c>
      <c r="B840" s="121" t="s">
        <v>4822</v>
      </c>
      <c r="C840" s="131">
        <v>131200000</v>
      </c>
      <c r="D840" s="122" t="s">
        <v>909</v>
      </c>
      <c r="E840" s="120" t="s">
        <v>928</v>
      </c>
      <c r="F840" s="122" t="s">
        <v>926</v>
      </c>
      <c r="G840" s="121" t="s">
        <v>927</v>
      </c>
      <c r="H840" s="122">
        <v>1</v>
      </c>
      <c r="I840" s="123">
        <v>0</v>
      </c>
      <c r="J840" s="120" t="s">
        <v>1499</v>
      </c>
      <c r="K840" s="131">
        <v>0</v>
      </c>
      <c r="L840" s="124">
        <v>42766</v>
      </c>
      <c r="M840" s="131">
        <v>0</v>
      </c>
      <c r="N840" s="131">
        <v>0</v>
      </c>
      <c r="P840" s="132" t="s">
        <v>466</v>
      </c>
    </row>
    <row r="841" spans="1:18" x14ac:dyDescent="0.2">
      <c r="A841" s="120" t="s">
        <v>5020</v>
      </c>
      <c r="B841" s="121" t="s">
        <v>5070</v>
      </c>
      <c r="C841" s="131">
        <v>145913678.59999999</v>
      </c>
      <c r="D841" s="122" t="s">
        <v>909</v>
      </c>
      <c r="E841" s="120" t="s">
        <v>5127</v>
      </c>
      <c r="F841" s="122" t="s">
        <v>926</v>
      </c>
      <c r="G841" s="121" t="s">
        <v>927</v>
      </c>
      <c r="H841" s="122">
        <v>1</v>
      </c>
      <c r="I841" s="123">
        <v>0</v>
      </c>
      <c r="J841" s="120" t="s">
        <v>1499</v>
      </c>
      <c r="K841" s="131">
        <v>0</v>
      </c>
      <c r="L841" s="124">
        <v>42766</v>
      </c>
      <c r="M841" s="131">
        <v>0</v>
      </c>
      <c r="N841" s="131">
        <v>0</v>
      </c>
      <c r="P841" s="132" t="s">
        <v>466</v>
      </c>
    </row>
    <row r="842" spans="1:18" x14ac:dyDescent="0.2">
      <c r="A842" s="120" t="s">
        <v>6406</v>
      </c>
      <c r="B842" s="121" t="s">
        <v>6514</v>
      </c>
      <c r="C842" s="131">
        <v>7500000000</v>
      </c>
      <c r="D842" s="122" t="s">
        <v>909</v>
      </c>
      <c r="E842" s="120" t="s">
        <v>938</v>
      </c>
      <c r="F842" s="122" t="s">
        <v>926</v>
      </c>
      <c r="G842" s="121" t="s">
        <v>927</v>
      </c>
      <c r="H842" s="122">
        <v>1</v>
      </c>
      <c r="I842" s="123">
        <v>0</v>
      </c>
      <c r="J842" s="120" t="s">
        <v>1499</v>
      </c>
      <c r="K842" s="131">
        <v>0</v>
      </c>
      <c r="L842" s="124">
        <v>42766</v>
      </c>
      <c r="M842" s="131">
        <v>0</v>
      </c>
      <c r="N842" s="131">
        <v>0</v>
      </c>
      <c r="P842" s="132" t="s">
        <v>466</v>
      </c>
    </row>
    <row r="843" spans="1:18" x14ac:dyDescent="0.2">
      <c r="A843" s="120" t="s">
        <v>3323</v>
      </c>
      <c r="B843" s="121" t="s">
        <v>2573</v>
      </c>
      <c r="C843" s="131">
        <v>72806137861.960007</v>
      </c>
      <c r="D843" s="122" t="s">
        <v>909</v>
      </c>
      <c r="E843" s="120" t="s">
        <v>938</v>
      </c>
      <c r="F843" s="122" t="s">
        <v>926</v>
      </c>
      <c r="G843" s="121" t="s">
        <v>927</v>
      </c>
      <c r="H843" s="122">
        <v>1</v>
      </c>
      <c r="I843" s="123">
        <v>0</v>
      </c>
      <c r="J843" s="120" t="s">
        <v>1499</v>
      </c>
      <c r="K843" s="131">
        <v>0</v>
      </c>
      <c r="L843" s="124">
        <v>42766</v>
      </c>
      <c r="M843" s="131">
        <v>0</v>
      </c>
      <c r="N843" s="131">
        <v>0</v>
      </c>
      <c r="P843" s="132" t="s">
        <v>466</v>
      </c>
    </row>
    <row r="844" spans="1:18" x14ac:dyDescent="0.2">
      <c r="A844" s="120" t="s">
        <v>4754</v>
      </c>
      <c r="B844" s="121" t="s">
        <v>4877</v>
      </c>
      <c r="C844" s="131">
        <v>895622870</v>
      </c>
      <c r="D844" s="122" t="s">
        <v>909</v>
      </c>
      <c r="E844" s="120" t="s">
        <v>4593</v>
      </c>
      <c r="F844" s="122" t="s">
        <v>926</v>
      </c>
      <c r="G844" s="121" t="s">
        <v>927</v>
      </c>
      <c r="H844" s="122">
        <v>1</v>
      </c>
      <c r="I844" s="123">
        <v>0</v>
      </c>
      <c r="J844" s="120" t="s">
        <v>1499</v>
      </c>
      <c r="K844" s="131">
        <v>0</v>
      </c>
      <c r="L844" s="124">
        <v>42766</v>
      </c>
      <c r="M844" s="131">
        <v>0</v>
      </c>
      <c r="N844" s="131">
        <v>0</v>
      </c>
      <c r="P844" s="132" t="s">
        <v>466</v>
      </c>
    </row>
    <row r="845" spans="1:18" x14ac:dyDescent="0.2">
      <c r="A845" s="120" t="s">
        <v>7445</v>
      </c>
      <c r="B845" s="121" t="s">
        <v>2573</v>
      </c>
      <c r="C845" s="131">
        <v>502579740</v>
      </c>
      <c r="D845" s="122" t="s">
        <v>909</v>
      </c>
      <c r="E845" s="120" t="s">
        <v>938</v>
      </c>
      <c r="F845" s="122" t="s">
        <v>926</v>
      </c>
      <c r="G845" s="121" t="s">
        <v>927</v>
      </c>
      <c r="H845" s="122">
        <v>1</v>
      </c>
      <c r="I845" s="123">
        <v>0</v>
      </c>
      <c r="J845" s="120" t="s">
        <v>1499</v>
      </c>
      <c r="K845" s="131">
        <v>0</v>
      </c>
      <c r="L845" s="124">
        <v>42766</v>
      </c>
      <c r="M845" s="131">
        <v>0</v>
      </c>
      <c r="N845" s="131">
        <v>0</v>
      </c>
      <c r="P845" s="132" t="s">
        <v>466</v>
      </c>
    </row>
    <row r="846" spans="1:18" x14ac:dyDescent="0.2">
      <c r="A846" s="120" t="s">
        <v>5002</v>
      </c>
      <c r="B846" s="121" t="s">
        <v>5071</v>
      </c>
      <c r="C846" s="131">
        <v>869849550</v>
      </c>
      <c r="D846" s="122" t="s">
        <v>909</v>
      </c>
      <c r="E846" s="120" t="s">
        <v>4593</v>
      </c>
      <c r="F846" s="122" t="s">
        <v>926</v>
      </c>
      <c r="G846" s="121" t="s">
        <v>927</v>
      </c>
      <c r="H846" s="122">
        <v>1</v>
      </c>
      <c r="I846" s="123">
        <v>0</v>
      </c>
      <c r="J846" s="120" t="s">
        <v>1499</v>
      </c>
      <c r="K846" s="131">
        <v>0</v>
      </c>
      <c r="L846" s="124">
        <v>42766</v>
      </c>
      <c r="M846" s="131">
        <v>0</v>
      </c>
      <c r="N846" s="131">
        <v>0</v>
      </c>
      <c r="P846" s="132" t="s">
        <v>466</v>
      </c>
    </row>
    <row r="847" spans="1:18" x14ac:dyDescent="0.2">
      <c r="A847" s="120" t="s">
        <v>4312</v>
      </c>
      <c r="B847" s="121" t="s">
        <v>4466</v>
      </c>
      <c r="C847" s="131">
        <v>2126298900</v>
      </c>
      <c r="D847" s="122" t="s">
        <v>909</v>
      </c>
      <c r="E847" s="120" t="s">
        <v>4593</v>
      </c>
      <c r="F847" s="122" t="s">
        <v>926</v>
      </c>
      <c r="G847" s="121" t="s">
        <v>927</v>
      </c>
      <c r="H847" s="122">
        <v>1</v>
      </c>
      <c r="I847" s="123">
        <v>0</v>
      </c>
      <c r="J847" s="120" t="s">
        <v>1499</v>
      </c>
      <c r="K847" s="131">
        <v>0</v>
      </c>
      <c r="L847" s="124">
        <v>42766</v>
      </c>
      <c r="M847" s="131">
        <v>0</v>
      </c>
      <c r="N847" s="131">
        <v>0</v>
      </c>
      <c r="P847" s="132" t="s">
        <v>466</v>
      </c>
    </row>
    <row r="848" spans="1:18" x14ac:dyDescent="0.2">
      <c r="A848" s="120" t="s">
        <v>6034</v>
      </c>
      <c r="B848" s="121" t="s">
        <v>6515</v>
      </c>
      <c r="C848" s="131">
        <v>402708125</v>
      </c>
      <c r="D848" s="122" t="s">
        <v>909</v>
      </c>
      <c r="E848" s="120" t="s">
        <v>4593</v>
      </c>
      <c r="F848" s="122" t="s">
        <v>926</v>
      </c>
      <c r="G848" s="121" t="s">
        <v>927</v>
      </c>
      <c r="H848" s="122">
        <v>1</v>
      </c>
      <c r="I848" s="123">
        <v>0</v>
      </c>
      <c r="J848" s="120" t="s">
        <v>1499</v>
      </c>
      <c r="K848" s="131">
        <v>0</v>
      </c>
      <c r="L848" s="124">
        <v>42766</v>
      </c>
      <c r="M848" s="131">
        <v>0</v>
      </c>
      <c r="N848" s="131">
        <v>0</v>
      </c>
      <c r="P848" s="132" t="s">
        <v>466</v>
      </c>
    </row>
    <row r="849" spans="1:18" x14ac:dyDescent="0.2">
      <c r="A849" s="120" t="s">
        <v>3467</v>
      </c>
      <c r="B849" s="121" t="s">
        <v>3535</v>
      </c>
      <c r="C849" s="131">
        <v>9037100625</v>
      </c>
      <c r="D849" s="122" t="s">
        <v>909</v>
      </c>
      <c r="E849" s="120" t="s">
        <v>969</v>
      </c>
      <c r="F849" s="122" t="s">
        <v>926</v>
      </c>
      <c r="G849" s="121" t="s">
        <v>927</v>
      </c>
      <c r="H849" s="122">
        <v>1</v>
      </c>
      <c r="I849" s="123">
        <v>0</v>
      </c>
      <c r="J849" s="120" t="s">
        <v>1499</v>
      </c>
      <c r="K849" s="131">
        <v>0</v>
      </c>
      <c r="L849" s="124">
        <v>42766</v>
      </c>
      <c r="M849" s="131">
        <v>0</v>
      </c>
      <c r="N849" s="131">
        <v>0</v>
      </c>
      <c r="P849" s="132" t="s">
        <v>466</v>
      </c>
    </row>
    <row r="850" spans="1:18" x14ac:dyDescent="0.2">
      <c r="A850" s="120" t="s">
        <v>6069</v>
      </c>
      <c r="B850" s="121" t="s">
        <v>6516</v>
      </c>
      <c r="C850" s="131">
        <v>1885000000</v>
      </c>
      <c r="D850" s="122" t="s">
        <v>909</v>
      </c>
      <c r="E850" s="120" t="s">
        <v>466</v>
      </c>
      <c r="F850" s="122" t="s">
        <v>926</v>
      </c>
      <c r="G850" s="121" t="s">
        <v>927</v>
      </c>
      <c r="H850" s="122">
        <v>3</v>
      </c>
      <c r="I850" s="123">
        <v>0.21</v>
      </c>
      <c r="J850" s="120" t="s">
        <v>6517</v>
      </c>
      <c r="K850" s="131">
        <v>395850000</v>
      </c>
      <c r="L850" s="124">
        <v>42766</v>
      </c>
      <c r="M850" s="131">
        <v>0</v>
      </c>
      <c r="N850" s="131">
        <v>0</v>
      </c>
      <c r="P850" s="132" t="s">
        <v>466</v>
      </c>
      <c r="Q850" s="108">
        <v>0</v>
      </c>
      <c r="R850" s="108">
        <v>0</v>
      </c>
    </row>
    <row r="851" spans="1:18" x14ac:dyDescent="0.2">
      <c r="A851" s="120" t="s">
        <v>1718</v>
      </c>
      <c r="B851" s="121" t="s">
        <v>1744</v>
      </c>
      <c r="C851" s="131">
        <v>74928224.239999995</v>
      </c>
      <c r="D851" s="122" t="s">
        <v>909</v>
      </c>
      <c r="E851" s="120" t="s">
        <v>1763</v>
      </c>
      <c r="F851" s="122" t="s">
        <v>926</v>
      </c>
      <c r="G851" s="121" t="s">
        <v>927</v>
      </c>
      <c r="H851" s="122">
        <v>1</v>
      </c>
      <c r="I851" s="123">
        <v>0</v>
      </c>
      <c r="J851" s="120" t="s">
        <v>1745</v>
      </c>
      <c r="K851" s="131">
        <v>0</v>
      </c>
      <c r="L851" s="124">
        <v>42766</v>
      </c>
      <c r="M851" s="131">
        <v>0</v>
      </c>
      <c r="N851" s="131">
        <v>0</v>
      </c>
      <c r="P851" s="132" t="s">
        <v>466</v>
      </c>
    </row>
    <row r="852" spans="1:18" x14ac:dyDescent="0.2">
      <c r="A852" s="120" t="s">
        <v>3726</v>
      </c>
      <c r="B852" s="121" t="s">
        <v>3773</v>
      </c>
      <c r="C852" s="131">
        <v>200000000</v>
      </c>
      <c r="D852" s="122" t="s">
        <v>909</v>
      </c>
      <c r="E852" s="120" t="s">
        <v>954</v>
      </c>
      <c r="F852" s="122" t="s">
        <v>926</v>
      </c>
      <c r="G852" s="121" t="s">
        <v>927</v>
      </c>
      <c r="H852" s="122">
        <v>1</v>
      </c>
      <c r="I852" s="123">
        <v>0</v>
      </c>
      <c r="J852" s="120" t="s">
        <v>1499</v>
      </c>
      <c r="K852" s="131">
        <v>0</v>
      </c>
      <c r="L852" s="124">
        <v>42766</v>
      </c>
      <c r="M852" s="131">
        <v>0</v>
      </c>
      <c r="N852" s="131">
        <v>0</v>
      </c>
      <c r="P852" s="132" t="s">
        <v>466</v>
      </c>
    </row>
    <row r="853" spans="1:18" x14ac:dyDescent="0.2">
      <c r="A853" s="120" t="s">
        <v>4395</v>
      </c>
      <c r="B853" s="121" t="s">
        <v>4467</v>
      </c>
      <c r="C853" s="131">
        <v>95304347.819999993</v>
      </c>
      <c r="D853" s="122" t="s">
        <v>909</v>
      </c>
      <c r="E853" s="120" t="s">
        <v>4049</v>
      </c>
      <c r="F853" s="122" t="s">
        <v>926</v>
      </c>
      <c r="G853" s="121" t="s">
        <v>927</v>
      </c>
      <c r="H853" s="122">
        <v>1</v>
      </c>
      <c r="I853" s="123">
        <v>0</v>
      </c>
      <c r="J853" s="120" t="s">
        <v>1499</v>
      </c>
      <c r="K853" s="131">
        <v>0</v>
      </c>
      <c r="L853" s="124">
        <v>42766</v>
      </c>
      <c r="M853" s="131">
        <v>0</v>
      </c>
      <c r="N853" s="131">
        <v>0</v>
      </c>
      <c r="P853" s="132" t="s">
        <v>466</v>
      </c>
    </row>
    <row r="854" spans="1:18" x14ac:dyDescent="0.2">
      <c r="A854" s="120" t="s">
        <v>5019</v>
      </c>
      <c r="B854" s="121" t="s">
        <v>5072</v>
      </c>
      <c r="C854" s="131">
        <v>100000000</v>
      </c>
      <c r="D854" s="122" t="s">
        <v>909</v>
      </c>
      <c r="E854" s="120" t="s">
        <v>1520</v>
      </c>
      <c r="F854" s="122" t="s">
        <v>926</v>
      </c>
      <c r="G854" s="121" t="s">
        <v>927</v>
      </c>
      <c r="H854" s="122">
        <v>1</v>
      </c>
      <c r="I854" s="123">
        <v>0</v>
      </c>
      <c r="J854" s="120" t="s">
        <v>1499</v>
      </c>
      <c r="K854" s="131">
        <v>0</v>
      </c>
      <c r="L854" s="124">
        <v>42766</v>
      </c>
      <c r="M854" s="131">
        <v>0</v>
      </c>
      <c r="N854" s="131">
        <v>0</v>
      </c>
      <c r="P854" s="132" t="s">
        <v>466</v>
      </c>
    </row>
    <row r="855" spans="1:18" x14ac:dyDescent="0.2">
      <c r="A855" s="120" t="s">
        <v>6840</v>
      </c>
      <c r="B855" s="121" t="s">
        <v>7446</v>
      </c>
      <c r="C855" s="131">
        <v>575000000</v>
      </c>
      <c r="D855" s="122" t="s">
        <v>909</v>
      </c>
      <c r="E855" s="120" t="s">
        <v>6731</v>
      </c>
      <c r="F855" s="122" t="s">
        <v>926</v>
      </c>
      <c r="G855" s="121" t="s">
        <v>927</v>
      </c>
      <c r="H855" s="122">
        <v>1</v>
      </c>
      <c r="I855" s="123">
        <v>0</v>
      </c>
      <c r="J855" s="120" t="s">
        <v>1499</v>
      </c>
      <c r="K855" s="131">
        <v>0</v>
      </c>
      <c r="L855" s="124">
        <v>42766</v>
      </c>
      <c r="M855" s="131">
        <v>0</v>
      </c>
      <c r="N855" s="131">
        <v>0</v>
      </c>
      <c r="P855" s="132" t="s">
        <v>466</v>
      </c>
    </row>
    <row r="856" spans="1:18" x14ac:dyDescent="0.2">
      <c r="A856" s="120" t="s">
        <v>6949</v>
      </c>
      <c r="B856" s="121" t="s">
        <v>7447</v>
      </c>
      <c r="C856" s="131">
        <v>38134663.759999998</v>
      </c>
      <c r="D856" s="122" t="s">
        <v>909</v>
      </c>
      <c r="E856" s="120" t="s">
        <v>2794</v>
      </c>
      <c r="F856" s="122" t="s">
        <v>926</v>
      </c>
      <c r="G856" s="121" t="s">
        <v>927</v>
      </c>
      <c r="H856" s="122">
        <v>1</v>
      </c>
      <c r="I856" s="123">
        <v>0</v>
      </c>
      <c r="J856" s="120" t="s">
        <v>1499</v>
      </c>
      <c r="K856" s="131">
        <v>0</v>
      </c>
      <c r="L856" s="124">
        <v>42766</v>
      </c>
      <c r="M856" s="131">
        <v>0</v>
      </c>
      <c r="N856" s="131">
        <v>0</v>
      </c>
      <c r="P856" s="132" t="s">
        <v>466</v>
      </c>
    </row>
    <row r="857" spans="1:18" x14ac:dyDescent="0.2">
      <c r="A857" s="120" t="s">
        <v>2838</v>
      </c>
      <c r="B857" s="121" t="s">
        <v>3655</v>
      </c>
      <c r="C857" s="131">
        <v>1349415005.71</v>
      </c>
      <c r="D857" s="122" t="s">
        <v>909</v>
      </c>
      <c r="E857" s="120" t="s">
        <v>969</v>
      </c>
      <c r="F857" s="122" t="s">
        <v>926</v>
      </c>
      <c r="G857" s="121" t="s">
        <v>927</v>
      </c>
      <c r="H857" s="122">
        <v>1</v>
      </c>
      <c r="I857" s="123">
        <v>0</v>
      </c>
      <c r="J857" s="120" t="s">
        <v>1499</v>
      </c>
      <c r="K857" s="131">
        <v>0</v>
      </c>
      <c r="L857" s="124">
        <v>42766</v>
      </c>
      <c r="M857" s="131">
        <v>0</v>
      </c>
      <c r="N857" s="131">
        <v>0</v>
      </c>
      <c r="P857" s="132" t="s">
        <v>466</v>
      </c>
    </row>
    <row r="858" spans="1:18" x14ac:dyDescent="0.2">
      <c r="A858" s="120" t="s">
        <v>4157</v>
      </c>
      <c r="B858" s="121" t="s">
        <v>4468</v>
      </c>
      <c r="C858" s="131">
        <v>1750542705.77</v>
      </c>
      <c r="D858" s="122" t="s">
        <v>909</v>
      </c>
      <c r="E858" s="120" t="s">
        <v>4594</v>
      </c>
      <c r="F858" s="122" t="s">
        <v>926</v>
      </c>
      <c r="G858" s="121" t="s">
        <v>927</v>
      </c>
      <c r="H858" s="122">
        <v>1</v>
      </c>
      <c r="I858" s="123">
        <v>0</v>
      </c>
      <c r="J858" s="120" t="s">
        <v>1499</v>
      </c>
      <c r="K858" s="131">
        <v>0</v>
      </c>
      <c r="L858" s="124">
        <v>42766</v>
      </c>
      <c r="M858" s="131">
        <v>0</v>
      </c>
      <c r="N858" s="131">
        <v>0</v>
      </c>
      <c r="P858" s="132" t="s">
        <v>466</v>
      </c>
    </row>
    <row r="859" spans="1:18" x14ac:dyDescent="0.2">
      <c r="A859" s="120" t="s">
        <v>4133</v>
      </c>
      <c r="B859" s="121" t="s">
        <v>4469</v>
      </c>
      <c r="C859" s="131">
        <v>786200000</v>
      </c>
      <c r="D859" s="122" t="s">
        <v>909</v>
      </c>
      <c r="E859" s="120" t="s">
        <v>966</v>
      </c>
      <c r="F859" s="122" t="s">
        <v>926</v>
      </c>
      <c r="G859" s="121" t="s">
        <v>927</v>
      </c>
      <c r="H859" s="122">
        <v>1</v>
      </c>
      <c r="I859" s="123">
        <v>0</v>
      </c>
      <c r="J859" s="120" t="s">
        <v>1499</v>
      </c>
      <c r="K859" s="131">
        <v>0</v>
      </c>
      <c r="L859" s="124">
        <v>42766</v>
      </c>
      <c r="M859" s="131">
        <v>0</v>
      </c>
      <c r="N859" s="131">
        <v>0</v>
      </c>
      <c r="P859" s="132" t="s">
        <v>466</v>
      </c>
    </row>
    <row r="860" spans="1:18" x14ac:dyDescent="0.2">
      <c r="A860" s="120" t="s">
        <v>3985</v>
      </c>
      <c r="B860" s="121" t="s">
        <v>4022</v>
      </c>
      <c r="C860" s="131">
        <v>2000000000</v>
      </c>
      <c r="D860" s="122" t="s">
        <v>909</v>
      </c>
      <c r="E860" s="120" t="s">
        <v>3400</v>
      </c>
      <c r="F860" s="122" t="s">
        <v>926</v>
      </c>
      <c r="G860" s="121" t="s">
        <v>927</v>
      </c>
      <c r="H860" s="122">
        <v>1</v>
      </c>
      <c r="I860" s="123">
        <v>0</v>
      </c>
      <c r="J860" s="120" t="s">
        <v>1499</v>
      </c>
      <c r="K860" s="131">
        <v>0</v>
      </c>
      <c r="L860" s="124">
        <v>42766</v>
      </c>
      <c r="M860" s="131">
        <v>0</v>
      </c>
      <c r="N860" s="131">
        <v>0</v>
      </c>
      <c r="P860" s="132" t="s">
        <v>466</v>
      </c>
    </row>
    <row r="861" spans="1:18" x14ac:dyDescent="0.2">
      <c r="A861" s="120" t="s">
        <v>4470</v>
      </c>
      <c r="B861" s="121" t="s">
        <v>4460</v>
      </c>
      <c r="C861" s="131">
        <v>115772972</v>
      </c>
      <c r="D861" s="122" t="s">
        <v>909</v>
      </c>
      <c r="E861" s="120" t="s">
        <v>4591</v>
      </c>
      <c r="F861" s="122" t="s">
        <v>926</v>
      </c>
      <c r="G861" s="121" t="s">
        <v>927</v>
      </c>
      <c r="H861" s="122">
        <v>1</v>
      </c>
      <c r="I861" s="123">
        <v>0</v>
      </c>
      <c r="J861" s="120" t="s">
        <v>1499</v>
      </c>
      <c r="K861" s="131">
        <v>0</v>
      </c>
      <c r="L861" s="124">
        <v>42766</v>
      </c>
      <c r="M861" s="131">
        <v>0</v>
      </c>
      <c r="N861" s="131">
        <v>0</v>
      </c>
      <c r="P861" s="132" t="s">
        <v>466</v>
      </c>
    </row>
    <row r="862" spans="1:18" x14ac:dyDescent="0.2">
      <c r="A862" s="120" t="s">
        <v>4322</v>
      </c>
      <c r="B862" s="121" t="s">
        <v>4471</v>
      </c>
      <c r="C862" s="131">
        <v>270000000</v>
      </c>
      <c r="D862" s="122" t="s">
        <v>909</v>
      </c>
      <c r="E862" s="120" t="s">
        <v>4595</v>
      </c>
      <c r="F862" s="122" t="s">
        <v>926</v>
      </c>
      <c r="G862" s="121" t="s">
        <v>927</v>
      </c>
      <c r="H862" s="122">
        <v>1</v>
      </c>
      <c r="I862" s="123">
        <v>0</v>
      </c>
      <c r="J862" s="120" t="s">
        <v>1499</v>
      </c>
      <c r="K862" s="131">
        <v>0</v>
      </c>
      <c r="L862" s="124">
        <v>42766</v>
      </c>
      <c r="M862" s="131">
        <v>0</v>
      </c>
      <c r="N862" s="131">
        <v>0</v>
      </c>
      <c r="P862" s="132" t="s">
        <v>466</v>
      </c>
    </row>
    <row r="863" spans="1:18" x14ac:dyDescent="0.2">
      <c r="A863" s="120" t="s">
        <v>6908</v>
      </c>
      <c r="B863" s="121" t="s">
        <v>7448</v>
      </c>
      <c r="C863" s="131">
        <v>5635000000</v>
      </c>
      <c r="D863" s="122" t="s">
        <v>909</v>
      </c>
      <c r="E863" s="120" t="s">
        <v>4906</v>
      </c>
      <c r="F863" s="122" t="s">
        <v>926</v>
      </c>
      <c r="G863" s="121" t="s">
        <v>927</v>
      </c>
      <c r="H863" s="122">
        <v>1</v>
      </c>
      <c r="I863" s="123">
        <v>0</v>
      </c>
      <c r="J863" s="120" t="s">
        <v>1499</v>
      </c>
      <c r="K863" s="131">
        <v>0</v>
      </c>
      <c r="L863" s="124">
        <v>42766</v>
      </c>
      <c r="M863" s="131">
        <v>0</v>
      </c>
      <c r="N863" s="131">
        <v>0</v>
      </c>
      <c r="P863" s="132" t="s">
        <v>466</v>
      </c>
    </row>
    <row r="864" spans="1:18" x14ac:dyDescent="0.2">
      <c r="A864" s="120" t="s">
        <v>6940</v>
      </c>
      <c r="B864" s="121" t="s">
        <v>7449</v>
      </c>
      <c r="C864" s="131">
        <v>2000000000</v>
      </c>
      <c r="D864" s="122" t="s">
        <v>909</v>
      </c>
      <c r="E864" s="120" t="s">
        <v>7595</v>
      </c>
      <c r="F864" s="122" t="s">
        <v>926</v>
      </c>
      <c r="G864" s="121" t="s">
        <v>927</v>
      </c>
      <c r="H864" s="122">
        <v>2</v>
      </c>
      <c r="I864" s="123">
        <v>0.01</v>
      </c>
      <c r="J864" s="120" t="s">
        <v>7450</v>
      </c>
      <c r="K864" s="131">
        <v>20000000</v>
      </c>
      <c r="L864" s="124">
        <v>42766</v>
      </c>
      <c r="M864" s="131">
        <v>0</v>
      </c>
      <c r="N864" s="131">
        <v>0</v>
      </c>
      <c r="P864" s="132" t="s">
        <v>466</v>
      </c>
    </row>
    <row r="865" spans="1:18" x14ac:dyDescent="0.2">
      <c r="A865" s="120" t="s">
        <v>6909</v>
      </c>
      <c r="B865" s="121" t="s">
        <v>7451</v>
      </c>
      <c r="C865" s="131">
        <v>64192918.780000001</v>
      </c>
      <c r="D865" s="122" t="s">
        <v>909</v>
      </c>
      <c r="E865" s="120" t="s">
        <v>466</v>
      </c>
      <c r="F865" s="122" t="s">
        <v>926</v>
      </c>
      <c r="G865" s="121" t="s">
        <v>927</v>
      </c>
      <c r="H865" s="122">
        <v>2</v>
      </c>
      <c r="I865" s="123">
        <v>0.01</v>
      </c>
      <c r="J865" s="120" t="s">
        <v>7452</v>
      </c>
      <c r="K865" s="131">
        <v>641929.18999999994</v>
      </c>
      <c r="L865" s="124">
        <v>42766</v>
      </c>
      <c r="M865" s="131">
        <v>0</v>
      </c>
      <c r="N865" s="131">
        <v>0</v>
      </c>
      <c r="P865" s="132" t="s">
        <v>466</v>
      </c>
    </row>
    <row r="866" spans="1:18" x14ac:dyDescent="0.2">
      <c r="A866" s="120" t="s">
        <v>6129</v>
      </c>
      <c r="B866" s="121" t="s">
        <v>6518</v>
      </c>
      <c r="C866" s="131">
        <v>142000000</v>
      </c>
      <c r="D866" s="122" t="s">
        <v>909</v>
      </c>
      <c r="E866" s="120" t="s">
        <v>466</v>
      </c>
      <c r="F866" s="122" t="s">
        <v>926</v>
      </c>
      <c r="G866" s="121" t="s">
        <v>927</v>
      </c>
      <c r="H866" s="122">
        <v>1</v>
      </c>
      <c r="I866" s="123">
        <v>0</v>
      </c>
      <c r="J866" s="120" t="s">
        <v>6519</v>
      </c>
      <c r="K866" s="131">
        <v>0</v>
      </c>
      <c r="L866" s="124">
        <v>42766</v>
      </c>
      <c r="M866" s="131">
        <v>0</v>
      </c>
      <c r="N866" s="131">
        <v>0</v>
      </c>
      <c r="P866" s="132" t="s">
        <v>466</v>
      </c>
    </row>
    <row r="867" spans="1:18" x14ac:dyDescent="0.2">
      <c r="A867" s="120" t="s">
        <v>2353</v>
      </c>
      <c r="B867" s="121" t="s">
        <v>2378</v>
      </c>
      <c r="C867" s="131">
        <v>450000000</v>
      </c>
      <c r="D867" s="122" t="s">
        <v>909</v>
      </c>
      <c r="E867" s="120" t="s">
        <v>2444</v>
      </c>
      <c r="F867" s="122" t="s">
        <v>926</v>
      </c>
      <c r="G867" s="121" t="s">
        <v>927</v>
      </c>
      <c r="H867" s="122">
        <v>1</v>
      </c>
      <c r="I867" s="123">
        <v>0</v>
      </c>
      <c r="J867" s="120" t="s">
        <v>1499</v>
      </c>
      <c r="K867" s="131">
        <v>0</v>
      </c>
      <c r="L867" s="124">
        <v>42766</v>
      </c>
      <c r="M867" s="131">
        <v>143000000</v>
      </c>
      <c r="N867" s="131">
        <v>0</v>
      </c>
      <c r="P867" s="132" t="s">
        <v>466</v>
      </c>
      <c r="Q867" s="108">
        <v>0</v>
      </c>
      <c r="R867" s="108">
        <v>0</v>
      </c>
    </row>
    <row r="868" spans="1:18" x14ac:dyDescent="0.2">
      <c r="A868" s="120" t="s">
        <v>3697</v>
      </c>
      <c r="B868" s="121" t="s">
        <v>3774</v>
      </c>
      <c r="C868" s="131">
        <v>160535714.38999999</v>
      </c>
      <c r="D868" s="122" t="s">
        <v>909</v>
      </c>
      <c r="E868" s="120" t="s">
        <v>3804</v>
      </c>
      <c r="F868" s="122" t="s">
        <v>926</v>
      </c>
      <c r="G868" s="121" t="s">
        <v>927</v>
      </c>
      <c r="H868" s="122">
        <v>1</v>
      </c>
      <c r="I868" s="123">
        <v>0</v>
      </c>
      <c r="J868" s="120" t="s">
        <v>1499</v>
      </c>
      <c r="K868" s="131">
        <v>0</v>
      </c>
      <c r="L868" s="124">
        <v>42766</v>
      </c>
      <c r="M868" s="131">
        <v>0</v>
      </c>
      <c r="N868" s="131">
        <v>0</v>
      </c>
      <c r="P868" s="132" t="s">
        <v>466</v>
      </c>
    </row>
    <row r="869" spans="1:18" x14ac:dyDescent="0.2">
      <c r="A869" s="120" t="s">
        <v>4320</v>
      </c>
      <c r="B869" s="121" t="s">
        <v>4472</v>
      </c>
      <c r="C869" s="131">
        <v>400000000</v>
      </c>
      <c r="D869" s="122" t="s">
        <v>909</v>
      </c>
      <c r="E869" s="120" t="s">
        <v>1479</v>
      </c>
      <c r="F869" s="122" t="s">
        <v>926</v>
      </c>
      <c r="G869" s="121" t="s">
        <v>927</v>
      </c>
      <c r="H869" s="122">
        <v>1</v>
      </c>
      <c r="I869" s="123">
        <v>0</v>
      </c>
      <c r="J869" s="120" t="s">
        <v>1499</v>
      </c>
      <c r="K869" s="131">
        <v>0</v>
      </c>
      <c r="L869" s="124">
        <v>42766</v>
      </c>
      <c r="M869" s="131">
        <v>0</v>
      </c>
      <c r="N869" s="131">
        <v>0</v>
      </c>
      <c r="P869" s="132" t="s">
        <v>466</v>
      </c>
    </row>
    <row r="870" spans="1:18" x14ac:dyDescent="0.2">
      <c r="A870" s="120" t="s">
        <v>4952</v>
      </c>
      <c r="B870" s="121" t="s">
        <v>5073</v>
      </c>
      <c r="C870" s="131">
        <v>132352941.2</v>
      </c>
      <c r="D870" s="122" t="s">
        <v>909</v>
      </c>
      <c r="E870" s="120" t="s">
        <v>5128</v>
      </c>
      <c r="F870" s="122" t="s">
        <v>926</v>
      </c>
      <c r="G870" s="121" t="s">
        <v>927</v>
      </c>
      <c r="H870" s="122">
        <v>1</v>
      </c>
      <c r="I870" s="123">
        <v>0</v>
      </c>
      <c r="J870" s="120" t="s">
        <v>1499</v>
      </c>
      <c r="K870" s="131">
        <v>0</v>
      </c>
      <c r="L870" s="124">
        <v>42766</v>
      </c>
      <c r="M870" s="131">
        <v>0</v>
      </c>
      <c r="N870" s="131">
        <v>0</v>
      </c>
      <c r="P870" s="132" t="s">
        <v>466</v>
      </c>
    </row>
    <row r="871" spans="1:18" x14ac:dyDescent="0.2">
      <c r="A871" s="120" t="s">
        <v>4979</v>
      </c>
      <c r="B871" s="121" t="s">
        <v>5074</v>
      </c>
      <c r="C871" s="131">
        <v>130000000</v>
      </c>
      <c r="D871" s="122" t="s">
        <v>909</v>
      </c>
      <c r="E871" s="120" t="s">
        <v>5129</v>
      </c>
      <c r="F871" s="122" t="s">
        <v>926</v>
      </c>
      <c r="G871" s="121" t="s">
        <v>927</v>
      </c>
      <c r="H871" s="122">
        <v>1</v>
      </c>
      <c r="I871" s="123">
        <v>0</v>
      </c>
      <c r="J871" s="120" t="s">
        <v>1499</v>
      </c>
      <c r="K871" s="131">
        <v>0</v>
      </c>
      <c r="L871" s="124">
        <v>42766</v>
      </c>
      <c r="M871" s="131">
        <v>0</v>
      </c>
      <c r="N871" s="131">
        <v>0</v>
      </c>
      <c r="P871" s="132" t="s">
        <v>466</v>
      </c>
    </row>
    <row r="872" spans="1:18" x14ac:dyDescent="0.2">
      <c r="A872" s="120" t="s">
        <v>5204</v>
      </c>
      <c r="B872" s="121" t="s">
        <v>5282</v>
      </c>
      <c r="C872" s="131">
        <v>103125000</v>
      </c>
      <c r="D872" s="122" t="s">
        <v>909</v>
      </c>
      <c r="E872" s="120" t="s">
        <v>2443</v>
      </c>
      <c r="F872" s="122" t="s">
        <v>926</v>
      </c>
      <c r="G872" s="121" t="s">
        <v>927</v>
      </c>
      <c r="H872" s="122">
        <v>3</v>
      </c>
      <c r="I872" s="123">
        <v>0.21</v>
      </c>
      <c r="J872" s="120" t="s">
        <v>5283</v>
      </c>
      <c r="K872" s="131">
        <v>21656250</v>
      </c>
      <c r="L872" s="124">
        <v>42766</v>
      </c>
      <c r="M872" s="131">
        <v>0</v>
      </c>
      <c r="N872" s="131">
        <v>0</v>
      </c>
      <c r="P872" s="132" t="s">
        <v>466</v>
      </c>
    </row>
    <row r="873" spans="1:18" x14ac:dyDescent="0.2">
      <c r="A873" s="120" t="s">
        <v>1460</v>
      </c>
      <c r="B873" s="121" t="s">
        <v>2493</v>
      </c>
      <c r="C873" s="131">
        <v>189583333.38999999</v>
      </c>
      <c r="D873" s="122" t="s">
        <v>909</v>
      </c>
      <c r="E873" s="120" t="s">
        <v>940</v>
      </c>
      <c r="F873" s="122" t="s">
        <v>926</v>
      </c>
      <c r="G873" s="121" t="s">
        <v>927</v>
      </c>
      <c r="H873" s="122">
        <v>1</v>
      </c>
      <c r="I873" s="123">
        <v>0</v>
      </c>
      <c r="J873" s="120" t="s">
        <v>1499</v>
      </c>
      <c r="K873" s="131">
        <v>0</v>
      </c>
      <c r="L873" s="124">
        <v>42766</v>
      </c>
      <c r="M873" s="131">
        <v>0</v>
      </c>
      <c r="N873" s="131">
        <v>0</v>
      </c>
      <c r="P873" s="132" t="s">
        <v>466</v>
      </c>
    </row>
    <row r="874" spans="1:18" x14ac:dyDescent="0.2">
      <c r="A874" s="120" t="s">
        <v>2603</v>
      </c>
      <c r="B874" s="121" t="s">
        <v>2640</v>
      </c>
      <c r="C874" s="131">
        <v>833333333.30999994</v>
      </c>
      <c r="D874" s="122" t="s">
        <v>909</v>
      </c>
      <c r="E874" s="120" t="s">
        <v>972</v>
      </c>
      <c r="F874" s="122" t="s">
        <v>926</v>
      </c>
      <c r="G874" s="121" t="s">
        <v>927</v>
      </c>
      <c r="H874" s="122">
        <v>1</v>
      </c>
      <c r="I874" s="123">
        <v>0</v>
      </c>
      <c r="J874" s="120" t="s">
        <v>4023</v>
      </c>
      <c r="K874" s="131">
        <v>0</v>
      </c>
      <c r="L874" s="124">
        <v>42766</v>
      </c>
      <c r="M874" s="131">
        <v>0</v>
      </c>
      <c r="N874" s="131">
        <v>0</v>
      </c>
      <c r="P874" s="132" t="s">
        <v>466</v>
      </c>
    </row>
    <row r="875" spans="1:18" x14ac:dyDescent="0.2">
      <c r="A875" s="120" t="s">
        <v>2962</v>
      </c>
      <c r="B875" s="121" t="s">
        <v>2995</v>
      </c>
      <c r="C875" s="131">
        <v>1900000000</v>
      </c>
      <c r="D875" s="122" t="s">
        <v>909</v>
      </c>
      <c r="E875" s="120" t="s">
        <v>3028</v>
      </c>
      <c r="F875" s="122" t="s">
        <v>926</v>
      </c>
      <c r="G875" s="121" t="s">
        <v>927</v>
      </c>
      <c r="H875" s="122">
        <v>2</v>
      </c>
      <c r="I875" s="123">
        <v>0.01</v>
      </c>
      <c r="J875" s="120" t="s">
        <v>5284</v>
      </c>
      <c r="K875" s="131">
        <v>19000000</v>
      </c>
      <c r="L875" s="124">
        <v>42766</v>
      </c>
      <c r="M875" s="131">
        <v>0</v>
      </c>
      <c r="N875" s="131">
        <v>0</v>
      </c>
      <c r="P875" s="132" t="s">
        <v>466</v>
      </c>
    </row>
    <row r="876" spans="1:18" x14ac:dyDescent="0.2">
      <c r="A876" s="120" t="s">
        <v>3536</v>
      </c>
      <c r="B876" s="121" t="s">
        <v>3160</v>
      </c>
      <c r="C876" s="131">
        <v>490271814.88</v>
      </c>
      <c r="D876" s="122" t="s">
        <v>909</v>
      </c>
      <c r="E876" s="120" t="s">
        <v>3214</v>
      </c>
      <c r="F876" s="122" t="s">
        <v>926</v>
      </c>
      <c r="G876" s="121" t="s">
        <v>927</v>
      </c>
      <c r="H876" s="122">
        <v>1</v>
      </c>
      <c r="I876" s="123">
        <v>0</v>
      </c>
      <c r="J876" s="120" t="s">
        <v>1499</v>
      </c>
      <c r="K876" s="131">
        <v>0</v>
      </c>
      <c r="L876" s="124">
        <v>42766</v>
      </c>
      <c r="M876" s="131">
        <v>0</v>
      </c>
      <c r="N876" s="131">
        <v>0</v>
      </c>
      <c r="P876" s="132" t="s">
        <v>466</v>
      </c>
    </row>
    <row r="877" spans="1:18" x14ac:dyDescent="0.2">
      <c r="A877" s="120" t="s">
        <v>3760</v>
      </c>
      <c r="B877" s="121" t="s">
        <v>3775</v>
      </c>
      <c r="C877" s="131">
        <v>750000000</v>
      </c>
      <c r="D877" s="122" t="s">
        <v>909</v>
      </c>
      <c r="E877" s="120" t="s">
        <v>928</v>
      </c>
      <c r="F877" s="122" t="s">
        <v>926</v>
      </c>
      <c r="G877" s="121" t="s">
        <v>927</v>
      </c>
      <c r="H877" s="122">
        <v>1</v>
      </c>
      <c r="I877" s="123">
        <v>0</v>
      </c>
      <c r="J877" s="120" t="s">
        <v>1499</v>
      </c>
      <c r="K877" s="131">
        <v>0</v>
      </c>
      <c r="L877" s="124">
        <v>42766</v>
      </c>
      <c r="M877" s="131">
        <v>0</v>
      </c>
      <c r="N877" s="131">
        <v>0</v>
      </c>
      <c r="P877" s="132" t="s">
        <v>466</v>
      </c>
    </row>
    <row r="878" spans="1:18" x14ac:dyDescent="0.2">
      <c r="A878" s="120" t="s">
        <v>3841</v>
      </c>
      <c r="B878" s="121" t="s">
        <v>3893</v>
      </c>
      <c r="C878" s="131">
        <v>1050000000</v>
      </c>
      <c r="D878" s="122" t="s">
        <v>909</v>
      </c>
      <c r="E878" s="120" t="s">
        <v>949</v>
      </c>
      <c r="F878" s="122" t="s">
        <v>926</v>
      </c>
      <c r="G878" s="121" t="s">
        <v>927</v>
      </c>
      <c r="H878" s="122">
        <v>1</v>
      </c>
      <c r="I878" s="123">
        <v>0</v>
      </c>
      <c r="J878" s="120" t="s">
        <v>4473</v>
      </c>
      <c r="K878" s="131">
        <v>0</v>
      </c>
      <c r="L878" s="124">
        <v>42766</v>
      </c>
      <c r="M878" s="131">
        <v>0</v>
      </c>
      <c r="N878" s="131">
        <v>0</v>
      </c>
      <c r="P878" s="132" t="s">
        <v>466</v>
      </c>
    </row>
    <row r="879" spans="1:18" x14ac:dyDescent="0.2">
      <c r="A879" s="120" t="s">
        <v>4150</v>
      </c>
      <c r="B879" s="121" t="s">
        <v>4474</v>
      </c>
      <c r="C879" s="131">
        <v>900000000</v>
      </c>
      <c r="D879" s="122" t="s">
        <v>909</v>
      </c>
      <c r="E879" s="120" t="s">
        <v>4596</v>
      </c>
      <c r="F879" s="122" t="s">
        <v>926</v>
      </c>
      <c r="G879" s="121" t="s">
        <v>927</v>
      </c>
      <c r="H879" s="122">
        <v>3</v>
      </c>
      <c r="I879" s="123">
        <v>0.25</v>
      </c>
      <c r="J879" s="120" t="s">
        <v>5285</v>
      </c>
      <c r="K879" s="131">
        <v>225000000</v>
      </c>
      <c r="L879" s="124">
        <v>42766</v>
      </c>
      <c r="M879" s="131">
        <v>0</v>
      </c>
      <c r="N879" s="131">
        <v>0</v>
      </c>
      <c r="P879" s="132" t="s">
        <v>466</v>
      </c>
    </row>
    <row r="880" spans="1:18" x14ac:dyDescent="0.2">
      <c r="A880" s="120" t="s">
        <v>4706</v>
      </c>
      <c r="B880" s="121" t="s">
        <v>4846</v>
      </c>
      <c r="C880" s="131">
        <v>299160000</v>
      </c>
      <c r="D880" s="122" t="s">
        <v>909</v>
      </c>
      <c r="E880" s="120" t="s">
        <v>4905</v>
      </c>
      <c r="F880" s="122" t="s">
        <v>926</v>
      </c>
      <c r="G880" s="121" t="s">
        <v>927</v>
      </c>
      <c r="H880" s="122">
        <v>1</v>
      </c>
      <c r="I880" s="123">
        <v>0</v>
      </c>
      <c r="J880" s="120" t="s">
        <v>6520</v>
      </c>
      <c r="K880" s="131">
        <v>0</v>
      </c>
      <c r="L880" s="124">
        <v>42766</v>
      </c>
      <c r="M880" s="131">
        <v>0</v>
      </c>
      <c r="N880" s="131">
        <v>0</v>
      </c>
      <c r="P880" s="132" t="s">
        <v>466</v>
      </c>
    </row>
    <row r="881" spans="1:18" x14ac:dyDescent="0.2">
      <c r="A881" s="120" t="s">
        <v>6830</v>
      </c>
      <c r="B881" s="121" t="s">
        <v>7453</v>
      </c>
      <c r="C881" s="131">
        <v>2500000000</v>
      </c>
      <c r="D881" s="122" t="s">
        <v>909</v>
      </c>
      <c r="E881" s="120" t="s">
        <v>3028</v>
      </c>
      <c r="F881" s="122" t="s">
        <v>926</v>
      </c>
      <c r="G881" s="121" t="s">
        <v>927</v>
      </c>
      <c r="H881" s="122">
        <v>2</v>
      </c>
      <c r="I881" s="123">
        <v>0.01</v>
      </c>
      <c r="J881" s="120" t="s">
        <v>7454</v>
      </c>
      <c r="K881" s="131">
        <v>25000000</v>
      </c>
      <c r="L881" s="124">
        <v>42766</v>
      </c>
      <c r="M881" s="131">
        <v>0</v>
      </c>
      <c r="N881" s="131">
        <v>0</v>
      </c>
      <c r="P881" s="132" t="s">
        <v>466</v>
      </c>
    </row>
    <row r="882" spans="1:18" x14ac:dyDescent="0.2">
      <c r="A882" s="120" t="s">
        <v>7062</v>
      </c>
      <c r="B882" s="121" t="s">
        <v>7455</v>
      </c>
      <c r="C882" s="131">
        <v>39900000000</v>
      </c>
      <c r="D882" s="122" t="s">
        <v>909</v>
      </c>
      <c r="E882" s="120" t="s">
        <v>2672</v>
      </c>
      <c r="F882" s="122" t="s">
        <v>926</v>
      </c>
      <c r="G882" s="121" t="s">
        <v>927</v>
      </c>
      <c r="H882" s="122">
        <v>1</v>
      </c>
      <c r="I882" s="123">
        <v>0</v>
      </c>
      <c r="J882" s="120" t="s">
        <v>7456</v>
      </c>
      <c r="K882" s="131">
        <v>0</v>
      </c>
      <c r="L882" s="124">
        <v>42766</v>
      </c>
      <c r="M882" s="131">
        <v>0</v>
      </c>
      <c r="N882" s="131">
        <v>32225998838.849998</v>
      </c>
      <c r="P882" s="132" t="s">
        <v>466</v>
      </c>
      <c r="Q882" s="108">
        <v>0</v>
      </c>
      <c r="R882" s="108">
        <v>0</v>
      </c>
    </row>
    <row r="883" spans="1:18" x14ac:dyDescent="0.2">
      <c r="A883" s="120" t="s">
        <v>7830</v>
      </c>
      <c r="B883" s="121" t="s">
        <v>8145</v>
      </c>
      <c r="C883" s="131">
        <v>5000000000</v>
      </c>
      <c r="D883" s="122" t="s">
        <v>909</v>
      </c>
      <c r="E883" s="120" t="s">
        <v>7595</v>
      </c>
      <c r="F883" s="122" t="s">
        <v>926</v>
      </c>
      <c r="G883" s="121" t="s">
        <v>927</v>
      </c>
      <c r="H883" s="122">
        <v>2</v>
      </c>
      <c r="I883" s="123">
        <v>0.01</v>
      </c>
      <c r="J883" s="120" t="s">
        <v>8146</v>
      </c>
      <c r="K883" s="131">
        <v>50000000</v>
      </c>
      <c r="L883" s="124">
        <v>42766</v>
      </c>
      <c r="M883" s="131">
        <v>0</v>
      </c>
      <c r="N883" s="131">
        <v>0</v>
      </c>
      <c r="P883" s="132" t="s">
        <v>466</v>
      </c>
    </row>
    <row r="884" spans="1:18" x14ac:dyDescent="0.2">
      <c r="A884" s="120" t="s">
        <v>5658</v>
      </c>
      <c r="B884" s="121" t="s">
        <v>5868</v>
      </c>
      <c r="C884" s="131">
        <v>97109242.409999996</v>
      </c>
      <c r="D884" s="122" t="s">
        <v>909</v>
      </c>
      <c r="E884" s="120" t="s">
        <v>466</v>
      </c>
      <c r="F884" s="122" t="s">
        <v>926</v>
      </c>
      <c r="G884" s="121" t="s">
        <v>927</v>
      </c>
      <c r="H884" s="122">
        <v>1</v>
      </c>
      <c r="I884" s="123">
        <v>0</v>
      </c>
      <c r="J884" s="120" t="s">
        <v>1499</v>
      </c>
      <c r="K884" s="131">
        <v>0</v>
      </c>
      <c r="L884" s="124">
        <v>42766</v>
      </c>
      <c r="M884" s="131">
        <v>0</v>
      </c>
      <c r="N884" s="131">
        <v>0</v>
      </c>
      <c r="P884" s="132" t="s">
        <v>466</v>
      </c>
    </row>
    <row r="885" spans="1:18" x14ac:dyDescent="0.2">
      <c r="A885" s="120" t="s">
        <v>5704</v>
      </c>
      <c r="B885" s="121" t="s">
        <v>5869</v>
      </c>
      <c r="C885" s="131">
        <v>28560000</v>
      </c>
      <c r="D885" s="122" t="s">
        <v>909</v>
      </c>
      <c r="E885" s="120" t="s">
        <v>466</v>
      </c>
      <c r="F885" s="122" t="s">
        <v>926</v>
      </c>
      <c r="G885" s="121" t="s">
        <v>927</v>
      </c>
      <c r="H885" s="122">
        <v>2</v>
      </c>
      <c r="I885" s="123">
        <v>0.01</v>
      </c>
      <c r="J885" s="120" t="s">
        <v>5870</v>
      </c>
      <c r="K885" s="131">
        <v>285600</v>
      </c>
      <c r="L885" s="124">
        <v>42766</v>
      </c>
      <c r="M885" s="131">
        <v>0</v>
      </c>
      <c r="N885" s="131">
        <v>0</v>
      </c>
      <c r="P885" s="132" t="s">
        <v>466</v>
      </c>
    </row>
    <row r="886" spans="1:18" x14ac:dyDescent="0.2">
      <c r="A886" s="120" t="s">
        <v>3966</v>
      </c>
      <c r="B886" s="121" t="s">
        <v>4024</v>
      </c>
      <c r="C886" s="131">
        <v>81106677</v>
      </c>
      <c r="D886" s="122" t="s">
        <v>909</v>
      </c>
      <c r="E886" s="120" t="s">
        <v>4053</v>
      </c>
      <c r="F886" s="122" t="s">
        <v>926</v>
      </c>
      <c r="G886" s="121" t="s">
        <v>927</v>
      </c>
      <c r="H886" s="122">
        <v>1</v>
      </c>
      <c r="I886" s="123">
        <v>0</v>
      </c>
      <c r="J886" s="120" t="s">
        <v>1499</v>
      </c>
      <c r="K886" s="131">
        <v>0</v>
      </c>
      <c r="L886" s="124">
        <v>42766</v>
      </c>
      <c r="M886" s="131">
        <v>0</v>
      </c>
      <c r="N886" s="131">
        <v>0</v>
      </c>
      <c r="P886" s="132" t="s">
        <v>466</v>
      </c>
    </row>
    <row r="887" spans="1:18" x14ac:dyDescent="0.2">
      <c r="A887" s="120" t="s">
        <v>4063</v>
      </c>
      <c r="B887" s="121" t="s">
        <v>4476</v>
      </c>
      <c r="C887" s="131">
        <v>586220000</v>
      </c>
      <c r="D887" s="122" t="s">
        <v>909</v>
      </c>
      <c r="E887" s="120" t="s">
        <v>4597</v>
      </c>
      <c r="F887" s="122" t="s">
        <v>926</v>
      </c>
      <c r="G887" s="121" t="s">
        <v>927</v>
      </c>
      <c r="H887" s="122">
        <v>1</v>
      </c>
      <c r="I887" s="123">
        <v>0</v>
      </c>
      <c r="J887" s="120" t="s">
        <v>1499</v>
      </c>
      <c r="K887" s="131">
        <v>0</v>
      </c>
      <c r="L887" s="124">
        <v>42766</v>
      </c>
      <c r="M887" s="131">
        <v>0</v>
      </c>
      <c r="N887" s="131">
        <v>0</v>
      </c>
      <c r="P887" s="132" t="s">
        <v>466</v>
      </c>
    </row>
    <row r="888" spans="1:18" x14ac:dyDescent="0.2">
      <c r="A888" s="120" t="s">
        <v>5196</v>
      </c>
      <c r="B888" s="121" t="s">
        <v>5286</v>
      </c>
      <c r="C888" s="131">
        <v>49999398.210000001</v>
      </c>
      <c r="D888" s="122" t="s">
        <v>909</v>
      </c>
      <c r="E888" s="120" t="s">
        <v>1518</v>
      </c>
      <c r="F888" s="122" t="s">
        <v>926</v>
      </c>
      <c r="G888" s="121" t="s">
        <v>927</v>
      </c>
      <c r="H888" s="122">
        <v>1</v>
      </c>
      <c r="I888" s="123">
        <v>0</v>
      </c>
      <c r="J888" s="120" t="s">
        <v>1499</v>
      </c>
      <c r="K888" s="131">
        <v>0</v>
      </c>
      <c r="L888" s="124">
        <v>42766</v>
      </c>
      <c r="M888" s="131">
        <v>0</v>
      </c>
      <c r="N888" s="131">
        <v>0</v>
      </c>
      <c r="P888" s="132" t="s">
        <v>466</v>
      </c>
    </row>
    <row r="889" spans="1:18" x14ac:dyDescent="0.2">
      <c r="A889" s="120" t="s">
        <v>5773</v>
      </c>
      <c r="B889" s="121" t="s">
        <v>5871</v>
      </c>
      <c r="C889" s="131">
        <v>99789747.079999998</v>
      </c>
      <c r="D889" s="122" t="s">
        <v>909</v>
      </c>
      <c r="E889" s="120" t="s">
        <v>2520</v>
      </c>
      <c r="F889" s="122" t="s">
        <v>926</v>
      </c>
      <c r="G889" s="121" t="s">
        <v>927</v>
      </c>
      <c r="H889" s="122">
        <v>1</v>
      </c>
      <c r="I889" s="123">
        <v>0</v>
      </c>
      <c r="J889" s="120" t="s">
        <v>1499</v>
      </c>
      <c r="K889" s="131">
        <v>0</v>
      </c>
      <c r="L889" s="124">
        <v>42766</v>
      </c>
      <c r="M889" s="131">
        <v>0</v>
      </c>
      <c r="N889" s="131">
        <v>0</v>
      </c>
      <c r="P889" s="132" t="s">
        <v>466</v>
      </c>
    </row>
    <row r="890" spans="1:18" x14ac:dyDescent="0.2">
      <c r="A890" s="120" t="s">
        <v>7042</v>
      </c>
      <c r="B890" s="121" t="s">
        <v>2376</v>
      </c>
      <c r="C890" s="131">
        <v>42500000</v>
      </c>
      <c r="D890" s="122" t="s">
        <v>909</v>
      </c>
      <c r="E890" s="120" t="s">
        <v>1123</v>
      </c>
      <c r="F890" s="122" t="s">
        <v>926</v>
      </c>
      <c r="G890" s="121" t="s">
        <v>927</v>
      </c>
      <c r="H890" s="122">
        <v>3</v>
      </c>
      <c r="I890" s="123">
        <v>0.21</v>
      </c>
      <c r="J890" s="120" t="s">
        <v>7457</v>
      </c>
      <c r="K890" s="131">
        <v>8925000</v>
      </c>
      <c r="L890" s="124">
        <v>42766</v>
      </c>
      <c r="M890" s="131">
        <v>0</v>
      </c>
      <c r="N890" s="131">
        <v>0</v>
      </c>
      <c r="P890" s="132" t="s">
        <v>466</v>
      </c>
    </row>
    <row r="891" spans="1:18" x14ac:dyDescent="0.2">
      <c r="A891" s="120" t="s">
        <v>1389</v>
      </c>
      <c r="B891" s="121" t="s">
        <v>1416</v>
      </c>
      <c r="C891" s="131">
        <v>5000000000</v>
      </c>
      <c r="D891" s="122" t="s">
        <v>909</v>
      </c>
      <c r="E891" s="120" t="s">
        <v>1439</v>
      </c>
      <c r="F891" s="122" t="s">
        <v>926</v>
      </c>
      <c r="G891" s="121" t="s">
        <v>927</v>
      </c>
      <c r="H891" s="122">
        <v>1</v>
      </c>
      <c r="I891" s="123">
        <v>0</v>
      </c>
      <c r="J891" s="120" t="s">
        <v>2494</v>
      </c>
      <c r="K891" s="131">
        <v>0</v>
      </c>
      <c r="L891" s="124">
        <v>42766</v>
      </c>
      <c r="M891" s="131">
        <v>0</v>
      </c>
      <c r="N891" s="131">
        <v>2363949234.1399999</v>
      </c>
      <c r="P891" s="132" t="s">
        <v>466</v>
      </c>
      <c r="Q891" s="108">
        <v>0</v>
      </c>
      <c r="R891" s="108">
        <v>0</v>
      </c>
    </row>
    <row r="892" spans="1:18" x14ac:dyDescent="0.2">
      <c r="A892" s="120" t="s">
        <v>3147</v>
      </c>
      <c r="B892" s="121" t="s">
        <v>3162</v>
      </c>
      <c r="C892" s="131">
        <v>2500000000</v>
      </c>
      <c r="D892" s="122" t="s">
        <v>909</v>
      </c>
      <c r="E892" s="120" t="s">
        <v>3218</v>
      </c>
      <c r="F892" s="122" t="s">
        <v>926</v>
      </c>
      <c r="G892" s="121" t="s">
        <v>927</v>
      </c>
      <c r="H892" s="122">
        <v>1</v>
      </c>
      <c r="I892" s="123">
        <v>0</v>
      </c>
      <c r="J892" s="120" t="s">
        <v>1499</v>
      </c>
      <c r="K892" s="131">
        <v>0</v>
      </c>
      <c r="L892" s="124">
        <v>42766</v>
      </c>
      <c r="M892" s="131">
        <v>0</v>
      </c>
      <c r="N892" s="131">
        <v>0</v>
      </c>
      <c r="P892" s="132" t="s">
        <v>466</v>
      </c>
    </row>
    <row r="893" spans="1:18" x14ac:dyDescent="0.2">
      <c r="A893" s="120" t="s">
        <v>3422</v>
      </c>
      <c r="B893" s="121" t="s">
        <v>3537</v>
      </c>
      <c r="C893" s="131">
        <v>10000000000</v>
      </c>
      <c r="D893" s="122" t="s">
        <v>909</v>
      </c>
      <c r="E893" s="120" t="s">
        <v>3594</v>
      </c>
      <c r="F893" s="122" t="s">
        <v>926</v>
      </c>
      <c r="G893" s="121" t="s">
        <v>927</v>
      </c>
      <c r="H893" s="122">
        <v>1</v>
      </c>
      <c r="I893" s="123">
        <v>0</v>
      </c>
      <c r="J893" s="120" t="s">
        <v>1499</v>
      </c>
      <c r="K893" s="131">
        <v>0</v>
      </c>
      <c r="L893" s="124">
        <v>42766</v>
      </c>
      <c r="M893" s="131">
        <v>0</v>
      </c>
      <c r="N893" s="131">
        <v>0</v>
      </c>
      <c r="P893" s="132" t="s">
        <v>466</v>
      </c>
    </row>
    <row r="894" spans="1:18" x14ac:dyDescent="0.2">
      <c r="A894" s="120" t="s">
        <v>4132</v>
      </c>
      <c r="B894" s="121" t="s">
        <v>4477</v>
      </c>
      <c r="C894" s="131">
        <v>160000000</v>
      </c>
      <c r="D894" s="122" t="s">
        <v>909</v>
      </c>
      <c r="E894" s="120" t="s">
        <v>966</v>
      </c>
      <c r="F894" s="122" t="s">
        <v>926</v>
      </c>
      <c r="G894" s="121" t="s">
        <v>927</v>
      </c>
      <c r="H894" s="122">
        <v>1</v>
      </c>
      <c r="I894" s="123">
        <v>0</v>
      </c>
      <c r="J894" s="120" t="s">
        <v>1499</v>
      </c>
      <c r="K894" s="131">
        <v>0</v>
      </c>
      <c r="L894" s="124">
        <v>42766</v>
      </c>
      <c r="M894" s="131">
        <v>0</v>
      </c>
      <c r="N894" s="131">
        <v>0</v>
      </c>
      <c r="P894" s="132" t="s">
        <v>466</v>
      </c>
    </row>
    <row r="895" spans="1:18" x14ac:dyDescent="0.2">
      <c r="A895" s="120" t="s">
        <v>4705</v>
      </c>
      <c r="B895" s="121" t="s">
        <v>4840</v>
      </c>
      <c r="C895" s="131">
        <v>7000000000</v>
      </c>
      <c r="D895" s="122" t="s">
        <v>909</v>
      </c>
      <c r="E895" s="120" t="s">
        <v>4906</v>
      </c>
      <c r="F895" s="122" t="s">
        <v>926</v>
      </c>
      <c r="G895" s="121" t="s">
        <v>927</v>
      </c>
      <c r="H895" s="122">
        <v>1</v>
      </c>
      <c r="I895" s="123">
        <v>0</v>
      </c>
      <c r="J895" s="120" t="s">
        <v>1499</v>
      </c>
      <c r="K895" s="131">
        <v>0</v>
      </c>
      <c r="L895" s="124">
        <v>42766</v>
      </c>
      <c r="M895" s="131">
        <v>0</v>
      </c>
      <c r="N895" s="131">
        <v>0</v>
      </c>
      <c r="P895" s="132" t="s">
        <v>466</v>
      </c>
    </row>
    <row r="896" spans="1:18" x14ac:dyDescent="0.2">
      <c r="A896" s="120" t="s">
        <v>6043</v>
      </c>
      <c r="B896" s="121" t="s">
        <v>6521</v>
      </c>
      <c r="C896" s="131">
        <v>1180000000</v>
      </c>
      <c r="D896" s="122" t="s">
        <v>909</v>
      </c>
      <c r="E896" s="120" t="s">
        <v>3595</v>
      </c>
      <c r="F896" s="122" t="s">
        <v>926</v>
      </c>
      <c r="G896" s="121" t="s">
        <v>927</v>
      </c>
      <c r="H896" s="122">
        <v>1</v>
      </c>
      <c r="I896" s="123">
        <v>0</v>
      </c>
      <c r="J896" s="120" t="s">
        <v>1499</v>
      </c>
      <c r="K896" s="131">
        <v>0</v>
      </c>
      <c r="L896" s="124">
        <v>42766</v>
      </c>
      <c r="M896" s="131">
        <v>0</v>
      </c>
      <c r="N896" s="131">
        <v>0</v>
      </c>
      <c r="P896" s="132" t="s">
        <v>466</v>
      </c>
    </row>
    <row r="897" spans="1:16" x14ac:dyDescent="0.2">
      <c r="A897" s="120" t="s">
        <v>6431</v>
      </c>
      <c r="B897" s="121" t="s">
        <v>6522</v>
      </c>
      <c r="C897" s="131">
        <v>1719765859.3399999</v>
      </c>
      <c r="D897" s="122" t="s">
        <v>909</v>
      </c>
      <c r="E897" s="120" t="s">
        <v>2919</v>
      </c>
      <c r="F897" s="122" t="s">
        <v>926</v>
      </c>
      <c r="G897" s="121" t="s">
        <v>927</v>
      </c>
      <c r="H897" s="122">
        <v>1</v>
      </c>
      <c r="I897" s="123">
        <v>0</v>
      </c>
      <c r="J897" s="120" t="s">
        <v>1499</v>
      </c>
      <c r="K897" s="131">
        <v>0</v>
      </c>
      <c r="L897" s="124">
        <v>42766</v>
      </c>
      <c r="M897" s="131">
        <v>0</v>
      </c>
      <c r="N897" s="131">
        <v>0</v>
      </c>
      <c r="P897" s="132" t="s">
        <v>466</v>
      </c>
    </row>
    <row r="898" spans="1:16" x14ac:dyDescent="0.2">
      <c r="A898" s="120" t="s">
        <v>6987</v>
      </c>
      <c r="B898" s="121" t="s">
        <v>7458</v>
      </c>
      <c r="C898" s="131">
        <v>12000000000</v>
      </c>
      <c r="D898" s="122" t="s">
        <v>909</v>
      </c>
      <c r="E898" s="120" t="s">
        <v>3029</v>
      </c>
      <c r="F898" s="122" t="s">
        <v>926</v>
      </c>
      <c r="G898" s="121" t="s">
        <v>927</v>
      </c>
      <c r="H898" s="122">
        <v>1</v>
      </c>
      <c r="I898" s="123">
        <v>0</v>
      </c>
      <c r="J898" s="120" t="s">
        <v>1499</v>
      </c>
      <c r="K898" s="131">
        <v>0</v>
      </c>
      <c r="L898" s="124">
        <v>42766</v>
      </c>
      <c r="M898" s="131">
        <v>0</v>
      </c>
      <c r="N898" s="131">
        <v>0</v>
      </c>
      <c r="P898" s="132" t="s">
        <v>466</v>
      </c>
    </row>
    <row r="899" spans="1:16" x14ac:dyDescent="0.2">
      <c r="A899" s="120" t="s">
        <v>6999</v>
      </c>
      <c r="B899" s="121" t="s">
        <v>7459</v>
      </c>
      <c r="C899" s="131">
        <v>60000000</v>
      </c>
      <c r="D899" s="122" t="s">
        <v>909</v>
      </c>
      <c r="E899" s="120" t="s">
        <v>466</v>
      </c>
      <c r="F899" s="122" t="s">
        <v>926</v>
      </c>
      <c r="G899" s="121" t="s">
        <v>927</v>
      </c>
      <c r="H899" s="122">
        <v>1</v>
      </c>
      <c r="I899" s="123">
        <v>0</v>
      </c>
      <c r="J899" s="120" t="s">
        <v>1499</v>
      </c>
      <c r="K899" s="131">
        <v>0</v>
      </c>
      <c r="L899" s="124">
        <v>42766</v>
      </c>
      <c r="M899" s="131">
        <v>0</v>
      </c>
      <c r="N899" s="131">
        <v>0</v>
      </c>
      <c r="P899" s="132" t="s">
        <v>466</v>
      </c>
    </row>
    <row r="900" spans="1:16" x14ac:dyDescent="0.2">
      <c r="A900" s="120" t="s">
        <v>3080</v>
      </c>
      <c r="B900" s="121" t="s">
        <v>3163</v>
      </c>
      <c r="C900" s="131">
        <v>15692323.960000001</v>
      </c>
      <c r="D900" s="122" t="s">
        <v>909</v>
      </c>
      <c r="E900" s="120" t="s">
        <v>3212</v>
      </c>
      <c r="F900" s="122" t="s">
        <v>926</v>
      </c>
      <c r="G900" s="121" t="s">
        <v>927</v>
      </c>
      <c r="H900" s="122">
        <v>1</v>
      </c>
      <c r="I900" s="123">
        <v>0</v>
      </c>
      <c r="J900" s="120" t="s">
        <v>1499</v>
      </c>
      <c r="K900" s="131">
        <v>0</v>
      </c>
      <c r="L900" s="124">
        <v>42766</v>
      </c>
      <c r="M900" s="131">
        <v>0</v>
      </c>
      <c r="N900" s="131">
        <v>0</v>
      </c>
      <c r="P900" s="132" t="s">
        <v>466</v>
      </c>
    </row>
    <row r="901" spans="1:16" x14ac:dyDescent="0.2">
      <c r="A901" s="120" t="s">
        <v>3738</v>
      </c>
      <c r="B901" s="121" t="s">
        <v>3776</v>
      </c>
      <c r="C901" s="131">
        <v>300000000</v>
      </c>
      <c r="D901" s="122" t="s">
        <v>909</v>
      </c>
      <c r="E901" s="120" t="s">
        <v>3807</v>
      </c>
      <c r="F901" s="122" t="s">
        <v>926</v>
      </c>
      <c r="G901" s="121" t="s">
        <v>927</v>
      </c>
      <c r="H901" s="122">
        <v>1</v>
      </c>
      <c r="I901" s="123">
        <v>0</v>
      </c>
      <c r="J901" s="120" t="s">
        <v>4478</v>
      </c>
      <c r="K901" s="131">
        <v>0</v>
      </c>
      <c r="L901" s="124">
        <v>42766</v>
      </c>
      <c r="M901" s="131">
        <v>0</v>
      </c>
      <c r="N901" s="131">
        <v>0</v>
      </c>
      <c r="P901" s="132" t="s">
        <v>466</v>
      </c>
    </row>
    <row r="902" spans="1:16" x14ac:dyDescent="0.2">
      <c r="A902" s="120" t="s">
        <v>4696</v>
      </c>
      <c r="B902" s="121" t="s">
        <v>8147</v>
      </c>
      <c r="C902" s="131">
        <v>892224434.98000002</v>
      </c>
      <c r="D902" s="122" t="s">
        <v>909</v>
      </c>
      <c r="E902" s="120" t="s">
        <v>3209</v>
      </c>
      <c r="F902" s="122" t="s">
        <v>926</v>
      </c>
      <c r="G902" s="121" t="s">
        <v>927</v>
      </c>
      <c r="H902" s="122">
        <v>1</v>
      </c>
      <c r="I902" s="123">
        <v>0</v>
      </c>
      <c r="J902" s="120" t="s">
        <v>1499</v>
      </c>
      <c r="K902" s="131">
        <v>0</v>
      </c>
      <c r="L902" s="124">
        <v>42766</v>
      </c>
      <c r="M902" s="131">
        <v>0</v>
      </c>
      <c r="N902" s="131">
        <v>0</v>
      </c>
      <c r="P902" s="132" t="s">
        <v>466</v>
      </c>
    </row>
    <row r="903" spans="1:16" x14ac:dyDescent="0.2">
      <c r="A903" s="120" t="s">
        <v>4687</v>
      </c>
      <c r="B903" s="121" t="s">
        <v>4835</v>
      </c>
      <c r="C903" s="131">
        <v>50000000</v>
      </c>
      <c r="D903" s="122" t="s">
        <v>909</v>
      </c>
      <c r="E903" s="120" t="s">
        <v>3025</v>
      </c>
      <c r="F903" s="122" t="s">
        <v>926</v>
      </c>
      <c r="G903" s="121" t="s">
        <v>927</v>
      </c>
      <c r="H903" s="122">
        <v>1</v>
      </c>
      <c r="I903" s="123">
        <v>0</v>
      </c>
      <c r="J903" s="120" t="s">
        <v>1499</v>
      </c>
      <c r="K903" s="131">
        <v>0</v>
      </c>
      <c r="L903" s="124">
        <v>42766</v>
      </c>
      <c r="M903" s="131">
        <v>0</v>
      </c>
      <c r="N903" s="131">
        <v>0</v>
      </c>
      <c r="P903" s="132" t="s">
        <v>466</v>
      </c>
    </row>
    <row r="904" spans="1:16" x14ac:dyDescent="0.2">
      <c r="A904" s="120" t="s">
        <v>5038</v>
      </c>
      <c r="B904" s="121" t="s">
        <v>5075</v>
      </c>
      <c r="C904" s="131">
        <v>150000000</v>
      </c>
      <c r="D904" s="122" t="s">
        <v>909</v>
      </c>
      <c r="E904" s="120" t="s">
        <v>5130</v>
      </c>
      <c r="F904" s="122" t="s">
        <v>926</v>
      </c>
      <c r="G904" s="121" t="s">
        <v>927</v>
      </c>
      <c r="H904" s="122">
        <v>1</v>
      </c>
      <c r="I904" s="123">
        <v>0</v>
      </c>
      <c r="J904" s="120" t="s">
        <v>1499</v>
      </c>
      <c r="K904" s="131">
        <v>0</v>
      </c>
      <c r="L904" s="124">
        <v>42766</v>
      </c>
      <c r="M904" s="131">
        <v>0</v>
      </c>
      <c r="N904" s="131">
        <v>0</v>
      </c>
      <c r="P904" s="132" t="s">
        <v>466</v>
      </c>
    </row>
    <row r="905" spans="1:16" x14ac:dyDescent="0.2">
      <c r="A905" s="120" t="s">
        <v>5684</v>
      </c>
      <c r="B905" s="121" t="s">
        <v>5872</v>
      </c>
      <c r="C905" s="131">
        <v>300000000</v>
      </c>
      <c r="D905" s="122" t="s">
        <v>909</v>
      </c>
      <c r="E905" s="120" t="s">
        <v>1479</v>
      </c>
      <c r="F905" s="122" t="s">
        <v>926</v>
      </c>
      <c r="G905" s="121" t="s">
        <v>927</v>
      </c>
      <c r="H905" s="122">
        <v>1</v>
      </c>
      <c r="I905" s="123">
        <v>0</v>
      </c>
      <c r="J905" s="120" t="s">
        <v>1499</v>
      </c>
      <c r="K905" s="131">
        <v>0</v>
      </c>
      <c r="L905" s="124">
        <v>42766</v>
      </c>
      <c r="M905" s="131">
        <v>0</v>
      </c>
      <c r="N905" s="131">
        <v>0</v>
      </c>
      <c r="P905" s="132" t="s">
        <v>466</v>
      </c>
    </row>
    <row r="906" spans="1:16" x14ac:dyDescent="0.2">
      <c r="A906" s="120" t="s">
        <v>6971</v>
      </c>
      <c r="B906" s="121" t="s">
        <v>7460</v>
      </c>
      <c r="C906" s="131">
        <v>99871051.540000007</v>
      </c>
      <c r="D906" s="122" t="s">
        <v>909</v>
      </c>
      <c r="E906" s="120" t="s">
        <v>2917</v>
      </c>
      <c r="F906" s="122" t="s">
        <v>926</v>
      </c>
      <c r="G906" s="121" t="s">
        <v>927</v>
      </c>
      <c r="H906" s="122">
        <v>1</v>
      </c>
      <c r="I906" s="123">
        <v>0</v>
      </c>
      <c r="J906" s="120" t="s">
        <v>1499</v>
      </c>
      <c r="K906" s="131">
        <v>0</v>
      </c>
      <c r="L906" s="124">
        <v>42766</v>
      </c>
      <c r="M906" s="131">
        <v>0</v>
      </c>
      <c r="N906" s="131">
        <v>0</v>
      </c>
      <c r="P906" s="132" t="s">
        <v>466</v>
      </c>
    </row>
    <row r="907" spans="1:16" x14ac:dyDescent="0.2">
      <c r="A907" s="120" t="s">
        <v>2851</v>
      </c>
      <c r="B907" s="121" t="s">
        <v>2878</v>
      </c>
      <c r="C907" s="131">
        <v>258000000</v>
      </c>
      <c r="D907" s="122" t="s">
        <v>909</v>
      </c>
      <c r="E907" s="120" t="s">
        <v>928</v>
      </c>
      <c r="F907" s="122" t="s">
        <v>926</v>
      </c>
      <c r="G907" s="121" t="s">
        <v>927</v>
      </c>
      <c r="H907" s="122">
        <v>1</v>
      </c>
      <c r="I907" s="123">
        <v>0</v>
      </c>
      <c r="J907" s="120" t="s">
        <v>2879</v>
      </c>
      <c r="K907" s="131">
        <v>0</v>
      </c>
      <c r="L907" s="124">
        <v>42766</v>
      </c>
      <c r="M907" s="131">
        <v>0</v>
      </c>
      <c r="N907" s="131">
        <v>0</v>
      </c>
      <c r="P907" s="132" t="s">
        <v>466</v>
      </c>
    </row>
    <row r="908" spans="1:16" x14ac:dyDescent="0.2">
      <c r="A908" s="120" t="s">
        <v>3142</v>
      </c>
      <c r="B908" s="121" t="s">
        <v>3164</v>
      </c>
      <c r="C908" s="131">
        <v>1900000000</v>
      </c>
      <c r="D908" s="122" t="s">
        <v>909</v>
      </c>
      <c r="E908" s="120" t="s">
        <v>3028</v>
      </c>
      <c r="F908" s="122" t="s">
        <v>926</v>
      </c>
      <c r="G908" s="121" t="s">
        <v>927</v>
      </c>
      <c r="H908" s="122">
        <v>2</v>
      </c>
      <c r="I908" s="123">
        <v>0.01</v>
      </c>
      <c r="J908" s="120" t="s">
        <v>5287</v>
      </c>
      <c r="K908" s="131">
        <v>19000000</v>
      </c>
      <c r="L908" s="124">
        <v>42766</v>
      </c>
      <c r="M908" s="131">
        <v>0</v>
      </c>
      <c r="N908" s="131">
        <v>0</v>
      </c>
      <c r="P908" s="132" t="s">
        <v>466</v>
      </c>
    </row>
    <row r="909" spans="1:16" x14ac:dyDescent="0.2">
      <c r="A909" s="120" t="s">
        <v>3986</v>
      </c>
      <c r="B909" s="121" t="s">
        <v>4025</v>
      </c>
      <c r="C909" s="131">
        <v>474982275.75</v>
      </c>
      <c r="D909" s="122" t="s">
        <v>909</v>
      </c>
      <c r="E909" s="120" t="s">
        <v>4054</v>
      </c>
      <c r="F909" s="122" t="s">
        <v>926</v>
      </c>
      <c r="G909" s="121" t="s">
        <v>927</v>
      </c>
      <c r="H909" s="122">
        <v>1</v>
      </c>
      <c r="I909" s="123">
        <v>0</v>
      </c>
      <c r="J909" s="120" t="s">
        <v>1499</v>
      </c>
      <c r="K909" s="131">
        <v>0</v>
      </c>
      <c r="L909" s="124">
        <v>42766</v>
      </c>
      <c r="M909" s="131">
        <v>0</v>
      </c>
      <c r="N909" s="131">
        <v>0</v>
      </c>
      <c r="P909" s="132" t="s">
        <v>466</v>
      </c>
    </row>
    <row r="910" spans="1:16" x14ac:dyDescent="0.2">
      <c r="A910" s="120" t="s">
        <v>4698</v>
      </c>
      <c r="B910" s="121" t="s">
        <v>4518</v>
      </c>
      <c r="C910" s="131">
        <v>1285026913.8499999</v>
      </c>
      <c r="D910" s="122" t="s">
        <v>909</v>
      </c>
      <c r="E910" s="120" t="s">
        <v>3805</v>
      </c>
      <c r="F910" s="122" t="s">
        <v>926</v>
      </c>
      <c r="G910" s="121" t="s">
        <v>927</v>
      </c>
      <c r="H910" s="122">
        <v>1</v>
      </c>
      <c r="I910" s="123">
        <v>0</v>
      </c>
      <c r="J910" s="120" t="s">
        <v>1499</v>
      </c>
      <c r="K910" s="131">
        <v>0</v>
      </c>
      <c r="L910" s="124">
        <v>42766</v>
      </c>
      <c r="M910" s="131">
        <v>0</v>
      </c>
      <c r="N910" s="131">
        <v>0</v>
      </c>
      <c r="P910" s="132" t="s">
        <v>466</v>
      </c>
    </row>
    <row r="911" spans="1:16" x14ac:dyDescent="0.2">
      <c r="A911" s="120" t="s">
        <v>5221</v>
      </c>
      <c r="B911" s="121" t="s">
        <v>5288</v>
      </c>
      <c r="C911" s="131">
        <v>3000000000</v>
      </c>
      <c r="D911" s="122" t="s">
        <v>909</v>
      </c>
      <c r="E911" s="120" t="s">
        <v>2516</v>
      </c>
      <c r="F911" s="122" t="s">
        <v>926</v>
      </c>
      <c r="G911" s="121" t="s">
        <v>927</v>
      </c>
      <c r="H911" s="122">
        <v>1</v>
      </c>
      <c r="I911" s="123">
        <v>0</v>
      </c>
      <c r="J911" s="120" t="s">
        <v>1499</v>
      </c>
      <c r="K911" s="131">
        <v>0</v>
      </c>
      <c r="L911" s="124">
        <v>42766</v>
      </c>
      <c r="M911" s="131">
        <v>0</v>
      </c>
      <c r="N911" s="131">
        <v>0</v>
      </c>
      <c r="P911" s="132" t="s">
        <v>466</v>
      </c>
    </row>
    <row r="912" spans="1:16" x14ac:dyDescent="0.2">
      <c r="A912" s="120" t="s">
        <v>6938</v>
      </c>
      <c r="B912" s="121" t="s">
        <v>7461</v>
      </c>
      <c r="C912" s="131">
        <v>1510000000</v>
      </c>
      <c r="D912" s="122" t="s">
        <v>909</v>
      </c>
      <c r="E912" s="120" t="s">
        <v>3028</v>
      </c>
      <c r="F912" s="122" t="s">
        <v>926</v>
      </c>
      <c r="G912" s="121" t="s">
        <v>927</v>
      </c>
      <c r="H912" s="122">
        <v>2</v>
      </c>
      <c r="I912" s="123">
        <v>0.01</v>
      </c>
      <c r="J912" s="120" t="s">
        <v>7462</v>
      </c>
      <c r="K912" s="131">
        <v>15100000</v>
      </c>
      <c r="L912" s="124">
        <v>42766</v>
      </c>
      <c r="M912" s="131">
        <v>0</v>
      </c>
      <c r="N912" s="131">
        <v>0</v>
      </c>
      <c r="P912" s="132" t="s">
        <v>466</v>
      </c>
    </row>
    <row r="913" spans="1:18" x14ac:dyDescent="0.2">
      <c r="A913" s="120" t="s">
        <v>6941</v>
      </c>
      <c r="B913" s="121" t="s">
        <v>7463</v>
      </c>
      <c r="C913" s="131">
        <v>2000000000</v>
      </c>
      <c r="D913" s="122" t="s">
        <v>909</v>
      </c>
      <c r="E913" s="120" t="s">
        <v>7595</v>
      </c>
      <c r="F913" s="122" t="s">
        <v>926</v>
      </c>
      <c r="G913" s="121" t="s">
        <v>927</v>
      </c>
      <c r="H913" s="122">
        <v>2</v>
      </c>
      <c r="I913" s="123">
        <v>0.01</v>
      </c>
      <c r="J913" s="120" t="s">
        <v>7464</v>
      </c>
      <c r="K913" s="131">
        <v>20000000</v>
      </c>
      <c r="L913" s="124">
        <v>42766</v>
      </c>
      <c r="M913" s="131">
        <v>0</v>
      </c>
      <c r="N913" s="131">
        <v>0</v>
      </c>
      <c r="P913" s="132" t="s">
        <v>466</v>
      </c>
    </row>
    <row r="914" spans="1:18" x14ac:dyDescent="0.2">
      <c r="A914" s="120" t="s">
        <v>5432</v>
      </c>
      <c r="B914" s="121" t="s">
        <v>5559</v>
      </c>
      <c r="C914" s="131">
        <v>159779836.19999999</v>
      </c>
      <c r="D914" s="122" t="s">
        <v>909</v>
      </c>
      <c r="E914" s="120" t="s">
        <v>466</v>
      </c>
      <c r="F914" s="122" t="s">
        <v>926</v>
      </c>
      <c r="G914" s="121" t="s">
        <v>927</v>
      </c>
      <c r="H914" s="122">
        <v>1</v>
      </c>
      <c r="I914" s="123">
        <v>0</v>
      </c>
      <c r="J914" s="120" t="s">
        <v>1499</v>
      </c>
      <c r="K914" s="131">
        <v>0</v>
      </c>
      <c r="L914" s="124">
        <v>42766</v>
      </c>
      <c r="M914" s="131">
        <v>0</v>
      </c>
      <c r="N914" s="131">
        <v>0</v>
      </c>
      <c r="P914" s="132" t="s">
        <v>466</v>
      </c>
    </row>
    <row r="915" spans="1:18" x14ac:dyDescent="0.2">
      <c r="A915" s="120" t="s">
        <v>7002</v>
      </c>
      <c r="B915" s="121" t="s">
        <v>7465</v>
      </c>
      <c r="C915" s="131">
        <v>86494007.099999994</v>
      </c>
      <c r="D915" s="122" t="s">
        <v>909</v>
      </c>
      <c r="E915" s="120" t="s">
        <v>466</v>
      </c>
      <c r="F915" s="122" t="s">
        <v>926</v>
      </c>
      <c r="G915" s="121" t="s">
        <v>927</v>
      </c>
      <c r="H915" s="122">
        <v>1</v>
      </c>
      <c r="I915" s="123">
        <v>0</v>
      </c>
      <c r="J915" s="120" t="s">
        <v>1499</v>
      </c>
      <c r="K915" s="131">
        <v>0</v>
      </c>
      <c r="L915" s="124">
        <v>42766</v>
      </c>
      <c r="M915" s="131">
        <v>0</v>
      </c>
      <c r="N915" s="131">
        <v>0</v>
      </c>
      <c r="P915" s="132" t="s">
        <v>466</v>
      </c>
    </row>
    <row r="916" spans="1:18" x14ac:dyDescent="0.2">
      <c r="A916" s="120" t="s">
        <v>1457</v>
      </c>
      <c r="B916" s="121" t="s">
        <v>1470</v>
      </c>
      <c r="C916" s="131">
        <v>256100000</v>
      </c>
      <c r="D916" s="122" t="s">
        <v>909</v>
      </c>
      <c r="E916" s="120" t="s">
        <v>951</v>
      </c>
      <c r="F916" s="122" t="s">
        <v>926</v>
      </c>
      <c r="G916" s="121" t="s">
        <v>927</v>
      </c>
      <c r="H916" s="122">
        <v>1</v>
      </c>
      <c r="I916" s="123">
        <v>0</v>
      </c>
      <c r="J916" s="120" t="s">
        <v>1499</v>
      </c>
      <c r="K916" s="131">
        <v>0</v>
      </c>
      <c r="L916" s="124">
        <v>42766</v>
      </c>
      <c r="M916" s="131">
        <v>0</v>
      </c>
      <c r="N916" s="131">
        <v>169722670</v>
      </c>
      <c r="P916" s="132" t="s">
        <v>466</v>
      </c>
      <c r="Q916" s="108">
        <v>0</v>
      </c>
      <c r="R916" s="108">
        <v>0</v>
      </c>
    </row>
    <row r="917" spans="1:18" x14ac:dyDescent="0.2">
      <c r="A917" s="120" t="s">
        <v>2955</v>
      </c>
      <c r="B917" s="121" t="s">
        <v>2996</v>
      </c>
      <c r="C917" s="131">
        <v>425172135.69999999</v>
      </c>
      <c r="D917" s="122" t="s">
        <v>909</v>
      </c>
      <c r="E917" s="120" t="s">
        <v>974</v>
      </c>
      <c r="F917" s="122" t="s">
        <v>926</v>
      </c>
      <c r="G917" s="121" t="s">
        <v>927</v>
      </c>
      <c r="H917" s="122">
        <v>1</v>
      </c>
      <c r="I917" s="123">
        <v>0</v>
      </c>
      <c r="J917" s="120" t="s">
        <v>1499</v>
      </c>
      <c r="K917" s="131">
        <v>0</v>
      </c>
      <c r="L917" s="124">
        <v>42766</v>
      </c>
      <c r="M917" s="131">
        <v>0</v>
      </c>
      <c r="N917" s="131">
        <v>0</v>
      </c>
      <c r="P917" s="132" t="s">
        <v>466</v>
      </c>
    </row>
    <row r="918" spans="1:18" x14ac:dyDescent="0.2">
      <c r="A918" s="120" t="s">
        <v>3500</v>
      </c>
      <c r="B918" s="121" t="s">
        <v>3538</v>
      </c>
      <c r="C918" s="131">
        <v>250000000</v>
      </c>
      <c r="D918" s="122" t="s">
        <v>909</v>
      </c>
      <c r="E918" s="120" t="s">
        <v>954</v>
      </c>
      <c r="F918" s="122" t="s">
        <v>926</v>
      </c>
      <c r="G918" s="121" t="s">
        <v>927</v>
      </c>
      <c r="H918" s="122">
        <v>1</v>
      </c>
      <c r="I918" s="123">
        <v>0</v>
      </c>
      <c r="J918" s="120" t="s">
        <v>1499</v>
      </c>
      <c r="K918" s="131">
        <v>0</v>
      </c>
      <c r="L918" s="124">
        <v>42766</v>
      </c>
      <c r="M918" s="131">
        <v>0</v>
      </c>
      <c r="N918" s="131">
        <v>0</v>
      </c>
      <c r="P918" s="132" t="s">
        <v>466</v>
      </c>
    </row>
    <row r="919" spans="1:18" x14ac:dyDescent="0.2">
      <c r="A919" s="120" t="s">
        <v>3701</v>
      </c>
      <c r="B919" s="121" t="s">
        <v>3777</v>
      </c>
      <c r="C919" s="131">
        <v>300000000</v>
      </c>
      <c r="D919" s="122" t="s">
        <v>909</v>
      </c>
      <c r="E919" s="120" t="s">
        <v>3808</v>
      </c>
      <c r="F919" s="122" t="s">
        <v>926</v>
      </c>
      <c r="G919" s="121" t="s">
        <v>927</v>
      </c>
      <c r="H919" s="122">
        <v>1</v>
      </c>
      <c r="I919" s="123">
        <v>0</v>
      </c>
      <c r="J919" s="120" t="s">
        <v>1499</v>
      </c>
      <c r="K919" s="131">
        <v>0</v>
      </c>
      <c r="L919" s="124">
        <v>42766</v>
      </c>
      <c r="M919" s="131">
        <v>0</v>
      </c>
      <c r="N919" s="131">
        <v>0</v>
      </c>
      <c r="P919" s="132" t="s">
        <v>466</v>
      </c>
    </row>
    <row r="920" spans="1:18" x14ac:dyDescent="0.2">
      <c r="A920" s="120" t="s">
        <v>4948</v>
      </c>
      <c r="B920" s="121" t="s">
        <v>5076</v>
      </c>
      <c r="C920" s="131">
        <v>975060457.61000001</v>
      </c>
      <c r="D920" s="122" t="s">
        <v>909</v>
      </c>
      <c r="E920" s="120" t="s">
        <v>5131</v>
      </c>
      <c r="F920" s="122" t="s">
        <v>926</v>
      </c>
      <c r="G920" s="121" t="s">
        <v>927</v>
      </c>
      <c r="H920" s="122">
        <v>1</v>
      </c>
      <c r="I920" s="123">
        <v>0</v>
      </c>
      <c r="J920" s="120" t="s">
        <v>1499</v>
      </c>
      <c r="K920" s="131">
        <v>0</v>
      </c>
      <c r="L920" s="124">
        <v>42766</v>
      </c>
      <c r="M920" s="131">
        <v>491430881.19999999</v>
      </c>
      <c r="N920" s="131">
        <v>0</v>
      </c>
      <c r="P920" s="132" t="s">
        <v>466</v>
      </c>
      <c r="Q920" s="108">
        <v>0</v>
      </c>
      <c r="R920" s="108">
        <v>0</v>
      </c>
    </row>
    <row r="921" spans="1:18" x14ac:dyDescent="0.2">
      <c r="A921" s="120" t="s">
        <v>4987</v>
      </c>
      <c r="B921" s="121" t="s">
        <v>5077</v>
      </c>
      <c r="C921" s="131">
        <v>45510527.969999999</v>
      </c>
      <c r="D921" s="122" t="s">
        <v>909</v>
      </c>
      <c r="E921" s="120" t="s">
        <v>2917</v>
      </c>
      <c r="F921" s="122" t="s">
        <v>926</v>
      </c>
      <c r="G921" s="121" t="s">
        <v>927</v>
      </c>
      <c r="H921" s="122">
        <v>1</v>
      </c>
      <c r="I921" s="123">
        <v>0</v>
      </c>
      <c r="J921" s="120" t="s">
        <v>5078</v>
      </c>
      <c r="K921" s="131">
        <v>0</v>
      </c>
      <c r="L921" s="124">
        <v>42766</v>
      </c>
      <c r="M921" s="131">
        <v>0</v>
      </c>
      <c r="N921" s="131">
        <v>0</v>
      </c>
      <c r="P921" s="132" t="s">
        <v>466</v>
      </c>
    </row>
    <row r="922" spans="1:18" x14ac:dyDescent="0.2">
      <c r="A922" s="120" t="s">
        <v>2963</v>
      </c>
      <c r="B922" s="121" t="s">
        <v>2997</v>
      </c>
      <c r="C922" s="131">
        <v>1900000000</v>
      </c>
      <c r="D922" s="122" t="s">
        <v>909</v>
      </c>
      <c r="E922" s="120" t="s">
        <v>3028</v>
      </c>
      <c r="F922" s="122" t="s">
        <v>926</v>
      </c>
      <c r="G922" s="121" t="s">
        <v>927</v>
      </c>
      <c r="H922" s="122">
        <v>2</v>
      </c>
      <c r="I922" s="123">
        <v>0.01</v>
      </c>
      <c r="J922" s="120" t="s">
        <v>5289</v>
      </c>
      <c r="K922" s="131">
        <v>19000000</v>
      </c>
      <c r="L922" s="124">
        <v>42766</v>
      </c>
      <c r="M922" s="131">
        <v>0</v>
      </c>
      <c r="N922" s="131">
        <v>0</v>
      </c>
      <c r="P922" s="132" t="s">
        <v>466</v>
      </c>
    </row>
    <row r="923" spans="1:18" x14ac:dyDescent="0.2">
      <c r="A923" s="120" t="s">
        <v>2974</v>
      </c>
      <c r="B923" s="121" t="s">
        <v>5873</v>
      </c>
      <c r="C923" s="131">
        <v>14175950483.58</v>
      </c>
      <c r="D923" s="122" t="s">
        <v>909</v>
      </c>
      <c r="E923" s="120" t="s">
        <v>953</v>
      </c>
      <c r="F923" s="122" t="s">
        <v>926</v>
      </c>
      <c r="G923" s="121" t="s">
        <v>927</v>
      </c>
      <c r="H923" s="122">
        <v>2</v>
      </c>
      <c r="I923" s="123">
        <v>0.01</v>
      </c>
      <c r="J923" s="120" t="s">
        <v>5874</v>
      </c>
      <c r="K923" s="131">
        <v>141759504.84</v>
      </c>
      <c r="L923" s="124">
        <v>42766</v>
      </c>
      <c r="M923" s="131">
        <v>0</v>
      </c>
      <c r="N923" s="131">
        <v>0</v>
      </c>
      <c r="P923" s="132" t="s">
        <v>466</v>
      </c>
    </row>
    <row r="924" spans="1:18" x14ac:dyDescent="0.2">
      <c r="A924" s="120" t="s">
        <v>3508</v>
      </c>
      <c r="B924" s="121" t="s">
        <v>3539</v>
      </c>
      <c r="C924" s="131">
        <v>9150160</v>
      </c>
      <c r="D924" s="122" t="s">
        <v>909</v>
      </c>
      <c r="E924" s="120" t="s">
        <v>1001</v>
      </c>
      <c r="F924" s="122" t="s">
        <v>926</v>
      </c>
      <c r="G924" s="121" t="s">
        <v>927</v>
      </c>
      <c r="H924" s="122">
        <v>1</v>
      </c>
      <c r="I924" s="123">
        <v>0</v>
      </c>
      <c r="J924" s="120" t="s">
        <v>1499</v>
      </c>
      <c r="K924" s="131">
        <v>0</v>
      </c>
      <c r="L924" s="124">
        <v>42766</v>
      </c>
      <c r="M924" s="131">
        <v>0</v>
      </c>
      <c r="N924" s="131">
        <v>0</v>
      </c>
      <c r="P924" s="132" t="s">
        <v>466</v>
      </c>
    </row>
    <row r="925" spans="1:18" x14ac:dyDescent="0.2">
      <c r="A925" s="120" t="s">
        <v>3894</v>
      </c>
      <c r="B925" s="121" t="s">
        <v>3892</v>
      </c>
      <c r="C925" s="131">
        <v>13000000000</v>
      </c>
      <c r="D925" s="122" t="s">
        <v>909</v>
      </c>
      <c r="E925" s="120" t="s">
        <v>2672</v>
      </c>
      <c r="F925" s="122" t="s">
        <v>926</v>
      </c>
      <c r="G925" s="121" t="s">
        <v>927</v>
      </c>
      <c r="H925" s="122">
        <v>1</v>
      </c>
      <c r="I925" s="123">
        <v>0</v>
      </c>
      <c r="J925" s="120" t="s">
        <v>7466</v>
      </c>
      <c r="K925" s="131">
        <v>0</v>
      </c>
      <c r="L925" s="124">
        <v>42766</v>
      </c>
      <c r="M925" s="131">
        <v>0</v>
      </c>
      <c r="N925" s="131">
        <v>16153382876.610001</v>
      </c>
      <c r="P925" s="132" t="s">
        <v>466</v>
      </c>
      <c r="Q925" s="108">
        <v>0</v>
      </c>
      <c r="R925" s="108">
        <v>0</v>
      </c>
    </row>
    <row r="926" spans="1:18" x14ac:dyDescent="0.2">
      <c r="A926" s="120" t="s">
        <v>3865</v>
      </c>
      <c r="B926" s="121" t="s">
        <v>3895</v>
      </c>
      <c r="C926" s="131">
        <v>199995631.03</v>
      </c>
      <c r="D926" s="122" t="s">
        <v>909</v>
      </c>
      <c r="E926" s="120" t="s">
        <v>3400</v>
      </c>
      <c r="F926" s="122" t="s">
        <v>926</v>
      </c>
      <c r="G926" s="121" t="s">
        <v>927</v>
      </c>
      <c r="H926" s="122">
        <v>1</v>
      </c>
      <c r="I926" s="123">
        <v>0</v>
      </c>
      <c r="J926" s="120" t="s">
        <v>1499</v>
      </c>
      <c r="K926" s="131">
        <v>0</v>
      </c>
      <c r="L926" s="124">
        <v>42766</v>
      </c>
      <c r="M926" s="131">
        <v>0</v>
      </c>
      <c r="N926" s="131">
        <v>0</v>
      </c>
      <c r="P926" s="132" t="s">
        <v>466</v>
      </c>
    </row>
    <row r="927" spans="1:18" x14ac:dyDescent="0.2">
      <c r="A927" s="120" t="s">
        <v>4296</v>
      </c>
      <c r="B927" s="121" t="s">
        <v>4480</v>
      </c>
      <c r="C927" s="131">
        <v>1000000000</v>
      </c>
      <c r="D927" s="122" t="s">
        <v>909</v>
      </c>
      <c r="E927" s="120" t="s">
        <v>4604</v>
      </c>
      <c r="F927" s="122" t="s">
        <v>926</v>
      </c>
      <c r="G927" s="121" t="s">
        <v>927</v>
      </c>
      <c r="H927" s="122">
        <v>1</v>
      </c>
      <c r="I927" s="123">
        <v>0</v>
      </c>
      <c r="J927" s="120" t="s">
        <v>1499</v>
      </c>
      <c r="K927" s="131">
        <v>0</v>
      </c>
      <c r="L927" s="124">
        <v>42766</v>
      </c>
      <c r="M927" s="131">
        <v>0</v>
      </c>
      <c r="N927" s="131">
        <v>0</v>
      </c>
      <c r="P927" s="132" t="s">
        <v>466</v>
      </c>
    </row>
    <row r="928" spans="1:18" x14ac:dyDescent="0.2">
      <c r="A928" s="120" t="s">
        <v>5290</v>
      </c>
      <c r="B928" s="121" t="s">
        <v>4822</v>
      </c>
      <c r="C928" s="131">
        <v>419000000</v>
      </c>
      <c r="D928" s="122" t="s">
        <v>909</v>
      </c>
      <c r="E928" s="120" t="s">
        <v>928</v>
      </c>
      <c r="F928" s="122" t="s">
        <v>926</v>
      </c>
      <c r="G928" s="121" t="s">
        <v>927</v>
      </c>
      <c r="H928" s="122">
        <v>1</v>
      </c>
      <c r="I928" s="123">
        <v>0</v>
      </c>
      <c r="J928" s="120" t="s">
        <v>1499</v>
      </c>
      <c r="K928" s="131">
        <v>0</v>
      </c>
      <c r="L928" s="124">
        <v>42766</v>
      </c>
      <c r="M928" s="131">
        <v>0</v>
      </c>
      <c r="N928" s="131">
        <v>0</v>
      </c>
      <c r="P928" s="132" t="s">
        <v>466</v>
      </c>
    </row>
    <row r="929" spans="1:18" x14ac:dyDescent="0.2">
      <c r="A929" s="120" t="s">
        <v>6831</v>
      </c>
      <c r="B929" s="121" t="s">
        <v>7467</v>
      </c>
      <c r="C929" s="131">
        <v>2500000000</v>
      </c>
      <c r="D929" s="122" t="s">
        <v>909</v>
      </c>
      <c r="E929" s="120" t="s">
        <v>3028</v>
      </c>
      <c r="F929" s="122" t="s">
        <v>926</v>
      </c>
      <c r="G929" s="121" t="s">
        <v>927</v>
      </c>
      <c r="H929" s="122">
        <v>2</v>
      </c>
      <c r="I929" s="123">
        <v>0.01</v>
      </c>
      <c r="J929" s="120" t="s">
        <v>7468</v>
      </c>
      <c r="K929" s="131">
        <v>25000000</v>
      </c>
      <c r="L929" s="124">
        <v>42766</v>
      </c>
      <c r="M929" s="131">
        <v>0</v>
      </c>
      <c r="N929" s="131">
        <v>0</v>
      </c>
      <c r="P929" s="132" t="s">
        <v>466</v>
      </c>
    </row>
    <row r="930" spans="1:18" x14ac:dyDescent="0.2">
      <c r="A930" s="120" t="s">
        <v>8148</v>
      </c>
      <c r="B930" s="121" t="s">
        <v>8128</v>
      </c>
      <c r="C930" s="131">
        <v>500000000</v>
      </c>
      <c r="D930" s="122" t="s">
        <v>909</v>
      </c>
      <c r="E930" s="120" t="s">
        <v>3593</v>
      </c>
      <c r="F930" s="122" t="s">
        <v>926</v>
      </c>
      <c r="G930" s="121" t="s">
        <v>927</v>
      </c>
      <c r="H930" s="122">
        <v>1</v>
      </c>
      <c r="I930" s="123">
        <v>0</v>
      </c>
      <c r="J930" s="120" t="s">
        <v>1499</v>
      </c>
      <c r="K930" s="131">
        <v>0</v>
      </c>
      <c r="L930" s="124">
        <v>42766</v>
      </c>
      <c r="M930" s="131">
        <v>0</v>
      </c>
      <c r="N930" s="131">
        <v>0</v>
      </c>
      <c r="P930" s="132" t="s">
        <v>466</v>
      </c>
    </row>
    <row r="931" spans="1:18" x14ac:dyDescent="0.2">
      <c r="A931" s="120" t="s">
        <v>7001</v>
      </c>
      <c r="B931" s="121" t="s">
        <v>7469</v>
      </c>
      <c r="C931" s="131">
        <v>103660904.66</v>
      </c>
      <c r="D931" s="122" t="s">
        <v>909</v>
      </c>
      <c r="E931" s="120" t="s">
        <v>466</v>
      </c>
      <c r="F931" s="122" t="s">
        <v>926</v>
      </c>
      <c r="G931" s="121" t="s">
        <v>927</v>
      </c>
      <c r="H931" s="122">
        <v>1</v>
      </c>
      <c r="I931" s="123">
        <v>0</v>
      </c>
      <c r="J931" s="120" t="s">
        <v>1499</v>
      </c>
      <c r="K931" s="131">
        <v>0</v>
      </c>
      <c r="L931" s="124">
        <v>42766</v>
      </c>
      <c r="M931" s="131">
        <v>0</v>
      </c>
      <c r="N931" s="131">
        <v>0</v>
      </c>
      <c r="P931" s="132" t="s">
        <v>466</v>
      </c>
    </row>
    <row r="932" spans="1:18" x14ac:dyDescent="0.2">
      <c r="A932" s="120" t="s">
        <v>6132</v>
      </c>
      <c r="B932" s="121" t="s">
        <v>6523</v>
      </c>
      <c r="C932" s="131">
        <v>39472415.5</v>
      </c>
      <c r="D932" s="122" t="s">
        <v>909</v>
      </c>
      <c r="E932" s="120" t="s">
        <v>466</v>
      </c>
      <c r="F932" s="122" t="s">
        <v>926</v>
      </c>
      <c r="G932" s="121" t="s">
        <v>927</v>
      </c>
      <c r="H932" s="122">
        <v>1</v>
      </c>
      <c r="I932" s="123">
        <v>0</v>
      </c>
      <c r="J932" s="120" t="s">
        <v>1499</v>
      </c>
      <c r="K932" s="131">
        <v>0</v>
      </c>
      <c r="L932" s="124">
        <v>42766</v>
      </c>
      <c r="M932" s="131">
        <v>0</v>
      </c>
      <c r="N932" s="131">
        <v>0</v>
      </c>
      <c r="P932" s="132" t="s">
        <v>466</v>
      </c>
    </row>
    <row r="933" spans="1:18" x14ac:dyDescent="0.2">
      <c r="A933" s="120" t="s">
        <v>6128</v>
      </c>
      <c r="B933" s="121" t="s">
        <v>6518</v>
      </c>
      <c r="C933" s="131">
        <v>114000000</v>
      </c>
      <c r="D933" s="122" t="s">
        <v>909</v>
      </c>
      <c r="E933" s="120" t="s">
        <v>466</v>
      </c>
      <c r="F933" s="122" t="s">
        <v>926</v>
      </c>
      <c r="G933" s="121" t="s">
        <v>927</v>
      </c>
      <c r="H933" s="122">
        <v>1</v>
      </c>
      <c r="I933" s="123">
        <v>0</v>
      </c>
      <c r="J933" s="120" t="s">
        <v>6524</v>
      </c>
      <c r="K933" s="131">
        <v>0</v>
      </c>
      <c r="L933" s="124">
        <v>42766</v>
      </c>
      <c r="M933" s="131">
        <v>0</v>
      </c>
      <c r="N933" s="131">
        <v>0</v>
      </c>
      <c r="P933" s="132" t="s">
        <v>466</v>
      </c>
    </row>
    <row r="934" spans="1:18" x14ac:dyDescent="0.2">
      <c r="A934" s="120" t="s">
        <v>2922</v>
      </c>
      <c r="B934" s="121" t="s">
        <v>2998</v>
      </c>
      <c r="C934" s="131">
        <v>45000000</v>
      </c>
      <c r="D934" s="122" t="s">
        <v>909</v>
      </c>
      <c r="E934" s="120" t="s">
        <v>950</v>
      </c>
      <c r="F934" s="122" t="s">
        <v>926</v>
      </c>
      <c r="G934" s="121" t="s">
        <v>927</v>
      </c>
      <c r="H934" s="122">
        <v>1</v>
      </c>
      <c r="I934" s="123">
        <v>0</v>
      </c>
      <c r="J934" s="120" t="s">
        <v>1499</v>
      </c>
      <c r="K934" s="131">
        <v>0</v>
      </c>
      <c r="L934" s="124">
        <v>42766</v>
      </c>
      <c r="M934" s="131">
        <v>0</v>
      </c>
      <c r="N934" s="131">
        <v>35114052.420000002</v>
      </c>
      <c r="P934" s="132" t="s">
        <v>466</v>
      </c>
      <c r="Q934" s="108">
        <v>0</v>
      </c>
      <c r="R934" s="108">
        <v>0</v>
      </c>
    </row>
    <row r="935" spans="1:18" x14ac:dyDescent="0.2">
      <c r="A935" s="120" t="s">
        <v>3421</v>
      </c>
      <c r="B935" s="121" t="s">
        <v>3540</v>
      </c>
      <c r="C935" s="131">
        <v>466666666.67000002</v>
      </c>
      <c r="D935" s="122" t="s">
        <v>909</v>
      </c>
      <c r="E935" s="120" t="s">
        <v>983</v>
      </c>
      <c r="F935" s="122" t="s">
        <v>926</v>
      </c>
      <c r="G935" s="121" t="s">
        <v>927</v>
      </c>
      <c r="H935" s="122">
        <v>1</v>
      </c>
      <c r="I935" s="123">
        <v>0</v>
      </c>
      <c r="J935" s="120" t="s">
        <v>1499</v>
      </c>
      <c r="K935" s="131">
        <v>0</v>
      </c>
      <c r="L935" s="124">
        <v>42766</v>
      </c>
      <c r="M935" s="131">
        <v>0</v>
      </c>
      <c r="N935" s="131">
        <v>0</v>
      </c>
      <c r="P935" s="132" t="s">
        <v>466</v>
      </c>
    </row>
    <row r="936" spans="1:18" x14ac:dyDescent="0.2">
      <c r="A936" s="120" t="s">
        <v>3965</v>
      </c>
      <c r="B936" s="121" t="s">
        <v>4026</v>
      </c>
      <c r="C936" s="131">
        <v>842105263.14999998</v>
      </c>
      <c r="D936" s="122" t="s">
        <v>909</v>
      </c>
      <c r="E936" s="120" t="s">
        <v>942</v>
      </c>
      <c r="F936" s="122" t="s">
        <v>926</v>
      </c>
      <c r="G936" s="121" t="s">
        <v>927</v>
      </c>
      <c r="H936" s="122">
        <v>1</v>
      </c>
      <c r="I936" s="123">
        <v>0</v>
      </c>
      <c r="J936" s="120" t="s">
        <v>1499</v>
      </c>
      <c r="K936" s="131">
        <v>0</v>
      </c>
      <c r="L936" s="124">
        <v>42766</v>
      </c>
      <c r="M936" s="131">
        <v>0</v>
      </c>
      <c r="N936" s="131">
        <v>0</v>
      </c>
      <c r="P936" s="132" t="s">
        <v>466</v>
      </c>
    </row>
    <row r="937" spans="1:18" x14ac:dyDescent="0.2">
      <c r="A937" s="120" t="s">
        <v>4061</v>
      </c>
      <c r="B937" s="121" t="s">
        <v>4481</v>
      </c>
      <c r="C937" s="131">
        <v>528000000</v>
      </c>
      <c r="D937" s="122" t="s">
        <v>909</v>
      </c>
      <c r="E937" s="120" t="s">
        <v>983</v>
      </c>
      <c r="F937" s="122" t="s">
        <v>926</v>
      </c>
      <c r="G937" s="121" t="s">
        <v>927</v>
      </c>
      <c r="H937" s="122">
        <v>1</v>
      </c>
      <c r="I937" s="123">
        <v>0</v>
      </c>
      <c r="J937" s="120" t="s">
        <v>1499</v>
      </c>
      <c r="K937" s="131">
        <v>0</v>
      </c>
      <c r="L937" s="124">
        <v>42766</v>
      </c>
      <c r="M937" s="131">
        <v>0</v>
      </c>
      <c r="N937" s="131">
        <v>0</v>
      </c>
      <c r="P937" s="132" t="s">
        <v>466</v>
      </c>
    </row>
    <row r="938" spans="1:18" x14ac:dyDescent="0.2">
      <c r="A938" s="120" t="s">
        <v>4931</v>
      </c>
      <c r="B938" s="121" t="s">
        <v>5079</v>
      </c>
      <c r="C938" s="131">
        <v>69916238</v>
      </c>
      <c r="D938" s="122" t="s">
        <v>909</v>
      </c>
      <c r="E938" s="120" t="s">
        <v>1606</v>
      </c>
      <c r="F938" s="122" t="s">
        <v>926</v>
      </c>
      <c r="G938" s="121" t="s">
        <v>927</v>
      </c>
      <c r="H938" s="122">
        <v>1</v>
      </c>
      <c r="I938" s="123">
        <v>0</v>
      </c>
      <c r="J938" s="120" t="s">
        <v>1499</v>
      </c>
      <c r="K938" s="131">
        <v>0</v>
      </c>
      <c r="L938" s="124">
        <v>42766</v>
      </c>
      <c r="M938" s="131">
        <v>0</v>
      </c>
      <c r="N938" s="131">
        <v>0</v>
      </c>
      <c r="P938" s="132" t="s">
        <v>466</v>
      </c>
    </row>
    <row r="939" spans="1:18" x14ac:dyDescent="0.2">
      <c r="A939" s="120" t="s">
        <v>5150</v>
      </c>
      <c r="B939" s="121" t="s">
        <v>5291</v>
      </c>
      <c r="C939" s="131">
        <v>100000000</v>
      </c>
      <c r="D939" s="122" t="s">
        <v>909</v>
      </c>
      <c r="E939" s="120" t="s">
        <v>5365</v>
      </c>
      <c r="F939" s="122" t="s">
        <v>926</v>
      </c>
      <c r="G939" s="121" t="s">
        <v>927</v>
      </c>
      <c r="H939" s="122">
        <v>1</v>
      </c>
      <c r="I939" s="123">
        <v>0</v>
      </c>
      <c r="J939" s="120" t="s">
        <v>1499</v>
      </c>
      <c r="K939" s="131">
        <v>0</v>
      </c>
      <c r="L939" s="124">
        <v>42766</v>
      </c>
      <c r="M939" s="131">
        <v>0</v>
      </c>
      <c r="N939" s="131">
        <v>0</v>
      </c>
      <c r="P939" s="132" t="s">
        <v>466</v>
      </c>
    </row>
    <row r="940" spans="1:18" x14ac:dyDescent="0.2">
      <c r="A940" s="120" t="s">
        <v>6024</v>
      </c>
      <c r="B940" s="121" t="s">
        <v>6525</v>
      </c>
      <c r="C940" s="131">
        <v>237500000</v>
      </c>
      <c r="D940" s="122" t="s">
        <v>909</v>
      </c>
      <c r="E940" s="120" t="s">
        <v>6737</v>
      </c>
      <c r="F940" s="122" t="s">
        <v>926</v>
      </c>
      <c r="G940" s="121" t="s">
        <v>927</v>
      </c>
      <c r="H940" s="122">
        <v>1</v>
      </c>
      <c r="I940" s="123">
        <v>0</v>
      </c>
      <c r="J940" s="120" t="s">
        <v>1499</v>
      </c>
      <c r="K940" s="131">
        <v>0</v>
      </c>
      <c r="L940" s="124">
        <v>42766</v>
      </c>
      <c r="M940" s="131">
        <v>0</v>
      </c>
      <c r="N940" s="131">
        <v>0</v>
      </c>
      <c r="P940" s="132" t="s">
        <v>466</v>
      </c>
    </row>
    <row r="941" spans="1:18" x14ac:dyDescent="0.2">
      <c r="A941" s="120" t="s">
        <v>7723</v>
      </c>
      <c r="B941" s="121" t="s">
        <v>8149</v>
      </c>
      <c r="C941" s="131">
        <v>242947201.90000001</v>
      </c>
      <c r="D941" s="122" t="s">
        <v>909</v>
      </c>
      <c r="E941" s="120" t="s">
        <v>983</v>
      </c>
      <c r="F941" s="122" t="s">
        <v>926</v>
      </c>
      <c r="G941" s="121" t="s">
        <v>927</v>
      </c>
      <c r="H941" s="122">
        <v>1</v>
      </c>
      <c r="I941" s="123">
        <v>0</v>
      </c>
      <c r="J941" s="120" t="s">
        <v>1499</v>
      </c>
      <c r="K941" s="131">
        <v>0</v>
      </c>
      <c r="L941" s="124">
        <v>42766</v>
      </c>
      <c r="M941" s="131">
        <v>0</v>
      </c>
      <c r="N941" s="131">
        <v>0</v>
      </c>
      <c r="P941" s="132" t="s">
        <v>466</v>
      </c>
    </row>
    <row r="942" spans="1:18" x14ac:dyDescent="0.2">
      <c r="A942" s="120" t="s">
        <v>1563</v>
      </c>
      <c r="B942" s="121" t="s">
        <v>704</v>
      </c>
      <c r="C942" s="131">
        <v>960138000</v>
      </c>
      <c r="D942" s="122" t="s">
        <v>909</v>
      </c>
      <c r="E942" s="120" t="s">
        <v>977</v>
      </c>
      <c r="F942" s="122" t="s">
        <v>926</v>
      </c>
      <c r="G942" s="121" t="s">
        <v>927</v>
      </c>
      <c r="H942" s="122">
        <v>2</v>
      </c>
      <c r="I942" s="123">
        <v>0.01</v>
      </c>
      <c r="J942" s="120" t="s">
        <v>2880</v>
      </c>
      <c r="K942" s="131">
        <v>9601380</v>
      </c>
      <c r="L942" s="124">
        <v>42766</v>
      </c>
      <c r="M942" s="131">
        <v>0</v>
      </c>
      <c r="N942" s="131">
        <v>0</v>
      </c>
      <c r="P942" s="132" t="s">
        <v>466</v>
      </c>
    </row>
    <row r="943" spans="1:18" x14ac:dyDescent="0.2">
      <c r="A943" s="120" t="s">
        <v>2941</v>
      </c>
      <c r="B943" s="121" t="s">
        <v>2999</v>
      </c>
      <c r="C943" s="131">
        <v>1000000000</v>
      </c>
      <c r="D943" s="122" t="s">
        <v>909</v>
      </c>
      <c r="E943" s="120" t="s">
        <v>949</v>
      </c>
      <c r="F943" s="122" t="s">
        <v>926</v>
      </c>
      <c r="G943" s="121" t="s">
        <v>927</v>
      </c>
      <c r="H943" s="122">
        <v>1</v>
      </c>
      <c r="I943" s="123">
        <v>0</v>
      </c>
      <c r="J943" s="120" t="s">
        <v>3000</v>
      </c>
      <c r="K943" s="131">
        <v>0</v>
      </c>
      <c r="L943" s="124">
        <v>42766</v>
      </c>
      <c r="M943" s="131">
        <v>0</v>
      </c>
      <c r="N943" s="131">
        <v>0</v>
      </c>
      <c r="P943" s="132" t="s">
        <v>466</v>
      </c>
    </row>
    <row r="944" spans="1:18" x14ac:dyDescent="0.2">
      <c r="A944" s="120" t="s">
        <v>3227</v>
      </c>
      <c r="B944" s="121" t="s">
        <v>3324</v>
      </c>
      <c r="C944" s="131">
        <v>654258624.41999996</v>
      </c>
      <c r="D944" s="122" t="s">
        <v>909</v>
      </c>
      <c r="E944" s="120" t="s">
        <v>3400</v>
      </c>
      <c r="F944" s="122" t="s">
        <v>926</v>
      </c>
      <c r="G944" s="121" t="s">
        <v>927</v>
      </c>
      <c r="H944" s="122">
        <v>1</v>
      </c>
      <c r="I944" s="123">
        <v>0</v>
      </c>
      <c r="J944" s="120" t="s">
        <v>1499</v>
      </c>
      <c r="K944" s="131">
        <v>0</v>
      </c>
      <c r="L944" s="124">
        <v>42766</v>
      </c>
      <c r="M944" s="131">
        <v>0</v>
      </c>
      <c r="N944" s="131">
        <v>0</v>
      </c>
      <c r="P944" s="132" t="s">
        <v>466</v>
      </c>
    </row>
    <row r="945" spans="1:16" x14ac:dyDescent="0.2">
      <c r="A945" s="120" t="s">
        <v>3476</v>
      </c>
      <c r="B945" s="121" t="s">
        <v>3541</v>
      </c>
      <c r="C945" s="131">
        <v>1000000</v>
      </c>
      <c r="D945" s="122" t="s">
        <v>909</v>
      </c>
      <c r="E945" s="120" t="s">
        <v>3595</v>
      </c>
      <c r="F945" s="122" t="s">
        <v>926</v>
      </c>
      <c r="G945" s="121" t="s">
        <v>927</v>
      </c>
      <c r="H945" s="122">
        <v>1</v>
      </c>
      <c r="I945" s="123">
        <v>0</v>
      </c>
      <c r="J945" s="120" t="s">
        <v>1499</v>
      </c>
      <c r="K945" s="131">
        <v>0</v>
      </c>
      <c r="L945" s="124">
        <v>42766</v>
      </c>
      <c r="M945" s="131">
        <v>0</v>
      </c>
      <c r="N945" s="131">
        <v>0</v>
      </c>
      <c r="P945" s="132" t="s">
        <v>466</v>
      </c>
    </row>
    <row r="946" spans="1:16" x14ac:dyDescent="0.2">
      <c r="A946" s="120" t="s">
        <v>3743</v>
      </c>
      <c r="B946" s="121" t="s">
        <v>2388</v>
      </c>
      <c r="C946" s="131">
        <v>719110476.27999997</v>
      </c>
      <c r="D946" s="122" t="s">
        <v>909</v>
      </c>
      <c r="E946" s="120" t="s">
        <v>1018</v>
      </c>
      <c r="F946" s="122" t="s">
        <v>926</v>
      </c>
      <c r="G946" s="121" t="s">
        <v>927</v>
      </c>
      <c r="H946" s="122">
        <v>2</v>
      </c>
      <c r="I946" s="123">
        <v>0.01</v>
      </c>
      <c r="J946" s="120" t="s">
        <v>3778</v>
      </c>
      <c r="K946" s="131">
        <v>7191104.7599999998</v>
      </c>
      <c r="L946" s="124">
        <v>42766</v>
      </c>
      <c r="M946" s="131">
        <v>0</v>
      </c>
      <c r="N946" s="131">
        <v>0</v>
      </c>
      <c r="P946" s="132" t="s">
        <v>466</v>
      </c>
    </row>
    <row r="947" spans="1:16" x14ac:dyDescent="0.2">
      <c r="A947" s="120" t="s">
        <v>4990</v>
      </c>
      <c r="B947" s="121" t="s">
        <v>5080</v>
      </c>
      <c r="C947" s="131">
        <v>5000000000</v>
      </c>
      <c r="D947" s="122" t="s">
        <v>909</v>
      </c>
      <c r="E947" s="120" t="s">
        <v>969</v>
      </c>
      <c r="F947" s="122" t="s">
        <v>926</v>
      </c>
      <c r="G947" s="121" t="s">
        <v>927</v>
      </c>
      <c r="H947" s="122">
        <v>1</v>
      </c>
      <c r="I947" s="123">
        <v>0</v>
      </c>
      <c r="J947" s="120" t="s">
        <v>1499</v>
      </c>
      <c r="K947" s="131">
        <v>0</v>
      </c>
      <c r="L947" s="124">
        <v>42766</v>
      </c>
      <c r="M947" s="131">
        <v>0</v>
      </c>
      <c r="N947" s="131">
        <v>0</v>
      </c>
      <c r="P947" s="132" t="s">
        <v>466</v>
      </c>
    </row>
    <row r="948" spans="1:16" x14ac:dyDescent="0.2">
      <c r="A948" s="120" t="s">
        <v>6763</v>
      </c>
      <c r="B948" s="121" t="s">
        <v>7470</v>
      </c>
      <c r="C948" s="131">
        <v>2000000000</v>
      </c>
      <c r="D948" s="122" t="s">
        <v>909</v>
      </c>
      <c r="E948" s="120" t="s">
        <v>4906</v>
      </c>
      <c r="F948" s="122" t="s">
        <v>926</v>
      </c>
      <c r="G948" s="121" t="s">
        <v>927</v>
      </c>
      <c r="H948" s="122">
        <v>1</v>
      </c>
      <c r="I948" s="123">
        <v>0</v>
      </c>
      <c r="J948" s="120" t="s">
        <v>1499</v>
      </c>
      <c r="K948" s="131">
        <v>0</v>
      </c>
      <c r="L948" s="124">
        <v>42766</v>
      </c>
      <c r="M948" s="131">
        <v>0</v>
      </c>
      <c r="N948" s="131">
        <v>0</v>
      </c>
      <c r="P948" s="132" t="s">
        <v>466</v>
      </c>
    </row>
    <row r="949" spans="1:16" x14ac:dyDescent="0.2">
      <c r="A949" s="120" t="s">
        <v>7044</v>
      </c>
      <c r="B949" s="121" t="s">
        <v>7471</v>
      </c>
      <c r="C949" s="131">
        <v>800000000</v>
      </c>
      <c r="D949" s="122" t="s">
        <v>909</v>
      </c>
      <c r="E949" s="120" t="s">
        <v>7596</v>
      </c>
      <c r="F949" s="122" t="s">
        <v>926</v>
      </c>
      <c r="G949" s="121" t="s">
        <v>927</v>
      </c>
      <c r="H949" s="122">
        <v>1</v>
      </c>
      <c r="I949" s="123">
        <v>0</v>
      </c>
      <c r="J949" s="120" t="s">
        <v>1499</v>
      </c>
      <c r="K949" s="131">
        <v>0</v>
      </c>
      <c r="L949" s="124">
        <v>42766</v>
      </c>
      <c r="M949" s="131">
        <v>0</v>
      </c>
      <c r="N949" s="131">
        <v>0</v>
      </c>
      <c r="P949" s="132" t="s">
        <v>466</v>
      </c>
    </row>
    <row r="950" spans="1:16" x14ac:dyDescent="0.2">
      <c r="A950" s="120" t="s">
        <v>5021</v>
      </c>
      <c r="B950" s="121" t="s">
        <v>5081</v>
      </c>
      <c r="C950" s="131">
        <v>236350000</v>
      </c>
      <c r="D950" s="122" t="s">
        <v>909</v>
      </c>
      <c r="E950" s="120" t="s">
        <v>466</v>
      </c>
      <c r="F950" s="122" t="s">
        <v>926</v>
      </c>
      <c r="G950" s="121" t="s">
        <v>927</v>
      </c>
      <c r="H950" s="122">
        <v>1</v>
      </c>
      <c r="I950" s="123">
        <v>0</v>
      </c>
      <c r="J950" s="120" t="s">
        <v>1499</v>
      </c>
      <c r="K950" s="131">
        <v>0</v>
      </c>
      <c r="L950" s="124">
        <v>42766</v>
      </c>
      <c r="M950" s="131">
        <v>0</v>
      </c>
      <c r="N950" s="131">
        <v>0</v>
      </c>
      <c r="P950" s="132" t="s">
        <v>466</v>
      </c>
    </row>
    <row r="951" spans="1:16" x14ac:dyDescent="0.2">
      <c r="A951" s="120" t="s">
        <v>4708</v>
      </c>
      <c r="B951" s="121" t="s">
        <v>4839</v>
      </c>
      <c r="C951" s="131">
        <v>150000000</v>
      </c>
      <c r="D951" s="122" t="s">
        <v>909</v>
      </c>
      <c r="E951" s="120" t="s">
        <v>4907</v>
      </c>
      <c r="F951" s="122" t="s">
        <v>926</v>
      </c>
      <c r="G951" s="121" t="s">
        <v>927</v>
      </c>
      <c r="H951" s="122">
        <v>1</v>
      </c>
      <c r="I951" s="123">
        <v>0</v>
      </c>
      <c r="J951" s="120" t="s">
        <v>1499</v>
      </c>
      <c r="K951" s="131">
        <v>0</v>
      </c>
      <c r="L951" s="124">
        <v>42766</v>
      </c>
      <c r="M951" s="131">
        <v>0</v>
      </c>
      <c r="N951" s="131">
        <v>0</v>
      </c>
      <c r="P951" s="132" t="s">
        <v>466</v>
      </c>
    </row>
    <row r="952" spans="1:16" x14ac:dyDescent="0.2">
      <c r="A952" s="120" t="s">
        <v>5143</v>
      </c>
      <c r="B952" s="121" t="s">
        <v>5292</v>
      </c>
      <c r="C952" s="131">
        <v>132352941.2</v>
      </c>
      <c r="D952" s="122" t="s">
        <v>909</v>
      </c>
      <c r="E952" s="120" t="s">
        <v>5128</v>
      </c>
      <c r="F952" s="122" t="s">
        <v>926</v>
      </c>
      <c r="G952" s="121" t="s">
        <v>927</v>
      </c>
      <c r="H952" s="122">
        <v>1</v>
      </c>
      <c r="I952" s="123">
        <v>0</v>
      </c>
      <c r="J952" s="120" t="s">
        <v>1499</v>
      </c>
      <c r="K952" s="131">
        <v>0</v>
      </c>
      <c r="L952" s="124">
        <v>42766</v>
      </c>
      <c r="M952" s="131">
        <v>0</v>
      </c>
      <c r="N952" s="131">
        <v>0</v>
      </c>
      <c r="P952" s="132" t="s">
        <v>466</v>
      </c>
    </row>
    <row r="953" spans="1:16" x14ac:dyDescent="0.2">
      <c r="A953" s="120" t="s">
        <v>5771</v>
      </c>
      <c r="B953" s="121" t="s">
        <v>5875</v>
      </c>
      <c r="C953" s="131">
        <v>59442201.939999998</v>
      </c>
      <c r="D953" s="122" t="s">
        <v>909</v>
      </c>
      <c r="E953" s="120" t="s">
        <v>2522</v>
      </c>
      <c r="F953" s="122" t="s">
        <v>926</v>
      </c>
      <c r="G953" s="121" t="s">
        <v>927</v>
      </c>
      <c r="H953" s="122">
        <v>1</v>
      </c>
      <c r="I953" s="123">
        <v>0</v>
      </c>
      <c r="J953" s="120" t="s">
        <v>1499</v>
      </c>
      <c r="K953" s="131">
        <v>0</v>
      </c>
      <c r="L953" s="124">
        <v>42766</v>
      </c>
      <c r="M953" s="131">
        <v>0</v>
      </c>
      <c r="N953" s="131">
        <v>0</v>
      </c>
      <c r="P953" s="132" t="s">
        <v>466</v>
      </c>
    </row>
    <row r="954" spans="1:16" x14ac:dyDescent="0.2">
      <c r="A954" s="120" t="s">
        <v>6991</v>
      </c>
      <c r="B954" s="121" t="s">
        <v>7472</v>
      </c>
      <c r="C954" s="131">
        <v>27503176.789999999</v>
      </c>
      <c r="D954" s="122" t="s">
        <v>909</v>
      </c>
      <c r="E954" s="120" t="s">
        <v>4908</v>
      </c>
      <c r="F954" s="122" t="s">
        <v>926</v>
      </c>
      <c r="G954" s="121" t="s">
        <v>927</v>
      </c>
      <c r="H954" s="122">
        <v>1</v>
      </c>
      <c r="I954" s="123">
        <v>0</v>
      </c>
      <c r="J954" s="120" t="s">
        <v>1499</v>
      </c>
      <c r="K954" s="131">
        <v>0</v>
      </c>
      <c r="L954" s="124">
        <v>42766</v>
      </c>
      <c r="M954" s="131">
        <v>0</v>
      </c>
      <c r="N954" s="131">
        <v>0</v>
      </c>
      <c r="P954" s="132" t="s">
        <v>466</v>
      </c>
    </row>
    <row r="955" spans="1:16" x14ac:dyDescent="0.2">
      <c r="A955" s="120" t="s">
        <v>3692</v>
      </c>
      <c r="B955" s="121" t="s">
        <v>3779</v>
      </c>
      <c r="C955" s="131">
        <v>5500000000</v>
      </c>
      <c r="D955" s="122" t="s">
        <v>909</v>
      </c>
      <c r="E955" s="120" t="s">
        <v>938</v>
      </c>
      <c r="F955" s="122" t="s">
        <v>926</v>
      </c>
      <c r="G955" s="121" t="s">
        <v>927</v>
      </c>
      <c r="H955" s="122">
        <v>1</v>
      </c>
      <c r="I955" s="123">
        <v>0</v>
      </c>
      <c r="J955" s="120" t="s">
        <v>1499</v>
      </c>
      <c r="K955" s="131">
        <v>0</v>
      </c>
      <c r="L955" s="124">
        <v>42766</v>
      </c>
      <c r="M955" s="131">
        <v>0</v>
      </c>
      <c r="N955" s="131">
        <v>0</v>
      </c>
      <c r="P955" s="132" t="s">
        <v>466</v>
      </c>
    </row>
    <row r="956" spans="1:16" x14ac:dyDescent="0.2">
      <c r="A956" s="120" t="s">
        <v>6027</v>
      </c>
      <c r="B956" s="121" t="s">
        <v>6526</v>
      </c>
      <c r="C956" s="131">
        <v>450000000</v>
      </c>
      <c r="D956" s="122" t="s">
        <v>909</v>
      </c>
      <c r="E956" s="120" t="s">
        <v>949</v>
      </c>
      <c r="F956" s="122" t="s">
        <v>926</v>
      </c>
      <c r="G956" s="121" t="s">
        <v>927</v>
      </c>
      <c r="H956" s="122">
        <v>1</v>
      </c>
      <c r="I956" s="123">
        <v>0</v>
      </c>
      <c r="J956" s="120" t="s">
        <v>6527</v>
      </c>
      <c r="K956" s="131">
        <v>0</v>
      </c>
      <c r="L956" s="124">
        <v>42766</v>
      </c>
      <c r="M956" s="131">
        <v>0</v>
      </c>
      <c r="N956" s="131">
        <v>0</v>
      </c>
      <c r="P956" s="132" t="s">
        <v>466</v>
      </c>
    </row>
    <row r="957" spans="1:16" x14ac:dyDescent="0.2">
      <c r="A957" s="120" t="s">
        <v>6942</v>
      </c>
      <c r="B957" s="121" t="s">
        <v>7473</v>
      </c>
      <c r="C957" s="131">
        <v>2000000000</v>
      </c>
      <c r="D957" s="122" t="s">
        <v>909</v>
      </c>
      <c r="E957" s="120" t="s">
        <v>7595</v>
      </c>
      <c r="F957" s="122" t="s">
        <v>926</v>
      </c>
      <c r="G957" s="121" t="s">
        <v>927</v>
      </c>
      <c r="H957" s="122">
        <v>2</v>
      </c>
      <c r="I957" s="123">
        <v>0.01</v>
      </c>
      <c r="J957" s="120" t="s">
        <v>7474</v>
      </c>
      <c r="K957" s="131">
        <v>20000000</v>
      </c>
      <c r="L957" s="124">
        <v>42766</v>
      </c>
      <c r="M957" s="131">
        <v>0</v>
      </c>
      <c r="N957" s="131">
        <v>0</v>
      </c>
      <c r="P957" s="132" t="s">
        <v>466</v>
      </c>
    </row>
    <row r="958" spans="1:16" x14ac:dyDescent="0.2">
      <c r="A958" s="120" t="s">
        <v>6109</v>
      </c>
      <c r="B958" s="121" t="s">
        <v>6528</v>
      </c>
      <c r="C958" s="131">
        <v>59158267.5</v>
      </c>
      <c r="D958" s="122" t="s">
        <v>909</v>
      </c>
      <c r="E958" s="120" t="s">
        <v>466</v>
      </c>
      <c r="F958" s="122" t="s">
        <v>926</v>
      </c>
      <c r="G958" s="121" t="s">
        <v>927</v>
      </c>
      <c r="H958" s="122">
        <v>1</v>
      </c>
      <c r="I958" s="123">
        <v>0</v>
      </c>
      <c r="J958" s="120" t="s">
        <v>6529</v>
      </c>
      <c r="K958" s="131">
        <v>0</v>
      </c>
      <c r="L958" s="124">
        <v>42766</v>
      </c>
      <c r="M958" s="131">
        <v>0</v>
      </c>
      <c r="N958" s="131">
        <v>0</v>
      </c>
      <c r="P958" s="132" t="s">
        <v>466</v>
      </c>
    </row>
    <row r="959" spans="1:16" x14ac:dyDescent="0.2">
      <c r="A959" s="120" t="s">
        <v>7132</v>
      </c>
      <c r="B959" s="121" t="s">
        <v>7475</v>
      </c>
      <c r="C959" s="131">
        <v>128094591.09</v>
      </c>
      <c r="D959" s="122" t="s">
        <v>909</v>
      </c>
      <c r="E959" s="120" t="s">
        <v>466</v>
      </c>
      <c r="F959" s="122" t="s">
        <v>926</v>
      </c>
      <c r="G959" s="121" t="s">
        <v>927</v>
      </c>
      <c r="H959" s="122">
        <v>1</v>
      </c>
      <c r="I959" s="123">
        <v>0</v>
      </c>
      <c r="J959" s="120" t="s">
        <v>1499</v>
      </c>
      <c r="K959" s="131">
        <v>0</v>
      </c>
      <c r="L959" s="124">
        <v>42766</v>
      </c>
      <c r="M959" s="131">
        <v>0</v>
      </c>
      <c r="N959" s="131">
        <v>0</v>
      </c>
      <c r="P959" s="132" t="s">
        <v>466</v>
      </c>
    </row>
    <row r="960" spans="1:16" x14ac:dyDescent="0.2">
      <c r="A960" s="120" t="s">
        <v>6108</v>
      </c>
      <c r="B960" s="121" t="s">
        <v>6530</v>
      </c>
      <c r="C960" s="131">
        <v>45398990.240000002</v>
      </c>
      <c r="D960" s="122" t="s">
        <v>909</v>
      </c>
      <c r="E960" s="120" t="s">
        <v>466</v>
      </c>
      <c r="F960" s="122" t="s">
        <v>926</v>
      </c>
      <c r="G960" s="121" t="s">
        <v>927</v>
      </c>
      <c r="H960" s="122">
        <v>3</v>
      </c>
      <c r="I960" s="123">
        <v>0.21</v>
      </c>
      <c r="J960" s="120" t="s">
        <v>6531</v>
      </c>
      <c r="K960" s="131">
        <v>9533787.9499999993</v>
      </c>
      <c r="L960" s="124">
        <v>42766</v>
      </c>
      <c r="M960" s="131">
        <v>0</v>
      </c>
      <c r="N960" s="131">
        <v>0</v>
      </c>
      <c r="P960" s="132" t="s">
        <v>466</v>
      </c>
    </row>
    <row r="961" spans="1:18" x14ac:dyDescent="0.2">
      <c r="A961" s="120" t="s">
        <v>1266</v>
      </c>
      <c r="B961" s="121" t="s">
        <v>1302</v>
      </c>
      <c r="C961" s="131">
        <v>4454758.62</v>
      </c>
      <c r="D961" s="122" t="s">
        <v>909</v>
      </c>
      <c r="E961" s="120" t="s">
        <v>1315</v>
      </c>
      <c r="F961" s="122" t="s">
        <v>926</v>
      </c>
      <c r="G961" s="121" t="s">
        <v>927</v>
      </c>
      <c r="H961" s="122">
        <v>1</v>
      </c>
      <c r="I961" s="123">
        <v>0</v>
      </c>
      <c r="J961" s="120" t="s">
        <v>1499</v>
      </c>
      <c r="K961" s="131">
        <v>0</v>
      </c>
      <c r="L961" s="124">
        <v>42766</v>
      </c>
      <c r="M961" s="131">
        <v>0</v>
      </c>
      <c r="N961" s="131">
        <v>0</v>
      </c>
      <c r="P961" s="132" t="s">
        <v>466</v>
      </c>
    </row>
    <row r="962" spans="1:18" x14ac:dyDescent="0.2">
      <c r="A962" s="120" t="s">
        <v>3123</v>
      </c>
      <c r="B962" s="121" t="s">
        <v>3165</v>
      </c>
      <c r="C962" s="131">
        <v>147335705.30000001</v>
      </c>
      <c r="D962" s="122" t="s">
        <v>909</v>
      </c>
      <c r="E962" s="120" t="s">
        <v>3219</v>
      </c>
      <c r="F962" s="122" t="s">
        <v>926</v>
      </c>
      <c r="G962" s="121" t="s">
        <v>927</v>
      </c>
      <c r="H962" s="122">
        <v>1</v>
      </c>
      <c r="I962" s="123">
        <v>0</v>
      </c>
      <c r="J962" s="120" t="s">
        <v>1499</v>
      </c>
      <c r="K962" s="131">
        <v>0</v>
      </c>
      <c r="L962" s="124">
        <v>42766</v>
      </c>
      <c r="M962" s="131">
        <v>0</v>
      </c>
      <c r="N962" s="131">
        <v>0</v>
      </c>
      <c r="P962" s="132" t="s">
        <v>466</v>
      </c>
    </row>
    <row r="963" spans="1:18" x14ac:dyDescent="0.2">
      <c r="A963" s="120" t="s">
        <v>3718</v>
      </c>
      <c r="B963" s="121" t="s">
        <v>3780</v>
      </c>
      <c r="C963" s="131">
        <v>150000000</v>
      </c>
      <c r="D963" s="122" t="s">
        <v>909</v>
      </c>
      <c r="E963" s="120" t="s">
        <v>954</v>
      </c>
      <c r="F963" s="122" t="s">
        <v>926</v>
      </c>
      <c r="G963" s="121" t="s">
        <v>927</v>
      </c>
      <c r="H963" s="122">
        <v>1</v>
      </c>
      <c r="I963" s="123">
        <v>0</v>
      </c>
      <c r="J963" s="120" t="s">
        <v>1499</v>
      </c>
      <c r="K963" s="131">
        <v>0</v>
      </c>
      <c r="L963" s="124">
        <v>42766</v>
      </c>
      <c r="M963" s="131">
        <v>0</v>
      </c>
      <c r="N963" s="131">
        <v>0</v>
      </c>
      <c r="P963" s="132" t="s">
        <v>466</v>
      </c>
    </row>
    <row r="964" spans="1:18" x14ac:dyDescent="0.2">
      <c r="A964" s="120" t="s">
        <v>4375</v>
      </c>
      <c r="B964" s="121" t="s">
        <v>4482</v>
      </c>
      <c r="C964" s="131">
        <v>688128659.60000002</v>
      </c>
      <c r="D964" s="122" t="s">
        <v>909</v>
      </c>
      <c r="E964" s="120" t="s">
        <v>4608</v>
      </c>
      <c r="F964" s="122" t="s">
        <v>926</v>
      </c>
      <c r="G964" s="121" t="s">
        <v>927</v>
      </c>
      <c r="H964" s="122">
        <v>2</v>
      </c>
      <c r="I964" s="123">
        <v>0.02</v>
      </c>
      <c r="J964" s="120" t="s">
        <v>4483</v>
      </c>
      <c r="K964" s="131">
        <v>2635570.62</v>
      </c>
      <c r="L964" s="124">
        <v>42766</v>
      </c>
      <c r="M964" s="131">
        <v>0</v>
      </c>
      <c r="N964" s="131">
        <v>1112700257</v>
      </c>
      <c r="P964" s="132" t="s">
        <v>466</v>
      </c>
      <c r="Q964" s="108">
        <v>0</v>
      </c>
      <c r="R964" s="108">
        <v>0</v>
      </c>
    </row>
    <row r="965" spans="1:18" x14ac:dyDescent="0.2">
      <c r="A965" s="120" t="s">
        <v>5016</v>
      </c>
      <c r="B965" s="121" t="s">
        <v>5083</v>
      </c>
      <c r="C965" s="131">
        <v>63988035.329999998</v>
      </c>
      <c r="D965" s="122" t="s">
        <v>909</v>
      </c>
      <c r="E965" s="120" t="s">
        <v>1479</v>
      </c>
      <c r="F965" s="122" t="s">
        <v>926</v>
      </c>
      <c r="G965" s="121" t="s">
        <v>927</v>
      </c>
      <c r="H965" s="122">
        <v>1</v>
      </c>
      <c r="I965" s="123">
        <v>0</v>
      </c>
      <c r="J965" s="120" t="s">
        <v>1499</v>
      </c>
      <c r="K965" s="131">
        <v>0</v>
      </c>
      <c r="L965" s="124">
        <v>42766</v>
      </c>
      <c r="M965" s="131">
        <v>0</v>
      </c>
      <c r="N965" s="131">
        <v>0</v>
      </c>
      <c r="P965" s="132" t="s">
        <v>466</v>
      </c>
    </row>
    <row r="966" spans="1:18" x14ac:dyDescent="0.2">
      <c r="A966" s="120" t="s">
        <v>5442</v>
      </c>
      <c r="B966" s="121" t="s">
        <v>8150</v>
      </c>
      <c r="C966" s="131">
        <v>117365000</v>
      </c>
      <c r="D966" s="122" t="s">
        <v>909</v>
      </c>
      <c r="E966" s="120" t="s">
        <v>5618</v>
      </c>
      <c r="F966" s="122" t="s">
        <v>926</v>
      </c>
      <c r="G966" s="121" t="s">
        <v>927</v>
      </c>
      <c r="H966" s="122">
        <v>1</v>
      </c>
      <c r="I966" s="123">
        <v>0</v>
      </c>
      <c r="J966" s="120" t="s">
        <v>1499</v>
      </c>
      <c r="K966" s="131">
        <v>0</v>
      </c>
      <c r="L966" s="124">
        <v>42766</v>
      </c>
      <c r="M966" s="131">
        <v>0</v>
      </c>
      <c r="N966" s="131">
        <v>0</v>
      </c>
      <c r="P966" s="132" t="s">
        <v>466</v>
      </c>
    </row>
    <row r="967" spans="1:18" x14ac:dyDescent="0.2">
      <c r="A967" s="120" t="s">
        <v>6365</v>
      </c>
      <c r="B967" s="121" t="s">
        <v>6533</v>
      </c>
      <c r="C967" s="131">
        <v>59870765.100000001</v>
      </c>
      <c r="D967" s="122" t="s">
        <v>909</v>
      </c>
      <c r="E967" s="120" t="s">
        <v>1479</v>
      </c>
      <c r="F967" s="122" t="s">
        <v>926</v>
      </c>
      <c r="G967" s="121" t="s">
        <v>927</v>
      </c>
      <c r="H967" s="122">
        <v>1</v>
      </c>
      <c r="I967" s="123">
        <v>0</v>
      </c>
      <c r="J967" s="120" t="s">
        <v>1499</v>
      </c>
      <c r="K967" s="131">
        <v>0</v>
      </c>
      <c r="L967" s="124">
        <v>42766</v>
      </c>
      <c r="M967" s="131">
        <v>0</v>
      </c>
      <c r="N967" s="131">
        <v>0</v>
      </c>
      <c r="P967" s="132" t="s">
        <v>466</v>
      </c>
    </row>
    <row r="968" spans="1:18" x14ac:dyDescent="0.2">
      <c r="A968" s="120" t="s">
        <v>6907</v>
      </c>
      <c r="B968" s="121" t="s">
        <v>7476</v>
      </c>
      <c r="C968" s="131">
        <v>250000000</v>
      </c>
      <c r="D968" s="122" t="s">
        <v>909</v>
      </c>
      <c r="E968" s="120" t="s">
        <v>974</v>
      </c>
      <c r="F968" s="122" t="s">
        <v>926</v>
      </c>
      <c r="G968" s="121" t="s">
        <v>927</v>
      </c>
      <c r="H968" s="122">
        <v>1</v>
      </c>
      <c r="I968" s="123">
        <v>0</v>
      </c>
      <c r="J968" s="120" t="s">
        <v>1499</v>
      </c>
      <c r="K968" s="131">
        <v>0</v>
      </c>
      <c r="L968" s="124">
        <v>42766</v>
      </c>
      <c r="M968" s="131">
        <v>0</v>
      </c>
      <c r="N968" s="131">
        <v>0</v>
      </c>
      <c r="P968" s="132" t="s">
        <v>466</v>
      </c>
    </row>
    <row r="969" spans="1:18" x14ac:dyDescent="0.2">
      <c r="A969" s="120" t="s">
        <v>3510</v>
      </c>
      <c r="B969" s="121" t="s">
        <v>3542</v>
      </c>
      <c r="C969" s="131">
        <v>1310600000</v>
      </c>
      <c r="D969" s="122" t="s">
        <v>909</v>
      </c>
      <c r="E969" s="120" t="s">
        <v>1001</v>
      </c>
      <c r="F969" s="122" t="s">
        <v>926</v>
      </c>
      <c r="G969" s="121" t="s">
        <v>927</v>
      </c>
      <c r="H969" s="122">
        <v>1</v>
      </c>
      <c r="I969" s="123">
        <v>0</v>
      </c>
      <c r="J969" s="120" t="s">
        <v>1499</v>
      </c>
      <c r="K969" s="131">
        <v>0</v>
      </c>
      <c r="L969" s="124">
        <v>42766</v>
      </c>
      <c r="M969" s="131">
        <v>1310600000</v>
      </c>
      <c r="N969" s="131">
        <v>0</v>
      </c>
      <c r="P969" s="132" t="s">
        <v>466</v>
      </c>
      <c r="Q969" s="108">
        <v>1</v>
      </c>
      <c r="R969" s="108">
        <v>0</v>
      </c>
    </row>
    <row r="970" spans="1:18" x14ac:dyDescent="0.2">
      <c r="A970" s="120" t="s">
        <v>4135</v>
      </c>
      <c r="B970" s="121" t="s">
        <v>4484</v>
      </c>
      <c r="C970" s="131">
        <v>1100000000</v>
      </c>
      <c r="D970" s="122" t="s">
        <v>909</v>
      </c>
      <c r="E970" s="120" t="s">
        <v>3596</v>
      </c>
      <c r="F970" s="122" t="s">
        <v>926</v>
      </c>
      <c r="G970" s="121" t="s">
        <v>927</v>
      </c>
      <c r="H970" s="122">
        <v>1</v>
      </c>
      <c r="I970" s="123">
        <v>0</v>
      </c>
      <c r="J970" s="120" t="s">
        <v>1499</v>
      </c>
      <c r="K970" s="131">
        <v>0</v>
      </c>
      <c r="L970" s="124">
        <v>42766</v>
      </c>
      <c r="M970" s="131">
        <v>0</v>
      </c>
      <c r="N970" s="131">
        <v>0</v>
      </c>
      <c r="P970" s="132" t="s">
        <v>466</v>
      </c>
    </row>
    <row r="971" spans="1:18" x14ac:dyDescent="0.2">
      <c r="A971" s="120" t="s">
        <v>4321</v>
      </c>
      <c r="B971" s="121" t="s">
        <v>4485</v>
      </c>
      <c r="C971" s="131">
        <v>1600000000</v>
      </c>
      <c r="D971" s="122" t="s">
        <v>909</v>
      </c>
      <c r="E971" s="120" t="s">
        <v>4609</v>
      </c>
      <c r="F971" s="122" t="s">
        <v>926</v>
      </c>
      <c r="G971" s="121" t="s">
        <v>927</v>
      </c>
      <c r="H971" s="122">
        <v>1</v>
      </c>
      <c r="I971" s="123">
        <v>0</v>
      </c>
      <c r="J971" s="120" t="s">
        <v>1499</v>
      </c>
      <c r="K971" s="131">
        <v>0</v>
      </c>
      <c r="L971" s="124">
        <v>42766</v>
      </c>
      <c r="M971" s="131">
        <v>0</v>
      </c>
      <c r="N971" s="131">
        <v>0</v>
      </c>
      <c r="P971" s="132" t="s">
        <v>466</v>
      </c>
    </row>
    <row r="972" spans="1:18" x14ac:dyDescent="0.2">
      <c r="A972" s="120" t="s">
        <v>5195</v>
      </c>
      <c r="B972" s="121" t="s">
        <v>5293</v>
      </c>
      <c r="C972" s="131">
        <v>236806475.09</v>
      </c>
      <c r="D972" s="122" t="s">
        <v>909</v>
      </c>
      <c r="E972" s="120" t="s">
        <v>969</v>
      </c>
      <c r="F972" s="122" t="s">
        <v>926</v>
      </c>
      <c r="G972" s="121" t="s">
        <v>927</v>
      </c>
      <c r="H972" s="122">
        <v>1</v>
      </c>
      <c r="I972" s="123">
        <v>0</v>
      </c>
      <c r="J972" s="120" t="s">
        <v>1499</v>
      </c>
      <c r="K972" s="131">
        <v>0</v>
      </c>
      <c r="L972" s="124">
        <v>42766</v>
      </c>
      <c r="M972" s="131">
        <v>0</v>
      </c>
      <c r="N972" s="131">
        <v>0</v>
      </c>
      <c r="P972" s="132" t="s">
        <v>466</v>
      </c>
    </row>
    <row r="973" spans="1:18" x14ac:dyDescent="0.2">
      <c r="A973" s="120" t="s">
        <v>6838</v>
      </c>
      <c r="B973" s="121" t="s">
        <v>7477</v>
      </c>
      <c r="C973" s="131">
        <v>700000000</v>
      </c>
      <c r="D973" s="122" t="s">
        <v>909</v>
      </c>
      <c r="E973" s="120" t="s">
        <v>1058</v>
      </c>
      <c r="F973" s="122" t="s">
        <v>926</v>
      </c>
      <c r="G973" s="121" t="s">
        <v>927</v>
      </c>
      <c r="H973" s="122">
        <v>1</v>
      </c>
      <c r="I973" s="123">
        <v>0</v>
      </c>
      <c r="J973" s="120" t="s">
        <v>1499</v>
      </c>
      <c r="K973" s="131">
        <v>0</v>
      </c>
      <c r="L973" s="124">
        <v>42766</v>
      </c>
      <c r="M973" s="131">
        <v>0</v>
      </c>
      <c r="N973" s="131">
        <v>0</v>
      </c>
      <c r="P973" s="132" t="s">
        <v>466</v>
      </c>
    </row>
    <row r="974" spans="1:18" x14ac:dyDescent="0.2">
      <c r="A974" s="120" t="s">
        <v>6943</v>
      </c>
      <c r="B974" s="121" t="s">
        <v>7478</v>
      </c>
      <c r="C974" s="131">
        <v>2000000000</v>
      </c>
      <c r="D974" s="122" t="s">
        <v>909</v>
      </c>
      <c r="E974" s="120" t="s">
        <v>7595</v>
      </c>
      <c r="F974" s="122" t="s">
        <v>926</v>
      </c>
      <c r="G974" s="121" t="s">
        <v>927</v>
      </c>
      <c r="H974" s="122">
        <v>2</v>
      </c>
      <c r="I974" s="123">
        <v>0.01</v>
      </c>
      <c r="J974" s="120" t="s">
        <v>7479</v>
      </c>
      <c r="K974" s="131">
        <v>20000000</v>
      </c>
      <c r="L974" s="124">
        <v>42766</v>
      </c>
      <c r="M974" s="131">
        <v>0</v>
      </c>
      <c r="N974" s="131">
        <v>0</v>
      </c>
      <c r="P974" s="132" t="s">
        <v>466</v>
      </c>
    </row>
    <row r="975" spans="1:18" x14ac:dyDescent="0.2">
      <c r="A975" s="120" t="s">
        <v>6133</v>
      </c>
      <c r="B975" s="121" t="s">
        <v>6534</v>
      </c>
      <c r="C975" s="131">
        <v>12500000</v>
      </c>
      <c r="D975" s="122" t="s">
        <v>909</v>
      </c>
      <c r="E975" s="120" t="s">
        <v>466</v>
      </c>
      <c r="F975" s="122" t="s">
        <v>926</v>
      </c>
      <c r="G975" s="121" t="s">
        <v>927</v>
      </c>
      <c r="H975" s="122">
        <v>1</v>
      </c>
      <c r="I975" s="123">
        <v>0</v>
      </c>
      <c r="J975" s="120" t="s">
        <v>1499</v>
      </c>
      <c r="K975" s="131">
        <v>0</v>
      </c>
      <c r="L975" s="124">
        <v>42766</v>
      </c>
      <c r="M975" s="131">
        <v>0</v>
      </c>
      <c r="N975" s="131">
        <v>0</v>
      </c>
      <c r="P975" s="132" t="s">
        <v>466</v>
      </c>
    </row>
    <row r="976" spans="1:18" x14ac:dyDescent="0.2">
      <c r="A976" s="120" t="s">
        <v>6088</v>
      </c>
      <c r="B976" s="121" t="s">
        <v>6535</v>
      </c>
      <c r="C976" s="131">
        <v>219000000</v>
      </c>
      <c r="D976" s="122" t="s">
        <v>909</v>
      </c>
      <c r="E976" s="120" t="s">
        <v>466</v>
      </c>
      <c r="F976" s="122" t="s">
        <v>926</v>
      </c>
      <c r="G976" s="121" t="s">
        <v>927</v>
      </c>
      <c r="H976" s="122">
        <v>1</v>
      </c>
      <c r="I976" s="123">
        <v>0</v>
      </c>
      <c r="J976" s="120" t="s">
        <v>1499</v>
      </c>
      <c r="K976" s="131">
        <v>0</v>
      </c>
      <c r="L976" s="124">
        <v>42766</v>
      </c>
      <c r="M976" s="131">
        <v>0</v>
      </c>
      <c r="N976" s="131">
        <v>0</v>
      </c>
      <c r="P976" s="132" t="s">
        <v>466</v>
      </c>
    </row>
    <row r="977" spans="1:18" x14ac:dyDescent="0.2">
      <c r="A977" s="120" t="s">
        <v>1618</v>
      </c>
      <c r="B977" s="121" t="s">
        <v>1669</v>
      </c>
      <c r="C977" s="131">
        <v>8200036.9699999997</v>
      </c>
      <c r="D977" s="122" t="s">
        <v>909</v>
      </c>
      <c r="E977" s="120" t="s">
        <v>1315</v>
      </c>
      <c r="F977" s="122" t="s">
        <v>926</v>
      </c>
      <c r="G977" s="121" t="s">
        <v>927</v>
      </c>
      <c r="H977" s="122">
        <v>1</v>
      </c>
      <c r="I977" s="123">
        <v>0</v>
      </c>
      <c r="J977" s="120" t="s">
        <v>1499</v>
      </c>
      <c r="K977" s="131">
        <v>0</v>
      </c>
      <c r="L977" s="124">
        <v>42766</v>
      </c>
      <c r="M977" s="131">
        <v>0</v>
      </c>
      <c r="N977" s="131">
        <v>0</v>
      </c>
      <c r="P977" s="132" t="s">
        <v>466</v>
      </c>
    </row>
    <row r="978" spans="1:18" x14ac:dyDescent="0.2">
      <c r="A978" s="120" t="s">
        <v>2354</v>
      </c>
      <c r="B978" s="121" t="s">
        <v>2379</v>
      </c>
      <c r="C978" s="131">
        <v>85714285.700000003</v>
      </c>
      <c r="D978" s="122" t="s">
        <v>909</v>
      </c>
      <c r="E978" s="120" t="s">
        <v>2444</v>
      </c>
      <c r="F978" s="122" t="s">
        <v>926</v>
      </c>
      <c r="G978" s="121" t="s">
        <v>927</v>
      </c>
      <c r="H978" s="122">
        <v>1</v>
      </c>
      <c r="I978" s="123">
        <v>0</v>
      </c>
      <c r="J978" s="120" t="s">
        <v>1499</v>
      </c>
      <c r="K978" s="131">
        <v>0</v>
      </c>
      <c r="L978" s="124">
        <v>42766</v>
      </c>
      <c r="M978" s="131">
        <v>0</v>
      </c>
      <c r="N978" s="131">
        <v>0</v>
      </c>
      <c r="P978" s="132" t="s">
        <v>466</v>
      </c>
    </row>
    <row r="979" spans="1:18" x14ac:dyDescent="0.2">
      <c r="A979" s="120" t="s">
        <v>3453</v>
      </c>
      <c r="B979" s="121" t="s">
        <v>3543</v>
      </c>
      <c r="C979" s="131">
        <v>38333333.289999999</v>
      </c>
      <c r="D979" s="122" t="s">
        <v>909</v>
      </c>
      <c r="E979" s="120" t="s">
        <v>3025</v>
      </c>
      <c r="F979" s="122" t="s">
        <v>926</v>
      </c>
      <c r="G979" s="121" t="s">
        <v>927</v>
      </c>
      <c r="H979" s="122">
        <v>1</v>
      </c>
      <c r="I979" s="123">
        <v>0</v>
      </c>
      <c r="J979" s="120" t="s">
        <v>1499</v>
      </c>
      <c r="K979" s="131">
        <v>0</v>
      </c>
      <c r="L979" s="124">
        <v>42766</v>
      </c>
      <c r="M979" s="131">
        <v>0</v>
      </c>
      <c r="N979" s="131">
        <v>0</v>
      </c>
      <c r="P979" s="132" t="s">
        <v>466</v>
      </c>
    </row>
    <row r="980" spans="1:18" x14ac:dyDescent="0.2">
      <c r="A980" s="120" t="s">
        <v>4258</v>
      </c>
      <c r="B980" s="121" t="s">
        <v>4486</v>
      </c>
      <c r="C980" s="131">
        <v>203092024.80000001</v>
      </c>
      <c r="D980" s="122" t="s">
        <v>909</v>
      </c>
      <c r="E980" s="120" t="s">
        <v>4610</v>
      </c>
      <c r="F980" s="122" t="s">
        <v>926</v>
      </c>
      <c r="G980" s="121" t="s">
        <v>927</v>
      </c>
      <c r="H980" s="122">
        <v>1</v>
      </c>
      <c r="I980" s="123">
        <v>0</v>
      </c>
      <c r="J980" s="120" t="s">
        <v>1499</v>
      </c>
      <c r="K980" s="131">
        <v>0</v>
      </c>
      <c r="L980" s="124">
        <v>42766</v>
      </c>
      <c r="M980" s="131">
        <v>0</v>
      </c>
      <c r="N980" s="131">
        <v>0</v>
      </c>
      <c r="P980" s="132" t="s">
        <v>466</v>
      </c>
    </row>
    <row r="981" spans="1:18" x14ac:dyDescent="0.2">
      <c r="A981" s="120" t="s">
        <v>4950</v>
      </c>
      <c r="B981" s="121" t="s">
        <v>5084</v>
      </c>
      <c r="C981" s="131">
        <v>325005165</v>
      </c>
      <c r="D981" s="122" t="s">
        <v>909</v>
      </c>
      <c r="E981" s="120" t="s">
        <v>4608</v>
      </c>
      <c r="F981" s="122" t="s">
        <v>926</v>
      </c>
      <c r="G981" s="121" t="s">
        <v>927</v>
      </c>
      <c r="H981" s="122">
        <v>2</v>
      </c>
      <c r="I981" s="123">
        <v>0.02</v>
      </c>
      <c r="J981" s="120" t="s">
        <v>5085</v>
      </c>
      <c r="K981" s="131">
        <v>6500103.2999999998</v>
      </c>
      <c r="L981" s="124">
        <v>42766</v>
      </c>
      <c r="M981" s="131">
        <v>0</v>
      </c>
      <c r="N981" s="131">
        <v>0</v>
      </c>
      <c r="P981" s="132" t="s">
        <v>466</v>
      </c>
    </row>
    <row r="982" spans="1:18" x14ac:dyDescent="0.2">
      <c r="A982" s="120" t="s">
        <v>5148</v>
      </c>
      <c r="B982" s="121" t="s">
        <v>5294</v>
      </c>
      <c r="C982" s="131">
        <v>117000000</v>
      </c>
      <c r="D982" s="122" t="s">
        <v>909</v>
      </c>
      <c r="E982" s="120" t="s">
        <v>1519</v>
      </c>
      <c r="F982" s="122" t="s">
        <v>926</v>
      </c>
      <c r="G982" s="121" t="s">
        <v>927</v>
      </c>
      <c r="H982" s="122">
        <v>1</v>
      </c>
      <c r="I982" s="123">
        <v>0</v>
      </c>
      <c r="J982" s="120" t="s">
        <v>1499</v>
      </c>
      <c r="K982" s="131">
        <v>0</v>
      </c>
      <c r="L982" s="124">
        <v>42766</v>
      </c>
      <c r="M982" s="131">
        <v>0</v>
      </c>
      <c r="N982" s="131">
        <v>0</v>
      </c>
      <c r="P982" s="132" t="s">
        <v>466</v>
      </c>
    </row>
    <row r="983" spans="1:18" x14ac:dyDescent="0.2">
      <c r="A983" s="120" t="s">
        <v>5203</v>
      </c>
      <c r="B983" s="121" t="s">
        <v>2375</v>
      </c>
      <c r="C983" s="131">
        <v>25339056.670000002</v>
      </c>
      <c r="D983" s="122" t="s">
        <v>909</v>
      </c>
      <c r="E983" s="120" t="s">
        <v>2443</v>
      </c>
      <c r="F983" s="122" t="s">
        <v>926</v>
      </c>
      <c r="G983" s="121" t="s">
        <v>927</v>
      </c>
      <c r="H983" s="122">
        <v>3</v>
      </c>
      <c r="I983" s="123">
        <v>0.21</v>
      </c>
      <c r="J983" s="120" t="s">
        <v>5295</v>
      </c>
      <c r="K983" s="131">
        <v>5321201.9000000004</v>
      </c>
      <c r="L983" s="124">
        <v>42766</v>
      </c>
      <c r="M983" s="131">
        <v>0</v>
      </c>
      <c r="N983" s="131">
        <v>0</v>
      </c>
      <c r="P983" s="132" t="s">
        <v>466</v>
      </c>
    </row>
    <row r="984" spans="1:18" x14ac:dyDescent="0.2">
      <c r="A984" s="120" t="s">
        <v>6033</v>
      </c>
      <c r="B984" s="121" t="s">
        <v>6536</v>
      </c>
      <c r="C984" s="131">
        <v>159000000</v>
      </c>
      <c r="D984" s="122" t="s">
        <v>909</v>
      </c>
      <c r="E984" s="120" t="s">
        <v>1520</v>
      </c>
      <c r="F984" s="122" t="s">
        <v>926</v>
      </c>
      <c r="G984" s="121" t="s">
        <v>927</v>
      </c>
      <c r="H984" s="122">
        <v>1</v>
      </c>
      <c r="I984" s="123">
        <v>0</v>
      </c>
      <c r="J984" s="120" t="s">
        <v>1499</v>
      </c>
      <c r="K984" s="131">
        <v>0</v>
      </c>
      <c r="L984" s="124">
        <v>42766</v>
      </c>
      <c r="M984" s="131">
        <v>0</v>
      </c>
      <c r="N984" s="131">
        <v>0</v>
      </c>
      <c r="P984" s="132" t="s">
        <v>466</v>
      </c>
    </row>
    <row r="985" spans="1:18" x14ac:dyDescent="0.2">
      <c r="A985" s="120" t="s">
        <v>7731</v>
      </c>
      <c r="B985" s="121" t="s">
        <v>8151</v>
      </c>
      <c r="C985" s="131">
        <v>1030000000</v>
      </c>
      <c r="D985" s="122" t="s">
        <v>909</v>
      </c>
      <c r="E985" s="120" t="s">
        <v>958</v>
      </c>
      <c r="F985" s="122" t="s">
        <v>926</v>
      </c>
      <c r="G985" s="121" t="s">
        <v>927</v>
      </c>
      <c r="H985" s="122">
        <v>1</v>
      </c>
      <c r="I985" s="123">
        <v>0</v>
      </c>
      <c r="J985" s="120" t="s">
        <v>1499</v>
      </c>
      <c r="K985" s="131">
        <v>0</v>
      </c>
      <c r="L985" s="124">
        <v>42766</v>
      </c>
      <c r="M985" s="131">
        <v>0</v>
      </c>
      <c r="N985" s="131">
        <v>0</v>
      </c>
      <c r="P985" s="132" t="s">
        <v>466</v>
      </c>
    </row>
    <row r="986" spans="1:18" x14ac:dyDescent="0.2">
      <c r="A986" s="120" t="s">
        <v>1129</v>
      </c>
      <c r="B986" s="121" t="s">
        <v>1182</v>
      </c>
      <c r="C986" s="131">
        <v>12500000000</v>
      </c>
      <c r="D986" s="122" t="s">
        <v>909</v>
      </c>
      <c r="E986" s="120" t="s">
        <v>968</v>
      </c>
      <c r="F986" s="122" t="s">
        <v>926</v>
      </c>
      <c r="G986" s="121" t="s">
        <v>927</v>
      </c>
      <c r="H986" s="122">
        <v>1</v>
      </c>
      <c r="I986" s="123">
        <v>0</v>
      </c>
      <c r="J986" s="120" t="s">
        <v>1746</v>
      </c>
      <c r="K986" s="131">
        <v>0</v>
      </c>
      <c r="L986" s="124">
        <v>42766</v>
      </c>
      <c r="M986" s="131">
        <v>0</v>
      </c>
      <c r="N986" s="131">
        <v>0</v>
      </c>
      <c r="P986" s="132" t="s">
        <v>466</v>
      </c>
    </row>
    <row r="987" spans="1:18" x14ac:dyDescent="0.2">
      <c r="A987" s="120" t="s">
        <v>1451</v>
      </c>
      <c r="B987" s="121" t="s">
        <v>1471</v>
      </c>
      <c r="C987" s="131">
        <v>5000000000</v>
      </c>
      <c r="D987" s="122" t="s">
        <v>909</v>
      </c>
      <c r="E987" s="120" t="s">
        <v>1439</v>
      </c>
      <c r="F987" s="122" t="s">
        <v>926</v>
      </c>
      <c r="G987" s="121" t="s">
        <v>927</v>
      </c>
      <c r="H987" s="122">
        <v>1</v>
      </c>
      <c r="I987" s="123">
        <v>0</v>
      </c>
      <c r="J987" s="120" t="s">
        <v>2495</v>
      </c>
      <c r="K987" s="131">
        <v>0</v>
      </c>
      <c r="L987" s="124">
        <v>42766</v>
      </c>
      <c r="M987" s="131">
        <v>0</v>
      </c>
      <c r="N987" s="131">
        <v>2363949234.1399999</v>
      </c>
      <c r="P987" s="132" t="s">
        <v>466</v>
      </c>
      <c r="Q987" s="108">
        <v>0</v>
      </c>
      <c r="R987" s="108">
        <v>0</v>
      </c>
    </row>
    <row r="988" spans="1:18" x14ac:dyDescent="0.2">
      <c r="A988" s="120" t="s">
        <v>2964</v>
      </c>
      <c r="B988" s="121" t="s">
        <v>3001</v>
      </c>
      <c r="C988" s="131">
        <v>1900000000</v>
      </c>
      <c r="D988" s="122" t="s">
        <v>909</v>
      </c>
      <c r="E988" s="120" t="s">
        <v>3028</v>
      </c>
      <c r="F988" s="122" t="s">
        <v>926</v>
      </c>
      <c r="G988" s="121" t="s">
        <v>927</v>
      </c>
      <c r="H988" s="122">
        <v>2</v>
      </c>
      <c r="I988" s="123">
        <v>0.01</v>
      </c>
      <c r="J988" s="120" t="s">
        <v>5296</v>
      </c>
      <c r="K988" s="131">
        <v>19000000</v>
      </c>
      <c r="L988" s="124">
        <v>42766</v>
      </c>
      <c r="M988" s="131">
        <v>0</v>
      </c>
      <c r="N988" s="131">
        <v>0</v>
      </c>
      <c r="P988" s="132" t="s">
        <v>466</v>
      </c>
    </row>
    <row r="989" spans="1:18" x14ac:dyDescent="0.2">
      <c r="A989" s="120" t="s">
        <v>3742</v>
      </c>
      <c r="B989" s="121" t="s">
        <v>3781</v>
      </c>
      <c r="C989" s="131">
        <v>7000000000</v>
      </c>
      <c r="D989" s="122" t="s">
        <v>909</v>
      </c>
      <c r="E989" s="120" t="s">
        <v>981</v>
      </c>
      <c r="F989" s="122" t="s">
        <v>926</v>
      </c>
      <c r="G989" s="121" t="s">
        <v>927</v>
      </c>
      <c r="H989" s="122">
        <v>1</v>
      </c>
      <c r="I989" s="123">
        <v>0</v>
      </c>
      <c r="J989" s="120" t="s">
        <v>1499</v>
      </c>
      <c r="K989" s="131">
        <v>0</v>
      </c>
      <c r="L989" s="124">
        <v>42766</v>
      </c>
      <c r="M989" s="131">
        <v>0</v>
      </c>
      <c r="N989" s="131">
        <v>0</v>
      </c>
      <c r="P989" s="132" t="s">
        <v>466</v>
      </c>
    </row>
    <row r="990" spans="1:18" x14ac:dyDescent="0.2">
      <c r="A990" s="120" t="s">
        <v>4685</v>
      </c>
      <c r="B990" s="121" t="s">
        <v>4847</v>
      </c>
      <c r="C990" s="131">
        <v>50000000</v>
      </c>
      <c r="D990" s="122" t="s">
        <v>909</v>
      </c>
      <c r="E990" s="120" t="s">
        <v>1001</v>
      </c>
      <c r="F990" s="122" t="s">
        <v>926</v>
      </c>
      <c r="G990" s="121" t="s">
        <v>927</v>
      </c>
      <c r="H990" s="122">
        <v>1</v>
      </c>
      <c r="I990" s="123">
        <v>0</v>
      </c>
      <c r="J990" s="120" t="s">
        <v>1499</v>
      </c>
      <c r="K990" s="131">
        <v>0</v>
      </c>
      <c r="L990" s="124">
        <v>42766</v>
      </c>
      <c r="M990" s="131">
        <v>0</v>
      </c>
      <c r="N990" s="131">
        <v>0</v>
      </c>
      <c r="P990" s="132" t="s">
        <v>466</v>
      </c>
    </row>
    <row r="991" spans="1:18" x14ac:dyDescent="0.2">
      <c r="A991" s="120" t="s">
        <v>5018</v>
      </c>
      <c r="B991" s="121" t="s">
        <v>5086</v>
      </c>
      <c r="C991" s="131">
        <v>450000000</v>
      </c>
      <c r="D991" s="122" t="s">
        <v>909</v>
      </c>
      <c r="E991" s="120" t="s">
        <v>5132</v>
      </c>
      <c r="F991" s="122" t="s">
        <v>926</v>
      </c>
      <c r="G991" s="121" t="s">
        <v>927</v>
      </c>
      <c r="H991" s="122">
        <v>1</v>
      </c>
      <c r="I991" s="123">
        <v>0</v>
      </c>
      <c r="J991" s="120" t="s">
        <v>1499</v>
      </c>
      <c r="K991" s="131">
        <v>0</v>
      </c>
      <c r="L991" s="124">
        <v>42766</v>
      </c>
      <c r="M991" s="131">
        <v>0</v>
      </c>
      <c r="N991" s="131">
        <v>0</v>
      </c>
      <c r="P991" s="132" t="s">
        <v>466</v>
      </c>
    </row>
    <row r="992" spans="1:18" x14ac:dyDescent="0.2">
      <c r="A992" s="120" t="s">
        <v>6808</v>
      </c>
      <c r="B992" s="121" t="s">
        <v>7480</v>
      </c>
      <c r="C992" s="131">
        <v>114031628</v>
      </c>
      <c r="D992" s="122" t="s">
        <v>909</v>
      </c>
      <c r="E992" s="120" t="s">
        <v>2667</v>
      </c>
      <c r="F992" s="122" t="s">
        <v>926</v>
      </c>
      <c r="G992" s="121" t="s">
        <v>927</v>
      </c>
      <c r="H992" s="122">
        <v>1</v>
      </c>
      <c r="I992" s="123">
        <v>0</v>
      </c>
      <c r="J992" s="120" t="s">
        <v>1499</v>
      </c>
      <c r="K992" s="131">
        <v>0</v>
      </c>
      <c r="L992" s="124">
        <v>42766</v>
      </c>
      <c r="M992" s="131">
        <v>0</v>
      </c>
      <c r="N992" s="131">
        <v>0</v>
      </c>
      <c r="P992" s="132" t="s">
        <v>466</v>
      </c>
    </row>
    <row r="993" spans="1:16" x14ac:dyDescent="0.2">
      <c r="A993" s="120" t="s">
        <v>7059</v>
      </c>
      <c r="B993" s="121" t="s">
        <v>7481</v>
      </c>
      <c r="C993" s="131">
        <v>7000000000</v>
      </c>
      <c r="D993" s="122" t="s">
        <v>909</v>
      </c>
      <c r="E993" s="120" t="s">
        <v>5126</v>
      </c>
      <c r="F993" s="122" t="s">
        <v>926</v>
      </c>
      <c r="G993" s="121" t="s">
        <v>927</v>
      </c>
      <c r="H993" s="122">
        <v>1</v>
      </c>
      <c r="I993" s="123">
        <v>0</v>
      </c>
      <c r="J993" s="120" t="s">
        <v>1499</v>
      </c>
      <c r="K993" s="131">
        <v>0</v>
      </c>
      <c r="L993" s="124">
        <v>42766</v>
      </c>
      <c r="M993" s="131">
        <v>0</v>
      </c>
      <c r="N993" s="131">
        <v>0</v>
      </c>
      <c r="P993" s="132" t="s">
        <v>466</v>
      </c>
    </row>
    <row r="994" spans="1:16" x14ac:dyDescent="0.2">
      <c r="A994" s="120" t="s">
        <v>7818</v>
      </c>
      <c r="B994" s="121" t="s">
        <v>8152</v>
      </c>
      <c r="C994" s="131">
        <v>204000000</v>
      </c>
      <c r="D994" s="122" t="s">
        <v>909</v>
      </c>
      <c r="E994" s="120" t="s">
        <v>928</v>
      </c>
      <c r="F994" s="122" t="s">
        <v>926</v>
      </c>
      <c r="G994" s="121" t="s">
        <v>927</v>
      </c>
      <c r="H994" s="122">
        <v>1</v>
      </c>
      <c r="I994" s="123">
        <v>0</v>
      </c>
      <c r="J994" s="120" t="s">
        <v>1499</v>
      </c>
      <c r="K994" s="131">
        <v>0</v>
      </c>
      <c r="L994" s="124">
        <v>42766</v>
      </c>
      <c r="M994" s="131">
        <v>0</v>
      </c>
      <c r="N994" s="131">
        <v>0</v>
      </c>
      <c r="P994" s="132" t="s">
        <v>466</v>
      </c>
    </row>
    <row r="995" spans="1:16" x14ac:dyDescent="0.2">
      <c r="A995" s="120" t="s">
        <v>1288</v>
      </c>
      <c r="B995" s="121" t="s">
        <v>1303</v>
      </c>
      <c r="C995" s="131">
        <v>92771840</v>
      </c>
      <c r="D995" s="122" t="s">
        <v>909</v>
      </c>
      <c r="E995" s="120" t="s">
        <v>1209</v>
      </c>
      <c r="F995" s="122" t="s">
        <v>926</v>
      </c>
      <c r="G995" s="121" t="s">
        <v>927</v>
      </c>
      <c r="H995" s="122">
        <v>1</v>
      </c>
      <c r="I995" s="123">
        <v>0</v>
      </c>
      <c r="J995" s="120" t="s">
        <v>1499</v>
      </c>
      <c r="K995" s="131">
        <v>0</v>
      </c>
      <c r="L995" s="124">
        <v>42766</v>
      </c>
      <c r="M995" s="131">
        <v>0</v>
      </c>
      <c r="N995" s="131">
        <v>0</v>
      </c>
      <c r="P995" s="132" t="s">
        <v>466</v>
      </c>
    </row>
    <row r="996" spans="1:16" x14ac:dyDescent="0.2">
      <c r="A996" s="120" t="s">
        <v>1536</v>
      </c>
      <c r="B996" s="121" t="s">
        <v>1587</v>
      </c>
      <c r="C996" s="131">
        <v>33882353</v>
      </c>
      <c r="D996" s="122" t="s">
        <v>909</v>
      </c>
      <c r="E996" s="120" t="s">
        <v>1606</v>
      </c>
      <c r="F996" s="122" t="s">
        <v>926</v>
      </c>
      <c r="G996" s="121" t="s">
        <v>927</v>
      </c>
      <c r="H996" s="122">
        <v>1</v>
      </c>
      <c r="I996" s="123">
        <v>0</v>
      </c>
      <c r="J996" s="120" t="s">
        <v>1499</v>
      </c>
      <c r="K996" s="131">
        <v>0</v>
      </c>
      <c r="L996" s="124">
        <v>42766</v>
      </c>
      <c r="M996" s="131">
        <v>0</v>
      </c>
      <c r="N996" s="131">
        <v>0</v>
      </c>
      <c r="P996" s="132" t="s">
        <v>466</v>
      </c>
    </row>
    <row r="997" spans="1:16" x14ac:dyDescent="0.2">
      <c r="A997" s="120" t="s">
        <v>3843</v>
      </c>
      <c r="B997" s="121" t="s">
        <v>8153</v>
      </c>
      <c r="C997" s="131">
        <v>28600000</v>
      </c>
      <c r="D997" s="122" t="s">
        <v>909</v>
      </c>
      <c r="E997" s="120" t="s">
        <v>3592</v>
      </c>
      <c r="F997" s="122" t="s">
        <v>926</v>
      </c>
      <c r="G997" s="121" t="s">
        <v>927</v>
      </c>
      <c r="H997" s="122">
        <v>1</v>
      </c>
      <c r="I997" s="123">
        <v>0</v>
      </c>
      <c r="J997" s="120" t="s">
        <v>1499</v>
      </c>
      <c r="K997" s="131">
        <v>0</v>
      </c>
      <c r="L997" s="124">
        <v>42766</v>
      </c>
      <c r="M997" s="131">
        <v>0</v>
      </c>
      <c r="N997" s="131">
        <v>0</v>
      </c>
      <c r="P997" s="132" t="s">
        <v>466</v>
      </c>
    </row>
    <row r="998" spans="1:16" x14ac:dyDescent="0.2">
      <c r="A998" s="120" t="s">
        <v>3993</v>
      </c>
      <c r="B998" s="121" t="s">
        <v>4868</v>
      </c>
      <c r="C998" s="131">
        <v>557466666.63</v>
      </c>
      <c r="D998" s="122" t="s">
        <v>909</v>
      </c>
      <c r="E998" s="120" t="s">
        <v>1122</v>
      </c>
      <c r="F998" s="122" t="s">
        <v>926</v>
      </c>
      <c r="G998" s="121" t="s">
        <v>927</v>
      </c>
      <c r="H998" s="122">
        <v>1</v>
      </c>
      <c r="I998" s="123">
        <v>0</v>
      </c>
      <c r="J998" s="120" t="s">
        <v>1499</v>
      </c>
      <c r="K998" s="131">
        <v>0</v>
      </c>
      <c r="L998" s="124">
        <v>42766</v>
      </c>
      <c r="M998" s="131">
        <v>0</v>
      </c>
      <c r="N998" s="131">
        <v>0</v>
      </c>
      <c r="P998" s="132" t="s">
        <v>466</v>
      </c>
    </row>
    <row r="999" spans="1:16" x14ac:dyDescent="0.2">
      <c r="A999" s="120" t="s">
        <v>5495</v>
      </c>
      <c r="B999" s="121" t="s">
        <v>5560</v>
      </c>
      <c r="C999" s="131">
        <v>32068652</v>
      </c>
      <c r="D999" s="122" t="s">
        <v>909</v>
      </c>
      <c r="E999" s="120" t="s">
        <v>1315</v>
      </c>
      <c r="F999" s="122" t="s">
        <v>926</v>
      </c>
      <c r="G999" s="121" t="s">
        <v>927</v>
      </c>
      <c r="H999" s="122">
        <v>1</v>
      </c>
      <c r="I999" s="123">
        <v>0</v>
      </c>
      <c r="J999" s="120" t="s">
        <v>1499</v>
      </c>
      <c r="K999" s="131">
        <v>0</v>
      </c>
      <c r="L999" s="124">
        <v>42766</v>
      </c>
      <c r="M999" s="131">
        <v>0</v>
      </c>
      <c r="N999" s="131">
        <v>0</v>
      </c>
      <c r="P999" s="132" t="s">
        <v>466</v>
      </c>
    </row>
    <row r="1000" spans="1:16" x14ac:dyDescent="0.2">
      <c r="A1000" s="120" t="s">
        <v>5772</v>
      </c>
      <c r="B1000" s="121" t="s">
        <v>5876</v>
      </c>
      <c r="C1000" s="131">
        <v>199999986.41999999</v>
      </c>
      <c r="D1000" s="122" t="s">
        <v>909</v>
      </c>
      <c r="E1000" s="120" t="s">
        <v>2519</v>
      </c>
      <c r="F1000" s="122" t="s">
        <v>926</v>
      </c>
      <c r="G1000" s="121" t="s">
        <v>927</v>
      </c>
      <c r="H1000" s="122">
        <v>1</v>
      </c>
      <c r="I1000" s="123">
        <v>0</v>
      </c>
      <c r="J1000" s="120" t="s">
        <v>1499</v>
      </c>
      <c r="K1000" s="131">
        <v>0</v>
      </c>
      <c r="L1000" s="124">
        <v>42766</v>
      </c>
      <c r="M1000" s="131">
        <v>0</v>
      </c>
      <c r="N1000" s="131">
        <v>0</v>
      </c>
      <c r="P1000" s="132" t="s">
        <v>466</v>
      </c>
    </row>
    <row r="1001" spans="1:16" x14ac:dyDescent="0.2">
      <c r="A1001" s="120" t="s">
        <v>6988</v>
      </c>
      <c r="B1001" s="121" t="s">
        <v>7482</v>
      </c>
      <c r="C1001" s="131">
        <v>400000000</v>
      </c>
      <c r="D1001" s="122" t="s">
        <v>909</v>
      </c>
      <c r="E1001" s="120" t="s">
        <v>3807</v>
      </c>
      <c r="F1001" s="122" t="s">
        <v>926</v>
      </c>
      <c r="G1001" s="121" t="s">
        <v>927</v>
      </c>
      <c r="H1001" s="122">
        <v>1</v>
      </c>
      <c r="I1001" s="123">
        <v>0</v>
      </c>
      <c r="J1001" s="120" t="s">
        <v>1499</v>
      </c>
      <c r="K1001" s="131">
        <v>0</v>
      </c>
      <c r="L1001" s="124">
        <v>42766</v>
      </c>
      <c r="M1001" s="131">
        <v>0</v>
      </c>
      <c r="N1001" s="131">
        <v>0</v>
      </c>
      <c r="P1001" s="132" t="s">
        <v>466</v>
      </c>
    </row>
    <row r="1002" spans="1:16" x14ac:dyDescent="0.2">
      <c r="A1002" s="120" t="s">
        <v>2925</v>
      </c>
      <c r="B1002" s="121" t="s">
        <v>3002</v>
      </c>
      <c r="C1002" s="131">
        <v>1000000000</v>
      </c>
      <c r="D1002" s="122" t="s">
        <v>909</v>
      </c>
      <c r="E1002" s="120" t="s">
        <v>972</v>
      </c>
      <c r="F1002" s="122" t="s">
        <v>926</v>
      </c>
      <c r="G1002" s="121" t="s">
        <v>927</v>
      </c>
      <c r="H1002" s="122">
        <v>1</v>
      </c>
      <c r="I1002" s="123">
        <v>0</v>
      </c>
      <c r="J1002" s="120" t="s">
        <v>4027</v>
      </c>
      <c r="K1002" s="131">
        <v>0</v>
      </c>
      <c r="L1002" s="124">
        <v>42766</v>
      </c>
      <c r="M1002" s="131">
        <v>0</v>
      </c>
      <c r="N1002" s="131">
        <v>0</v>
      </c>
      <c r="P1002" s="132" t="s">
        <v>466</v>
      </c>
    </row>
    <row r="1003" spans="1:16" x14ac:dyDescent="0.2">
      <c r="A1003" s="120" t="s">
        <v>3294</v>
      </c>
      <c r="B1003" s="121" t="s">
        <v>3325</v>
      </c>
      <c r="C1003" s="131">
        <v>15000000000</v>
      </c>
      <c r="D1003" s="122" t="s">
        <v>909</v>
      </c>
      <c r="E1003" s="120" t="s">
        <v>3401</v>
      </c>
      <c r="F1003" s="122" t="s">
        <v>926</v>
      </c>
      <c r="G1003" s="121" t="s">
        <v>927</v>
      </c>
      <c r="H1003" s="122">
        <v>1</v>
      </c>
      <c r="I1003" s="123">
        <v>0</v>
      </c>
      <c r="J1003" s="120" t="s">
        <v>1499</v>
      </c>
      <c r="K1003" s="131">
        <v>0</v>
      </c>
      <c r="L1003" s="124">
        <v>42766</v>
      </c>
      <c r="M1003" s="131">
        <v>0</v>
      </c>
      <c r="N1003" s="131">
        <v>0</v>
      </c>
      <c r="P1003" s="132" t="s">
        <v>466</v>
      </c>
    </row>
    <row r="1004" spans="1:16" x14ac:dyDescent="0.2">
      <c r="A1004" s="120" t="s">
        <v>3693</v>
      </c>
      <c r="B1004" s="121" t="s">
        <v>3782</v>
      </c>
      <c r="C1004" s="131">
        <v>7000000000</v>
      </c>
      <c r="D1004" s="122" t="s">
        <v>909</v>
      </c>
      <c r="E1004" s="120" t="s">
        <v>938</v>
      </c>
      <c r="F1004" s="122" t="s">
        <v>926</v>
      </c>
      <c r="G1004" s="121" t="s">
        <v>927</v>
      </c>
      <c r="H1004" s="122">
        <v>1</v>
      </c>
      <c r="I1004" s="123">
        <v>0</v>
      </c>
      <c r="J1004" s="120" t="s">
        <v>1499</v>
      </c>
      <c r="K1004" s="131">
        <v>0</v>
      </c>
      <c r="L1004" s="124">
        <v>42766</v>
      </c>
      <c r="M1004" s="131">
        <v>0</v>
      </c>
      <c r="N1004" s="131">
        <v>0</v>
      </c>
      <c r="P1004" s="132" t="s">
        <v>466</v>
      </c>
    </row>
    <row r="1005" spans="1:16" x14ac:dyDescent="0.2">
      <c r="A1005" s="120" t="s">
        <v>5486</v>
      </c>
      <c r="B1005" s="121" t="s">
        <v>5088</v>
      </c>
      <c r="C1005" s="131">
        <v>105089536.5</v>
      </c>
      <c r="D1005" s="122" t="s">
        <v>909</v>
      </c>
      <c r="E1005" s="120" t="s">
        <v>1023</v>
      </c>
      <c r="F1005" s="122" t="s">
        <v>926</v>
      </c>
      <c r="G1005" s="121" t="s">
        <v>927</v>
      </c>
      <c r="H1005" s="122">
        <v>2</v>
      </c>
      <c r="I1005" s="123">
        <v>0.01</v>
      </c>
      <c r="J1005" s="120" t="s">
        <v>5561</v>
      </c>
      <c r="K1005" s="131">
        <v>1050895.3600000001</v>
      </c>
      <c r="L1005" s="124">
        <v>42766</v>
      </c>
      <c r="M1005" s="131">
        <v>0</v>
      </c>
      <c r="N1005" s="131">
        <v>0</v>
      </c>
      <c r="P1005" s="132" t="s">
        <v>466</v>
      </c>
    </row>
    <row r="1006" spans="1:16" x14ac:dyDescent="0.2">
      <c r="A1006" s="120" t="s">
        <v>6344</v>
      </c>
      <c r="B1006" s="121" t="s">
        <v>6537</v>
      </c>
      <c r="C1006" s="131">
        <v>83402157.909999996</v>
      </c>
      <c r="D1006" s="122" t="s">
        <v>909</v>
      </c>
      <c r="E1006" s="120" t="s">
        <v>6738</v>
      </c>
      <c r="F1006" s="122" t="s">
        <v>926</v>
      </c>
      <c r="G1006" s="121" t="s">
        <v>927</v>
      </c>
      <c r="H1006" s="122">
        <v>1</v>
      </c>
      <c r="I1006" s="123">
        <v>0</v>
      </c>
      <c r="J1006" s="120" t="s">
        <v>1499</v>
      </c>
      <c r="K1006" s="131">
        <v>0</v>
      </c>
      <c r="L1006" s="124">
        <v>42766</v>
      </c>
      <c r="M1006" s="131">
        <v>0</v>
      </c>
      <c r="N1006" s="131">
        <v>0</v>
      </c>
      <c r="P1006" s="132" t="s">
        <v>466</v>
      </c>
    </row>
    <row r="1007" spans="1:16" x14ac:dyDescent="0.2">
      <c r="A1007" s="120" t="s">
        <v>6989</v>
      </c>
      <c r="B1007" s="121" t="s">
        <v>7483</v>
      </c>
      <c r="C1007" s="131">
        <v>2735519741.8000002</v>
      </c>
      <c r="D1007" s="122" t="s">
        <v>909</v>
      </c>
      <c r="E1007" s="120" t="s">
        <v>7597</v>
      </c>
      <c r="F1007" s="122" t="s">
        <v>926</v>
      </c>
      <c r="G1007" s="121" t="s">
        <v>927</v>
      </c>
      <c r="H1007" s="122">
        <v>1</v>
      </c>
      <c r="I1007" s="123">
        <v>0</v>
      </c>
      <c r="J1007" s="120" t="s">
        <v>8154</v>
      </c>
      <c r="K1007" s="131">
        <v>808849.83</v>
      </c>
      <c r="L1007" s="124">
        <v>42766</v>
      </c>
      <c r="M1007" s="131">
        <v>0</v>
      </c>
      <c r="N1007" s="131">
        <v>0</v>
      </c>
      <c r="P1007" s="132" t="s">
        <v>466</v>
      </c>
    </row>
    <row r="1008" spans="1:16" x14ac:dyDescent="0.2">
      <c r="A1008" s="120" t="s">
        <v>2951</v>
      </c>
      <c r="B1008" s="121" t="s">
        <v>3003</v>
      </c>
      <c r="C1008" s="131">
        <v>2300110494.8600001</v>
      </c>
      <c r="D1008" s="122" t="s">
        <v>909</v>
      </c>
      <c r="E1008" s="120" t="s">
        <v>988</v>
      </c>
      <c r="F1008" s="122" t="s">
        <v>926</v>
      </c>
      <c r="G1008" s="121" t="s">
        <v>927</v>
      </c>
      <c r="H1008" s="122">
        <v>2</v>
      </c>
      <c r="I1008" s="123">
        <v>0.01</v>
      </c>
      <c r="J1008" s="120" t="s">
        <v>3004</v>
      </c>
      <c r="K1008" s="131">
        <v>23001104.949999999</v>
      </c>
      <c r="L1008" s="124">
        <v>42766</v>
      </c>
      <c r="M1008" s="131">
        <v>0</v>
      </c>
      <c r="N1008" s="131">
        <v>0</v>
      </c>
      <c r="P1008" s="132" t="s">
        <v>466</v>
      </c>
    </row>
    <row r="1009" spans="1:18" x14ac:dyDescent="0.2">
      <c r="A1009" s="120" t="s">
        <v>7091</v>
      </c>
      <c r="B1009" s="121" t="s">
        <v>7484</v>
      </c>
      <c r="C1009" s="131">
        <v>2899498500</v>
      </c>
      <c r="D1009" s="122" t="s">
        <v>909</v>
      </c>
      <c r="E1009" s="120" t="s">
        <v>4910</v>
      </c>
      <c r="F1009" s="122" t="s">
        <v>926</v>
      </c>
      <c r="G1009" s="121" t="s">
        <v>927</v>
      </c>
      <c r="H1009" s="122">
        <v>1</v>
      </c>
      <c r="I1009" s="123">
        <v>0</v>
      </c>
      <c r="J1009" s="120" t="s">
        <v>1499</v>
      </c>
      <c r="K1009" s="131">
        <v>0</v>
      </c>
      <c r="L1009" s="124">
        <v>42766</v>
      </c>
      <c r="M1009" s="131">
        <v>0</v>
      </c>
      <c r="N1009" s="131">
        <v>0</v>
      </c>
      <c r="P1009" s="132" t="s">
        <v>466</v>
      </c>
    </row>
    <row r="1010" spans="1:18" x14ac:dyDescent="0.2">
      <c r="A1010" s="120" t="s">
        <v>7092</v>
      </c>
      <c r="B1010" s="121" t="s">
        <v>7485</v>
      </c>
      <c r="C1010" s="131">
        <v>19384714103.759998</v>
      </c>
      <c r="D1010" s="122" t="s">
        <v>909</v>
      </c>
      <c r="E1010" s="120" t="s">
        <v>4910</v>
      </c>
      <c r="F1010" s="122" t="s">
        <v>926</v>
      </c>
      <c r="G1010" s="121" t="s">
        <v>927</v>
      </c>
      <c r="H1010" s="122">
        <v>1</v>
      </c>
      <c r="I1010" s="123">
        <v>0</v>
      </c>
      <c r="J1010" s="120" t="s">
        <v>1499</v>
      </c>
      <c r="K1010" s="131">
        <v>0</v>
      </c>
      <c r="L1010" s="124">
        <v>42766</v>
      </c>
      <c r="M1010" s="131">
        <v>0</v>
      </c>
      <c r="N1010" s="131">
        <v>0</v>
      </c>
      <c r="P1010" s="132" t="s">
        <v>466</v>
      </c>
    </row>
    <row r="1011" spans="1:18" x14ac:dyDescent="0.2">
      <c r="A1011" s="120" t="s">
        <v>3896</v>
      </c>
      <c r="B1011" s="121" t="s">
        <v>3534</v>
      </c>
      <c r="C1011" s="131">
        <v>4510331000</v>
      </c>
      <c r="D1011" s="122" t="s">
        <v>909</v>
      </c>
      <c r="E1011" s="120" t="s">
        <v>3205</v>
      </c>
      <c r="F1011" s="122" t="s">
        <v>926</v>
      </c>
      <c r="G1011" s="121" t="s">
        <v>927</v>
      </c>
      <c r="H1011" s="122">
        <v>1</v>
      </c>
      <c r="I1011" s="123">
        <v>0</v>
      </c>
      <c r="J1011" s="120" t="s">
        <v>3897</v>
      </c>
      <c r="K1011" s="131">
        <v>0</v>
      </c>
      <c r="L1011" s="124">
        <v>42766</v>
      </c>
      <c r="M1011" s="131">
        <v>0</v>
      </c>
      <c r="N1011" s="131">
        <v>0</v>
      </c>
      <c r="P1011" s="132" t="s">
        <v>466</v>
      </c>
    </row>
    <row r="1012" spans="1:18" x14ac:dyDescent="0.2">
      <c r="A1012" s="120" t="s">
        <v>6946</v>
      </c>
      <c r="B1012" s="121" t="s">
        <v>3544</v>
      </c>
      <c r="C1012" s="131">
        <v>1900982368.1199999</v>
      </c>
      <c r="D1012" s="122" t="s">
        <v>909</v>
      </c>
      <c r="E1012" s="120" t="s">
        <v>969</v>
      </c>
      <c r="F1012" s="122" t="s">
        <v>926</v>
      </c>
      <c r="G1012" s="121" t="s">
        <v>927</v>
      </c>
      <c r="H1012" s="122">
        <v>1</v>
      </c>
      <c r="I1012" s="123">
        <v>0</v>
      </c>
      <c r="J1012" s="120" t="s">
        <v>1499</v>
      </c>
      <c r="K1012" s="131">
        <v>0</v>
      </c>
      <c r="L1012" s="124">
        <v>42766</v>
      </c>
      <c r="M1012" s="131">
        <v>0</v>
      </c>
      <c r="N1012" s="131">
        <v>0</v>
      </c>
      <c r="P1012" s="132" t="s">
        <v>466</v>
      </c>
    </row>
    <row r="1013" spans="1:18" x14ac:dyDescent="0.2">
      <c r="A1013" s="120" t="s">
        <v>4275</v>
      </c>
      <c r="B1013" s="121" t="s">
        <v>4490</v>
      </c>
      <c r="C1013" s="131">
        <v>1465221622.5599999</v>
      </c>
      <c r="D1013" s="122" t="s">
        <v>909</v>
      </c>
      <c r="E1013" s="120" t="s">
        <v>969</v>
      </c>
      <c r="F1013" s="122" t="s">
        <v>926</v>
      </c>
      <c r="G1013" s="121" t="s">
        <v>927</v>
      </c>
      <c r="H1013" s="122">
        <v>1</v>
      </c>
      <c r="I1013" s="123">
        <v>0</v>
      </c>
      <c r="J1013" s="120" t="s">
        <v>1499</v>
      </c>
      <c r="K1013" s="131">
        <v>0</v>
      </c>
      <c r="L1013" s="124">
        <v>42766</v>
      </c>
      <c r="M1013" s="131">
        <v>0</v>
      </c>
      <c r="N1013" s="131">
        <v>0</v>
      </c>
      <c r="P1013" s="132" t="s">
        <v>466</v>
      </c>
    </row>
    <row r="1014" spans="1:18" x14ac:dyDescent="0.2">
      <c r="A1014" s="120" t="s">
        <v>5503</v>
      </c>
      <c r="B1014" s="121" t="s">
        <v>5562</v>
      </c>
      <c r="C1014" s="131">
        <v>1000000000</v>
      </c>
      <c r="D1014" s="122" t="s">
        <v>909</v>
      </c>
      <c r="E1014" s="120" t="s">
        <v>466</v>
      </c>
      <c r="F1014" s="122" t="s">
        <v>926</v>
      </c>
      <c r="G1014" s="121" t="s">
        <v>927</v>
      </c>
      <c r="H1014" s="122">
        <v>1</v>
      </c>
      <c r="I1014" s="123">
        <v>0</v>
      </c>
      <c r="J1014" s="120" t="s">
        <v>1499</v>
      </c>
      <c r="K1014" s="131">
        <v>0</v>
      </c>
      <c r="L1014" s="124">
        <v>42766</v>
      </c>
      <c r="M1014" s="131">
        <v>0</v>
      </c>
      <c r="N1014" s="131">
        <v>0</v>
      </c>
      <c r="P1014" s="132" t="s">
        <v>466</v>
      </c>
    </row>
    <row r="1015" spans="1:18" x14ac:dyDescent="0.2">
      <c r="A1015" s="120" t="s">
        <v>6076</v>
      </c>
      <c r="B1015" s="121" t="s">
        <v>6538</v>
      </c>
      <c r="C1015" s="131">
        <v>45388888.850000001</v>
      </c>
      <c r="D1015" s="122" t="s">
        <v>909</v>
      </c>
      <c r="E1015" s="120" t="s">
        <v>466</v>
      </c>
      <c r="F1015" s="122" t="s">
        <v>926</v>
      </c>
      <c r="G1015" s="121" t="s">
        <v>927</v>
      </c>
      <c r="H1015" s="122">
        <v>1</v>
      </c>
      <c r="I1015" s="123">
        <v>0</v>
      </c>
      <c r="J1015" s="120" t="s">
        <v>1499</v>
      </c>
      <c r="K1015" s="131">
        <v>0</v>
      </c>
      <c r="L1015" s="124">
        <v>42766</v>
      </c>
      <c r="M1015" s="131">
        <v>0</v>
      </c>
      <c r="N1015" s="131">
        <v>186489584.16</v>
      </c>
      <c r="P1015" s="132" t="s">
        <v>466</v>
      </c>
      <c r="Q1015" s="108">
        <v>0</v>
      </c>
      <c r="R1015" s="108">
        <v>0</v>
      </c>
    </row>
    <row r="1016" spans="1:18" x14ac:dyDescent="0.2">
      <c r="A1016" s="120" t="s">
        <v>6077</v>
      </c>
      <c r="B1016" s="121" t="s">
        <v>6539</v>
      </c>
      <c r="C1016" s="131">
        <v>1070000000</v>
      </c>
      <c r="D1016" s="122" t="s">
        <v>909</v>
      </c>
      <c r="E1016" s="120" t="s">
        <v>466</v>
      </c>
      <c r="F1016" s="122" t="s">
        <v>926</v>
      </c>
      <c r="G1016" s="121" t="s">
        <v>927</v>
      </c>
      <c r="H1016" s="122">
        <v>1</v>
      </c>
      <c r="I1016" s="123">
        <v>0</v>
      </c>
      <c r="J1016" s="120" t="s">
        <v>6540</v>
      </c>
      <c r="K1016" s="131">
        <v>0</v>
      </c>
      <c r="L1016" s="124">
        <v>42766</v>
      </c>
      <c r="M1016" s="131">
        <v>0</v>
      </c>
      <c r="N1016" s="131">
        <v>0</v>
      </c>
      <c r="P1016" s="132" t="s">
        <v>466</v>
      </c>
    </row>
    <row r="1017" spans="1:18" x14ac:dyDescent="0.2">
      <c r="A1017" s="120" t="s">
        <v>6073</v>
      </c>
      <c r="B1017" s="121" t="s">
        <v>6541</v>
      </c>
      <c r="C1017" s="131">
        <v>26600000.18</v>
      </c>
      <c r="D1017" s="122" t="s">
        <v>909</v>
      </c>
      <c r="E1017" s="120" t="s">
        <v>466</v>
      </c>
      <c r="F1017" s="122" t="s">
        <v>926</v>
      </c>
      <c r="G1017" s="121" t="s">
        <v>927</v>
      </c>
      <c r="H1017" s="122">
        <v>3</v>
      </c>
      <c r="I1017" s="123">
        <v>0.21</v>
      </c>
      <c r="J1017" s="120" t="s">
        <v>6542</v>
      </c>
      <c r="K1017" s="131">
        <v>5586000.04</v>
      </c>
      <c r="L1017" s="124">
        <v>42766</v>
      </c>
      <c r="M1017" s="131">
        <v>0</v>
      </c>
      <c r="N1017" s="131">
        <v>0</v>
      </c>
      <c r="P1017" s="132" t="s">
        <v>466</v>
      </c>
    </row>
    <row r="1018" spans="1:18" x14ac:dyDescent="0.2">
      <c r="A1018" s="120" t="s">
        <v>340</v>
      </c>
      <c r="B1018" s="121" t="s">
        <v>712</v>
      </c>
      <c r="C1018" s="131">
        <v>237682397.34999999</v>
      </c>
      <c r="D1018" s="122" t="s">
        <v>909</v>
      </c>
      <c r="E1018" s="120" t="s">
        <v>989</v>
      </c>
      <c r="F1018" s="122" t="s">
        <v>926</v>
      </c>
      <c r="G1018" s="121" t="s">
        <v>927</v>
      </c>
      <c r="H1018" s="122">
        <v>1</v>
      </c>
      <c r="I1018" s="123">
        <v>0</v>
      </c>
      <c r="J1018" s="120" t="s">
        <v>1499</v>
      </c>
      <c r="K1018" s="131">
        <v>0</v>
      </c>
      <c r="L1018" s="124">
        <v>42766</v>
      </c>
      <c r="M1018" s="131">
        <v>0</v>
      </c>
      <c r="N1018" s="131">
        <v>0</v>
      </c>
      <c r="P1018" s="132" t="s">
        <v>466</v>
      </c>
    </row>
    <row r="1019" spans="1:18" x14ac:dyDescent="0.2">
      <c r="A1019" s="120" t="s">
        <v>545</v>
      </c>
      <c r="B1019" s="121" t="s">
        <v>713</v>
      </c>
      <c r="C1019" s="131">
        <v>60051654.799999997</v>
      </c>
      <c r="D1019" s="122" t="s">
        <v>909</v>
      </c>
      <c r="E1019" s="120" t="s">
        <v>990</v>
      </c>
      <c r="F1019" s="122" t="s">
        <v>926</v>
      </c>
      <c r="G1019" s="121" t="s">
        <v>927</v>
      </c>
      <c r="H1019" s="122">
        <v>1</v>
      </c>
      <c r="I1019" s="123">
        <v>0</v>
      </c>
      <c r="J1019" s="120" t="s">
        <v>1499</v>
      </c>
      <c r="K1019" s="131">
        <v>0</v>
      </c>
      <c r="L1019" s="124">
        <v>42766</v>
      </c>
      <c r="M1019" s="131">
        <v>0</v>
      </c>
      <c r="N1019" s="131">
        <v>0</v>
      </c>
      <c r="P1019" s="132" t="s">
        <v>466</v>
      </c>
    </row>
    <row r="1020" spans="1:18" x14ac:dyDescent="0.2">
      <c r="A1020" s="120" t="s">
        <v>1396</v>
      </c>
      <c r="B1020" s="121" t="s">
        <v>1417</v>
      </c>
      <c r="C1020" s="131">
        <v>111912577.04000001</v>
      </c>
      <c r="D1020" s="122" t="s">
        <v>909</v>
      </c>
      <c r="E1020" s="120" t="s">
        <v>1441</v>
      </c>
      <c r="F1020" s="122" t="s">
        <v>926</v>
      </c>
      <c r="G1020" s="121" t="s">
        <v>927</v>
      </c>
      <c r="H1020" s="122">
        <v>1</v>
      </c>
      <c r="I1020" s="123">
        <v>0</v>
      </c>
      <c r="J1020" s="120" t="s">
        <v>2881</v>
      </c>
      <c r="K1020" s="131">
        <v>0</v>
      </c>
      <c r="L1020" s="124">
        <v>42766</v>
      </c>
      <c r="M1020" s="131">
        <v>0</v>
      </c>
      <c r="N1020" s="131">
        <v>0</v>
      </c>
      <c r="P1020" s="132" t="s">
        <v>466</v>
      </c>
    </row>
    <row r="1021" spans="1:18" x14ac:dyDescent="0.2">
      <c r="A1021" s="120" t="s">
        <v>1558</v>
      </c>
      <c r="B1021" s="121" t="s">
        <v>1588</v>
      </c>
      <c r="C1021" s="131">
        <v>108166666.68000001</v>
      </c>
      <c r="D1021" s="122" t="s">
        <v>909</v>
      </c>
      <c r="E1021" s="120" t="s">
        <v>1443</v>
      </c>
      <c r="F1021" s="122" t="s">
        <v>926</v>
      </c>
      <c r="G1021" s="121" t="s">
        <v>927</v>
      </c>
      <c r="H1021" s="122">
        <v>2</v>
      </c>
      <c r="I1021" s="123">
        <v>0.02</v>
      </c>
      <c r="J1021" s="120" t="s">
        <v>1589</v>
      </c>
      <c r="K1021" s="131">
        <v>2163333.33</v>
      </c>
      <c r="L1021" s="124">
        <v>42766</v>
      </c>
      <c r="M1021" s="131">
        <v>0</v>
      </c>
      <c r="N1021" s="131">
        <v>0</v>
      </c>
      <c r="P1021" s="132" t="s">
        <v>466</v>
      </c>
    </row>
    <row r="1022" spans="1:18" x14ac:dyDescent="0.2">
      <c r="A1022" s="120" t="s">
        <v>5636</v>
      </c>
      <c r="B1022" s="121" t="s">
        <v>5877</v>
      </c>
      <c r="C1022" s="131">
        <v>97173500.340000004</v>
      </c>
      <c r="D1022" s="122" t="s">
        <v>909</v>
      </c>
      <c r="E1022" s="120" t="s">
        <v>965</v>
      </c>
      <c r="F1022" s="122" t="s">
        <v>926</v>
      </c>
      <c r="G1022" s="121" t="s">
        <v>927</v>
      </c>
      <c r="H1022" s="122">
        <v>2</v>
      </c>
      <c r="I1022" s="123">
        <v>0.01</v>
      </c>
      <c r="J1022" s="120" t="s">
        <v>5878</v>
      </c>
      <c r="K1022" s="131">
        <v>971735</v>
      </c>
      <c r="L1022" s="124">
        <v>42766</v>
      </c>
      <c r="M1022" s="131">
        <v>0</v>
      </c>
      <c r="N1022" s="131">
        <v>0</v>
      </c>
      <c r="P1022" s="132" t="s">
        <v>466</v>
      </c>
    </row>
    <row r="1023" spans="1:18" x14ac:dyDescent="0.2">
      <c r="A1023" s="120" t="s">
        <v>7034</v>
      </c>
      <c r="B1023" s="121" t="s">
        <v>1109</v>
      </c>
      <c r="C1023" s="131">
        <v>100000000</v>
      </c>
      <c r="D1023" s="122" t="s">
        <v>909</v>
      </c>
      <c r="E1023" s="120" t="s">
        <v>971</v>
      </c>
      <c r="F1023" s="122" t="s">
        <v>926</v>
      </c>
      <c r="G1023" s="121" t="s">
        <v>927</v>
      </c>
      <c r="H1023" s="122">
        <v>3</v>
      </c>
      <c r="I1023" s="123">
        <v>0.21</v>
      </c>
      <c r="J1023" s="120" t="s">
        <v>7486</v>
      </c>
      <c r="K1023" s="131">
        <v>21000000</v>
      </c>
      <c r="L1023" s="124">
        <v>42766</v>
      </c>
      <c r="M1023" s="131">
        <v>0</v>
      </c>
      <c r="N1023" s="131">
        <v>0</v>
      </c>
      <c r="P1023" s="132" t="s">
        <v>466</v>
      </c>
    </row>
    <row r="1024" spans="1:18" x14ac:dyDescent="0.2">
      <c r="A1024" s="120" t="s">
        <v>241</v>
      </c>
      <c r="B1024" s="121" t="s">
        <v>714</v>
      </c>
      <c r="C1024" s="131">
        <v>5588180000</v>
      </c>
      <c r="D1024" s="122" t="s">
        <v>909</v>
      </c>
      <c r="E1024" s="120" t="s">
        <v>976</v>
      </c>
      <c r="F1024" s="122" t="s">
        <v>926</v>
      </c>
      <c r="G1024" s="121" t="s">
        <v>927</v>
      </c>
      <c r="H1024" s="122">
        <v>2</v>
      </c>
      <c r="I1024" s="123">
        <v>0.02</v>
      </c>
      <c r="J1024" s="120" t="s">
        <v>715</v>
      </c>
      <c r="K1024" s="131">
        <v>111763600</v>
      </c>
      <c r="L1024" s="124">
        <v>42766</v>
      </c>
      <c r="M1024" s="131">
        <v>0</v>
      </c>
      <c r="N1024" s="131">
        <v>0</v>
      </c>
      <c r="P1024" s="132" t="s">
        <v>466</v>
      </c>
    </row>
    <row r="1025" spans="1:18" x14ac:dyDescent="0.2">
      <c r="A1025" s="120" t="s">
        <v>457</v>
      </c>
      <c r="B1025" s="121" t="s">
        <v>716</v>
      </c>
      <c r="C1025" s="131">
        <v>1808152942.25</v>
      </c>
      <c r="D1025" s="122" t="s">
        <v>909</v>
      </c>
      <c r="E1025" s="120" t="s">
        <v>991</v>
      </c>
      <c r="F1025" s="122" t="s">
        <v>926</v>
      </c>
      <c r="G1025" s="121" t="s">
        <v>927</v>
      </c>
      <c r="H1025" s="122">
        <v>2</v>
      </c>
      <c r="I1025" s="123">
        <v>0.05</v>
      </c>
      <c r="J1025" s="120" t="s">
        <v>717</v>
      </c>
      <c r="K1025" s="131">
        <v>90407647.109999999</v>
      </c>
      <c r="L1025" s="124">
        <v>42766</v>
      </c>
      <c r="M1025" s="131">
        <v>0</v>
      </c>
      <c r="N1025" s="131">
        <v>0</v>
      </c>
      <c r="P1025" s="132" t="s">
        <v>466</v>
      </c>
    </row>
    <row r="1026" spans="1:18" x14ac:dyDescent="0.2">
      <c r="A1026" s="120" t="s">
        <v>117</v>
      </c>
      <c r="B1026" s="121" t="s">
        <v>718</v>
      </c>
      <c r="C1026" s="131">
        <v>9450000000</v>
      </c>
      <c r="D1026" s="122" t="s">
        <v>909</v>
      </c>
      <c r="E1026" s="120" t="s">
        <v>992</v>
      </c>
      <c r="F1026" s="122" t="s">
        <v>926</v>
      </c>
      <c r="G1026" s="121" t="s">
        <v>927</v>
      </c>
      <c r="H1026" s="122">
        <v>2</v>
      </c>
      <c r="I1026" s="123">
        <v>0.05</v>
      </c>
      <c r="J1026" s="120" t="s">
        <v>719</v>
      </c>
      <c r="K1026" s="131">
        <v>472500000</v>
      </c>
      <c r="L1026" s="124">
        <v>42766</v>
      </c>
      <c r="M1026" s="131">
        <v>0</v>
      </c>
      <c r="N1026" s="131">
        <v>0</v>
      </c>
      <c r="P1026" s="132" t="s">
        <v>466</v>
      </c>
    </row>
    <row r="1027" spans="1:18" x14ac:dyDescent="0.2">
      <c r="A1027" s="120" t="s">
        <v>330</v>
      </c>
      <c r="B1027" s="121" t="s">
        <v>720</v>
      </c>
      <c r="C1027" s="131">
        <v>393500000</v>
      </c>
      <c r="D1027" s="122" t="s">
        <v>909</v>
      </c>
      <c r="E1027" s="120" t="s">
        <v>993</v>
      </c>
      <c r="F1027" s="122" t="s">
        <v>926</v>
      </c>
      <c r="G1027" s="121" t="s">
        <v>927</v>
      </c>
      <c r="H1027" s="122">
        <v>2</v>
      </c>
      <c r="I1027" s="123">
        <v>0.02</v>
      </c>
      <c r="J1027" s="120" t="s">
        <v>721</v>
      </c>
      <c r="K1027" s="131">
        <v>7870000</v>
      </c>
      <c r="L1027" s="124">
        <v>42766</v>
      </c>
      <c r="M1027" s="131">
        <v>0</v>
      </c>
      <c r="N1027" s="131">
        <v>0</v>
      </c>
      <c r="P1027" s="132" t="s">
        <v>466</v>
      </c>
    </row>
    <row r="1028" spans="1:18" x14ac:dyDescent="0.2">
      <c r="A1028" s="120" t="s">
        <v>1562</v>
      </c>
      <c r="B1028" s="121" t="s">
        <v>722</v>
      </c>
      <c r="C1028" s="131">
        <v>84920668.900000006</v>
      </c>
      <c r="D1028" s="122" t="s">
        <v>909</v>
      </c>
      <c r="E1028" s="120" t="s">
        <v>977</v>
      </c>
      <c r="F1028" s="122" t="s">
        <v>926</v>
      </c>
      <c r="G1028" s="121" t="s">
        <v>927</v>
      </c>
      <c r="H1028" s="122">
        <v>2</v>
      </c>
      <c r="I1028" s="123">
        <v>0.01</v>
      </c>
      <c r="J1028" s="120" t="s">
        <v>2380</v>
      </c>
      <c r="K1028" s="131">
        <v>849206.69</v>
      </c>
      <c r="L1028" s="124">
        <v>42766</v>
      </c>
      <c r="M1028" s="131">
        <v>0</v>
      </c>
      <c r="N1028" s="131">
        <v>0</v>
      </c>
      <c r="P1028" s="132" t="s">
        <v>466</v>
      </c>
    </row>
    <row r="1029" spans="1:18" x14ac:dyDescent="0.2">
      <c r="A1029" s="120" t="s">
        <v>1134</v>
      </c>
      <c r="B1029" s="121" t="s">
        <v>1183</v>
      </c>
      <c r="C1029" s="131">
        <v>10492008100</v>
      </c>
      <c r="D1029" s="122" t="s">
        <v>909</v>
      </c>
      <c r="E1029" s="120" t="s">
        <v>984</v>
      </c>
      <c r="F1029" s="122" t="s">
        <v>926</v>
      </c>
      <c r="G1029" s="121" t="s">
        <v>927</v>
      </c>
      <c r="H1029" s="122">
        <v>2</v>
      </c>
      <c r="I1029" s="123">
        <v>0.05</v>
      </c>
      <c r="J1029" s="120" t="s">
        <v>1184</v>
      </c>
      <c r="K1029" s="131">
        <v>524600405</v>
      </c>
      <c r="L1029" s="124">
        <v>42766</v>
      </c>
      <c r="M1029" s="131">
        <v>0</v>
      </c>
      <c r="N1029" s="131">
        <v>0</v>
      </c>
      <c r="P1029" s="132" t="s">
        <v>466</v>
      </c>
    </row>
    <row r="1030" spans="1:18" x14ac:dyDescent="0.2">
      <c r="A1030" s="120" t="s">
        <v>1632</v>
      </c>
      <c r="B1030" s="121" t="s">
        <v>1670</v>
      </c>
      <c r="C1030" s="131">
        <v>122620856.31</v>
      </c>
      <c r="D1030" s="122" t="s">
        <v>909</v>
      </c>
      <c r="E1030" s="120" t="s">
        <v>980</v>
      </c>
      <c r="F1030" s="122" t="s">
        <v>926</v>
      </c>
      <c r="G1030" s="121" t="s">
        <v>927</v>
      </c>
      <c r="H1030" s="122">
        <v>1</v>
      </c>
      <c r="I1030" s="123">
        <v>0</v>
      </c>
      <c r="J1030" s="120" t="s">
        <v>1671</v>
      </c>
      <c r="K1030" s="131">
        <v>0</v>
      </c>
      <c r="L1030" s="124">
        <v>42766</v>
      </c>
      <c r="M1030" s="131">
        <v>0</v>
      </c>
      <c r="N1030" s="131">
        <v>0</v>
      </c>
      <c r="P1030" s="132" t="s">
        <v>466</v>
      </c>
    </row>
    <row r="1031" spans="1:18" x14ac:dyDescent="0.2">
      <c r="A1031" s="120" t="s">
        <v>2467</v>
      </c>
      <c r="B1031" s="121" t="s">
        <v>3656</v>
      </c>
      <c r="C1031" s="131">
        <v>5482460615</v>
      </c>
      <c r="D1031" s="122" t="s">
        <v>909</v>
      </c>
      <c r="E1031" s="120" t="s">
        <v>969</v>
      </c>
      <c r="F1031" s="122" t="s">
        <v>926</v>
      </c>
      <c r="G1031" s="121" t="s">
        <v>927</v>
      </c>
      <c r="H1031" s="122">
        <v>1</v>
      </c>
      <c r="I1031" s="123">
        <v>0</v>
      </c>
      <c r="J1031" s="120" t="s">
        <v>1499</v>
      </c>
      <c r="K1031" s="131">
        <v>0</v>
      </c>
      <c r="L1031" s="124">
        <v>42766</v>
      </c>
      <c r="M1031" s="131">
        <v>0</v>
      </c>
      <c r="N1031" s="131">
        <v>0</v>
      </c>
      <c r="P1031" s="132" t="s">
        <v>466</v>
      </c>
    </row>
    <row r="1032" spans="1:18" x14ac:dyDescent="0.2">
      <c r="A1032" s="120" t="s">
        <v>2709</v>
      </c>
      <c r="B1032" s="121" t="s">
        <v>2763</v>
      </c>
      <c r="C1032" s="131">
        <v>2097576812.0599999</v>
      </c>
      <c r="D1032" s="122" t="s">
        <v>909</v>
      </c>
      <c r="E1032" s="120" t="s">
        <v>2797</v>
      </c>
      <c r="F1032" s="122" t="s">
        <v>926</v>
      </c>
      <c r="G1032" s="121" t="s">
        <v>927</v>
      </c>
      <c r="H1032" s="122">
        <v>1</v>
      </c>
      <c r="I1032" s="123">
        <v>0</v>
      </c>
      <c r="J1032" s="120" t="s">
        <v>1499</v>
      </c>
      <c r="K1032" s="131">
        <v>0</v>
      </c>
      <c r="L1032" s="124">
        <v>42766</v>
      </c>
      <c r="M1032" s="131">
        <v>0</v>
      </c>
      <c r="N1032" s="131">
        <v>0</v>
      </c>
      <c r="P1032" s="132" t="s">
        <v>466</v>
      </c>
    </row>
    <row r="1033" spans="1:18" x14ac:dyDescent="0.2">
      <c r="A1033" s="120" t="s">
        <v>3140</v>
      </c>
      <c r="B1033" s="121" t="s">
        <v>3166</v>
      </c>
      <c r="C1033" s="131">
        <v>8199414236.8900003</v>
      </c>
      <c r="D1033" s="122" t="s">
        <v>909</v>
      </c>
      <c r="E1033" s="120" t="s">
        <v>3220</v>
      </c>
      <c r="F1033" s="122" t="s">
        <v>926</v>
      </c>
      <c r="G1033" s="121" t="s">
        <v>927</v>
      </c>
      <c r="H1033" s="122">
        <v>3</v>
      </c>
      <c r="I1033" s="123">
        <v>0.21</v>
      </c>
      <c r="J1033" s="120" t="s">
        <v>3167</v>
      </c>
      <c r="K1033" s="131">
        <v>2007810836.73</v>
      </c>
      <c r="L1033" s="124">
        <v>42766</v>
      </c>
      <c r="M1033" s="131">
        <v>0</v>
      </c>
      <c r="N1033" s="131">
        <v>0</v>
      </c>
      <c r="P1033" s="132" t="s">
        <v>466</v>
      </c>
    </row>
    <row r="1034" spans="1:18" x14ac:dyDescent="0.2">
      <c r="A1034" s="120" t="s">
        <v>3287</v>
      </c>
      <c r="B1034" s="121" t="s">
        <v>3657</v>
      </c>
      <c r="C1034" s="131">
        <v>958659772.38</v>
      </c>
      <c r="D1034" s="122" t="s">
        <v>909</v>
      </c>
      <c r="E1034" s="120" t="s">
        <v>969</v>
      </c>
      <c r="F1034" s="122" t="s">
        <v>926</v>
      </c>
      <c r="G1034" s="121" t="s">
        <v>927</v>
      </c>
      <c r="H1034" s="122">
        <v>1</v>
      </c>
      <c r="I1034" s="123">
        <v>0</v>
      </c>
      <c r="J1034" s="120" t="s">
        <v>1499</v>
      </c>
      <c r="K1034" s="131">
        <v>0</v>
      </c>
      <c r="L1034" s="124">
        <v>42766</v>
      </c>
      <c r="M1034" s="131">
        <v>0</v>
      </c>
      <c r="N1034" s="131">
        <v>0</v>
      </c>
      <c r="P1034" s="132" t="s">
        <v>466</v>
      </c>
    </row>
    <row r="1035" spans="1:18" x14ac:dyDescent="0.2">
      <c r="A1035" s="120" t="s">
        <v>3858</v>
      </c>
      <c r="B1035" s="121" t="s">
        <v>3898</v>
      </c>
      <c r="C1035" s="131">
        <v>20000000000</v>
      </c>
      <c r="D1035" s="122" t="s">
        <v>909</v>
      </c>
      <c r="E1035" s="120" t="s">
        <v>936</v>
      </c>
      <c r="F1035" s="122" t="s">
        <v>926</v>
      </c>
      <c r="G1035" s="121" t="s">
        <v>927</v>
      </c>
      <c r="H1035" s="122">
        <v>1</v>
      </c>
      <c r="I1035" s="123">
        <v>0</v>
      </c>
      <c r="J1035" s="120" t="s">
        <v>1499</v>
      </c>
      <c r="K1035" s="131">
        <v>0</v>
      </c>
      <c r="L1035" s="124">
        <v>42766</v>
      </c>
      <c r="M1035" s="131">
        <v>0</v>
      </c>
      <c r="N1035" s="131">
        <v>0</v>
      </c>
      <c r="P1035" s="132" t="s">
        <v>466</v>
      </c>
    </row>
    <row r="1036" spans="1:18" x14ac:dyDescent="0.2">
      <c r="A1036" s="120" t="s">
        <v>4137</v>
      </c>
      <c r="B1036" s="121" t="s">
        <v>4492</v>
      </c>
      <c r="C1036" s="131">
        <v>20163206158.939999</v>
      </c>
      <c r="D1036" s="122" t="s">
        <v>909</v>
      </c>
      <c r="E1036" s="120" t="s">
        <v>4616</v>
      </c>
      <c r="F1036" s="122" t="s">
        <v>926</v>
      </c>
      <c r="G1036" s="121" t="s">
        <v>927</v>
      </c>
      <c r="H1036" s="122">
        <v>1</v>
      </c>
      <c r="I1036" s="123">
        <v>0</v>
      </c>
      <c r="J1036" s="120" t="s">
        <v>4493</v>
      </c>
      <c r="K1036" s="131">
        <v>0</v>
      </c>
      <c r="L1036" s="124">
        <v>42766</v>
      </c>
      <c r="M1036" s="131">
        <v>0</v>
      </c>
      <c r="N1036" s="131">
        <v>0</v>
      </c>
      <c r="P1036" s="132" t="s">
        <v>466</v>
      </c>
    </row>
    <row r="1037" spans="1:18" x14ac:dyDescent="0.2">
      <c r="A1037" s="120" t="s">
        <v>4154</v>
      </c>
      <c r="B1037" s="121" t="s">
        <v>4494</v>
      </c>
      <c r="C1037" s="131">
        <v>3585800000</v>
      </c>
      <c r="D1037" s="122" t="s">
        <v>909</v>
      </c>
      <c r="E1037" s="120" t="s">
        <v>4617</v>
      </c>
      <c r="F1037" s="122" t="s">
        <v>926</v>
      </c>
      <c r="G1037" s="121" t="s">
        <v>927</v>
      </c>
      <c r="H1037" s="122">
        <v>2</v>
      </c>
      <c r="I1037" s="123">
        <v>0.01</v>
      </c>
      <c r="J1037" s="120" t="s">
        <v>4495</v>
      </c>
      <c r="K1037" s="131">
        <v>35858000</v>
      </c>
      <c r="L1037" s="124">
        <v>42766</v>
      </c>
      <c r="M1037" s="131">
        <v>0</v>
      </c>
      <c r="N1037" s="131">
        <v>0</v>
      </c>
      <c r="P1037" s="132" t="s">
        <v>466</v>
      </c>
    </row>
    <row r="1038" spans="1:18" x14ac:dyDescent="0.2">
      <c r="A1038" s="120" t="s">
        <v>4333</v>
      </c>
      <c r="B1038" s="121" t="s">
        <v>4496</v>
      </c>
      <c r="C1038" s="131">
        <v>3119185000</v>
      </c>
      <c r="D1038" s="122" t="s">
        <v>909</v>
      </c>
      <c r="E1038" s="120" t="s">
        <v>4618</v>
      </c>
      <c r="F1038" s="122" t="s">
        <v>926</v>
      </c>
      <c r="G1038" s="121" t="s">
        <v>927</v>
      </c>
      <c r="H1038" s="122">
        <v>1</v>
      </c>
      <c r="I1038" s="123">
        <v>0</v>
      </c>
      <c r="J1038" s="120" t="s">
        <v>1499</v>
      </c>
      <c r="K1038" s="131">
        <v>0</v>
      </c>
      <c r="L1038" s="124">
        <v>42766</v>
      </c>
      <c r="M1038" s="131">
        <v>0</v>
      </c>
      <c r="N1038" s="131">
        <v>0</v>
      </c>
      <c r="P1038" s="132" t="s">
        <v>466</v>
      </c>
    </row>
    <row r="1039" spans="1:18" x14ac:dyDescent="0.2">
      <c r="A1039" s="120" t="s">
        <v>5035</v>
      </c>
      <c r="B1039" s="121" t="s">
        <v>5087</v>
      </c>
      <c r="C1039" s="131">
        <v>10000000000</v>
      </c>
      <c r="D1039" s="122" t="s">
        <v>909</v>
      </c>
      <c r="E1039" s="120" t="s">
        <v>1041</v>
      </c>
      <c r="F1039" s="122" t="s">
        <v>926</v>
      </c>
      <c r="G1039" s="121" t="s">
        <v>927</v>
      </c>
      <c r="H1039" s="122">
        <v>1</v>
      </c>
      <c r="I1039" s="123">
        <v>0</v>
      </c>
      <c r="J1039" s="120" t="s">
        <v>1499</v>
      </c>
      <c r="K1039" s="131">
        <v>0</v>
      </c>
      <c r="L1039" s="124">
        <v>42766</v>
      </c>
      <c r="M1039" s="131">
        <v>0</v>
      </c>
      <c r="N1039" s="131">
        <v>0</v>
      </c>
      <c r="P1039" s="132" t="s">
        <v>466</v>
      </c>
    </row>
    <row r="1040" spans="1:18" x14ac:dyDescent="0.2">
      <c r="A1040" s="120" t="s">
        <v>5468</v>
      </c>
      <c r="B1040" s="121" t="s">
        <v>5563</v>
      </c>
      <c r="C1040" s="131">
        <v>2043800790.1800001</v>
      </c>
      <c r="D1040" s="122" t="s">
        <v>909</v>
      </c>
      <c r="E1040" s="120" t="s">
        <v>5619</v>
      </c>
      <c r="F1040" s="122" t="s">
        <v>926</v>
      </c>
      <c r="G1040" s="121" t="s">
        <v>927</v>
      </c>
      <c r="H1040" s="122">
        <v>1</v>
      </c>
      <c r="I1040" s="123">
        <v>0</v>
      </c>
      <c r="J1040" s="120" t="s">
        <v>1499</v>
      </c>
      <c r="K1040" s="131">
        <v>0</v>
      </c>
      <c r="L1040" s="124">
        <v>42766</v>
      </c>
      <c r="M1040" s="131">
        <v>1692617780</v>
      </c>
      <c r="N1040" s="131">
        <v>0</v>
      </c>
      <c r="P1040" s="132" t="s">
        <v>466</v>
      </c>
      <c r="Q1040" s="108">
        <v>0</v>
      </c>
      <c r="R1040" s="108">
        <v>0</v>
      </c>
    </row>
    <row r="1041" spans="1:18" x14ac:dyDescent="0.2">
      <c r="A1041" s="120" t="s">
        <v>6010</v>
      </c>
      <c r="B1041" s="121" t="s">
        <v>6543</v>
      </c>
      <c r="C1041" s="131">
        <v>9363287440.2900009</v>
      </c>
      <c r="D1041" s="122" t="s">
        <v>909</v>
      </c>
      <c r="E1041" s="120" t="s">
        <v>1013</v>
      </c>
      <c r="F1041" s="122" t="s">
        <v>926</v>
      </c>
      <c r="G1041" s="121" t="s">
        <v>927</v>
      </c>
      <c r="H1041" s="122">
        <v>2</v>
      </c>
      <c r="I1041" s="123">
        <v>0.02</v>
      </c>
      <c r="J1041" s="120" t="s">
        <v>6544</v>
      </c>
      <c r="K1041" s="131">
        <v>583637384.05999994</v>
      </c>
      <c r="L1041" s="124">
        <v>42766</v>
      </c>
      <c r="M1041" s="131">
        <v>0</v>
      </c>
      <c r="N1041" s="131">
        <v>0</v>
      </c>
      <c r="P1041" s="132" t="s">
        <v>466</v>
      </c>
    </row>
    <row r="1042" spans="1:18" x14ac:dyDescent="0.2">
      <c r="A1042" s="120" t="s">
        <v>6427</v>
      </c>
      <c r="B1042" s="121" t="s">
        <v>6545</v>
      </c>
      <c r="C1042" s="131">
        <v>24000000000</v>
      </c>
      <c r="D1042" s="122" t="s">
        <v>909</v>
      </c>
      <c r="E1042" s="120" t="s">
        <v>936</v>
      </c>
      <c r="F1042" s="122" t="s">
        <v>926</v>
      </c>
      <c r="G1042" s="121" t="s">
        <v>927</v>
      </c>
      <c r="H1042" s="122">
        <v>1</v>
      </c>
      <c r="I1042" s="123">
        <v>0</v>
      </c>
      <c r="J1042" s="120" t="s">
        <v>1499</v>
      </c>
      <c r="K1042" s="131">
        <v>0</v>
      </c>
      <c r="L1042" s="124">
        <v>42766</v>
      </c>
      <c r="M1042" s="131">
        <v>0</v>
      </c>
      <c r="N1042" s="131">
        <v>0</v>
      </c>
      <c r="P1042" s="132" t="s">
        <v>466</v>
      </c>
    </row>
    <row r="1043" spans="1:18" x14ac:dyDescent="0.2">
      <c r="A1043" s="120" t="s">
        <v>6823</v>
      </c>
      <c r="B1043" s="121" t="s">
        <v>7487</v>
      </c>
      <c r="C1043" s="131">
        <v>3580156796.4000001</v>
      </c>
      <c r="D1043" s="122" t="s">
        <v>909</v>
      </c>
      <c r="E1043" s="120" t="s">
        <v>4631</v>
      </c>
      <c r="F1043" s="122" t="s">
        <v>926</v>
      </c>
      <c r="G1043" s="121" t="s">
        <v>927</v>
      </c>
      <c r="H1043" s="122">
        <v>1</v>
      </c>
      <c r="I1043" s="123">
        <v>0</v>
      </c>
      <c r="J1043" s="120" t="s">
        <v>1499</v>
      </c>
      <c r="K1043" s="131">
        <v>0</v>
      </c>
      <c r="L1043" s="124">
        <v>42766</v>
      </c>
      <c r="M1043" s="131">
        <v>0</v>
      </c>
      <c r="N1043" s="131">
        <v>0</v>
      </c>
      <c r="P1043" s="132" t="s">
        <v>466</v>
      </c>
    </row>
    <row r="1044" spans="1:18" x14ac:dyDescent="0.2">
      <c r="A1044" s="120" t="s">
        <v>6945</v>
      </c>
      <c r="B1044" s="121" t="s">
        <v>7488</v>
      </c>
      <c r="C1044" s="131">
        <v>5098577129.9899998</v>
      </c>
      <c r="D1044" s="122" t="s">
        <v>909</v>
      </c>
      <c r="E1044" s="120" t="s">
        <v>969</v>
      </c>
      <c r="F1044" s="122" t="s">
        <v>926</v>
      </c>
      <c r="G1044" s="121" t="s">
        <v>927</v>
      </c>
      <c r="H1044" s="122">
        <v>1</v>
      </c>
      <c r="I1044" s="123">
        <v>0</v>
      </c>
      <c r="J1044" s="120" t="s">
        <v>1499</v>
      </c>
      <c r="K1044" s="131">
        <v>0</v>
      </c>
      <c r="L1044" s="124">
        <v>42766</v>
      </c>
      <c r="M1044" s="131">
        <v>0</v>
      </c>
      <c r="N1044" s="131">
        <v>0</v>
      </c>
      <c r="P1044" s="132" t="s">
        <v>466</v>
      </c>
    </row>
    <row r="1045" spans="1:18" x14ac:dyDescent="0.2">
      <c r="A1045" s="120" t="s">
        <v>8155</v>
      </c>
      <c r="B1045" s="121" t="s">
        <v>7483</v>
      </c>
      <c r="C1045" s="131">
        <v>238646883.63</v>
      </c>
      <c r="D1045" s="122" t="s">
        <v>909</v>
      </c>
      <c r="E1045" s="120" t="s">
        <v>7597</v>
      </c>
      <c r="F1045" s="122" t="s">
        <v>926</v>
      </c>
      <c r="G1045" s="121" t="s">
        <v>927</v>
      </c>
      <c r="H1045" s="122">
        <v>1</v>
      </c>
      <c r="I1045" s="123">
        <v>0</v>
      </c>
      <c r="J1045" s="120" t="s">
        <v>8156</v>
      </c>
      <c r="K1045" s="131">
        <v>70564.100000000006</v>
      </c>
      <c r="L1045" s="124">
        <v>42766</v>
      </c>
      <c r="M1045" s="131">
        <v>0</v>
      </c>
      <c r="N1045" s="131">
        <v>0</v>
      </c>
      <c r="P1045" s="132" t="s">
        <v>466</v>
      </c>
    </row>
    <row r="1046" spans="1:18" x14ac:dyDescent="0.2">
      <c r="A1046" s="120" t="s">
        <v>6049</v>
      </c>
      <c r="B1046" s="121" t="s">
        <v>6546</v>
      </c>
      <c r="C1046" s="131">
        <v>65513475.07</v>
      </c>
      <c r="D1046" s="122" t="s">
        <v>909</v>
      </c>
      <c r="E1046" s="120" t="s">
        <v>466</v>
      </c>
      <c r="F1046" s="122" t="s">
        <v>926</v>
      </c>
      <c r="G1046" s="121" t="s">
        <v>927</v>
      </c>
      <c r="H1046" s="122">
        <v>2</v>
      </c>
      <c r="I1046" s="123">
        <v>0.04</v>
      </c>
      <c r="J1046" s="120" t="s">
        <v>6547</v>
      </c>
      <c r="K1046" s="131">
        <v>2620539</v>
      </c>
      <c r="L1046" s="124">
        <v>42766</v>
      </c>
      <c r="M1046" s="131">
        <v>0</v>
      </c>
      <c r="N1046" s="131">
        <v>24076563</v>
      </c>
      <c r="P1046" s="132" t="s">
        <v>466</v>
      </c>
      <c r="Q1046" s="108">
        <v>0</v>
      </c>
      <c r="R1046" s="108">
        <v>0</v>
      </c>
    </row>
    <row r="1047" spans="1:18" x14ac:dyDescent="0.2">
      <c r="A1047" s="120" t="s">
        <v>6040</v>
      </c>
      <c r="B1047" s="121" t="s">
        <v>6548</v>
      </c>
      <c r="C1047" s="131">
        <v>792000000</v>
      </c>
      <c r="D1047" s="122" t="s">
        <v>909</v>
      </c>
      <c r="E1047" s="120" t="s">
        <v>466</v>
      </c>
      <c r="F1047" s="122" t="s">
        <v>926</v>
      </c>
      <c r="G1047" s="121" t="s">
        <v>927</v>
      </c>
      <c r="H1047" s="122">
        <v>1</v>
      </c>
      <c r="I1047" s="123">
        <v>0</v>
      </c>
      <c r="J1047" s="120" t="s">
        <v>1499</v>
      </c>
      <c r="K1047" s="131">
        <v>0</v>
      </c>
      <c r="L1047" s="124">
        <v>42766</v>
      </c>
      <c r="M1047" s="131">
        <v>0</v>
      </c>
      <c r="N1047" s="131">
        <v>94557820.689999998</v>
      </c>
      <c r="P1047" s="132" t="s">
        <v>466</v>
      </c>
      <c r="Q1047" s="108">
        <v>0</v>
      </c>
      <c r="R1047" s="108">
        <v>0</v>
      </c>
    </row>
    <row r="1048" spans="1:18" x14ac:dyDescent="0.2">
      <c r="A1048" s="120" t="s">
        <v>6084</v>
      </c>
      <c r="B1048" s="121" t="s">
        <v>6549</v>
      </c>
      <c r="C1048" s="131">
        <v>20000000</v>
      </c>
      <c r="D1048" s="122" t="s">
        <v>909</v>
      </c>
      <c r="E1048" s="120" t="s">
        <v>466</v>
      </c>
      <c r="F1048" s="122" t="s">
        <v>926</v>
      </c>
      <c r="G1048" s="121" t="s">
        <v>927</v>
      </c>
      <c r="H1048" s="122">
        <v>1</v>
      </c>
      <c r="I1048" s="123">
        <v>0</v>
      </c>
      <c r="J1048" s="120" t="s">
        <v>1499</v>
      </c>
      <c r="K1048" s="131">
        <v>0</v>
      </c>
      <c r="L1048" s="124">
        <v>42766</v>
      </c>
      <c r="M1048" s="131">
        <v>0</v>
      </c>
      <c r="N1048" s="131">
        <v>112053898</v>
      </c>
      <c r="P1048" s="132" t="s">
        <v>466</v>
      </c>
      <c r="Q1048" s="108">
        <v>0</v>
      </c>
      <c r="R1048" s="108">
        <v>0</v>
      </c>
    </row>
    <row r="1049" spans="1:18" x14ac:dyDescent="0.2">
      <c r="A1049" s="120" t="s">
        <v>6113</v>
      </c>
      <c r="B1049" s="121" t="s">
        <v>6550</v>
      </c>
      <c r="C1049" s="131">
        <v>625488000</v>
      </c>
      <c r="D1049" s="122" t="s">
        <v>909</v>
      </c>
      <c r="E1049" s="120" t="s">
        <v>466</v>
      </c>
      <c r="F1049" s="122" t="s">
        <v>926</v>
      </c>
      <c r="G1049" s="121" t="s">
        <v>927</v>
      </c>
      <c r="H1049" s="122">
        <v>2</v>
      </c>
      <c r="I1049" s="123">
        <v>0.01</v>
      </c>
      <c r="J1049" s="120" t="s">
        <v>6551</v>
      </c>
      <c r="K1049" s="131">
        <v>3174700.51</v>
      </c>
      <c r="L1049" s="124">
        <v>42766</v>
      </c>
      <c r="M1049" s="131">
        <v>0</v>
      </c>
      <c r="N1049" s="131">
        <v>616035898</v>
      </c>
      <c r="P1049" s="132" t="s">
        <v>466</v>
      </c>
      <c r="Q1049" s="108">
        <v>0</v>
      </c>
      <c r="R1049" s="108">
        <v>0</v>
      </c>
    </row>
    <row r="1050" spans="1:18" x14ac:dyDescent="0.2">
      <c r="A1050" s="120" t="s">
        <v>7135</v>
      </c>
      <c r="B1050" s="121" t="s">
        <v>7489</v>
      </c>
      <c r="C1050" s="131">
        <v>241500000</v>
      </c>
      <c r="D1050" s="122" t="s">
        <v>909</v>
      </c>
      <c r="E1050" s="120" t="s">
        <v>466</v>
      </c>
      <c r="F1050" s="122" t="s">
        <v>926</v>
      </c>
      <c r="G1050" s="121" t="s">
        <v>927</v>
      </c>
      <c r="H1050" s="122">
        <v>1</v>
      </c>
      <c r="I1050" s="123">
        <v>0</v>
      </c>
      <c r="J1050" s="120" t="s">
        <v>1499</v>
      </c>
      <c r="K1050" s="131">
        <v>0</v>
      </c>
      <c r="L1050" s="124">
        <v>42766</v>
      </c>
      <c r="M1050" s="131">
        <v>0</v>
      </c>
      <c r="N1050" s="131">
        <v>0</v>
      </c>
      <c r="P1050" s="132" t="s">
        <v>466</v>
      </c>
    </row>
    <row r="1051" spans="1:18" x14ac:dyDescent="0.2">
      <c r="A1051" s="120" t="s">
        <v>450</v>
      </c>
      <c r="B1051" s="121" t="s">
        <v>723</v>
      </c>
      <c r="C1051" s="131">
        <v>11727272.5</v>
      </c>
      <c r="D1051" s="122" t="s">
        <v>909</v>
      </c>
      <c r="E1051" s="120" t="s">
        <v>995</v>
      </c>
      <c r="F1051" s="122" t="s">
        <v>926</v>
      </c>
      <c r="G1051" s="121" t="s">
        <v>927</v>
      </c>
      <c r="H1051" s="122">
        <v>1</v>
      </c>
      <c r="I1051" s="123">
        <v>0</v>
      </c>
      <c r="J1051" s="120" t="s">
        <v>724</v>
      </c>
      <c r="K1051" s="131">
        <v>0</v>
      </c>
      <c r="L1051" s="124">
        <v>42766</v>
      </c>
      <c r="M1051" s="131">
        <v>0</v>
      </c>
      <c r="N1051" s="131">
        <v>141419564</v>
      </c>
      <c r="P1051" s="132" t="s">
        <v>466</v>
      </c>
      <c r="Q1051" s="108">
        <v>0</v>
      </c>
      <c r="R1051" s="108">
        <v>0</v>
      </c>
    </row>
    <row r="1052" spans="1:18" x14ac:dyDescent="0.2">
      <c r="A1052" s="120" t="s">
        <v>419</v>
      </c>
      <c r="B1052" s="121" t="s">
        <v>725</v>
      </c>
      <c r="C1052" s="131">
        <v>67058823.509999998</v>
      </c>
      <c r="D1052" s="122" t="s">
        <v>909</v>
      </c>
      <c r="E1052" s="120" t="s">
        <v>989</v>
      </c>
      <c r="F1052" s="122" t="s">
        <v>926</v>
      </c>
      <c r="G1052" s="121" t="s">
        <v>927</v>
      </c>
      <c r="H1052" s="122">
        <v>1</v>
      </c>
      <c r="I1052" s="123">
        <v>0</v>
      </c>
      <c r="J1052" s="120" t="s">
        <v>1499</v>
      </c>
      <c r="K1052" s="131">
        <v>0</v>
      </c>
      <c r="L1052" s="124">
        <v>42766</v>
      </c>
      <c r="M1052" s="131">
        <v>0</v>
      </c>
      <c r="N1052" s="131">
        <v>0</v>
      </c>
      <c r="P1052" s="132" t="s">
        <v>466</v>
      </c>
    </row>
    <row r="1053" spans="1:18" x14ac:dyDescent="0.2">
      <c r="A1053" s="120" t="s">
        <v>105</v>
      </c>
      <c r="B1053" s="121" t="s">
        <v>726</v>
      </c>
      <c r="C1053" s="131">
        <v>623472222.45000005</v>
      </c>
      <c r="D1053" s="122" t="s">
        <v>909</v>
      </c>
      <c r="E1053" s="120" t="s">
        <v>996</v>
      </c>
      <c r="F1053" s="122" t="s">
        <v>926</v>
      </c>
      <c r="G1053" s="121" t="s">
        <v>927</v>
      </c>
      <c r="H1053" s="122">
        <v>2</v>
      </c>
      <c r="I1053" s="123">
        <v>0.01</v>
      </c>
      <c r="J1053" s="120" t="s">
        <v>727</v>
      </c>
      <c r="K1053" s="131">
        <v>6234722.2199999997</v>
      </c>
      <c r="L1053" s="124">
        <v>42766</v>
      </c>
      <c r="M1053" s="131">
        <v>0</v>
      </c>
      <c r="N1053" s="131">
        <v>0</v>
      </c>
      <c r="P1053" s="132" t="s">
        <v>466</v>
      </c>
    </row>
    <row r="1054" spans="1:18" x14ac:dyDescent="0.2">
      <c r="A1054" s="120" t="s">
        <v>512</v>
      </c>
      <c r="B1054" s="121" t="s">
        <v>728</v>
      </c>
      <c r="C1054" s="131">
        <v>18203390.300000001</v>
      </c>
      <c r="D1054" s="122" t="s">
        <v>909</v>
      </c>
      <c r="E1054" s="120" t="s">
        <v>990</v>
      </c>
      <c r="F1054" s="122" t="s">
        <v>926</v>
      </c>
      <c r="G1054" s="121" t="s">
        <v>927</v>
      </c>
      <c r="H1054" s="122">
        <v>1</v>
      </c>
      <c r="I1054" s="123">
        <v>0</v>
      </c>
      <c r="J1054" s="120" t="s">
        <v>1499</v>
      </c>
      <c r="K1054" s="131">
        <v>0</v>
      </c>
      <c r="L1054" s="124">
        <v>42766</v>
      </c>
      <c r="M1054" s="131">
        <v>0</v>
      </c>
      <c r="N1054" s="131">
        <v>0</v>
      </c>
      <c r="P1054" s="132" t="s">
        <v>466</v>
      </c>
    </row>
    <row r="1055" spans="1:18" x14ac:dyDescent="0.2">
      <c r="A1055" s="120" t="s">
        <v>1276</v>
      </c>
      <c r="B1055" s="121" t="s">
        <v>1304</v>
      </c>
      <c r="C1055" s="131">
        <v>87555555.5</v>
      </c>
      <c r="D1055" s="122" t="s">
        <v>909</v>
      </c>
      <c r="E1055" s="120" t="s">
        <v>990</v>
      </c>
      <c r="F1055" s="122" t="s">
        <v>926</v>
      </c>
      <c r="G1055" s="121" t="s">
        <v>927</v>
      </c>
      <c r="H1055" s="122">
        <v>1</v>
      </c>
      <c r="I1055" s="123">
        <v>0</v>
      </c>
      <c r="J1055" s="120" t="s">
        <v>1499</v>
      </c>
      <c r="K1055" s="131">
        <v>0</v>
      </c>
      <c r="L1055" s="124">
        <v>42766</v>
      </c>
      <c r="M1055" s="131">
        <v>0</v>
      </c>
      <c r="N1055" s="131">
        <v>0</v>
      </c>
      <c r="P1055" s="132" t="s">
        <v>466</v>
      </c>
    </row>
    <row r="1056" spans="1:18" x14ac:dyDescent="0.2">
      <c r="A1056" s="120" t="s">
        <v>1351</v>
      </c>
      <c r="B1056" s="121" t="s">
        <v>1370</v>
      </c>
      <c r="C1056" s="131">
        <v>943218804.51999998</v>
      </c>
      <c r="D1056" s="122" t="s">
        <v>909</v>
      </c>
      <c r="E1056" s="120" t="s">
        <v>1380</v>
      </c>
      <c r="F1056" s="122" t="s">
        <v>926</v>
      </c>
      <c r="G1056" s="121" t="s">
        <v>927</v>
      </c>
      <c r="H1056" s="122">
        <v>2</v>
      </c>
      <c r="I1056" s="123">
        <v>0.05</v>
      </c>
      <c r="J1056" s="120" t="s">
        <v>1672</v>
      </c>
      <c r="K1056" s="131">
        <v>23010940.23</v>
      </c>
      <c r="L1056" s="124">
        <v>42766</v>
      </c>
      <c r="M1056" s="131">
        <v>483000000</v>
      </c>
      <c r="N1056" s="131">
        <v>0</v>
      </c>
      <c r="P1056" s="132" t="s">
        <v>466</v>
      </c>
      <c r="Q1056" s="108">
        <v>0</v>
      </c>
      <c r="R1056" s="108">
        <v>0</v>
      </c>
    </row>
    <row r="1057" spans="1:18" x14ac:dyDescent="0.2">
      <c r="A1057" s="120" t="s">
        <v>1486</v>
      </c>
      <c r="B1057" s="121" t="s">
        <v>1500</v>
      </c>
      <c r="C1057" s="131">
        <v>237103839.31</v>
      </c>
      <c r="D1057" s="122" t="s">
        <v>909</v>
      </c>
      <c r="E1057" s="120" t="s">
        <v>1380</v>
      </c>
      <c r="F1057" s="122" t="s">
        <v>926</v>
      </c>
      <c r="G1057" s="121" t="s">
        <v>927</v>
      </c>
      <c r="H1057" s="122">
        <v>2</v>
      </c>
      <c r="I1057" s="123">
        <v>0.05</v>
      </c>
      <c r="J1057" s="120" t="s">
        <v>1673</v>
      </c>
      <c r="K1057" s="131">
        <v>0</v>
      </c>
      <c r="L1057" s="124">
        <v>42766</v>
      </c>
      <c r="M1057" s="131">
        <v>240000000</v>
      </c>
      <c r="N1057" s="131">
        <v>0</v>
      </c>
      <c r="P1057" s="132" t="s">
        <v>466</v>
      </c>
      <c r="Q1057" s="108">
        <v>0</v>
      </c>
      <c r="R1057" s="108">
        <v>0</v>
      </c>
    </row>
    <row r="1058" spans="1:18" x14ac:dyDescent="0.2">
      <c r="A1058" s="120" t="s">
        <v>2476</v>
      </c>
      <c r="B1058" s="121" t="s">
        <v>2496</v>
      </c>
      <c r="C1058" s="131">
        <v>411453627.10000002</v>
      </c>
      <c r="D1058" s="122" t="s">
        <v>909</v>
      </c>
      <c r="E1058" s="120" t="s">
        <v>2519</v>
      </c>
      <c r="F1058" s="122" t="s">
        <v>926</v>
      </c>
      <c r="G1058" s="121" t="s">
        <v>927</v>
      </c>
      <c r="H1058" s="122">
        <v>1</v>
      </c>
      <c r="I1058" s="123">
        <v>0</v>
      </c>
      <c r="J1058" s="120" t="s">
        <v>1499</v>
      </c>
      <c r="K1058" s="131">
        <v>0</v>
      </c>
      <c r="L1058" s="124">
        <v>42766</v>
      </c>
      <c r="M1058" s="131">
        <v>0</v>
      </c>
      <c r="N1058" s="131">
        <v>0</v>
      </c>
      <c r="P1058" s="132" t="s">
        <v>466</v>
      </c>
    </row>
    <row r="1059" spans="1:18" x14ac:dyDescent="0.2">
      <c r="A1059" s="120" t="s">
        <v>3488</v>
      </c>
      <c r="B1059" s="121" t="s">
        <v>3545</v>
      </c>
      <c r="C1059" s="131">
        <v>171084337.40000001</v>
      </c>
      <c r="D1059" s="122" t="s">
        <v>909</v>
      </c>
      <c r="E1059" s="120" t="s">
        <v>996</v>
      </c>
      <c r="F1059" s="122" t="s">
        <v>926</v>
      </c>
      <c r="G1059" s="121" t="s">
        <v>927</v>
      </c>
      <c r="H1059" s="122">
        <v>2</v>
      </c>
      <c r="I1059" s="123">
        <v>0.01</v>
      </c>
      <c r="J1059" s="120" t="s">
        <v>3546</v>
      </c>
      <c r="K1059" s="131">
        <v>1710843.37</v>
      </c>
      <c r="L1059" s="124">
        <v>42766</v>
      </c>
      <c r="M1059" s="131">
        <v>0</v>
      </c>
      <c r="N1059" s="131">
        <v>0</v>
      </c>
      <c r="P1059" s="132" t="s">
        <v>466</v>
      </c>
    </row>
    <row r="1060" spans="1:18" x14ac:dyDescent="0.2">
      <c r="A1060" s="120" t="s">
        <v>3934</v>
      </c>
      <c r="B1060" s="121" t="s">
        <v>4028</v>
      </c>
      <c r="C1060" s="131">
        <v>231161088.88999999</v>
      </c>
      <c r="D1060" s="122" t="s">
        <v>909</v>
      </c>
      <c r="E1060" s="120" t="s">
        <v>1443</v>
      </c>
      <c r="F1060" s="122" t="s">
        <v>926</v>
      </c>
      <c r="G1060" s="121" t="s">
        <v>927</v>
      </c>
      <c r="H1060" s="122">
        <v>2</v>
      </c>
      <c r="I1060" s="123">
        <v>0.02</v>
      </c>
      <c r="J1060" s="120" t="s">
        <v>4029</v>
      </c>
      <c r="K1060" s="131">
        <v>4623221.78</v>
      </c>
      <c r="L1060" s="124">
        <v>42766</v>
      </c>
      <c r="M1060" s="131">
        <v>0</v>
      </c>
      <c r="N1060" s="131">
        <v>0</v>
      </c>
      <c r="P1060" s="132" t="s">
        <v>466</v>
      </c>
    </row>
    <row r="1061" spans="1:18" x14ac:dyDescent="0.2">
      <c r="A1061" s="120" t="s">
        <v>5379</v>
      </c>
      <c r="B1061" s="121" t="s">
        <v>8157</v>
      </c>
      <c r="C1061" s="131">
        <v>348350339.36000001</v>
      </c>
      <c r="D1061" s="122" t="s">
        <v>909</v>
      </c>
      <c r="E1061" s="120" t="s">
        <v>1381</v>
      </c>
      <c r="F1061" s="122" t="s">
        <v>926</v>
      </c>
      <c r="G1061" s="121" t="s">
        <v>927</v>
      </c>
      <c r="H1061" s="122">
        <v>1</v>
      </c>
      <c r="I1061" s="123">
        <v>0</v>
      </c>
      <c r="J1061" s="120" t="s">
        <v>1499</v>
      </c>
      <c r="K1061" s="131">
        <v>0</v>
      </c>
      <c r="L1061" s="124">
        <v>42766</v>
      </c>
      <c r="M1061" s="131">
        <v>0</v>
      </c>
      <c r="N1061" s="131">
        <v>0</v>
      </c>
      <c r="P1061" s="132" t="s">
        <v>466</v>
      </c>
    </row>
    <row r="1062" spans="1:18" x14ac:dyDescent="0.2">
      <c r="A1062" s="120" t="s">
        <v>6807</v>
      </c>
      <c r="B1062" s="121" t="s">
        <v>7490</v>
      </c>
      <c r="C1062" s="131">
        <v>668572226</v>
      </c>
      <c r="D1062" s="122" t="s">
        <v>909</v>
      </c>
      <c r="E1062" s="120" t="s">
        <v>7598</v>
      </c>
      <c r="F1062" s="122" t="s">
        <v>926</v>
      </c>
      <c r="G1062" s="121" t="s">
        <v>927</v>
      </c>
      <c r="H1062" s="122">
        <v>1</v>
      </c>
      <c r="I1062" s="123">
        <v>0</v>
      </c>
      <c r="J1062" s="120" t="s">
        <v>1499</v>
      </c>
      <c r="K1062" s="131">
        <v>0</v>
      </c>
      <c r="L1062" s="124">
        <v>42766</v>
      </c>
      <c r="M1062" s="131">
        <v>0</v>
      </c>
      <c r="N1062" s="131">
        <v>0</v>
      </c>
      <c r="P1062" s="132" t="s">
        <v>466</v>
      </c>
    </row>
    <row r="1063" spans="1:18" x14ac:dyDescent="0.2">
      <c r="A1063" s="120" t="s">
        <v>7036</v>
      </c>
      <c r="B1063" s="121" t="s">
        <v>1110</v>
      </c>
      <c r="C1063" s="131">
        <v>66666667.200000003</v>
      </c>
      <c r="D1063" s="122" t="s">
        <v>909</v>
      </c>
      <c r="E1063" s="120" t="s">
        <v>971</v>
      </c>
      <c r="F1063" s="122" t="s">
        <v>926</v>
      </c>
      <c r="G1063" s="121" t="s">
        <v>927</v>
      </c>
      <c r="H1063" s="122">
        <v>3</v>
      </c>
      <c r="I1063" s="123">
        <v>0.21</v>
      </c>
      <c r="J1063" s="120" t="s">
        <v>7491</v>
      </c>
      <c r="K1063" s="131">
        <v>14000000.109999999</v>
      </c>
      <c r="L1063" s="124">
        <v>42766</v>
      </c>
      <c r="M1063" s="131">
        <v>0</v>
      </c>
      <c r="N1063" s="131">
        <v>0</v>
      </c>
      <c r="P1063" s="132" t="s">
        <v>466</v>
      </c>
    </row>
    <row r="1064" spans="1:18" x14ac:dyDescent="0.2">
      <c r="A1064" s="120" t="s">
        <v>351</v>
      </c>
      <c r="B1064" s="121" t="s">
        <v>729</v>
      </c>
      <c r="C1064" s="131">
        <v>4834065609.5500002</v>
      </c>
      <c r="D1064" s="122" t="s">
        <v>909</v>
      </c>
      <c r="E1064" s="120" t="s">
        <v>992</v>
      </c>
      <c r="F1064" s="122" t="s">
        <v>926</v>
      </c>
      <c r="G1064" s="121" t="s">
        <v>927</v>
      </c>
      <c r="H1064" s="122">
        <v>2</v>
      </c>
      <c r="I1064" s="123">
        <v>0.05</v>
      </c>
      <c r="J1064" s="120" t="s">
        <v>730</v>
      </c>
      <c r="K1064" s="131">
        <v>241703280.47999999</v>
      </c>
      <c r="L1064" s="124">
        <v>42766</v>
      </c>
      <c r="M1064" s="131">
        <v>0</v>
      </c>
      <c r="N1064" s="131">
        <v>0</v>
      </c>
      <c r="P1064" s="132" t="s">
        <v>466</v>
      </c>
    </row>
    <row r="1065" spans="1:18" x14ac:dyDescent="0.2">
      <c r="A1065" s="120" t="s">
        <v>568</v>
      </c>
      <c r="B1065" s="121" t="s">
        <v>731</v>
      </c>
      <c r="C1065" s="131">
        <v>106436995.48999999</v>
      </c>
      <c r="D1065" s="122" t="s">
        <v>909</v>
      </c>
      <c r="E1065" s="120" t="s">
        <v>976</v>
      </c>
      <c r="F1065" s="122" t="s">
        <v>926</v>
      </c>
      <c r="G1065" s="121" t="s">
        <v>927</v>
      </c>
      <c r="H1065" s="122">
        <v>2</v>
      </c>
      <c r="I1065" s="123">
        <v>0.02</v>
      </c>
      <c r="J1065" s="120" t="s">
        <v>732</v>
      </c>
      <c r="K1065" s="131">
        <v>2128739.91</v>
      </c>
      <c r="L1065" s="124">
        <v>42766</v>
      </c>
      <c r="M1065" s="131">
        <v>0</v>
      </c>
      <c r="N1065" s="131">
        <v>0</v>
      </c>
      <c r="P1065" s="132" t="s">
        <v>466</v>
      </c>
    </row>
    <row r="1066" spans="1:18" x14ac:dyDescent="0.2">
      <c r="A1066" s="120" t="s">
        <v>181</v>
      </c>
      <c r="B1066" s="121" t="s">
        <v>3547</v>
      </c>
      <c r="C1066" s="131">
        <v>2133094255.3</v>
      </c>
      <c r="D1066" s="122" t="s">
        <v>909</v>
      </c>
      <c r="E1066" s="120" t="s">
        <v>2521</v>
      </c>
      <c r="F1066" s="122" t="s">
        <v>926</v>
      </c>
      <c r="G1066" s="121" t="s">
        <v>927</v>
      </c>
      <c r="H1066" s="122">
        <v>2</v>
      </c>
      <c r="I1066" s="123">
        <v>0.02</v>
      </c>
      <c r="J1066" s="120" t="s">
        <v>3548</v>
      </c>
      <c r="K1066" s="131">
        <v>42661885.109999999</v>
      </c>
      <c r="L1066" s="124">
        <v>42766</v>
      </c>
      <c r="M1066" s="131">
        <v>0</v>
      </c>
      <c r="N1066" s="131">
        <v>0</v>
      </c>
      <c r="P1066" s="132" t="s">
        <v>466</v>
      </c>
    </row>
    <row r="1067" spans="1:18" x14ac:dyDescent="0.2">
      <c r="A1067" s="120" t="s">
        <v>422</v>
      </c>
      <c r="B1067" s="121" t="s">
        <v>733</v>
      </c>
      <c r="C1067" s="131">
        <v>20000000000</v>
      </c>
      <c r="D1067" s="122" t="s">
        <v>909</v>
      </c>
      <c r="E1067" s="120" t="s">
        <v>937</v>
      </c>
      <c r="F1067" s="122" t="s">
        <v>926</v>
      </c>
      <c r="G1067" s="121" t="s">
        <v>927</v>
      </c>
      <c r="H1067" s="122">
        <v>1</v>
      </c>
      <c r="I1067" s="123">
        <v>0</v>
      </c>
      <c r="J1067" s="120" t="s">
        <v>1499</v>
      </c>
      <c r="K1067" s="131">
        <v>0</v>
      </c>
      <c r="L1067" s="124">
        <v>42766</v>
      </c>
      <c r="M1067" s="131">
        <v>0</v>
      </c>
      <c r="N1067" s="131">
        <v>0</v>
      </c>
      <c r="P1067" s="132" t="s">
        <v>466</v>
      </c>
    </row>
    <row r="1068" spans="1:18" x14ac:dyDescent="0.2">
      <c r="A1068" s="120" t="s">
        <v>428</v>
      </c>
      <c r="B1068" s="121" t="s">
        <v>734</v>
      </c>
      <c r="C1068" s="131">
        <v>6000000000</v>
      </c>
      <c r="D1068" s="122" t="s">
        <v>909</v>
      </c>
      <c r="E1068" s="120" t="s">
        <v>984</v>
      </c>
      <c r="F1068" s="122" t="s">
        <v>926</v>
      </c>
      <c r="G1068" s="121" t="s">
        <v>927</v>
      </c>
      <c r="H1068" s="122">
        <v>2</v>
      </c>
      <c r="I1068" s="123">
        <v>0.05</v>
      </c>
      <c r="J1068" s="120" t="s">
        <v>735</v>
      </c>
      <c r="K1068" s="131">
        <v>300000000</v>
      </c>
      <c r="L1068" s="124">
        <v>42766</v>
      </c>
      <c r="M1068" s="131">
        <v>0</v>
      </c>
      <c r="N1068" s="131">
        <v>0</v>
      </c>
      <c r="P1068" s="132" t="s">
        <v>466</v>
      </c>
    </row>
    <row r="1069" spans="1:18" x14ac:dyDescent="0.2">
      <c r="A1069" s="120" t="s">
        <v>445</v>
      </c>
      <c r="B1069" s="121" t="s">
        <v>736</v>
      </c>
      <c r="C1069" s="131">
        <v>1385711000</v>
      </c>
      <c r="D1069" s="122" t="s">
        <v>909</v>
      </c>
      <c r="E1069" s="120" t="s">
        <v>997</v>
      </c>
      <c r="F1069" s="122" t="s">
        <v>926</v>
      </c>
      <c r="G1069" s="121" t="s">
        <v>927</v>
      </c>
      <c r="H1069" s="122">
        <v>2</v>
      </c>
      <c r="I1069" s="123">
        <v>0.05</v>
      </c>
      <c r="J1069" s="120" t="s">
        <v>737</v>
      </c>
      <c r="K1069" s="131">
        <v>69285550</v>
      </c>
      <c r="L1069" s="124">
        <v>42766</v>
      </c>
      <c r="M1069" s="131">
        <v>0</v>
      </c>
      <c r="N1069" s="131">
        <v>0</v>
      </c>
      <c r="P1069" s="132" t="s">
        <v>466</v>
      </c>
    </row>
    <row r="1070" spans="1:18" x14ac:dyDescent="0.2">
      <c r="A1070" s="120" t="s">
        <v>157</v>
      </c>
      <c r="B1070" s="121" t="s">
        <v>738</v>
      </c>
      <c r="C1070" s="131">
        <v>30000000000</v>
      </c>
      <c r="D1070" s="122" t="s">
        <v>909</v>
      </c>
      <c r="E1070" s="120" t="s">
        <v>936</v>
      </c>
      <c r="F1070" s="122" t="s">
        <v>926</v>
      </c>
      <c r="G1070" s="121" t="s">
        <v>927</v>
      </c>
      <c r="H1070" s="122">
        <v>1</v>
      </c>
      <c r="I1070" s="123">
        <v>0</v>
      </c>
      <c r="J1070" s="120" t="s">
        <v>1499</v>
      </c>
      <c r="K1070" s="131">
        <v>0</v>
      </c>
      <c r="L1070" s="124">
        <v>42766</v>
      </c>
      <c r="M1070" s="131">
        <v>0</v>
      </c>
      <c r="N1070" s="131">
        <v>0</v>
      </c>
      <c r="P1070" s="132" t="s">
        <v>466</v>
      </c>
    </row>
    <row r="1071" spans="1:18" x14ac:dyDescent="0.2">
      <c r="A1071" s="120" t="s">
        <v>1530</v>
      </c>
      <c r="B1071" s="121" t="s">
        <v>1591</v>
      </c>
      <c r="C1071" s="131">
        <v>1050000000</v>
      </c>
      <c r="D1071" s="122" t="s">
        <v>909</v>
      </c>
      <c r="E1071" s="120" t="s">
        <v>949</v>
      </c>
      <c r="F1071" s="122" t="s">
        <v>926</v>
      </c>
      <c r="G1071" s="121" t="s">
        <v>927</v>
      </c>
      <c r="H1071" s="122">
        <v>1</v>
      </c>
      <c r="I1071" s="123">
        <v>0</v>
      </c>
      <c r="J1071" s="120" t="s">
        <v>1592</v>
      </c>
      <c r="K1071" s="131">
        <v>0</v>
      </c>
      <c r="L1071" s="124">
        <v>42766</v>
      </c>
      <c r="M1071" s="131">
        <v>0</v>
      </c>
      <c r="N1071" s="131">
        <v>0</v>
      </c>
      <c r="P1071" s="132" t="s">
        <v>466</v>
      </c>
    </row>
    <row r="1072" spans="1:18" x14ac:dyDescent="0.2">
      <c r="A1072" s="120" t="s">
        <v>2365</v>
      </c>
      <c r="B1072" s="121" t="s">
        <v>704</v>
      </c>
      <c r="C1072" s="131">
        <v>97769600</v>
      </c>
      <c r="D1072" s="122" t="s">
        <v>909</v>
      </c>
      <c r="E1072" s="120" t="s">
        <v>977</v>
      </c>
      <c r="F1072" s="122" t="s">
        <v>926</v>
      </c>
      <c r="G1072" s="121" t="s">
        <v>927</v>
      </c>
      <c r="H1072" s="122">
        <v>2</v>
      </c>
      <c r="I1072" s="123">
        <v>0.01</v>
      </c>
      <c r="J1072" s="120" t="s">
        <v>2381</v>
      </c>
      <c r="K1072" s="131">
        <v>977696</v>
      </c>
      <c r="L1072" s="124">
        <v>42766</v>
      </c>
      <c r="M1072" s="131">
        <v>0</v>
      </c>
      <c r="N1072" s="131">
        <v>0</v>
      </c>
      <c r="P1072" s="132" t="s">
        <v>466</v>
      </c>
    </row>
    <row r="1073" spans="1:18" x14ac:dyDescent="0.2">
      <c r="A1073" s="120" t="s">
        <v>2630</v>
      </c>
      <c r="B1073" s="121" t="s">
        <v>2641</v>
      </c>
      <c r="C1073" s="131">
        <v>22748177921.75</v>
      </c>
      <c r="D1073" s="122" t="s">
        <v>909</v>
      </c>
      <c r="E1073" s="120" t="s">
        <v>2669</v>
      </c>
      <c r="F1073" s="122" t="s">
        <v>926</v>
      </c>
      <c r="G1073" s="121" t="s">
        <v>927</v>
      </c>
      <c r="H1073" s="122">
        <v>2</v>
      </c>
      <c r="I1073" s="123">
        <v>0.01</v>
      </c>
      <c r="J1073" s="120" t="s">
        <v>5297</v>
      </c>
      <c r="K1073" s="131">
        <v>226012797.52000001</v>
      </c>
      <c r="L1073" s="124">
        <v>42766</v>
      </c>
      <c r="M1073" s="131">
        <v>0</v>
      </c>
      <c r="N1073" s="131">
        <v>293796339.06999999</v>
      </c>
      <c r="P1073" s="132" t="s">
        <v>466</v>
      </c>
      <c r="Q1073" s="108">
        <v>0</v>
      </c>
      <c r="R1073" s="108">
        <v>0</v>
      </c>
    </row>
    <row r="1074" spans="1:18" x14ac:dyDescent="0.2">
      <c r="A1074" s="120" t="s">
        <v>3134</v>
      </c>
      <c r="B1074" s="121" t="s">
        <v>3326</v>
      </c>
      <c r="C1074" s="131">
        <v>200000000</v>
      </c>
      <c r="D1074" s="122" t="s">
        <v>909</v>
      </c>
      <c r="E1074" s="120" t="s">
        <v>1001</v>
      </c>
      <c r="F1074" s="122" t="s">
        <v>926</v>
      </c>
      <c r="G1074" s="121" t="s">
        <v>927</v>
      </c>
      <c r="H1074" s="122">
        <v>1</v>
      </c>
      <c r="I1074" s="123">
        <v>0</v>
      </c>
      <c r="J1074" s="120" t="s">
        <v>1499</v>
      </c>
      <c r="K1074" s="131">
        <v>0</v>
      </c>
      <c r="L1074" s="124">
        <v>42766</v>
      </c>
      <c r="M1074" s="131">
        <v>0</v>
      </c>
      <c r="N1074" s="131">
        <v>0</v>
      </c>
      <c r="P1074" s="132" t="s">
        <v>466</v>
      </c>
    </row>
    <row r="1075" spans="1:18" x14ac:dyDescent="0.2">
      <c r="A1075" s="120" t="s">
        <v>3709</v>
      </c>
      <c r="B1075" s="121" t="s">
        <v>3783</v>
      </c>
      <c r="C1075" s="131">
        <v>10000000000</v>
      </c>
      <c r="D1075" s="122" t="s">
        <v>909</v>
      </c>
      <c r="E1075" s="120" t="s">
        <v>968</v>
      </c>
      <c r="F1075" s="122" t="s">
        <v>926</v>
      </c>
      <c r="G1075" s="121" t="s">
        <v>927</v>
      </c>
      <c r="H1075" s="122">
        <v>1</v>
      </c>
      <c r="I1075" s="123">
        <v>0</v>
      </c>
      <c r="J1075" s="120" t="s">
        <v>1499</v>
      </c>
      <c r="K1075" s="131">
        <v>0</v>
      </c>
      <c r="L1075" s="124">
        <v>42766</v>
      </c>
      <c r="M1075" s="131">
        <v>0</v>
      </c>
      <c r="N1075" s="131">
        <v>0</v>
      </c>
      <c r="P1075" s="132" t="s">
        <v>466</v>
      </c>
    </row>
    <row r="1076" spans="1:18" x14ac:dyDescent="0.2">
      <c r="A1076" s="120" t="s">
        <v>3745</v>
      </c>
      <c r="B1076" s="121" t="s">
        <v>3784</v>
      </c>
      <c r="C1076" s="131">
        <v>30000000000</v>
      </c>
      <c r="D1076" s="122" t="s">
        <v>909</v>
      </c>
      <c r="E1076" s="120" t="s">
        <v>937</v>
      </c>
      <c r="F1076" s="122" t="s">
        <v>926</v>
      </c>
      <c r="G1076" s="121" t="s">
        <v>927</v>
      </c>
      <c r="H1076" s="122">
        <v>1</v>
      </c>
      <c r="I1076" s="123">
        <v>0</v>
      </c>
      <c r="J1076" s="120" t="s">
        <v>1499</v>
      </c>
      <c r="K1076" s="131">
        <v>0</v>
      </c>
      <c r="L1076" s="124">
        <v>42766</v>
      </c>
      <c r="M1076" s="131">
        <v>0</v>
      </c>
      <c r="N1076" s="131">
        <v>0</v>
      </c>
      <c r="P1076" s="132" t="s">
        <v>466</v>
      </c>
    </row>
    <row r="1077" spans="1:18" x14ac:dyDescent="0.2">
      <c r="A1077" s="120" t="s">
        <v>4125</v>
      </c>
      <c r="B1077" s="121" t="s">
        <v>4888</v>
      </c>
      <c r="C1077" s="131">
        <v>10992036363.360001</v>
      </c>
      <c r="D1077" s="122" t="s">
        <v>909</v>
      </c>
      <c r="E1077" s="120" t="s">
        <v>1002</v>
      </c>
      <c r="F1077" s="122" t="s">
        <v>926</v>
      </c>
      <c r="G1077" s="121" t="s">
        <v>927</v>
      </c>
      <c r="H1077" s="122">
        <v>1</v>
      </c>
      <c r="I1077" s="123">
        <v>0</v>
      </c>
      <c r="J1077" s="120" t="s">
        <v>1499</v>
      </c>
      <c r="K1077" s="131">
        <v>0</v>
      </c>
      <c r="L1077" s="124">
        <v>42766</v>
      </c>
      <c r="M1077" s="131">
        <v>0</v>
      </c>
      <c r="N1077" s="131">
        <v>0</v>
      </c>
      <c r="P1077" s="132" t="s">
        <v>466</v>
      </c>
    </row>
    <row r="1078" spans="1:18" x14ac:dyDescent="0.2">
      <c r="A1078" s="120" t="s">
        <v>6017</v>
      </c>
      <c r="B1078" s="121" t="s">
        <v>4552</v>
      </c>
      <c r="C1078" s="131">
        <v>13365086716.35</v>
      </c>
      <c r="D1078" s="122" t="s">
        <v>909</v>
      </c>
      <c r="E1078" s="120" t="s">
        <v>4649</v>
      </c>
      <c r="F1078" s="122" t="s">
        <v>926</v>
      </c>
      <c r="G1078" s="121" t="s">
        <v>927</v>
      </c>
      <c r="H1078" s="122">
        <v>3</v>
      </c>
      <c r="I1078" s="123">
        <v>0.21</v>
      </c>
      <c r="J1078" s="120" t="s">
        <v>6552</v>
      </c>
      <c r="K1078" s="131">
        <v>2806668210.4299998</v>
      </c>
      <c r="L1078" s="124">
        <v>42766</v>
      </c>
      <c r="M1078" s="131">
        <v>0</v>
      </c>
      <c r="N1078" s="131">
        <v>0</v>
      </c>
      <c r="P1078" s="132" t="s">
        <v>466</v>
      </c>
    </row>
    <row r="1079" spans="1:18" x14ac:dyDescent="0.2">
      <c r="A1079" s="120" t="s">
        <v>4151</v>
      </c>
      <c r="B1079" s="121" t="s">
        <v>4497</v>
      </c>
      <c r="C1079" s="131">
        <v>2158939370</v>
      </c>
      <c r="D1079" s="122" t="s">
        <v>909</v>
      </c>
      <c r="E1079" s="120" t="s">
        <v>4596</v>
      </c>
      <c r="F1079" s="122" t="s">
        <v>926</v>
      </c>
      <c r="G1079" s="121" t="s">
        <v>927</v>
      </c>
      <c r="H1079" s="122">
        <v>3</v>
      </c>
      <c r="I1079" s="123">
        <v>0.25</v>
      </c>
      <c r="J1079" s="120" t="s">
        <v>5298</v>
      </c>
      <c r="K1079" s="131">
        <v>539734842.5</v>
      </c>
      <c r="L1079" s="124">
        <v>42766</v>
      </c>
      <c r="M1079" s="131">
        <v>0</v>
      </c>
      <c r="N1079" s="131">
        <v>0</v>
      </c>
      <c r="P1079" s="132" t="s">
        <v>466</v>
      </c>
    </row>
    <row r="1080" spans="1:18" x14ac:dyDescent="0.2">
      <c r="A1080" s="120" t="s">
        <v>4761</v>
      </c>
      <c r="B1080" s="121" t="s">
        <v>4827</v>
      </c>
      <c r="C1080" s="131">
        <v>1813641784.21</v>
      </c>
      <c r="D1080" s="122" t="s">
        <v>909</v>
      </c>
      <c r="E1080" s="120" t="s">
        <v>938</v>
      </c>
      <c r="F1080" s="122" t="s">
        <v>926</v>
      </c>
      <c r="G1080" s="121" t="s">
        <v>927</v>
      </c>
      <c r="H1080" s="122">
        <v>1</v>
      </c>
      <c r="I1080" s="123">
        <v>0</v>
      </c>
      <c r="J1080" s="120" t="s">
        <v>1499</v>
      </c>
      <c r="K1080" s="131">
        <v>0</v>
      </c>
      <c r="L1080" s="124">
        <v>42766</v>
      </c>
      <c r="M1080" s="131">
        <v>0</v>
      </c>
      <c r="N1080" s="131">
        <v>0</v>
      </c>
      <c r="P1080" s="132" t="s">
        <v>466</v>
      </c>
    </row>
    <row r="1081" spans="1:18" x14ac:dyDescent="0.2">
      <c r="A1081" s="120" t="s">
        <v>5216</v>
      </c>
      <c r="B1081" s="121" t="s">
        <v>5299</v>
      </c>
      <c r="C1081" s="131">
        <v>37905390</v>
      </c>
      <c r="D1081" s="122" t="s">
        <v>909</v>
      </c>
      <c r="E1081" s="120" t="s">
        <v>1001</v>
      </c>
      <c r="F1081" s="122" t="s">
        <v>926</v>
      </c>
      <c r="G1081" s="121" t="s">
        <v>927</v>
      </c>
      <c r="H1081" s="122">
        <v>1</v>
      </c>
      <c r="I1081" s="123">
        <v>0</v>
      </c>
      <c r="J1081" s="120" t="s">
        <v>1499</v>
      </c>
      <c r="K1081" s="131">
        <v>0</v>
      </c>
      <c r="L1081" s="124">
        <v>42766</v>
      </c>
      <c r="M1081" s="131">
        <v>0</v>
      </c>
      <c r="N1081" s="131">
        <v>0</v>
      </c>
      <c r="P1081" s="132" t="s">
        <v>466</v>
      </c>
    </row>
    <row r="1082" spans="1:18" x14ac:dyDescent="0.2">
      <c r="A1082" s="120" t="s">
        <v>5748</v>
      </c>
      <c r="B1082" s="121" t="s">
        <v>5879</v>
      </c>
      <c r="C1082" s="131">
        <v>121649292.41</v>
      </c>
      <c r="D1082" s="122" t="s">
        <v>909</v>
      </c>
      <c r="E1082" s="120" t="s">
        <v>3214</v>
      </c>
      <c r="F1082" s="122" t="s">
        <v>926</v>
      </c>
      <c r="G1082" s="121" t="s">
        <v>927</v>
      </c>
      <c r="H1082" s="122">
        <v>1</v>
      </c>
      <c r="I1082" s="123">
        <v>0</v>
      </c>
      <c r="J1082" s="120" t="s">
        <v>1499</v>
      </c>
      <c r="K1082" s="131">
        <v>0</v>
      </c>
      <c r="L1082" s="124">
        <v>42766</v>
      </c>
      <c r="M1082" s="131">
        <v>0</v>
      </c>
      <c r="N1082" s="131">
        <v>0</v>
      </c>
      <c r="P1082" s="132" t="s">
        <v>466</v>
      </c>
    </row>
    <row r="1083" spans="1:18" x14ac:dyDescent="0.2">
      <c r="A1083" s="120" t="s">
        <v>6012</v>
      </c>
      <c r="B1083" s="121" t="s">
        <v>6553</v>
      </c>
      <c r="C1083" s="131">
        <v>5544076643.8199997</v>
      </c>
      <c r="D1083" s="122" t="s">
        <v>909</v>
      </c>
      <c r="E1083" s="120" t="s">
        <v>4648</v>
      </c>
      <c r="F1083" s="122" t="s">
        <v>926</v>
      </c>
      <c r="G1083" s="121" t="s">
        <v>927</v>
      </c>
      <c r="H1083" s="122">
        <v>3</v>
      </c>
      <c r="I1083" s="123">
        <v>0.21</v>
      </c>
      <c r="J1083" s="120" t="s">
        <v>6554</v>
      </c>
      <c r="K1083" s="131">
        <v>1164256095.2</v>
      </c>
      <c r="L1083" s="124">
        <v>42766</v>
      </c>
      <c r="M1083" s="131">
        <v>0</v>
      </c>
      <c r="N1083" s="131">
        <v>0</v>
      </c>
      <c r="P1083" s="132" t="s">
        <v>466</v>
      </c>
    </row>
    <row r="1084" spans="1:18" x14ac:dyDescent="0.2">
      <c r="A1084" s="120" t="s">
        <v>6886</v>
      </c>
      <c r="B1084" s="121" t="s">
        <v>7492</v>
      </c>
      <c r="C1084" s="131">
        <v>5000000000</v>
      </c>
      <c r="D1084" s="122" t="s">
        <v>909</v>
      </c>
      <c r="E1084" s="120" t="s">
        <v>994</v>
      </c>
      <c r="F1084" s="122" t="s">
        <v>926</v>
      </c>
      <c r="G1084" s="121" t="s">
        <v>927</v>
      </c>
      <c r="H1084" s="122">
        <v>1</v>
      </c>
      <c r="I1084" s="123">
        <v>0</v>
      </c>
      <c r="J1084" s="120" t="s">
        <v>1499</v>
      </c>
      <c r="K1084" s="131">
        <v>0</v>
      </c>
      <c r="L1084" s="124">
        <v>42766</v>
      </c>
      <c r="M1084" s="131">
        <v>0</v>
      </c>
      <c r="N1084" s="131">
        <v>0</v>
      </c>
      <c r="P1084" s="132" t="s">
        <v>466</v>
      </c>
    </row>
    <row r="1085" spans="1:18" x14ac:dyDescent="0.2">
      <c r="A1085" s="120" t="s">
        <v>7099</v>
      </c>
      <c r="B1085" s="121" t="s">
        <v>7493</v>
      </c>
      <c r="C1085" s="131">
        <v>214302303.40000001</v>
      </c>
      <c r="D1085" s="122" t="s">
        <v>909</v>
      </c>
      <c r="E1085" s="120" t="s">
        <v>4601</v>
      </c>
      <c r="F1085" s="122" t="s">
        <v>926</v>
      </c>
      <c r="G1085" s="121" t="s">
        <v>927</v>
      </c>
      <c r="H1085" s="122">
        <v>3</v>
      </c>
      <c r="I1085" s="123">
        <v>0.21</v>
      </c>
      <c r="J1085" s="120" t="s">
        <v>7494</v>
      </c>
      <c r="K1085" s="131">
        <v>45003483.710000001</v>
      </c>
      <c r="L1085" s="124">
        <v>42766</v>
      </c>
      <c r="M1085" s="131">
        <v>0</v>
      </c>
      <c r="N1085" s="131">
        <v>0</v>
      </c>
      <c r="P1085" s="132" t="s">
        <v>466</v>
      </c>
    </row>
    <row r="1086" spans="1:18" x14ac:dyDescent="0.2">
      <c r="A1086" s="120" t="s">
        <v>5500</v>
      </c>
      <c r="B1086" s="121" t="s">
        <v>5564</v>
      </c>
      <c r="C1086" s="131">
        <v>102200000</v>
      </c>
      <c r="D1086" s="122" t="s">
        <v>909</v>
      </c>
      <c r="E1086" s="120" t="s">
        <v>466</v>
      </c>
      <c r="F1086" s="122" t="s">
        <v>926</v>
      </c>
      <c r="G1086" s="121" t="s">
        <v>927</v>
      </c>
      <c r="H1086" s="122">
        <v>1</v>
      </c>
      <c r="I1086" s="123">
        <v>0</v>
      </c>
      <c r="J1086" s="120" t="s">
        <v>1499</v>
      </c>
      <c r="K1086" s="131">
        <v>0</v>
      </c>
      <c r="L1086" s="124">
        <v>42766</v>
      </c>
      <c r="M1086" s="131">
        <v>0</v>
      </c>
      <c r="N1086" s="131">
        <v>34263000</v>
      </c>
      <c r="P1086" s="132" t="s">
        <v>466</v>
      </c>
      <c r="Q1086" s="108">
        <v>0</v>
      </c>
      <c r="R1086" s="108">
        <v>0</v>
      </c>
    </row>
    <row r="1087" spans="1:18" x14ac:dyDescent="0.2">
      <c r="A1087" s="120" t="s">
        <v>7777</v>
      </c>
      <c r="B1087" s="121" t="s">
        <v>8158</v>
      </c>
      <c r="C1087" s="131">
        <v>250000000</v>
      </c>
      <c r="D1087" s="122" t="s">
        <v>909</v>
      </c>
      <c r="E1087" s="120" t="s">
        <v>466</v>
      </c>
      <c r="F1087" s="122" t="s">
        <v>926</v>
      </c>
      <c r="G1087" s="121" t="s">
        <v>927</v>
      </c>
      <c r="H1087" s="122">
        <v>1</v>
      </c>
      <c r="I1087" s="123">
        <v>0</v>
      </c>
      <c r="J1087" s="120" t="s">
        <v>1499</v>
      </c>
      <c r="K1087" s="131">
        <v>0</v>
      </c>
      <c r="L1087" s="124">
        <v>42766</v>
      </c>
      <c r="M1087" s="131">
        <v>0</v>
      </c>
      <c r="N1087" s="131">
        <v>0</v>
      </c>
      <c r="P1087" s="132" t="s">
        <v>466</v>
      </c>
    </row>
    <row r="1088" spans="1:18" x14ac:dyDescent="0.2">
      <c r="A1088" s="120" t="s">
        <v>6118</v>
      </c>
      <c r="B1088" s="121" t="s">
        <v>6555</v>
      </c>
      <c r="C1088" s="131">
        <v>3397600000</v>
      </c>
      <c r="D1088" s="122" t="s">
        <v>909</v>
      </c>
      <c r="E1088" s="120" t="s">
        <v>466</v>
      </c>
      <c r="F1088" s="122" t="s">
        <v>926</v>
      </c>
      <c r="G1088" s="121" t="s">
        <v>927</v>
      </c>
      <c r="H1088" s="122">
        <v>2</v>
      </c>
      <c r="I1088" s="123">
        <v>0.03</v>
      </c>
      <c r="J1088" s="120" t="s">
        <v>6556</v>
      </c>
      <c r="K1088" s="131">
        <v>101928000</v>
      </c>
      <c r="L1088" s="124">
        <v>42766</v>
      </c>
      <c r="M1088" s="131">
        <v>0</v>
      </c>
      <c r="N1088" s="131">
        <v>2260754155.4699998</v>
      </c>
      <c r="P1088" s="132" t="s">
        <v>466</v>
      </c>
      <c r="Q1088" s="108">
        <v>0</v>
      </c>
      <c r="R1088" s="108">
        <v>0</v>
      </c>
    </row>
    <row r="1089" spans="1:18" x14ac:dyDescent="0.2">
      <c r="A1089" s="120" t="s">
        <v>6082</v>
      </c>
      <c r="B1089" s="121" t="s">
        <v>6557</v>
      </c>
      <c r="C1089" s="131">
        <v>57936072.880000003</v>
      </c>
      <c r="D1089" s="122" t="s">
        <v>909</v>
      </c>
      <c r="E1089" s="120" t="s">
        <v>466</v>
      </c>
      <c r="F1089" s="122" t="s">
        <v>926</v>
      </c>
      <c r="G1089" s="121" t="s">
        <v>927</v>
      </c>
      <c r="H1089" s="122">
        <v>1</v>
      </c>
      <c r="I1089" s="123">
        <v>0</v>
      </c>
      <c r="J1089" s="120" t="s">
        <v>1499</v>
      </c>
      <c r="K1089" s="131">
        <v>0</v>
      </c>
      <c r="L1089" s="124">
        <v>42766</v>
      </c>
      <c r="M1089" s="131">
        <v>0</v>
      </c>
      <c r="N1089" s="131">
        <v>0</v>
      </c>
      <c r="P1089" s="132" t="s">
        <v>466</v>
      </c>
    </row>
    <row r="1090" spans="1:18" x14ac:dyDescent="0.2">
      <c r="A1090" s="120" t="s">
        <v>192</v>
      </c>
      <c r="B1090" s="121" t="s">
        <v>739</v>
      </c>
      <c r="C1090" s="131">
        <v>17124723.510000002</v>
      </c>
      <c r="D1090" s="122" t="s">
        <v>909</v>
      </c>
      <c r="E1090" s="120" t="s">
        <v>989</v>
      </c>
      <c r="F1090" s="122" t="s">
        <v>926</v>
      </c>
      <c r="G1090" s="121" t="s">
        <v>927</v>
      </c>
      <c r="H1090" s="122">
        <v>1</v>
      </c>
      <c r="I1090" s="123">
        <v>0</v>
      </c>
      <c r="J1090" s="120" t="s">
        <v>1499</v>
      </c>
      <c r="K1090" s="131">
        <v>0</v>
      </c>
      <c r="L1090" s="124">
        <v>42766</v>
      </c>
      <c r="M1090" s="131">
        <v>0</v>
      </c>
      <c r="N1090" s="131">
        <v>0</v>
      </c>
      <c r="P1090" s="132" t="s">
        <v>466</v>
      </c>
    </row>
    <row r="1091" spans="1:18" x14ac:dyDescent="0.2">
      <c r="A1091" s="120" t="s">
        <v>1086</v>
      </c>
      <c r="B1091" s="121" t="s">
        <v>1111</v>
      </c>
      <c r="C1091" s="131">
        <v>192941000</v>
      </c>
      <c r="D1091" s="122" t="s">
        <v>909</v>
      </c>
      <c r="E1091" s="120" t="s">
        <v>971</v>
      </c>
      <c r="F1091" s="122" t="s">
        <v>926</v>
      </c>
      <c r="G1091" s="121" t="s">
        <v>927</v>
      </c>
      <c r="H1091" s="122">
        <v>3</v>
      </c>
      <c r="I1091" s="123">
        <v>0.21</v>
      </c>
      <c r="J1091" s="120" t="s">
        <v>2382</v>
      </c>
      <c r="K1091" s="131">
        <v>40517610</v>
      </c>
      <c r="L1091" s="124">
        <v>42766</v>
      </c>
      <c r="M1091" s="131">
        <v>0</v>
      </c>
      <c r="N1091" s="131">
        <v>0</v>
      </c>
      <c r="P1091" s="132" t="s">
        <v>466</v>
      </c>
    </row>
    <row r="1092" spans="1:18" x14ac:dyDescent="0.2">
      <c r="A1092" s="120" t="s">
        <v>1153</v>
      </c>
      <c r="B1092" s="121" t="s">
        <v>2497</v>
      </c>
      <c r="C1092" s="131">
        <v>302325581.33999997</v>
      </c>
      <c r="D1092" s="122" t="s">
        <v>909</v>
      </c>
      <c r="E1092" s="120" t="s">
        <v>965</v>
      </c>
      <c r="F1092" s="122" t="s">
        <v>926</v>
      </c>
      <c r="G1092" s="121" t="s">
        <v>927</v>
      </c>
      <c r="H1092" s="122">
        <v>2</v>
      </c>
      <c r="I1092" s="123">
        <v>0.01</v>
      </c>
      <c r="J1092" s="120" t="s">
        <v>2498</v>
      </c>
      <c r="K1092" s="131">
        <v>2605912.59</v>
      </c>
      <c r="L1092" s="124">
        <v>42766</v>
      </c>
      <c r="M1092" s="131">
        <v>0</v>
      </c>
      <c r="N1092" s="131">
        <v>83468644</v>
      </c>
      <c r="P1092" s="132" t="s">
        <v>466</v>
      </c>
      <c r="Q1092" s="108">
        <v>0</v>
      </c>
      <c r="R1092" s="108">
        <v>0</v>
      </c>
    </row>
    <row r="1093" spans="1:18" x14ac:dyDescent="0.2">
      <c r="A1093" s="120" t="s">
        <v>1343</v>
      </c>
      <c r="B1093" s="121" t="s">
        <v>1371</v>
      </c>
      <c r="C1093" s="131">
        <v>60000000</v>
      </c>
      <c r="D1093" s="122" t="s">
        <v>909</v>
      </c>
      <c r="E1093" s="120" t="s">
        <v>971</v>
      </c>
      <c r="F1093" s="122" t="s">
        <v>926</v>
      </c>
      <c r="G1093" s="121" t="s">
        <v>927</v>
      </c>
      <c r="H1093" s="122">
        <v>3</v>
      </c>
      <c r="I1093" s="123">
        <v>0.21</v>
      </c>
      <c r="J1093" s="120" t="s">
        <v>2383</v>
      </c>
      <c r="K1093" s="131">
        <v>12600000</v>
      </c>
      <c r="L1093" s="124">
        <v>42766</v>
      </c>
      <c r="M1093" s="131">
        <v>0</v>
      </c>
      <c r="N1093" s="131">
        <v>0</v>
      </c>
      <c r="P1093" s="132" t="s">
        <v>466</v>
      </c>
    </row>
    <row r="1094" spans="1:18" x14ac:dyDescent="0.2">
      <c r="A1094" s="120" t="s">
        <v>1462</v>
      </c>
      <c r="B1094" s="121" t="s">
        <v>1472</v>
      </c>
      <c r="C1094" s="131">
        <v>708119148.96000004</v>
      </c>
      <c r="D1094" s="122" t="s">
        <v>909</v>
      </c>
      <c r="E1094" s="120" t="s">
        <v>1479</v>
      </c>
      <c r="F1094" s="122" t="s">
        <v>926</v>
      </c>
      <c r="G1094" s="121" t="s">
        <v>927</v>
      </c>
      <c r="H1094" s="122">
        <v>1</v>
      </c>
      <c r="I1094" s="123">
        <v>0</v>
      </c>
      <c r="J1094" s="120" t="s">
        <v>1499</v>
      </c>
      <c r="K1094" s="131">
        <v>0</v>
      </c>
      <c r="L1094" s="124">
        <v>42766</v>
      </c>
      <c r="M1094" s="131">
        <v>0</v>
      </c>
      <c r="N1094" s="131">
        <v>0</v>
      </c>
      <c r="P1094" s="132" t="s">
        <v>466</v>
      </c>
    </row>
    <row r="1095" spans="1:18" x14ac:dyDescent="0.2">
      <c r="A1095" s="120" t="s">
        <v>2323</v>
      </c>
      <c r="B1095" s="121" t="s">
        <v>2384</v>
      </c>
      <c r="C1095" s="131">
        <v>76470588.239999995</v>
      </c>
      <c r="D1095" s="122" t="s">
        <v>909</v>
      </c>
      <c r="E1095" s="120" t="s">
        <v>1011</v>
      </c>
      <c r="F1095" s="122" t="s">
        <v>926</v>
      </c>
      <c r="G1095" s="121" t="s">
        <v>927</v>
      </c>
      <c r="H1095" s="122">
        <v>1</v>
      </c>
      <c r="I1095" s="123">
        <v>0</v>
      </c>
      <c r="J1095" s="120" t="s">
        <v>1499</v>
      </c>
      <c r="K1095" s="131">
        <v>0</v>
      </c>
      <c r="L1095" s="124">
        <v>42766</v>
      </c>
      <c r="M1095" s="131">
        <v>0</v>
      </c>
      <c r="N1095" s="131">
        <v>0</v>
      </c>
      <c r="P1095" s="132" t="s">
        <v>466</v>
      </c>
    </row>
    <row r="1096" spans="1:18" x14ac:dyDescent="0.2">
      <c r="A1096" s="120" t="s">
        <v>2474</v>
      </c>
      <c r="B1096" s="121" t="s">
        <v>2499</v>
      </c>
      <c r="C1096" s="131">
        <v>98422247.819999993</v>
      </c>
      <c r="D1096" s="122" t="s">
        <v>909</v>
      </c>
      <c r="E1096" s="120" t="s">
        <v>989</v>
      </c>
      <c r="F1096" s="122" t="s">
        <v>926</v>
      </c>
      <c r="G1096" s="121" t="s">
        <v>927</v>
      </c>
      <c r="H1096" s="122">
        <v>1</v>
      </c>
      <c r="I1096" s="123">
        <v>0</v>
      </c>
      <c r="J1096" s="120" t="s">
        <v>1499</v>
      </c>
      <c r="K1096" s="131">
        <v>0</v>
      </c>
      <c r="L1096" s="124">
        <v>42766</v>
      </c>
      <c r="M1096" s="131">
        <v>0</v>
      </c>
      <c r="N1096" s="131">
        <v>0</v>
      </c>
      <c r="P1096" s="132" t="s">
        <v>466</v>
      </c>
    </row>
    <row r="1097" spans="1:18" x14ac:dyDescent="0.2">
      <c r="A1097" s="120" t="s">
        <v>3283</v>
      </c>
      <c r="B1097" s="121" t="s">
        <v>3327</v>
      </c>
      <c r="C1097" s="131">
        <v>752000000</v>
      </c>
      <c r="D1097" s="122" t="s">
        <v>909</v>
      </c>
      <c r="E1097" s="120" t="s">
        <v>3206</v>
      </c>
      <c r="F1097" s="122" t="s">
        <v>926</v>
      </c>
      <c r="G1097" s="121" t="s">
        <v>927</v>
      </c>
      <c r="H1097" s="122">
        <v>1</v>
      </c>
      <c r="I1097" s="123">
        <v>0</v>
      </c>
      <c r="J1097" s="120" t="s">
        <v>1499</v>
      </c>
      <c r="K1097" s="131">
        <v>0</v>
      </c>
      <c r="L1097" s="124">
        <v>42766</v>
      </c>
      <c r="M1097" s="131">
        <v>0</v>
      </c>
      <c r="N1097" s="131">
        <v>0</v>
      </c>
      <c r="P1097" s="132" t="s">
        <v>466</v>
      </c>
    </row>
    <row r="1098" spans="1:18" x14ac:dyDescent="0.2">
      <c r="A1098" s="120" t="s">
        <v>5175</v>
      </c>
      <c r="B1098" s="121" t="s">
        <v>5300</v>
      </c>
      <c r="C1098" s="131">
        <v>99999999.989999995</v>
      </c>
      <c r="D1098" s="122" t="s">
        <v>909</v>
      </c>
      <c r="E1098" s="120" t="s">
        <v>5366</v>
      </c>
      <c r="F1098" s="122" t="s">
        <v>926</v>
      </c>
      <c r="G1098" s="121" t="s">
        <v>927</v>
      </c>
      <c r="H1098" s="122">
        <v>1</v>
      </c>
      <c r="I1098" s="123">
        <v>0</v>
      </c>
      <c r="J1098" s="120" t="s">
        <v>1499</v>
      </c>
      <c r="K1098" s="131">
        <v>0</v>
      </c>
      <c r="L1098" s="124">
        <v>42766</v>
      </c>
      <c r="M1098" s="131">
        <v>0</v>
      </c>
      <c r="N1098" s="131">
        <v>0</v>
      </c>
      <c r="P1098" s="132" t="s">
        <v>466</v>
      </c>
    </row>
    <row r="1099" spans="1:18" x14ac:dyDescent="0.2">
      <c r="A1099" s="120" t="s">
        <v>6429</v>
      </c>
      <c r="B1099" s="121" t="s">
        <v>6558</v>
      </c>
      <c r="C1099" s="131">
        <v>22183941.219999999</v>
      </c>
      <c r="D1099" s="122" t="s">
        <v>909</v>
      </c>
      <c r="E1099" s="120" t="s">
        <v>2519</v>
      </c>
      <c r="F1099" s="122" t="s">
        <v>926</v>
      </c>
      <c r="G1099" s="121" t="s">
        <v>927</v>
      </c>
      <c r="H1099" s="122">
        <v>1</v>
      </c>
      <c r="I1099" s="123">
        <v>0</v>
      </c>
      <c r="J1099" s="120" t="s">
        <v>1499</v>
      </c>
      <c r="K1099" s="131">
        <v>0</v>
      </c>
      <c r="L1099" s="124">
        <v>42766</v>
      </c>
      <c r="M1099" s="131">
        <v>0</v>
      </c>
      <c r="N1099" s="131">
        <v>0</v>
      </c>
      <c r="P1099" s="132" t="s">
        <v>466</v>
      </c>
    </row>
    <row r="1100" spans="1:18" x14ac:dyDescent="0.2">
      <c r="A1100" s="120" t="s">
        <v>7035</v>
      </c>
      <c r="B1100" s="121" t="s">
        <v>1108</v>
      </c>
      <c r="C1100" s="131">
        <v>146666667.19999999</v>
      </c>
      <c r="D1100" s="122" t="s">
        <v>909</v>
      </c>
      <c r="E1100" s="120" t="s">
        <v>971</v>
      </c>
      <c r="F1100" s="122" t="s">
        <v>926</v>
      </c>
      <c r="G1100" s="121" t="s">
        <v>927</v>
      </c>
      <c r="H1100" s="122">
        <v>3</v>
      </c>
      <c r="I1100" s="123">
        <v>0.21</v>
      </c>
      <c r="J1100" s="120" t="s">
        <v>7495</v>
      </c>
      <c r="K1100" s="131">
        <v>30800000.109999999</v>
      </c>
      <c r="L1100" s="124">
        <v>42766</v>
      </c>
      <c r="M1100" s="131">
        <v>0</v>
      </c>
      <c r="N1100" s="131">
        <v>0</v>
      </c>
      <c r="P1100" s="132" t="s">
        <v>466</v>
      </c>
    </row>
    <row r="1101" spans="1:18" x14ac:dyDescent="0.2">
      <c r="A1101" s="120" t="s">
        <v>122</v>
      </c>
      <c r="B1101" s="121" t="s">
        <v>741</v>
      </c>
      <c r="C1101" s="131">
        <v>154891225.84999999</v>
      </c>
      <c r="D1101" s="122" t="s">
        <v>909</v>
      </c>
      <c r="E1101" s="120" t="s">
        <v>991</v>
      </c>
      <c r="F1101" s="122" t="s">
        <v>926</v>
      </c>
      <c r="G1101" s="121" t="s">
        <v>927</v>
      </c>
      <c r="H1101" s="122">
        <v>2</v>
      </c>
      <c r="I1101" s="123">
        <v>0.05</v>
      </c>
      <c r="J1101" s="120" t="s">
        <v>742</v>
      </c>
      <c r="K1101" s="131">
        <v>7744561.29</v>
      </c>
      <c r="L1101" s="124">
        <v>42766</v>
      </c>
      <c r="M1101" s="131">
        <v>0</v>
      </c>
      <c r="N1101" s="131">
        <v>0</v>
      </c>
      <c r="P1101" s="132" t="s">
        <v>466</v>
      </c>
    </row>
    <row r="1102" spans="1:18" x14ac:dyDescent="0.2">
      <c r="A1102" s="120" t="s">
        <v>123</v>
      </c>
      <c r="B1102" s="121" t="s">
        <v>743</v>
      </c>
      <c r="C1102" s="131">
        <v>1773793302.6500001</v>
      </c>
      <c r="D1102" s="122" t="s">
        <v>909</v>
      </c>
      <c r="E1102" s="120" t="s">
        <v>991</v>
      </c>
      <c r="F1102" s="122" t="s">
        <v>926</v>
      </c>
      <c r="G1102" s="121" t="s">
        <v>927</v>
      </c>
      <c r="H1102" s="122">
        <v>2</v>
      </c>
      <c r="I1102" s="123">
        <v>0.05</v>
      </c>
      <c r="J1102" s="120" t="s">
        <v>744</v>
      </c>
      <c r="K1102" s="131">
        <v>88689665.129999995</v>
      </c>
      <c r="L1102" s="124">
        <v>42766</v>
      </c>
      <c r="M1102" s="131">
        <v>0</v>
      </c>
      <c r="N1102" s="131">
        <v>0</v>
      </c>
      <c r="P1102" s="132" t="s">
        <v>466</v>
      </c>
    </row>
    <row r="1103" spans="1:18" x14ac:dyDescent="0.2">
      <c r="A1103" s="120" t="s">
        <v>119</v>
      </c>
      <c r="B1103" s="121" t="s">
        <v>745</v>
      </c>
      <c r="C1103" s="131">
        <v>28883681.710000001</v>
      </c>
      <c r="D1103" s="122" t="s">
        <v>909</v>
      </c>
      <c r="E1103" s="120" t="s">
        <v>991</v>
      </c>
      <c r="F1103" s="122" t="s">
        <v>926</v>
      </c>
      <c r="G1103" s="121" t="s">
        <v>927</v>
      </c>
      <c r="H1103" s="122">
        <v>2</v>
      </c>
      <c r="I1103" s="123">
        <v>0.05</v>
      </c>
      <c r="J1103" s="120" t="s">
        <v>746</v>
      </c>
      <c r="K1103" s="131">
        <v>1444184.09</v>
      </c>
      <c r="L1103" s="124">
        <v>42766</v>
      </c>
      <c r="M1103" s="131">
        <v>0</v>
      </c>
      <c r="N1103" s="131">
        <v>0</v>
      </c>
      <c r="P1103" s="132" t="s">
        <v>466</v>
      </c>
    </row>
    <row r="1104" spans="1:18" x14ac:dyDescent="0.2">
      <c r="A1104" s="120" t="s">
        <v>238</v>
      </c>
      <c r="B1104" s="121" t="s">
        <v>747</v>
      </c>
      <c r="C1104" s="131">
        <v>2765358105.02</v>
      </c>
      <c r="D1104" s="122" t="s">
        <v>909</v>
      </c>
      <c r="E1104" s="120" t="s">
        <v>999</v>
      </c>
      <c r="F1104" s="122" t="s">
        <v>926</v>
      </c>
      <c r="G1104" s="121" t="s">
        <v>927</v>
      </c>
      <c r="H1104" s="122">
        <v>2</v>
      </c>
      <c r="I1104" s="123">
        <v>0.05</v>
      </c>
      <c r="J1104" s="120" t="s">
        <v>748</v>
      </c>
      <c r="K1104" s="131">
        <v>138267905.25</v>
      </c>
      <c r="L1104" s="124">
        <v>42766</v>
      </c>
      <c r="M1104" s="131">
        <v>0</v>
      </c>
      <c r="N1104" s="131">
        <v>0</v>
      </c>
      <c r="P1104" s="132" t="s">
        <v>466</v>
      </c>
    </row>
    <row r="1105" spans="1:18" x14ac:dyDescent="0.2">
      <c r="A1105" s="120" t="s">
        <v>210</v>
      </c>
      <c r="B1105" s="121" t="s">
        <v>3328</v>
      </c>
      <c r="C1105" s="131">
        <v>15706630450.290001</v>
      </c>
      <c r="D1105" s="122" t="s">
        <v>909</v>
      </c>
      <c r="E1105" s="120" t="s">
        <v>1002</v>
      </c>
      <c r="F1105" s="122" t="s">
        <v>926</v>
      </c>
      <c r="G1105" s="121" t="s">
        <v>927</v>
      </c>
      <c r="H1105" s="122">
        <v>1</v>
      </c>
      <c r="I1105" s="123">
        <v>0</v>
      </c>
      <c r="J1105" s="120" t="s">
        <v>1499</v>
      </c>
      <c r="K1105" s="131">
        <v>0</v>
      </c>
      <c r="L1105" s="124">
        <v>42766</v>
      </c>
      <c r="M1105" s="131">
        <v>0</v>
      </c>
      <c r="N1105" s="131">
        <v>0</v>
      </c>
      <c r="P1105" s="132" t="s">
        <v>466</v>
      </c>
    </row>
    <row r="1106" spans="1:18" x14ac:dyDescent="0.2">
      <c r="A1106" s="120" t="s">
        <v>3076</v>
      </c>
      <c r="B1106" s="121" t="s">
        <v>3168</v>
      </c>
      <c r="C1106" s="131">
        <v>45887843599.82</v>
      </c>
      <c r="D1106" s="122" t="s">
        <v>909</v>
      </c>
      <c r="E1106" s="120" t="s">
        <v>1003</v>
      </c>
      <c r="F1106" s="122" t="s">
        <v>926</v>
      </c>
      <c r="G1106" s="121" t="s">
        <v>927</v>
      </c>
      <c r="H1106" s="122">
        <v>3</v>
      </c>
      <c r="I1106" s="123">
        <v>0.21</v>
      </c>
      <c r="J1106" s="120" t="s">
        <v>3169</v>
      </c>
      <c r="K1106" s="131">
        <v>9636447155.9599991</v>
      </c>
      <c r="L1106" s="124">
        <v>42766</v>
      </c>
      <c r="M1106" s="131">
        <v>0</v>
      </c>
      <c r="N1106" s="131">
        <v>0</v>
      </c>
      <c r="P1106" s="132" t="s">
        <v>466</v>
      </c>
    </row>
    <row r="1107" spans="1:18" x14ac:dyDescent="0.2">
      <c r="A1107" s="120" t="s">
        <v>153</v>
      </c>
      <c r="B1107" s="121" t="s">
        <v>2385</v>
      </c>
      <c r="C1107" s="131">
        <v>952380952.35000002</v>
      </c>
      <c r="D1107" s="122" t="s">
        <v>909</v>
      </c>
      <c r="E1107" s="120" t="s">
        <v>994</v>
      </c>
      <c r="F1107" s="122" t="s">
        <v>926</v>
      </c>
      <c r="G1107" s="121" t="s">
        <v>927</v>
      </c>
      <c r="H1107" s="122">
        <v>1</v>
      </c>
      <c r="I1107" s="123">
        <v>0</v>
      </c>
      <c r="J1107" s="120" t="s">
        <v>1499</v>
      </c>
      <c r="K1107" s="131">
        <v>0</v>
      </c>
      <c r="L1107" s="124">
        <v>42766</v>
      </c>
      <c r="M1107" s="131">
        <v>0</v>
      </c>
      <c r="N1107" s="131">
        <v>0</v>
      </c>
      <c r="P1107" s="132" t="s">
        <v>466</v>
      </c>
    </row>
    <row r="1108" spans="1:18" x14ac:dyDescent="0.2">
      <c r="A1108" s="120" t="s">
        <v>1263</v>
      </c>
      <c r="B1108" s="121" t="s">
        <v>4844</v>
      </c>
      <c r="C1108" s="131">
        <v>3000000000</v>
      </c>
      <c r="D1108" s="122" t="s">
        <v>909</v>
      </c>
      <c r="E1108" s="120" t="s">
        <v>1316</v>
      </c>
      <c r="F1108" s="122" t="s">
        <v>926</v>
      </c>
      <c r="G1108" s="121" t="s">
        <v>927</v>
      </c>
      <c r="H1108" s="122">
        <v>1</v>
      </c>
      <c r="I1108" s="123">
        <v>0</v>
      </c>
      <c r="J1108" s="120" t="s">
        <v>1499</v>
      </c>
      <c r="K1108" s="131">
        <v>0</v>
      </c>
      <c r="L1108" s="124">
        <v>42766</v>
      </c>
      <c r="M1108" s="131">
        <v>0</v>
      </c>
      <c r="N1108" s="131">
        <v>0</v>
      </c>
      <c r="P1108" s="132" t="s">
        <v>466</v>
      </c>
    </row>
    <row r="1109" spans="1:18" x14ac:dyDescent="0.2">
      <c r="A1109" s="120" t="s">
        <v>1698</v>
      </c>
      <c r="B1109" s="121" t="s">
        <v>1747</v>
      </c>
      <c r="C1109" s="131">
        <v>10200000000</v>
      </c>
      <c r="D1109" s="122" t="s">
        <v>909</v>
      </c>
      <c r="E1109" s="120" t="s">
        <v>1765</v>
      </c>
      <c r="F1109" s="122" t="s">
        <v>926</v>
      </c>
      <c r="G1109" s="121" t="s">
        <v>927</v>
      </c>
      <c r="H1109" s="122">
        <v>1</v>
      </c>
      <c r="I1109" s="123">
        <v>0</v>
      </c>
      <c r="J1109" s="120" t="s">
        <v>1748</v>
      </c>
      <c r="K1109" s="131">
        <v>0</v>
      </c>
      <c r="L1109" s="124">
        <v>42766</v>
      </c>
      <c r="M1109" s="131">
        <v>0</v>
      </c>
      <c r="N1109" s="131">
        <v>696000</v>
      </c>
      <c r="P1109" s="132" t="s">
        <v>466</v>
      </c>
      <c r="Q1109" s="108">
        <v>0</v>
      </c>
      <c r="R1109" s="108">
        <v>0</v>
      </c>
    </row>
    <row r="1110" spans="1:18" x14ac:dyDescent="0.2">
      <c r="A1110" s="120" t="s">
        <v>1803</v>
      </c>
      <c r="B1110" s="121" t="s">
        <v>2310</v>
      </c>
      <c r="C1110" s="131">
        <v>6750578257.71</v>
      </c>
      <c r="D1110" s="122" t="s">
        <v>909</v>
      </c>
      <c r="E1110" s="120" t="s">
        <v>2319</v>
      </c>
      <c r="F1110" s="122" t="s">
        <v>926</v>
      </c>
      <c r="G1110" s="121" t="s">
        <v>927</v>
      </c>
      <c r="H1110" s="122">
        <v>1</v>
      </c>
      <c r="I1110" s="123">
        <v>0</v>
      </c>
      <c r="J1110" s="120" t="s">
        <v>2311</v>
      </c>
      <c r="K1110" s="131">
        <v>0</v>
      </c>
      <c r="L1110" s="124">
        <v>42766</v>
      </c>
      <c r="M1110" s="131">
        <v>3068547441</v>
      </c>
      <c r="N1110" s="131">
        <v>0</v>
      </c>
      <c r="P1110" s="132" t="s">
        <v>466</v>
      </c>
      <c r="Q1110" s="108">
        <v>0</v>
      </c>
      <c r="R1110" s="108">
        <v>0</v>
      </c>
    </row>
    <row r="1111" spans="1:18" x14ac:dyDescent="0.2">
      <c r="A1111" s="120" t="s">
        <v>2625</v>
      </c>
      <c r="B1111" s="121" t="s">
        <v>2642</v>
      </c>
      <c r="C1111" s="131">
        <v>8984251428.5799999</v>
      </c>
      <c r="D1111" s="122" t="s">
        <v>909</v>
      </c>
      <c r="E1111" s="120" t="s">
        <v>2670</v>
      </c>
      <c r="F1111" s="122" t="s">
        <v>926</v>
      </c>
      <c r="G1111" s="121" t="s">
        <v>927</v>
      </c>
      <c r="H1111" s="122">
        <v>2</v>
      </c>
      <c r="I1111" s="123">
        <v>0.01</v>
      </c>
      <c r="J1111" s="120" t="s">
        <v>5301</v>
      </c>
      <c r="K1111" s="131">
        <v>89301724.430000007</v>
      </c>
      <c r="L1111" s="124">
        <v>42766</v>
      </c>
      <c r="M1111" s="131">
        <v>0</v>
      </c>
      <c r="N1111" s="131">
        <v>108157971.3</v>
      </c>
      <c r="P1111" s="132" t="s">
        <v>466</v>
      </c>
      <c r="Q1111" s="108">
        <v>0</v>
      </c>
      <c r="R1111" s="108">
        <v>0</v>
      </c>
    </row>
    <row r="1112" spans="1:18" x14ac:dyDescent="0.2">
      <c r="A1112" s="120" t="s">
        <v>3052</v>
      </c>
      <c r="B1112" s="121" t="s">
        <v>3329</v>
      </c>
      <c r="C1112" s="131">
        <v>956882010</v>
      </c>
      <c r="D1112" s="122" t="s">
        <v>909</v>
      </c>
      <c r="E1112" s="120" t="s">
        <v>1001</v>
      </c>
      <c r="F1112" s="122" t="s">
        <v>926</v>
      </c>
      <c r="G1112" s="121" t="s">
        <v>927</v>
      </c>
      <c r="H1112" s="122">
        <v>1</v>
      </c>
      <c r="I1112" s="123">
        <v>0</v>
      </c>
      <c r="J1112" s="120" t="s">
        <v>1499</v>
      </c>
      <c r="K1112" s="131">
        <v>0</v>
      </c>
      <c r="L1112" s="124">
        <v>42766</v>
      </c>
      <c r="M1112" s="131">
        <v>956882010</v>
      </c>
      <c r="N1112" s="131">
        <v>0</v>
      </c>
      <c r="P1112" s="132" t="s">
        <v>466</v>
      </c>
      <c r="Q1112" s="108">
        <v>1</v>
      </c>
      <c r="R1112" s="108">
        <v>0</v>
      </c>
    </row>
    <row r="1113" spans="1:18" x14ac:dyDescent="0.2">
      <c r="A1113" s="120" t="s">
        <v>3454</v>
      </c>
      <c r="B1113" s="121" t="s">
        <v>3549</v>
      </c>
      <c r="C1113" s="131">
        <v>1900000000</v>
      </c>
      <c r="D1113" s="122" t="s">
        <v>909</v>
      </c>
      <c r="E1113" s="120" t="s">
        <v>3596</v>
      </c>
      <c r="F1113" s="122" t="s">
        <v>926</v>
      </c>
      <c r="G1113" s="121" t="s">
        <v>927</v>
      </c>
      <c r="H1113" s="122">
        <v>1</v>
      </c>
      <c r="I1113" s="123">
        <v>0</v>
      </c>
      <c r="J1113" s="120" t="s">
        <v>1499</v>
      </c>
      <c r="K1113" s="131">
        <v>0</v>
      </c>
      <c r="L1113" s="124">
        <v>42766</v>
      </c>
      <c r="M1113" s="131">
        <v>0</v>
      </c>
      <c r="N1113" s="131">
        <v>0</v>
      </c>
      <c r="P1113" s="132" t="s">
        <v>466</v>
      </c>
    </row>
    <row r="1114" spans="1:18" x14ac:dyDescent="0.2">
      <c r="A1114" s="120" t="s">
        <v>3637</v>
      </c>
      <c r="B1114" s="121" t="s">
        <v>3658</v>
      </c>
      <c r="C1114" s="131">
        <v>15000000000</v>
      </c>
      <c r="D1114" s="122" t="s">
        <v>909</v>
      </c>
      <c r="E1114" s="120" t="s">
        <v>968</v>
      </c>
      <c r="F1114" s="122" t="s">
        <v>926</v>
      </c>
      <c r="G1114" s="121" t="s">
        <v>927</v>
      </c>
      <c r="H1114" s="122">
        <v>1</v>
      </c>
      <c r="I1114" s="123">
        <v>0</v>
      </c>
      <c r="J1114" s="120" t="s">
        <v>1499</v>
      </c>
      <c r="K1114" s="131">
        <v>0</v>
      </c>
      <c r="L1114" s="124">
        <v>42766</v>
      </c>
      <c r="M1114" s="131">
        <v>0</v>
      </c>
      <c r="N1114" s="131">
        <v>0</v>
      </c>
      <c r="P1114" s="132" t="s">
        <v>466</v>
      </c>
    </row>
    <row r="1115" spans="1:18" x14ac:dyDescent="0.2">
      <c r="A1115" s="120" t="s">
        <v>4161</v>
      </c>
      <c r="B1115" s="121" t="s">
        <v>4498</v>
      </c>
      <c r="C1115" s="131">
        <v>3709680000</v>
      </c>
      <c r="D1115" s="122" t="s">
        <v>909</v>
      </c>
      <c r="E1115" s="120" t="s">
        <v>4619</v>
      </c>
      <c r="F1115" s="122" t="s">
        <v>926</v>
      </c>
      <c r="G1115" s="121" t="s">
        <v>927</v>
      </c>
      <c r="H1115" s="122">
        <v>1</v>
      </c>
      <c r="I1115" s="123">
        <v>0</v>
      </c>
      <c r="J1115" s="120" t="s">
        <v>4499</v>
      </c>
      <c r="K1115" s="131">
        <v>0</v>
      </c>
      <c r="L1115" s="124">
        <v>42766</v>
      </c>
      <c r="M1115" s="131">
        <v>0</v>
      </c>
      <c r="N1115" s="131">
        <v>0</v>
      </c>
      <c r="P1115" s="132" t="s">
        <v>466</v>
      </c>
    </row>
    <row r="1116" spans="1:18" x14ac:dyDescent="0.2">
      <c r="A1116" s="120" t="s">
        <v>4148</v>
      </c>
      <c r="B1116" s="121" t="s">
        <v>4500</v>
      </c>
      <c r="C1116" s="131">
        <v>2517153398.6999998</v>
      </c>
      <c r="D1116" s="122" t="s">
        <v>909</v>
      </c>
      <c r="E1116" s="120" t="s">
        <v>4620</v>
      </c>
      <c r="F1116" s="122" t="s">
        <v>926</v>
      </c>
      <c r="G1116" s="121" t="s">
        <v>927</v>
      </c>
      <c r="H1116" s="122">
        <v>1</v>
      </c>
      <c r="I1116" s="123">
        <v>0</v>
      </c>
      <c r="J1116" s="120" t="s">
        <v>1499</v>
      </c>
      <c r="K1116" s="131">
        <v>0</v>
      </c>
      <c r="L1116" s="124">
        <v>42766</v>
      </c>
      <c r="M1116" s="131">
        <v>0</v>
      </c>
      <c r="N1116" s="131">
        <v>0</v>
      </c>
      <c r="P1116" s="132" t="s">
        <v>466</v>
      </c>
    </row>
    <row r="1117" spans="1:18" x14ac:dyDescent="0.2">
      <c r="A1117" s="120" t="s">
        <v>4152</v>
      </c>
      <c r="B1117" s="121" t="s">
        <v>4501</v>
      </c>
      <c r="C1117" s="131">
        <v>545500000</v>
      </c>
      <c r="D1117" s="122" t="s">
        <v>909</v>
      </c>
      <c r="E1117" s="120" t="s">
        <v>4621</v>
      </c>
      <c r="F1117" s="122" t="s">
        <v>926</v>
      </c>
      <c r="G1117" s="121" t="s">
        <v>927</v>
      </c>
      <c r="H1117" s="122">
        <v>2</v>
      </c>
      <c r="I1117" s="123">
        <v>0.19</v>
      </c>
      <c r="J1117" s="120" t="s">
        <v>4502</v>
      </c>
      <c r="K1117" s="131">
        <v>103645000</v>
      </c>
      <c r="L1117" s="124">
        <v>42766</v>
      </c>
      <c r="M1117" s="131">
        <v>0</v>
      </c>
      <c r="N1117" s="131">
        <v>639003980</v>
      </c>
      <c r="P1117" s="132" t="s">
        <v>466</v>
      </c>
      <c r="Q1117" s="108">
        <v>0</v>
      </c>
      <c r="R1117" s="108">
        <v>0</v>
      </c>
    </row>
    <row r="1118" spans="1:18" x14ac:dyDescent="0.2">
      <c r="A1118" s="120" t="s">
        <v>3995</v>
      </c>
      <c r="B1118" s="121" t="s">
        <v>4030</v>
      </c>
      <c r="C1118" s="131">
        <v>13888888888</v>
      </c>
      <c r="D1118" s="122" t="s">
        <v>909</v>
      </c>
      <c r="E1118" s="120" t="s">
        <v>1442</v>
      </c>
      <c r="F1118" s="122" t="s">
        <v>926</v>
      </c>
      <c r="G1118" s="121" t="s">
        <v>927</v>
      </c>
      <c r="H1118" s="122">
        <v>1</v>
      </c>
      <c r="I1118" s="123">
        <v>0</v>
      </c>
      <c r="J1118" s="120" t="s">
        <v>1499</v>
      </c>
      <c r="K1118" s="131">
        <v>0</v>
      </c>
      <c r="L1118" s="124">
        <v>42766</v>
      </c>
      <c r="M1118" s="131">
        <v>0</v>
      </c>
      <c r="N1118" s="131">
        <v>0</v>
      </c>
      <c r="P1118" s="132" t="s">
        <v>466</v>
      </c>
    </row>
    <row r="1119" spans="1:18" x14ac:dyDescent="0.2">
      <c r="A1119" s="120" t="s">
        <v>4707</v>
      </c>
      <c r="B1119" s="121" t="s">
        <v>4837</v>
      </c>
      <c r="C1119" s="131">
        <v>5000000000</v>
      </c>
      <c r="D1119" s="122" t="s">
        <v>909</v>
      </c>
      <c r="E1119" s="120" t="s">
        <v>4909</v>
      </c>
      <c r="F1119" s="122" t="s">
        <v>926</v>
      </c>
      <c r="G1119" s="121" t="s">
        <v>927</v>
      </c>
      <c r="H1119" s="122">
        <v>1</v>
      </c>
      <c r="I1119" s="123">
        <v>0</v>
      </c>
      <c r="J1119" s="120" t="s">
        <v>1499</v>
      </c>
      <c r="K1119" s="131">
        <v>0</v>
      </c>
      <c r="L1119" s="124">
        <v>42766</v>
      </c>
      <c r="M1119" s="131">
        <v>0</v>
      </c>
      <c r="N1119" s="131">
        <v>0</v>
      </c>
      <c r="P1119" s="132" t="s">
        <v>466</v>
      </c>
    </row>
    <row r="1120" spans="1:18" x14ac:dyDescent="0.2">
      <c r="A1120" s="120" t="s">
        <v>5208</v>
      </c>
      <c r="B1120" s="121" t="s">
        <v>8159</v>
      </c>
      <c r="C1120" s="131">
        <v>900000000</v>
      </c>
      <c r="D1120" s="122" t="s">
        <v>909</v>
      </c>
      <c r="E1120" s="120" t="s">
        <v>4598</v>
      </c>
      <c r="F1120" s="122" t="s">
        <v>926</v>
      </c>
      <c r="G1120" s="121" t="s">
        <v>927</v>
      </c>
      <c r="H1120" s="122">
        <v>2</v>
      </c>
      <c r="I1120" s="123">
        <v>0.01</v>
      </c>
      <c r="J1120" s="120" t="s">
        <v>5302</v>
      </c>
      <c r="K1120" s="131">
        <v>9000000</v>
      </c>
      <c r="L1120" s="124">
        <v>42766</v>
      </c>
      <c r="M1120" s="131">
        <v>0</v>
      </c>
      <c r="N1120" s="131">
        <v>0</v>
      </c>
      <c r="P1120" s="132" t="s">
        <v>466</v>
      </c>
    </row>
    <row r="1121" spans="1:18" x14ac:dyDescent="0.2">
      <c r="A1121" s="120" t="s">
        <v>5494</v>
      </c>
      <c r="B1121" s="121" t="s">
        <v>5565</v>
      </c>
      <c r="C1121" s="131">
        <v>751584038.29999995</v>
      </c>
      <c r="D1121" s="122" t="s">
        <v>909</v>
      </c>
      <c r="E1121" s="120" t="s">
        <v>1022</v>
      </c>
      <c r="F1121" s="122" t="s">
        <v>926</v>
      </c>
      <c r="G1121" s="121" t="s">
        <v>927</v>
      </c>
      <c r="H1121" s="122">
        <v>1</v>
      </c>
      <c r="I1121" s="123">
        <v>0</v>
      </c>
      <c r="J1121" s="120" t="s">
        <v>1499</v>
      </c>
      <c r="K1121" s="131">
        <v>0</v>
      </c>
      <c r="L1121" s="124">
        <v>42766</v>
      </c>
      <c r="M1121" s="131">
        <v>0</v>
      </c>
      <c r="N1121" s="131">
        <v>0</v>
      </c>
      <c r="P1121" s="132" t="s">
        <v>466</v>
      </c>
    </row>
    <row r="1122" spans="1:18" x14ac:dyDescent="0.2">
      <c r="A1122" s="120" t="s">
        <v>5650</v>
      </c>
      <c r="B1122" s="121" t="s">
        <v>708</v>
      </c>
      <c r="C1122" s="131">
        <v>981381497.72000003</v>
      </c>
      <c r="D1122" s="122" t="s">
        <v>909</v>
      </c>
      <c r="E1122" s="120" t="s">
        <v>986</v>
      </c>
      <c r="F1122" s="122" t="s">
        <v>926</v>
      </c>
      <c r="G1122" s="121" t="s">
        <v>927</v>
      </c>
      <c r="H1122" s="122">
        <v>3</v>
      </c>
      <c r="I1122" s="123">
        <v>0.21</v>
      </c>
      <c r="J1122" s="120" t="s">
        <v>5880</v>
      </c>
      <c r="K1122" s="131">
        <v>206090114.52000001</v>
      </c>
      <c r="L1122" s="124">
        <v>42766</v>
      </c>
      <c r="M1122" s="131">
        <v>0</v>
      </c>
      <c r="N1122" s="131">
        <v>0</v>
      </c>
      <c r="P1122" s="132" t="s">
        <v>466</v>
      </c>
    </row>
    <row r="1123" spans="1:18" x14ac:dyDescent="0.2">
      <c r="A1123" s="120" t="s">
        <v>7066</v>
      </c>
      <c r="B1123" s="121" t="s">
        <v>7496</v>
      </c>
      <c r="C1123" s="131">
        <v>15457265816.040001</v>
      </c>
      <c r="D1123" s="122" t="s">
        <v>909</v>
      </c>
      <c r="E1123" s="120" t="s">
        <v>4624</v>
      </c>
      <c r="F1123" s="122" t="s">
        <v>926</v>
      </c>
      <c r="G1123" s="121" t="s">
        <v>927</v>
      </c>
      <c r="H1123" s="122">
        <v>1</v>
      </c>
      <c r="I1123" s="123">
        <v>0</v>
      </c>
      <c r="J1123" s="120" t="s">
        <v>1499</v>
      </c>
      <c r="K1123" s="131">
        <v>0</v>
      </c>
      <c r="L1123" s="124">
        <v>42766</v>
      </c>
      <c r="M1123" s="131">
        <v>0</v>
      </c>
      <c r="N1123" s="131">
        <v>15457265816.040001</v>
      </c>
      <c r="P1123" s="132" t="s">
        <v>466</v>
      </c>
      <c r="Q1123" s="108">
        <v>0</v>
      </c>
      <c r="R1123" s="108">
        <v>1</v>
      </c>
    </row>
    <row r="1124" spans="1:18" x14ac:dyDescent="0.2">
      <c r="A1124" s="120" t="s">
        <v>7096</v>
      </c>
      <c r="B1124" s="121" t="s">
        <v>7497</v>
      </c>
      <c r="C1124" s="131">
        <v>1000000000</v>
      </c>
      <c r="D1124" s="122" t="s">
        <v>909</v>
      </c>
      <c r="E1124" s="120" t="s">
        <v>7599</v>
      </c>
      <c r="F1124" s="122" t="s">
        <v>926</v>
      </c>
      <c r="G1124" s="121" t="s">
        <v>927</v>
      </c>
      <c r="H1124" s="122">
        <v>1</v>
      </c>
      <c r="I1124" s="123">
        <v>0</v>
      </c>
      <c r="J1124" s="120" t="s">
        <v>1499</v>
      </c>
      <c r="K1124" s="131">
        <v>0</v>
      </c>
      <c r="L1124" s="124">
        <v>42766</v>
      </c>
      <c r="M1124" s="131">
        <v>0</v>
      </c>
      <c r="N1124" s="131">
        <v>0</v>
      </c>
      <c r="P1124" s="132" t="s">
        <v>466</v>
      </c>
    </row>
    <row r="1125" spans="1:18" x14ac:dyDescent="0.2">
      <c r="A1125" s="120" t="s">
        <v>6110</v>
      </c>
      <c r="B1125" s="121" t="s">
        <v>6559</v>
      </c>
      <c r="C1125" s="131">
        <v>114612900</v>
      </c>
      <c r="D1125" s="122" t="s">
        <v>909</v>
      </c>
      <c r="E1125" s="120" t="s">
        <v>466</v>
      </c>
      <c r="F1125" s="122" t="s">
        <v>926</v>
      </c>
      <c r="G1125" s="121" t="s">
        <v>927</v>
      </c>
      <c r="H1125" s="122">
        <v>1</v>
      </c>
      <c r="I1125" s="123">
        <v>0</v>
      </c>
      <c r="J1125" s="120" t="s">
        <v>6560</v>
      </c>
      <c r="K1125" s="131">
        <v>0</v>
      </c>
      <c r="L1125" s="124">
        <v>42766</v>
      </c>
      <c r="M1125" s="131">
        <v>0</v>
      </c>
      <c r="N1125" s="131">
        <v>185548072.63</v>
      </c>
      <c r="P1125" s="132" t="s">
        <v>466</v>
      </c>
      <c r="Q1125" s="108">
        <v>0</v>
      </c>
      <c r="R1125" s="108">
        <v>0</v>
      </c>
    </row>
    <row r="1126" spans="1:18" x14ac:dyDescent="0.2">
      <c r="A1126" s="120" t="s">
        <v>6070</v>
      </c>
      <c r="B1126" s="121" t="s">
        <v>6541</v>
      </c>
      <c r="C1126" s="131">
        <v>20093020</v>
      </c>
      <c r="D1126" s="122" t="s">
        <v>909</v>
      </c>
      <c r="E1126" s="120" t="s">
        <v>466</v>
      </c>
      <c r="F1126" s="122" t="s">
        <v>926</v>
      </c>
      <c r="G1126" s="121" t="s">
        <v>927</v>
      </c>
      <c r="H1126" s="122">
        <v>3</v>
      </c>
      <c r="I1126" s="123">
        <v>0.21</v>
      </c>
      <c r="J1126" s="120" t="s">
        <v>6561</v>
      </c>
      <c r="K1126" s="131">
        <v>4219534.2</v>
      </c>
      <c r="L1126" s="124">
        <v>42766</v>
      </c>
      <c r="M1126" s="131">
        <v>0</v>
      </c>
      <c r="N1126" s="131">
        <v>0</v>
      </c>
      <c r="P1126" s="132" t="s">
        <v>466</v>
      </c>
    </row>
    <row r="1127" spans="1:18" x14ac:dyDescent="0.2">
      <c r="A1127" s="120" t="s">
        <v>488</v>
      </c>
      <c r="B1127" s="121" t="s">
        <v>750</v>
      </c>
      <c r="C1127" s="131">
        <v>32072727.309999999</v>
      </c>
      <c r="D1127" s="122" t="s">
        <v>909</v>
      </c>
      <c r="E1127" s="120" t="s">
        <v>995</v>
      </c>
      <c r="F1127" s="122" t="s">
        <v>926</v>
      </c>
      <c r="G1127" s="121" t="s">
        <v>927</v>
      </c>
      <c r="H1127" s="122">
        <v>1</v>
      </c>
      <c r="I1127" s="123">
        <v>0</v>
      </c>
      <c r="J1127" s="120" t="s">
        <v>2500</v>
      </c>
      <c r="K1127" s="131">
        <v>0</v>
      </c>
      <c r="L1127" s="124">
        <v>42766</v>
      </c>
      <c r="M1127" s="131">
        <v>0</v>
      </c>
      <c r="N1127" s="131">
        <v>108031986.40000001</v>
      </c>
      <c r="P1127" s="132" t="s">
        <v>466</v>
      </c>
      <c r="Q1127" s="108">
        <v>0</v>
      </c>
      <c r="R1127" s="108">
        <v>0</v>
      </c>
    </row>
    <row r="1128" spans="1:18" x14ac:dyDescent="0.2">
      <c r="A1128" s="120" t="s">
        <v>544</v>
      </c>
      <c r="B1128" s="121" t="s">
        <v>751</v>
      </c>
      <c r="C1128" s="131">
        <v>74062270.670000002</v>
      </c>
      <c r="D1128" s="122" t="s">
        <v>909</v>
      </c>
      <c r="E1128" s="120" t="s">
        <v>1004</v>
      </c>
      <c r="F1128" s="122" t="s">
        <v>926</v>
      </c>
      <c r="G1128" s="121" t="s">
        <v>927</v>
      </c>
      <c r="H1128" s="122">
        <v>1</v>
      </c>
      <c r="I1128" s="123">
        <v>0</v>
      </c>
      <c r="J1128" s="120" t="s">
        <v>752</v>
      </c>
      <c r="K1128" s="131">
        <v>0</v>
      </c>
      <c r="L1128" s="124">
        <v>42766</v>
      </c>
      <c r="M1128" s="131">
        <v>0</v>
      </c>
      <c r="N1128" s="131">
        <v>0</v>
      </c>
      <c r="P1128" s="132" t="s">
        <v>466</v>
      </c>
    </row>
    <row r="1129" spans="1:18" x14ac:dyDescent="0.2">
      <c r="A1129" s="120" t="s">
        <v>1283</v>
      </c>
      <c r="B1129" s="121" t="s">
        <v>1305</v>
      </c>
      <c r="C1129" s="131">
        <v>664500000</v>
      </c>
      <c r="D1129" s="122" t="s">
        <v>909</v>
      </c>
      <c r="E1129" s="120" t="s">
        <v>1317</v>
      </c>
      <c r="F1129" s="122" t="s">
        <v>926</v>
      </c>
      <c r="G1129" s="121" t="s">
        <v>927</v>
      </c>
      <c r="H1129" s="122">
        <v>2</v>
      </c>
      <c r="I1129" s="123">
        <v>0.05</v>
      </c>
      <c r="J1129" s="120" t="s">
        <v>1306</v>
      </c>
      <c r="K1129" s="131">
        <v>33225000</v>
      </c>
      <c r="L1129" s="124">
        <v>42766</v>
      </c>
      <c r="M1129" s="131">
        <v>0</v>
      </c>
      <c r="N1129" s="131">
        <v>0</v>
      </c>
      <c r="P1129" s="132" t="s">
        <v>466</v>
      </c>
    </row>
    <row r="1130" spans="1:18" x14ac:dyDescent="0.2">
      <c r="A1130" s="120" t="s">
        <v>1334</v>
      </c>
      <c r="B1130" s="121" t="s">
        <v>1372</v>
      </c>
      <c r="C1130" s="131">
        <v>590000000</v>
      </c>
      <c r="D1130" s="122" t="s">
        <v>909</v>
      </c>
      <c r="E1130" s="120" t="s">
        <v>971</v>
      </c>
      <c r="F1130" s="122" t="s">
        <v>926</v>
      </c>
      <c r="G1130" s="121" t="s">
        <v>927</v>
      </c>
      <c r="H1130" s="122">
        <v>3</v>
      </c>
      <c r="I1130" s="123">
        <v>0.21</v>
      </c>
      <c r="J1130" s="120" t="s">
        <v>2386</v>
      </c>
      <c r="K1130" s="131">
        <v>123900000</v>
      </c>
      <c r="L1130" s="124">
        <v>42766</v>
      </c>
      <c r="M1130" s="131">
        <v>0</v>
      </c>
      <c r="N1130" s="131">
        <v>0</v>
      </c>
      <c r="P1130" s="132" t="s">
        <v>466</v>
      </c>
    </row>
    <row r="1131" spans="1:18" x14ac:dyDescent="0.2">
      <c r="A1131" s="120" t="s">
        <v>1454</v>
      </c>
      <c r="B1131" s="121" t="s">
        <v>1473</v>
      </c>
      <c r="C1131" s="131">
        <v>1475059096.7</v>
      </c>
      <c r="D1131" s="122" t="s">
        <v>909</v>
      </c>
      <c r="E1131" s="120" t="s">
        <v>985</v>
      </c>
      <c r="F1131" s="122" t="s">
        <v>926</v>
      </c>
      <c r="G1131" s="121" t="s">
        <v>927</v>
      </c>
      <c r="H1131" s="122">
        <v>1</v>
      </c>
      <c r="I1131" s="123">
        <v>0</v>
      </c>
      <c r="J1131" s="120" t="s">
        <v>1499</v>
      </c>
      <c r="K1131" s="131">
        <v>0</v>
      </c>
      <c r="L1131" s="124">
        <v>42766</v>
      </c>
      <c r="M1131" s="131">
        <v>0</v>
      </c>
      <c r="N1131" s="131">
        <v>0</v>
      </c>
      <c r="P1131" s="132" t="s">
        <v>466</v>
      </c>
    </row>
    <row r="1132" spans="1:18" x14ac:dyDescent="0.2">
      <c r="A1132" s="120" t="s">
        <v>1631</v>
      </c>
      <c r="B1132" s="121" t="s">
        <v>2501</v>
      </c>
      <c r="C1132" s="131">
        <v>308867133.13999999</v>
      </c>
      <c r="D1132" s="122" t="s">
        <v>909</v>
      </c>
      <c r="E1132" s="120" t="s">
        <v>965</v>
      </c>
      <c r="F1132" s="122" t="s">
        <v>926</v>
      </c>
      <c r="G1132" s="121" t="s">
        <v>927</v>
      </c>
      <c r="H1132" s="122">
        <v>2</v>
      </c>
      <c r="I1132" s="123">
        <v>0.01</v>
      </c>
      <c r="J1132" s="120" t="s">
        <v>2502</v>
      </c>
      <c r="K1132" s="131">
        <v>2625740.19</v>
      </c>
      <c r="L1132" s="124">
        <v>42766</v>
      </c>
      <c r="M1132" s="131">
        <v>0</v>
      </c>
      <c r="N1132" s="131">
        <v>92586229</v>
      </c>
      <c r="P1132" s="132" t="s">
        <v>466</v>
      </c>
      <c r="Q1132" s="108">
        <v>0</v>
      </c>
      <c r="R1132" s="108">
        <v>0</v>
      </c>
    </row>
    <row r="1133" spans="1:18" x14ac:dyDescent="0.2">
      <c r="A1133" s="120" t="s">
        <v>2841</v>
      </c>
      <c r="B1133" s="121" t="s">
        <v>2882</v>
      </c>
      <c r="C1133" s="131">
        <v>355555555.56</v>
      </c>
      <c r="D1133" s="122" t="s">
        <v>909</v>
      </c>
      <c r="E1133" s="120" t="s">
        <v>1011</v>
      </c>
      <c r="F1133" s="122" t="s">
        <v>926</v>
      </c>
      <c r="G1133" s="121" t="s">
        <v>927</v>
      </c>
      <c r="H1133" s="122">
        <v>1</v>
      </c>
      <c r="I1133" s="123">
        <v>0</v>
      </c>
      <c r="J1133" s="120" t="s">
        <v>1499</v>
      </c>
      <c r="K1133" s="131">
        <v>0</v>
      </c>
      <c r="L1133" s="124">
        <v>42766</v>
      </c>
      <c r="M1133" s="131">
        <v>0</v>
      </c>
      <c r="N1133" s="131">
        <v>0</v>
      </c>
      <c r="P1133" s="132" t="s">
        <v>466</v>
      </c>
    </row>
    <row r="1134" spans="1:18" x14ac:dyDescent="0.2">
      <c r="A1134" s="120" t="s">
        <v>4749</v>
      </c>
      <c r="B1134" s="121" t="s">
        <v>4841</v>
      </c>
      <c r="C1134" s="131">
        <v>960333333.33000004</v>
      </c>
      <c r="D1134" s="122" t="s">
        <v>909</v>
      </c>
      <c r="E1134" s="120" t="s">
        <v>967</v>
      </c>
      <c r="F1134" s="122" t="s">
        <v>926</v>
      </c>
      <c r="G1134" s="121" t="s">
        <v>927</v>
      </c>
      <c r="H1134" s="122">
        <v>2</v>
      </c>
      <c r="I1134" s="123">
        <v>0.02</v>
      </c>
      <c r="J1134" s="120" t="s">
        <v>4842</v>
      </c>
      <c r="K1134" s="131">
        <v>19206666.670000002</v>
      </c>
      <c r="L1134" s="124">
        <v>42766</v>
      </c>
      <c r="M1134" s="131">
        <v>0</v>
      </c>
      <c r="N1134" s="131">
        <v>0</v>
      </c>
      <c r="P1134" s="132" t="s">
        <v>466</v>
      </c>
    </row>
    <row r="1135" spans="1:18" x14ac:dyDescent="0.2">
      <c r="A1135" s="120" t="s">
        <v>5147</v>
      </c>
      <c r="B1135" s="121" t="s">
        <v>5303</v>
      </c>
      <c r="C1135" s="131">
        <v>322672749.02999997</v>
      </c>
      <c r="D1135" s="122" t="s">
        <v>909</v>
      </c>
      <c r="E1135" s="120" t="s">
        <v>1011</v>
      </c>
      <c r="F1135" s="122" t="s">
        <v>926</v>
      </c>
      <c r="G1135" s="121" t="s">
        <v>927</v>
      </c>
      <c r="H1135" s="122">
        <v>1</v>
      </c>
      <c r="I1135" s="123">
        <v>0</v>
      </c>
      <c r="J1135" s="120" t="s">
        <v>1499</v>
      </c>
      <c r="K1135" s="131">
        <v>0</v>
      </c>
      <c r="L1135" s="124">
        <v>42766</v>
      </c>
      <c r="M1135" s="131">
        <v>0</v>
      </c>
      <c r="N1135" s="131">
        <v>0</v>
      </c>
      <c r="P1135" s="132" t="s">
        <v>466</v>
      </c>
    </row>
    <row r="1136" spans="1:18" x14ac:dyDescent="0.2">
      <c r="A1136" s="120" t="s">
        <v>5737</v>
      </c>
      <c r="B1136" s="121" t="s">
        <v>5881</v>
      </c>
      <c r="C1136" s="131">
        <v>294193661.20999998</v>
      </c>
      <c r="D1136" s="122" t="s">
        <v>909</v>
      </c>
      <c r="E1136" s="120" t="s">
        <v>5912</v>
      </c>
      <c r="F1136" s="122" t="s">
        <v>926</v>
      </c>
      <c r="G1136" s="121" t="s">
        <v>927</v>
      </c>
      <c r="H1136" s="122">
        <v>2</v>
      </c>
      <c r="I1136" s="123">
        <v>0.01</v>
      </c>
      <c r="J1136" s="120" t="s">
        <v>5882</v>
      </c>
      <c r="K1136" s="131">
        <v>2941936.61</v>
      </c>
      <c r="L1136" s="124">
        <v>42766</v>
      </c>
      <c r="M1136" s="131">
        <v>0</v>
      </c>
      <c r="N1136" s="131">
        <v>0</v>
      </c>
      <c r="P1136" s="132" t="s">
        <v>466</v>
      </c>
    </row>
    <row r="1137" spans="1:18" x14ac:dyDescent="0.2">
      <c r="A1137" s="120" t="s">
        <v>7037</v>
      </c>
      <c r="B1137" s="121" t="s">
        <v>1107</v>
      </c>
      <c r="C1137" s="131">
        <v>42186666.68</v>
      </c>
      <c r="D1137" s="122" t="s">
        <v>909</v>
      </c>
      <c r="E1137" s="120" t="s">
        <v>971</v>
      </c>
      <c r="F1137" s="122" t="s">
        <v>926</v>
      </c>
      <c r="G1137" s="121" t="s">
        <v>927</v>
      </c>
      <c r="H1137" s="122">
        <v>3</v>
      </c>
      <c r="I1137" s="123">
        <v>0.21</v>
      </c>
      <c r="J1137" s="120" t="s">
        <v>7498</v>
      </c>
      <c r="K1137" s="131">
        <v>8859200</v>
      </c>
      <c r="L1137" s="124">
        <v>42766</v>
      </c>
      <c r="M1137" s="131">
        <v>0</v>
      </c>
      <c r="N1137" s="131">
        <v>0</v>
      </c>
      <c r="P1137" s="132" t="s">
        <v>466</v>
      </c>
    </row>
    <row r="1138" spans="1:18" x14ac:dyDescent="0.2">
      <c r="A1138" s="120" t="s">
        <v>240</v>
      </c>
      <c r="B1138" s="121" t="s">
        <v>753</v>
      </c>
      <c r="C1138" s="131">
        <v>7320450000</v>
      </c>
      <c r="D1138" s="122" t="s">
        <v>909</v>
      </c>
      <c r="E1138" s="120" t="s">
        <v>976</v>
      </c>
      <c r="F1138" s="122" t="s">
        <v>926</v>
      </c>
      <c r="G1138" s="121" t="s">
        <v>927</v>
      </c>
      <c r="H1138" s="122">
        <v>2</v>
      </c>
      <c r="I1138" s="123">
        <v>0.02</v>
      </c>
      <c r="J1138" s="120" t="s">
        <v>754</v>
      </c>
      <c r="K1138" s="131">
        <v>146409000</v>
      </c>
      <c r="L1138" s="124">
        <v>42766</v>
      </c>
      <c r="M1138" s="131">
        <v>0</v>
      </c>
      <c r="N1138" s="131">
        <v>0</v>
      </c>
      <c r="P1138" s="132" t="s">
        <v>466</v>
      </c>
    </row>
    <row r="1139" spans="1:18" x14ac:dyDescent="0.2">
      <c r="A1139" s="120" t="s">
        <v>539</v>
      </c>
      <c r="B1139" s="121" t="s">
        <v>755</v>
      </c>
      <c r="C1139" s="131">
        <v>18508215490</v>
      </c>
      <c r="D1139" s="122" t="s">
        <v>909</v>
      </c>
      <c r="E1139" s="120" t="s">
        <v>976</v>
      </c>
      <c r="F1139" s="122" t="s">
        <v>926</v>
      </c>
      <c r="G1139" s="121" t="s">
        <v>927</v>
      </c>
      <c r="H1139" s="122">
        <v>2</v>
      </c>
      <c r="I1139" s="123">
        <v>0.02</v>
      </c>
      <c r="J1139" s="120" t="s">
        <v>756</v>
      </c>
      <c r="K1139" s="131">
        <v>370164309.80000001</v>
      </c>
      <c r="L1139" s="124">
        <v>42766</v>
      </c>
      <c r="M1139" s="131">
        <v>0</v>
      </c>
      <c r="N1139" s="131">
        <v>0</v>
      </c>
      <c r="P1139" s="132" t="s">
        <v>466</v>
      </c>
    </row>
    <row r="1140" spans="1:18" x14ac:dyDescent="0.2">
      <c r="A1140" s="120" t="s">
        <v>483</v>
      </c>
      <c r="B1140" s="121" t="s">
        <v>757</v>
      </c>
      <c r="C1140" s="131">
        <v>9600000000</v>
      </c>
      <c r="D1140" s="122" t="s">
        <v>909</v>
      </c>
      <c r="E1140" s="120" t="s">
        <v>976</v>
      </c>
      <c r="F1140" s="122" t="s">
        <v>926</v>
      </c>
      <c r="G1140" s="121" t="s">
        <v>927</v>
      </c>
      <c r="H1140" s="122">
        <v>2</v>
      </c>
      <c r="I1140" s="123">
        <v>0.02</v>
      </c>
      <c r="J1140" s="120" t="s">
        <v>758</v>
      </c>
      <c r="K1140" s="131">
        <v>192000000</v>
      </c>
      <c r="L1140" s="124">
        <v>42766</v>
      </c>
      <c r="M1140" s="131">
        <v>0</v>
      </c>
      <c r="N1140" s="131">
        <v>0</v>
      </c>
      <c r="P1140" s="132" t="s">
        <v>466</v>
      </c>
    </row>
    <row r="1141" spans="1:18" x14ac:dyDescent="0.2">
      <c r="A1141" s="120" t="s">
        <v>400</v>
      </c>
      <c r="B1141" s="121" t="s">
        <v>710</v>
      </c>
      <c r="C1141" s="131">
        <v>38381913909.199997</v>
      </c>
      <c r="D1141" s="122" t="s">
        <v>909</v>
      </c>
      <c r="E1141" s="120" t="s">
        <v>988</v>
      </c>
      <c r="F1141" s="122" t="s">
        <v>926</v>
      </c>
      <c r="G1141" s="121" t="s">
        <v>927</v>
      </c>
      <c r="H1141" s="122">
        <v>2</v>
      </c>
      <c r="I1141" s="123">
        <v>0.01</v>
      </c>
      <c r="J1141" s="120" t="s">
        <v>760</v>
      </c>
      <c r="K1141" s="131">
        <v>383819139.08999997</v>
      </c>
      <c r="L1141" s="124">
        <v>42766</v>
      </c>
      <c r="M1141" s="131">
        <v>0</v>
      </c>
      <c r="N1141" s="131">
        <v>0</v>
      </c>
      <c r="P1141" s="132" t="s">
        <v>466</v>
      </c>
    </row>
    <row r="1142" spans="1:18" x14ac:dyDescent="0.2">
      <c r="A1142" s="120" t="s">
        <v>2590</v>
      </c>
      <c r="B1142" s="121" t="s">
        <v>3659</v>
      </c>
      <c r="C1142" s="131">
        <v>2251889161.8499999</v>
      </c>
      <c r="D1142" s="122" t="s">
        <v>909</v>
      </c>
      <c r="E1142" s="120" t="s">
        <v>969</v>
      </c>
      <c r="F1142" s="122" t="s">
        <v>926</v>
      </c>
      <c r="G1142" s="121" t="s">
        <v>927</v>
      </c>
      <c r="H1142" s="122">
        <v>1</v>
      </c>
      <c r="I1142" s="123">
        <v>0</v>
      </c>
      <c r="J1142" s="120" t="s">
        <v>1499</v>
      </c>
      <c r="K1142" s="131">
        <v>0</v>
      </c>
      <c r="L1142" s="124">
        <v>42766</v>
      </c>
      <c r="M1142" s="131">
        <v>0</v>
      </c>
      <c r="N1142" s="131">
        <v>0</v>
      </c>
      <c r="P1142" s="132" t="s">
        <v>466</v>
      </c>
    </row>
    <row r="1143" spans="1:18" x14ac:dyDescent="0.2">
      <c r="A1143" s="120" t="s">
        <v>2722</v>
      </c>
      <c r="B1143" s="121" t="s">
        <v>2764</v>
      </c>
      <c r="C1143" s="131">
        <v>10000000000</v>
      </c>
      <c r="D1143" s="122" t="s">
        <v>909</v>
      </c>
      <c r="E1143" s="120" t="s">
        <v>2526</v>
      </c>
      <c r="F1143" s="122" t="s">
        <v>926</v>
      </c>
      <c r="G1143" s="121" t="s">
        <v>927</v>
      </c>
      <c r="H1143" s="122">
        <v>2</v>
      </c>
      <c r="I1143" s="123">
        <v>0.02</v>
      </c>
      <c r="J1143" s="120" t="s">
        <v>6562</v>
      </c>
      <c r="K1143" s="131">
        <v>200000000</v>
      </c>
      <c r="L1143" s="124">
        <v>42766</v>
      </c>
      <c r="M1143" s="131">
        <v>0</v>
      </c>
      <c r="N1143" s="131">
        <v>0</v>
      </c>
      <c r="P1143" s="132" t="s">
        <v>466</v>
      </c>
    </row>
    <row r="1144" spans="1:18" x14ac:dyDescent="0.2">
      <c r="A1144" s="120" t="s">
        <v>3246</v>
      </c>
      <c r="B1144" s="121" t="s">
        <v>3330</v>
      </c>
      <c r="C1144" s="131">
        <v>1100000000</v>
      </c>
      <c r="D1144" s="122" t="s">
        <v>909</v>
      </c>
      <c r="E1144" s="120" t="s">
        <v>1767</v>
      </c>
      <c r="F1144" s="122" t="s">
        <v>926</v>
      </c>
      <c r="G1144" s="121" t="s">
        <v>927</v>
      </c>
      <c r="H1144" s="122">
        <v>1</v>
      </c>
      <c r="I1144" s="123">
        <v>0</v>
      </c>
      <c r="J1144" s="120" t="s">
        <v>1499</v>
      </c>
      <c r="K1144" s="131">
        <v>0</v>
      </c>
      <c r="L1144" s="124">
        <v>42766</v>
      </c>
      <c r="M1144" s="131">
        <v>0</v>
      </c>
      <c r="N1144" s="131">
        <v>559059777.30999994</v>
      </c>
      <c r="P1144" s="132" t="s">
        <v>466</v>
      </c>
      <c r="Q1144" s="108">
        <v>0</v>
      </c>
      <c r="R1144" s="108">
        <v>0</v>
      </c>
    </row>
    <row r="1145" spans="1:18" x14ac:dyDescent="0.2">
      <c r="A1145" s="120" t="s">
        <v>3290</v>
      </c>
      <c r="B1145" s="121" t="s">
        <v>3331</v>
      </c>
      <c r="C1145" s="131">
        <v>4021914754.6300001</v>
      </c>
      <c r="D1145" s="122" t="s">
        <v>909</v>
      </c>
      <c r="E1145" s="120" t="s">
        <v>936</v>
      </c>
      <c r="F1145" s="122" t="s">
        <v>926</v>
      </c>
      <c r="G1145" s="121" t="s">
        <v>927</v>
      </c>
      <c r="H1145" s="122">
        <v>1</v>
      </c>
      <c r="I1145" s="123">
        <v>0</v>
      </c>
      <c r="J1145" s="120" t="s">
        <v>1499</v>
      </c>
      <c r="K1145" s="131">
        <v>0</v>
      </c>
      <c r="L1145" s="124">
        <v>42766</v>
      </c>
      <c r="M1145" s="131">
        <v>3900000000</v>
      </c>
      <c r="N1145" s="131">
        <v>0</v>
      </c>
      <c r="P1145" s="132" t="s">
        <v>466</v>
      </c>
      <c r="Q1145" s="108">
        <v>0</v>
      </c>
      <c r="R1145" s="108">
        <v>0</v>
      </c>
    </row>
    <row r="1146" spans="1:18" x14ac:dyDescent="0.2">
      <c r="A1146" s="120" t="s">
        <v>3494</v>
      </c>
      <c r="B1146" s="121" t="s">
        <v>3550</v>
      </c>
      <c r="C1146" s="131">
        <v>974466190.01999998</v>
      </c>
      <c r="D1146" s="122" t="s">
        <v>909</v>
      </c>
      <c r="E1146" s="120" t="s">
        <v>1765</v>
      </c>
      <c r="F1146" s="122" t="s">
        <v>926</v>
      </c>
      <c r="G1146" s="121" t="s">
        <v>927</v>
      </c>
      <c r="H1146" s="122">
        <v>1</v>
      </c>
      <c r="I1146" s="123">
        <v>0</v>
      </c>
      <c r="J1146" s="120" t="s">
        <v>1499</v>
      </c>
      <c r="K1146" s="131">
        <v>0</v>
      </c>
      <c r="L1146" s="124">
        <v>42766</v>
      </c>
      <c r="M1146" s="131">
        <v>0</v>
      </c>
      <c r="N1146" s="131">
        <v>0</v>
      </c>
      <c r="P1146" s="132" t="s">
        <v>466</v>
      </c>
    </row>
    <row r="1147" spans="1:18" x14ac:dyDescent="0.2">
      <c r="A1147" s="120" t="s">
        <v>3861</v>
      </c>
      <c r="B1147" s="121" t="s">
        <v>706</v>
      </c>
      <c r="C1147" s="131">
        <v>209500000</v>
      </c>
      <c r="D1147" s="122" t="s">
        <v>909</v>
      </c>
      <c r="E1147" s="120" t="s">
        <v>982</v>
      </c>
      <c r="F1147" s="122" t="s">
        <v>926</v>
      </c>
      <c r="G1147" s="121" t="s">
        <v>927</v>
      </c>
      <c r="H1147" s="122">
        <v>1</v>
      </c>
      <c r="I1147" s="123">
        <v>0</v>
      </c>
      <c r="J1147" s="120" t="s">
        <v>1499</v>
      </c>
      <c r="K1147" s="131">
        <v>0</v>
      </c>
      <c r="L1147" s="124">
        <v>42766</v>
      </c>
      <c r="M1147" s="131">
        <v>0</v>
      </c>
      <c r="N1147" s="131">
        <v>0</v>
      </c>
      <c r="P1147" s="132" t="s">
        <v>466</v>
      </c>
    </row>
    <row r="1148" spans="1:18" x14ac:dyDescent="0.2">
      <c r="A1148" s="120" t="s">
        <v>4126</v>
      </c>
      <c r="B1148" s="121" t="s">
        <v>8160</v>
      </c>
      <c r="C1148" s="131">
        <v>10149667471.49</v>
      </c>
      <c r="D1148" s="122" t="s">
        <v>909</v>
      </c>
      <c r="E1148" s="120" t="s">
        <v>1002</v>
      </c>
      <c r="F1148" s="122" t="s">
        <v>926</v>
      </c>
      <c r="G1148" s="121" t="s">
        <v>927</v>
      </c>
      <c r="H1148" s="122">
        <v>1</v>
      </c>
      <c r="I1148" s="123">
        <v>0</v>
      </c>
      <c r="J1148" s="120" t="s">
        <v>1499</v>
      </c>
      <c r="K1148" s="131">
        <v>0</v>
      </c>
      <c r="L1148" s="124">
        <v>42766</v>
      </c>
      <c r="M1148" s="131">
        <v>0</v>
      </c>
      <c r="N1148" s="131">
        <v>0</v>
      </c>
      <c r="P1148" s="132" t="s">
        <v>466</v>
      </c>
    </row>
    <row r="1149" spans="1:18" x14ac:dyDescent="0.2">
      <c r="A1149" s="120" t="s">
        <v>4332</v>
      </c>
      <c r="B1149" s="121" t="s">
        <v>4503</v>
      </c>
      <c r="C1149" s="131">
        <v>1500000000</v>
      </c>
      <c r="D1149" s="122" t="s">
        <v>909</v>
      </c>
      <c r="E1149" s="120" t="s">
        <v>4609</v>
      </c>
      <c r="F1149" s="122" t="s">
        <v>926</v>
      </c>
      <c r="G1149" s="121" t="s">
        <v>927</v>
      </c>
      <c r="H1149" s="122">
        <v>1</v>
      </c>
      <c r="I1149" s="123">
        <v>0</v>
      </c>
      <c r="J1149" s="120" t="s">
        <v>1499</v>
      </c>
      <c r="K1149" s="131">
        <v>0</v>
      </c>
      <c r="L1149" s="124">
        <v>42766</v>
      </c>
      <c r="M1149" s="131">
        <v>0</v>
      </c>
      <c r="N1149" s="131">
        <v>0</v>
      </c>
      <c r="P1149" s="132" t="s">
        <v>466</v>
      </c>
    </row>
    <row r="1150" spans="1:18" x14ac:dyDescent="0.2">
      <c r="A1150" s="120" t="s">
        <v>4690</v>
      </c>
      <c r="B1150" s="121" t="s">
        <v>4861</v>
      </c>
      <c r="C1150" s="131">
        <v>15000000000</v>
      </c>
      <c r="D1150" s="122" t="s">
        <v>909</v>
      </c>
      <c r="E1150" s="120" t="s">
        <v>4910</v>
      </c>
      <c r="F1150" s="122" t="s">
        <v>926</v>
      </c>
      <c r="G1150" s="121" t="s">
        <v>927</v>
      </c>
      <c r="H1150" s="122">
        <v>1</v>
      </c>
      <c r="I1150" s="123">
        <v>0</v>
      </c>
      <c r="J1150" s="120" t="s">
        <v>1499</v>
      </c>
      <c r="K1150" s="131">
        <v>0</v>
      </c>
      <c r="L1150" s="124">
        <v>42766</v>
      </c>
      <c r="M1150" s="131">
        <v>15000000000</v>
      </c>
      <c r="N1150" s="131">
        <v>0</v>
      </c>
      <c r="P1150" s="132" t="s">
        <v>466</v>
      </c>
      <c r="Q1150" s="108">
        <v>1</v>
      </c>
      <c r="R1150" s="108">
        <v>0</v>
      </c>
    </row>
    <row r="1151" spans="1:18" x14ac:dyDescent="0.2">
      <c r="A1151" s="120" t="s">
        <v>6011</v>
      </c>
      <c r="B1151" s="121" t="s">
        <v>6563</v>
      </c>
      <c r="C1151" s="131">
        <v>6139969266.8100004</v>
      </c>
      <c r="D1151" s="122" t="s">
        <v>909</v>
      </c>
      <c r="E1151" s="120" t="s">
        <v>1013</v>
      </c>
      <c r="F1151" s="122" t="s">
        <v>926</v>
      </c>
      <c r="G1151" s="121" t="s">
        <v>927</v>
      </c>
      <c r="H1151" s="122">
        <v>2</v>
      </c>
      <c r="I1151" s="123">
        <v>0.02</v>
      </c>
      <c r="J1151" s="120" t="s">
        <v>6564</v>
      </c>
      <c r="K1151" s="131">
        <v>122799385.34</v>
      </c>
      <c r="L1151" s="124">
        <v>42766</v>
      </c>
      <c r="M1151" s="131">
        <v>0</v>
      </c>
      <c r="N1151" s="131">
        <v>0</v>
      </c>
      <c r="P1151" s="132" t="s">
        <v>466</v>
      </c>
    </row>
    <row r="1152" spans="1:18" x14ac:dyDescent="0.2">
      <c r="A1152" s="120" t="s">
        <v>6796</v>
      </c>
      <c r="B1152" s="121" t="s">
        <v>7499</v>
      </c>
      <c r="C1152" s="131">
        <v>14950000000</v>
      </c>
      <c r="D1152" s="122" t="s">
        <v>909</v>
      </c>
      <c r="E1152" s="120" t="s">
        <v>4912</v>
      </c>
      <c r="F1152" s="122" t="s">
        <v>926</v>
      </c>
      <c r="G1152" s="121" t="s">
        <v>927</v>
      </c>
      <c r="H1152" s="122">
        <v>1</v>
      </c>
      <c r="I1152" s="123">
        <v>0</v>
      </c>
      <c r="J1152" s="120" t="s">
        <v>1499</v>
      </c>
      <c r="K1152" s="131">
        <v>0</v>
      </c>
      <c r="L1152" s="124">
        <v>42766</v>
      </c>
      <c r="M1152" s="131">
        <v>0</v>
      </c>
      <c r="N1152" s="131">
        <v>0</v>
      </c>
      <c r="P1152" s="132" t="s">
        <v>466</v>
      </c>
    </row>
    <row r="1153" spans="1:18" x14ac:dyDescent="0.2">
      <c r="A1153" s="120" t="s">
        <v>6829</v>
      </c>
      <c r="B1153" s="121" t="s">
        <v>7500</v>
      </c>
      <c r="C1153" s="131">
        <v>14850000000</v>
      </c>
      <c r="D1153" s="122" t="s">
        <v>909</v>
      </c>
      <c r="E1153" s="120" t="s">
        <v>4912</v>
      </c>
      <c r="F1153" s="122" t="s">
        <v>926</v>
      </c>
      <c r="G1153" s="121" t="s">
        <v>927</v>
      </c>
      <c r="H1153" s="122">
        <v>1</v>
      </c>
      <c r="I1153" s="123">
        <v>0</v>
      </c>
      <c r="J1153" s="120" t="s">
        <v>1499</v>
      </c>
      <c r="K1153" s="131">
        <v>0</v>
      </c>
      <c r="L1153" s="124">
        <v>42766</v>
      </c>
      <c r="M1153" s="131">
        <v>0</v>
      </c>
      <c r="N1153" s="131">
        <v>0</v>
      </c>
      <c r="P1153" s="132" t="s">
        <v>466</v>
      </c>
    </row>
    <row r="1154" spans="1:18" x14ac:dyDescent="0.2">
      <c r="A1154" s="120" t="s">
        <v>5497</v>
      </c>
      <c r="B1154" s="121" t="s">
        <v>5566</v>
      </c>
      <c r="C1154" s="131">
        <v>138500000</v>
      </c>
      <c r="D1154" s="122" t="s">
        <v>909</v>
      </c>
      <c r="E1154" s="120" t="s">
        <v>466</v>
      </c>
      <c r="F1154" s="122" t="s">
        <v>926</v>
      </c>
      <c r="G1154" s="121" t="s">
        <v>927</v>
      </c>
      <c r="H1154" s="122">
        <v>1</v>
      </c>
      <c r="I1154" s="123">
        <v>0</v>
      </c>
      <c r="J1154" s="120" t="s">
        <v>1499</v>
      </c>
      <c r="K1154" s="131">
        <v>0</v>
      </c>
      <c r="L1154" s="124">
        <v>42766</v>
      </c>
      <c r="M1154" s="131">
        <v>0</v>
      </c>
      <c r="N1154" s="131">
        <v>0</v>
      </c>
      <c r="P1154" s="132" t="s">
        <v>466</v>
      </c>
    </row>
    <row r="1155" spans="1:18" x14ac:dyDescent="0.2">
      <c r="A1155" s="120" t="s">
        <v>7873</v>
      </c>
      <c r="B1155" s="121" t="s">
        <v>8161</v>
      </c>
      <c r="C1155" s="131">
        <v>105000000</v>
      </c>
      <c r="D1155" s="122" t="s">
        <v>909</v>
      </c>
      <c r="E1155" s="120" t="s">
        <v>466</v>
      </c>
      <c r="F1155" s="122" t="s">
        <v>926</v>
      </c>
      <c r="G1155" s="121" t="s">
        <v>927</v>
      </c>
      <c r="H1155" s="122">
        <v>1</v>
      </c>
      <c r="I1155" s="123">
        <v>0</v>
      </c>
      <c r="J1155" s="120" t="s">
        <v>1499</v>
      </c>
      <c r="K1155" s="131">
        <v>0</v>
      </c>
      <c r="L1155" s="124">
        <v>42766</v>
      </c>
      <c r="M1155" s="131">
        <v>0</v>
      </c>
      <c r="N1155" s="131">
        <v>0</v>
      </c>
      <c r="P1155" s="132" t="s">
        <v>466</v>
      </c>
    </row>
    <row r="1156" spans="1:18" x14ac:dyDescent="0.2">
      <c r="A1156" s="120" t="s">
        <v>6055</v>
      </c>
      <c r="B1156" s="121" t="s">
        <v>6565</v>
      </c>
      <c r="C1156" s="131">
        <v>114970964.89</v>
      </c>
      <c r="D1156" s="122" t="s">
        <v>909</v>
      </c>
      <c r="E1156" s="120" t="s">
        <v>466</v>
      </c>
      <c r="F1156" s="122" t="s">
        <v>926</v>
      </c>
      <c r="G1156" s="121" t="s">
        <v>927</v>
      </c>
      <c r="H1156" s="122">
        <v>1</v>
      </c>
      <c r="I1156" s="123">
        <v>0</v>
      </c>
      <c r="J1156" s="120" t="s">
        <v>1499</v>
      </c>
      <c r="K1156" s="131">
        <v>0</v>
      </c>
      <c r="L1156" s="124">
        <v>42766</v>
      </c>
      <c r="M1156" s="131">
        <v>0</v>
      </c>
      <c r="N1156" s="131">
        <v>0</v>
      </c>
      <c r="P1156" s="132" t="s">
        <v>466</v>
      </c>
    </row>
    <row r="1157" spans="1:18" x14ac:dyDescent="0.2">
      <c r="A1157" s="120" t="s">
        <v>6023</v>
      </c>
      <c r="B1157" s="121" t="s">
        <v>6566</v>
      </c>
      <c r="C1157" s="131">
        <v>1528235000</v>
      </c>
      <c r="D1157" s="122" t="s">
        <v>909</v>
      </c>
      <c r="E1157" s="120" t="s">
        <v>466</v>
      </c>
      <c r="F1157" s="122" t="s">
        <v>926</v>
      </c>
      <c r="G1157" s="121" t="s">
        <v>927</v>
      </c>
      <c r="H1157" s="122">
        <v>3</v>
      </c>
      <c r="I1157" s="123">
        <v>0.23</v>
      </c>
      <c r="J1157" s="120" t="s">
        <v>6567</v>
      </c>
      <c r="K1157" s="131">
        <v>351494050</v>
      </c>
      <c r="L1157" s="124">
        <v>42766</v>
      </c>
      <c r="M1157" s="131">
        <v>0</v>
      </c>
      <c r="N1157" s="131">
        <v>0</v>
      </c>
      <c r="P1157" s="132" t="s">
        <v>466</v>
      </c>
    </row>
    <row r="1158" spans="1:18" x14ac:dyDescent="0.2">
      <c r="A1158" s="120" t="s">
        <v>6089</v>
      </c>
      <c r="B1158" s="121" t="s">
        <v>6568</v>
      </c>
      <c r="C1158" s="131">
        <v>30000000</v>
      </c>
      <c r="D1158" s="122" t="s">
        <v>909</v>
      </c>
      <c r="E1158" s="120" t="s">
        <v>466</v>
      </c>
      <c r="F1158" s="122" t="s">
        <v>926</v>
      </c>
      <c r="G1158" s="121" t="s">
        <v>927</v>
      </c>
      <c r="H1158" s="122">
        <v>1</v>
      </c>
      <c r="I1158" s="123">
        <v>0</v>
      </c>
      <c r="J1158" s="120" t="s">
        <v>1499</v>
      </c>
      <c r="K1158" s="131">
        <v>0</v>
      </c>
      <c r="L1158" s="124">
        <v>42766</v>
      </c>
      <c r="M1158" s="131">
        <v>0</v>
      </c>
      <c r="N1158" s="131">
        <v>73541134</v>
      </c>
      <c r="P1158" s="132" t="s">
        <v>466</v>
      </c>
      <c r="Q1158" s="108">
        <v>0</v>
      </c>
      <c r="R1158" s="108">
        <v>0</v>
      </c>
    </row>
    <row r="1159" spans="1:18" x14ac:dyDescent="0.2">
      <c r="A1159" s="120" t="s">
        <v>6951</v>
      </c>
      <c r="B1159" s="121" t="s">
        <v>7501</v>
      </c>
      <c r="C1159" s="131">
        <v>131000000</v>
      </c>
      <c r="D1159" s="122" t="s">
        <v>909</v>
      </c>
      <c r="E1159" s="120" t="s">
        <v>466</v>
      </c>
      <c r="F1159" s="122" t="s">
        <v>926</v>
      </c>
      <c r="G1159" s="121" t="s">
        <v>927</v>
      </c>
      <c r="H1159" s="122">
        <v>2</v>
      </c>
      <c r="I1159" s="123">
        <v>0.03</v>
      </c>
      <c r="J1159" s="120" t="s">
        <v>6532</v>
      </c>
      <c r="K1159" s="131">
        <v>3930000</v>
      </c>
      <c r="L1159" s="124">
        <v>42766</v>
      </c>
      <c r="M1159" s="131">
        <v>0</v>
      </c>
      <c r="N1159" s="131">
        <v>17072299</v>
      </c>
      <c r="P1159" s="132" t="s">
        <v>466</v>
      </c>
      <c r="Q1159" s="108">
        <v>0</v>
      </c>
      <c r="R1159" s="108">
        <v>0</v>
      </c>
    </row>
    <row r="1160" spans="1:18" x14ac:dyDescent="0.2">
      <c r="A1160" s="120" t="s">
        <v>513</v>
      </c>
      <c r="B1160" s="121" t="s">
        <v>761</v>
      </c>
      <c r="C1160" s="131">
        <v>134115000</v>
      </c>
      <c r="D1160" s="122" t="s">
        <v>909</v>
      </c>
      <c r="E1160" s="120" t="s">
        <v>971</v>
      </c>
      <c r="F1160" s="122" t="s">
        <v>926</v>
      </c>
      <c r="G1160" s="121" t="s">
        <v>927</v>
      </c>
      <c r="H1160" s="122">
        <v>3</v>
      </c>
      <c r="I1160" s="123">
        <v>0.21</v>
      </c>
      <c r="J1160" s="120" t="s">
        <v>2387</v>
      </c>
      <c r="K1160" s="131">
        <v>28164150</v>
      </c>
      <c r="L1160" s="124">
        <v>42766</v>
      </c>
      <c r="M1160" s="131">
        <v>0</v>
      </c>
      <c r="N1160" s="131">
        <v>0</v>
      </c>
      <c r="P1160" s="132" t="s">
        <v>466</v>
      </c>
    </row>
    <row r="1161" spans="1:18" x14ac:dyDescent="0.2">
      <c r="A1161" s="120" t="s">
        <v>1280</v>
      </c>
      <c r="B1161" s="121" t="s">
        <v>1307</v>
      </c>
      <c r="C1161" s="131">
        <v>360000000</v>
      </c>
      <c r="D1161" s="122" t="s">
        <v>909</v>
      </c>
      <c r="E1161" s="120" t="s">
        <v>1318</v>
      </c>
      <c r="F1161" s="122" t="s">
        <v>926</v>
      </c>
      <c r="G1161" s="121" t="s">
        <v>927</v>
      </c>
      <c r="H1161" s="122">
        <v>1</v>
      </c>
      <c r="I1161" s="123">
        <v>0</v>
      </c>
      <c r="J1161" s="120" t="s">
        <v>1499</v>
      </c>
      <c r="K1161" s="131">
        <v>0</v>
      </c>
      <c r="L1161" s="124">
        <v>42766</v>
      </c>
      <c r="M1161" s="131">
        <v>0</v>
      </c>
      <c r="N1161" s="131">
        <v>0</v>
      </c>
      <c r="P1161" s="132" t="s">
        <v>466</v>
      </c>
    </row>
    <row r="1162" spans="1:18" x14ac:dyDescent="0.2">
      <c r="A1162" s="120" t="s">
        <v>1394</v>
      </c>
      <c r="B1162" s="121" t="s">
        <v>1418</v>
      </c>
      <c r="C1162" s="131">
        <v>205201542.97</v>
      </c>
      <c r="D1162" s="122" t="s">
        <v>909</v>
      </c>
      <c r="E1162" s="120" t="s">
        <v>1443</v>
      </c>
      <c r="F1162" s="122" t="s">
        <v>926</v>
      </c>
      <c r="G1162" s="121" t="s">
        <v>927</v>
      </c>
      <c r="H1162" s="122">
        <v>2</v>
      </c>
      <c r="I1162" s="123">
        <v>0.02</v>
      </c>
      <c r="J1162" s="120" t="s">
        <v>1419</v>
      </c>
      <c r="K1162" s="131">
        <v>4104030.86</v>
      </c>
      <c r="L1162" s="124">
        <v>42766</v>
      </c>
      <c r="M1162" s="131">
        <v>0</v>
      </c>
      <c r="N1162" s="131">
        <v>0</v>
      </c>
      <c r="P1162" s="132" t="s">
        <v>466</v>
      </c>
    </row>
    <row r="1163" spans="1:18" x14ac:dyDescent="0.2">
      <c r="A1163" s="120" t="s">
        <v>1538</v>
      </c>
      <c r="B1163" s="121" t="s">
        <v>1593</v>
      </c>
      <c r="C1163" s="131">
        <v>742138900.48000002</v>
      </c>
      <c r="D1163" s="122" t="s">
        <v>909</v>
      </c>
      <c r="E1163" s="120" t="s">
        <v>1608</v>
      </c>
      <c r="F1163" s="122" t="s">
        <v>926</v>
      </c>
      <c r="G1163" s="121" t="s">
        <v>927</v>
      </c>
      <c r="H1163" s="122">
        <v>2</v>
      </c>
      <c r="I1163" s="123">
        <v>0.02</v>
      </c>
      <c r="J1163" s="120" t="s">
        <v>4031</v>
      </c>
      <c r="K1163" s="131">
        <v>14842778.01</v>
      </c>
      <c r="L1163" s="124">
        <v>42766</v>
      </c>
      <c r="M1163" s="131">
        <v>0</v>
      </c>
      <c r="N1163" s="131">
        <v>0</v>
      </c>
      <c r="P1163" s="132" t="s">
        <v>466</v>
      </c>
    </row>
    <row r="1164" spans="1:18" x14ac:dyDescent="0.2">
      <c r="A1164" s="120" t="s">
        <v>3612</v>
      </c>
      <c r="B1164" s="121" t="s">
        <v>3660</v>
      </c>
      <c r="C1164" s="131">
        <v>925000000</v>
      </c>
      <c r="D1164" s="122" t="s">
        <v>909</v>
      </c>
      <c r="E1164" s="120" t="s">
        <v>3690</v>
      </c>
      <c r="F1164" s="122" t="s">
        <v>926</v>
      </c>
      <c r="G1164" s="121" t="s">
        <v>927</v>
      </c>
      <c r="H1164" s="122">
        <v>2</v>
      </c>
      <c r="I1164" s="123">
        <v>0.02</v>
      </c>
      <c r="J1164" s="120" t="s">
        <v>3661</v>
      </c>
      <c r="K1164" s="131">
        <v>13875000</v>
      </c>
      <c r="L1164" s="124">
        <v>42766</v>
      </c>
      <c r="M1164" s="131">
        <v>231250000</v>
      </c>
      <c r="N1164" s="131">
        <v>0</v>
      </c>
      <c r="P1164" s="132" t="s">
        <v>466</v>
      </c>
      <c r="Q1164" s="108">
        <v>0</v>
      </c>
      <c r="R1164" s="108">
        <v>0</v>
      </c>
    </row>
    <row r="1165" spans="1:18" x14ac:dyDescent="0.2">
      <c r="A1165" s="120" t="s">
        <v>4307</v>
      </c>
      <c r="B1165" s="121" t="s">
        <v>4504</v>
      </c>
      <c r="C1165" s="131">
        <v>249275250</v>
      </c>
      <c r="D1165" s="122" t="s">
        <v>909</v>
      </c>
      <c r="E1165" s="120" t="s">
        <v>4622</v>
      </c>
      <c r="F1165" s="122" t="s">
        <v>926</v>
      </c>
      <c r="G1165" s="121" t="s">
        <v>927</v>
      </c>
      <c r="H1165" s="122">
        <v>1</v>
      </c>
      <c r="I1165" s="123">
        <v>0</v>
      </c>
      <c r="J1165" s="120" t="s">
        <v>1499</v>
      </c>
      <c r="K1165" s="131">
        <v>0</v>
      </c>
      <c r="L1165" s="124">
        <v>42766</v>
      </c>
      <c r="M1165" s="131">
        <v>0</v>
      </c>
      <c r="N1165" s="131">
        <v>0</v>
      </c>
      <c r="P1165" s="132" t="s">
        <v>466</v>
      </c>
    </row>
    <row r="1166" spans="1:18" x14ac:dyDescent="0.2">
      <c r="A1166" s="120" t="s">
        <v>5408</v>
      </c>
      <c r="B1166" s="121" t="s">
        <v>5567</v>
      </c>
      <c r="C1166" s="131">
        <v>326985803.39999998</v>
      </c>
      <c r="D1166" s="122" t="s">
        <v>909</v>
      </c>
      <c r="E1166" s="120" t="s">
        <v>5129</v>
      </c>
      <c r="F1166" s="122" t="s">
        <v>926</v>
      </c>
      <c r="G1166" s="121" t="s">
        <v>927</v>
      </c>
      <c r="H1166" s="122">
        <v>1</v>
      </c>
      <c r="I1166" s="123">
        <v>0</v>
      </c>
      <c r="J1166" s="120" t="s">
        <v>1499</v>
      </c>
      <c r="K1166" s="131">
        <v>0</v>
      </c>
      <c r="L1166" s="124">
        <v>42766</v>
      </c>
      <c r="M1166" s="131">
        <v>0</v>
      </c>
      <c r="N1166" s="131">
        <v>0</v>
      </c>
      <c r="P1166" s="132" t="s">
        <v>466</v>
      </c>
    </row>
    <row r="1167" spans="1:18" x14ac:dyDescent="0.2">
      <c r="A1167" s="120" t="s">
        <v>6862</v>
      </c>
      <c r="B1167" s="121" t="s">
        <v>7502</v>
      </c>
      <c r="C1167" s="131">
        <v>188304830.24000001</v>
      </c>
      <c r="D1167" s="122" t="s">
        <v>909</v>
      </c>
      <c r="E1167" s="120" t="s">
        <v>983</v>
      </c>
      <c r="F1167" s="122" t="s">
        <v>926</v>
      </c>
      <c r="G1167" s="121" t="s">
        <v>927</v>
      </c>
      <c r="H1167" s="122">
        <v>1</v>
      </c>
      <c r="I1167" s="123">
        <v>0</v>
      </c>
      <c r="J1167" s="120" t="s">
        <v>1499</v>
      </c>
      <c r="K1167" s="131">
        <v>0</v>
      </c>
      <c r="L1167" s="124">
        <v>42766</v>
      </c>
      <c r="M1167" s="131">
        <v>0</v>
      </c>
      <c r="N1167" s="131">
        <v>0</v>
      </c>
      <c r="P1167" s="132" t="s">
        <v>466</v>
      </c>
    </row>
    <row r="1168" spans="1:18" x14ac:dyDescent="0.2">
      <c r="A1168" s="120" t="s">
        <v>7032</v>
      </c>
      <c r="B1168" s="121" t="s">
        <v>7503</v>
      </c>
      <c r="C1168" s="131">
        <v>160000000</v>
      </c>
      <c r="D1168" s="122" t="s">
        <v>909</v>
      </c>
      <c r="E1168" s="120" t="s">
        <v>995</v>
      </c>
      <c r="F1168" s="122" t="s">
        <v>926</v>
      </c>
      <c r="G1168" s="121" t="s">
        <v>927</v>
      </c>
      <c r="H1168" s="122">
        <v>1</v>
      </c>
      <c r="I1168" s="123">
        <v>0</v>
      </c>
      <c r="J1168" s="120" t="s">
        <v>1499</v>
      </c>
      <c r="K1168" s="131">
        <v>0</v>
      </c>
      <c r="L1168" s="124">
        <v>42766</v>
      </c>
      <c r="M1168" s="131">
        <v>0</v>
      </c>
      <c r="N1168" s="131">
        <v>86386440</v>
      </c>
      <c r="P1168" s="132" t="s">
        <v>466</v>
      </c>
      <c r="Q1168" s="108">
        <v>0</v>
      </c>
      <c r="R1168" s="108">
        <v>0</v>
      </c>
    </row>
    <row r="1169" spans="1:18" x14ac:dyDescent="0.2">
      <c r="A1169" s="120" t="s">
        <v>350</v>
      </c>
      <c r="B1169" s="121" t="s">
        <v>762</v>
      </c>
      <c r="C1169" s="131">
        <v>1385626464.74</v>
      </c>
      <c r="D1169" s="122" t="s">
        <v>909</v>
      </c>
      <c r="E1169" s="120" t="s">
        <v>992</v>
      </c>
      <c r="F1169" s="122" t="s">
        <v>926</v>
      </c>
      <c r="G1169" s="121" t="s">
        <v>927</v>
      </c>
      <c r="H1169" s="122">
        <v>2</v>
      </c>
      <c r="I1169" s="123">
        <v>0.05</v>
      </c>
      <c r="J1169" s="120" t="s">
        <v>763</v>
      </c>
      <c r="K1169" s="131">
        <v>69281323.239999995</v>
      </c>
      <c r="L1169" s="124">
        <v>42766</v>
      </c>
      <c r="M1169" s="131">
        <v>0</v>
      </c>
      <c r="N1169" s="131">
        <v>0</v>
      </c>
      <c r="P1169" s="132" t="s">
        <v>466</v>
      </c>
    </row>
    <row r="1170" spans="1:18" x14ac:dyDescent="0.2">
      <c r="A1170" s="120" t="s">
        <v>221</v>
      </c>
      <c r="B1170" s="121" t="s">
        <v>764</v>
      </c>
      <c r="C1170" s="131">
        <v>4875009625</v>
      </c>
      <c r="D1170" s="122" t="s">
        <v>909</v>
      </c>
      <c r="E1170" s="120" t="s">
        <v>1007</v>
      </c>
      <c r="F1170" s="122" t="s">
        <v>926</v>
      </c>
      <c r="G1170" s="121" t="s">
        <v>927</v>
      </c>
      <c r="H1170" s="122">
        <v>2</v>
      </c>
      <c r="I1170" s="123">
        <v>0.05</v>
      </c>
      <c r="J1170" s="120" t="s">
        <v>765</v>
      </c>
      <c r="K1170" s="131">
        <v>243750481.25</v>
      </c>
      <c r="L1170" s="124">
        <v>42766</v>
      </c>
      <c r="M1170" s="131">
        <v>0</v>
      </c>
      <c r="N1170" s="131">
        <v>0</v>
      </c>
      <c r="P1170" s="132" t="s">
        <v>466</v>
      </c>
    </row>
    <row r="1171" spans="1:18" x14ac:dyDescent="0.2">
      <c r="A1171" s="120" t="s">
        <v>132</v>
      </c>
      <c r="B1171" s="121" t="s">
        <v>766</v>
      </c>
      <c r="C1171" s="131">
        <v>11008086250</v>
      </c>
      <c r="D1171" s="122" t="s">
        <v>909</v>
      </c>
      <c r="E1171" s="120" t="s">
        <v>1008</v>
      </c>
      <c r="F1171" s="122" t="s">
        <v>926</v>
      </c>
      <c r="G1171" s="121" t="s">
        <v>927</v>
      </c>
      <c r="H1171" s="122">
        <v>2</v>
      </c>
      <c r="I1171" s="123">
        <v>0.05</v>
      </c>
      <c r="J1171" s="120" t="s">
        <v>767</v>
      </c>
      <c r="K1171" s="131">
        <v>550404312.5</v>
      </c>
      <c r="L1171" s="124">
        <v>42766</v>
      </c>
      <c r="M1171" s="131">
        <v>0</v>
      </c>
      <c r="N1171" s="131">
        <v>0</v>
      </c>
      <c r="P1171" s="132" t="s">
        <v>466</v>
      </c>
    </row>
    <row r="1172" spans="1:18" x14ac:dyDescent="0.2">
      <c r="A1172" s="120" t="s">
        <v>8</v>
      </c>
      <c r="B1172" s="121" t="s">
        <v>768</v>
      </c>
      <c r="C1172" s="131">
        <v>854388781.98000002</v>
      </c>
      <c r="D1172" s="122" t="s">
        <v>909</v>
      </c>
      <c r="E1172" s="120" t="s">
        <v>1009</v>
      </c>
      <c r="F1172" s="122" t="s">
        <v>926</v>
      </c>
      <c r="G1172" s="121" t="s">
        <v>927</v>
      </c>
      <c r="H1172" s="122">
        <v>1</v>
      </c>
      <c r="I1172" s="123">
        <v>0</v>
      </c>
      <c r="J1172" s="120" t="s">
        <v>769</v>
      </c>
      <c r="K1172" s="131">
        <v>0</v>
      </c>
      <c r="L1172" s="124">
        <v>42766</v>
      </c>
      <c r="M1172" s="131">
        <v>0</v>
      </c>
      <c r="N1172" s="131">
        <v>468014274.72000003</v>
      </c>
      <c r="P1172" s="132" t="s">
        <v>466</v>
      </c>
      <c r="Q1172" s="108">
        <v>0</v>
      </c>
      <c r="R1172" s="108">
        <v>0</v>
      </c>
    </row>
    <row r="1173" spans="1:18" x14ac:dyDescent="0.2">
      <c r="A1173" s="120" t="s">
        <v>222</v>
      </c>
      <c r="B1173" s="121" t="s">
        <v>3332</v>
      </c>
      <c r="C1173" s="131">
        <v>12833948497.030001</v>
      </c>
      <c r="D1173" s="122" t="s">
        <v>909</v>
      </c>
      <c r="E1173" s="120" t="s">
        <v>1002</v>
      </c>
      <c r="F1173" s="122" t="s">
        <v>926</v>
      </c>
      <c r="G1173" s="121" t="s">
        <v>927</v>
      </c>
      <c r="H1173" s="122">
        <v>1</v>
      </c>
      <c r="I1173" s="123">
        <v>0</v>
      </c>
      <c r="J1173" s="120" t="s">
        <v>1499</v>
      </c>
      <c r="K1173" s="131">
        <v>0</v>
      </c>
      <c r="L1173" s="124">
        <v>42766</v>
      </c>
      <c r="M1173" s="131">
        <v>0</v>
      </c>
      <c r="N1173" s="131">
        <v>0</v>
      </c>
      <c r="P1173" s="132" t="s">
        <v>466</v>
      </c>
    </row>
    <row r="1174" spans="1:18" x14ac:dyDescent="0.2">
      <c r="A1174" s="120" t="s">
        <v>28</v>
      </c>
      <c r="B1174" s="121" t="s">
        <v>770</v>
      </c>
      <c r="C1174" s="131">
        <v>1394651413.9300001</v>
      </c>
      <c r="D1174" s="122" t="s">
        <v>909</v>
      </c>
      <c r="E1174" s="120" t="s">
        <v>1010</v>
      </c>
      <c r="F1174" s="122" t="s">
        <v>926</v>
      </c>
      <c r="G1174" s="121" t="s">
        <v>927</v>
      </c>
      <c r="H1174" s="122">
        <v>2</v>
      </c>
      <c r="I1174" s="123">
        <v>0.01</v>
      </c>
      <c r="J1174" s="120" t="s">
        <v>1499</v>
      </c>
      <c r="K1174" s="131">
        <v>0</v>
      </c>
      <c r="L1174" s="124">
        <v>42766</v>
      </c>
      <c r="M1174" s="131">
        <v>1394651413.9300001</v>
      </c>
      <c r="N1174" s="131">
        <v>0</v>
      </c>
      <c r="P1174" s="132" t="s">
        <v>466</v>
      </c>
      <c r="Q1174" s="108">
        <v>0</v>
      </c>
      <c r="R1174" s="108">
        <v>0</v>
      </c>
    </row>
    <row r="1175" spans="1:18" x14ac:dyDescent="0.2">
      <c r="A1175" s="120" t="s">
        <v>440</v>
      </c>
      <c r="B1175" s="121" t="s">
        <v>3662</v>
      </c>
      <c r="C1175" s="131">
        <v>660635000</v>
      </c>
      <c r="D1175" s="122" t="s">
        <v>909</v>
      </c>
      <c r="E1175" s="120" t="s">
        <v>969</v>
      </c>
      <c r="F1175" s="122" t="s">
        <v>926</v>
      </c>
      <c r="G1175" s="121" t="s">
        <v>927</v>
      </c>
      <c r="H1175" s="122">
        <v>1</v>
      </c>
      <c r="I1175" s="123">
        <v>0</v>
      </c>
      <c r="J1175" s="120" t="s">
        <v>1499</v>
      </c>
      <c r="K1175" s="131">
        <v>0</v>
      </c>
      <c r="L1175" s="124">
        <v>42766</v>
      </c>
      <c r="M1175" s="131">
        <v>0</v>
      </c>
      <c r="N1175" s="131">
        <v>0</v>
      </c>
      <c r="P1175" s="132" t="s">
        <v>466</v>
      </c>
    </row>
    <row r="1176" spans="1:18" x14ac:dyDescent="0.2">
      <c r="A1176" s="120" t="s">
        <v>1399</v>
      </c>
      <c r="B1176" s="121" t="s">
        <v>1420</v>
      </c>
      <c r="C1176" s="131">
        <v>470049787.54000002</v>
      </c>
      <c r="D1176" s="122" t="s">
        <v>909</v>
      </c>
      <c r="E1176" s="120" t="s">
        <v>1445</v>
      </c>
      <c r="F1176" s="122" t="s">
        <v>926</v>
      </c>
      <c r="G1176" s="121" t="s">
        <v>927</v>
      </c>
      <c r="H1176" s="122">
        <v>2</v>
      </c>
      <c r="I1176" s="123">
        <v>0.02</v>
      </c>
      <c r="J1176" s="120" t="s">
        <v>1421</v>
      </c>
      <c r="K1176" s="131">
        <v>9400995.75</v>
      </c>
      <c r="L1176" s="124">
        <v>42766</v>
      </c>
      <c r="M1176" s="131">
        <v>0</v>
      </c>
      <c r="N1176" s="131">
        <v>0</v>
      </c>
      <c r="P1176" s="132" t="s">
        <v>466</v>
      </c>
    </row>
    <row r="1177" spans="1:18" x14ac:dyDescent="0.2">
      <c r="A1177" s="120" t="s">
        <v>3077</v>
      </c>
      <c r="B1177" s="121" t="s">
        <v>3170</v>
      </c>
      <c r="C1177" s="131">
        <v>10257339315.6</v>
      </c>
      <c r="D1177" s="122" t="s">
        <v>909</v>
      </c>
      <c r="E1177" s="120" t="s">
        <v>1685</v>
      </c>
      <c r="F1177" s="122" t="s">
        <v>926</v>
      </c>
      <c r="G1177" s="121" t="s">
        <v>927</v>
      </c>
      <c r="H1177" s="122">
        <v>3</v>
      </c>
      <c r="I1177" s="123">
        <v>0.21</v>
      </c>
      <c r="J1177" s="120" t="s">
        <v>3171</v>
      </c>
      <c r="K1177" s="131">
        <v>2154041256.2800002</v>
      </c>
      <c r="L1177" s="124">
        <v>42766</v>
      </c>
      <c r="M1177" s="131">
        <v>0</v>
      </c>
      <c r="N1177" s="131">
        <v>0</v>
      </c>
      <c r="P1177" s="132" t="s">
        <v>466</v>
      </c>
    </row>
    <row r="1178" spans="1:18" x14ac:dyDescent="0.2">
      <c r="A1178" s="120" t="s">
        <v>1713</v>
      </c>
      <c r="B1178" s="121" t="s">
        <v>1749</v>
      </c>
      <c r="C1178" s="131">
        <v>112200000000</v>
      </c>
      <c r="D1178" s="122" t="s">
        <v>909</v>
      </c>
      <c r="E1178" s="120" t="s">
        <v>1766</v>
      </c>
      <c r="F1178" s="122" t="s">
        <v>926</v>
      </c>
      <c r="G1178" s="121" t="s">
        <v>927</v>
      </c>
      <c r="H1178" s="122">
        <v>1</v>
      </c>
      <c r="I1178" s="123">
        <v>0</v>
      </c>
      <c r="J1178" s="120" t="s">
        <v>1499</v>
      </c>
      <c r="K1178" s="131">
        <v>0</v>
      </c>
      <c r="L1178" s="124">
        <v>42766</v>
      </c>
      <c r="M1178" s="131">
        <v>0</v>
      </c>
      <c r="N1178" s="131">
        <v>0</v>
      </c>
      <c r="P1178" s="132" t="s">
        <v>466</v>
      </c>
    </row>
    <row r="1179" spans="1:18" x14ac:dyDescent="0.2">
      <c r="A1179" s="120" t="s">
        <v>2448</v>
      </c>
      <c r="B1179" s="121" t="s">
        <v>2503</v>
      </c>
      <c r="C1179" s="131">
        <v>312468311.26999998</v>
      </c>
      <c r="D1179" s="122" t="s">
        <v>909</v>
      </c>
      <c r="E1179" s="120" t="s">
        <v>2523</v>
      </c>
      <c r="F1179" s="122" t="s">
        <v>926</v>
      </c>
      <c r="G1179" s="121" t="s">
        <v>927</v>
      </c>
      <c r="H1179" s="122">
        <v>1</v>
      </c>
      <c r="I1179" s="123">
        <v>0</v>
      </c>
      <c r="J1179" s="120" t="s">
        <v>1499</v>
      </c>
      <c r="K1179" s="131">
        <v>0</v>
      </c>
      <c r="L1179" s="124">
        <v>42766</v>
      </c>
      <c r="M1179" s="131">
        <v>0</v>
      </c>
      <c r="N1179" s="131">
        <v>0</v>
      </c>
      <c r="P1179" s="132" t="s">
        <v>466</v>
      </c>
    </row>
    <row r="1180" spans="1:18" x14ac:dyDescent="0.2">
      <c r="A1180" s="120" t="s">
        <v>3135</v>
      </c>
      <c r="B1180" s="121" t="s">
        <v>3333</v>
      </c>
      <c r="C1180" s="131">
        <v>85300000</v>
      </c>
      <c r="D1180" s="122" t="s">
        <v>909</v>
      </c>
      <c r="E1180" s="120" t="s">
        <v>1001</v>
      </c>
      <c r="F1180" s="122" t="s">
        <v>926</v>
      </c>
      <c r="G1180" s="121" t="s">
        <v>927</v>
      </c>
      <c r="H1180" s="122">
        <v>1</v>
      </c>
      <c r="I1180" s="123">
        <v>0</v>
      </c>
      <c r="J1180" s="120" t="s">
        <v>1499</v>
      </c>
      <c r="K1180" s="131">
        <v>0</v>
      </c>
      <c r="L1180" s="124">
        <v>42766</v>
      </c>
      <c r="M1180" s="131">
        <v>0</v>
      </c>
      <c r="N1180" s="131">
        <v>0</v>
      </c>
      <c r="P1180" s="132" t="s">
        <v>466</v>
      </c>
    </row>
    <row r="1181" spans="1:18" x14ac:dyDescent="0.2">
      <c r="A1181" s="120" t="s">
        <v>3487</v>
      </c>
      <c r="B1181" s="121" t="s">
        <v>3551</v>
      </c>
      <c r="C1181" s="131">
        <v>2093641082.4000001</v>
      </c>
      <c r="D1181" s="122" t="s">
        <v>909</v>
      </c>
      <c r="E1181" s="120" t="s">
        <v>2797</v>
      </c>
      <c r="F1181" s="122" t="s">
        <v>926</v>
      </c>
      <c r="G1181" s="121" t="s">
        <v>927</v>
      </c>
      <c r="H1181" s="122">
        <v>1</v>
      </c>
      <c r="I1181" s="123">
        <v>0</v>
      </c>
      <c r="J1181" s="120" t="s">
        <v>1499</v>
      </c>
      <c r="K1181" s="131">
        <v>0</v>
      </c>
      <c r="L1181" s="124">
        <v>42766</v>
      </c>
      <c r="M1181" s="131">
        <v>0</v>
      </c>
      <c r="N1181" s="131">
        <v>0</v>
      </c>
      <c r="P1181" s="132" t="s">
        <v>466</v>
      </c>
    </row>
    <row r="1182" spans="1:18" x14ac:dyDescent="0.2">
      <c r="A1182" s="120" t="s">
        <v>3710</v>
      </c>
      <c r="B1182" s="121" t="s">
        <v>3785</v>
      </c>
      <c r="C1182" s="131">
        <v>10000000000</v>
      </c>
      <c r="D1182" s="122" t="s">
        <v>909</v>
      </c>
      <c r="E1182" s="120" t="s">
        <v>968</v>
      </c>
      <c r="F1182" s="122" t="s">
        <v>926</v>
      </c>
      <c r="G1182" s="121" t="s">
        <v>927</v>
      </c>
      <c r="H1182" s="122">
        <v>1</v>
      </c>
      <c r="I1182" s="123">
        <v>0</v>
      </c>
      <c r="J1182" s="120" t="s">
        <v>1499</v>
      </c>
      <c r="K1182" s="131">
        <v>0</v>
      </c>
      <c r="L1182" s="124">
        <v>42766</v>
      </c>
      <c r="M1182" s="131">
        <v>0</v>
      </c>
      <c r="N1182" s="131">
        <v>0</v>
      </c>
      <c r="P1182" s="132" t="s">
        <v>466</v>
      </c>
    </row>
    <row r="1183" spans="1:18" x14ac:dyDescent="0.2">
      <c r="A1183" s="120" t="s">
        <v>7098</v>
      </c>
      <c r="B1183" s="121" t="s">
        <v>4487</v>
      </c>
      <c r="C1183" s="131">
        <v>1124697938.6800001</v>
      </c>
      <c r="D1183" s="122" t="s">
        <v>909</v>
      </c>
      <c r="E1183" s="120" t="s">
        <v>4601</v>
      </c>
      <c r="F1183" s="122" t="s">
        <v>926</v>
      </c>
      <c r="G1183" s="121" t="s">
        <v>927</v>
      </c>
      <c r="H1183" s="122">
        <v>3</v>
      </c>
      <c r="I1183" s="123">
        <v>0.21</v>
      </c>
      <c r="J1183" s="120" t="s">
        <v>7504</v>
      </c>
      <c r="K1183" s="131">
        <v>236186567.12</v>
      </c>
      <c r="L1183" s="124">
        <v>42766</v>
      </c>
      <c r="M1183" s="131">
        <v>0</v>
      </c>
      <c r="N1183" s="131">
        <v>0</v>
      </c>
      <c r="P1183" s="132" t="s">
        <v>466</v>
      </c>
    </row>
    <row r="1184" spans="1:18" x14ac:dyDescent="0.2">
      <c r="A1184" s="120" t="s">
        <v>4267</v>
      </c>
      <c r="B1184" s="121" t="s">
        <v>5568</v>
      </c>
      <c r="C1184" s="131">
        <v>1227901197.4400001</v>
      </c>
      <c r="D1184" s="122" t="s">
        <v>909</v>
      </c>
      <c r="E1184" s="120" t="s">
        <v>960</v>
      </c>
      <c r="F1184" s="122" t="s">
        <v>926</v>
      </c>
      <c r="G1184" s="121" t="s">
        <v>927</v>
      </c>
      <c r="H1184" s="122">
        <v>1</v>
      </c>
      <c r="I1184" s="123">
        <v>0</v>
      </c>
      <c r="J1184" s="120" t="s">
        <v>1499</v>
      </c>
      <c r="K1184" s="131">
        <v>0</v>
      </c>
      <c r="L1184" s="124">
        <v>42766</v>
      </c>
      <c r="M1184" s="131">
        <v>0</v>
      </c>
      <c r="N1184" s="131">
        <v>0</v>
      </c>
      <c r="P1184" s="132" t="s">
        <v>466</v>
      </c>
    </row>
    <row r="1185" spans="1:18" x14ac:dyDescent="0.2">
      <c r="A1185" s="120" t="s">
        <v>4769</v>
      </c>
      <c r="B1185" s="121" t="s">
        <v>4884</v>
      </c>
      <c r="C1185" s="131">
        <v>760206645.19000006</v>
      </c>
      <c r="D1185" s="122" t="s">
        <v>909</v>
      </c>
      <c r="E1185" s="120" t="s">
        <v>969</v>
      </c>
      <c r="F1185" s="122" t="s">
        <v>926</v>
      </c>
      <c r="G1185" s="121" t="s">
        <v>927</v>
      </c>
      <c r="H1185" s="122">
        <v>1</v>
      </c>
      <c r="I1185" s="123">
        <v>0</v>
      </c>
      <c r="J1185" s="120" t="s">
        <v>1499</v>
      </c>
      <c r="K1185" s="131">
        <v>0</v>
      </c>
      <c r="L1185" s="124">
        <v>42766</v>
      </c>
      <c r="M1185" s="131">
        <v>0</v>
      </c>
      <c r="N1185" s="131">
        <v>0</v>
      </c>
      <c r="P1185" s="132" t="s">
        <v>466</v>
      </c>
    </row>
    <row r="1186" spans="1:18" x14ac:dyDescent="0.2">
      <c r="A1186" s="120" t="s">
        <v>4945</v>
      </c>
      <c r="B1186" s="121" t="s">
        <v>5088</v>
      </c>
      <c r="C1186" s="131">
        <v>297725093.56</v>
      </c>
      <c r="D1186" s="122" t="s">
        <v>909</v>
      </c>
      <c r="E1186" s="120" t="s">
        <v>1023</v>
      </c>
      <c r="F1186" s="122" t="s">
        <v>926</v>
      </c>
      <c r="G1186" s="121" t="s">
        <v>927</v>
      </c>
      <c r="H1186" s="122">
        <v>2</v>
      </c>
      <c r="I1186" s="123">
        <v>0.01</v>
      </c>
      <c r="J1186" s="120" t="s">
        <v>5089</v>
      </c>
      <c r="K1186" s="131">
        <v>2977250.94</v>
      </c>
      <c r="L1186" s="124">
        <v>42766</v>
      </c>
      <c r="M1186" s="131">
        <v>0</v>
      </c>
      <c r="N1186" s="131">
        <v>0</v>
      </c>
      <c r="P1186" s="132" t="s">
        <v>466</v>
      </c>
    </row>
    <row r="1187" spans="1:18" x14ac:dyDescent="0.2">
      <c r="A1187" s="120" t="s">
        <v>5429</v>
      </c>
      <c r="B1187" s="121" t="s">
        <v>7505</v>
      </c>
      <c r="C1187" s="131">
        <v>1654088820.55</v>
      </c>
      <c r="D1187" s="122" t="s">
        <v>909</v>
      </c>
      <c r="E1187" s="120" t="s">
        <v>5620</v>
      </c>
      <c r="F1187" s="122" t="s">
        <v>926</v>
      </c>
      <c r="G1187" s="121" t="s">
        <v>927</v>
      </c>
      <c r="H1187" s="122">
        <v>1</v>
      </c>
      <c r="I1187" s="123">
        <v>0</v>
      </c>
      <c r="J1187" s="120" t="s">
        <v>5569</v>
      </c>
      <c r="K1187" s="131">
        <v>0</v>
      </c>
      <c r="L1187" s="124">
        <v>42766</v>
      </c>
      <c r="M1187" s="131">
        <v>437049180.32999998</v>
      </c>
      <c r="N1187" s="131">
        <v>0</v>
      </c>
      <c r="P1187" s="132" t="s">
        <v>466</v>
      </c>
      <c r="Q1187" s="108">
        <v>0</v>
      </c>
      <c r="R1187" s="108">
        <v>0</v>
      </c>
    </row>
    <row r="1188" spans="1:18" x14ac:dyDescent="0.2">
      <c r="A1188" s="120" t="s">
        <v>6569</v>
      </c>
      <c r="B1188" s="121" t="s">
        <v>3892</v>
      </c>
      <c r="C1188" s="131">
        <v>2000000000</v>
      </c>
      <c r="D1188" s="122" t="s">
        <v>909</v>
      </c>
      <c r="E1188" s="120" t="s">
        <v>2672</v>
      </c>
      <c r="F1188" s="122" t="s">
        <v>926</v>
      </c>
      <c r="G1188" s="121" t="s">
        <v>927</v>
      </c>
      <c r="H1188" s="122">
        <v>1</v>
      </c>
      <c r="I1188" s="123">
        <v>0</v>
      </c>
      <c r="J1188" s="120" t="s">
        <v>7506</v>
      </c>
      <c r="K1188" s="131">
        <v>0</v>
      </c>
      <c r="L1188" s="124">
        <v>42766</v>
      </c>
      <c r="M1188" s="131">
        <v>0</v>
      </c>
      <c r="N1188" s="131">
        <v>0</v>
      </c>
      <c r="P1188" s="132" t="s">
        <v>466</v>
      </c>
      <c r="Q1188" s="108">
        <v>0</v>
      </c>
      <c r="R1188" s="108">
        <v>0</v>
      </c>
    </row>
    <row r="1189" spans="1:18" x14ac:dyDescent="0.2">
      <c r="A1189" s="120" t="s">
        <v>6008</v>
      </c>
      <c r="B1189" s="121" t="s">
        <v>6570</v>
      </c>
      <c r="C1189" s="131">
        <v>9913043480</v>
      </c>
      <c r="D1189" s="122" t="s">
        <v>909</v>
      </c>
      <c r="E1189" s="120" t="s">
        <v>6739</v>
      </c>
      <c r="F1189" s="122" t="s">
        <v>926</v>
      </c>
      <c r="G1189" s="121" t="s">
        <v>927</v>
      </c>
      <c r="H1189" s="122">
        <v>1</v>
      </c>
      <c r="I1189" s="123">
        <v>0</v>
      </c>
      <c r="J1189" s="120" t="s">
        <v>1499</v>
      </c>
      <c r="K1189" s="131">
        <v>0</v>
      </c>
      <c r="L1189" s="124">
        <v>42766</v>
      </c>
      <c r="M1189" s="131">
        <v>0</v>
      </c>
      <c r="N1189" s="131">
        <v>0</v>
      </c>
      <c r="P1189" s="132" t="s">
        <v>466</v>
      </c>
    </row>
    <row r="1190" spans="1:18" x14ac:dyDescent="0.2">
      <c r="A1190" s="120" t="s">
        <v>7507</v>
      </c>
      <c r="B1190" s="121" t="s">
        <v>7430</v>
      </c>
      <c r="C1190" s="131">
        <v>1199695800</v>
      </c>
      <c r="D1190" s="122" t="s">
        <v>909</v>
      </c>
      <c r="E1190" s="120" t="s">
        <v>7591</v>
      </c>
      <c r="F1190" s="122" t="s">
        <v>926</v>
      </c>
      <c r="G1190" s="121" t="s">
        <v>927</v>
      </c>
      <c r="H1190" s="122">
        <v>3</v>
      </c>
      <c r="I1190" s="123">
        <v>0.23</v>
      </c>
      <c r="J1190" s="120" t="s">
        <v>7508</v>
      </c>
      <c r="K1190" s="131">
        <v>137965017</v>
      </c>
      <c r="L1190" s="124">
        <v>42766</v>
      </c>
      <c r="M1190" s="131">
        <v>0</v>
      </c>
      <c r="N1190" s="131">
        <v>1199695800</v>
      </c>
      <c r="P1190" s="132" t="s">
        <v>466</v>
      </c>
      <c r="Q1190" s="108">
        <v>0</v>
      </c>
      <c r="R1190" s="108">
        <v>1</v>
      </c>
    </row>
    <row r="1191" spans="1:18" x14ac:dyDescent="0.2">
      <c r="A1191" s="120" t="s">
        <v>6948</v>
      </c>
      <c r="B1191" s="121" t="s">
        <v>7509</v>
      </c>
      <c r="C1191" s="131">
        <v>135908712.31999999</v>
      </c>
      <c r="D1191" s="122" t="s">
        <v>909</v>
      </c>
      <c r="E1191" s="120" t="s">
        <v>4606</v>
      </c>
      <c r="F1191" s="122" t="s">
        <v>926</v>
      </c>
      <c r="G1191" s="121" t="s">
        <v>927</v>
      </c>
      <c r="H1191" s="122">
        <v>2</v>
      </c>
      <c r="I1191" s="123">
        <v>0.04</v>
      </c>
      <c r="J1191" s="120" t="s">
        <v>7510</v>
      </c>
      <c r="K1191" s="131">
        <v>5436348.4900000002</v>
      </c>
      <c r="L1191" s="124">
        <v>42766</v>
      </c>
      <c r="M1191" s="131">
        <v>0</v>
      </c>
      <c r="N1191" s="131">
        <v>0</v>
      </c>
      <c r="P1191" s="132" t="s">
        <v>466</v>
      </c>
    </row>
    <row r="1192" spans="1:18" x14ac:dyDescent="0.2">
      <c r="A1192" s="120" t="s">
        <v>7100</v>
      </c>
      <c r="B1192" s="121" t="s">
        <v>7511</v>
      </c>
      <c r="C1192" s="131">
        <v>800000000</v>
      </c>
      <c r="D1192" s="122" t="s">
        <v>909</v>
      </c>
      <c r="E1192" s="120" t="s">
        <v>4601</v>
      </c>
      <c r="F1192" s="122" t="s">
        <v>926</v>
      </c>
      <c r="G1192" s="121" t="s">
        <v>927</v>
      </c>
      <c r="H1192" s="122">
        <v>3</v>
      </c>
      <c r="I1192" s="123">
        <v>0.21</v>
      </c>
      <c r="J1192" s="120" t="s">
        <v>7512</v>
      </c>
      <c r="K1192" s="131">
        <v>168000000</v>
      </c>
      <c r="L1192" s="124">
        <v>42766</v>
      </c>
      <c r="M1192" s="131">
        <v>0</v>
      </c>
      <c r="N1192" s="131">
        <v>0</v>
      </c>
      <c r="P1192" s="132" t="s">
        <v>466</v>
      </c>
    </row>
    <row r="1193" spans="1:18" x14ac:dyDescent="0.2">
      <c r="A1193" s="120" t="s">
        <v>5402</v>
      </c>
      <c r="B1193" s="121" t="s">
        <v>5570</v>
      </c>
      <c r="C1193" s="131">
        <v>333800000</v>
      </c>
      <c r="D1193" s="122" t="s">
        <v>909</v>
      </c>
      <c r="E1193" s="120" t="s">
        <v>466</v>
      </c>
      <c r="F1193" s="122" t="s">
        <v>926</v>
      </c>
      <c r="G1193" s="121" t="s">
        <v>927</v>
      </c>
      <c r="H1193" s="122">
        <v>1</v>
      </c>
      <c r="I1193" s="123">
        <v>0</v>
      </c>
      <c r="J1193" s="120" t="s">
        <v>1499</v>
      </c>
      <c r="K1193" s="131">
        <v>0</v>
      </c>
      <c r="L1193" s="124">
        <v>42766</v>
      </c>
      <c r="M1193" s="131">
        <v>0</v>
      </c>
      <c r="N1193" s="131">
        <v>0</v>
      </c>
      <c r="P1193" s="132" t="s">
        <v>466</v>
      </c>
    </row>
    <row r="1194" spans="1:18" x14ac:dyDescent="0.2">
      <c r="A1194" s="120" t="s">
        <v>6125</v>
      </c>
      <c r="B1194" s="121" t="s">
        <v>6571</v>
      </c>
      <c r="C1194" s="131">
        <v>1134000</v>
      </c>
      <c r="D1194" s="122" t="s">
        <v>909</v>
      </c>
      <c r="E1194" s="120" t="s">
        <v>466</v>
      </c>
      <c r="F1194" s="122" t="s">
        <v>926</v>
      </c>
      <c r="G1194" s="121" t="s">
        <v>927</v>
      </c>
      <c r="H1194" s="122">
        <v>1</v>
      </c>
      <c r="I1194" s="123">
        <v>0</v>
      </c>
      <c r="J1194" s="120" t="s">
        <v>1499</v>
      </c>
      <c r="K1194" s="131">
        <v>0</v>
      </c>
      <c r="L1194" s="124">
        <v>42766</v>
      </c>
      <c r="M1194" s="131">
        <v>0</v>
      </c>
      <c r="N1194" s="131">
        <v>50934458.850000001</v>
      </c>
      <c r="P1194" s="132" t="s">
        <v>466</v>
      </c>
      <c r="Q1194" s="108">
        <v>0</v>
      </c>
      <c r="R1194" s="108">
        <v>0</v>
      </c>
    </row>
    <row r="1195" spans="1:18" x14ac:dyDescent="0.2">
      <c r="A1195" s="120" t="s">
        <v>6071</v>
      </c>
      <c r="B1195" s="121" t="s">
        <v>6541</v>
      </c>
      <c r="C1195" s="131">
        <v>4585925.8899999997</v>
      </c>
      <c r="D1195" s="122" t="s">
        <v>909</v>
      </c>
      <c r="E1195" s="120" t="s">
        <v>466</v>
      </c>
      <c r="F1195" s="122" t="s">
        <v>926</v>
      </c>
      <c r="G1195" s="121" t="s">
        <v>927</v>
      </c>
      <c r="H1195" s="122">
        <v>3</v>
      </c>
      <c r="I1195" s="123">
        <v>0.21</v>
      </c>
      <c r="J1195" s="120" t="s">
        <v>6572</v>
      </c>
      <c r="K1195" s="131">
        <v>963044.44</v>
      </c>
      <c r="L1195" s="124">
        <v>42766</v>
      </c>
      <c r="M1195" s="131">
        <v>0</v>
      </c>
      <c r="N1195" s="131">
        <v>0</v>
      </c>
      <c r="P1195" s="132" t="s">
        <v>466</v>
      </c>
    </row>
    <row r="1196" spans="1:18" x14ac:dyDescent="0.2">
      <c r="A1196" s="120" t="s">
        <v>6096</v>
      </c>
      <c r="B1196" s="121" t="s">
        <v>6573</v>
      </c>
      <c r="C1196" s="131">
        <v>270863650.55000001</v>
      </c>
      <c r="D1196" s="122" t="s">
        <v>909</v>
      </c>
      <c r="E1196" s="120" t="s">
        <v>466</v>
      </c>
      <c r="F1196" s="122" t="s">
        <v>926</v>
      </c>
      <c r="G1196" s="121" t="s">
        <v>927</v>
      </c>
      <c r="H1196" s="122">
        <v>2</v>
      </c>
      <c r="I1196" s="123">
        <v>0.02</v>
      </c>
      <c r="J1196" s="120" t="s">
        <v>6574</v>
      </c>
      <c r="K1196" s="131">
        <v>5417273.0099999998</v>
      </c>
      <c r="L1196" s="124">
        <v>42766</v>
      </c>
      <c r="M1196" s="131">
        <v>0</v>
      </c>
      <c r="N1196" s="131">
        <v>460719823</v>
      </c>
      <c r="P1196" s="132" t="s">
        <v>466</v>
      </c>
      <c r="Q1196" s="108">
        <v>0</v>
      </c>
      <c r="R1196" s="108">
        <v>0</v>
      </c>
    </row>
    <row r="1197" spans="1:18" x14ac:dyDescent="0.2">
      <c r="A1197" s="120" t="s">
        <v>6081</v>
      </c>
      <c r="B1197" s="121" t="s">
        <v>6557</v>
      </c>
      <c r="C1197" s="131">
        <v>145500000</v>
      </c>
      <c r="D1197" s="122" t="s">
        <v>909</v>
      </c>
      <c r="E1197" s="120" t="s">
        <v>466</v>
      </c>
      <c r="F1197" s="122" t="s">
        <v>926</v>
      </c>
      <c r="G1197" s="121" t="s">
        <v>927</v>
      </c>
      <c r="H1197" s="122">
        <v>1</v>
      </c>
      <c r="I1197" s="123">
        <v>0</v>
      </c>
      <c r="J1197" s="120" t="s">
        <v>1499</v>
      </c>
      <c r="K1197" s="131">
        <v>0</v>
      </c>
      <c r="L1197" s="124">
        <v>42766</v>
      </c>
      <c r="M1197" s="131">
        <v>0</v>
      </c>
      <c r="N1197" s="131">
        <v>0</v>
      </c>
      <c r="P1197" s="132" t="s">
        <v>466</v>
      </c>
    </row>
    <row r="1198" spans="1:18" x14ac:dyDescent="0.2">
      <c r="A1198" s="120" t="s">
        <v>5421</v>
      </c>
      <c r="B1198" s="121" t="s">
        <v>5571</v>
      </c>
      <c r="C1198" s="131">
        <v>343321932.19999999</v>
      </c>
      <c r="D1198" s="122" t="s">
        <v>909</v>
      </c>
      <c r="E1198" s="120" t="s">
        <v>466</v>
      </c>
      <c r="F1198" s="122" t="s">
        <v>926</v>
      </c>
      <c r="G1198" s="121" t="s">
        <v>927</v>
      </c>
      <c r="H1198" s="122">
        <v>1</v>
      </c>
      <c r="I1198" s="123">
        <v>0</v>
      </c>
      <c r="J1198" s="120" t="s">
        <v>1499</v>
      </c>
      <c r="K1198" s="131">
        <v>0</v>
      </c>
      <c r="L1198" s="124">
        <v>42766</v>
      </c>
      <c r="M1198" s="131">
        <v>0</v>
      </c>
      <c r="N1198" s="131">
        <v>0</v>
      </c>
      <c r="P1198" s="132" t="s">
        <v>466</v>
      </c>
    </row>
    <row r="1199" spans="1:18" x14ac:dyDescent="0.2">
      <c r="A1199" s="120" t="s">
        <v>355</v>
      </c>
      <c r="B1199" s="121" t="s">
        <v>771</v>
      </c>
      <c r="C1199" s="131">
        <v>127058823.51000001</v>
      </c>
      <c r="D1199" s="122" t="s">
        <v>909</v>
      </c>
      <c r="E1199" s="120" t="s">
        <v>1011</v>
      </c>
      <c r="F1199" s="122" t="s">
        <v>926</v>
      </c>
      <c r="G1199" s="121" t="s">
        <v>927</v>
      </c>
      <c r="H1199" s="122">
        <v>1</v>
      </c>
      <c r="I1199" s="123">
        <v>0</v>
      </c>
      <c r="J1199" s="120" t="s">
        <v>1499</v>
      </c>
      <c r="K1199" s="131">
        <v>0</v>
      </c>
      <c r="L1199" s="124">
        <v>42766</v>
      </c>
      <c r="M1199" s="131">
        <v>0</v>
      </c>
      <c r="N1199" s="131">
        <v>0</v>
      </c>
      <c r="P1199" s="132" t="s">
        <v>466</v>
      </c>
    </row>
    <row r="1200" spans="1:18" x14ac:dyDescent="0.2">
      <c r="A1200" s="120" t="s">
        <v>1087</v>
      </c>
      <c r="B1200" s="121" t="s">
        <v>1112</v>
      </c>
      <c r="C1200" s="131">
        <v>96470500</v>
      </c>
      <c r="D1200" s="122" t="s">
        <v>909</v>
      </c>
      <c r="E1200" s="120" t="s">
        <v>1123</v>
      </c>
      <c r="F1200" s="122" t="s">
        <v>926</v>
      </c>
      <c r="G1200" s="121" t="s">
        <v>927</v>
      </c>
      <c r="H1200" s="122">
        <v>3</v>
      </c>
      <c r="I1200" s="123">
        <v>0.21</v>
      </c>
      <c r="J1200" s="120" t="s">
        <v>1113</v>
      </c>
      <c r="K1200" s="131">
        <v>20258805</v>
      </c>
      <c r="L1200" s="124">
        <v>42766</v>
      </c>
      <c r="M1200" s="131">
        <v>0</v>
      </c>
      <c r="N1200" s="131">
        <v>0</v>
      </c>
      <c r="P1200" s="132" t="s">
        <v>466</v>
      </c>
    </row>
    <row r="1201" spans="1:18" x14ac:dyDescent="0.2">
      <c r="A1201" s="120" t="s">
        <v>1224</v>
      </c>
      <c r="B1201" s="121" t="s">
        <v>8162</v>
      </c>
      <c r="C1201" s="131">
        <v>101351351.28</v>
      </c>
      <c r="D1201" s="122" t="s">
        <v>909</v>
      </c>
      <c r="E1201" s="120" t="s">
        <v>1017</v>
      </c>
      <c r="F1201" s="122" t="s">
        <v>926</v>
      </c>
      <c r="G1201" s="121" t="s">
        <v>927</v>
      </c>
      <c r="H1201" s="122">
        <v>1</v>
      </c>
      <c r="I1201" s="123">
        <v>0</v>
      </c>
      <c r="J1201" s="120" t="s">
        <v>1246</v>
      </c>
      <c r="K1201" s="131">
        <v>0</v>
      </c>
      <c r="L1201" s="124">
        <v>42766</v>
      </c>
      <c r="M1201" s="131">
        <v>0</v>
      </c>
      <c r="N1201" s="131">
        <v>0</v>
      </c>
      <c r="P1201" s="132" t="s">
        <v>466</v>
      </c>
    </row>
    <row r="1202" spans="1:18" x14ac:dyDescent="0.2">
      <c r="A1202" s="120" t="s">
        <v>1481</v>
      </c>
      <c r="B1202" s="121" t="s">
        <v>1501</v>
      </c>
      <c r="C1202" s="131">
        <v>523808290.08999997</v>
      </c>
      <c r="D1202" s="122" t="s">
        <v>909</v>
      </c>
      <c r="E1202" s="120" t="s">
        <v>1520</v>
      </c>
      <c r="F1202" s="122" t="s">
        <v>926</v>
      </c>
      <c r="G1202" s="121" t="s">
        <v>927</v>
      </c>
      <c r="H1202" s="122">
        <v>1</v>
      </c>
      <c r="I1202" s="123">
        <v>0</v>
      </c>
      <c r="J1202" s="120" t="s">
        <v>1502</v>
      </c>
      <c r="K1202" s="131">
        <v>0</v>
      </c>
      <c r="L1202" s="124">
        <v>42766</v>
      </c>
      <c r="M1202" s="131">
        <v>0</v>
      </c>
      <c r="N1202" s="131">
        <v>0</v>
      </c>
      <c r="P1202" s="132" t="s">
        <v>466</v>
      </c>
    </row>
    <row r="1203" spans="1:18" x14ac:dyDescent="0.2">
      <c r="A1203" s="120" t="s">
        <v>1531</v>
      </c>
      <c r="B1203" s="121" t="s">
        <v>1595</v>
      </c>
      <c r="C1203" s="131">
        <v>53166666.68</v>
      </c>
      <c r="D1203" s="122" t="s">
        <v>909</v>
      </c>
      <c r="E1203" s="120" t="s">
        <v>1443</v>
      </c>
      <c r="F1203" s="122" t="s">
        <v>926</v>
      </c>
      <c r="G1203" s="121" t="s">
        <v>927</v>
      </c>
      <c r="H1203" s="122">
        <v>2</v>
      </c>
      <c r="I1203" s="123">
        <v>0.02</v>
      </c>
      <c r="J1203" s="120" t="s">
        <v>1596</v>
      </c>
      <c r="K1203" s="131">
        <v>1063333.33</v>
      </c>
      <c r="L1203" s="124">
        <v>42766</v>
      </c>
      <c r="M1203" s="131">
        <v>0</v>
      </c>
      <c r="N1203" s="131">
        <v>0</v>
      </c>
      <c r="P1203" s="132" t="s">
        <v>466</v>
      </c>
    </row>
    <row r="1204" spans="1:18" x14ac:dyDescent="0.2">
      <c r="A1204" s="120" t="s">
        <v>2477</v>
      </c>
      <c r="B1204" s="121" t="s">
        <v>2504</v>
      </c>
      <c r="C1204" s="131">
        <v>39200000</v>
      </c>
      <c r="D1204" s="122" t="s">
        <v>909</v>
      </c>
      <c r="E1204" s="120" t="s">
        <v>2520</v>
      </c>
      <c r="F1204" s="122" t="s">
        <v>926</v>
      </c>
      <c r="G1204" s="121" t="s">
        <v>927</v>
      </c>
      <c r="H1204" s="122">
        <v>1</v>
      </c>
      <c r="I1204" s="123">
        <v>0</v>
      </c>
      <c r="J1204" s="120" t="s">
        <v>1499</v>
      </c>
      <c r="K1204" s="131">
        <v>0</v>
      </c>
      <c r="L1204" s="124">
        <v>42766</v>
      </c>
      <c r="M1204" s="131">
        <v>0</v>
      </c>
      <c r="N1204" s="131">
        <v>0</v>
      </c>
      <c r="P1204" s="132" t="s">
        <v>466</v>
      </c>
    </row>
    <row r="1205" spans="1:18" x14ac:dyDescent="0.2">
      <c r="A1205" s="120" t="s">
        <v>3464</v>
      </c>
      <c r="B1205" s="121" t="s">
        <v>3552</v>
      </c>
      <c r="C1205" s="131">
        <v>93292877.950000003</v>
      </c>
      <c r="D1205" s="122" t="s">
        <v>909</v>
      </c>
      <c r="E1205" s="120" t="s">
        <v>3025</v>
      </c>
      <c r="F1205" s="122" t="s">
        <v>926</v>
      </c>
      <c r="G1205" s="121" t="s">
        <v>927</v>
      </c>
      <c r="H1205" s="122">
        <v>1</v>
      </c>
      <c r="I1205" s="123">
        <v>0</v>
      </c>
      <c r="J1205" s="120" t="s">
        <v>1499</v>
      </c>
      <c r="K1205" s="131">
        <v>0</v>
      </c>
      <c r="L1205" s="124">
        <v>42766</v>
      </c>
      <c r="M1205" s="131">
        <v>0</v>
      </c>
      <c r="N1205" s="131">
        <v>30270720.199999999</v>
      </c>
      <c r="P1205" s="132" t="s">
        <v>466</v>
      </c>
      <c r="Q1205" s="108">
        <v>0</v>
      </c>
      <c r="R1205" s="108">
        <v>0</v>
      </c>
    </row>
    <row r="1206" spans="1:18" x14ac:dyDescent="0.2">
      <c r="A1206" s="120" t="s">
        <v>5141</v>
      </c>
      <c r="B1206" s="121" t="s">
        <v>5572</v>
      </c>
      <c r="C1206" s="131">
        <v>461524640.83999997</v>
      </c>
      <c r="D1206" s="122" t="s">
        <v>909</v>
      </c>
      <c r="E1206" s="120" t="s">
        <v>955</v>
      </c>
      <c r="F1206" s="122" t="s">
        <v>926</v>
      </c>
      <c r="G1206" s="121" t="s">
        <v>927</v>
      </c>
      <c r="H1206" s="122">
        <v>3</v>
      </c>
      <c r="I1206" s="123">
        <v>0.23</v>
      </c>
      <c r="J1206" s="120" t="s">
        <v>5304</v>
      </c>
      <c r="K1206" s="131">
        <v>106150667.39</v>
      </c>
      <c r="L1206" s="124">
        <v>42766</v>
      </c>
      <c r="M1206" s="131">
        <v>0</v>
      </c>
      <c r="N1206" s="131">
        <v>0</v>
      </c>
      <c r="P1206" s="132" t="s">
        <v>466</v>
      </c>
    </row>
    <row r="1207" spans="1:18" x14ac:dyDescent="0.2">
      <c r="A1207" s="120" t="s">
        <v>5182</v>
      </c>
      <c r="B1207" s="121" t="s">
        <v>5305</v>
      </c>
      <c r="C1207" s="131">
        <v>220000000</v>
      </c>
      <c r="D1207" s="122" t="s">
        <v>909</v>
      </c>
      <c r="E1207" s="120" t="s">
        <v>1520</v>
      </c>
      <c r="F1207" s="122" t="s">
        <v>926</v>
      </c>
      <c r="G1207" s="121" t="s">
        <v>927</v>
      </c>
      <c r="H1207" s="122">
        <v>1</v>
      </c>
      <c r="I1207" s="123">
        <v>0</v>
      </c>
      <c r="J1207" s="120" t="s">
        <v>1499</v>
      </c>
      <c r="K1207" s="131">
        <v>0</v>
      </c>
      <c r="L1207" s="124">
        <v>42766</v>
      </c>
      <c r="M1207" s="131">
        <v>0</v>
      </c>
      <c r="N1207" s="131">
        <v>0</v>
      </c>
      <c r="P1207" s="132" t="s">
        <v>466</v>
      </c>
    </row>
    <row r="1208" spans="1:18" x14ac:dyDescent="0.2">
      <c r="A1208" s="120" t="s">
        <v>6757</v>
      </c>
      <c r="B1208" s="121" t="s">
        <v>7513</v>
      </c>
      <c r="C1208" s="131">
        <v>35753911.590000004</v>
      </c>
      <c r="D1208" s="122" t="s">
        <v>909</v>
      </c>
      <c r="E1208" s="120" t="s">
        <v>2522</v>
      </c>
      <c r="F1208" s="122" t="s">
        <v>926</v>
      </c>
      <c r="G1208" s="121" t="s">
        <v>927</v>
      </c>
      <c r="H1208" s="122">
        <v>1</v>
      </c>
      <c r="I1208" s="123">
        <v>0</v>
      </c>
      <c r="J1208" s="120" t="s">
        <v>1499</v>
      </c>
      <c r="K1208" s="131">
        <v>0</v>
      </c>
      <c r="L1208" s="124">
        <v>42766</v>
      </c>
      <c r="M1208" s="131">
        <v>0</v>
      </c>
      <c r="N1208" s="131">
        <v>0</v>
      </c>
      <c r="P1208" s="132" t="s">
        <v>466</v>
      </c>
    </row>
    <row r="1209" spans="1:18" x14ac:dyDescent="0.2">
      <c r="A1209" s="120" t="s">
        <v>7041</v>
      </c>
      <c r="B1209" s="121" t="s">
        <v>1244</v>
      </c>
      <c r="C1209" s="131">
        <v>108400000</v>
      </c>
      <c r="D1209" s="122" t="s">
        <v>909</v>
      </c>
      <c r="E1209" s="120" t="s">
        <v>1123</v>
      </c>
      <c r="F1209" s="122" t="s">
        <v>926</v>
      </c>
      <c r="G1209" s="121" t="s">
        <v>927</v>
      </c>
      <c r="H1209" s="122">
        <v>3</v>
      </c>
      <c r="I1209" s="123">
        <v>0.21</v>
      </c>
      <c r="J1209" s="120" t="s">
        <v>7514</v>
      </c>
      <c r="K1209" s="131">
        <v>22764000</v>
      </c>
      <c r="L1209" s="124">
        <v>42766</v>
      </c>
      <c r="M1209" s="131">
        <v>0</v>
      </c>
      <c r="N1209" s="131">
        <v>0</v>
      </c>
      <c r="P1209" s="132" t="s">
        <v>466</v>
      </c>
    </row>
    <row r="1210" spans="1:18" x14ac:dyDescent="0.2">
      <c r="A1210" s="120" t="s">
        <v>393</v>
      </c>
      <c r="B1210" s="121" t="s">
        <v>772</v>
      </c>
      <c r="C1210" s="131">
        <v>309487963.19999999</v>
      </c>
      <c r="D1210" s="122" t="s">
        <v>909</v>
      </c>
      <c r="E1210" s="120" t="s">
        <v>992</v>
      </c>
      <c r="F1210" s="122" t="s">
        <v>926</v>
      </c>
      <c r="G1210" s="121" t="s">
        <v>927</v>
      </c>
      <c r="H1210" s="122">
        <v>2</v>
      </c>
      <c r="I1210" s="123">
        <v>0.05</v>
      </c>
      <c r="J1210" s="120" t="s">
        <v>773</v>
      </c>
      <c r="K1210" s="131">
        <v>15474398.16</v>
      </c>
      <c r="L1210" s="124">
        <v>42766</v>
      </c>
      <c r="M1210" s="131">
        <v>0</v>
      </c>
      <c r="N1210" s="131">
        <v>0</v>
      </c>
      <c r="P1210" s="132" t="s">
        <v>466</v>
      </c>
    </row>
    <row r="1211" spans="1:18" x14ac:dyDescent="0.2">
      <c r="A1211" s="120" t="s">
        <v>349</v>
      </c>
      <c r="B1211" s="121" t="s">
        <v>774</v>
      </c>
      <c r="C1211" s="131">
        <v>1634596597.3800001</v>
      </c>
      <c r="D1211" s="122" t="s">
        <v>909</v>
      </c>
      <c r="E1211" s="120" t="s">
        <v>992</v>
      </c>
      <c r="F1211" s="122" t="s">
        <v>926</v>
      </c>
      <c r="G1211" s="121" t="s">
        <v>927</v>
      </c>
      <c r="H1211" s="122">
        <v>2</v>
      </c>
      <c r="I1211" s="123">
        <v>0.05</v>
      </c>
      <c r="J1211" s="120" t="s">
        <v>775</v>
      </c>
      <c r="K1211" s="131">
        <v>81729829.870000005</v>
      </c>
      <c r="L1211" s="124">
        <v>42766</v>
      </c>
      <c r="M1211" s="131">
        <v>0</v>
      </c>
      <c r="N1211" s="131">
        <v>0</v>
      </c>
      <c r="P1211" s="132" t="s">
        <v>466</v>
      </c>
    </row>
    <row r="1212" spans="1:18" x14ac:dyDescent="0.2">
      <c r="A1212" s="120" t="s">
        <v>556</v>
      </c>
      <c r="B1212" s="121" t="s">
        <v>776</v>
      </c>
      <c r="C1212" s="131">
        <v>309722127.95999998</v>
      </c>
      <c r="D1212" s="122" t="s">
        <v>909</v>
      </c>
      <c r="E1212" s="120" t="s">
        <v>991</v>
      </c>
      <c r="F1212" s="122" t="s">
        <v>926</v>
      </c>
      <c r="G1212" s="121" t="s">
        <v>927</v>
      </c>
      <c r="H1212" s="122">
        <v>2</v>
      </c>
      <c r="I1212" s="123">
        <v>0.05</v>
      </c>
      <c r="J1212" s="120" t="s">
        <v>777</v>
      </c>
      <c r="K1212" s="131">
        <v>15486106.4</v>
      </c>
      <c r="L1212" s="124">
        <v>42766</v>
      </c>
      <c r="M1212" s="131">
        <v>0</v>
      </c>
      <c r="N1212" s="131">
        <v>0</v>
      </c>
      <c r="P1212" s="132" t="s">
        <v>466</v>
      </c>
    </row>
    <row r="1213" spans="1:18" x14ac:dyDescent="0.2">
      <c r="A1213" s="120" t="s">
        <v>456</v>
      </c>
      <c r="B1213" s="121" t="s">
        <v>778</v>
      </c>
      <c r="C1213" s="131">
        <v>1087875000</v>
      </c>
      <c r="D1213" s="122" t="s">
        <v>909</v>
      </c>
      <c r="E1213" s="120" t="s">
        <v>991</v>
      </c>
      <c r="F1213" s="122" t="s">
        <v>926</v>
      </c>
      <c r="G1213" s="121" t="s">
        <v>927</v>
      </c>
      <c r="H1213" s="122">
        <v>2</v>
      </c>
      <c r="I1213" s="123">
        <v>0.05</v>
      </c>
      <c r="J1213" s="120" t="s">
        <v>779</v>
      </c>
      <c r="K1213" s="131">
        <v>54393750</v>
      </c>
      <c r="L1213" s="124">
        <v>42766</v>
      </c>
      <c r="M1213" s="131">
        <v>0</v>
      </c>
      <c r="N1213" s="131">
        <v>0</v>
      </c>
      <c r="P1213" s="132" t="s">
        <v>466</v>
      </c>
    </row>
    <row r="1214" spans="1:18" x14ac:dyDescent="0.2">
      <c r="A1214" s="120" t="s">
        <v>378</v>
      </c>
      <c r="B1214" s="121" t="s">
        <v>780</v>
      </c>
      <c r="C1214" s="131">
        <v>15040912510.200001</v>
      </c>
      <c r="D1214" s="122" t="s">
        <v>909</v>
      </c>
      <c r="E1214" s="120" t="s">
        <v>1012</v>
      </c>
      <c r="F1214" s="122" t="s">
        <v>926</v>
      </c>
      <c r="G1214" s="121" t="s">
        <v>927</v>
      </c>
      <c r="H1214" s="122">
        <v>2</v>
      </c>
      <c r="I1214" s="123">
        <v>0.05</v>
      </c>
      <c r="J1214" s="120" t="s">
        <v>781</v>
      </c>
      <c r="K1214" s="131">
        <v>752045625.50999999</v>
      </c>
      <c r="L1214" s="124">
        <v>42766</v>
      </c>
      <c r="M1214" s="131">
        <v>0</v>
      </c>
      <c r="N1214" s="131">
        <v>0</v>
      </c>
      <c r="P1214" s="132" t="s">
        <v>466</v>
      </c>
    </row>
    <row r="1215" spans="1:18" x14ac:dyDescent="0.2">
      <c r="A1215" s="120" t="s">
        <v>467</v>
      </c>
      <c r="B1215" s="121" t="s">
        <v>782</v>
      </c>
      <c r="C1215" s="131">
        <v>664716754.29999995</v>
      </c>
      <c r="D1215" s="122" t="s">
        <v>909</v>
      </c>
      <c r="E1215" s="120" t="s">
        <v>984</v>
      </c>
      <c r="F1215" s="122" t="s">
        <v>926</v>
      </c>
      <c r="G1215" s="121" t="s">
        <v>927</v>
      </c>
      <c r="H1215" s="122">
        <v>2</v>
      </c>
      <c r="I1215" s="123">
        <v>0.05</v>
      </c>
      <c r="J1215" s="120" t="s">
        <v>783</v>
      </c>
      <c r="K1215" s="131">
        <v>33235837.719999999</v>
      </c>
      <c r="L1215" s="124">
        <v>42766</v>
      </c>
      <c r="M1215" s="131">
        <v>0</v>
      </c>
      <c r="N1215" s="131">
        <v>0</v>
      </c>
      <c r="P1215" s="132" t="s">
        <v>466</v>
      </c>
    </row>
    <row r="1216" spans="1:18" x14ac:dyDescent="0.2">
      <c r="A1216" s="120" t="s">
        <v>244</v>
      </c>
      <c r="B1216" s="121" t="s">
        <v>784</v>
      </c>
      <c r="C1216" s="131">
        <v>2740080000</v>
      </c>
      <c r="D1216" s="122" t="s">
        <v>909</v>
      </c>
      <c r="E1216" s="120" t="s">
        <v>976</v>
      </c>
      <c r="F1216" s="122" t="s">
        <v>926</v>
      </c>
      <c r="G1216" s="121" t="s">
        <v>927</v>
      </c>
      <c r="H1216" s="122">
        <v>2</v>
      </c>
      <c r="I1216" s="123">
        <v>0.02</v>
      </c>
      <c r="J1216" s="120" t="s">
        <v>785</v>
      </c>
      <c r="K1216" s="131">
        <v>54801600</v>
      </c>
      <c r="L1216" s="124">
        <v>42766</v>
      </c>
      <c r="M1216" s="131">
        <v>0</v>
      </c>
      <c r="N1216" s="131">
        <v>0</v>
      </c>
      <c r="P1216" s="132" t="s">
        <v>466</v>
      </c>
    </row>
    <row r="1217" spans="1:18" x14ac:dyDescent="0.2">
      <c r="A1217" s="120" t="s">
        <v>362</v>
      </c>
      <c r="B1217" s="121" t="s">
        <v>786</v>
      </c>
      <c r="C1217" s="131">
        <v>3600000000</v>
      </c>
      <c r="D1217" s="122" t="s">
        <v>909</v>
      </c>
      <c r="E1217" s="120" t="s">
        <v>976</v>
      </c>
      <c r="F1217" s="122" t="s">
        <v>926</v>
      </c>
      <c r="G1217" s="121" t="s">
        <v>927</v>
      </c>
      <c r="H1217" s="122">
        <v>2</v>
      </c>
      <c r="I1217" s="123">
        <v>0.02</v>
      </c>
      <c r="J1217" s="120" t="s">
        <v>787</v>
      </c>
      <c r="K1217" s="131">
        <v>72000000</v>
      </c>
      <c r="L1217" s="124">
        <v>42766</v>
      </c>
      <c r="M1217" s="131">
        <v>0</v>
      </c>
      <c r="N1217" s="131">
        <v>0</v>
      </c>
      <c r="P1217" s="132" t="s">
        <v>466</v>
      </c>
    </row>
    <row r="1218" spans="1:18" x14ac:dyDescent="0.2">
      <c r="A1218" s="120" t="s">
        <v>68</v>
      </c>
      <c r="B1218" s="121" t="s">
        <v>788</v>
      </c>
      <c r="C1218" s="131">
        <v>40178962406.080002</v>
      </c>
      <c r="D1218" s="122" t="s">
        <v>909</v>
      </c>
      <c r="E1218" s="120" t="s">
        <v>1013</v>
      </c>
      <c r="F1218" s="122" t="s">
        <v>926</v>
      </c>
      <c r="G1218" s="121" t="s">
        <v>927</v>
      </c>
      <c r="H1218" s="122">
        <v>2</v>
      </c>
      <c r="I1218" s="123">
        <v>0.02</v>
      </c>
      <c r="J1218" s="120" t="s">
        <v>789</v>
      </c>
      <c r="K1218" s="131">
        <v>803579248.12</v>
      </c>
      <c r="L1218" s="124">
        <v>42766</v>
      </c>
      <c r="M1218" s="131">
        <v>0</v>
      </c>
      <c r="N1218" s="131">
        <v>0</v>
      </c>
      <c r="P1218" s="132" t="s">
        <v>466</v>
      </c>
    </row>
    <row r="1219" spans="1:18" x14ac:dyDescent="0.2">
      <c r="A1219" s="120" t="s">
        <v>2357</v>
      </c>
      <c r="B1219" s="121" t="s">
        <v>2388</v>
      </c>
      <c r="C1219" s="131">
        <v>461641142.44</v>
      </c>
      <c r="D1219" s="122" t="s">
        <v>909</v>
      </c>
      <c r="E1219" s="120" t="s">
        <v>1018</v>
      </c>
      <c r="F1219" s="122" t="s">
        <v>926</v>
      </c>
      <c r="G1219" s="121" t="s">
        <v>927</v>
      </c>
      <c r="H1219" s="122">
        <v>2</v>
      </c>
      <c r="I1219" s="123">
        <v>0.01</v>
      </c>
      <c r="J1219" s="120" t="s">
        <v>2389</v>
      </c>
      <c r="K1219" s="131">
        <v>4616411.42</v>
      </c>
      <c r="L1219" s="124">
        <v>42766</v>
      </c>
      <c r="M1219" s="131">
        <v>0</v>
      </c>
      <c r="N1219" s="131">
        <v>0</v>
      </c>
      <c r="P1219" s="132" t="s">
        <v>466</v>
      </c>
    </row>
    <row r="1220" spans="1:18" x14ac:dyDescent="0.2">
      <c r="A1220" s="120" t="s">
        <v>2626</v>
      </c>
      <c r="B1220" s="121" t="s">
        <v>2643</v>
      </c>
      <c r="C1220" s="131">
        <v>31644700621.09</v>
      </c>
      <c r="D1220" s="122" t="s">
        <v>909</v>
      </c>
      <c r="E1220" s="120" t="s">
        <v>2671</v>
      </c>
      <c r="F1220" s="122" t="s">
        <v>926</v>
      </c>
      <c r="G1220" s="121" t="s">
        <v>927</v>
      </c>
      <c r="H1220" s="122">
        <v>1</v>
      </c>
      <c r="I1220" s="123">
        <v>0</v>
      </c>
      <c r="J1220" s="120" t="s">
        <v>2644</v>
      </c>
      <c r="K1220" s="131">
        <v>0</v>
      </c>
      <c r="L1220" s="124">
        <v>42766</v>
      </c>
      <c r="M1220" s="131">
        <v>0</v>
      </c>
      <c r="N1220" s="131">
        <v>442205189.63</v>
      </c>
      <c r="P1220" s="132" t="s">
        <v>466</v>
      </c>
      <c r="Q1220" s="108">
        <v>0</v>
      </c>
      <c r="R1220" s="108">
        <v>0</v>
      </c>
    </row>
    <row r="1221" spans="1:18" x14ac:dyDescent="0.2">
      <c r="A1221" s="120" t="s">
        <v>2631</v>
      </c>
      <c r="B1221" s="121" t="s">
        <v>2645</v>
      </c>
      <c r="C1221" s="131">
        <v>7608162582.3900003</v>
      </c>
      <c r="D1221" s="122" t="s">
        <v>909</v>
      </c>
      <c r="E1221" s="120" t="s">
        <v>2672</v>
      </c>
      <c r="F1221" s="122" t="s">
        <v>926</v>
      </c>
      <c r="G1221" s="121" t="s">
        <v>927</v>
      </c>
      <c r="H1221" s="122">
        <v>1</v>
      </c>
      <c r="I1221" s="123">
        <v>0</v>
      </c>
      <c r="J1221" s="120" t="s">
        <v>7515</v>
      </c>
      <c r="K1221" s="131">
        <v>0</v>
      </c>
      <c r="L1221" s="124">
        <v>42766</v>
      </c>
      <c r="M1221" s="131">
        <v>0</v>
      </c>
      <c r="N1221" s="131">
        <v>6502080880.6300001</v>
      </c>
      <c r="P1221" s="132" t="s">
        <v>466</v>
      </c>
      <c r="Q1221" s="108">
        <v>0</v>
      </c>
      <c r="R1221" s="108">
        <v>0</v>
      </c>
    </row>
    <row r="1222" spans="1:18" x14ac:dyDescent="0.2">
      <c r="A1222" s="120" t="s">
        <v>3635</v>
      </c>
      <c r="B1222" s="121" t="s">
        <v>3663</v>
      </c>
      <c r="C1222" s="131">
        <v>15000000000</v>
      </c>
      <c r="D1222" s="122" t="s">
        <v>909</v>
      </c>
      <c r="E1222" s="120" t="s">
        <v>968</v>
      </c>
      <c r="F1222" s="122" t="s">
        <v>926</v>
      </c>
      <c r="G1222" s="121" t="s">
        <v>927</v>
      </c>
      <c r="H1222" s="122">
        <v>1</v>
      </c>
      <c r="I1222" s="123">
        <v>0</v>
      </c>
      <c r="J1222" s="120" t="s">
        <v>1499</v>
      </c>
      <c r="K1222" s="131">
        <v>0</v>
      </c>
      <c r="L1222" s="124">
        <v>42766</v>
      </c>
      <c r="M1222" s="131">
        <v>0</v>
      </c>
      <c r="N1222" s="131">
        <v>0</v>
      </c>
      <c r="P1222" s="132" t="s">
        <v>466</v>
      </c>
    </row>
    <row r="1223" spans="1:18" x14ac:dyDescent="0.2">
      <c r="A1223" s="120" t="s">
        <v>4156</v>
      </c>
      <c r="B1223" s="121" t="s">
        <v>4505</v>
      </c>
      <c r="C1223" s="131">
        <v>5952000000</v>
      </c>
      <c r="D1223" s="122" t="s">
        <v>909</v>
      </c>
      <c r="E1223" s="120" t="s">
        <v>4623</v>
      </c>
      <c r="F1223" s="122" t="s">
        <v>926</v>
      </c>
      <c r="G1223" s="121" t="s">
        <v>927</v>
      </c>
      <c r="H1223" s="122">
        <v>3</v>
      </c>
      <c r="I1223" s="123">
        <v>0.21</v>
      </c>
      <c r="J1223" s="120" t="s">
        <v>4506</v>
      </c>
      <c r="K1223" s="131">
        <v>1249920000</v>
      </c>
      <c r="L1223" s="124">
        <v>42766</v>
      </c>
      <c r="M1223" s="131">
        <v>0</v>
      </c>
      <c r="N1223" s="131">
        <v>0</v>
      </c>
      <c r="P1223" s="132" t="s">
        <v>466</v>
      </c>
    </row>
    <row r="1224" spans="1:18" x14ac:dyDescent="0.2">
      <c r="A1224" s="120" t="s">
        <v>4507</v>
      </c>
      <c r="B1224" s="121" t="s">
        <v>4488</v>
      </c>
      <c r="C1224" s="131">
        <v>2040503293.6600001</v>
      </c>
      <c r="D1224" s="122" t="s">
        <v>909</v>
      </c>
      <c r="E1224" s="120" t="s">
        <v>4611</v>
      </c>
      <c r="F1224" s="122" t="s">
        <v>926</v>
      </c>
      <c r="G1224" s="121" t="s">
        <v>927</v>
      </c>
      <c r="H1224" s="122">
        <v>2</v>
      </c>
      <c r="I1224" s="123">
        <v>0.02</v>
      </c>
      <c r="J1224" s="120" t="s">
        <v>4508</v>
      </c>
      <c r="K1224" s="131">
        <v>40810065.869999997</v>
      </c>
      <c r="L1224" s="124">
        <v>42766</v>
      </c>
      <c r="M1224" s="131">
        <v>0</v>
      </c>
      <c r="N1224" s="131">
        <v>0</v>
      </c>
      <c r="P1224" s="132" t="s">
        <v>466</v>
      </c>
    </row>
    <row r="1225" spans="1:18" x14ac:dyDescent="0.2">
      <c r="A1225" s="120" t="s">
        <v>4259</v>
      </c>
      <c r="B1225" s="121" t="s">
        <v>4509</v>
      </c>
      <c r="C1225" s="131">
        <v>3000000000</v>
      </c>
      <c r="D1225" s="122" t="s">
        <v>909</v>
      </c>
      <c r="E1225" s="120" t="s">
        <v>4604</v>
      </c>
      <c r="F1225" s="122" t="s">
        <v>926</v>
      </c>
      <c r="G1225" s="121" t="s">
        <v>927</v>
      </c>
      <c r="H1225" s="122">
        <v>1</v>
      </c>
      <c r="I1225" s="123">
        <v>0</v>
      </c>
      <c r="J1225" s="120" t="s">
        <v>1499</v>
      </c>
      <c r="K1225" s="131">
        <v>0</v>
      </c>
      <c r="L1225" s="124">
        <v>42766</v>
      </c>
      <c r="M1225" s="131">
        <v>0</v>
      </c>
      <c r="N1225" s="131">
        <v>0</v>
      </c>
      <c r="P1225" s="132" t="s">
        <v>466</v>
      </c>
    </row>
    <row r="1226" spans="1:18" x14ac:dyDescent="0.2">
      <c r="A1226" s="120" t="s">
        <v>4693</v>
      </c>
      <c r="B1226" s="121" t="s">
        <v>4885</v>
      </c>
      <c r="C1226" s="131">
        <v>1345000000</v>
      </c>
      <c r="D1226" s="122" t="s">
        <v>909</v>
      </c>
      <c r="E1226" s="120" t="s">
        <v>1019</v>
      </c>
      <c r="F1226" s="122" t="s">
        <v>926</v>
      </c>
      <c r="G1226" s="121" t="s">
        <v>927</v>
      </c>
      <c r="H1226" s="122">
        <v>1</v>
      </c>
      <c r="I1226" s="123">
        <v>0</v>
      </c>
      <c r="J1226" s="120" t="s">
        <v>1499</v>
      </c>
      <c r="K1226" s="131">
        <v>0</v>
      </c>
      <c r="L1226" s="124">
        <v>42766</v>
      </c>
      <c r="M1226" s="131">
        <v>0</v>
      </c>
      <c r="N1226" s="131">
        <v>0</v>
      </c>
      <c r="P1226" s="132" t="s">
        <v>466</v>
      </c>
    </row>
    <row r="1227" spans="1:18" x14ac:dyDescent="0.2">
      <c r="A1227" s="120" t="s">
        <v>5210</v>
      </c>
      <c r="B1227" s="121" t="s">
        <v>5306</v>
      </c>
      <c r="C1227" s="131">
        <v>785672080</v>
      </c>
      <c r="D1227" s="122" t="s">
        <v>909</v>
      </c>
      <c r="E1227" s="120" t="s">
        <v>1001</v>
      </c>
      <c r="F1227" s="122" t="s">
        <v>926</v>
      </c>
      <c r="G1227" s="121" t="s">
        <v>927</v>
      </c>
      <c r="H1227" s="122">
        <v>1</v>
      </c>
      <c r="I1227" s="123">
        <v>0</v>
      </c>
      <c r="J1227" s="120" t="s">
        <v>1499</v>
      </c>
      <c r="K1227" s="131">
        <v>0</v>
      </c>
      <c r="L1227" s="124">
        <v>42766</v>
      </c>
      <c r="M1227" s="131">
        <v>785672080</v>
      </c>
      <c r="N1227" s="131">
        <v>0</v>
      </c>
      <c r="P1227" s="132" t="s">
        <v>466</v>
      </c>
      <c r="Q1227" s="108">
        <v>1</v>
      </c>
      <c r="R1227" s="108">
        <v>0</v>
      </c>
    </row>
    <row r="1228" spans="1:18" x14ac:dyDescent="0.2">
      <c r="A1228" s="120" t="s">
        <v>5651</v>
      </c>
      <c r="B1228" s="121" t="s">
        <v>711</v>
      </c>
      <c r="C1228" s="131">
        <v>1196965464.4100001</v>
      </c>
      <c r="D1228" s="122" t="s">
        <v>909</v>
      </c>
      <c r="E1228" s="120" t="s">
        <v>986</v>
      </c>
      <c r="F1228" s="122" t="s">
        <v>926</v>
      </c>
      <c r="G1228" s="121" t="s">
        <v>927</v>
      </c>
      <c r="H1228" s="122">
        <v>3</v>
      </c>
      <c r="I1228" s="123">
        <v>0.21</v>
      </c>
      <c r="J1228" s="120" t="s">
        <v>5883</v>
      </c>
      <c r="K1228" s="131">
        <v>251362747.53</v>
      </c>
      <c r="L1228" s="124">
        <v>42766</v>
      </c>
      <c r="M1228" s="131">
        <v>0</v>
      </c>
      <c r="N1228" s="131">
        <v>0</v>
      </c>
      <c r="P1228" s="132" t="s">
        <v>466</v>
      </c>
    </row>
    <row r="1229" spans="1:18" x14ac:dyDescent="0.2">
      <c r="A1229" s="120" t="s">
        <v>6015</v>
      </c>
      <c r="B1229" s="121" t="s">
        <v>4550</v>
      </c>
      <c r="C1229" s="131">
        <v>2095861333.6900001</v>
      </c>
      <c r="D1229" s="122" t="s">
        <v>909</v>
      </c>
      <c r="E1229" s="120" t="s">
        <v>4649</v>
      </c>
      <c r="F1229" s="122" t="s">
        <v>926</v>
      </c>
      <c r="G1229" s="121" t="s">
        <v>927</v>
      </c>
      <c r="H1229" s="122">
        <v>3</v>
      </c>
      <c r="I1229" s="123">
        <v>0.21</v>
      </c>
      <c r="J1229" s="120" t="s">
        <v>6575</v>
      </c>
      <c r="K1229" s="131">
        <v>440130880.06999999</v>
      </c>
      <c r="L1229" s="124">
        <v>42766</v>
      </c>
      <c r="M1229" s="131">
        <v>0</v>
      </c>
      <c r="N1229" s="131">
        <v>0</v>
      </c>
      <c r="P1229" s="132" t="s">
        <v>466</v>
      </c>
    </row>
    <row r="1230" spans="1:18" x14ac:dyDescent="0.2">
      <c r="A1230" s="120" t="s">
        <v>7095</v>
      </c>
      <c r="B1230" s="121" t="s">
        <v>7516</v>
      </c>
      <c r="C1230" s="131">
        <v>12000000000</v>
      </c>
      <c r="D1230" s="122" t="s">
        <v>909</v>
      </c>
      <c r="E1230" s="120" t="s">
        <v>979</v>
      </c>
      <c r="F1230" s="122" t="s">
        <v>926</v>
      </c>
      <c r="G1230" s="121" t="s">
        <v>927</v>
      </c>
      <c r="H1230" s="122">
        <v>1</v>
      </c>
      <c r="I1230" s="123">
        <v>0</v>
      </c>
      <c r="J1230" s="120" t="s">
        <v>1499</v>
      </c>
      <c r="K1230" s="131">
        <v>0</v>
      </c>
      <c r="L1230" s="124">
        <v>42766</v>
      </c>
      <c r="M1230" s="131">
        <v>0</v>
      </c>
      <c r="N1230" s="131">
        <v>0</v>
      </c>
      <c r="P1230" s="132" t="s">
        <v>466</v>
      </c>
    </row>
    <row r="1231" spans="1:18" x14ac:dyDescent="0.2">
      <c r="A1231" s="120" t="s">
        <v>5750</v>
      </c>
      <c r="B1231" s="121" t="s">
        <v>5884</v>
      </c>
      <c r="C1231" s="131">
        <v>1000000000</v>
      </c>
      <c r="D1231" s="122" t="s">
        <v>909</v>
      </c>
      <c r="E1231" s="120" t="s">
        <v>466</v>
      </c>
      <c r="F1231" s="122" t="s">
        <v>926</v>
      </c>
      <c r="G1231" s="121" t="s">
        <v>927</v>
      </c>
      <c r="H1231" s="122">
        <v>1</v>
      </c>
      <c r="I1231" s="123">
        <v>0</v>
      </c>
      <c r="J1231" s="120" t="s">
        <v>1499</v>
      </c>
      <c r="K1231" s="131">
        <v>0</v>
      </c>
      <c r="L1231" s="124">
        <v>42766</v>
      </c>
      <c r="M1231" s="131">
        <v>0</v>
      </c>
      <c r="N1231" s="131">
        <v>0</v>
      </c>
      <c r="P1231" s="132" t="s">
        <v>466</v>
      </c>
    </row>
    <row r="1232" spans="1:18" x14ac:dyDescent="0.2">
      <c r="A1232" s="120" t="s">
        <v>6333</v>
      </c>
      <c r="B1232" s="121" t="s">
        <v>6576</v>
      </c>
      <c r="C1232" s="131">
        <v>100000000</v>
      </c>
      <c r="D1232" s="122" t="s">
        <v>909</v>
      </c>
      <c r="E1232" s="120" t="s">
        <v>466</v>
      </c>
      <c r="F1232" s="122" t="s">
        <v>926</v>
      </c>
      <c r="G1232" s="121" t="s">
        <v>927</v>
      </c>
      <c r="H1232" s="122">
        <v>1</v>
      </c>
      <c r="I1232" s="123">
        <v>0</v>
      </c>
      <c r="J1232" s="120" t="s">
        <v>1499</v>
      </c>
      <c r="K1232" s="131">
        <v>0</v>
      </c>
      <c r="L1232" s="124">
        <v>42766</v>
      </c>
      <c r="M1232" s="131">
        <v>0</v>
      </c>
      <c r="N1232" s="131">
        <v>0</v>
      </c>
      <c r="P1232" s="132" t="s">
        <v>466</v>
      </c>
    </row>
    <row r="1233" spans="1:18" x14ac:dyDescent="0.2">
      <c r="A1233" s="120" t="s">
        <v>6068</v>
      </c>
      <c r="B1233" s="121" t="s">
        <v>6541</v>
      </c>
      <c r="C1233" s="131">
        <v>1582500000</v>
      </c>
      <c r="D1233" s="122" t="s">
        <v>909</v>
      </c>
      <c r="E1233" s="120" t="s">
        <v>466</v>
      </c>
      <c r="F1233" s="122" t="s">
        <v>926</v>
      </c>
      <c r="G1233" s="121" t="s">
        <v>927</v>
      </c>
      <c r="H1233" s="122">
        <v>3</v>
      </c>
      <c r="I1233" s="123">
        <v>0.21</v>
      </c>
      <c r="J1233" s="120" t="s">
        <v>6577</v>
      </c>
      <c r="K1233" s="131">
        <v>326373871</v>
      </c>
      <c r="L1233" s="124">
        <v>42766</v>
      </c>
      <c r="M1233" s="131">
        <v>0</v>
      </c>
      <c r="N1233" s="131">
        <v>56677419</v>
      </c>
      <c r="P1233" s="132" t="s">
        <v>466</v>
      </c>
      <c r="Q1233" s="108">
        <v>0</v>
      </c>
      <c r="R1233" s="108">
        <v>0</v>
      </c>
    </row>
    <row r="1234" spans="1:18" x14ac:dyDescent="0.2">
      <c r="A1234" s="120" t="s">
        <v>6117</v>
      </c>
      <c r="B1234" s="121" t="s">
        <v>6578</v>
      </c>
      <c r="C1234" s="131">
        <v>20000000</v>
      </c>
      <c r="D1234" s="122" t="s">
        <v>909</v>
      </c>
      <c r="E1234" s="120" t="s">
        <v>466</v>
      </c>
      <c r="F1234" s="122" t="s">
        <v>926</v>
      </c>
      <c r="G1234" s="121" t="s">
        <v>927</v>
      </c>
      <c r="H1234" s="122">
        <v>2</v>
      </c>
      <c r="I1234" s="123">
        <v>0.02</v>
      </c>
      <c r="J1234" s="120" t="s">
        <v>1499</v>
      </c>
      <c r="K1234" s="131">
        <v>0</v>
      </c>
      <c r="L1234" s="124">
        <v>42766</v>
      </c>
      <c r="M1234" s="131">
        <v>0</v>
      </c>
      <c r="N1234" s="131">
        <v>233040522.96000001</v>
      </c>
      <c r="P1234" s="132" t="s">
        <v>466</v>
      </c>
      <c r="Q1234" s="108">
        <v>0</v>
      </c>
      <c r="R1234" s="108">
        <v>0</v>
      </c>
    </row>
    <row r="1235" spans="1:18" x14ac:dyDescent="0.2">
      <c r="A1235" s="120" t="s">
        <v>569</v>
      </c>
      <c r="B1235" s="121" t="s">
        <v>790</v>
      </c>
      <c r="C1235" s="131">
        <v>118636363.59999999</v>
      </c>
      <c r="D1235" s="122" t="s">
        <v>909</v>
      </c>
      <c r="E1235" s="120" t="s">
        <v>995</v>
      </c>
      <c r="F1235" s="122" t="s">
        <v>926</v>
      </c>
      <c r="G1235" s="121" t="s">
        <v>927</v>
      </c>
      <c r="H1235" s="122">
        <v>1</v>
      </c>
      <c r="I1235" s="123">
        <v>0</v>
      </c>
      <c r="J1235" s="120" t="s">
        <v>2505</v>
      </c>
      <c r="K1235" s="131">
        <v>0</v>
      </c>
      <c r="L1235" s="124">
        <v>42766</v>
      </c>
      <c r="M1235" s="131">
        <v>0</v>
      </c>
      <c r="N1235" s="131">
        <v>237629658</v>
      </c>
      <c r="P1235" s="132" t="s">
        <v>466</v>
      </c>
      <c r="Q1235" s="108">
        <v>0</v>
      </c>
      <c r="R1235" s="108">
        <v>0</v>
      </c>
    </row>
    <row r="1236" spans="1:18" x14ac:dyDescent="0.2">
      <c r="A1236" s="120" t="s">
        <v>138</v>
      </c>
      <c r="B1236" s="121" t="s">
        <v>791</v>
      </c>
      <c r="C1236" s="131">
        <v>488372093.10000002</v>
      </c>
      <c r="D1236" s="122" t="s">
        <v>909</v>
      </c>
      <c r="E1236" s="120" t="s">
        <v>946</v>
      </c>
      <c r="F1236" s="122" t="s">
        <v>926</v>
      </c>
      <c r="G1236" s="121" t="s">
        <v>927</v>
      </c>
      <c r="H1236" s="122">
        <v>1</v>
      </c>
      <c r="I1236" s="123">
        <v>0</v>
      </c>
      <c r="J1236" s="120" t="s">
        <v>1499</v>
      </c>
      <c r="K1236" s="131">
        <v>0</v>
      </c>
      <c r="L1236" s="124">
        <v>42766</v>
      </c>
      <c r="M1236" s="131">
        <v>0</v>
      </c>
      <c r="N1236" s="131">
        <v>569932487</v>
      </c>
      <c r="P1236" s="132" t="s">
        <v>466</v>
      </c>
      <c r="Q1236" s="108">
        <v>0</v>
      </c>
      <c r="R1236" s="108">
        <v>0</v>
      </c>
    </row>
    <row r="1237" spans="1:18" x14ac:dyDescent="0.2">
      <c r="A1237" s="120" t="s">
        <v>1339</v>
      </c>
      <c r="B1237" s="121" t="s">
        <v>1373</v>
      </c>
      <c r="C1237" s="131">
        <v>150000000</v>
      </c>
      <c r="D1237" s="122" t="s">
        <v>909</v>
      </c>
      <c r="E1237" s="120" t="s">
        <v>971</v>
      </c>
      <c r="F1237" s="122" t="s">
        <v>926</v>
      </c>
      <c r="G1237" s="121" t="s">
        <v>927</v>
      </c>
      <c r="H1237" s="122">
        <v>3</v>
      </c>
      <c r="I1237" s="123">
        <v>0.21</v>
      </c>
      <c r="J1237" s="120" t="s">
        <v>2390</v>
      </c>
      <c r="K1237" s="131">
        <v>31500000</v>
      </c>
      <c r="L1237" s="124">
        <v>42766</v>
      </c>
      <c r="M1237" s="131">
        <v>0</v>
      </c>
      <c r="N1237" s="131">
        <v>0</v>
      </c>
      <c r="P1237" s="132" t="s">
        <v>466</v>
      </c>
    </row>
    <row r="1238" spans="1:18" x14ac:dyDescent="0.2">
      <c r="A1238" s="120" t="s">
        <v>1695</v>
      </c>
      <c r="B1238" s="121" t="s">
        <v>8163</v>
      </c>
      <c r="C1238" s="131">
        <v>158190694.99000001</v>
      </c>
      <c r="D1238" s="122" t="s">
        <v>909</v>
      </c>
      <c r="E1238" s="120" t="s">
        <v>1381</v>
      </c>
      <c r="F1238" s="122" t="s">
        <v>926</v>
      </c>
      <c r="G1238" s="121" t="s">
        <v>927</v>
      </c>
      <c r="H1238" s="122">
        <v>1</v>
      </c>
      <c r="I1238" s="123">
        <v>0</v>
      </c>
      <c r="J1238" s="120" t="s">
        <v>1499</v>
      </c>
      <c r="K1238" s="131">
        <v>0</v>
      </c>
      <c r="L1238" s="124">
        <v>42766</v>
      </c>
      <c r="M1238" s="131">
        <v>0</v>
      </c>
      <c r="N1238" s="131">
        <v>0</v>
      </c>
      <c r="P1238" s="132" t="s">
        <v>466</v>
      </c>
    </row>
    <row r="1239" spans="1:18" x14ac:dyDescent="0.2">
      <c r="A1239" s="120" t="s">
        <v>2976</v>
      </c>
      <c r="B1239" s="121" t="s">
        <v>3005</v>
      </c>
      <c r="C1239" s="131">
        <v>222222222.24000001</v>
      </c>
      <c r="D1239" s="122" t="s">
        <v>909</v>
      </c>
      <c r="E1239" s="120" t="s">
        <v>3030</v>
      </c>
      <c r="F1239" s="122" t="s">
        <v>926</v>
      </c>
      <c r="G1239" s="121" t="s">
        <v>927</v>
      </c>
      <c r="H1239" s="122">
        <v>2</v>
      </c>
      <c r="I1239" s="123">
        <v>0.01</v>
      </c>
      <c r="J1239" s="120" t="s">
        <v>6579</v>
      </c>
      <c r="K1239" s="131">
        <v>2222222.2200000002</v>
      </c>
      <c r="L1239" s="124">
        <v>42766</v>
      </c>
      <c r="M1239" s="131">
        <v>0</v>
      </c>
      <c r="N1239" s="131">
        <v>0</v>
      </c>
      <c r="P1239" s="132" t="s">
        <v>466</v>
      </c>
    </row>
    <row r="1240" spans="1:18" x14ac:dyDescent="0.2">
      <c r="A1240" s="120" t="s">
        <v>6032</v>
      </c>
      <c r="B1240" s="121" t="s">
        <v>6580</v>
      </c>
      <c r="C1240" s="131">
        <v>31431705.940000001</v>
      </c>
      <c r="D1240" s="122" t="s">
        <v>909</v>
      </c>
      <c r="E1240" s="120" t="s">
        <v>2520</v>
      </c>
      <c r="F1240" s="122" t="s">
        <v>926</v>
      </c>
      <c r="G1240" s="121" t="s">
        <v>927</v>
      </c>
      <c r="H1240" s="122">
        <v>1</v>
      </c>
      <c r="I1240" s="123">
        <v>0</v>
      </c>
      <c r="J1240" s="120" t="s">
        <v>1499</v>
      </c>
      <c r="K1240" s="131">
        <v>0</v>
      </c>
      <c r="L1240" s="124">
        <v>42766</v>
      </c>
      <c r="M1240" s="131">
        <v>0</v>
      </c>
      <c r="N1240" s="131">
        <v>0</v>
      </c>
      <c r="P1240" s="132" t="s">
        <v>466</v>
      </c>
    </row>
    <row r="1241" spans="1:18" x14ac:dyDescent="0.2">
      <c r="A1241" s="120" t="s">
        <v>7040</v>
      </c>
      <c r="B1241" s="121" t="s">
        <v>705</v>
      </c>
      <c r="C1241" s="131">
        <v>58151479.859999999</v>
      </c>
      <c r="D1241" s="122" t="s">
        <v>909</v>
      </c>
      <c r="E1241" s="120" t="s">
        <v>978</v>
      </c>
      <c r="F1241" s="122" t="s">
        <v>926</v>
      </c>
      <c r="G1241" s="121" t="s">
        <v>927</v>
      </c>
      <c r="H1241" s="122">
        <v>2</v>
      </c>
      <c r="I1241" s="123">
        <v>0.2</v>
      </c>
      <c r="J1241" s="120" t="s">
        <v>7517</v>
      </c>
      <c r="K1241" s="131">
        <v>11630295.970000001</v>
      </c>
      <c r="L1241" s="124">
        <v>42766</v>
      </c>
      <c r="M1241" s="131">
        <v>0</v>
      </c>
      <c r="N1241" s="131">
        <v>0</v>
      </c>
      <c r="P1241" s="132" t="s">
        <v>466</v>
      </c>
    </row>
    <row r="1242" spans="1:18" x14ac:dyDescent="0.2">
      <c r="A1242" s="120" t="s">
        <v>120</v>
      </c>
      <c r="B1242" s="121" t="s">
        <v>792</v>
      </c>
      <c r="C1242" s="131">
        <v>140184541.36000001</v>
      </c>
      <c r="D1242" s="122" t="s">
        <v>909</v>
      </c>
      <c r="E1242" s="120" t="s">
        <v>991</v>
      </c>
      <c r="F1242" s="122" t="s">
        <v>926</v>
      </c>
      <c r="G1242" s="121" t="s">
        <v>927</v>
      </c>
      <c r="H1242" s="122">
        <v>2</v>
      </c>
      <c r="I1242" s="123">
        <v>0.05</v>
      </c>
      <c r="J1242" s="120" t="s">
        <v>793</v>
      </c>
      <c r="K1242" s="131">
        <v>7009227.0700000003</v>
      </c>
      <c r="L1242" s="124">
        <v>42766</v>
      </c>
      <c r="M1242" s="131">
        <v>0</v>
      </c>
      <c r="N1242" s="131">
        <v>0</v>
      </c>
      <c r="P1242" s="132" t="s">
        <v>466</v>
      </c>
    </row>
    <row r="1243" spans="1:18" x14ac:dyDescent="0.2">
      <c r="A1243" s="120" t="s">
        <v>225</v>
      </c>
      <c r="B1243" s="121" t="s">
        <v>794</v>
      </c>
      <c r="C1243" s="131">
        <v>1000000</v>
      </c>
      <c r="D1243" s="122" t="s">
        <v>909</v>
      </c>
      <c r="E1243" s="120" t="s">
        <v>1015</v>
      </c>
      <c r="F1243" s="122" t="s">
        <v>926</v>
      </c>
      <c r="G1243" s="121" t="s">
        <v>927</v>
      </c>
      <c r="H1243" s="122">
        <v>2</v>
      </c>
      <c r="I1243" s="123">
        <v>0.01</v>
      </c>
      <c r="J1243" s="120" t="s">
        <v>2646</v>
      </c>
      <c r="K1243" s="131">
        <v>10000</v>
      </c>
      <c r="L1243" s="124">
        <v>42766</v>
      </c>
      <c r="M1243" s="131">
        <v>0</v>
      </c>
      <c r="N1243" s="131">
        <v>0</v>
      </c>
      <c r="P1243" s="132" t="s">
        <v>466</v>
      </c>
    </row>
    <row r="1244" spans="1:18" x14ac:dyDescent="0.2">
      <c r="A1244" s="120" t="s">
        <v>432</v>
      </c>
      <c r="B1244" s="121" t="s">
        <v>796</v>
      </c>
      <c r="C1244" s="131">
        <v>8250000000</v>
      </c>
      <c r="D1244" s="122" t="s">
        <v>909</v>
      </c>
      <c r="E1244" s="120" t="s">
        <v>1016</v>
      </c>
      <c r="F1244" s="122" t="s">
        <v>926</v>
      </c>
      <c r="G1244" s="121" t="s">
        <v>927</v>
      </c>
      <c r="H1244" s="122">
        <v>1</v>
      </c>
      <c r="I1244" s="123">
        <v>0</v>
      </c>
      <c r="J1244" s="120" t="s">
        <v>797</v>
      </c>
      <c r="K1244" s="131">
        <v>0</v>
      </c>
      <c r="L1244" s="124">
        <v>42766</v>
      </c>
      <c r="M1244" s="131">
        <v>0</v>
      </c>
      <c r="N1244" s="131">
        <v>0</v>
      </c>
      <c r="P1244" s="132" t="s">
        <v>466</v>
      </c>
    </row>
    <row r="1245" spans="1:18" x14ac:dyDescent="0.2">
      <c r="A1245" s="120" t="s">
        <v>1409</v>
      </c>
      <c r="B1245" s="121" t="s">
        <v>1422</v>
      </c>
      <c r="C1245" s="131">
        <v>1738953179.1600001</v>
      </c>
      <c r="D1245" s="122" t="s">
        <v>909</v>
      </c>
      <c r="E1245" s="120" t="s">
        <v>1446</v>
      </c>
      <c r="F1245" s="122" t="s">
        <v>926</v>
      </c>
      <c r="G1245" s="121" t="s">
        <v>927</v>
      </c>
      <c r="H1245" s="122">
        <v>1</v>
      </c>
      <c r="I1245" s="123">
        <v>0</v>
      </c>
      <c r="J1245" s="120" t="s">
        <v>1499</v>
      </c>
      <c r="K1245" s="131">
        <v>0</v>
      </c>
      <c r="L1245" s="124">
        <v>42766</v>
      </c>
      <c r="M1245" s="131">
        <v>0</v>
      </c>
      <c r="N1245" s="131">
        <v>0</v>
      </c>
      <c r="P1245" s="132" t="s">
        <v>466</v>
      </c>
    </row>
    <row r="1246" spans="1:18" x14ac:dyDescent="0.2">
      <c r="A1246" s="120" t="s">
        <v>1484</v>
      </c>
      <c r="B1246" s="121" t="s">
        <v>1503</v>
      </c>
      <c r="C1246" s="131">
        <v>517647058.81999999</v>
      </c>
      <c r="D1246" s="122" t="s">
        <v>909</v>
      </c>
      <c r="E1246" s="120" t="s">
        <v>1521</v>
      </c>
      <c r="F1246" s="122" t="s">
        <v>926</v>
      </c>
      <c r="G1246" s="121" t="s">
        <v>927</v>
      </c>
      <c r="H1246" s="122">
        <v>2</v>
      </c>
      <c r="I1246" s="123">
        <v>0.01</v>
      </c>
      <c r="J1246" s="120" t="s">
        <v>4510</v>
      </c>
      <c r="K1246" s="131">
        <v>3861035.82</v>
      </c>
      <c r="L1246" s="124">
        <v>42766</v>
      </c>
      <c r="M1246" s="131">
        <v>0</v>
      </c>
      <c r="N1246" s="131">
        <v>263086954.03</v>
      </c>
      <c r="P1246" s="132" t="s">
        <v>466</v>
      </c>
      <c r="Q1246" s="108">
        <v>0</v>
      </c>
      <c r="R1246" s="108">
        <v>0</v>
      </c>
    </row>
    <row r="1247" spans="1:18" x14ac:dyDescent="0.2">
      <c r="A1247" s="120" t="s">
        <v>1773</v>
      </c>
      <c r="B1247" s="121" t="s">
        <v>1778</v>
      </c>
      <c r="C1247" s="131">
        <v>10000000000</v>
      </c>
      <c r="D1247" s="122" t="s">
        <v>909</v>
      </c>
      <c r="E1247" s="120" t="s">
        <v>1783</v>
      </c>
      <c r="F1247" s="122" t="s">
        <v>926</v>
      </c>
      <c r="G1247" s="121" t="s">
        <v>927</v>
      </c>
      <c r="H1247" s="122">
        <v>1</v>
      </c>
      <c r="I1247" s="123">
        <v>0</v>
      </c>
      <c r="J1247" s="120" t="s">
        <v>1499</v>
      </c>
      <c r="K1247" s="131">
        <v>0</v>
      </c>
      <c r="L1247" s="124">
        <v>42766</v>
      </c>
      <c r="M1247" s="131">
        <v>0</v>
      </c>
      <c r="N1247" s="131">
        <v>469499327.49000001</v>
      </c>
      <c r="P1247" s="132" t="s">
        <v>466</v>
      </c>
      <c r="Q1247" s="108">
        <v>0</v>
      </c>
      <c r="R1247" s="108">
        <v>0</v>
      </c>
    </row>
    <row r="1248" spans="1:18" x14ac:dyDescent="0.2">
      <c r="A1248" s="120" t="s">
        <v>2616</v>
      </c>
      <c r="B1248" s="121" t="s">
        <v>2647</v>
      </c>
      <c r="C1248" s="131">
        <v>3116677257.1500001</v>
      </c>
      <c r="D1248" s="122" t="s">
        <v>909</v>
      </c>
      <c r="E1248" s="120" t="s">
        <v>2672</v>
      </c>
      <c r="F1248" s="122" t="s">
        <v>926</v>
      </c>
      <c r="G1248" s="121" t="s">
        <v>927</v>
      </c>
      <c r="H1248" s="122">
        <v>1</v>
      </c>
      <c r="I1248" s="123">
        <v>0</v>
      </c>
      <c r="J1248" s="120" t="s">
        <v>7518</v>
      </c>
      <c r="K1248" s="131">
        <v>0</v>
      </c>
      <c r="L1248" s="124">
        <v>42766</v>
      </c>
      <c r="M1248" s="131">
        <v>0</v>
      </c>
      <c r="N1248" s="131">
        <v>2663571839.5</v>
      </c>
      <c r="P1248" s="132" t="s">
        <v>466</v>
      </c>
      <c r="Q1248" s="108">
        <v>0</v>
      </c>
      <c r="R1248" s="108">
        <v>0</v>
      </c>
    </row>
    <row r="1249" spans="1:18" x14ac:dyDescent="0.2">
      <c r="A1249" s="120" t="s">
        <v>2826</v>
      </c>
      <c r="B1249" s="121" t="s">
        <v>4834</v>
      </c>
      <c r="C1249" s="131">
        <v>1400000000</v>
      </c>
      <c r="D1249" s="122" t="s">
        <v>909</v>
      </c>
      <c r="E1249" s="120" t="s">
        <v>1257</v>
      </c>
      <c r="F1249" s="122" t="s">
        <v>926</v>
      </c>
      <c r="G1249" s="121" t="s">
        <v>927</v>
      </c>
      <c r="H1249" s="122">
        <v>1</v>
      </c>
      <c r="I1249" s="123">
        <v>0</v>
      </c>
      <c r="J1249" s="120" t="s">
        <v>1499</v>
      </c>
      <c r="K1249" s="131">
        <v>0</v>
      </c>
      <c r="L1249" s="124">
        <v>42766</v>
      </c>
      <c r="M1249" s="131">
        <v>0</v>
      </c>
      <c r="N1249" s="131">
        <v>0</v>
      </c>
      <c r="P1249" s="132" t="s">
        <v>466</v>
      </c>
    </row>
    <row r="1250" spans="1:18" x14ac:dyDescent="0.2">
      <c r="A1250" s="120" t="s">
        <v>3054</v>
      </c>
      <c r="B1250" s="121" t="s">
        <v>3172</v>
      </c>
      <c r="C1250" s="131">
        <v>715500000</v>
      </c>
      <c r="D1250" s="122" t="s">
        <v>909</v>
      </c>
      <c r="E1250" s="120" t="s">
        <v>3221</v>
      </c>
      <c r="F1250" s="122" t="s">
        <v>926</v>
      </c>
      <c r="G1250" s="121" t="s">
        <v>927</v>
      </c>
      <c r="H1250" s="122">
        <v>3</v>
      </c>
      <c r="I1250" s="123">
        <v>0.23</v>
      </c>
      <c r="J1250" s="120" t="s">
        <v>3173</v>
      </c>
      <c r="K1250" s="131">
        <v>164565000</v>
      </c>
      <c r="L1250" s="124">
        <v>42766</v>
      </c>
      <c r="M1250" s="131">
        <v>0</v>
      </c>
      <c r="N1250" s="131">
        <v>1047126690</v>
      </c>
      <c r="P1250" s="132" t="s">
        <v>466</v>
      </c>
      <c r="Q1250" s="108">
        <v>0</v>
      </c>
      <c r="R1250" s="108">
        <v>0</v>
      </c>
    </row>
    <row r="1251" spans="1:18" x14ac:dyDescent="0.2">
      <c r="A1251" s="120" t="s">
        <v>3511</v>
      </c>
      <c r="B1251" s="121" t="s">
        <v>3553</v>
      </c>
      <c r="C1251" s="131">
        <v>1630000000</v>
      </c>
      <c r="D1251" s="122" t="s">
        <v>909</v>
      </c>
      <c r="E1251" s="120" t="s">
        <v>1001</v>
      </c>
      <c r="F1251" s="122" t="s">
        <v>926</v>
      </c>
      <c r="G1251" s="121" t="s">
        <v>927</v>
      </c>
      <c r="H1251" s="122">
        <v>1</v>
      </c>
      <c r="I1251" s="123">
        <v>0</v>
      </c>
      <c r="J1251" s="120" t="s">
        <v>1499</v>
      </c>
      <c r="K1251" s="131">
        <v>0</v>
      </c>
      <c r="L1251" s="124">
        <v>42766</v>
      </c>
      <c r="M1251" s="131">
        <v>1630000000</v>
      </c>
      <c r="N1251" s="131">
        <v>0</v>
      </c>
      <c r="P1251" s="132" t="s">
        <v>466</v>
      </c>
      <c r="Q1251" s="108">
        <v>1</v>
      </c>
      <c r="R1251" s="108">
        <v>0</v>
      </c>
    </row>
    <row r="1252" spans="1:18" x14ac:dyDescent="0.2">
      <c r="A1252" s="120" t="s">
        <v>7097</v>
      </c>
      <c r="B1252" s="121" t="s">
        <v>4479</v>
      </c>
      <c r="C1252" s="131">
        <v>2160279748.54</v>
      </c>
      <c r="D1252" s="122" t="s">
        <v>909</v>
      </c>
      <c r="E1252" s="120" t="s">
        <v>4601</v>
      </c>
      <c r="F1252" s="122" t="s">
        <v>926</v>
      </c>
      <c r="G1252" s="121" t="s">
        <v>927</v>
      </c>
      <c r="H1252" s="122">
        <v>3</v>
      </c>
      <c r="I1252" s="123">
        <v>0.21</v>
      </c>
      <c r="J1252" s="120" t="s">
        <v>7519</v>
      </c>
      <c r="K1252" s="131">
        <v>453658747.19</v>
      </c>
      <c r="L1252" s="124">
        <v>42766</v>
      </c>
      <c r="M1252" s="131">
        <v>0</v>
      </c>
      <c r="N1252" s="131">
        <v>0</v>
      </c>
      <c r="P1252" s="132" t="s">
        <v>466</v>
      </c>
    </row>
    <row r="1253" spans="1:18" x14ac:dyDescent="0.2">
      <c r="A1253" s="120" t="s">
        <v>6947</v>
      </c>
      <c r="B1253" s="121" t="s">
        <v>7520</v>
      </c>
      <c r="C1253" s="131">
        <v>79147133.340000004</v>
      </c>
      <c r="D1253" s="122" t="s">
        <v>909</v>
      </c>
      <c r="E1253" s="120" t="s">
        <v>4607</v>
      </c>
      <c r="F1253" s="122" t="s">
        <v>926</v>
      </c>
      <c r="G1253" s="121" t="s">
        <v>927</v>
      </c>
      <c r="H1253" s="122">
        <v>2</v>
      </c>
      <c r="I1253" s="123">
        <v>0.04</v>
      </c>
      <c r="J1253" s="120" t="s">
        <v>7521</v>
      </c>
      <c r="K1253" s="131">
        <v>3165885.33</v>
      </c>
      <c r="L1253" s="124">
        <v>42766</v>
      </c>
      <c r="M1253" s="131">
        <v>0</v>
      </c>
      <c r="N1253" s="131">
        <v>0</v>
      </c>
      <c r="P1253" s="132" t="s">
        <v>466</v>
      </c>
    </row>
    <row r="1254" spans="1:18" x14ac:dyDescent="0.2">
      <c r="A1254" s="120" t="s">
        <v>4394</v>
      </c>
      <c r="B1254" s="121" t="s">
        <v>4511</v>
      </c>
      <c r="C1254" s="131">
        <v>1930114326.6600001</v>
      </c>
      <c r="D1254" s="122" t="s">
        <v>909</v>
      </c>
      <c r="E1254" s="120" t="s">
        <v>4626</v>
      </c>
      <c r="F1254" s="122" t="s">
        <v>926</v>
      </c>
      <c r="G1254" s="121" t="s">
        <v>927</v>
      </c>
      <c r="H1254" s="122">
        <v>2</v>
      </c>
      <c r="I1254" s="123">
        <v>0.01</v>
      </c>
      <c r="J1254" s="120" t="s">
        <v>6581</v>
      </c>
      <c r="K1254" s="131">
        <v>19301143.27</v>
      </c>
      <c r="L1254" s="124">
        <v>42766</v>
      </c>
      <c r="M1254" s="131">
        <v>0</v>
      </c>
      <c r="N1254" s="131">
        <v>0</v>
      </c>
      <c r="P1254" s="132" t="s">
        <v>466</v>
      </c>
    </row>
    <row r="1255" spans="1:18" x14ac:dyDescent="0.2">
      <c r="A1255" s="120" t="s">
        <v>4691</v>
      </c>
      <c r="B1255" s="121" t="s">
        <v>4862</v>
      </c>
      <c r="C1255" s="131">
        <v>11000000000</v>
      </c>
      <c r="D1255" s="122" t="s">
        <v>909</v>
      </c>
      <c r="E1255" s="120" t="s">
        <v>4910</v>
      </c>
      <c r="F1255" s="122" t="s">
        <v>926</v>
      </c>
      <c r="G1255" s="121" t="s">
        <v>927</v>
      </c>
      <c r="H1255" s="122">
        <v>1</v>
      </c>
      <c r="I1255" s="123">
        <v>0</v>
      </c>
      <c r="J1255" s="120" t="s">
        <v>1499</v>
      </c>
      <c r="K1255" s="131">
        <v>0</v>
      </c>
      <c r="L1255" s="124">
        <v>42766</v>
      </c>
      <c r="M1255" s="131">
        <v>11000000000</v>
      </c>
      <c r="N1255" s="131">
        <v>0</v>
      </c>
      <c r="P1255" s="132" t="s">
        <v>466</v>
      </c>
      <c r="Q1255" s="108">
        <v>1</v>
      </c>
      <c r="R1255" s="108">
        <v>0</v>
      </c>
    </row>
    <row r="1256" spans="1:18" x14ac:dyDescent="0.2">
      <c r="A1256" s="120" t="s">
        <v>5475</v>
      </c>
      <c r="B1256" s="121" t="s">
        <v>5573</v>
      </c>
      <c r="C1256" s="131">
        <v>481691145.19</v>
      </c>
      <c r="D1256" s="122" t="s">
        <v>909</v>
      </c>
      <c r="E1256" s="120" t="s">
        <v>1024</v>
      </c>
      <c r="F1256" s="122" t="s">
        <v>926</v>
      </c>
      <c r="G1256" s="121" t="s">
        <v>927</v>
      </c>
      <c r="H1256" s="122">
        <v>1</v>
      </c>
      <c r="I1256" s="123">
        <v>0</v>
      </c>
      <c r="J1256" s="120" t="s">
        <v>1499</v>
      </c>
      <c r="K1256" s="131">
        <v>0</v>
      </c>
      <c r="L1256" s="124">
        <v>42766</v>
      </c>
      <c r="M1256" s="131">
        <v>0</v>
      </c>
      <c r="N1256" s="131">
        <v>0</v>
      </c>
      <c r="P1256" s="132" t="s">
        <v>466</v>
      </c>
    </row>
    <row r="1257" spans="1:18" x14ac:dyDescent="0.2">
      <c r="A1257" s="120" t="s">
        <v>5627</v>
      </c>
      <c r="B1257" s="121" t="s">
        <v>5885</v>
      </c>
      <c r="C1257" s="131">
        <v>2469000000</v>
      </c>
      <c r="D1257" s="122" t="s">
        <v>909</v>
      </c>
      <c r="E1257" s="120" t="s">
        <v>1784</v>
      </c>
      <c r="F1257" s="122" t="s">
        <v>926</v>
      </c>
      <c r="G1257" s="121" t="s">
        <v>927</v>
      </c>
      <c r="H1257" s="122">
        <v>1</v>
      </c>
      <c r="I1257" s="123">
        <v>0</v>
      </c>
      <c r="J1257" s="120" t="s">
        <v>1499</v>
      </c>
      <c r="K1257" s="131">
        <v>0</v>
      </c>
      <c r="L1257" s="124">
        <v>42766</v>
      </c>
      <c r="M1257" s="131">
        <v>2469000000</v>
      </c>
      <c r="N1257" s="131">
        <v>0</v>
      </c>
      <c r="P1257" s="132" t="s">
        <v>466</v>
      </c>
      <c r="Q1257" s="108">
        <v>1</v>
      </c>
      <c r="R1257" s="108">
        <v>0</v>
      </c>
    </row>
    <row r="1258" spans="1:18" x14ac:dyDescent="0.2">
      <c r="A1258" s="120" t="s">
        <v>6137</v>
      </c>
      <c r="B1258" s="121" t="s">
        <v>6582</v>
      </c>
      <c r="C1258" s="131">
        <v>1440789474</v>
      </c>
      <c r="D1258" s="122" t="s">
        <v>909</v>
      </c>
      <c r="E1258" s="120" t="s">
        <v>6740</v>
      </c>
      <c r="F1258" s="122" t="s">
        <v>926</v>
      </c>
      <c r="G1258" s="121" t="s">
        <v>927</v>
      </c>
      <c r="H1258" s="122">
        <v>2</v>
      </c>
      <c r="I1258" s="123">
        <v>0.02</v>
      </c>
      <c r="J1258" s="120" t="s">
        <v>6583</v>
      </c>
      <c r="K1258" s="131">
        <v>28815789.48</v>
      </c>
      <c r="L1258" s="124">
        <v>42766</v>
      </c>
      <c r="M1258" s="131">
        <v>0</v>
      </c>
      <c r="N1258" s="131">
        <v>0</v>
      </c>
      <c r="P1258" s="132" t="s">
        <v>466</v>
      </c>
    </row>
    <row r="1259" spans="1:18" x14ac:dyDescent="0.2">
      <c r="A1259" s="120" t="s">
        <v>6039</v>
      </c>
      <c r="B1259" s="121" t="s">
        <v>6584</v>
      </c>
      <c r="C1259" s="131">
        <v>1007999999</v>
      </c>
      <c r="D1259" s="122" t="s">
        <v>909</v>
      </c>
      <c r="E1259" s="120" t="s">
        <v>466</v>
      </c>
      <c r="F1259" s="122" t="s">
        <v>926</v>
      </c>
      <c r="G1259" s="121" t="s">
        <v>927</v>
      </c>
      <c r="H1259" s="122">
        <v>1</v>
      </c>
      <c r="I1259" s="123">
        <v>0</v>
      </c>
      <c r="J1259" s="120" t="s">
        <v>1499</v>
      </c>
      <c r="K1259" s="131">
        <v>0</v>
      </c>
      <c r="L1259" s="124">
        <v>42766</v>
      </c>
      <c r="M1259" s="131">
        <v>0</v>
      </c>
      <c r="N1259" s="131">
        <v>0</v>
      </c>
      <c r="P1259" s="132" t="s">
        <v>466</v>
      </c>
    </row>
    <row r="1260" spans="1:18" x14ac:dyDescent="0.2">
      <c r="A1260" s="120" t="s">
        <v>6135</v>
      </c>
      <c r="B1260" s="121" t="s">
        <v>6585</v>
      </c>
      <c r="C1260" s="131">
        <v>897914000</v>
      </c>
      <c r="D1260" s="122" t="s">
        <v>909</v>
      </c>
      <c r="E1260" s="120" t="s">
        <v>466</v>
      </c>
      <c r="F1260" s="122" t="s">
        <v>926</v>
      </c>
      <c r="G1260" s="121" t="s">
        <v>927</v>
      </c>
      <c r="H1260" s="122">
        <v>3</v>
      </c>
      <c r="I1260" s="123">
        <v>0.3</v>
      </c>
      <c r="J1260" s="120" t="s">
        <v>6586</v>
      </c>
      <c r="K1260" s="131">
        <v>269374200</v>
      </c>
      <c r="L1260" s="124">
        <v>42766</v>
      </c>
      <c r="M1260" s="131">
        <v>0</v>
      </c>
      <c r="N1260" s="131">
        <v>0</v>
      </c>
      <c r="P1260" s="132" t="s">
        <v>466</v>
      </c>
    </row>
    <row r="1261" spans="1:18" x14ac:dyDescent="0.2">
      <c r="A1261" s="120" t="s">
        <v>6126</v>
      </c>
      <c r="B1261" s="121" t="s">
        <v>6587</v>
      </c>
      <c r="C1261" s="131">
        <v>1402546.4</v>
      </c>
      <c r="D1261" s="122" t="s">
        <v>909</v>
      </c>
      <c r="E1261" s="120" t="s">
        <v>466</v>
      </c>
      <c r="F1261" s="122" t="s">
        <v>926</v>
      </c>
      <c r="G1261" s="121" t="s">
        <v>927</v>
      </c>
      <c r="H1261" s="122">
        <v>1</v>
      </c>
      <c r="I1261" s="123">
        <v>0</v>
      </c>
      <c r="J1261" s="120" t="s">
        <v>1499</v>
      </c>
      <c r="K1261" s="131">
        <v>0</v>
      </c>
      <c r="L1261" s="124">
        <v>42766</v>
      </c>
      <c r="M1261" s="131">
        <v>0</v>
      </c>
      <c r="N1261" s="131">
        <v>3715031.25</v>
      </c>
      <c r="P1261" s="132" t="s">
        <v>466</v>
      </c>
      <c r="Q1261" s="108">
        <v>0</v>
      </c>
      <c r="R1261" s="108">
        <v>0</v>
      </c>
    </row>
    <row r="1262" spans="1:18" x14ac:dyDescent="0.2">
      <c r="A1262" s="120" t="s">
        <v>6146</v>
      </c>
      <c r="B1262" s="121" t="s">
        <v>6588</v>
      </c>
      <c r="C1262" s="131">
        <v>250000000</v>
      </c>
      <c r="D1262" s="122" t="s">
        <v>909</v>
      </c>
      <c r="E1262" s="120" t="s">
        <v>466</v>
      </c>
      <c r="F1262" s="122" t="s">
        <v>926</v>
      </c>
      <c r="G1262" s="121" t="s">
        <v>927</v>
      </c>
      <c r="H1262" s="122">
        <v>1</v>
      </c>
      <c r="I1262" s="123">
        <v>0</v>
      </c>
      <c r="J1262" s="120" t="s">
        <v>1499</v>
      </c>
      <c r="K1262" s="131">
        <v>0</v>
      </c>
      <c r="L1262" s="124">
        <v>42766</v>
      </c>
      <c r="M1262" s="131">
        <v>0</v>
      </c>
      <c r="N1262" s="131">
        <v>0</v>
      </c>
      <c r="P1262" s="132" t="s">
        <v>466</v>
      </c>
    </row>
    <row r="1263" spans="1:18" x14ac:dyDescent="0.2">
      <c r="A1263" s="120" t="s">
        <v>6098</v>
      </c>
      <c r="B1263" s="121" t="s">
        <v>6589</v>
      </c>
      <c r="C1263" s="131">
        <v>615500000</v>
      </c>
      <c r="D1263" s="122" t="s">
        <v>909</v>
      </c>
      <c r="E1263" s="120" t="s">
        <v>466</v>
      </c>
      <c r="F1263" s="122" t="s">
        <v>926</v>
      </c>
      <c r="G1263" s="121" t="s">
        <v>927</v>
      </c>
      <c r="H1263" s="122">
        <v>2</v>
      </c>
      <c r="I1263" s="123">
        <v>0.02</v>
      </c>
      <c r="J1263" s="120" t="s">
        <v>6590</v>
      </c>
      <c r="K1263" s="131">
        <v>12310000</v>
      </c>
      <c r="L1263" s="124">
        <v>42766</v>
      </c>
      <c r="M1263" s="131">
        <v>0</v>
      </c>
      <c r="N1263" s="131">
        <v>0</v>
      </c>
      <c r="P1263" s="132" t="s">
        <v>466</v>
      </c>
    </row>
    <row r="1264" spans="1:18" x14ac:dyDescent="0.2">
      <c r="A1264" s="120" t="s">
        <v>1279</v>
      </c>
      <c r="B1264" s="121" t="s">
        <v>1308</v>
      </c>
      <c r="C1264" s="131">
        <v>1250000000</v>
      </c>
      <c r="D1264" s="122" t="s">
        <v>909</v>
      </c>
      <c r="E1264" s="120" t="s">
        <v>1319</v>
      </c>
      <c r="F1264" s="122" t="s">
        <v>926</v>
      </c>
      <c r="G1264" s="121" t="s">
        <v>927</v>
      </c>
      <c r="H1264" s="122">
        <v>1</v>
      </c>
      <c r="I1264" s="123">
        <v>0</v>
      </c>
      <c r="J1264" s="120" t="s">
        <v>1309</v>
      </c>
      <c r="K1264" s="131">
        <v>0</v>
      </c>
      <c r="L1264" s="124">
        <v>42766</v>
      </c>
      <c r="M1264" s="131">
        <v>0</v>
      </c>
      <c r="N1264" s="131">
        <v>0</v>
      </c>
      <c r="P1264" s="132" t="s">
        <v>466</v>
      </c>
    </row>
    <row r="1265" spans="1:18" x14ac:dyDescent="0.2">
      <c r="A1265" s="120" t="s">
        <v>1393</v>
      </c>
      <c r="B1265" s="121" t="s">
        <v>1423</v>
      </c>
      <c r="C1265" s="131">
        <v>181419321.24000001</v>
      </c>
      <c r="D1265" s="122" t="s">
        <v>909</v>
      </c>
      <c r="E1265" s="120" t="s">
        <v>1011</v>
      </c>
      <c r="F1265" s="122" t="s">
        <v>926</v>
      </c>
      <c r="G1265" s="121" t="s">
        <v>927</v>
      </c>
      <c r="H1265" s="122">
        <v>1</v>
      </c>
      <c r="I1265" s="123">
        <v>0</v>
      </c>
      <c r="J1265" s="120" t="s">
        <v>1499</v>
      </c>
      <c r="K1265" s="131">
        <v>0</v>
      </c>
      <c r="L1265" s="124">
        <v>42766</v>
      </c>
      <c r="M1265" s="131">
        <v>0</v>
      </c>
      <c r="N1265" s="131">
        <v>0</v>
      </c>
      <c r="P1265" s="132" t="s">
        <v>466</v>
      </c>
    </row>
    <row r="1266" spans="1:18" x14ac:dyDescent="0.2">
      <c r="A1266" s="120" t="s">
        <v>4699</v>
      </c>
      <c r="B1266" s="121" t="s">
        <v>4871</v>
      </c>
      <c r="C1266" s="131">
        <v>500000000</v>
      </c>
      <c r="D1266" s="122" t="s">
        <v>909</v>
      </c>
      <c r="E1266" s="120" t="s">
        <v>3030</v>
      </c>
      <c r="F1266" s="122" t="s">
        <v>926</v>
      </c>
      <c r="G1266" s="121" t="s">
        <v>927</v>
      </c>
      <c r="H1266" s="122">
        <v>2</v>
      </c>
      <c r="I1266" s="123">
        <v>0.01</v>
      </c>
      <c r="J1266" s="120" t="s">
        <v>6591</v>
      </c>
      <c r="K1266" s="131">
        <v>5000000</v>
      </c>
      <c r="L1266" s="124">
        <v>42766</v>
      </c>
      <c r="M1266" s="131">
        <v>0</v>
      </c>
      <c r="N1266" s="131">
        <v>0</v>
      </c>
      <c r="P1266" s="132" t="s">
        <v>466</v>
      </c>
    </row>
    <row r="1267" spans="1:18" x14ac:dyDescent="0.2">
      <c r="A1267" s="120" t="s">
        <v>5637</v>
      </c>
      <c r="B1267" s="121" t="s">
        <v>5886</v>
      </c>
      <c r="C1267" s="131">
        <v>164703916.33000001</v>
      </c>
      <c r="D1267" s="122" t="s">
        <v>909</v>
      </c>
      <c r="E1267" s="120" t="s">
        <v>3690</v>
      </c>
      <c r="F1267" s="122" t="s">
        <v>926</v>
      </c>
      <c r="G1267" s="121" t="s">
        <v>927</v>
      </c>
      <c r="H1267" s="122">
        <v>2</v>
      </c>
      <c r="I1267" s="123">
        <v>0.02</v>
      </c>
      <c r="J1267" s="120" t="s">
        <v>5887</v>
      </c>
      <c r="K1267" s="131">
        <v>3294078.33</v>
      </c>
      <c r="L1267" s="124">
        <v>42766</v>
      </c>
      <c r="M1267" s="131">
        <v>0</v>
      </c>
      <c r="N1267" s="131">
        <v>0</v>
      </c>
      <c r="P1267" s="132" t="s">
        <v>466</v>
      </c>
    </row>
    <row r="1268" spans="1:18" x14ac:dyDescent="0.2">
      <c r="A1268" s="120" t="s">
        <v>7038</v>
      </c>
      <c r="B1268" s="121" t="s">
        <v>1668</v>
      </c>
      <c r="C1268" s="131">
        <v>161333333.34</v>
      </c>
      <c r="D1268" s="122" t="s">
        <v>909</v>
      </c>
      <c r="E1268" s="120" t="s">
        <v>971</v>
      </c>
      <c r="F1268" s="122" t="s">
        <v>926</v>
      </c>
      <c r="G1268" s="121" t="s">
        <v>927</v>
      </c>
      <c r="H1268" s="122">
        <v>3</v>
      </c>
      <c r="I1268" s="123">
        <v>0.21</v>
      </c>
      <c r="J1268" s="120" t="s">
        <v>7522</v>
      </c>
      <c r="K1268" s="131">
        <v>33880000</v>
      </c>
      <c r="L1268" s="124">
        <v>42766</v>
      </c>
      <c r="M1268" s="131">
        <v>0</v>
      </c>
      <c r="N1268" s="131">
        <v>0</v>
      </c>
      <c r="P1268" s="132" t="s">
        <v>466</v>
      </c>
    </row>
    <row r="1269" spans="1:18" x14ac:dyDescent="0.2">
      <c r="A1269" s="120" t="s">
        <v>7033</v>
      </c>
      <c r="B1269" s="121" t="s">
        <v>702</v>
      </c>
      <c r="C1269" s="131">
        <v>384050711.79000002</v>
      </c>
      <c r="D1269" s="122" t="s">
        <v>909</v>
      </c>
      <c r="E1269" s="120" t="s">
        <v>971</v>
      </c>
      <c r="F1269" s="122" t="s">
        <v>926</v>
      </c>
      <c r="G1269" s="121" t="s">
        <v>927</v>
      </c>
      <c r="H1269" s="122">
        <v>3</v>
      </c>
      <c r="I1269" s="123">
        <v>0.21</v>
      </c>
      <c r="J1269" s="120" t="s">
        <v>7523</v>
      </c>
      <c r="K1269" s="131">
        <v>80650649.480000004</v>
      </c>
      <c r="L1269" s="124">
        <v>42766</v>
      </c>
      <c r="M1269" s="131">
        <v>0</v>
      </c>
      <c r="N1269" s="131">
        <v>0</v>
      </c>
      <c r="P1269" s="132" t="s">
        <v>466</v>
      </c>
    </row>
    <row r="1270" spans="1:18" x14ac:dyDescent="0.2">
      <c r="A1270" s="120" t="s">
        <v>118</v>
      </c>
      <c r="B1270" s="121" t="s">
        <v>798</v>
      </c>
      <c r="C1270" s="131">
        <v>174810959.62</v>
      </c>
      <c r="D1270" s="122" t="s">
        <v>909</v>
      </c>
      <c r="E1270" s="120" t="s">
        <v>991</v>
      </c>
      <c r="F1270" s="122" t="s">
        <v>926</v>
      </c>
      <c r="G1270" s="121" t="s">
        <v>927</v>
      </c>
      <c r="H1270" s="122">
        <v>2</v>
      </c>
      <c r="I1270" s="123">
        <v>0.05</v>
      </c>
      <c r="J1270" s="120" t="s">
        <v>799</v>
      </c>
      <c r="K1270" s="131">
        <v>8740547.9800000004</v>
      </c>
      <c r="L1270" s="124">
        <v>42766</v>
      </c>
      <c r="M1270" s="131">
        <v>0</v>
      </c>
      <c r="N1270" s="131">
        <v>0</v>
      </c>
      <c r="P1270" s="132" t="s">
        <v>466</v>
      </c>
    </row>
    <row r="1271" spans="1:18" x14ac:dyDescent="0.2">
      <c r="A1271" s="120" t="s">
        <v>399</v>
      </c>
      <c r="B1271" s="121" t="s">
        <v>800</v>
      </c>
      <c r="C1271" s="131">
        <v>2370000000</v>
      </c>
      <c r="D1271" s="122" t="s">
        <v>909</v>
      </c>
      <c r="E1271" s="120" t="s">
        <v>976</v>
      </c>
      <c r="F1271" s="122" t="s">
        <v>926</v>
      </c>
      <c r="G1271" s="121" t="s">
        <v>927</v>
      </c>
      <c r="H1271" s="122">
        <v>2</v>
      </c>
      <c r="I1271" s="123">
        <v>0.02</v>
      </c>
      <c r="J1271" s="120" t="s">
        <v>801</v>
      </c>
      <c r="K1271" s="131">
        <v>47400000</v>
      </c>
      <c r="L1271" s="124">
        <v>42766</v>
      </c>
      <c r="M1271" s="131">
        <v>0</v>
      </c>
      <c r="N1271" s="131">
        <v>0</v>
      </c>
      <c r="P1271" s="132" t="s">
        <v>466</v>
      </c>
    </row>
    <row r="1272" spans="1:18" x14ac:dyDescent="0.2">
      <c r="A1272" s="120" t="s">
        <v>424</v>
      </c>
      <c r="B1272" s="121" t="s">
        <v>802</v>
      </c>
      <c r="C1272" s="131">
        <v>303712641.38999999</v>
      </c>
      <c r="D1272" s="122" t="s">
        <v>909</v>
      </c>
      <c r="E1272" s="120" t="s">
        <v>962</v>
      </c>
      <c r="F1272" s="122" t="s">
        <v>926</v>
      </c>
      <c r="G1272" s="121" t="s">
        <v>927</v>
      </c>
      <c r="H1272" s="122">
        <v>1</v>
      </c>
      <c r="I1272" s="123">
        <v>0</v>
      </c>
      <c r="J1272" s="120" t="s">
        <v>1499</v>
      </c>
      <c r="K1272" s="131">
        <v>0</v>
      </c>
      <c r="L1272" s="124">
        <v>42766</v>
      </c>
      <c r="M1272" s="131">
        <v>0</v>
      </c>
      <c r="N1272" s="131">
        <v>0</v>
      </c>
      <c r="P1272" s="132" t="s">
        <v>466</v>
      </c>
    </row>
    <row r="1273" spans="1:18" x14ac:dyDescent="0.2">
      <c r="A1273" s="120" t="s">
        <v>1565</v>
      </c>
      <c r="B1273" s="121" t="s">
        <v>4833</v>
      </c>
      <c r="C1273" s="131">
        <v>884707856.35000002</v>
      </c>
      <c r="D1273" s="122" t="s">
        <v>909</v>
      </c>
      <c r="E1273" s="120" t="s">
        <v>1257</v>
      </c>
      <c r="F1273" s="122" t="s">
        <v>926</v>
      </c>
      <c r="G1273" s="121" t="s">
        <v>927</v>
      </c>
      <c r="H1273" s="122">
        <v>1</v>
      </c>
      <c r="I1273" s="123">
        <v>0</v>
      </c>
      <c r="J1273" s="120" t="s">
        <v>1499</v>
      </c>
      <c r="K1273" s="131">
        <v>0</v>
      </c>
      <c r="L1273" s="124">
        <v>42766</v>
      </c>
      <c r="M1273" s="131">
        <v>0</v>
      </c>
      <c r="N1273" s="131">
        <v>0</v>
      </c>
      <c r="P1273" s="132" t="s">
        <v>466</v>
      </c>
    </row>
    <row r="1274" spans="1:18" x14ac:dyDescent="0.2">
      <c r="A1274" s="120" t="s">
        <v>3078</v>
      </c>
      <c r="B1274" s="121" t="s">
        <v>3174</v>
      </c>
      <c r="C1274" s="131">
        <v>85909501.719999999</v>
      </c>
      <c r="D1274" s="122" t="s">
        <v>909</v>
      </c>
      <c r="E1274" s="120" t="s">
        <v>1685</v>
      </c>
      <c r="F1274" s="122" t="s">
        <v>926</v>
      </c>
      <c r="G1274" s="121" t="s">
        <v>927</v>
      </c>
      <c r="H1274" s="122">
        <v>3</v>
      </c>
      <c r="I1274" s="123">
        <v>0.21</v>
      </c>
      <c r="J1274" s="120" t="s">
        <v>3175</v>
      </c>
      <c r="K1274" s="131">
        <v>18040995.359999999</v>
      </c>
      <c r="L1274" s="124">
        <v>42766</v>
      </c>
      <c r="M1274" s="131">
        <v>0</v>
      </c>
      <c r="N1274" s="131">
        <v>0</v>
      </c>
      <c r="P1274" s="132" t="s">
        <v>466</v>
      </c>
    </row>
    <row r="1275" spans="1:18" x14ac:dyDescent="0.2">
      <c r="A1275" s="120" t="s">
        <v>1714</v>
      </c>
      <c r="B1275" s="121" t="s">
        <v>4845</v>
      </c>
      <c r="C1275" s="131">
        <v>3000000000</v>
      </c>
      <c r="D1275" s="122" t="s">
        <v>909</v>
      </c>
      <c r="E1275" s="120" t="s">
        <v>1316</v>
      </c>
      <c r="F1275" s="122" t="s">
        <v>926</v>
      </c>
      <c r="G1275" s="121" t="s">
        <v>927</v>
      </c>
      <c r="H1275" s="122">
        <v>1</v>
      </c>
      <c r="I1275" s="123">
        <v>0</v>
      </c>
      <c r="J1275" s="120" t="s">
        <v>1499</v>
      </c>
      <c r="K1275" s="131">
        <v>0</v>
      </c>
      <c r="L1275" s="124">
        <v>42766</v>
      </c>
      <c r="M1275" s="131">
        <v>0</v>
      </c>
      <c r="N1275" s="131">
        <v>0</v>
      </c>
      <c r="P1275" s="132" t="s">
        <v>466</v>
      </c>
    </row>
    <row r="1276" spans="1:18" x14ac:dyDescent="0.2">
      <c r="A1276" s="120" t="s">
        <v>2484</v>
      </c>
      <c r="B1276" s="121" t="s">
        <v>2506</v>
      </c>
      <c r="C1276" s="131">
        <v>9617493292.8299999</v>
      </c>
      <c r="D1276" s="122" t="s">
        <v>909</v>
      </c>
      <c r="E1276" s="120" t="s">
        <v>2524</v>
      </c>
      <c r="F1276" s="122" t="s">
        <v>926</v>
      </c>
      <c r="G1276" s="121" t="s">
        <v>927</v>
      </c>
      <c r="H1276" s="122">
        <v>1</v>
      </c>
      <c r="I1276" s="123">
        <v>0</v>
      </c>
      <c r="J1276" s="120" t="s">
        <v>1499</v>
      </c>
      <c r="K1276" s="131">
        <v>0</v>
      </c>
      <c r="L1276" s="124">
        <v>42766</v>
      </c>
      <c r="M1276" s="131">
        <v>3994000000</v>
      </c>
      <c r="N1276" s="131">
        <v>8219293236.9300003</v>
      </c>
      <c r="P1276" s="132" t="s">
        <v>466</v>
      </c>
      <c r="Q1276" s="108">
        <v>0</v>
      </c>
      <c r="R1276" s="108">
        <v>0</v>
      </c>
    </row>
    <row r="1277" spans="1:18" x14ac:dyDescent="0.2">
      <c r="A1277" s="120" t="s">
        <v>3133</v>
      </c>
      <c r="B1277" s="121" t="s">
        <v>3334</v>
      </c>
      <c r="C1277" s="131">
        <v>150000000</v>
      </c>
      <c r="D1277" s="122" t="s">
        <v>909</v>
      </c>
      <c r="E1277" s="120" t="s">
        <v>1001</v>
      </c>
      <c r="F1277" s="122" t="s">
        <v>926</v>
      </c>
      <c r="G1277" s="121" t="s">
        <v>927</v>
      </c>
      <c r="H1277" s="122">
        <v>1</v>
      </c>
      <c r="I1277" s="123">
        <v>0</v>
      </c>
      <c r="J1277" s="120" t="s">
        <v>1499</v>
      </c>
      <c r="K1277" s="131">
        <v>0</v>
      </c>
      <c r="L1277" s="124">
        <v>42766</v>
      </c>
      <c r="M1277" s="131">
        <v>0</v>
      </c>
      <c r="N1277" s="131">
        <v>0</v>
      </c>
      <c r="P1277" s="132" t="s">
        <v>466</v>
      </c>
    </row>
    <row r="1278" spans="1:18" x14ac:dyDescent="0.2">
      <c r="A1278" s="120" t="s">
        <v>3254</v>
      </c>
      <c r="B1278" s="121" t="s">
        <v>3335</v>
      </c>
      <c r="C1278" s="131">
        <v>2800000000</v>
      </c>
      <c r="D1278" s="122" t="s">
        <v>909</v>
      </c>
      <c r="E1278" s="120" t="s">
        <v>1005</v>
      </c>
      <c r="F1278" s="122" t="s">
        <v>926</v>
      </c>
      <c r="G1278" s="121" t="s">
        <v>927</v>
      </c>
      <c r="H1278" s="122">
        <v>2</v>
      </c>
      <c r="I1278" s="123">
        <v>0.02</v>
      </c>
      <c r="J1278" s="120" t="s">
        <v>1499</v>
      </c>
      <c r="K1278" s="131">
        <v>0</v>
      </c>
      <c r="L1278" s="124">
        <v>42766</v>
      </c>
      <c r="M1278" s="131">
        <v>2800000000</v>
      </c>
      <c r="N1278" s="131">
        <v>0</v>
      </c>
      <c r="P1278" s="132" t="s">
        <v>466</v>
      </c>
      <c r="Q1278" s="108">
        <v>1</v>
      </c>
      <c r="R1278" s="108">
        <v>0</v>
      </c>
    </row>
    <row r="1279" spans="1:18" x14ac:dyDescent="0.2">
      <c r="A1279" s="120" t="s">
        <v>3493</v>
      </c>
      <c r="B1279" s="121" t="s">
        <v>3554</v>
      </c>
      <c r="C1279" s="131">
        <v>2474025822.3099999</v>
      </c>
      <c r="D1279" s="122" t="s">
        <v>909</v>
      </c>
      <c r="E1279" s="120" t="s">
        <v>994</v>
      </c>
      <c r="F1279" s="122" t="s">
        <v>926</v>
      </c>
      <c r="G1279" s="121" t="s">
        <v>927</v>
      </c>
      <c r="H1279" s="122">
        <v>1</v>
      </c>
      <c r="I1279" s="123">
        <v>0</v>
      </c>
      <c r="J1279" s="120" t="s">
        <v>1499</v>
      </c>
      <c r="K1279" s="131">
        <v>0</v>
      </c>
      <c r="L1279" s="124">
        <v>42766</v>
      </c>
      <c r="M1279" s="131">
        <v>625000000</v>
      </c>
      <c r="N1279" s="131">
        <v>0</v>
      </c>
      <c r="P1279" s="132" t="s">
        <v>466</v>
      </c>
      <c r="Q1279" s="108">
        <v>0</v>
      </c>
      <c r="R1279" s="108">
        <v>0</v>
      </c>
    </row>
    <row r="1280" spans="1:18" x14ac:dyDescent="0.2">
      <c r="A1280" s="120" t="s">
        <v>4149</v>
      </c>
      <c r="B1280" s="121" t="s">
        <v>4512</v>
      </c>
      <c r="C1280" s="131">
        <v>1059551465.02</v>
      </c>
      <c r="D1280" s="122" t="s">
        <v>909</v>
      </c>
      <c r="E1280" s="120" t="s">
        <v>4627</v>
      </c>
      <c r="F1280" s="122" t="s">
        <v>926</v>
      </c>
      <c r="G1280" s="121" t="s">
        <v>927</v>
      </c>
      <c r="H1280" s="122">
        <v>1</v>
      </c>
      <c r="I1280" s="123">
        <v>0</v>
      </c>
      <c r="J1280" s="120" t="s">
        <v>1499</v>
      </c>
      <c r="K1280" s="131">
        <v>0</v>
      </c>
      <c r="L1280" s="124">
        <v>42766</v>
      </c>
      <c r="M1280" s="131">
        <v>0</v>
      </c>
      <c r="N1280" s="131">
        <v>0</v>
      </c>
      <c r="P1280" s="132" t="s">
        <v>466</v>
      </c>
    </row>
    <row r="1281" spans="1:18" x14ac:dyDescent="0.2">
      <c r="A1281" s="120" t="s">
        <v>4159</v>
      </c>
      <c r="B1281" s="121" t="s">
        <v>4513</v>
      </c>
      <c r="C1281" s="131">
        <v>1157939324.0699999</v>
      </c>
      <c r="D1281" s="122" t="s">
        <v>909</v>
      </c>
      <c r="E1281" s="120" t="s">
        <v>4628</v>
      </c>
      <c r="F1281" s="122" t="s">
        <v>926</v>
      </c>
      <c r="G1281" s="121" t="s">
        <v>927</v>
      </c>
      <c r="H1281" s="122">
        <v>2</v>
      </c>
      <c r="I1281" s="123">
        <v>0.01</v>
      </c>
      <c r="J1281" s="120" t="s">
        <v>4514</v>
      </c>
      <c r="K1281" s="131">
        <v>11579393.24</v>
      </c>
      <c r="L1281" s="124">
        <v>42766</v>
      </c>
      <c r="M1281" s="131">
        <v>0</v>
      </c>
      <c r="N1281" s="131">
        <v>0</v>
      </c>
      <c r="P1281" s="132" t="s">
        <v>466</v>
      </c>
    </row>
    <row r="1282" spans="1:18" x14ac:dyDescent="0.2">
      <c r="A1282" s="120" t="s">
        <v>4139</v>
      </c>
      <c r="B1282" s="121" t="s">
        <v>8164</v>
      </c>
      <c r="C1282" s="131">
        <v>225000000</v>
      </c>
      <c r="D1282" s="122" t="s">
        <v>909</v>
      </c>
      <c r="E1282" s="120" t="s">
        <v>4618</v>
      </c>
      <c r="F1282" s="122" t="s">
        <v>926</v>
      </c>
      <c r="G1282" s="121" t="s">
        <v>927</v>
      </c>
      <c r="H1282" s="122">
        <v>1</v>
      </c>
      <c r="I1282" s="123">
        <v>0</v>
      </c>
      <c r="J1282" s="120" t="s">
        <v>1499</v>
      </c>
      <c r="K1282" s="131">
        <v>0</v>
      </c>
      <c r="L1282" s="124">
        <v>42766</v>
      </c>
      <c r="M1282" s="131">
        <v>0</v>
      </c>
      <c r="N1282" s="131">
        <v>0</v>
      </c>
      <c r="P1282" s="132" t="s">
        <v>466</v>
      </c>
    </row>
    <row r="1283" spans="1:18" x14ac:dyDescent="0.2">
      <c r="A1283" s="120" t="s">
        <v>4323</v>
      </c>
      <c r="B1283" s="121" t="s">
        <v>4515</v>
      </c>
      <c r="C1283" s="131">
        <v>630000000</v>
      </c>
      <c r="D1283" s="122" t="s">
        <v>909</v>
      </c>
      <c r="E1283" s="120" t="s">
        <v>4595</v>
      </c>
      <c r="F1283" s="122" t="s">
        <v>926</v>
      </c>
      <c r="G1283" s="121" t="s">
        <v>927</v>
      </c>
      <c r="H1283" s="122">
        <v>1</v>
      </c>
      <c r="I1283" s="123">
        <v>0</v>
      </c>
      <c r="J1283" s="120" t="s">
        <v>1499</v>
      </c>
      <c r="K1283" s="131">
        <v>0</v>
      </c>
      <c r="L1283" s="124">
        <v>42766</v>
      </c>
      <c r="M1283" s="131">
        <v>0</v>
      </c>
      <c r="N1283" s="131">
        <v>0</v>
      </c>
      <c r="P1283" s="132" t="s">
        <v>466</v>
      </c>
    </row>
    <row r="1284" spans="1:18" x14ac:dyDescent="0.2">
      <c r="A1284" s="120" t="s">
        <v>4977</v>
      </c>
      <c r="B1284" s="121" t="s">
        <v>5090</v>
      </c>
      <c r="C1284" s="131">
        <v>2497971776.46</v>
      </c>
      <c r="D1284" s="122" t="s">
        <v>909</v>
      </c>
      <c r="E1284" s="120" t="s">
        <v>5134</v>
      </c>
      <c r="F1284" s="122" t="s">
        <v>926</v>
      </c>
      <c r="G1284" s="121" t="s">
        <v>927</v>
      </c>
      <c r="H1284" s="122">
        <v>1</v>
      </c>
      <c r="I1284" s="123">
        <v>0</v>
      </c>
      <c r="J1284" s="120" t="s">
        <v>1499</v>
      </c>
      <c r="K1284" s="131">
        <v>0</v>
      </c>
      <c r="L1284" s="124">
        <v>42766</v>
      </c>
      <c r="M1284" s="131">
        <v>2497971776.46</v>
      </c>
      <c r="N1284" s="131">
        <v>0</v>
      </c>
      <c r="P1284" s="132" t="s">
        <v>466</v>
      </c>
      <c r="Q1284" s="108">
        <v>1</v>
      </c>
      <c r="R1284" s="108">
        <v>0</v>
      </c>
    </row>
    <row r="1285" spans="1:18" x14ac:dyDescent="0.2">
      <c r="A1285" s="120" t="s">
        <v>5430</v>
      </c>
      <c r="B1285" s="121" t="s">
        <v>5574</v>
      </c>
      <c r="C1285" s="131">
        <v>433815121.49000001</v>
      </c>
      <c r="D1285" s="122" t="s">
        <v>909</v>
      </c>
      <c r="E1285" s="120" t="s">
        <v>5621</v>
      </c>
      <c r="F1285" s="122" t="s">
        <v>926</v>
      </c>
      <c r="G1285" s="121" t="s">
        <v>927</v>
      </c>
      <c r="H1285" s="122">
        <v>1</v>
      </c>
      <c r="I1285" s="123">
        <v>0</v>
      </c>
      <c r="J1285" s="120" t="s">
        <v>1499</v>
      </c>
      <c r="K1285" s="131">
        <v>0</v>
      </c>
      <c r="L1285" s="124">
        <v>42766</v>
      </c>
      <c r="M1285" s="131">
        <v>0</v>
      </c>
      <c r="N1285" s="131">
        <v>0</v>
      </c>
      <c r="P1285" s="132" t="s">
        <v>466</v>
      </c>
    </row>
    <row r="1286" spans="1:18" x14ac:dyDescent="0.2">
      <c r="A1286" s="120" t="s">
        <v>6048</v>
      </c>
      <c r="B1286" s="121" t="s">
        <v>6592</v>
      </c>
      <c r="C1286" s="131">
        <v>100000000</v>
      </c>
      <c r="D1286" s="122" t="s">
        <v>909</v>
      </c>
      <c r="E1286" s="120" t="s">
        <v>6741</v>
      </c>
      <c r="F1286" s="122" t="s">
        <v>926</v>
      </c>
      <c r="G1286" s="121" t="s">
        <v>927</v>
      </c>
      <c r="H1286" s="122">
        <v>1</v>
      </c>
      <c r="I1286" s="123">
        <v>0</v>
      </c>
      <c r="J1286" s="120" t="s">
        <v>1499</v>
      </c>
      <c r="K1286" s="131">
        <v>0</v>
      </c>
      <c r="L1286" s="124">
        <v>42766</v>
      </c>
      <c r="M1286" s="131">
        <v>0</v>
      </c>
      <c r="N1286" s="131">
        <v>50823616.119999997</v>
      </c>
      <c r="P1286" s="132" t="s">
        <v>466</v>
      </c>
      <c r="Q1286" s="108">
        <v>0</v>
      </c>
      <c r="R1286" s="108">
        <v>0</v>
      </c>
    </row>
    <row r="1287" spans="1:18" x14ac:dyDescent="0.2">
      <c r="A1287" s="120" t="s">
        <v>6824</v>
      </c>
      <c r="B1287" s="121" t="s">
        <v>7524</v>
      </c>
      <c r="C1287" s="131">
        <v>9407258850.8400002</v>
      </c>
      <c r="D1287" s="122" t="s">
        <v>909</v>
      </c>
      <c r="E1287" s="120" t="s">
        <v>7600</v>
      </c>
      <c r="F1287" s="122" t="s">
        <v>926</v>
      </c>
      <c r="G1287" s="121" t="s">
        <v>927</v>
      </c>
      <c r="H1287" s="122">
        <v>1</v>
      </c>
      <c r="I1287" s="123">
        <v>0</v>
      </c>
      <c r="J1287" s="120" t="s">
        <v>1499</v>
      </c>
      <c r="K1287" s="131">
        <v>0</v>
      </c>
      <c r="L1287" s="124">
        <v>42766</v>
      </c>
      <c r="M1287" s="131">
        <v>0</v>
      </c>
      <c r="N1287" s="131">
        <v>0</v>
      </c>
      <c r="P1287" s="132" t="s">
        <v>466</v>
      </c>
    </row>
    <row r="1288" spans="1:18" x14ac:dyDescent="0.2">
      <c r="A1288" s="120" t="s">
        <v>6944</v>
      </c>
      <c r="B1288" s="121" t="s">
        <v>7525</v>
      </c>
      <c r="C1288" s="131">
        <v>1584700000</v>
      </c>
      <c r="D1288" s="122" t="s">
        <v>909</v>
      </c>
      <c r="E1288" s="120" t="s">
        <v>969</v>
      </c>
      <c r="F1288" s="122" t="s">
        <v>926</v>
      </c>
      <c r="G1288" s="121" t="s">
        <v>927</v>
      </c>
      <c r="H1288" s="122">
        <v>1</v>
      </c>
      <c r="I1288" s="123">
        <v>0</v>
      </c>
      <c r="J1288" s="120" t="s">
        <v>1499</v>
      </c>
      <c r="K1288" s="131">
        <v>0</v>
      </c>
      <c r="L1288" s="124">
        <v>42766</v>
      </c>
      <c r="M1288" s="131">
        <v>0</v>
      </c>
      <c r="N1288" s="131">
        <v>0</v>
      </c>
      <c r="P1288" s="132" t="s">
        <v>466</v>
      </c>
    </row>
    <row r="1289" spans="1:18" x14ac:dyDescent="0.2">
      <c r="A1289" s="120" t="s">
        <v>7775</v>
      </c>
      <c r="B1289" s="121" t="s">
        <v>8165</v>
      </c>
      <c r="C1289" s="131">
        <v>33000000000</v>
      </c>
      <c r="D1289" s="122" t="s">
        <v>909</v>
      </c>
      <c r="E1289" s="120" t="s">
        <v>8472</v>
      </c>
      <c r="F1289" s="122" t="s">
        <v>926</v>
      </c>
      <c r="G1289" s="121" t="s">
        <v>927</v>
      </c>
      <c r="H1289" s="122">
        <v>1</v>
      </c>
      <c r="I1289" s="123">
        <v>0</v>
      </c>
      <c r="J1289" s="120" t="s">
        <v>1499</v>
      </c>
      <c r="K1289" s="131">
        <v>0</v>
      </c>
      <c r="L1289" s="124">
        <v>42766</v>
      </c>
      <c r="M1289" s="131">
        <v>0</v>
      </c>
      <c r="N1289" s="131">
        <v>0</v>
      </c>
      <c r="P1289" s="132" t="s">
        <v>466</v>
      </c>
    </row>
    <row r="1290" spans="1:18" x14ac:dyDescent="0.2">
      <c r="A1290" s="120" t="s">
        <v>5501</v>
      </c>
      <c r="B1290" s="121" t="s">
        <v>5575</v>
      </c>
      <c r="C1290" s="131">
        <v>168500000</v>
      </c>
      <c r="D1290" s="122" t="s">
        <v>909</v>
      </c>
      <c r="E1290" s="120" t="s">
        <v>466</v>
      </c>
      <c r="F1290" s="122" t="s">
        <v>926</v>
      </c>
      <c r="G1290" s="121" t="s">
        <v>927</v>
      </c>
      <c r="H1290" s="122">
        <v>1</v>
      </c>
      <c r="I1290" s="123">
        <v>0</v>
      </c>
      <c r="J1290" s="120" t="s">
        <v>1499</v>
      </c>
      <c r="K1290" s="131">
        <v>0</v>
      </c>
      <c r="L1290" s="124">
        <v>42766</v>
      </c>
      <c r="M1290" s="131">
        <v>0</v>
      </c>
      <c r="N1290" s="131">
        <v>0</v>
      </c>
      <c r="P1290" s="132" t="s">
        <v>466</v>
      </c>
    </row>
    <row r="1291" spans="1:18" x14ac:dyDescent="0.2">
      <c r="A1291" s="120" t="s">
        <v>7872</v>
      </c>
      <c r="B1291" s="121" t="s">
        <v>8166</v>
      </c>
      <c r="C1291" s="131">
        <v>77353763.659999996</v>
      </c>
      <c r="D1291" s="122" t="s">
        <v>909</v>
      </c>
      <c r="E1291" s="120" t="s">
        <v>466</v>
      </c>
      <c r="F1291" s="122" t="s">
        <v>926</v>
      </c>
      <c r="G1291" s="121" t="s">
        <v>927</v>
      </c>
      <c r="H1291" s="122">
        <v>1</v>
      </c>
      <c r="I1291" s="123">
        <v>0</v>
      </c>
      <c r="J1291" s="120" t="s">
        <v>1499</v>
      </c>
      <c r="K1291" s="131">
        <v>0</v>
      </c>
      <c r="L1291" s="124">
        <v>42766</v>
      </c>
      <c r="M1291" s="131">
        <v>0</v>
      </c>
      <c r="N1291" s="131">
        <v>0</v>
      </c>
      <c r="P1291" s="132" t="s">
        <v>466</v>
      </c>
    </row>
    <row r="1292" spans="1:18" x14ac:dyDescent="0.2">
      <c r="A1292" s="120" t="s">
        <v>6111</v>
      </c>
      <c r="B1292" s="121" t="s">
        <v>6593</v>
      </c>
      <c r="C1292" s="131">
        <v>868134227.08000004</v>
      </c>
      <c r="D1292" s="122" t="s">
        <v>909</v>
      </c>
      <c r="E1292" s="120" t="s">
        <v>466</v>
      </c>
      <c r="F1292" s="122" t="s">
        <v>926</v>
      </c>
      <c r="G1292" s="121" t="s">
        <v>927</v>
      </c>
      <c r="H1292" s="122">
        <v>1</v>
      </c>
      <c r="I1292" s="123">
        <v>0</v>
      </c>
      <c r="J1292" s="120" t="s">
        <v>1499</v>
      </c>
      <c r="K1292" s="131">
        <v>0</v>
      </c>
      <c r="L1292" s="124">
        <v>42766</v>
      </c>
      <c r="M1292" s="131">
        <v>0</v>
      </c>
      <c r="N1292" s="131">
        <v>1310311159</v>
      </c>
      <c r="P1292" s="132" t="s">
        <v>466</v>
      </c>
      <c r="Q1292" s="108">
        <v>0</v>
      </c>
      <c r="R1292" s="108">
        <v>0</v>
      </c>
    </row>
    <row r="1293" spans="1:18" x14ac:dyDescent="0.2">
      <c r="A1293" s="120" t="s">
        <v>6124</v>
      </c>
      <c r="B1293" s="121" t="s">
        <v>6594</v>
      </c>
      <c r="C1293" s="131">
        <v>214340000</v>
      </c>
      <c r="D1293" s="122" t="s">
        <v>909</v>
      </c>
      <c r="E1293" s="120" t="s">
        <v>466</v>
      </c>
      <c r="F1293" s="122" t="s">
        <v>926</v>
      </c>
      <c r="G1293" s="121" t="s">
        <v>927</v>
      </c>
      <c r="H1293" s="122">
        <v>3</v>
      </c>
      <c r="I1293" s="123">
        <v>0.23</v>
      </c>
      <c r="J1293" s="120" t="s">
        <v>6595</v>
      </c>
      <c r="K1293" s="131">
        <v>49298200</v>
      </c>
      <c r="L1293" s="124">
        <v>42766</v>
      </c>
      <c r="M1293" s="131">
        <v>0</v>
      </c>
      <c r="N1293" s="131">
        <v>0</v>
      </c>
      <c r="P1293" s="132" t="s">
        <v>466</v>
      </c>
    </row>
    <row r="1294" spans="1:18" x14ac:dyDescent="0.2">
      <c r="A1294" s="120" t="s">
        <v>6127</v>
      </c>
      <c r="B1294" s="121" t="s">
        <v>6571</v>
      </c>
      <c r="C1294" s="131">
        <v>9918000</v>
      </c>
      <c r="D1294" s="122" t="s">
        <v>909</v>
      </c>
      <c r="E1294" s="120" t="s">
        <v>466</v>
      </c>
      <c r="F1294" s="122" t="s">
        <v>926</v>
      </c>
      <c r="G1294" s="121" t="s">
        <v>927</v>
      </c>
      <c r="H1294" s="122">
        <v>1</v>
      </c>
      <c r="I1294" s="123">
        <v>0</v>
      </c>
      <c r="J1294" s="120" t="s">
        <v>1499</v>
      </c>
      <c r="K1294" s="131">
        <v>0</v>
      </c>
      <c r="L1294" s="124">
        <v>42766</v>
      </c>
      <c r="M1294" s="131">
        <v>0</v>
      </c>
      <c r="N1294" s="131">
        <v>24141889.140000001</v>
      </c>
      <c r="P1294" s="132" t="s">
        <v>466</v>
      </c>
      <c r="Q1294" s="108">
        <v>0</v>
      </c>
      <c r="R1294" s="108">
        <v>0</v>
      </c>
    </row>
    <row r="1295" spans="1:18" x14ac:dyDescent="0.2">
      <c r="A1295" s="120" t="s">
        <v>6087</v>
      </c>
      <c r="B1295" s="121" t="s">
        <v>6596</v>
      </c>
      <c r="C1295" s="131">
        <v>90000000</v>
      </c>
      <c r="D1295" s="122" t="s">
        <v>909</v>
      </c>
      <c r="E1295" s="120" t="s">
        <v>466</v>
      </c>
      <c r="F1295" s="122" t="s">
        <v>926</v>
      </c>
      <c r="G1295" s="121" t="s">
        <v>927</v>
      </c>
      <c r="H1295" s="122">
        <v>1</v>
      </c>
      <c r="I1295" s="123">
        <v>0</v>
      </c>
      <c r="J1295" s="120" t="s">
        <v>1499</v>
      </c>
      <c r="K1295" s="131">
        <v>0</v>
      </c>
      <c r="L1295" s="124">
        <v>42766</v>
      </c>
      <c r="M1295" s="131">
        <v>0</v>
      </c>
      <c r="N1295" s="131">
        <v>78182703.069999993</v>
      </c>
      <c r="P1295" s="132" t="s">
        <v>466</v>
      </c>
      <c r="Q1295" s="108">
        <v>0</v>
      </c>
      <c r="R1295" s="108">
        <v>0</v>
      </c>
    </row>
    <row r="1296" spans="1:18" x14ac:dyDescent="0.2">
      <c r="A1296" s="120" t="s">
        <v>6072</v>
      </c>
      <c r="B1296" s="121" t="s">
        <v>6541</v>
      </c>
      <c r="C1296" s="131">
        <v>21860465.5</v>
      </c>
      <c r="D1296" s="122" t="s">
        <v>909</v>
      </c>
      <c r="E1296" s="120" t="s">
        <v>466</v>
      </c>
      <c r="F1296" s="122" t="s">
        <v>926</v>
      </c>
      <c r="G1296" s="121" t="s">
        <v>927</v>
      </c>
      <c r="H1296" s="122">
        <v>3</v>
      </c>
      <c r="I1296" s="123">
        <v>0.21</v>
      </c>
      <c r="J1296" s="120" t="s">
        <v>6597</v>
      </c>
      <c r="K1296" s="131">
        <v>4590697.76</v>
      </c>
      <c r="L1296" s="124">
        <v>42766</v>
      </c>
      <c r="M1296" s="131">
        <v>0</v>
      </c>
      <c r="N1296" s="131">
        <v>0</v>
      </c>
      <c r="P1296" s="132" t="s">
        <v>466</v>
      </c>
    </row>
    <row r="1297" spans="1:16" x14ac:dyDescent="0.2">
      <c r="A1297" s="120" t="s">
        <v>354</v>
      </c>
      <c r="B1297" s="121" t="s">
        <v>803</v>
      </c>
      <c r="C1297" s="131">
        <v>143157894.80000001</v>
      </c>
      <c r="D1297" s="122" t="s">
        <v>909</v>
      </c>
      <c r="E1297" s="120" t="s">
        <v>942</v>
      </c>
      <c r="F1297" s="122" t="s">
        <v>926</v>
      </c>
      <c r="G1297" s="121" t="s">
        <v>927</v>
      </c>
      <c r="H1297" s="122">
        <v>1</v>
      </c>
      <c r="I1297" s="123">
        <v>0</v>
      </c>
      <c r="J1297" s="120" t="s">
        <v>804</v>
      </c>
      <c r="K1297" s="131">
        <v>0</v>
      </c>
      <c r="L1297" s="124">
        <v>42766</v>
      </c>
      <c r="M1297" s="131">
        <v>0</v>
      </c>
      <c r="N1297" s="131">
        <v>0</v>
      </c>
      <c r="P1297" s="132" t="s">
        <v>466</v>
      </c>
    </row>
    <row r="1298" spans="1:16" x14ac:dyDescent="0.2">
      <c r="A1298" s="120" t="s">
        <v>511</v>
      </c>
      <c r="B1298" s="121" t="s">
        <v>8167</v>
      </c>
      <c r="C1298" s="131">
        <v>122222222.25</v>
      </c>
      <c r="D1298" s="122" t="s">
        <v>909</v>
      </c>
      <c r="E1298" s="120" t="s">
        <v>1017</v>
      </c>
      <c r="F1298" s="122" t="s">
        <v>926</v>
      </c>
      <c r="G1298" s="121" t="s">
        <v>927</v>
      </c>
      <c r="H1298" s="122">
        <v>1</v>
      </c>
      <c r="I1298" s="123">
        <v>0</v>
      </c>
      <c r="J1298" s="120" t="s">
        <v>805</v>
      </c>
      <c r="K1298" s="131">
        <v>0</v>
      </c>
      <c r="L1298" s="124">
        <v>42766</v>
      </c>
      <c r="M1298" s="131">
        <v>0</v>
      </c>
      <c r="N1298" s="131">
        <v>0</v>
      </c>
      <c r="P1298" s="132" t="s">
        <v>466</v>
      </c>
    </row>
    <row r="1299" spans="1:16" x14ac:dyDescent="0.2">
      <c r="A1299" s="120" t="s">
        <v>1088</v>
      </c>
      <c r="B1299" s="121" t="s">
        <v>1114</v>
      </c>
      <c r="C1299" s="131">
        <v>72352500</v>
      </c>
      <c r="D1299" s="122" t="s">
        <v>909</v>
      </c>
      <c r="E1299" s="120" t="s">
        <v>1124</v>
      </c>
      <c r="F1299" s="122" t="s">
        <v>926</v>
      </c>
      <c r="G1299" s="121" t="s">
        <v>927</v>
      </c>
      <c r="H1299" s="122">
        <v>3</v>
      </c>
      <c r="I1299" s="123">
        <v>0.21</v>
      </c>
      <c r="J1299" s="120" t="s">
        <v>2391</v>
      </c>
      <c r="K1299" s="131">
        <v>15194025</v>
      </c>
      <c r="L1299" s="124">
        <v>42766</v>
      </c>
      <c r="M1299" s="131">
        <v>0</v>
      </c>
      <c r="N1299" s="131">
        <v>0</v>
      </c>
      <c r="P1299" s="132" t="s">
        <v>466</v>
      </c>
    </row>
    <row r="1300" spans="1:16" x14ac:dyDescent="0.2">
      <c r="A1300" s="120" t="s">
        <v>1275</v>
      </c>
      <c r="B1300" s="121" t="s">
        <v>1310</v>
      </c>
      <c r="C1300" s="131">
        <v>86384181.430000007</v>
      </c>
      <c r="D1300" s="122" t="s">
        <v>909</v>
      </c>
      <c r="E1300" s="120" t="s">
        <v>989</v>
      </c>
      <c r="F1300" s="122" t="s">
        <v>926</v>
      </c>
      <c r="G1300" s="121" t="s">
        <v>927</v>
      </c>
      <c r="H1300" s="122">
        <v>1</v>
      </c>
      <c r="I1300" s="123">
        <v>0</v>
      </c>
      <c r="J1300" s="120" t="s">
        <v>1499</v>
      </c>
      <c r="K1300" s="131">
        <v>0</v>
      </c>
      <c r="L1300" s="124">
        <v>42766</v>
      </c>
      <c r="M1300" s="131">
        <v>0</v>
      </c>
      <c r="N1300" s="131">
        <v>0</v>
      </c>
      <c r="P1300" s="132" t="s">
        <v>466</v>
      </c>
    </row>
    <row r="1301" spans="1:16" x14ac:dyDescent="0.2">
      <c r="A1301" s="120" t="s">
        <v>1349</v>
      </c>
      <c r="B1301" s="121" t="s">
        <v>8168</v>
      </c>
      <c r="C1301" s="131">
        <v>1832982706.6800001</v>
      </c>
      <c r="D1301" s="122" t="s">
        <v>909</v>
      </c>
      <c r="E1301" s="120" t="s">
        <v>1381</v>
      </c>
      <c r="F1301" s="122" t="s">
        <v>926</v>
      </c>
      <c r="G1301" s="121" t="s">
        <v>927</v>
      </c>
      <c r="H1301" s="122">
        <v>1</v>
      </c>
      <c r="I1301" s="123">
        <v>0</v>
      </c>
      <c r="J1301" s="120" t="s">
        <v>1499</v>
      </c>
      <c r="K1301" s="131">
        <v>0</v>
      </c>
      <c r="L1301" s="124">
        <v>42766</v>
      </c>
      <c r="M1301" s="131">
        <v>0</v>
      </c>
      <c r="N1301" s="131">
        <v>0</v>
      </c>
      <c r="P1301" s="132" t="s">
        <v>466</v>
      </c>
    </row>
    <row r="1302" spans="1:16" x14ac:dyDescent="0.2">
      <c r="A1302" s="120" t="s">
        <v>1483</v>
      </c>
      <c r="B1302" s="121" t="s">
        <v>1504</v>
      </c>
      <c r="C1302" s="131">
        <v>333333333.44</v>
      </c>
      <c r="D1302" s="122" t="s">
        <v>909</v>
      </c>
      <c r="E1302" s="120" t="s">
        <v>1520</v>
      </c>
      <c r="F1302" s="122" t="s">
        <v>926</v>
      </c>
      <c r="G1302" s="121" t="s">
        <v>927</v>
      </c>
      <c r="H1302" s="122">
        <v>1</v>
      </c>
      <c r="I1302" s="123">
        <v>0</v>
      </c>
      <c r="J1302" s="120" t="s">
        <v>1505</v>
      </c>
      <c r="K1302" s="131">
        <v>0</v>
      </c>
      <c r="L1302" s="124">
        <v>42766</v>
      </c>
      <c r="M1302" s="131">
        <v>0</v>
      </c>
      <c r="N1302" s="131">
        <v>0</v>
      </c>
      <c r="P1302" s="132" t="s">
        <v>466</v>
      </c>
    </row>
    <row r="1303" spans="1:16" x14ac:dyDescent="0.2">
      <c r="A1303" s="120" t="s">
        <v>1532</v>
      </c>
      <c r="B1303" s="121" t="s">
        <v>1598</v>
      </c>
      <c r="C1303" s="131">
        <v>146666666.68000001</v>
      </c>
      <c r="D1303" s="122" t="s">
        <v>909</v>
      </c>
      <c r="E1303" s="120" t="s">
        <v>1443</v>
      </c>
      <c r="F1303" s="122" t="s">
        <v>926</v>
      </c>
      <c r="G1303" s="121" t="s">
        <v>927</v>
      </c>
      <c r="H1303" s="122">
        <v>2</v>
      </c>
      <c r="I1303" s="123">
        <v>0.02</v>
      </c>
      <c r="J1303" s="120" t="s">
        <v>1599</v>
      </c>
      <c r="K1303" s="131">
        <v>2933333.33</v>
      </c>
      <c r="L1303" s="124">
        <v>42766</v>
      </c>
      <c r="M1303" s="131">
        <v>0</v>
      </c>
      <c r="N1303" s="131">
        <v>0</v>
      </c>
      <c r="P1303" s="132" t="s">
        <v>466</v>
      </c>
    </row>
    <row r="1304" spans="1:16" x14ac:dyDescent="0.2">
      <c r="A1304" s="120" t="s">
        <v>2475</v>
      </c>
      <c r="B1304" s="121" t="s">
        <v>2507</v>
      </c>
      <c r="C1304" s="131">
        <v>655788874.69000006</v>
      </c>
      <c r="D1304" s="122" t="s">
        <v>909</v>
      </c>
      <c r="E1304" s="120" t="s">
        <v>2522</v>
      </c>
      <c r="F1304" s="122" t="s">
        <v>926</v>
      </c>
      <c r="G1304" s="121" t="s">
        <v>927</v>
      </c>
      <c r="H1304" s="122">
        <v>1</v>
      </c>
      <c r="I1304" s="123">
        <v>0</v>
      </c>
      <c r="J1304" s="120" t="s">
        <v>2508</v>
      </c>
      <c r="K1304" s="131">
        <v>0</v>
      </c>
      <c r="L1304" s="124">
        <v>42766</v>
      </c>
      <c r="M1304" s="131">
        <v>0</v>
      </c>
      <c r="N1304" s="131">
        <v>0</v>
      </c>
      <c r="P1304" s="132" t="s">
        <v>466</v>
      </c>
    </row>
    <row r="1305" spans="1:16" x14ac:dyDescent="0.2">
      <c r="A1305" s="120" t="s">
        <v>3705</v>
      </c>
      <c r="B1305" s="121" t="s">
        <v>8169</v>
      </c>
      <c r="C1305" s="131">
        <v>300000000</v>
      </c>
      <c r="D1305" s="122" t="s">
        <v>909</v>
      </c>
      <c r="E1305" s="120" t="s">
        <v>1381</v>
      </c>
      <c r="F1305" s="122" t="s">
        <v>926</v>
      </c>
      <c r="G1305" s="121" t="s">
        <v>927</v>
      </c>
      <c r="H1305" s="122">
        <v>1</v>
      </c>
      <c r="I1305" s="123">
        <v>0</v>
      </c>
      <c r="J1305" s="120" t="s">
        <v>1499</v>
      </c>
      <c r="K1305" s="131">
        <v>0</v>
      </c>
      <c r="L1305" s="124">
        <v>42766</v>
      </c>
      <c r="M1305" s="131">
        <v>0</v>
      </c>
      <c r="N1305" s="131">
        <v>0</v>
      </c>
      <c r="P1305" s="132" t="s">
        <v>466</v>
      </c>
    </row>
    <row r="1306" spans="1:16" x14ac:dyDescent="0.2">
      <c r="A1306" s="120" t="s">
        <v>5140</v>
      </c>
      <c r="B1306" s="121" t="s">
        <v>5576</v>
      </c>
      <c r="C1306" s="131">
        <v>184360735.78999999</v>
      </c>
      <c r="D1306" s="122" t="s">
        <v>909</v>
      </c>
      <c r="E1306" s="120" t="s">
        <v>955</v>
      </c>
      <c r="F1306" s="122" t="s">
        <v>926</v>
      </c>
      <c r="G1306" s="121" t="s">
        <v>927</v>
      </c>
      <c r="H1306" s="122">
        <v>3</v>
      </c>
      <c r="I1306" s="123">
        <v>0.23</v>
      </c>
      <c r="J1306" s="120" t="s">
        <v>5307</v>
      </c>
      <c r="K1306" s="131">
        <v>42402969.229999997</v>
      </c>
      <c r="L1306" s="124">
        <v>42766</v>
      </c>
      <c r="M1306" s="131">
        <v>0</v>
      </c>
      <c r="N1306" s="131">
        <v>0</v>
      </c>
      <c r="P1306" s="132" t="s">
        <v>466</v>
      </c>
    </row>
    <row r="1307" spans="1:16" x14ac:dyDescent="0.2">
      <c r="A1307" s="120" t="s">
        <v>5189</v>
      </c>
      <c r="B1307" s="121" t="s">
        <v>5308</v>
      </c>
      <c r="C1307" s="131">
        <v>80000000</v>
      </c>
      <c r="D1307" s="122" t="s">
        <v>909</v>
      </c>
      <c r="E1307" s="120" t="s">
        <v>1479</v>
      </c>
      <c r="F1307" s="122" t="s">
        <v>926</v>
      </c>
      <c r="G1307" s="121" t="s">
        <v>927</v>
      </c>
      <c r="H1307" s="122">
        <v>1</v>
      </c>
      <c r="I1307" s="123">
        <v>0</v>
      </c>
      <c r="J1307" s="120" t="s">
        <v>1499</v>
      </c>
      <c r="K1307" s="131">
        <v>0</v>
      </c>
      <c r="L1307" s="124">
        <v>42766</v>
      </c>
      <c r="M1307" s="131">
        <v>0</v>
      </c>
      <c r="N1307" s="131">
        <v>0</v>
      </c>
      <c r="P1307" s="132" t="s">
        <v>466</v>
      </c>
    </row>
    <row r="1308" spans="1:16" x14ac:dyDescent="0.2">
      <c r="A1308" s="120" t="s">
        <v>6785</v>
      </c>
      <c r="B1308" s="121" t="s">
        <v>7526</v>
      </c>
      <c r="C1308" s="131">
        <v>91186000</v>
      </c>
      <c r="D1308" s="122" t="s">
        <v>909</v>
      </c>
      <c r="E1308" s="120" t="s">
        <v>1441</v>
      </c>
      <c r="F1308" s="122" t="s">
        <v>926</v>
      </c>
      <c r="G1308" s="121" t="s">
        <v>927</v>
      </c>
      <c r="H1308" s="122">
        <v>1</v>
      </c>
      <c r="I1308" s="123">
        <v>0</v>
      </c>
      <c r="J1308" s="120" t="s">
        <v>1499</v>
      </c>
      <c r="K1308" s="131">
        <v>0</v>
      </c>
      <c r="L1308" s="124">
        <v>42766</v>
      </c>
      <c r="M1308" s="131">
        <v>0</v>
      </c>
      <c r="N1308" s="131">
        <v>0</v>
      </c>
      <c r="P1308" s="132" t="s">
        <v>466</v>
      </c>
    </row>
    <row r="1309" spans="1:16" x14ac:dyDescent="0.2">
      <c r="A1309" s="120" t="s">
        <v>7039</v>
      </c>
      <c r="B1309" s="121" t="s">
        <v>707</v>
      </c>
      <c r="C1309" s="131">
        <v>20235000</v>
      </c>
      <c r="D1309" s="122" t="s">
        <v>909</v>
      </c>
      <c r="E1309" s="120" t="s">
        <v>978</v>
      </c>
      <c r="F1309" s="122" t="s">
        <v>926</v>
      </c>
      <c r="G1309" s="121" t="s">
        <v>927</v>
      </c>
      <c r="H1309" s="122">
        <v>2</v>
      </c>
      <c r="I1309" s="123">
        <v>0.2</v>
      </c>
      <c r="J1309" s="120" t="s">
        <v>7527</v>
      </c>
      <c r="K1309" s="131">
        <v>4047000</v>
      </c>
      <c r="L1309" s="124">
        <v>42766</v>
      </c>
      <c r="M1309" s="131">
        <v>0</v>
      </c>
      <c r="N1309" s="131">
        <v>0</v>
      </c>
      <c r="P1309" s="132" t="s">
        <v>466</v>
      </c>
    </row>
    <row r="1310" spans="1:16" x14ac:dyDescent="0.2">
      <c r="A1310" s="120" t="s">
        <v>455</v>
      </c>
      <c r="B1310" s="121" t="s">
        <v>806</v>
      </c>
      <c r="C1310" s="131">
        <v>367066945.01999998</v>
      </c>
      <c r="D1310" s="122" t="s">
        <v>909</v>
      </c>
      <c r="E1310" s="120" t="s">
        <v>991</v>
      </c>
      <c r="F1310" s="122" t="s">
        <v>926</v>
      </c>
      <c r="G1310" s="121" t="s">
        <v>927</v>
      </c>
      <c r="H1310" s="122">
        <v>2</v>
      </c>
      <c r="I1310" s="123">
        <v>0.05</v>
      </c>
      <c r="J1310" s="120" t="s">
        <v>807</v>
      </c>
      <c r="K1310" s="131">
        <v>18353347.25</v>
      </c>
      <c r="L1310" s="124">
        <v>42766</v>
      </c>
      <c r="M1310" s="131">
        <v>0</v>
      </c>
      <c r="N1310" s="131">
        <v>0</v>
      </c>
      <c r="P1310" s="132" t="s">
        <v>466</v>
      </c>
    </row>
    <row r="1311" spans="1:16" x14ac:dyDescent="0.2">
      <c r="A1311" s="120" t="s">
        <v>567</v>
      </c>
      <c r="B1311" s="121" t="s">
        <v>808</v>
      </c>
      <c r="C1311" s="131">
        <v>4000000000</v>
      </c>
      <c r="D1311" s="122" t="s">
        <v>909</v>
      </c>
      <c r="E1311" s="120" t="s">
        <v>976</v>
      </c>
      <c r="F1311" s="122" t="s">
        <v>926</v>
      </c>
      <c r="G1311" s="121" t="s">
        <v>927</v>
      </c>
      <c r="H1311" s="122">
        <v>2</v>
      </c>
      <c r="I1311" s="123">
        <v>0.02</v>
      </c>
      <c r="J1311" s="120" t="s">
        <v>809</v>
      </c>
      <c r="K1311" s="131">
        <v>80000000</v>
      </c>
      <c r="L1311" s="124">
        <v>42766</v>
      </c>
      <c r="M1311" s="131">
        <v>0</v>
      </c>
      <c r="N1311" s="131">
        <v>0</v>
      </c>
      <c r="P1311" s="132" t="s">
        <v>466</v>
      </c>
    </row>
    <row r="1312" spans="1:16" x14ac:dyDescent="0.2">
      <c r="A1312" s="120" t="s">
        <v>251</v>
      </c>
      <c r="B1312" s="121" t="s">
        <v>810</v>
      </c>
      <c r="C1312" s="131">
        <v>919000000</v>
      </c>
      <c r="D1312" s="122" t="s">
        <v>909</v>
      </c>
      <c r="E1312" s="120" t="s">
        <v>1018</v>
      </c>
      <c r="F1312" s="122" t="s">
        <v>926</v>
      </c>
      <c r="G1312" s="121" t="s">
        <v>927</v>
      </c>
      <c r="H1312" s="122">
        <v>2</v>
      </c>
      <c r="I1312" s="123">
        <v>0.01</v>
      </c>
      <c r="J1312" s="120" t="s">
        <v>811</v>
      </c>
      <c r="K1312" s="131">
        <v>22416401.34</v>
      </c>
      <c r="L1312" s="124">
        <v>42766</v>
      </c>
      <c r="M1312" s="131">
        <v>0</v>
      </c>
      <c r="N1312" s="131">
        <v>0</v>
      </c>
      <c r="P1312" s="132" t="s">
        <v>466</v>
      </c>
    </row>
    <row r="1313" spans="1:18" x14ac:dyDescent="0.2">
      <c r="A1313" s="120" t="s">
        <v>173</v>
      </c>
      <c r="B1313" s="121" t="s">
        <v>812</v>
      </c>
      <c r="C1313" s="131">
        <v>1776541280.4100001</v>
      </c>
      <c r="D1313" s="122" t="s">
        <v>909</v>
      </c>
      <c r="E1313" s="120" t="s">
        <v>1018</v>
      </c>
      <c r="F1313" s="122" t="s">
        <v>926</v>
      </c>
      <c r="G1313" s="121" t="s">
        <v>927</v>
      </c>
      <c r="H1313" s="122">
        <v>2</v>
      </c>
      <c r="I1313" s="123">
        <v>0.01</v>
      </c>
      <c r="J1313" s="120" t="s">
        <v>813</v>
      </c>
      <c r="K1313" s="131">
        <v>17765412.800000001</v>
      </c>
      <c r="L1313" s="124">
        <v>42766</v>
      </c>
      <c r="M1313" s="131">
        <v>0</v>
      </c>
      <c r="N1313" s="131">
        <v>0</v>
      </c>
      <c r="P1313" s="132" t="s">
        <v>466</v>
      </c>
    </row>
    <row r="1314" spans="1:18" x14ac:dyDescent="0.2">
      <c r="A1314" s="120" t="s">
        <v>95</v>
      </c>
      <c r="B1314" s="121" t="s">
        <v>2574</v>
      </c>
      <c r="C1314" s="131">
        <v>3300000000</v>
      </c>
      <c r="D1314" s="122" t="s">
        <v>909</v>
      </c>
      <c r="E1314" s="120" t="s">
        <v>938</v>
      </c>
      <c r="F1314" s="122" t="s">
        <v>926</v>
      </c>
      <c r="G1314" s="121" t="s">
        <v>927</v>
      </c>
      <c r="H1314" s="122">
        <v>1</v>
      </c>
      <c r="I1314" s="123">
        <v>0</v>
      </c>
      <c r="J1314" s="120" t="s">
        <v>1499</v>
      </c>
      <c r="K1314" s="131">
        <v>0</v>
      </c>
      <c r="L1314" s="124">
        <v>42766</v>
      </c>
      <c r="M1314" s="131">
        <v>0</v>
      </c>
      <c r="N1314" s="131">
        <v>0</v>
      </c>
      <c r="P1314" s="132" t="s">
        <v>466</v>
      </c>
    </row>
    <row r="1315" spans="1:18" x14ac:dyDescent="0.2">
      <c r="A1315" s="120" t="s">
        <v>446</v>
      </c>
      <c r="B1315" s="121" t="s">
        <v>814</v>
      </c>
      <c r="C1315" s="131">
        <v>1921203100</v>
      </c>
      <c r="D1315" s="122" t="s">
        <v>909</v>
      </c>
      <c r="E1315" s="120" t="s">
        <v>997</v>
      </c>
      <c r="F1315" s="122" t="s">
        <v>926</v>
      </c>
      <c r="G1315" s="121" t="s">
        <v>927</v>
      </c>
      <c r="H1315" s="122">
        <v>2</v>
      </c>
      <c r="I1315" s="123">
        <v>0.05</v>
      </c>
      <c r="J1315" s="120" t="s">
        <v>815</v>
      </c>
      <c r="K1315" s="131">
        <v>96060155</v>
      </c>
      <c r="L1315" s="124">
        <v>42766</v>
      </c>
      <c r="M1315" s="131">
        <v>0</v>
      </c>
      <c r="N1315" s="131">
        <v>0</v>
      </c>
      <c r="P1315" s="132" t="s">
        <v>466</v>
      </c>
    </row>
    <row r="1316" spans="1:18" x14ac:dyDescent="0.2">
      <c r="A1316" s="120" t="s">
        <v>1692</v>
      </c>
      <c r="B1316" s="121" t="s">
        <v>1750</v>
      </c>
      <c r="C1316" s="131">
        <v>352941176.44999999</v>
      </c>
      <c r="D1316" s="122" t="s">
        <v>909</v>
      </c>
      <c r="E1316" s="120" t="s">
        <v>1767</v>
      </c>
      <c r="F1316" s="122" t="s">
        <v>926</v>
      </c>
      <c r="G1316" s="121" t="s">
        <v>927</v>
      </c>
      <c r="H1316" s="122">
        <v>1</v>
      </c>
      <c r="I1316" s="123">
        <v>0</v>
      </c>
      <c r="J1316" s="120" t="s">
        <v>1499</v>
      </c>
      <c r="K1316" s="131">
        <v>0</v>
      </c>
      <c r="L1316" s="124">
        <v>42766</v>
      </c>
      <c r="M1316" s="131">
        <v>0</v>
      </c>
      <c r="N1316" s="131">
        <v>179377468.65000001</v>
      </c>
      <c r="P1316" s="132" t="s">
        <v>466</v>
      </c>
      <c r="Q1316" s="108">
        <v>0</v>
      </c>
      <c r="R1316" s="108">
        <v>0</v>
      </c>
    </row>
    <row r="1317" spans="1:18" x14ac:dyDescent="0.2">
      <c r="A1317" s="120" t="s">
        <v>3473</v>
      </c>
      <c r="B1317" s="121" t="s">
        <v>5577</v>
      </c>
      <c r="C1317" s="131">
        <v>12174316844.24</v>
      </c>
      <c r="D1317" s="122" t="s">
        <v>909</v>
      </c>
      <c r="E1317" s="120" t="s">
        <v>3597</v>
      </c>
      <c r="F1317" s="122" t="s">
        <v>926</v>
      </c>
      <c r="G1317" s="121" t="s">
        <v>927</v>
      </c>
      <c r="H1317" s="122">
        <v>1</v>
      </c>
      <c r="I1317" s="123">
        <v>0</v>
      </c>
      <c r="J1317" s="120" t="s">
        <v>1499</v>
      </c>
      <c r="K1317" s="131">
        <v>0</v>
      </c>
      <c r="L1317" s="124">
        <v>42766</v>
      </c>
      <c r="M1317" s="131">
        <v>0</v>
      </c>
      <c r="N1317" s="131">
        <v>0</v>
      </c>
      <c r="P1317" s="132" t="s">
        <v>466</v>
      </c>
    </row>
    <row r="1318" spans="1:18" x14ac:dyDescent="0.2">
      <c r="A1318" s="120" t="s">
        <v>3711</v>
      </c>
      <c r="B1318" s="121" t="s">
        <v>3786</v>
      </c>
      <c r="C1318" s="131">
        <v>20000000000</v>
      </c>
      <c r="D1318" s="122" t="s">
        <v>909</v>
      </c>
      <c r="E1318" s="120" t="s">
        <v>968</v>
      </c>
      <c r="F1318" s="122" t="s">
        <v>926</v>
      </c>
      <c r="G1318" s="121" t="s">
        <v>927</v>
      </c>
      <c r="H1318" s="122">
        <v>1</v>
      </c>
      <c r="I1318" s="123">
        <v>0</v>
      </c>
      <c r="J1318" s="120" t="s">
        <v>1499</v>
      </c>
      <c r="K1318" s="131">
        <v>0</v>
      </c>
      <c r="L1318" s="124">
        <v>42766</v>
      </c>
      <c r="M1318" s="131">
        <v>0</v>
      </c>
      <c r="N1318" s="131">
        <v>0</v>
      </c>
      <c r="P1318" s="132" t="s">
        <v>466</v>
      </c>
    </row>
    <row r="1319" spans="1:18" x14ac:dyDescent="0.2">
      <c r="A1319" s="120" t="s">
        <v>3712</v>
      </c>
      <c r="B1319" s="121" t="s">
        <v>3787</v>
      </c>
      <c r="C1319" s="131">
        <v>10000000000</v>
      </c>
      <c r="D1319" s="122" t="s">
        <v>909</v>
      </c>
      <c r="E1319" s="120" t="s">
        <v>968</v>
      </c>
      <c r="F1319" s="122" t="s">
        <v>926</v>
      </c>
      <c r="G1319" s="121" t="s">
        <v>927</v>
      </c>
      <c r="H1319" s="122">
        <v>1</v>
      </c>
      <c r="I1319" s="123">
        <v>0</v>
      </c>
      <c r="J1319" s="120" t="s">
        <v>1499</v>
      </c>
      <c r="K1319" s="131">
        <v>0</v>
      </c>
      <c r="L1319" s="124">
        <v>42766</v>
      </c>
      <c r="M1319" s="131">
        <v>0</v>
      </c>
      <c r="N1319" s="131">
        <v>0</v>
      </c>
      <c r="P1319" s="132" t="s">
        <v>466</v>
      </c>
    </row>
    <row r="1320" spans="1:18" x14ac:dyDescent="0.2">
      <c r="A1320" s="120" t="s">
        <v>4153</v>
      </c>
      <c r="B1320" s="121" t="s">
        <v>4516</v>
      </c>
      <c r="C1320" s="131">
        <v>9211630000</v>
      </c>
      <c r="D1320" s="122" t="s">
        <v>909</v>
      </c>
      <c r="E1320" s="120" t="s">
        <v>4629</v>
      </c>
      <c r="F1320" s="122" t="s">
        <v>926</v>
      </c>
      <c r="G1320" s="121" t="s">
        <v>927</v>
      </c>
      <c r="H1320" s="122">
        <v>2</v>
      </c>
      <c r="I1320" s="123">
        <v>0.01</v>
      </c>
      <c r="J1320" s="120" t="s">
        <v>4517</v>
      </c>
      <c r="K1320" s="131">
        <v>92116300</v>
      </c>
      <c r="L1320" s="124">
        <v>42766</v>
      </c>
      <c r="M1320" s="131">
        <v>0</v>
      </c>
      <c r="N1320" s="131">
        <v>0</v>
      </c>
      <c r="P1320" s="132" t="s">
        <v>466</v>
      </c>
    </row>
    <row r="1321" spans="1:18" x14ac:dyDescent="0.2">
      <c r="A1321" s="120" t="s">
        <v>4257</v>
      </c>
      <c r="B1321" s="121" t="s">
        <v>4518</v>
      </c>
      <c r="C1321" s="131">
        <v>100554605.36</v>
      </c>
      <c r="D1321" s="122" t="s">
        <v>909</v>
      </c>
      <c r="E1321" s="120" t="s">
        <v>3805</v>
      </c>
      <c r="F1321" s="122" t="s">
        <v>926</v>
      </c>
      <c r="G1321" s="121" t="s">
        <v>927</v>
      </c>
      <c r="H1321" s="122">
        <v>1</v>
      </c>
      <c r="I1321" s="123">
        <v>0</v>
      </c>
      <c r="J1321" s="120" t="s">
        <v>1499</v>
      </c>
      <c r="K1321" s="131">
        <v>0</v>
      </c>
      <c r="L1321" s="124">
        <v>42766</v>
      </c>
      <c r="M1321" s="131">
        <v>0</v>
      </c>
      <c r="N1321" s="131">
        <v>0</v>
      </c>
      <c r="P1321" s="132" t="s">
        <v>466</v>
      </c>
    </row>
    <row r="1322" spans="1:18" x14ac:dyDescent="0.2">
      <c r="A1322" s="120" t="s">
        <v>5211</v>
      </c>
      <c r="B1322" s="121" t="s">
        <v>5309</v>
      </c>
      <c r="C1322" s="131">
        <v>554368080</v>
      </c>
      <c r="D1322" s="122" t="s">
        <v>909</v>
      </c>
      <c r="E1322" s="120" t="s">
        <v>1001</v>
      </c>
      <c r="F1322" s="122" t="s">
        <v>926</v>
      </c>
      <c r="G1322" s="121" t="s">
        <v>927</v>
      </c>
      <c r="H1322" s="122">
        <v>1</v>
      </c>
      <c r="I1322" s="123">
        <v>0</v>
      </c>
      <c r="J1322" s="120" t="s">
        <v>1499</v>
      </c>
      <c r="K1322" s="131">
        <v>0</v>
      </c>
      <c r="L1322" s="124">
        <v>42766</v>
      </c>
      <c r="M1322" s="131">
        <v>554368080</v>
      </c>
      <c r="N1322" s="131">
        <v>0</v>
      </c>
      <c r="P1322" s="132" t="s">
        <v>466</v>
      </c>
      <c r="Q1322" s="108">
        <v>1</v>
      </c>
      <c r="R1322" s="108">
        <v>0</v>
      </c>
    </row>
    <row r="1323" spans="1:18" x14ac:dyDescent="0.2">
      <c r="A1323" s="120" t="s">
        <v>5747</v>
      </c>
      <c r="B1323" s="121" t="s">
        <v>5888</v>
      </c>
      <c r="C1323" s="131">
        <v>14650000000</v>
      </c>
      <c r="D1323" s="122" t="s">
        <v>909</v>
      </c>
      <c r="E1323" s="120" t="s">
        <v>4912</v>
      </c>
      <c r="F1323" s="122" t="s">
        <v>926</v>
      </c>
      <c r="G1323" s="121" t="s">
        <v>927</v>
      </c>
      <c r="H1323" s="122">
        <v>1</v>
      </c>
      <c r="I1323" s="123">
        <v>0</v>
      </c>
      <c r="J1323" s="120" t="s">
        <v>1499</v>
      </c>
      <c r="K1323" s="131">
        <v>0</v>
      </c>
      <c r="L1323" s="124">
        <v>42766</v>
      </c>
      <c r="M1323" s="131">
        <v>0</v>
      </c>
      <c r="N1323" s="131">
        <v>0</v>
      </c>
      <c r="P1323" s="132" t="s">
        <v>466</v>
      </c>
    </row>
    <row r="1324" spans="1:18" x14ac:dyDescent="0.2">
      <c r="A1324" s="120" t="s">
        <v>6016</v>
      </c>
      <c r="B1324" s="121" t="s">
        <v>4551</v>
      </c>
      <c r="C1324" s="131">
        <v>447880510.30000001</v>
      </c>
      <c r="D1324" s="122" t="s">
        <v>909</v>
      </c>
      <c r="E1324" s="120" t="s">
        <v>4649</v>
      </c>
      <c r="F1324" s="122" t="s">
        <v>926</v>
      </c>
      <c r="G1324" s="121" t="s">
        <v>927</v>
      </c>
      <c r="H1324" s="122">
        <v>3</v>
      </c>
      <c r="I1324" s="123">
        <v>0.21</v>
      </c>
      <c r="J1324" s="120" t="s">
        <v>6598</v>
      </c>
      <c r="K1324" s="131">
        <v>94054907.159999996</v>
      </c>
      <c r="L1324" s="124">
        <v>42766</v>
      </c>
      <c r="M1324" s="131">
        <v>0</v>
      </c>
      <c r="N1324" s="131">
        <v>0</v>
      </c>
      <c r="P1324" s="132" t="s">
        <v>466</v>
      </c>
    </row>
    <row r="1325" spans="1:18" x14ac:dyDescent="0.2">
      <c r="A1325" s="120" t="s">
        <v>7528</v>
      </c>
      <c r="B1325" s="121" t="s">
        <v>7438</v>
      </c>
      <c r="C1325" s="131">
        <v>182232600</v>
      </c>
      <c r="D1325" s="122" t="s">
        <v>909</v>
      </c>
      <c r="E1325" s="120" t="s">
        <v>7594</v>
      </c>
      <c r="F1325" s="122" t="s">
        <v>926</v>
      </c>
      <c r="G1325" s="121" t="s">
        <v>927</v>
      </c>
      <c r="H1325" s="122">
        <v>1</v>
      </c>
      <c r="I1325" s="123">
        <v>0</v>
      </c>
      <c r="J1325" s="120" t="s">
        <v>1499</v>
      </c>
      <c r="K1325" s="131">
        <v>0</v>
      </c>
      <c r="L1325" s="124">
        <v>42766</v>
      </c>
      <c r="M1325" s="131">
        <v>0</v>
      </c>
      <c r="N1325" s="131">
        <v>182232600</v>
      </c>
      <c r="P1325" s="132" t="s">
        <v>466</v>
      </c>
      <c r="Q1325" s="108">
        <v>0</v>
      </c>
      <c r="R1325" s="108">
        <v>1</v>
      </c>
    </row>
    <row r="1326" spans="1:18" x14ac:dyDescent="0.2">
      <c r="A1326" s="120" t="s">
        <v>7089</v>
      </c>
      <c r="B1326" s="121" t="s">
        <v>7529</v>
      </c>
      <c r="C1326" s="131">
        <v>1684691148.3299999</v>
      </c>
      <c r="D1326" s="122" t="s">
        <v>909</v>
      </c>
      <c r="E1326" s="120" t="s">
        <v>4600</v>
      </c>
      <c r="F1326" s="122" t="s">
        <v>926</v>
      </c>
      <c r="G1326" s="121" t="s">
        <v>927</v>
      </c>
      <c r="H1326" s="122">
        <v>2</v>
      </c>
      <c r="I1326" s="123">
        <v>0.04</v>
      </c>
      <c r="J1326" s="120" t="s">
        <v>7530</v>
      </c>
      <c r="K1326" s="131">
        <v>67387645.930000007</v>
      </c>
      <c r="L1326" s="124">
        <v>42766</v>
      </c>
      <c r="M1326" s="131">
        <v>0</v>
      </c>
      <c r="N1326" s="131">
        <v>0</v>
      </c>
      <c r="P1326" s="132" t="s">
        <v>466</v>
      </c>
    </row>
    <row r="1327" spans="1:18" x14ac:dyDescent="0.2">
      <c r="A1327" s="120" t="s">
        <v>5228</v>
      </c>
      <c r="B1327" s="121" t="s">
        <v>5310</v>
      </c>
      <c r="C1327" s="131">
        <v>466600000</v>
      </c>
      <c r="D1327" s="122" t="s">
        <v>909</v>
      </c>
      <c r="E1327" s="120" t="s">
        <v>466</v>
      </c>
      <c r="F1327" s="122" t="s">
        <v>926</v>
      </c>
      <c r="G1327" s="121" t="s">
        <v>927</v>
      </c>
      <c r="H1327" s="122">
        <v>1</v>
      </c>
      <c r="I1327" s="123">
        <v>0</v>
      </c>
      <c r="J1327" s="120" t="s">
        <v>1499</v>
      </c>
      <c r="K1327" s="131">
        <v>0</v>
      </c>
      <c r="L1327" s="124">
        <v>42766</v>
      </c>
      <c r="M1327" s="131">
        <v>0</v>
      </c>
      <c r="N1327" s="131">
        <v>0</v>
      </c>
      <c r="P1327" s="132" t="s">
        <v>466</v>
      </c>
    </row>
    <row r="1328" spans="1:18" x14ac:dyDescent="0.2">
      <c r="A1328" s="120" t="s">
        <v>6104</v>
      </c>
      <c r="B1328" s="121" t="s">
        <v>6599</v>
      </c>
      <c r="C1328" s="131">
        <v>10300000</v>
      </c>
      <c r="D1328" s="122" t="s">
        <v>909</v>
      </c>
      <c r="E1328" s="120" t="s">
        <v>466</v>
      </c>
      <c r="F1328" s="122" t="s">
        <v>926</v>
      </c>
      <c r="G1328" s="121" t="s">
        <v>927</v>
      </c>
      <c r="H1328" s="122">
        <v>4</v>
      </c>
      <c r="I1328" s="123">
        <v>0.51</v>
      </c>
      <c r="J1328" s="120" t="s">
        <v>1499</v>
      </c>
      <c r="K1328" s="131">
        <v>0</v>
      </c>
      <c r="L1328" s="124">
        <v>42766</v>
      </c>
      <c r="M1328" s="131">
        <v>0</v>
      </c>
      <c r="N1328" s="131">
        <v>20600000</v>
      </c>
      <c r="P1328" s="132" t="s">
        <v>466</v>
      </c>
      <c r="Q1328" s="108">
        <v>0</v>
      </c>
      <c r="R1328" s="108">
        <v>0</v>
      </c>
    </row>
    <row r="1329" spans="1:18" x14ac:dyDescent="0.2">
      <c r="A1329" s="120" t="s">
        <v>6097</v>
      </c>
      <c r="B1329" s="121" t="s">
        <v>6573</v>
      </c>
      <c r="C1329" s="131">
        <v>42000000</v>
      </c>
      <c r="D1329" s="122" t="s">
        <v>909</v>
      </c>
      <c r="E1329" s="120" t="s">
        <v>466</v>
      </c>
      <c r="F1329" s="122" t="s">
        <v>926</v>
      </c>
      <c r="G1329" s="121" t="s">
        <v>927</v>
      </c>
      <c r="H1329" s="122">
        <v>2</v>
      </c>
      <c r="I1329" s="123">
        <v>0.02</v>
      </c>
      <c r="J1329" s="120" t="s">
        <v>6600</v>
      </c>
      <c r="K1329" s="131">
        <v>840000</v>
      </c>
      <c r="L1329" s="124">
        <v>42766</v>
      </c>
      <c r="M1329" s="131">
        <v>0</v>
      </c>
      <c r="N1329" s="131">
        <v>0</v>
      </c>
      <c r="P1329" s="132" t="s">
        <v>466</v>
      </c>
    </row>
    <row r="1330" spans="1:18" x14ac:dyDescent="0.2">
      <c r="A1330" s="120" t="s">
        <v>5702</v>
      </c>
      <c r="B1330" s="121" t="s">
        <v>5889</v>
      </c>
      <c r="C1330" s="131">
        <v>214006598.40000001</v>
      </c>
      <c r="D1330" s="122" t="s">
        <v>909</v>
      </c>
      <c r="E1330" s="120" t="s">
        <v>466</v>
      </c>
      <c r="F1330" s="122" t="s">
        <v>926</v>
      </c>
      <c r="G1330" s="121" t="s">
        <v>927</v>
      </c>
      <c r="H1330" s="122">
        <v>1</v>
      </c>
      <c r="I1330" s="123">
        <v>0</v>
      </c>
      <c r="J1330" s="120" t="s">
        <v>1499</v>
      </c>
      <c r="K1330" s="131">
        <v>0</v>
      </c>
      <c r="L1330" s="124">
        <v>42766</v>
      </c>
      <c r="M1330" s="131">
        <v>0</v>
      </c>
      <c r="N1330" s="131">
        <v>510135600</v>
      </c>
      <c r="P1330" s="132" t="s">
        <v>466</v>
      </c>
      <c r="Q1330" s="108">
        <v>0</v>
      </c>
      <c r="R1330" s="108">
        <v>0</v>
      </c>
    </row>
    <row r="1331" spans="1:18" x14ac:dyDescent="0.2">
      <c r="A1331" s="120" t="s">
        <v>6086</v>
      </c>
      <c r="B1331" s="121" t="s">
        <v>6601</v>
      </c>
      <c r="C1331" s="131">
        <v>494888562.61000001</v>
      </c>
      <c r="D1331" s="122" t="s">
        <v>909</v>
      </c>
      <c r="E1331" s="120" t="s">
        <v>466</v>
      </c>
      <c r="F1331" s="122" t="s">
        <v>926</v>
      </c>
      <c r="G1331" s="121" t="s">
        <v>927</v>
      </c>
      <c r="H1331" s="122">
        <v>2</v>
      </c>
      <c r="I1331" s="123">
        <v>0.02</v>
      </c>
      <c r="J1331" s="120" t="s">
        <v>6602</v>
      </c>
      <c r="K1331" s="131">
        <v>3553954.52</v>
      </c>
      <c r="L1331" s="124">
        <v>42766</v>
      </c>
      <c r="M1331" s="131">
        <v>0</v>
      </c>
      <c r="N1331" s="131">
        <v>634381673</v>
      </c>
      <c r="P1331" s="132" t="s">
        <v>466</v>
      </c>
      <c r="Q1331" s="108">
        <v>0</v>
      </c>
      <c r="R1331" s="108">
        <v>0</v>
      </c>
    </row>
    <row r="1332" spans="1:18" x14ac:dyDescent="0.2">
      <c r="A1332" s="120" t="s">
        <v>369</v>
      </c>
      <c r="B1332" s="121" t="s">
        <v>816</v>
      </c>
      <c r="C1332" s="131">
        <v>51374170.640000001</v>
      </c>
      <c r="D1332" s="122" t="s">
        <v>909</v>
      </c>
      <c r="E1332" s="120" t="s">
        <v>989</v>
      </c>
      <c r="F1332" s="122" t="s">
        <v>926</v>
      </c>
      <c r="G1332" s="121" t="s">
        <v>927</v>
      </c>
      <c r="H1332" s="122">
        <v>1</v>
      </c>
      <c r="I1332" s="123">
        <v>0</v>
      </c>
      <c r="J1332" s="120" t="s">
        <v>1499</v>
      </c>
      <c r="K1332" s="131">
        <v>0</v>
      </c>
      <c r="L1332" s="124">
        <v>42766</v>
      </c>
      <c r="M1332" s="131">
        <v>0</v>
      </c>
      <c r="N1332" s="131">
        <v>0</v>
      </c>
      <c r="P1332" s="132" t="s">
        <v>466</v>
      </c>
    </row>
    <row r="1333" spans="1:18" x14ac:dyDescent="0.2">
      <c r="A1333" s="120" t="s">
        <v>1089</v>
      </c>
      <c r="B1333" s="121" t="s">
        <v>1115</v>
      </c>
      <c r="C1333" s="131">
        <v>72352500</v>
      </c>
      <c r="D1333" s="122" t="s">
        <v>909</v>
      </c>
      <c r="E1333" s="120" t="s">
        <v>975</v>
      </c>
      <c r="F1333" s="122" t="s">
        <v>926</v>
      </c>
      <c r="G1333" s="121" t="s">
        <v>927</v>
      </c>
      <c r="H1333" s="122">
        <v>3</v>
      </c>
      <c r="I1333" s="123">
        <v>0.21</v>
      </c>
      <c r="J1333" s="120" t="s">
        <v>2392</v>
      </c>
      <c r="K1333" s="131">
        <v>15194025</v>
      </c>
      <c r="L1333" s="124">
        <v>42766</v>
      </c>
      <c r="M1333" s="131">
        <v>0</v>
      </c>
      <c r="N1333" s="131">
        <v>0</v>
      </c>
      <c r="P1333" s="132" t="s">
        <v>466</v>
      </c>
    </row>
    <row r="1334" spans="1:18" x14ac:dyDescent="0.2">
      <c r="A1334" s="120" t="s">
        <v>1341</v>
      </c>
      <c r="B1334" s="121" t="s">
        <v>1374</v>
      </c>
      <c r="C1334" s="131">
        <v>200000000</v>
      </c>
      <c r="D1334" s="122" t="s">
        <v>909</v>
      </c>
      <c r="E1334" s="120" t="s">
        <v>971</v>
      </c>
      <c r="F1334" s="122" t="s">
        <v>926</v>
      </c>
      <c r="G1334" s="121" t="s">
        <v>927</v>
      </c>
      <c r="H1334" s="122">
        <v>3</v>
      </c>
      <c r="I1334" s="123">
        <v>0.21</v>
      </c>
      <c r="J1334" s="120" t="s">
        <v>2393</v>
      </c>
      <c r="K1334" s="131">
        <v>42000000</v>
      </c>
      <c r="L1334" s="124">
        <v>42766</v>
      </c>
      <c r="M1334" s="131">
        <v>0</v>
      </c>
      <c r="N1334" s="131">
        <v>0</v>
      </c>
      <c r="P1334" s="132" t="s">
        <v>466</v>
      </c>
    </row>
    <row r="1335" spans="1:18" x14ac:dyDescent="0.2">
      <c r="A1335" s="120" t="s">
        <v>1716</v>
      </c>
      <c r="B1335" s="121" t="s">
        <v>1751</v>
      </c>
      <c r="C1335" s="131">
        <v>90441962.099999994</v>
      </c>
      <c r="D1335" s="122" t="s">
        <v>909</v>
      </c>
      <c r="E1335" s="120" t="s">
        <v>1518</v>
      </c>
      <c r="F1335" s="122" t="s">
        <v>926</v>
      </c>
      <c r="G1335" s="121" t="s">
        <v>927</v>
      </c>
      <c r="H1335" s="122">
        <v>1</v>
      </c>
      <c r="I1335" s="123">
        <v>0</v>
      </c>
      <c r="J1335" s="120" t="s">
        <v>1499</v>
      </c>
      <c r="K1335" s="131">
        <v>0</v>
      </c>
      <c r="L1335" s="124">
        <v>42766</v>
      </c>
      <c r="M1335" s="131">
        <v>0</v>
      </c>
      <c r="N1335" s="131">
        <v>0</v>
      </c>
      <c r="P1335" s="132" t="s">
        <v>466</v>
      </c>
    </row>
    <row r="1336" spans="1:18" x14ac:dyDescent="0.2">
      <c r="A1336" s="120" t="s">
        <v>3131</v>
      </c>
      <c r="B1336" s="121" t="s">
        <v>3176</v>
      </c>
      <c r="C1336" s="131">
        <v>327272727.30000001</v>
      </c>
      <c r="D1336" s="122" t="s">
        <v>909</v>
      </c>
      <c r="E1336" s="120" t="s">
        <v>995</v>
      </c>
      <c r="F1336" s="122" t="s">
        <v>926</v>
      </c>
      <c r="G1336" s="121" t="s">
        <v>927</v>
      </c>
      <c r="H1336" s="122">
        <v>1</v>
      </c>
      <c r="I1336" s="123">
        <v>0</v>
      </c>
      <c r="J1336" s="120" t="s">
        <v>3177</v>
      </c>
      <c r="K1336" s="131">
        <v>0</v>
      </c>
      <c r="L1336" s="124">
        <v>42766</v>
      </c>
      <c r="M1336" s="131">
        <v>0</v>
      </c>
      <c r="N1336" s="131">
        <v>0</v>
      </c>
      <c r="P1336" s="132" t="s">
        <v>466</v>
      </c>
    </row>
    <row r="1337" spans="1:18" x14ac:dyDescent="0.2">
      <c r="A1337" s="120" t="s">
        <v>4771</v>
      </c>
      <c r="B1337" s="121" t="s">
        <v>4461</v>
      </c>
      <c r="C1337" s="131">
        <v>15992168286.74</v>
      </c>
      <c r="D1337" s="122" t="s">
        <v>909</v>
      </c>
      <c r="E1337" s="120" t="s">
        <v>4592</v>
      </c>
      <c r="F1337" s="122" t="s">
        <v>926</v>
      </c>
      <c r="G1337" s="121" t="s">
        <v>927</v>
      </c>
      <c r="H1337" s="122">
        <v>1</v>
      </c>
      <c r="I1337" s="123">
        <v>0</v>
      </c>
      <c r="J1337" s="120" t="s">
        <v>4864</v>
      </c>
      <c r="K1337" s="131">
        <v>0</v>
      </c>
      <c r="L1337" s="124">
        <v>42766</v>
      </c>
      <c r="M1337" s="131">
        <v>0</v>
      </c>
      <c r="N1337" s="131">
        <v>0</v>
      </c>
      <c r="P1337" s="132" t="s">
        <v>466</v>
      </c>
    </row>
    <row r="1338" spans="1:18" x14ac:dyDescent="0.2">
      <c r="A1338" s="120" t="s">
        <v>6428</v>
      </c>
      <c r="B1338" s="121" t="s">
        <v>6603</v>
      </c>
      <c r="C1338" s="131">
        <v>270000000</v>
      </c>
      <c r="D1338" s="122" t="s">
        <v>909</v>
      </c>
      <c r="E1338" s="120" t="s">
        <v>995</v>
      </c>
      <c r="F1338" s="122" t="s">
        <v>926</v>
      </c>
      <c r="G1338" s="121" t="s">
        <v>927</v>
      </c>
      <c r="H1338" s="122">
        <v>1</v>
      </c>
      <c r="I1338" s="123">
        <v>0</v>
      </c>
      <c r="J1338" s="120" t="s">
        <v>1499</v>
      </c>
      <c r="K1338" s="131">
        <v>0</v>
      </c>
      <c r="L1338" s="124">
        <v>42766</v>
      </c>
      <c r="M1338" s="131">
        <v>0</v>
      </c>
      <c r="N1338" s="131">
        <v>0</v>
      </c>
      <c r="P1338" s="132" t="s">
        <v>466</v>
      </c>
    </row>
    <row r="1339" spans="1:18" x14ac:dyDescent="0.2">
      <c r="A1339" s="120" t="s">
        <v>7043</v>
      </c>
      <c r="B1339" s="121" t="s">
        <v>703</v>
      </c>
      <c r="C1339" s="131">
        <v>10780435.029999999</v>
      </c>
      <c r="D1339" s="122" t="s">
        <v>909</v>
      </c>
      <c r="E1339" s="120" t="s">
        <v>975</v>
      </c>
      <c r="F1339" s="122" t="s">
        <v>926</v>
      </c>
      <c r="G1339" s="121" t="s">
        <v>927</v>
      </c>
      <c r="H1339" s="122">
        <v>3</v>
      </c>
      <c r="I1339" s="123">
        <v>0.21</v>
      </c>
      <c r="J1339" s="120" t="s">
        <v>7531</v>
      </c>
      <c r="K1339" s="131">
        <v>2263891.36</v>
      </c>
      <c r="L1339" s="124">
        <v>42766</v>
      </c>
      <c r="M1339" s="131">
        <v>0</v>
      </c>
      <c r="N1339" s="131">
        <v>0</v>
      </c>
      <c r="P1339" s="132" t="s">
        <v>466</v>
      </c>
    </row>
    <row r="1340" spans="1:18" x14ac:dyDescent="0.2">
      <c r="A1340" s="120" t="s">
        <v>121</v>
      </c>
      <c r="B1340" s="121" t="s">
        <v>817</v>
      </c>
      <c r="C1340" s="131">
        <v>168307737.03999999</v>
      </c>
      <c r="D1340" s="122" t="s">
        <v>909</v>
      </c>
      <c r="E1340" s="120" t="s">
        <v>991</v>
      </c>
      <c r="F1340" s="122" t="s">
        <v>926</v>
      </c>
      <c r="G1340" s="121" t="s">
        <v>927</v>
      </c>
      <c r="H1340" s="122">
        <v>2</v>
      </c>
      <c r="I1340" s="123">
        <v>0.05</v>
      </c>
      <c r="J1340" s="120" t="s">
        <v>818</v>
      </c>
      <c r="K1340" s="131">
        <v>8415386.8499999996</v>
      </c>
      <c r="L1340" s="124">
        <v>42766</v>
      </c>
      <c r="M1340" s="131">
        <v>0</v>
      </c>
      <c r="N1340" s="131">
        <v>0</v>
      </c>
      <c r="P1340" s="132" t="s">
        <v>466</v>
      </c>
    </row>
    <row r="1341" spans="1:18" x14ac:dyDescent="0.2">
      <c r="A1341" s="120" t="s">
        <v>557</v>
      </c>
      <c r="B1341" s="121" t="s">
        <v>819</v>
      </c>
      <c r="C1341" s="131">
        <v>2325202460.1799998</v>
      </c>
      <c r="D1341" s="122" t="s">
        <v>909</v>
      </c>
      <c r="E1341" s="120" t="s">
        <v>991</v>
      </c>
      <c r="F1341" s="122" t="s">
        <v>926</v>
      </c>
      <c r="G1341" s="121" t="s">
        <v>927</v>
      </c>
      <c r="H1341" s="122">
        <v>2</v>
      </c>
      <c r="I1341" s="123">
        <v>0.05</v>
      </c>
      <c r="J1341" s="120" t="s">
        <v>820</v>
      </c>
      <c r="K1341" s="131">
        <v>116260123.01000001</v>
      </c>
      <c r="L1341" s="124">
        <v>42766</v>
      </c>
      <c r="M1341" s="131">
        <v>0</v>
      </c>
      <c r="N1341" s="131">
        <v>0</v>
      </c>
      <c r="P1341" s="132" t="s">
        <v>466</v>
      </c>
    </row>
    <row r="1342" spans="1:18" x14ac:dyDescent="0.2">
      <c r="A1342" s="120" t="s">
        <v>163</v>
      </c>
      <c r="B1342" s="121" t="s">
        <v>3664</v>
      </c>
      <c r="C1342" s="131">
        <v>7189902938.1099997</v>
      </c>
      <c r="D1342" s="122" t="s">
        <v>909</v>
      </c>
      <c r="E1342" s="120" t="s">
        <v>1020</v>
      </c>
      <c r="F1342" s="122" t="s">
        <v>926</v>
      </c>
      <c r="G1342" s="121" t="s">
        <v>927</v>
      </c>
      <c r="H1342" s="122">
        <v>2</v>
      </c>
      <c r="I1342" s="123">
        <v>0.02</v>
      </c>
      <c r="J1342" s="120" t="s">
        <v>821</v>
      </c>
      <c r="K1342" s="131">
        <v>143798058.75999999</v>
      </c>
      <c r="L1342" s="124">
        <v>42766</v>
      </c>
      <c r="M1342" s="131">
        <v>0</v>
      </c>
      <c r="N1342" s="131">
        <v>0</v>
      </c>
      <c r="P1342" s="132" t="s">
        <v>466</v>
      </c>
    </row>
    <row r="1343" spans="1:18" x14ac:dyDescent="0.2">
      <c r="A1343" s="120" t="s">
        <v>418</v>
      </c>
      <c r="B1343" s="121" t="s">
        <v>822</v>
      </c>
      <c r="C1343" s="131">
        <v>626064372.12</v>
      </c>
      <c r="D1343" s="122" t="s">
        <v>909</v>
      </c>
      <c r="E1343" s="120" t="s">
        <v>1021</v>
      </c>
      <c r="F1343" s="122" t="s">
        <v>926</v>
      </c>
      <c r="G1343" s="121" t="s">
        <v>927</v>
      </c>
      <c r="H1343" s="122">
        <v>2</v>
      </c>
      <c r="I1343" s="123">
        <v>0.05</v>
      </c>
      <c r="J1343" s="120" t="s">
        <v>823</v>
      </c>
      <c r="K1343" s="131">
        <v>31303218.609999999</v>
      </c>
      <c r="L1343" s="124">
        <v>42766</v>
      </c>
      <c r="M1343" s="131">
        <v>0</v>
      </c>
      <c r="N1343" s="131">
        <v>0</v>
      </c>
      <c r="P1343" s="132" t="s">
        <v>466</v>
      </c>
    </row>
    <row r="1344" spans="1:18" x14ac:dyDescent="0.2">
      <c r="A1344" s="120" t="s">
        <v>476</v>
      </c>
      <c r="B1344" s="121" t="s">
        <v>4870</v>
      </c>
      <c r="C1344" s="131">
        <v>6171000000</v>
      </c>
      <c r="D1344" s="122" t="s">
        <v>909</v>
      </c>
      <c r="E1344" s="120" t="s">
        <v>1022</v>
      </c>
      <c r="F1344" s="122" t="s">
        <v>926</v>
      </c>
      <c r="G1344" s="121" t="s">
        <v>927</v>
      </c>
      <c r="H1344" s="122">
        <v>1</v>
      </c>
      <c r="I1344" s="123">
        <v>0</v>
      </c>
      <c r="J1344" s="120" t="s">
        <v>824</v>
      </c>
      <c r="K1344" s="131">
        <v>0</v>
      </c>
      <c r="L1344" s="124">
        <v>42766</v>
      </c>
      <c r="M1344" s="131">
        <v>0</v>
      </c>
      <c r="N1344" s="131">
        <v>0</v>
      </c>
      <c r="P1344" s="132" t="s">
        <v>466</v>
      </c>
    </row>
    <row r="1345" spans="1:18" x14ac:dyDescent="0.2">
      <c r="A1345" s="120" t="s">
        <v>1561</v>
      </c>
      <c r="B1345" s="121" t="s">
        <v>825</v>
      </c>
      <c r="C1345" s="131">
        <v>263639404.80000001</v>
      </c>
      <c r="D1345" s="122" t="s">
        <v>909</v>
      </c>
      <c r="E1345" s="120" t="s">
        <v>977</v>
      </c>
      <c r="F1345" s="122" t="s">
        <v>926</v>
      </c>
      <c r="G1345" s="121" t="s">
        <v>927</v>
      </c>
      <c r="H1345" s="122">
        <v>2</v>
      </c>
      <c r="I1345" s="123">
        <v>0.01</v>
      </c>
      <c r="J1345" s="120" t="s">
        <v>2394</v>
      </c>
      <c r="K1345" s="131">
        <v>2636394.0499999998</v>
      </c>
      <c r="L1345" s="124">
        <v>42766</v>
      </c>
      <c r="M1345" s="131">
        <v>0</v>
      </c>
      <c r="N1345" s="131">
        <v>0</v>
      </c>
      <c r="P1345" s="132" t="s">
        <v>466</v>
      </c>
    </row>
    <row r="1346" spans="1:18" x14ac:dyDescent="0.2">
      <c r="A1346" s="120" t="s">
        <v>152</v>
      </c>
      <c r="B1346" s="121" t="s">
        <v>826</v>
      </c>
      <c r="C1346" s="131">
        <v>180445690.99000001</v>
      </c>
      <c r="D1346" s="122" t="s">
        <v>909</v>
      </c>
      <c r="E1346" s="120" t="s">
        <v>1009</v>
      </c>
      <c r="F1346" s="122" t="s">
        <v>926</v>
      </c>
      <c r="G1346" s="121" t="s">
        <v>927</v>
      </c>
      <c r="H1346" s="122">
        <v>1</v>
      </c>
      <c r="I1346" s="123">
        <v>0</v>
      </c>
      <c r="J1346" s="120" t="s">
        <v>827</v>
      </c>
      <c r="K1346" s="131">
        <v>0</v>
      </c>
      <c r="L1346" s="124">
        <v>42766</v>
      </c>
      <c r="M1346" s="131">
        <v>0</v>
      </c>
      <c r="N1346" s="131">
        <v>91709025.290000007</v>
      </c>
      <c r="P1346" s="132" t="s">
        <v>466</v>
      </c>
      <c r="Q1346" s="108">
        <v>0</v>
      </c>
      <c r="R1346" s="108">
        <v>0</v>
      </c>
    </row>
    <row r="1347" spans="1:18" x14ac:dyDescent="0.2">
      <c r="A1347" s="120" t="s">
        <v>106</v>
      </c>
      <c r="B1347" s="121" t="s">
        <v>5311</v>
      </c>
      <c r="C1347" s="131">
        <v>19670660520.02</v>
      </c>
      <c r="D1347" s="122" t="s">
        <v>909</v>
      </c>
      <c r="E1347" s="120" t="s">
        <v>960</v>
      </c>
      <c r="F1347" s="122" t="s">
        <v>926</v>
      </c>
      <c r="G1347" s="121" t="s">
        <v>927</v>
      </c>
      <c r="H1347" s="122">
        <v>1</v>
      </c>
      <c r="I1347" s="123">
        <v>0</v>
      </c>
      <c r="J1347" s="120" t="s">
        <v>2883</v>
      </c>
      <c r="K1347" s="131">
        <v>0</v>
      </c>
      <c r="L1347" s="124">
        <v>42766</v>
      </c>
      <c r="M1347" s="131">
        <v>0</v>
      </c>
      <c r="N1347" s="131">
        <v>0</v>
      </c>
      <c r="P1347" s="132" t="s">
        <v>466</v>
      </c>
    </row>
    <row r="1348" spans="1:18" x14ac:dyDescent="0.2">
      <c r="A1348" s="120" t="s">
        <v>6407</v>
      </c>
      <c r="B1348" s="121" t="s">
        <v>6604</v>
      </c>
      <c r="C1348" s="131">
        <v>132394000</v>
      </c>
      <c r="D1348" s="122" t="s">
        <v>909</v>
      </c>
      <c r="E1348" s="120" t="s">
        <v>961</v>
      </c>
      <c r="F1348" s="122" t="s">
        <v>926</v>
      </c>
      <c r="G1348" s="121" t="s">
        <v>927</v>
      </c>
      <c r="H1348" s="122">
        <v>5</v>
      </c>
      <c r="I1348" s="123">
        <v>1</v>
      </c>
      <c r="J1348" s="120" t="s">
        <v>6605</v>
      </c>
      <c r="K1348" s="131">
        <v>98884213</v>
      </c>
      <c r="L1348" s="124">
        <v>42766</v>
      </c>
      <c r="M1348" s="131">
        <v>0</v>
      </c>
      <c r="N1348" s="131">
        <v>67019574</v>
      </c>
      <c r="P1348" s="132" t="s">
        <v>466</v>
      </c>
      <c r="Q1348" s="108">
        <v>0</v>
      </c>
      <c r="R1348" s="108">
        <v>0</v>
      </c>
    </row>
    <row r="1349" spans="1:18" x14ac:dyDescent="0.2">
      <c r="A1349" s="120" t="s">
        <v>1485</v>
      </c>
      <c r="B1349" s="121" t="s">
        <v>4032</v>
      </c>
      <c r="C1349" s="131">
        <v>5800000000</v>
      </c>
      <c r="D1349" s="122" t="s">
        <v>909</v>
      </c>
      <c r="E1349" s="120" t="s">
        <v>1022</v>
      </c>
      <c r="F1349" s="122" t="s">
        <v>926</v>
      </c>
      <c r="G1349" s="121" t="s">
        <v>927</v>
      </c>
      <c r="H1349" s="122">
        <v>1</v>
      </c>
      <c r="I1349" s="123">
        <v>0</v>
      </c>
      <c r="J1349" s="120" t="s">
        <v>1499</v>
      </c>
      <c r="K1349" s="131">
        <v>0</v>
      </c>
      <c r="L1349" s="124">
        <v>42766</v>
      </c>
      <c r="M1349" s="131">
        <v>0</v>
      </c>
      <c r="N1349" s="131">
        <v>0</v>
      </c>
      <c r="P1349" s="132" t="s">
        <v>466</v>
      </c>
    </row>
    <row r="1350" spans="1:18" x14ac:dyDescent="0.2">
      <c r="A1350" s="120" t="s">
        <v>3075</v>
      </c>
      <c r="B1350" s="121" t="s">
        <v>3178</v>
      </c>
      <c r="C1350" s="131">
        <v>5963569513.3500004</v>
      </c>
      <c r="D1350" s="122" t="s">
        <v>909</v>
      </c>
      <c r="E1350" s="120" t="s">
        <v>1686</v>
      </c>
      <c r="F1350" s="122" t="s">
        <v>926</v>
      </c>
      <c r="G1350" s="121" t="s">
        <v>927</v>
      </c>
      <c r="H1350" s="122">
        <v>3</v>
      </c>
      <c r="I1350" s="123">
        <v>0.21</v>
      </c>
      <c r="J1350" s="120" t="s">
        <v>3179</v>
      </c>
      <c r="K1350" s="131">
        <v>1252349597.8</v>
      </c>
      <c r="L1350" s="124">
        <v>42766</v>
      </c>
      <c r="M1350" s="131">
        <v>0</v>
      </c>
      <c r="N1350" s="131">
        <v>0</v>
      </c>
      <c r="P1350" s="132" t="s">
        <v>466</v>
      </c>
    </row>
    <row r="1351" spans="1:18" x14ac:dyDescent="0.2">
      <c r="A1351" s="120" t="s">
        <v>2621</v>
      </c>
      <c r="B1351" s="121" t="s">
        <v>2649</v>
      </c>
      <c r="C1351" s="131">
        <v>26250000000</v>
      </c>
      <c r="D1351" s="122" t="s">
        <v>909</v>
      </c>
      <c r="E1351" s="120" t="s">
        <v>2673</v>
      </c>
      <c r="F1351" s="122" t="s">
        <v>926</v>
      </c>
      <c r="G1351" s="121" t="s">
        <v>927</v>
      </c>
      <c r="H1351" s="122">
        <v>1</v>
      </c>
      <c r="I1351" s="123">
        <v>0</v>
      </c>
      <c r="J1351" s="120" t="s">
        <v>3336</v>
      </c>
      <c r="K1351" s="131">
        <v>0</v>
      </c>
      <c r="L1351" s="124">
        <v>42766</v>
      </c>
      <c r="M1351" s="131">
        <v>0</v>
      </c>
      <c r="N1351" s="131">
        <v>0</v>
      </c>
      <c r="P1351" s="132" t="s">
        <v>466</v>
      </c>
    </row>
    <row r="1352" spans="1:18" x14ac:dyDescent="0.2">
      <c r="A1352" s="120" t="s">
        <v>2947</v>
      </c>
      <c r="B1352" s="121" t="s">
        <v>3337</v>
      </c>
      <c r="C1352" s="131">
        <v>20000000000</v>
      </c>
      <c r="D1352" s="122" t="s">
        <v>909</v>
      </c>
      <c r="E1352" s="120" t="s">
        <v>3031</v>
      </c>
      <c r="F1352" s="122" t="s">
        <v>926</v>
      </c>
      <c r="G1352" s="121" t="s">
        <v>927</v>
      </c>
      <c r="H1352" s="122">
        <v>1</v>
      </c>
      <c r="I1352" s="123">
        <v>0</v>
      </c>
      <c r="J1352" s="120" t="s">
        <v>1499</v>
      </c>
      <c r="K1352" s="131">
        <v>0</v>
      </c>
      <c r="L1352" s="124">
        <v>42766</v>
      </c>
      <c r="M1352" s="131">
        <v>0</v>
      </c>
      <c r="N1352" s="131">
        <v>0</v>
      </c>
      <c r="P1352" s="132" t="s">
        <v>466</v>
      </c>
    </row>
    <row r="1353" spans="1:18" x14ac:dyDescent="0.2">
      <c r="A1353" s="120" t="s">
        <v>3051</v>
      </c>
      <c r="B1353" s="121" t="s">
        <v>3338</v>
      </c>
      <c r="C1353" s="131">
        <v>1150863820</v>
      </c>
      <c r="D1353" s="122" t="s">
        <v>909</v>
      </c>
      <c r="E1353" s="120" t="s">
        <v>1001</v>
      </c>
      <c r="F1353" s="122" t="s">
        <v>926</v>
      </c>
      <c r="G1353" s="121" t="s">
        <v>927</v>
      </c>
      <c r="H1353" s="122">
        <v>1</v>
      </c>
      <c r="I1353" s="123">
        <v>0</v>
      </c>
      <c r="J1353" s="120" t="s">
        <v>1499</v>
      </c>
      <c r="K1353" s="131">
        <v>0</v>
      </c>
      <c r="L1353" s="124">
        <v>42766</v>
      </c>
      <c r="M1353" s="131">
        <v>1150863820</v>
      </c>
      <c r="N1353" s="131">
        <v>0</v>
      </c>
      <c r="P1353" s="132" t="s">
        <v>466</v>
      </c>
      <c r="Q1353" s="108">
        <v>1</v>
      </c>
      <c r="R1353" s="108">
        <v>0</v>
      </c>
    </row>
    <row r="1354" spans="1:18" x14ac:dyDescent="0.2">
      <c r="A1354" s="120" t="s">
        <v>3420</v>
      </c>
      <c r="B1354" s="121" t="s">
        <v>3556</v>
      </c>
      <c r="C1354" s="131">
        <v>1119230769.25</v>
      </c>
      <c r="D1354" s="122" t="s">
        <v>909</v>
      </c>
      <c r="E1354" s="120" t="s">
        <v>3598</v>
      </c>
      <c r="F1354" s="122" t="s">
        <v>926</v>
      </c>
      <c r="G1354" s="121" t="s">
        <v>927</v>
      </c>
      <c r="H1354" s="122">
        <v>1</v>
      </c>
      <c r="I1354" s="123">
        <v>0</v>
      </c>
      <c r="J1354" s="120" t="s">
        <v>1499</v>
      </c>
      <c r="K1354" s="131">
        <v>0</v>
      </c>
      <c r="L1354" s="124">
        <v>42766</v>
      </c>
      <c r="M1354" s="131">
        <v>0</v>
      </c>
      <c r="N1354" s="131">
        <v>0</v>
      </c>
      <c r="P1354" s="132" t="s">
        <v>466</v>
      </c>
    </row>
    <row r="1355" spans="1:18" x14ac:dyDescent="0.2">
      <c r="A1355" s="120" t="s">
        <v>3636</v>
      </c>
      <c r="B1355" s="121" t="s">
        <v>3665</v>
      </c>
      <c r="C1355" s="131">
        <v>20000000000</v>
      </c>
      <c r="D1355" s="122" t="s">
        <v>909</v>
      </c>
      <c r="E1355" s="120" t="s">
        <v>968</v>
      </c>
      <c r="F1355" s="122" t="s">
        <v>926</v>
      </c>
      <c r="G1355" s="121" t="s">
        <v>927</v>
      </c>
      <c r="H1355" s="122">
        <v>1</v>
      </c>
      <c r="I1355" s="123">
        <v>0</v>
      </c>
      <c r="J1355" s="120" t="s">
        <v>1499</v>
      </c>
      <c r="K1355" s="131">
        <v>0</v>
      </c>
      <c r="L1355" s="124">
        <v>42766</v>
      </c>
      <c r="M1355" s="131">
        <v>0</v>
      </c>
      <c r="N1355" s="131">
        <v>0</v>
      </c>
      <c r="P1355" s="132" t="s">
        <v>466</v>
      </c>
    </row>
    <row r="1356" spans="1:18" x14ac:dyDescent="0.2">
      <c r="A1356" s="120" t="s">
        <v>4519</v>
      </c>
      <c r="B1356" s="121" t="s">
        <v>4468</v>
      </c>
      <c r="C1356" s="131">
        <v>1701415324.6900001</v>
      </c>
      <c r="D1356" s="122" t="s">
        <v>909</v>
      </c>
      <c r="E1356" s="120" t="s">
        <v>4594</v>
      </c>
      <c r="F1356" s="122" t="s">
        <v>926</v>
      </c>
      <c r="G1356" s="121" t="s">
        <v>927</v>
      </c>
      <c r="H1356" s="122">
        <v>1</v>
      </c>
      <c r="I1356" s="123">
        <v>0</v>
      </c>
      <c r="J1356" s="120" t="s">
        <v>1499</v>
      </c>
      <c r="K1356" s="131">
        <v>0</v>
      </c>
      <c r="L1356" s="124">
        <v>42766</v>
      </c>
      <c r="M1356" s="131">
        <v>0</v>
      </c>
      <c r="N1356" s="131">
        <v>0</v>
      </c>
      <c r="P1356" s="132" t="s">
        <v>466</v>
      </c>
    </row>
    <row r="1357" spans="1:18" x14ac:dyDescent="0.2">
      <c r="A1357" s="120" t="s">
        <v>4160</v>
      </c>
      <c r="B1357" s="121" t="s">
        <v>4520</v>
      </c>
      <c r="C1357" s="131">
        <v>349500000</v>
      </c>
      <c r="D1357" s="122" t="s">
        <v>909</v>
      </c>
      <c r="E1357" s="120" t="s">
        <v>4630</v>
      </c>
      <c r="F1357" s="122" t="s">
        <v>926</v>
      </c>
      <c r="G1357" s="121" t="s">
        <v>927</v>
      </c>
      <c r="H1357" s="122">
        <v>1</v>
      </c>
      <c r="I1357" s="123">
        <v>0</v>
      </c>
      <c r="J1357" s="120" t="s">
        <v>1499</v>
      </c>
      <c r="K1357" s="131">
        <v>0</v>
      </c>
      <c r="L1357" s="124">
        <v>42766</v>
      </c>
      <c r="M1357" s="131">
        <v>0</v>
      </c>
      <c r="N1357" s="131">
        <v>0</v>
      </c>
      <c r="P1357" s="132" t="s">
        <v>466</v>
      </c>
    </row>
    <row r="1358" spans="1:18" x14ac:dyDescent="0.2">
      <c r="A1358" s="120" t="s">
        <v>3962</v>
      </c>
      <c r="B1358" s="121" t="s">
        <v>4033</v>
      </c>
      <c r="C1358" s="131">
        <v>625254237.25</v>
      </c>
      <c r="D1358" s="122" t="s">
        <v>909</v>
      </c>
      <c r="E1358" s="120" t="s">
        <v>4051</v>
      </c>
      <c r="F1358" s="122" t="s">
        <v>926</v>
      </c>
      <c r="G1358" s="121" t="s">
        <v>927</v>
      </c>
      <c r="H1358" s="122">
        <v>1</v>
      </c>
      <c r="I1358" s="123">
        <v>0</v>
      </c>
      <c r="J1358" s="120" t="s">
        <v>1499</v>
      </c>
      <c r="K1358" s="131">
        <v>0</v>
      </c>
      <c r="L1358" s="124">
        <v>42766</v>
      </c>
      <c r="M1358" s="131">
        <v>0</v>
      </c>
      <c r="N1358" s="131">
        <v>0</v>
      </c>
      <c r="P1358" s="132" t="s">
        <v>466</v>
      </c>
    </row>
    <row r="1359" spans="1:18" x14ac:dyDescent="0.2">
      <c r="A1359" s="120" t="s">
        <v>4710</v>
      </c>
      <c r="B1359" s="121" t="s">
        <v>5091</v>
      </c>
      <c r="C1359" s="131">
        <v>37265000000</v>
      </c>
      <c r="D1359" s="122" t="s">
        <v>909</v>
      </c>
      <c r="E1359" s="120" t="s">
        <v>4911</v>
      </c>
      <c r="F1359" s="122" t="s">
        <v>926</v>
      </c>
      <c r="G1359" s="121" t="s">
        <v>927</v>
      </c>
      <c r="H1359" s="122">
        <v>1</v>
      </c>
      <c r="I1359" s="123">
        <v>0</v>
      </c>
      <c r="J1359" s="120" t="s">
        <v>1499</v>
      </c>
      <c r="K1359" s="131">
        <v>0</v>
      </c>
      <c r="L1359" s="124">
        <v>42766</v>
      </c>
      <c r="M1359" s="131">
        <v>0</v>
      </c>
      <c r="N1359" s="131">
        <v>37265000000</v>
      </c>
      <c r="P1359" s="132" t="s">
        <v>466</v>
      </c>
      <c r="Q1359" s="108">
        <v>0</v>
      </c>
      <c r="R1359" s="108">
        <v>1</v>
      </c>
    </row>
    <row r="1360" spans="1:18" x14ac:dyDescent="0.2">
      <c r="A1360" s="120" t="s">
        <v>4686</v>
      </c>
      <c r="B1360" s="121" t="s">
        <v>4830</v>
      </c>
      <c r="C1360" s="131">
        <v>5150000000</v>
      </c>
      <c r="D1360" s="122" t="s">
        <v>909</v>
      </c>
      <c r="E1360" s="120" t="s">
        <v>4912</v>
      </c>
      <c r="F1360" s="122" t="s">
        <v>926</v>
      </c>
      <c r="G1360" s="121" t="s">
        <v>927</v>
      </c>
      <c r="H1360" s="122">
        <v>1</v>
      </c>
      <c r="I1360" s="123">
        <v>0</v>
      </c>
      <c r="J1360" s="120" t="s">
        <v>1499</v>
      </c>
      <c r="K1360" s="131">
        <v>0</v>
      </c>
      <c r="L1360" s="124">
        <v>42766</v>
      </c>
      <c r="M1360" s="131">
        <v>0</v>
      </c>
      <c r="N1360" s="131">
        <v>0</v>
      </c>
      <c r="P1360" s="132" t="s">
        <v>466</v>
      </c>
    </row>
    <row r="1361" spans="1:18" x14ac:dyDescent="0.2">
      <c r="A1361" s="120" t="s">
        <v>5496</v>
      </c>
      <c r="B1361" s="121" t="s">
        <v>5578</v>
      </c>
      <c r="C1361" s="131">
        <v>2584288177.9499998</v>
      </c>
      <c r="D1361" s="122" t="s">
        <v>909</v>
      </c>
      <c r="E1361" s="120" t="s">
        <v>4634</v>
      </c>
      <c r="F1361" s="122" t="s">
        <v>926</v>
      </c>
      <c r="G1361" s="121" t="s">
        <v>927</v>
      </c>
      <c r="H1361" s="122">
        <v>1</v>
      </c>
      <c r="I1361" s="123">
        <v>0</v>
      </c>
      <c r="J1361" s="120" t="s">
        <v>1499</v>
      </c>
      <c r="K1361" s="131">
        <v>0</v>
      </c>
      <c r="L1361" s="124">
        <v>42766</v>
      </c>
      <c r="M1361" s="131">
        <v>0</v>
      </c>
      <c r="N1361" s="131">
        <v>0</v>
      </c>
      <c r="P1361" s="132" t="s">
        <v>466</v>
      </c>
    </row>
    <row r="1362" spans="1:18" x14ac:dyDescent="0.2">
      <c r="A1362" s="120" t="s">
        <v>6042</v>
      </c>
      <c r="B1362" s="121" t="s">
        <v>6606</v>
      </c>
      <c r="C1362" s="131">
        <v>511300000</v>
      </c>
      <c r="D1362" s="122" t="s">
        <v>909</v>
      </c>
      <c r="E1362" s="120" t="s">
        <v>6742</v>
      </c>
      <c r="F1362" s="122" t="s">
        <v>926</v>
      </c>
      <c r="G1362" s="121" t="s">
        <v>927</v>
      </c>
      <c r="H1362" s="122">
        <v>1</v>
      </c>
      <c r="I1362" s="123">
        <v>0</v>
      </c>
      <c r="J1362" s="120" t="s">
        <v>1499</v>
      </c>
      <c r="K1362" s="131">
        <v>0</v>
      </c>
      <c r="L1362" s="124">
        <v>42766</v>
      </c>
      <c r="M1362" s="131">
        <v>511300000</v>
      </c>
      <c r="N1362" s="131">
        <v>0</v>
      </c>
      <c r="P1362" s="132" t="s">
        <v>466</v>
      </c>
      <c r="Q1362" s="108">
        <v>1</v>
      </c>
      <c r="R1362" s="108">
        <v>0</v>
      </c>
    </row>
    <row r="1363" spans="1:18" x14ac:dyDescent="0.2">
      <c r="A1363" s="120" t="s">
        <v>7088</v>
      </c>
      <c r="B1363" s="121" t="s">
        <v>7532</v>
      </c>
      <c r="C1363" s="131">
        <v>996998029.55999994</v>
      </c>
      <c r="D1363" s="122" t="s">
        <v>909</v>
      </c>
      <c r="E1363" s="120" t="s">
        <v>7601</v>
      </c>
      <c r="F1363" s="122" t="s">
        <v>926</v>
      </c>
      <c r="G1363" s="121" t="s">
        <v>927</v>
      </c>
      <c r="H1363" s="122">
        <v>1</v>
      </c>
      <c r="I1363" s="123">
        <v>0</v>
      </c>
      <c r="J1363" s="120" t="s">
        <v>1499</v>
      </c>
      <c r="K1363" s="131">
        <v>0</v>
      </c>
      <c r="L1363" s="124">
        <v>42766</v>
      </c>
      <c r="M1363" s="131">
        <v>0</v>
      </c>
      <c r="N1363" s="131">
        <v>996998029.55999994</v>
      </c>
      <c r="P1363" s="132" t="s">
        <v>466</v>
      </c>
      <c r="Q1363" s="108">
        <v>0</v>
      </c>
      <c r="R1363" s="108">
        <v>1</v>
      </c>
    </row>
    <row r="1364" spans="1:18" x14ac:dyDescent="0.2">
      <c r="A1364" s="120" t="s">
        <v>6101</v>
      </c>
      <c r="B1364" s="121" t="s">
        <v>6607</v>
      </c>
      <c r="C1364" s="131">
        <v>730204924.89999998</v>
      </c>
      <c r="D1364" s="122" t="s">
        <v>909</v>
      </c>
      <c r="E1364" s="120" t="s">
        <v>466</v>
      </c>
      <c r="F1364" s="122" t="s">
        <v>926</v>
      </c>
      <c r="G1364" s="121" t="s">
        <v>927</v>
      </c>
      <c r="H1364" s="122">
        <v>4</v>
      </c>
      <c r="I1364" s="123">
        <v>0.55000000000000004</v>
      </c>
      <c r="J1364" s="120" t="s">
        <v>6608</v>
      </c>
      <c r="K1364" s="131">
        <v>401612708.69999999</v>
      </c>
      <c r="L1364" s="124">
        <v>42766</v>
      </c>
      <c r="M1364" s="131">
        <v>0</v>
      </c>
      <c r="N1364" s="131">
        <v>0</v>
      </c>
      <c r="P1364" s="132" t="s">
        <v>466</v>
      </c>
    </row>
    <row r="1365" spans="1:18" x14ac:dyDescent="0.2">
      <c r="A1365" s="120" t="s">
        <v>441</v>
      </c>
      <c r="B1365" s="121" t="s">
        <v>3557</v>
      </c>
      <c r="C1365" s="131">
        <v>465953141</v>
      </c>
      <c r="D1365" s="122" t="s">
        <v>909</v>
      </c>
      <c r="E1365" s="120" t="s">
        <v>969</v>
      </c>
      <c r="F1365" s="122" t="s">
        <v>926</v>
      </c>
      <c r="G1365" s="121" t="s">
        <v>927</v>
      </c>
      <c r="H1365" s="122">
        <v>1</v>
      </c>
      <c r="I1365" s="123">
        <v>0</v>
      </c>
      <c r="J1365" s="120" t="s">
        <v>1499</v>
      </c>
      <c r="K1365" s="131">
        <v>0</v>
      </c>
      <c r="L1365" s="124">
        <v>42766</v>
      </c>
      <c r="M1365" s="131">
        <v>0</v>
      </c>
      <c r="N1365" s="131">
        <v>0</v>
      </c>
      <c r="P1365" s="132" t="s">
        <v>466</v>
      </c>
    </row>
    <row r="1366" spans="1:18" x14ac:dyDescent="0.2">
      <c r="A1366" s="120" t="s">
        <v>3259</v>
      </c>
      <c r="B1366" s="121" t="s">
        <v>3339</v>
      </c>
      <c r="C1366" s="131">
        <v>20755821000</v>
      </c>
      <c r="D1366" s="122" t="s">
        <v>909</v>
      </c>
      <c r="E1366" s="120" t="s">
        <v>3402</v>
      </c>
      <c r="F1366" s="122" t="s">
        <v>926</v>
      </c>
      <c r="G1366" s="121" t="s">
        <v>927</v>
      </c>
      <c r="H1366" s="122">
        <v>1</v>
      </c>
      <c r="I1366" s="123">
        <v>0</v>
      </c>
      <c r="J1366" s="120" t="s">
        <v>1499</v>
      </c>
      <c r="K1366" s="131">
        <v>0</v>
      </c>
      <c r="L1366" s="124">
        <v>42766</v>
      </c>
      <c r="M1366" s="131">
        <v>0</v>
      </c>
      <c r="N1366" s="131">
        <v>0</v>
      </c>
      <c r="P1366" s="132" t="s">
        <v>466</v>
      </c>
    </row>
    <row r="1367" spans="1:18" x14ac:dyDescent="0.2">
      <c r="A1367" s="120" t="s">
        <v>2650</v>
      </c>
      <c r="B1367" s="121" t="s">
        <v>2651</v>
      </c>
      <c r="C1367" s="131">
        <v>9841217578.0300007</v>
      </c>
      <c r="D1367" s="122" t="s">
        <v>909</v>
      </c>
      <c r="E1367" s="120" t="s">
        <v>1053</v>
      </c>
      <c r="F1367" s="122" t="s">
        <v>926</v>
      </c>
      <c r="G1367" s="121" t="s">
        <v>927</v>
      </c>
      <c r="H1367" s="122">
        <v>1</v>
      </c>
      <c r="I1367" s="123">
        <v>0</v>
      </c>
      <c r="J1367" s="120" t="s">
        <v>2652</v>
      </c>
      <c r="K1367" s="131">
        <v>0</v>
      </c>
      <c r="L1367" s="124">
        <v>42766</v>
      </c>
      <c r="M1367" s="131">
        <v>0</v>
      </c>
      <c r="N1367" s="131">
        <v>0</v>
      </c>
      <c r="P1367" s="132" t="s">
        <v>466</v>
      </c>
    </row>
    <row r="1368" spans="1:18" x14ac:dyDescent="0.2">
      <c r="A1368" s="120" t="s">
        <v>4166</v>
      </c>
      <c r="B1368" s="121" t="s">
        <v>4521</v>
      </c>
      <c r="C1368" s="131">
        <v>1410794210</v>
      </c>
      <c r="D1368" s="122" t="s">
        <v>909</v>
      </c>
      <c r="E1368" s="120" t="s">
        <v>4632</v>
      </c>
      <c r="F1368" s="122" t="s">
        <v>926</v>
      </c>
      <c r="G1368" s="121" t="s">
        <v>927</v>
      </c>
      <c r="H1368" s="122">
        <v>3</v>
      </c>
      <c r="I1368" s="123">
        <v>0.21</v>
      </c>
      <c r="J1368" s="120" t="s">
        <v>4522</v>
      </c>
      <c r="K1368" s="131">
        <v>296266784.10000002</v>
      </c>
      <c r="L1368" s="124">
        <v>42766</v>
      </c>
      <c r="M1368" s="131">
        <v>0</v>
      </c>
      <c r="N1368" s="131">
        <v>0</v>
      </c>
      <c r="P1368" s="132" t="s">
        <v>466</v>
      </c>
    </row>
    <row r="1369" spans="1:18" x14ac:dyDescent="0.2">
      <c r="A1369" s="120" t="s">
        <v>4692</v>
      </c>
      <c r="B1369" s="121" t="s">
        <v>4860</v>
      </c>
      <c r="C1369" s="131">
        <v>84226520000</v>
      </c>
      <c r="D1369" s="122" t="s">
        <v>909</v>
      </c>
      <c r="E1369" s="120" t="s">
        <v>4913</v>
      </c>
      <c r="F1369" s="122" t="s">
        <v>926</v>
      </c>
      <c r="G1369" s="121" t="s">
        <v>927</v>
      </c>
      <c r="H1369" s="122">
        <v>1</v>
      </c>
      <c r="I1369" s="123">
        <v>0</v>
      </c>
      <c r="J1369" s="120" t="s">
        <v>1499</v>
      </c>
      <c r="K1369" s="131">
        <v>0</v>
      </c>
      <c r="L1369" s="124">
        <v>42766</v>
      </c>
      <c r="M1369" s="131">
        <v>0</v>
      </c>
      <c r="N1369" s="131">
        <v>0</v>
      </c>
      <c r="P1369" s="132" t="s">
        <v>466</v>
      </c>
    </row>
    <row r="1370" spans="1:18" x14ac:dyDescent="0.2">
      <c r="A1370" s="120" t="s">
        <v>7093</v>
      </c>
      <c r="B1370" s="121" t="s">
        <v>7533</v>
      </c>
      <c r="C1370" s="131">
        <v>12032360000</v>
      </c>
      <c r="D1370" s="122" t="s">
        <v>909</v>
      </c>
      <c r="E1370" s="120" t="s">
        <v>1048</v>
      </c>
      <c r="F1370" s="122" t="s">
        <v>926</v>
      </c>
      <c r="G1370" s="121" t="s">
        <v>927</v>
      </c>
      <c r="H1370" s="122">
        <v>1</v>
      </c>
      <c r="I1370" s="123">
        <v>0</v>
      </c>
      <c r="J1370" s="120" t="s">
        <v>1499</v>
      </c>
      <c r="K1370" s="131">
        <v>0</v>
      </c>
      <c r="L1370" s="124">
        <v>42766</v>
      </c>
      <c r="M1370" s="131">
        <v>0</v>
      </c>
      <c r="N1370" s="131">
        <v>0</v>
      </c>
      <c r="P1370" s="132" t="s">
        <v>466</v>
      </c>
    </row>
    <row r="1371" spans="1:18" x14ac:dyDescent="0.2">
      <c r="A1371" s="120" t="s">
        <v>439</v>
      </c>
      <c r="B1371" s="121" t="s">
        <v>828</v>
      </c>
      <c r="C1371" s="131">
        <v>4093302895.1799998</v>
      </c>
      <c r="D1371" s="122" t="s">
        <v>909</v>
      </c>
      <c r="E1371" s="120" t="s">
        <v>1023</v>
      </c>
      <c r="F1371" s="122" t="s">
        <v>926</v>
      </c>
      <c r="G1371" s="121" t="s">
        <v>927</v>
      </c>
      <c r="H1371" s="122">
        <v>2</v>
      </c>
      <c r="I1371" s="123">
        <v>0.01</v>
      </c>
      <c r="J1371" s="120" t="s">
        <v>1311</v>
      </c>
      <c r="K1371" s="131">
        <v>40933028.950000003</v>
      </c>
      <c r="L1371" s="124">
        <v>42766</v>
      </c>
      <c r="M1371" s="131">
        <v>0</v>
      </c>
      <c r="N1371" s="131">
        <v>0</v>
      </c>
      <c r="P1371" s="132" t="s">
        <v>466</v>
      </c>
    </row>
    <row r="1372" spans="1:18" x14ac:dyDescent="0.2">
      <c r="A1372" s="120" t="s">
        <v>4168</v>
      </c>
      <c r="B1372" s="121" t="s">
        <v>4523</v>
      </c>
      <c r="C1372" s="131">
        <v>3202342826.3099999</v>
      </c>
      <c r="D1372" s="122" t="s">
        <v>909</v>
      </c>
      <c r="E1372" s="120" t="s">
        <v>4633</v>
      </c>
      <c r="F1372" s="122" t="s">
        <v>926</v>
      </c>
      <c r="G1372" s="121" t="s">
        <v>927</v>
      </c>
      <c r="H1372" s="122">
        <v>1</v>
      </c>
      <c r="I1372" s="123">
        <v>0</v>
      </c>
      <c r="J1372" s="120" t="s">
        <v>4524</v>
      </c>
      <c r="K1372" s="131">
        <v>0</v>
      </c>
      <c r="L1372" s="124">
        <v>42766</v>
      </c>
      <c r="M1372" s="131">
        <v>0</v>
      </c>
      <c r="N1372" s="131">
        <v>0</v>
      </c>
      <c r="P1372" s="132" t="s">
        <v>466</v>
      </c>
    </row>
    <row r="1373" spans="1:18" x14ac:dyDescent="0.2">
      <c r="A1373" s="120" t="s">
        <v>6105</v>
      </c>
      <c r="B1373" s="121" t="s">
        <v>6609</v>
      </c>
      <c r="C1373" s="131">
        <v>2636811000.7800002</v>
      </c>
      <c r="D1373" s="122" t="s">
        <v>909</v>
      </c>
      <c r="E1373" s="120" t="s">
        <v>466</v>
      </c>
      <c r="F1373" s="122" t="s">
        <v>926</v>
      </c>
      <c r="G1373" s="121" t="s">
        <v>927</v>
      </c>
      <c r="H1373" s="122">
        <v>3</v>
      </c>
      <c r="I1373" s="123">
        <v>0.35</v>
      </c>
      <c r="J1373" s="120" t="s">
        <v>6610</v>
      </c>
      <c r="K1373" s="131">
        <v>922883850.26999998</v>
      </c>
      <c r="L1373" s="124">
        <v>42766</v>
      </c>
      <c r="M1373" s="131">
        <v>0</v>
      </c>
      <c r="N1373" s="131">
        <v>1527734503</v>
      </c>
      <c r="P1373" s="132" t="s">
        <v>466</v>
      </c>
      <c r="Q1373" s="108">
        <v>0</v>
      </c>
      <c r="R1373" s="108">
        <v>0</v>
      </c>
    </row>
    <row r="1374" spans="1:18" x14ac:dyDescent="0.2">
      <c r="A1374" s="120" t="s">
        <v>1401</v>
      </c>
      <c r="B1374" s="121" t="s">
        <v>1424</v>
      </c>
      <c r="C1374" s="131">
        <v>3604895056</v>
      </c>
      <c r="D1374" s="122" t="s">
        <v>909</v>
      </c>
      <c r="E1374" s="120" t="s">
        <v>1447</v>
      </c>
      <c r="F1374" s="122" t="s">
        <v>926</v>
      </c>
      <c r="G1374" s="121" t="s">
        <v>927</v>
      </c>
      <c r="H1374" s="122">
        <v>1</v>
      </c>
      <c r="I1374" s="123">
        <v>0</v>
      </c>
      <c r="J1374" s="120" t="s">
        <v>1499</v>
      </c>
      <c r="K1374" s="131">
        <v>0</v>
      </c>
      <c r="L1374" s="124">
        <v>42766</v>
      </c>
      <c r="M1374" s="131">
        <v>0</v>
      </c>
      <c r="N1374" s="131">
        <v>0</v>
      </c>
      <c r="P1374" s="132" t="s">
        <v>466</v>
      </c>
    </row>
    <row r="1375" spans="1:18" x14ac:dyDescent="0.2">
      <c r="A1375" s="120" t="s">
        <v>1775</v>
      </c>
      <c r="B1375" s="121" t="s">
        <v>709</v>
      </c>
      <c r="C1375" s="131">
        <v>11496077714.799999</v>
      </c>
      <c r="D1375" s="122" t="s">
        <v>909</v>
      </c>
      <c r="E1375" s="120" t="s">
        <v>987</v>
      </c>
      <c r="F1375" s="122" t="s">
        <v>926</v>
      </c>
      <c r="G1375" s="121" t="s">
        <v>927</v>
      </c>
      <c r="H1375" s="122">
        <v>2</v>
      </c>
      <c r="I1375" s="123">
        <v>0.01</v>
      </c>
      <c r="J1375" s="120" t="s">
        <v>1779</v>
      </c>
      <c r="K1375" s="131">
        <v>114960777.15000001</v>
      </c>
      <c r="L1375" s="124">
        <v>42766</v>
      </c>
      <c r="M1375" s="131">
        <v>0</v>
      </c>
      <c r="N1375" s="131">
        <v>0</v>
      </c>
      <c r="P1375" s="132" t="s">
        <v>466</v>
      </c>
    </row>
    <row r="1376" spans="1:18" x14ac:dyDescent="0.2">
      <c r="A1376" s="120" t="s">
        <v>4163</v>
      </c>
      <c r="B1376" s="121" t="s">
        <v>4525</v>
      </c>
      <c r="C1376" s="131">
        <v>12617151225.83</v>
      </c>
      <c r="D1376" s="122" t="s">
        <v>909</v>
      </c>
      <c r="E1376" s="120" t="s">
        <v>4635</v>
      </c>
      <c r="F1376" s="122" t="s">
        <v>926</v>
      </c>
      <c r="G1376" s="121" t="s">
        <v>927</v>
      </c>
      <c r="H1376" s="122">
        <v>1</v>
      </c>
      <c r="I1376" s="123">
        <v>0</v>
      </c>
      <c r="J1376" s="120" t="s">
        <v>1499</v>
      </c>
      <c r="K1376" s="131">
        <v>0</v>
      </c>
      <c r="L1376" s="124">
        <v>42766</v>
      </c>
      <c r="M1376" s="131">
        <v>0</v>
      </c>
      <c r="N1376" s="131">
        <v>0</v>
      </c>
      <c r="P1376" s="132" t="s">
        <v>466</v>
      </c>
    </row>
    <row r="1377" spans="1:18" x14ac:dyDescent="0.2">
      <c r="A1377" s="120" t="s">
        <v>2845</v>
      </c>
      <c r="B1377" s="121" t="s">
        <v>2884</v>
      </c>
      <c r="C1377" s="131">
        <v>29537073586.919998</v>
      </c>
      <c r="D1377" s="122" t="s">
        <v>909</v>
      </c>
      <c r="E1377" s="120" t="s">
        <v>2919</v>
      </c>
      <c r="F1377" s="122" t="s">
        <v>926</v>
      </c>
      <c r="G1377" s="121" t="s">
        <v>927</v>
      </c>
      <c r="H1377" s="122">
        <v>1</v>
      </c>
      <c r="I1377" s="123">
        <v>0</v>
      </c>
      <c r="J1377" s="120" t="s">
        <v>1499</v>
      </c>
      <c r="K1377" s="131">
        <v>0</v>
      </c>
      <c r="L1377" s="124">
        <v>42766</v>
      </c>
      <c r="M1377" s="131">
        <v>0</v>
      </c>
      <c r="N1377" s="131">
        <v>0</v>
      </c>
      <c r="P1377" s="132" t="s">
        <v>466</v>
      </c>
    </row>
    <row r="1378" spans="1:18" x14ac:dyDescent="0.2">
      <c r="A1378" s="120" t="s">
        <v>4169</v>
      </c>
      <c r="B1378" s="121" t="s">
        <v>4526</v>
      </c>
      <c r="C1378" s="131">
        <v>8928612738</v>
      </c>
      <c r="D1378" s="122" t="s">
        <v>909</v>
      </c>
      <c r="E1378" s="120" t="s">
        <v>4636</v>
      </c>
      <c r="F1378" s="122" t="s">
        <v>926</v>
      </c>
      <c r="G1378" s="121" t="s">
        <v>927</v>
      </c>
      <c r="H1378" s="122">
        <v>2</v>
      </c>
      <c r="I1378" s="123">
        <v>0.02</v>
      </c>
      <c r="J1378" s="120" t="s">
        <v>4527</v>
      </c>
      <c r="K1378" s="131">
        <v>178572254.75999999</v>
      </c>
      <c r="L1378" s="124">
        <v>42766</v>
      </c>
      <c r="M1378" s="131">
        <v>0</v>
      </c>
      <c r="N1378" s="131">
        <v>0</v>
      </c>
      <c r="P1378" s="132" t="s">
        <v>466</v>
      </c>
    </row>
    <row r="1379" spans="1:18" x14ac:dyDescent="0.2">
      <c r="A1379" s="120" t="s">
        <v>2531</v>
      </c>
      <c r="B1379" s="121" t="s">
        <v>2653</v>
      </c>
      <c r="C1379" s="131">
        <v>76002315311.220001</v>
      </c>
      <c r="D1379" s="122" t="s">
        <v>909</v>
      </c>
      <c r="E1379" s="120" t="s">
        <v>1690</v>
      </c>
      <c r="F1379" s="122" t="s">
        <v>926</v>
      </c>
      <c r="G1379" s="121" t="s">
        <v>927</v>
      </c>
      <c r="H1379" s="122">
        <v>1</v>
      </c>
      <c r="I1379" s="123">
        <v>0</v>
      </c>
      <c r="J1379" s="120" t="s">
        <v>1499</v>
      </c>
      <c r="K1379" s="131">
        <v>0</v>
      </c>
      <c r="L1379" s="124">
        <v>42766</v>
      </c>
      <c r="M1379" s="131">
        <v>0</v>
      </c>
      <c r="N1379" s="131">
        <v>0</v>
      </c>
      <c r="P1379" s="132" t="s">
        <v>466</v>
      </c>
    </row>
    <row r="1380" spans="1:18" x14ac:dyDescent="0.2">
      <c r="A1380" s="120" t="s">
        <v>4164</v>
      </c>
      <c r="B1380" s="121" t="s">
        <v>4528</v>
      </c>
      <c r="C1380" s="131">
        <v>4716504634.6000004</v>
      </c>
      <c r="D1380" s="122" t="s">
        <v>909</v>
      </c>
      <c r="E1380" s="120" t="s">
        <v>4637</v>
      </c>
      <c r="F1380" s="122" t="s">
        <v>926</v>
      </c>
      <c r="G1380" s="121" t="s">
        <v>927</v>
      </c>
      <c r="H1380" s="122">
        <v>1</v>
      </c>
      <c r="I1380" s="123">
        <v>0</v>
      </c>
      <c r="J1380" s="120" t="s">
        <v>1499</v>
      </c>
      <c r="K1380" s="131">
        <v>0</v>
      </c>
      <c r="L1380" s="124">
        <v>42766</v>
      </c>
      <c r="M1380" s="131">
        <v>0</v>
      </c>
      <c r="N1380" s="131">
        <v>0</v>
      </c>
      <c r="P1380" s="132" t="s">
        <v>466</v>
      </c>
    </row>
    <row r="1381" spans="1:18" x14ac:dyDescent="0.2">
      <c r="A1381" s="120" t="s">
        <v>7000</v>
      </c>
      <c r="B1381" s="121" t="s">
        <v>7534</v>
      </c>
      <c r="C1381" s="131">
        <v>1804854000</v>
      </c>
      <c r="D1381" s="122" t="s">
        <v>909</v>
      </c>
      <c r="E1381" s="120" t="s">
        <v>6745</v>
      </c>
      <c r="F1381" s="122" t="s">
        <v>926</v>
      </c>
      <c r="G1381" s="121" t="s">
        <v>927</v>
      </c>
      <c r="H1381" s="122">
        <v>1</v>
      </c>
      <c r="I1381" s="123">
        <v>0</v>
      </c>
      <c r="J1381" s="120" t="s">
        <v>1499</v>
      </c>
      <c r="K1381" s="131">
        <v>0</v>
      </c>
      <c r="L1381" s="124">
        <v>42766</v>
      </c>
      <c r="M1381" s="131">
        <v>0</v>
      </c>
      <c r="N1381" s="131">
        <v>452383000</v>
      </c>
      <c r="P1381" s="132" t="s">
        <v>466</v>
      </c>
      <c r="Q1381" s="108">
        <v>0</v>
      </c>
      <c r="R1381" s="108">
        <v>0</v>
      </c>
    </row>
    <row r="1382" spans="1:18" x14ac:dyDescent="0.2">
      <c r="A1382" s="120" t="s">
        <v>1701</v>
      </c>
      <c r="B1382" s="121" t="s">
        <v>4034</v>
      </c>
      <c r="C1382" s="131">
        <v>21056630000</v>
      </c>
      <c r="D1382" s="122" t="s">
        <v>909</v>
      </c>
      <c r="E1382" s="120" t="s">
        <v>939</v>
      </c>
      <c r="F1382" s="122" t="s">
        <v>926</v>
      </c>
      <c r="G1382" s="121" t="s">
        <v>927</v>
      </c>
      <c r="H1382" s="122">
        <v>1</v>
      </c>
      <c r="I1382" s="123">
        <v>0</v>
      </c>
      <c r="J1382" s="120" t="s">
        <v>1499</v>
      </c>
      <c r="K1382" s="131">
        <v>0</v>
      </c>
      <c r="L1382" s="124">
        <v>42766</v>
      </c>
      <c r="M1382" s="131">
        <v>0</v>
      </c>
      <c r="N1382" s="131">
        <v>0</v>
      </c>
      <c r="P1382" s="132" t="s">
        <v>466</v>
      </c>
    </row>
    <row r="1383" spans="1:18" x14ac:dyDescent="0.2">
      <c r="A1383" s="120" t="s">
        <v>4143</v>
      </c>
      <c r="B1383" s="121" t="s">
        <v>4529</v>
      </c>
      <c r="C1383" s="131">
        <v>6953272358.5100002</v>
      </c>
      <c r="D1383" s="122" t="s">
        <v>909</v>
      </c>
      <c r="E1383" s="120" t="s">
        <v>4638</v>
      </c>
      <c r="F1383" s="122" t="s">
        <v>926</v>
      </c>
      <c r="G1383" s="121" t="s">
        <v>927</v>
      </c>
      <c r="H1383" s="122">
        <v>2</v>
      </c>
      <c r="I1383" s="123">
        <v>0.02</v>
      </c>
      <c r="J1383" s="120" t="s">
        <v>4530</v>
      </c>
      <c r="K1383" s="131">
        <v>139065447.16999999</v>
      </c>
      <c r="L1383" s="124">
        <v>42766</v>
      </c>
      <c r="M1383" s="131">
        <v>0</v>
      </c>
      <c r="N1383" s="131">
        <v>0</v>
      </c>
      <c r="P1383" s="132" t="s">
        <v>466</v>
      </c>
    </row>
    <row r="1384" spans="1:18" x14ac:dyDescent="0.2">
      <c r="A1384" s="120" t="s">
        <v>6100</v>
      </c>
      <c r="B1384" s="121" t="s">
        <v>6607</v>
      </c>
      <c r="C1384" s="131">
        <v>1375046384.8900001</v>
      </c>
      <c r="D1384" s="122" t="s">
        <v>909</v>
      </c>
      <c r="E1384" s="120" t="s">
        <v>466</v>
      </c>
      <c r="F1384" s="122" t="s">
        <v>926</v>
      </c>
      <c r="G1384" s="121" t="s">
        <v>927</v>
      </c>
      <c r="H1384" s="122">
        <v>4</v>
      </c>
      <c r="I1384" s="123">
        <v>0.55000000000000004</v>
      </c>
      <c r="J1384" s="120" t="s">
        <v>6611</v>
      </c>
      <c r="K1384" s="131">
        <v>756275511.69000006</v>
      </c>
      <c r="L1384" s="124">
        <v>42766</v>
      </c>
      <c r="M1384" s="131">
        <v>0</v>
      </c>
      <c r="N1384" s="131">
        <v>0</v>
      </c>
      <c r="P1384" s="132" t="s">
        <v>466</v>
      </c>
    </row>
    <row r="1385" spans="1:18" x14ac:dyDescent="0.2">
      <c r="A1385" s="120" t="s">
        <v>156</v>
      </c>
      <c r="B1385" s="121" t="s">
        <v>829</v>
      </c>
      <c r="C1385" s="131">
        <v>4916457388.9799995</v>
      </c>
      <c r="D1385" s="122" t="s">
        <v>909</v>
      </c>
      <c r="E1385" s="120" t="s">
        <v>1025</v>
      </c>
      <c r="F1385" s="122" t="s">
        <v>926</v>
      </c>
      <c r="G1385" s="121" t="s">
        <v>927</v>
      </c>
      <c r="H1385" s="122">
        <v>1</v>
      </c>
      <c r="I1385" s="123">
        <v>0</v>
      </c>
      <c r="J1385" s="120" t="s">
        <v>830</v>
      </c>
      <c r="K1385" s="131">
        <v>0</v>
      </c>
      <c r="L1385" s="124">
        <v>42766</v>
      </c>
      <c r="M1385" s="131">
        <v>0</v>
      </c>
      <c r="N1385" s="131">
        <v>0</v>
      </c>
      <c r="P1385" s="132" t="s">
        <v>466</v>
      </c>
    </row>
    <row r="1386" spans="1:18" x14ac:dyDescent="0.2">
      <c r="A1386" s="120" t="s">
        <v>2846</v>
      </c>
      <c r="B1386" s="121" t="s">
        <v>2885</v>
      </c>
      <c r="C1386" s="131">
        <v>56709990108.82</v>
      </c>
      <c r="D1386" s="122" t="s">
        <v>909</v>
      </c>
      <c r="E1386" s="120" t="s">
        <v>2920</v>
      </c>
      <c r="F1386" s="122" t="s">
        <v>926</v>
      </c>
      <c r="G1386" s="121" t="s">
        <v>927</v>
      </c>
      <c r="H1386" s="122">
        <v>1</v>
      </c>
      <c r="I1386" s="123">
        <v>0</v>
      </c>
      <c r="J1386" s="120" t="s">
        <v>1499</v>
      </c>
      <c r="K1386" s="131">
        <v>0</v>
      </c>
      <c r="L1386" s="124">
        <v>42766</v>
      </c>
      <c r="M1386" s="131">
        <v>0</v>
      </c>
      <c r="N1386" s="131">
        <v>0</v>
      </c>
      <c r="P1386" s="132" t="s">
        <v>466</v>
      </c>
    </row>
    <row r="1387" spans="1:18" x14ac:dyDescent="0.2">
      <c r="A1387" s="120" t="s">
        <v>4162</v>
      </c>
      <c r="B1387" s="121" t="s">
        <v>4531</v>
      </c>
      <c r="C1387" s="131">
        <v>4668555680</v>
      </c>
      <c r="D1387" s="122" t="s">
        <v>909</v>
      </c>
      <c r="E1387" s="120" t="s">
        <v>4639</v>
      </c>
      <c r="F1387" s="122" t="s">
        <v>926</v>
      </c>
      <c r="G1387" s="121" t="s">
        <v>927</v>
      </c>
      <c r="H1387" s="122">
        <v>4</v>
      </c>
      <c r="I1387" s="123">
        <v>0.51</v>
      </c>
      <c r="J1387" s="120" t="s">
        <v>4532</v>
      </c>
      <c r="K1387" s="131">
        <v>2380963396.8000002</v>
      </c>
      <c r="L1387" s="124">
        <v>42766</v>
      </c>
      <c r="M1387" s="131">
        <v>0</v>
      </c>
      <c r="N1387" s="131">
        <v>0</v>
      </c>
      <c r="P1387" s="132" t="s">
        <v>466</v>
      </c>
    </row>
    <row r="1388" spans="1:18" x14ac:dyDescent="0.2">
      <c r="A1388" s="120" t="s">
        <v>4167</v>
      </c>
      <c r="B1388" s="121" t="s">
        <v>4533</v>
      </c>
      <c r="C1388" s="131">
        <v>294792820</v>
      </c>
      <c r="D1388" s="122" t="s">
        <v>909</v>
      </c>
      <c r="E1388" s="120" t="s">
        <v>4632</v>
      </c>
      <c r="F1388" s="122" t="s">
        <v>926</v>
      </c>
      <c r="G1388" s="121" t="s">
        <v>927</v>
      </c>
      <c r="H1388" s="122">
        <v>3</v>
      </c>
      <c r="I1388" s="123">
        <v>0.21</v>
      </c>
      <c r="J1388" s="120" t="s">
        <v>4534</v>
      </c>
      <c r="K1388" s="131">
        <v>61906492.200000003</v>
      </c>
      <c r="L1388" s="124">
        <v>42766</v>
      </c>
      <c r="M1388" s="131">
        <v>0</v>
      </c>
      <c r="N1388" s="131">
        <v>0</v>
      </c>
      <c r="P1388" s="132" t="s">
        <v>466</v>
      </c>
    </row>
    <row r="1389" spans="1:18" x14ac:dyDescent="0.2">
      <c r="A1389" s="120" t="s">
        <v>147</v>
      </c>
      <c r="B1389" s="121" t="s">
        <v>831</v>
      </c>
      <c r="C1389" s="131">
        <v>5845186447.5100002</v>
      </c>
      <c r="D1389" s="122" t="s">
        <v>909</v>
      </c>
      <c r="E1389" s="120" t="s">
        <v>1026</v>
      </c>
      <c r="F1389" s="122" t="s">
        <v>926</v>
      </c>
      <c r="G1389" s="121" t="s">
        <v>927</v>
      </c>
      <c r="H1389" s="122">
        <v>1</v>
      </c>
      <c r="I1389" s="123">
        <v>0</v>
      </c>
      <c r="J1389" s="120" t="s">
        <v>832</v>
      </c>
      <c r="K1389" s="131">
        <v>0</v>
      </c>
      <c r="L1389" s="124">
        <v>42766</v>
      </c>
      <c r="M1389" s="131">
        <v>0</v>
      </c>
      <c r="N1389" s="131">
        <v>0</v>
      </c>
      <c r="P1389" s="132" t="s">
        <v>466</v>
      </c>
    </row>
    <row r="1390" spans="1:18" x14ac:dyDescent="0.2">
      <c r="A1390" s="120" t="s">
        <v>4535</v>
      </c>
      <c r="B1390" s="121" t="s">
        <v>4489</v>
      </c>
      <c r="C1390" s="131">
        <v>718747008.41999996</v>
      </c>
      <c r="D1390" s="122" t="s">
        <v>909</v>
      </c>
      <c r="E1390" s="120" t="s">
        <v>4614</v>
      </c>
      <c r="F1390" s="122" t="s">
        <v>926</v>
      </c>
      <c r="G1390" s="121" t="s">
        <v>927</v>
      </c>
      <c r="H1390" s="122">
        <v>2</v>
      </c>
      <c r="I1390" s="123">
        <v>0.05</v>
      </c>
      <c r="J1390" s="120" t="s">
        <v>4536</v>
      </c>
      <c r="K1390" s="131">
        <v>35937350.420000002</v>
      </c>
      <c r="L1390" s="124">
        <v>42766</v>
      </c>
      <c r="M1390" s="131">
        <v>0</v>
      </c>
      <c r="N1390" s="131">
        <v>0</v>
      </c>
      <c r="P1390" s="132" t="s">
        <v>466</v>
      </c>
    </row>
    <row r="1391" spans="1:18" x14ac:dyDescent="0.2">
      <c r="A1391" s="120" t="s">
        <v>3980</v>
      </c>
      <c r="B1391" s="121" t="s">
        <v>4035</v>
      </c>
      <c r="C1391" s="131">
        <v>14980288200</v>
      </c>
      <c r="D1391" s="122" t="s">
        <v>909</v>
      </c>
      <c r="E1391" s="120" t="s">
        <v>4055</v>
      </c>
      <c r="F1391" s="122" t="s">
        <v>926</v>
      </c>
      <c r="G1391" s="121" t="s">
        <v>927</v>
      </c>
      <c r="H1391" s="122">
        <v>1</v>
      </c>
      <c r="I1391" s="123">
        <v>0</v>
      </c>
      <c r="J1391" s="120" t="s">
        <v>1499</v>
      </c>
      <c r="K1391" s="131">
        <v>0</v>
      </c>
      <c r="L1391" s="124">
        <v>42766</v>
      </c>
      <c r="M1391" s="131">
        <v>0</v>
      </c>
      <c r="N1391" s="131">
        <v>0</v>
      </c>
      <c r="P1391" s="132" t="s">
        <v>466</v>
      </c>
    </row>
    <row r="1392" spans="1:18" x14ac:dyDescent="0.2">
      <c r="A1392" s="120" t="s">
        <v>7101</v>
      </c>
      <c r="B1392" s="121" t="s">
        <v>7535</v>
      </c>
      <c r="C1392" s="131">
        <v>1073630364.36</v>
      </c>
      <c r="D1392" s="122" t="s">
        <v>909</v>
      </c>
      <c r="E1392" s="120" t="s">
        <v>7602</v>
      </c>
      <c r="F1392" s="122" t="s">
        <v>926</v>
      </c>
      <c r="G1392" s="121" t="s">
        <v>927</v>
      </c>
      <c r="H1392" s="122">
        <v>1</v>
      </c>
      <c r="I1392" s="123">
        <v>0</v>
      </c>
      <c r="J1392" s="120" t="s">
        <v>1499</v>
      </c>
      <c r="K1392" s="131">
        <v>0</v>
      </c>
      <c r="L1392" s="124">
        <v>42766</v>
      </c>
      <c r="M1392" s="131">
        <v>0</v>
      </c>
      <c r="N1392" s="131">
        <v>0</v>
      </c>
      <c r="P1392" s="132" t="s">
        <v>466</v>
      </c>
    </row>
    <row r="1393" spans="1:18" x14ac:dyDescent="0.2">
      <c r="A1393" s="120" t="s">
        <v>1702</v>
      </c>
      <c r="B1393" s="121" t="s">
        <v>4036</v>
      </c>
      <c r="C1393" s="131">
        <v>15040450000</v>
      </c>
      <c r="D1393" s="122" t="s">
        <v>909</v>
      </c>
      <c r="E1393" s="120" t="s">
        <v>939</v>
      </c>
      <c r="F1393" s="122" t="s">
        <v>926</v>
      </c>
      <c r="G1393" s="121" t="s">
        <v>927</v>
      </c>
      <c r="H1393" s="122">
        <v>1</v>
      </c>
      <c r="I1393" s="123">
        <v>0</v>
      </c>
      <c r="J1393" s="120" t="s">
        <v>1499</v>
      </c>
      <c r="K1393" s="131">
        <v>0</v>
      </c>
      <c r="L1393" s="124">
        <v>42766</v>
      </c>
      <c r="M1393" s="131">
        <v>0</v>
      </c>
      <c r="N1393" s="131">
        <v>0</v>
      </c>
      <c r="P1393" s="132" t="s">
        <v>466</v>
      </c>
    </row>
    <row r="1394" spans="1:18" x14ac:dyDescent="0.2">
      <c r="A1394" s="120" t="s">
        <v>3433</v>
      </c>
      <c r="B1394" s="121" t="s">
        <v>3558</v>
      </c>
      <c r="C1394" s="131">
        <v>7219416000</v>
      </c>
      <c r="D1394" s="122" t="s">
        <v>909</v>
      </c>
      <c r="E1394" s="120" t="s">
        <v>3587</v>
      </c>
      <c r="F1394" s="122" t="s">
        <v>926</v>
      </c>
      <c r="G1394" s="121" t="s">
        <v>927</v>
      </c>
      <c r="H1394" s="122">
        <v>1</v>
      </c>
      <c r="I1394" s="123">
        <v>0</v>
      </c>
      <c r="J1394" s="120" t="s">
        <v>1499</v>
      </c>
      <c r="K1394" s="131">
        <v>0</v>
      </c>
      <c r="L1394" s="124">
        <v>42766</v>
      </c>
      <c r="M1394" s="131">
        <v>0</v>
      </c>
      <c r="N1394" s="131">
        <v>0</v>
      </c>
      <c r="P1394" s="132" t="s">
        <v>466</v>
      </c>
    </row>
    <row r="1395" spans="1:18" x14ac:dyDescent="0.2">
      <c r="A1395" s="120" t="s">
        <v>4158</v>
      </c>
      <c r="B1395" s="121" t="s">
        <v>4537</v>
      </c>
      <c r="C1395" s="131">
        <v>4468743046.6599998</v>
      </c>
      <c r="D1395" s="122" t="s">
        <v>909</v>
      </c>
      <c r="E1395" s="120" t="s">
        <v>4640</v>
      </c>
      <c r="F1395" s="122" t="s">
        <v>926</v>
      </c>
      <c r="G1395" s="121" t="s">
        <v>927</v>
      </c>
      <c r="H1395" s="122">
        <v>1</v>
      </c>
      <c r="I1395" s="123">
        <v>0</v>
      </c>
      <c r="J1395" s="120" t="s">
        <v>4538</v>
      </c>
      <c r="K1395" s="131">
        <v>0</v>
      </c>
      <c r="L1395" s="124">
        <v>42766</v>
      </c>
      <c r="M1395" s="131">
        <v>0</v>
      </c>
      <c r="N1395" s="131">
        <v>0</v>
      </c>
      <c r="P1395" s="132" t="s">
        <v>466</v>
      </c>
    </row>
    <row r="1396" spans="1:18" x14ac:dyDescent="0.2">
      <c r="A1396" s="120" t="s">
        <v>2697</v>
      </c>
      <c r="B1396" s="121" t="s">
        <v>3559</v>
      </c>
      <c r="C1396" s="131">
        <v>1676554466</v>
      </c>
      <c r="D1396" s="122" t="s">
        <v>909</v>
      </c>
      <c r="E1396" s="120" t="s">
        <v>969</v>
      </c>
      <c r="F1396" s="122" t="s">
        <v>926</v>
      </c>
      <c r="G1396" s="121" t="s">
        <v>927</v>
      </c>
      <c r="H1396" s="122">
        <v>1</v>
      </c>
      <c r="I1396" s="123">
        <v>0</v>
      </c>
      <c r="J1396" s="120" t="s">
        <v>1499</v>
      </c>
      <c r="K1396" s="131">
        <v>0</v>
      </c>
      <c r="L1396" s="124">
        <v>42766</v>
      </c>
      <c r="M1396" s="131">
        <v>0</v>
      </c>
      <c r="N1396" s="131">
        <v>0</v>
      </c>
      <c r="P1396" s="132" t="s">
        <v>466</v>
      </c>
    </row>
    <row r="1397" spans="1:18" x14ac:dyDescent="0.2">
      <c r="A1397" s="120" t="s">
        <v>7003</v>
      </c>
      <c r="B1397" s="121" t="s">
        <v>7536</v>
      </c>
      <c r="C1397" s="131">
        <v>1505450871.3499999</v>
      </c>
      <c r="D1397" s="122" t="s">
        <v>909</v>
      </c>
      <c r="E1397" s="120" t="s">
        <v>466</v>
      </c>
      <c r="F1397" s="122" t="s">
        <v>926</v>
      </c>
      <c r="G1397" s="121" t="s">
        <v>927</v>
      </c>
      <c r="H1397" s="122">
        <v>1</v>
      </c>
      <c r="I1397" s="123">
        <v>0</v>
      </c>
      <c r="J1397" s="120" t="s">
        <v>8170</v>
      </c>
      <c r="K1397" s="131">
        <v>0</v>
      </c>
      <c r="L1397" s="124">
        <v>42766</v>
      </c>
      <c r="M1397" s="131">
        <v>0</v>
      </c>
      <c r="N1397" s="131">
        <v>0</v>
      </c>
      <c r="P1397" s="132" t="s">
        <v>466</v>
      </c>
    </row>
    <row r="1398" spans="1:18" x14ac:dyDescent="0.2">
      <c r="A1398" s="120" t="s">
        <v>3066</v>
      </c>
      <c r="B1398" s="121" t="s">
        <v>3180</v>
      </c>
      <c r="C1398" s="131">
        <v>6342652968.75</v>
      </c>
      <c r="D1398" s="122" t="s">
        <v>909</v>
      </c>
      <c r="E1398" s="120" t="s">
        <v>3222</v>
      </c>
      <c r="F1398" s="122" t="s">
        <v>926</v>
      </c>
      <c r="G1398" s="121" t="s">
        <v>927</v>
      </c>
      <c r="H1398" s="122">
        <v>1</v>
      </c>
      <c r="I1398" s="123">
        <v>0</v>
      </c>
      <c r="J1398" s="120" t="s">
        <v>1499</v>
      </c>
      <c r="K1398" s="131">
        <v>0</v>
      </c>
      <c r="L1398" s="124">
        <v>42766</v>
      </c>
      <c r="M1398" s="131">
        <v>6342652968.75</v>
      </c>
      <c r="N1398" s="131">
        <v>0</v>
      </c>
      <c r="P1398" s="132" t="s">
        <v>466</v>
      </c>
      <c r="Q1398" s="108">
        <v>1</v>
      </c>
      <c r="R1398" s="108">
        <v>0</v>
      </c>
    </row>
    <row r="1399" spans="1:18" x14ac:dyDescent="0.2">
      <c r="A1399" s="120" t="s">
        <v>7537</v>
      </c>
      <c r="B1399" s="121" t="s">
        <v>7538</v>
      </c>
      <c r="C1399" s="131">
        <v>21978699539.630001</v>
      </c>
      <c r="D1399" s="122" t="s">
        <v>909</v>
      </c>
      <c r="E1399" s="120" t="s">
        <v>7600</v>
      </c>
      <c r="F1399" s="122" t="s">
        <v>926</v>
      </c>
      <c r="G1399" s="121" t="s">
        <v>927</v>
      </c>
      <c r="H1399" s="122">
        <v>1</v>
      </c>
      <c r="I1399" s="123">
        <v>0</v>
      </c>
      <c r="J1399" s="120" t="s">
        <v>1499</v>
      </c>
      <c r="K1399" s="131">
        <v>0</v>
      </c>
      <c r="L1399" s="124">
        <v>42766</v>
      </c>
      <c r="M1399" s="131">
        <v>0</v>
      </c>
      <c r="N1399" s="131">
        <v>0</v>
      </c>
      <c r="P1399" s="132" t="s">
        <v>466</v>
      </c>
    </row>
    <row r="1400" spans="1:18" x14ac:dyDescent="0.2">
      <c r="A1400" s="120" t="s">
        <v>4155</v>
      </c>
      <c r="B1400" s="121" t="s">
        <v>4539</v>
      </c>
      <c r="C1400" s="131">
        <v>1403486140.5999999</v>
      </c>
      <c r="D1400" s="122" t="s">
        <v>909</v>
      </c>
      <c r="E1400" s="120" t="s">
        <v>4641</v>
      </c>
      <c r="F1400" s="122" t="s">
        <v>926</v>
      </c>
      <c r="G1400" s="121" t="s">
        <v>927</v>
      </c>
      <c r="H1400" s="122">
        <v>1</v>
      </c>
      <c r="I1400" s="123">
        <v>0</v>
      </c>
      <c r="J1400" s="120" t="s">
        <v>4540</v>
      </c>
      <c r="K1400" s="131">
        <v>0</v>
      </c>
      <c r="L1400" s="124">
        <v>42766</v>
      </c>
      <c r="M1400" s="131">
        <v>0</v>
      </c>
      <c r="N1400" s="131">
        <v>0</v>
      </c>
      <c r="P1400" s="132" t="s">
        <v>466</v>
      </c>
    </row>
    <row r="1401" spans="1:18" x14ac:dyDescent="0.2">
      <c r="A1401" s="120" t="s">
        <v>7831</v>
      </c>
      <c r="B1401" s="121" t="s">
        <v>8171</v>
      </c>
      <c r="C1401" s="131">
        <v>3308899000</v>
      </c>
      <c r="D1401" s="122" t="s">
        <v>909</v>
      </c>
      <c r="E1401" s="120" t="s">
        <v>8473</v>
      </c>
      <c r="F1401" s="122" t="s">
        <v>926</v>
      </c>
      <c r="G1401" s="121" t="s">
        <v>927</v>
      </c>
      <c r="H1401" s="122">
        <v>1</v>
      </c>
      <c r="I1401" s="123">
        <v>0</v>
      </c>
      <c r="J1401" s="120" t="s">
        <v>1507</v>
      </c>
      <c r="K1401" s="131">
        <v>0</v>
      </c>
      <c r="L1401" s="124">
        <v>42766</v>
      </c>
      <c r="M1401" s="131">
        <v>0</v>
      </c>
      <c r="N1401" s="131">
        <v>0</v>
      </c>
      <c r="P1401" s="132" t="s">
        <v>466</v>
      </c>
    </row>
    <row r="1402" spans="1:18" x14ac:dyDescent="0.2">
      <c r="A1402" s="120" t="s">
        <v>5728</v>
      </c>
      <c r="B1402" s="121" t="s">
        <v>5890</v>
      </c>
      <c r="C1402" s="131">
        <v>155729493881.03</v>
      </c>
      <c r="D1402" s="122" t="s">
        <v>909</v>
      </c>
      <c r="E1402" s="120" t="s">
        <v>3406</v>
      </c>
      <c r="F1402" s="122" t="s">
        <v>926</v>
      </c>
      <c r="G1402" s="121" t="s">
        <v>927</v>
      </c>
      <c r="H1402" s="122">
        <v>2</v>
      </c>
      <c r="I1402" s="123">
        <v>0.01</v>
      </c>
      <c r="J1402" s="120" t="s">
        <v>5891</v>
      </c>
      <c r="K1402" s="131">
        <v>1557294938.8099999</v>
      </c>
      <c r="L1402" s="124">
        <v>42766</v>
      </c>
      <c r="M1402" s="131">
        <v>0</v>
      </c>
      <c r="N1402" s="131">
        <v>0</v>
      </c>
      <c r="P1402" s="132" t="s">
        <v>466</v>
      </c>
    </row>
    <row r="1403" spans="1:18" x14ac:dyDescent="0.2">
      <c r="A1403" s="120" t="s">
        <v>2827</v>
      </c>
      <c r="B1403" s="121" t="s">
        <v>2886</v>
      </c>
      <c r="C1403" s="131">
        <v>7289752330.2200003</v>
      </c>
      <c r="D1403" s="122" t="s">
        <v>909</v>
      </c>
      <c r="E1403" s="120" t="s">
        <v>7603</v>
      </c>
      <c r="F1403" s="122" t="s">
        <v>926</v>
      </c>
      <c r="G1403" s="121" t="s">
        <v>927</v>
      </c>
      <c r="H1403" s="122">
        <v>2</v>
      </c>
      <c r="I1403" s="123">
        <v>0.01</v>
      </c>
      <c r="J1403" s="120" t="s">
        <v>2887</v>
      </c>
      <c r="K1403" s="131">
        <v>72897523.299999997</v>
      </c>
      <c r="L1403" s="124">
        <v>42766</v>
      </c>
      <c r="M1403" s="131">
        <v>0</v>
      </c>
      <c r="N1403" s="131">
        <v>0</v>
      </c>
      <c r="P1403" s="132" t="s">
        <v>466</v>
      </c>
    </row>
    <row r="1404" spans="1:18" x14ac:dyDescent="0.2">
      <c r="A1404" s="120" t="s">
        <v>3341</v>
      </c>
      <c r="B1404" s="121" t="s">
        <v>2886</v>
      </c>
      <c r="C1404" s="131">
        <v>9893733215</v>
      </c>
      <c r="D1404" s="122" t="s">
        <v>909</v>
      </c>
      <c r="E1404" s="120" t="s">
        <v>7603</v>
      </c>
      <c r="F1404" s="122" t="s">
        <v>926</v>
      </c>
      <c r="G1404" s="121" t="s">
        <v>927</v>
      </c>
      <c r="H1404" s="122">
        <v>2</v>
      </c>
      <c r="I1404" s="123">
        <v>0.01</v>
      </c>
      <c r="J1404" s="120" t="s">
        <v>3342</v>
      </c>
      <c r="K1404" s="131">
        <v>98937332.150000006</v>
      </c>
      <c r="L1404" s="124">
        <v>42766</v>
      </c>
      <c r="M1404" s="131">
        <v>0</v>
      </c>
      <c r="N1404" s="131">
        <v>0</v>
      </c>
      <c r="P1404" s="132" t="s">
        <v>466</v>
      </c>
    </row>
    <row r="1405" spans="1:18" x14ac:dyDescent="0.2">
      <c r="A1405" s="120" t="s">
        <v>5398</v>
      </c>
      <c r="B1405" s="121" t="s">
        <v>5579</v>
      </c>
      <c r="C1405" s="131">
        <v>8771590452.6299992</v>
      </c>
      <c r="D1405" s="122" t="s">
        <v>909</v>
      </c>
      <c r="E1405" s="120" t="s">
        <v>5622</v>
      </c>
      <c r="F1405" s="122" t="s">
        <v>926</v>
      </c>
      <c r="G1405" s="121" t="s">
        <v>927</v>
      </c>
      <c r="H1405" s="122">
        <v>1</v>
      </c>
      <c r="I1405" s="123">
        <v>0</v>
      </c>
      <c r="J1405" s="120" t="s">
        <v>1507</v>
      </c>
      <c r="K1405" s="131">
        <v>0</v>
      </c>
      <c r="L1405" s="124">
        <v>42766</v>
      </c>
      <c r="M1405" s="131">
        <v>0</v>
      </c>
      <c r="N1405" s="131">
        <v>0</v>
      </c>
      <c r="P1405" s="132" t="s">
        <v>466</v>
      </c>
    </row>
    <row r="1406" spans="1:18" x14ac:dyDescent="0.2">
      <c r="A1406" s="120" t="s">
        <v>5240</v>
      </c>
      <c r="B1406" s="121" t="s">
        <v>5312</v>
      </c>
      <c r="C1406" s="131">
        <v>6016180000</v>
      </c>
      <c r="D1406" s="122" t="s">
        <v>909</v>
      </c>
      <c r="E1406" s="120" t="s">
        <v>5367</v>
      </c>
      <c r="F1406" s="122" t="s">
        <v>926</v>
      </c>
      <c r="G1406" s="121" t="s">
        <v>927</v>
      </c>
      <c r="H1406" s="122">
        <v>1</v>
      </c>
      <c r="I1406" s="123">
        <v>0</v>
      </c>
      <c r="J1406" s="120" t="s">
        <v>5313</v>
      </c>
      <c r="K1406" s="131">
        <v>0</v>
      </c>
      <c r="L1406" s="124">
        <v>42766</v>
      </c>
      <c r="M1406" s="131">
        <v>0</v>
      </c>
      <c r="N1406" s="131">
        <v>0</v>
      </c>
      <c r="P1406" s="132" t="s">
        <v>466</v>
      </c>
    </row>
    <row r="1407" spans="1:18" x14ac:dyDescent="0.2">
      <c r="A1407" s="120" t="s">
        <v>7063</v>
      </c>
      <c r="B1407" s="121" t="s">
        <v>7539</v>
      </c>
      <c r="C1407" s="131">
        <v>344936537.23000002</v>
      </c>
      <c r="D1407" s="122" t="s">
        <v>909</v>
      </c>
      <c r="E1407" s="120" t="s">
        <v>7604</v>
      </c>
      <c r="F1407" s="122" t="s">
        <v>926</v>
      </c>
      <c r="G1407" s="121" t="s">
        <v>927</v>
      </c>
      <c r="H1407" s="122">
        <v>1</v>
      </c>
      <c r="I1407" s="123">
        <v>0</v>
      </c>
      <c r="J1407" s="120" t="s">
        <v>1507</v>
      </c>
      <c r="K1407" s="131">
        <v>0</v>
      </c>
      <c r="L1407" s="124">
        <v>42766</v>
      </c>
      <c r="M1407" s="131">
        <v>0</v>
      </c>
      <c r="N1407" s="131">
        <v>0</v>
      </c>
      <c r="P1407" s="132" t="s">
        <v>466</v>
      </c>
    </row>
    <row r="1408" spans="1:18" x14ac:dyDescent="0.2">
      <c r="A1408" s="120" t="s">
        <v>2685</v>
      </c>
      <c r="B1408" s="121" t="s">
        <v>2766</v>
      </c>
      <c r="C1408" s="131">
        <v>15882715200</v>
      </c>
      <c r="D1408" s="122" t="s">
        <v>909</v>
      </c>
      <c r="E1408" s="120" t="s">
        <v>2801</v>
      </c>
      <c r="F1408" s="122" t="s">
        <v>926</v>
      </c>
      <c r="G1408" s="121" t="s">
        <v>927</v>
      </c>
      <c r="H1408" s="122">
        <v>2</v>
      </c>
      <c r="I1408" s="123">
        <v>0.02</v>
      </c>
      <c r="J1408" s="120" t="s">
        <v>5314</v>
      </c>
      <c r="K1408" s="131">
        <v>317654304</v>
      </c>
      <c r="L1408" s="124">
        <v>42766</v>
      </c>
      <c r="M1408" s="131">
        <v>0</v>
      </c>
      <c r="N1408" s="131">
        <v>0</v>
      </c>
      <c r="P1408" s="132" t="s">
        <v>466</v>
      </c>
    </row>
    <row r="1409" spans="1:18" x14ac:dyDescent="0.2">
      <c r="A1409" s="120" t="s">
        <v>4820</v>
      </c>
      <c r="B1409" s="121" t="s">
        <v>2886</v>
      </c>
      <c r="C1409" s="131">
        <v>18856222437.419998</v>
      </c>
      <c r="D1409" s="122" t="s">
        <v>909</v>
      </c>
      <c r="E1409" s="120" t="s">
        <v>7603</v>
      </c>
      <c r="F1409" s="122" t="s">
        <v>926</v>
      </c>
      <c r="G1409" s="121" t="s">
        <v>927</v>
      </c>
      <c r="H1409" s="122">
        <v>2</v>
      </c>
      <c r="I1409" s="123">
        <v>0.01</v>
      </c>
      <c r="J1409" s="120" t="s">
        <v>4821</v>
      </c>
      <c r="K1409" s="131">
        <v>188562224.37</v>
      </c>
      <c r="L1409" s="124">
        <v>42766</v>
      </c>
      <c r="M1409" s="131">
        <v>0</v>
      </c>
      <c r="N1409" s="131">
        <v>0</v>
      </c>
      <c r="P1409" s="132" t="s">
        <v>466</v>
      </c>
    </row>
    <row r="1410" spans="1:18" x14ac:dyDescent="0.2">
      <c r="A1410" s="120" t="s">
        <v>4138</v>
      </c>
      <c r="B1410" s="121" t="s">
        <v>4541</v>
      </c>
      <c r="C1410" s="131">
        <v>1211000000</v>
      </c>
      <c r="D1410" s="122" t="s">
        <v>909</v>
      </c>
      <c r="E1410" s="120" t="s">
        <v>4642</v>
      </c>
      <c r="F1410" s="122" t="s">
        <v>926</v>
      </c>
      <c r="G1410" s="121" t="s">
        <v>927</v>
      </c>
      <c r="H1410" s="122">
        <v>1</v>
      </c>
      <c r="I1410" s="123">
        <v>0</v>
      </c>
      <c r="J1410" s="120" t="s">
        <v>1507</v>
      </c>
      <c r="K1410" s="131">
        <v>0</v>
      </c>
      <c r="L1410" s="124">
        <v>42766</v>
      </c>
      <c r="M1410" s="131">
        <v>0</v>
      </c>
      <c r="N1410" s="131">
        <v>0</v>
      </c>
      <c r="P1410" s="132" t="s">
        <v>466</v>
      </c>
    </row>
    <row r="1411" spans="1:18" x14ac:dyDescent="0.2">
      <c r="A1411" s="120" t="s">
        <v>3462</v>
      </c>
      <c r="B1411" s="121" t="s">
        <v>3560</v>
      </c>
      <c r="C1411" s="131">
        <v>25454545400</v>
      </c>
      <c r="D1411" s="122" t="s">
        <v>909</v>
      </c>
      <c r="E1411" s="120" t="s">
        <v>3599</v>
      </c>
      <c r="F1411" s="122" t="s">
        <v>926</v>
      </c>
      <c r="G1411" s="121" t="s">
        <v>927</v>
      </c>
      <c r="H1411" s="122">
        <v>1</v>
      </c>
      <c r="I1411" s="123">
        <v>0</v>
      </c>
      <c r="J1411" s="120" t="s">
        <v>1507</v>
      </c>
      <c r="K1411" s="131">
        <v>0</v>
      </c>
      <c r="L1411" s="124">
        <v>42766</v>
      </c>
      <c r="M1411" s="131">
        <v>0</v>
      </c>
      <c r="N1411" s="131">
        <v>0</v>
      </c>
      <c r="P1411" s="132" t="s">
        <v>466</v>
      </c>
    </row>
    <row r="1412" spans="1:18" x14ac:dyDescent="0.2">
      <c r="A1412" s="120" t="s">
        <v>5250</v>
      </c>
      <c r="B1412" s="121" t="s">
        <v>5315</v>
      </c>
      <c r="C1412" s="131">
        <v>9040100560.6399994</v>
      </c>
      <c r="D1412" s="122" t="s">
        <v>909</v>
      </c>
      <c r="E1412" s="120" t="s">
        <v>5139</v>
      </c>
      <c r="F1412" s="122" t="s">
        <v>926</v>
      </c>
      <c r="G1412" s="121" t="s">
        <v>927</v>
      </c>
      <c r="H1412" s="122">
        <v>1</v>
      </c>
      <c r="I1412" s="123">
        <v>0</v>
      </c>
      <c r="J1412" s="120" t="s">
        <v>5316</v>
      </c>
      <c r="K1412" s="131">
        <v>0</v>
      </c>
      <c r="L1412" s="124">
        <v>42766</v>
      </c>
      <c r="M1412" s="131">
        <v>0</v>
      </c>
      <c r="N1412" s="131">
        <v>0</v>
      </c>
      <c r="P1412" s="132" t="s">
        <v>466</v>
      </c>
    </row>
    <row r="1413" spans="1:18" x14ac:dyDescent="0.2">
      <c r="A1413" s="120" t="s">
        <v>3753</v>
      </c>
      <c r="B1413" s="121" t="s">
        <v>3788</v>
      </c>
      <c r="C1413" s="131">
        <v>4173544110.9000001</v>
      </c>
      <c r="D1413" s="122" t="s">
        <v>909</v>
      </c>
      <c r="E1413" s="120" t="s">
        <v>1030</v>
      </c>
      <c r="F1413" s="122" t="s">
        <v>926</v>
      </c>
      <c r="G1413" s="121" t="s">
        <v>927</v>
      </c>
      <c r="H1413" s="122">
        <v>1</v>
      </c>
      <c r="I1413" s="123">
        <v>0</v>
      </c>
      <c r="J1413" s="120" t="s">
        <v>1507</v>
      </c>
      <c r="K1413" s="131">
        <v>0</v>
      </c>
      <c r="L1413" s="124">
        <v>42766</v>
      </c>
      <c r="M1413" s="131">
        <v>0</v>
      </c>
      <c r="N1413" s="131">
        <v>0</v>
      </c>
      <c r="P1413" s="132" t="s">
        <v>466</v>
      </c>
    </row>
    <row r="1414" spans="1:18" x14ac:dyDescent="0.2">
      <c r="A1414" s="120" t="s">
        <v>1090</v>
      </c>
      <c r="B1414" s="121" t="s">
        <v>882</v>
      </c>
      <c r="C1414" s="131">
        <v>1333333333.3399999</v>
      </c>
      <c r="D1414" s="122" t="s">
        <v>909</v>
      </c>
      <c r="E1414" s="120" t="s">
        <v>1050</v>
      </c>
      <c r="F1414" s="122" t="s">
        <v>926</v>
      </c>
      <c r="G1414" s="121" t="s">
        <v>927</v>
      </c>
      <c r="H1414" s="122">
        <v>2</v>
      </c>
      <c r="I1414" s="123">
        <v>0.01</v>
      </c>
      <c r="J1414" s="120" t="s">
        <v>1116</v>
      </c>
      <c r="K1414" s="131">
        <v>13333333.33</v>
      </c>
      <c r="L1414" s="124">
        <v>42766</v>
      </c>
      <c r="M1414" s="131">
        <v>0</v>
      </c>
      <c r="N1414" s="131">
        <v>0</v>
      </c>
      <c r="P1414" s="132" t="s">
        <v>466</v>
      </c>
    </row>
    <row r="1415" spans="1:18" x14ac:dyDescent="0.2">
      <c r="A1415" s="120" t="s">
        <v>1234</v>
      </c>
      <c r="B1415" s="121" t="s">
        <v>1249</v>
      </c>
      <c r="C1415" s="131">
        <v>39105170000</v>
      </c>
      <c r="D1415" s="122" t="s">
        <v>909</v>
      </c>
      <c r="E1415" s="120" t="s">
        <v>1259</v>
      </c>
      <c r="F1415" s="122" t="s">
        <v>926</v>
      </c>
      <c r="G1415" s="121" t="s">
        <v>927</v>
      </c>
      <c r="H1415" s="122">
        <v>2</v>
      </c>
      <c r="I1415" s="123">
        <v>0.02</v>
      </c>
      <c r="J1415" s="120" t="s">
        <v>1375</v>
      </c>
      <c r="K1415" s="131">
        <v>782103400</v>
      </c>
      <c r="L1415" s="124">
        <v>42766</v>
      </c>
      <c r="M1415" s="131">
        <v>0</v>
      </c>
      <c r="N1415" s="131">
        <v>0</v>
      </c>
      <c r="P1415" s="132" t="s">
        <v>466</v>
      </c>
    </row>
    <row r="1416" spans="1:18" x14ac:dyDescent="0.2">
      <c r="A1416" s="120" t="s">
        <v>1619</v>
      </c>
      <c r="B1416" s="121" t="s">
        <v>1674</v>
      </c>
      <c r="C1416" s="131">
        <v>3349341098.7600002</v>
      </c>
      <c r="D1416" s="122" t="s">
        <v>909</v>
      </c>
      <c r="E1416" s="120" t="s">
        <v>1687</v>
      </c>
      <c r="F1416" s="122" t="s">
        <v>926</v>
      </c>
      <c r="G1416" s="121" t="s">
        <v>927</v>
      </c>
      <c r="H1416" s="122">
        <v>2</v>
      </c>
      <c r="I1416" s="123">
        <v>0.01</v>
      </c>
      <c r="J1416" s="120" t="s">
        <v>3343</v>
      </c>
      <c r="K1416" s="131">
        <v>33493410.989999998</v>
      </c>
      <c r="L1416" s="124">
        <v>42766</v>
      </c>
      <c r="M1416" s="131">
        <v>0</v>
      </c>
      <c r="N1416" s="131">
        <v>0</v>
      </c>
      <c r="P1416" s="132" t="s">
        <v>466</v>
      </c>
    </row>
    <row r="1417" spans="1:18" x14ac:dyDescent="0.2">
      <c r="A1417" s="120" t="s">
        <v>4305</v>
      </c>
      <c r="B1417" s="121" t="s">
        <v>4542</v>
      </c>
      <c r="C1417" s="131">
        <v>24064720000</v>
      </c>
      <c r="D1417" s="122" t="s">
        <v>909</v>
      </c>
      <c r="E1417" s="120" t="s">
        <v>4643</v>
      </c>
      <c r="F1417" s="122" t="s">
        <v>926</v>
      </c>
      <c r="G1417" s="121" t="s">
        <v>927</v>
      </c>
      <c r="H1417" s="122">
        <v>1</v>
      </c>
      <c r="I1417" s="123">
        <v>0</v>
      </c>
      <c r="J1417" s="120" t="s">
        <v>4794</v>
      </c>
      <c r="K1417" s="131">
        <v>0</v>
      </c>
      <c r="L1417" s="124">
        <v>42766</v>
      </c>
      <c r="M1417" s="131">
        <v>0</v>
      </c>
      <c r="N1417" s="131">
        <v>0</v>
      </c>
      <c r="P1417" s="132" t="s">
        <v>466</v>
      </c>
    </row>
    <row r="1418" spans="1:18" x14ac:dyDescent="0.2">
      <c r="A1418" s="120" t="s">
        <v>7809</v>
      </c>
      <c r="B1418" s="121" t="s">
        <v>8172</v>
      </c>
      <c r="C1418" s="131">
        <v>9024270000</v>
      </c>
      <c r="D1418" s="122" t="s">
        <v>909</v>
      </c>
      <c r="E1418" s="120" t="s">
        <v>8474</v>
      </c>
      <c r="F1418" s="122" t="s">
        <v>926</v>
      </c>
      <c r="G1418" s="121" t="s">
        <v>927</v>
      </c>
      <c r="H1418" s="122">
        <v>1</v>
      </c>
      <c r="I1418" s="123">
        <v>0</v>
      </c>
      <c r="J1418" s="120" t="s">
        <v>1507</v>
      </c>
      <c r="K1418" s="131">
        <v>0</v>
      </c>
      <c r="L1418" s="124">
        <v>42766</v>
      </c>
      <c r="M1418" s="131">
        <v>0</v>
      </c>
      <c r="N1418" s="131">
        <v>0</v>
      </c>
      <c r="P1418" s="132" t="s">
        <v>466</v>
      </c>
    </row>
    <row r="1419" spans="1:18" x14ac:dyDescent="0.2">
      <c r="A1419" s="120" t="s">
        <v>265</v>
      </c>
      <c r="B1419" s="121" t="s">
        <v>834</v>
      </c>
      <c r="C1419" s="131">
        <v>1023941588.26</v>
      </c>
      <c r="D1419" s="122" t="s">
        <v>909</v>
      </c>
      <c r="E1419" s="120" t="s">
        <v>1031</v>
      </c>
      <c r="F1419" s="122" t="s">
        <v>926</v>
      </c>
      <c r="G1419" s="121" t="s">
        <v>927</v>
      </c>
      <c r="H1419" s="122">
        <v>2</v>
      </c>
      <c r="I1419" s="123">
        <v>0.01</v>
      </c>
      <c r="J1419" s="120" t="s">
        <v>835</v>
      </c>
      <c r="K1419" s="131">
        <v>0</v>
      </c>
      <c r="L1419" s="124">
        <v>42766</v>
      </c>
      <c r="M1419" s="131">
        <v>1023941588.26</v>
      </c>
      <c r="N1419" s="131">
        <v>0</v>
      </c>
      <c r="P1419" s="132" t="s">
        <v>466</v>
      </c>
      <c r="Q1419" s="108">
        <v>1</v>
      </c>
      <c r="R1419" s="108">
        <v>0</v>
      </c>
    </row>
    <row r="1420" spans="1:18" x14ac:dyDescent="0.2">
      <c r="A1420" s="120" t="s">
        <v>1348</v>
      </c>
      <c r="B1420" s="121" t="s">
        <v>1376</v>
      </c>
      <c r="C1420" s="131">
        <v>22738895187.91</v>
      </c>
      <c r="D1420" s="122" t="s">
        <v>909</v>
      </c>
      <c r="E1420" s="120" t="s">
        <v>1382</v>
      </c>
      <c r="F1420" s="122" t="s">
        <v>926</v>
      </c>
      <c r="G1420" s="121" t="s">
        <v>927</v>
      </c>
      <c r="H1420" s="122">
        <v>1</v>
      </c>
      <c r="I1420" s="123">
        <v>0</v>
      </c>
      <c r="J1420" s="120" t="s">
        <v>1377</v>
      </c>
      <c r="K1420" s="131">
        <v>0</v>
      </c>
      <c r="L1420" s="124">
        <v>42766</v>
      </c>
      <c r="M1420" s="131">
        <v>0</v>
      </c>
      <c r="N1420" s="131">
        <v>0</v>
      </c>
      <c r="P1420" s="132" t="s">
        <v>466</v>
      </c>
    </row>
    <row r="1421" spans="1:18" x14ac:dyDescent="0.2">
      <c r="A1421" s="120" t="s">
        <v>447</v>
      </c>
      <c r="B1421" s="121" t="s">
        <v>836</v>
      </c>
      <c r="C1421" s="131">
        <v>1320654702.53</v>
      </c>
      <c r="D1421" s="122" t="s">
        <v>909</v>
      </c>
      <c r="E1421" s="120" t="s">
        <v>1032</v>
      </c>
      <c r="F1421" s="122" t="s">
        <v>926</v>
      </c>
      <c r="G1421" s="121" t="s">
        <v>927</v>
      </c>
      <c r="H1421" s="122">
        <v>1</v>
      </c>
      <c r="I1421" s="123">
        <v>0</v>
      </c>
      <c r="J1421" s="120" t="s">
        <v>1507</v>
      </c>
      <c r="K1421" s="131">
        <v>0</v>
      </c>
      <c r="L1421" s="124">
        <v>42766</v>
      </c>
      <c r="M1421" s="131">
        <v>1320654702.53</v>
      </c>
      <c r="N1421" s="131">
        <v>0</v>
      </c>
      <c r="P1421" s="132" t="s">
        <v>466</v>
      </c>
      <c r="Q1421" s="108">
        <v>1</v>
      </c>
      <c r="R1421" s="108">
        <v>0</v>
      </c>
    </row>
    <row r="1422" spans="1:18" x14ac:dyDescent="0.2">
      <c r="A1422" s="120" t="s">
        <v>5770</v>
      </c>
      <c r="B1422" s="121" t="s">
        <v>5892</v>
      </c>
      <c r="C1422" s="131">
        <v>6881124629.5799999</v>
      </c>
      <c r="D1422" s="122" t="s">
        <v>909</v>
      </c>
      <c r="E1422" s="120" t="s">
        <v>5913</v>
      </c>
      <c r="F1422" s="122" t="s">
        <v>926</v>
      </c>
      <c r="G1422" s="121" t="s">
        <v>927</v>
      </c>
      <c r="H1422" s="122">
        <v>1</v>
      </c>
      <c r="I1422" s="123">
        <v>0</v>
      </c>
      <c r="J1422" s="120" t="s">
        <v>1507</v>
      </c>
      <c r="K1422" s="131">
        <v>0</v>
      </c>
      <c r="L1422" s="124">
        <v>42766</v>
      </c>
      <c r="M1422" s="131">
        <v>0</v>
      </c>
      <c r="N1422" s="131">
        <v>0</v>
      </c>
      <c r="P1422" s="132" t="s">
        <v>466</v>
      </c>
    </row>
    <row r="1423" spans="1:18" x14ac:dyDescent="0.2">
      <c r="A1423" s="120" t="s">
        <v>4304</v>
      </c>
      <c r="B1423" s="121" t="s">
        <v>4543</v>
      </c>
      <c r="C1423" s="131">
        <v>55348856000</v>
      </c>
      <c r="D1423" s="122" t="s">
        <v>909</v>
      </c>
      <c r="E1423" s="120" t="s">
        <v>4644</v>
      </c>
      <c r="F1423" s="122" t="s">
        <v>926</v>
      </c>
      <c r="G1423" s="121" t="s">
        <v>927</v>
      </c>
      <c r="H1423" s="122">
        <v>1</v>
      </c>
      <c r="I1423" s="123">
        <v>0</v>
      </c>
      <c r="J1423" s="120" t="s">
        <v>1507</v>
      </c>
      <c r="K1423" s="131">
        <v>0</v>
      </c>
      <c r="L1423" s="124">
        <v>42766</v>
      </c>
      <c r="M1423" s="131">
        <v>0</v>
      </c>
      <c r="N1423" s="131">
        <v>0</v>
      </c>
      <c r="P1423" s="132" t="s">
        <v>466</v>
      </c>
    </row>
    <row r="1424" spans="1:18" x14ac:dyDescent="0.2">
      <c r="A1424" s="120" t="s">
        <v>1229</v>
      </c>
      <c r="B1424" s="121" t="s">
        <v>1250</v>
      </c>
      <c r="C1424" s="131">
        <v>117315510000</v>
      </c>
      <c r="D1424" s="122" t="s">
        <v>909</v>
      </c>
      <c r="E1424" s="120" t="s">
        <v>1260</v>
      </c>
      <c r="F1424" s="122" t="s">
        <v>926</v>
      </c>
      <c r="G1424" s="121" t="s">
        <v>927</v>
      </c>
      <c r="H1424" s="122">
        <v>2</v>
      </c>
      <c r="I1424" s="123">
        <v>0.02</v>
      </c>
      <c r="J1424" s="120" t="s">
        <v>1251</v>
      </c>
      <c r="K1424" s="131">
        <v>2346310200</v>
      </c>
      <c r="L1424" s="124">
        <v>42766</v>
      </c>
      <c r="M1424" s="131">
        <v>0</v>
      </c>
      <c r="N1424" s="131">
        <v>0</v>
      </c>
      <c r="P1424" s="132" t="s">
        <v>466</v>
      </c>
    </row>
    <row r="1425" spans="1:16" x14ac:dyDescent="0.2">
      <c r="A1425" s="120" t="s">
        <v>1620</v>
      </c>
      <c r="B1425" s="121" t="s">
        <v>1675</v>
      </c>
      <c r="C1425" s="131">
        <v>2533146012.4899998</v>
      </c>
      <c r="D1425" s="122" t="s">
        <v>909</v>
      </c>
      <c r="E1425" s="120" t="s">
        <v>1688</v>
      </c>
      <c r="F1425" s="122" t="s">
        <v>926</v>
      </c>
      <c r="G1425" s="121" t="s">
        <v>927</v>
      </c>
      <c r="H1425" s="122">
        <v>2</v>
      </c>
      <c r="I1425" s="123">
        <v>0.01</v>
      </c>
      <c r="J1425" s="120" t="s">
        <v>3344</v>
      </c>
      <c r="K1425" s="131">
        <v>25331460.120000001</v>
      </c>
      <c r="L1425" s="124">
        <v>42766</v>
      </c>
      <c r="M1425" s="131">
        <v>0</v>
      </c>
      <c r="N1425" s="131">
        <v>0</v>
      </c>
      <c r="P1425" s="132" t="s">
        <v>466</v>
      </c>
    </row>
    <row r="1426" spans="1:16" x14ac:dyDescent="0.2">
      <c r="A1426" s="120" t="s">
        <v>4306</v>
      </c>
      <c r="B1426" s="121" t="s">
        <v>4544</v>
      </c>
      <c r="C1426" s="131">
        <v>15040450000</v>
      </c>
      <c r="D1426" s="122" t="s">
        <v>909</v>
      </c>
      <c r="E1426" s="120" t="s">
        <v>4645</v>
      </c>
      <c r="F1426" s="122" t="s">
        <v>926</v>
      </c>
      <c r="G1426" s="121" t="s">
        <v>927</v>
      </c>
      <c r="H1426" s="122">
        <v>1</v>
      </c>
      <c r="I1426" s="123">
        <v>0</v>
      </c>
      <c r="J1426" s="120" t="s">
        <v>1507</v>
      </c>
      <c r="K1426" s="131">
        <v>0</v>
      </c>
      <c r="L1426" s="124">
        <v>42766</v>
      </c>
      <c r="M1426" s="131">
        <v>0</v>
      </c>
      <c r="N1426" s="131">
        <v>0</v>
      </c>
      <c r="P1426" s="132" t="s">
        <v>466</v>
      </c>
    </row>
    <row r="1427" spans="1:16" x14ac:dyDescent="0.2">
      <c r="A1427" s="120" t="s">
        <v>5788</v>
      </c>
      <c r="B1427" s="121" t="s">
        <v>5893</v>
      </c>
      <c r="C1427" s="131">
        <v>16431110717.700001</v>
      </c>
      <c r="D1427" s="122" t="s">
        <v>909</v>
      </c>
      <c r="E1427" s="120" t="s">
        <v>5914</v>
      </c>
      <c r="F1427" s="122" t="s">
        <v>926</v>
      </c>
      <c r="G1427" s="121" t="s">
        <v>927</v>
      </c>
      <c r="H1427" s="122">
        <v>2</v>
      </c>
      <c r="I1427" s="123">
        <v>0.01</v>
      </c>
      <c r="J1427" s="120" t="s">
        <v>5894</v>
      </c>
      <c r="K1427" s="131">
        <v>164311107.18000001</v>
      </c>
      <c r="L1427" s="124">
        <v>42766</v>
      </c>
      <c r="M1427" s="131">
        <v>0</v>
      </c>
      <c r="N1427" s="131">
        <v>0</v>
      </c>
      <c r="P1427" s="132" t="s">
        <v>466</v>
      </c>
    </row>
    <row r="1428" spans="1:16" x14ac:dyDescent="0.2">
      <c r="A1428" s="120" t="s">
        <v>3754</v>
      </c>
      <c r="B1428" s="121" t="s">
        <v>3789</v>
      </c>
      <c r="C1428" s="131">
        <v>18048540000</v>
      </c>
      <c r="D1428" s="122" t="s">
        <v>909</v>
      </c>
      <c r="E1428" s="120" t="s">
        <v>3809</v>
      </c>
      <c r="F1428" s="122" t="s">
        <v>926</v>
      </c>
      <c r="G1428" s="121" t="s">
        <v>927</v>
      </c>
      <c r="H1428" s="122">
        <v>1</v>
      </c>
      <c r="I1428" s="123">
        <v>0</v>
      </c>
      <c r="J1428" s="120" t="s">
        <v>1507</v>
      </c>
      <c r="K1428" s="131">
        <v>0</v>
      </c>
      <c r="L1428" s="124">
        <v>42766</v>
      </c>
      <c r="M1428" s="131">
        <v>0</v>
      </c>
      <c r="N1428" s="131">
        <v>0</v>
      </c>
      <c r="P1428" s="132" t="s">
        <v>466</v>
      </c>
    </row>
    <row r="1429" spans="1:16" x14ac:dyDescent="0.2">
      <c r="A1429" s="120" t="s">
        <v>4136</v>
      </c>
      <c r="B1429" s="121" t="s">
        <v>4545</v>
      </c>
      <c r="C1429" s="131">
        <v>5800178135.1999998</v>
      </c>
      <c r="D1429" s="122" t="s">
        <v>909</v>
      </c>
      <c r="E1429" s="120" t="s">
        <v>4646</v>
      </c>
      <c r="F1429" s="122" t="s">
        <v>926</v>
      </c>
      <c r="G1429" s="121" t="s">
        <v>927</v>
      </c>
      <c r="H1429" s="122">
        <v>2</v>
      </c>
      <c r="I1429" s="123">
        <v>0.02</v>
      </c>
      <c r="J1429" s="120" t="s">
        <v>4546</v>
      </c>
      <c r="K1429" s="131">
        <v>116003562.7</v>
      </c>
      <c r="L1429" s="124">
        <v>42766</v>
      </c>
      <c r="M1429" s="131">
        <v>0</v>
      </c>
      <c r="N1429" s="131">
        <v>0</v>
      </c>
      <c r="P1429" s="132" t="s">
        <v>466</v>
      </c>
    </row>
    <row r="1430" spans="1:16" x14ac:dyDescent="0.2">
      <c r="A1430" s="120" t="s">
        <v>4144</v>
      </c>
      <c r="B1430" s="121" t="s">
        <v>4547</v>
      </c>
      <c r="C1430" s="131">
        <v>246654986.21000001</v>
      </c>
      <c r="D1430" s="122" t="s">
        <v>909</v>
      </c>
      <c r="E1430" s="120" t="s">
        <v>4647</v>
      </c>
      <c r="F1430" s="122" t="s">
        <v>926</v>
      </c>
      <c r="G1430" s="121" t="s">
        <v>927</v>
      </c>
      <c r="H1430" s="122">
        <v>1</v>
      </c>
      <c r="I1430" s="123">
        <v>0</v>
      </c>
      <c r="J1430" s="120" t="s">
        <v>4548</v>
      </c>
      <c r="K1430" s="131">
        <v>0</v>
      </c>
      <c r="L1430" s="124">
        <v>42766</v>
      </c>
      <c r="M1430" s="131">
        <v>0</v>
      </c>
      <c r="N1430" s="131">
        <v>0</v>
      </c>
      <c r="P1430" s="132" t="s">
        <v>466</v>
      </c>
    </row>
    <row r="1431" spans="1:16" x14ac:dyDescent="0.2">
      <c r="A1431" s="120" t="s">
        <v>7850</v>
      </c>
      <c r="B1431" s="121" t="s">
        <v>8173</v>
      </c>
      <c r="C1431" s="131">
        <v>258697884</v>
      </c>
      <c r="D1431" s="122" t="s">
        <v>909</v>
      </c>
      <c r="E1431" s="120" t="s">
        <v>8475</v>
      </c>
      <c r="F1431" s="122" t="s">
        <v>926</v>
      </c>
      <c r="G1431" s="121" t="s">
        <v>927</v>
      </c>
      <c r="H1431" s="122">
        <v>2</v>
      </c>
      <c r="I1431" s="123">
        <v>0.01</v>
      </c>
      <c r="J1431" s="120" t="s">
        <v>8174</v>
      </c>
      <c r="K1431" s="131">
        <v>2586978.84</v>
      </c>
      <c r="L1431" s="124">
        <v>42766</v>
      </c>
      <c r="M1431" s="131">
        <v>0</v>
      </c>
      <c r="N1431" s="131">
        <v>0</v>
      </c>
      <c r="P1431" s="132" t="s">
        <v>466</v>
      </c>
    </row>
    <row r="1432" spans="1:16" x14ac:dyDescent="0.2">
      <c r="A1432" s="120" t="s">
        <v>6612</v>
      </c>
      <c r="B1432" s="121" t="s">
        <v>6613</v>
      </c>
      <c r="C1432" s="131">
        <v>18000000</v>
      </c>
      <c r="D1432" s="122" t="s">
        <v>909</v>
      </c>
      <c r="E1432" s="120" t="s">
        <v>466</v>
      </c>
      <c r="F1432" s="122" t="s">
        <v>926</v>
      </c>
      <c r="G1432" s="121" t="s">
        <v>927</v>
      </c>
      <c r="H1432" s="122">
        <v>4</v>
      </c>
      <c r="I1432" s="123">
        <v>0.51</v>
      </c>
      <c r="J1432" s="120" t="s">
        <v>6614</v>
      </c>
      <c r="K1432" s="131">
        <v>9180000</v>
      </c>
      <c r="L1432" s="124">
        <v>42766</v>
      </c>
      <c r="M1432" s="131">
        <v>0</v>
      </c>
      <c r="N1432" s="131">
        <v>0</v>
      </c>
      <c r="P1432" s="132" t="s">
        <v>466</v>
      </c>
    </row>
    <row r="1433" spans="1:16" x14ac:dyDescent="0.2">
      <c r="A1433" s="120" t="s">
        <v>6136</v>
      </c>
      <c r="B1433" s="121" t="s">
        <v>6613</v>
      </c>
      <c r="C1433" s="131">
        <v>86088064.620000005</v>
      </c>
      <c r="D1433" s="122" t="s">
        <v>909</v>
      </c>
      <c r="E1433" s="120" t="s">
        <v>466</v>
      </c>
      <c r="F1433" s="122" t="s">
        <v>926</v>
      </c>
      <c r="G1433" s="121" t="s">
        <v>927</v>
      </c>
      <c r="H1433" s="122">
        <v>4</v>
      </c>
      <c r="I1433" s="123">
        <v>0.51</v>
      </c>
      <c r="J1433" s="120" t="s">
        <v>6615</v>
      </c>
      <c r="K1433" s="131">
        <v>43904912.960000001</v>
      </c>
      <c r="L1433" s="124">
        <v>42766</v>
      </c>
      <c r="M1433" s="131">
        <v>0</v>
      </c>
      <c r="N1433" s="131">
        <v>0</v>
      </c>
      <c r="P1433" s="132" t="s">
        <v>466</v>
      </c>
    </row>
    <row r="1434" spans="1:16" x14ac:dyDescent="0.2">
      <c r="A1434" s="120" t="s">
        <v>3439</v>
      </c>
      <c r="B1434" s="121" t="s">
        <v>3561</v>
      </c>
      <c r="C1434" s="131">
        <v>154032163.94</v>
      </c>
      <c r="D1434" s="122" t="s">
        <v>909</v>
      </c>
      <c r="E1434" s="120" t="s">
        <v>3405</v>
      </c>
      <c r="F1434" s="122" t="s">
        <v>926</v>
      </c>
      <c r="G1434" s="121" t="s">
        <v>927</v>
      </c>
      <c r="H1434" s="122">
        <v>5</v>
      </c>
      <c r="I1434" s="123">
        <v>1</v>
      </c>
      <c r="J1434" s="120" t="s">
        <v>3562</v>
      </c>
      <c r="K1434" s="131">
        <v>154032163.94</v>
      </c>
      <c r="L1434" s="124">
        <v>42766</v>
      </c>
      <c r="M1434" s="131">
        <v>0</v>
      </c>
      <c r="N1434" s="131">
        <v>0</v>
      </c>
      <c r="P1434" s="132" t="s">
        <v>466</v>
      </c>
    </row>
    <row r="1435" spans="1:16" x14ac:dyDescent="0.2">
      <c r="A1435" s="120" t="s">
        <v>6836</v>
      </c>
      <c r="B1435" s="121" t="s">
        <v>7540</v>
      </c>
      <c r="C1435" s="131">
        <v>67466075.909999996</v>
      </c>
      <c r="D1435" s="122" t="s">
        <v>909</v>
      </c>
      <c r="E1435" s="120" t="s">
        <v>4612</v>
      </c>
      <c r="F1435" s="122" t="s">
        <v>926</v>
      </c>
      <c r="G1435" s="121" t="s">
        <v>927</v>
      </c>
      <c r="H1435" s="122">
        <v>4</v>
      </c>
      <c r="I1435" s="123">
        <v>0.51</v>
      </c>
      <c r="J1435" s="120" t="s">
        <v>7541</v>
      </c>
      <c r="K1435" s="131">
        <v>34407698.710000001</v>
      </c>
      <c r="L1435" s="124">
        <v>42766</v>
      </c>
      <c r="M1435" s="131">
        <v>0</v>
      </c>
      <c r="N1435" s="131">
        <v>0</v>
      </c>
      <c r="P1435" s="132" t="s">
        <v>466</v>
      </c>
    </row>
    <row r="1436" spans="1:16" x14ac:dyDescent="0.2">
      <c r="A1436" s="120" t="s">
        <v>6833</v>
      </c>
      <c r="B1436" s="121" t="s">
        <v>7542</v>
      </c>
      <c r="C1436" s="131">
        <v>84289233.900000006</v>
      </c>
      <c r="D1436" s="122" t="s">
        <v>909</v>
      </c>
      <c r="E1436" s="120" t="s">
        <v>4612</v>
      </c>
      <c r="F1436" s="122" t="s">
        <v>926</v>
      </c>
      <c r="G1436" s="121" t="s">
        <v>927</v>
      </c>
      <c r="H1436" s="122">
        <v>4</v>
      </c>
      <c r="I1436" s="123">
        <v>0.51</v>
      </c>
      <c r="J1436" s="120" t="s">
        <v>7543</v>
      </c>
      <c r="K1436" s="131">
        <v>42987509.289999999</v>
      </c>
      <c r="L1436" s="124">
        <v>42766</v>
      </c>
      <c r="M1436" s="131">
        <v>0</v>
      </c>
      <c r="N1436" s="131">
        <v>0</v>
      </c>
      <c r="P1436" s="132" t="s">
        <v>466</v>
      </c>
    </row>
    <row r="1437" spans="1:16" x14ac:dyDescent="0.2">
      <c r="A1437" s="120" t="s">
        <v>3412</v>
      </c>
      <c r="B1437" s="121" t="s">
        <v>3563</v>
      </c>
      <c r="C1437" s="131">
        <v>110105334.98999999</v>
      </c>
      <c r="D1437" s="122" t="s">
        <v>909</v>
      </c>
      <c r="E1437" s="120" t="s">
        <v>3405</v>
      </c>
      <c r="F1437" s="122" t="s">
        <v>926</v>
      </c>
      <c r="G1437" s="121" t="s">
        <v>927</v>
      </c>
      <c r="H1437" s="122">
        <v>5</v>
      </c>
      <c r="I1437" s="123">
        <v>1</v>
      </c>
      <c r="J1437" s="120" t="s">
        <v>3564</v>
      </c>
      <c r="K1437" s="131">
        <v>110105334.98999999</v>
      </c>
      <c r="L1437" s="124">
        <v>42766</v>
      </c>
      <c r="M1437" s="131">
        <v>0</v>
      </c>
      <c r="N1437" s="131">
        <v>0</v>
      </c>
      <c r="P1437" s="132" t="s">
        <v>466</v>
      </c>
    </row>
    <row r="1438" spans="1:16" x14ac:dyDescent="0.2">
      <c r="A1438" s="120" t="s">
        <v>3475</v>
      </c>
      <c r="B1438" s="121" t="s">
        <v>3565</v>
      </c>
      <c r="C1438" s="131">
        <v>5155140.33</v>
      </c>
      <c r="D1438" s="122" t="s">
        <v>909</v>
      </c>
      <c r="E1438" s="120" t="s">
        <v>3405</v>
      </c>
      <c r="F1438" s="122" t="s">
        <v>926</v>
      </c>
      <c r="G1438" s="121" t="s">
        <v>927</v>
      </c>
      <c r="H1438" s="122">
        <v>5</v>
      </c>
      <c r="I1438" s="123">
        <v>1</v>
      </c>
      <c r="J1438" s="120" t="s">
        <v>3566</v>
      </c>
      <c r="K1438" s="131">
        <v>5155140.33</v>
      </c>
      <c r="L1438" s="124">
        <v>42766</v>
      </c>
      <c r="M1438" s="131">
        <v>0</v>
      </c>
      <c r="N1438" s="131">
        <v>0</v>
      </c>
      <c r="P1438" s="132" t="s">
        <v>466</v>
      </c>
    </row>
    <row r="1439" spans="1:16" x14ac:dyDescent="0.2">
      <c r="A1439" s="120" t="s">
        <v>3440</v>
      </c>
      <c r="B1439" s="121" t="s">
        <v>3567</v>
      </c>
      <c r="C1439" s="131">
        <v>12886106.220000001</v>
      </c>
      <c r="D1439" s="122" t="s">
        <v>909</v>
      </c>
      <c r="E1439" s="120" t="s">
        <v>3405</v>
      </c>
      <c r="F1439" s="122" t="s">
        <v>926</v>
      </c>
      <c r="G1439" s="121" t="s">
        <v>927</v>
      </c>
      <c r="H1439" s="122">
        <v>5</v>
      </c>
      <c r="I1439" s="123">
        <v>1</v>
      </c>
      <c r="J1439" s="120" t="s">
        <v>3568</v>
      </c>
      <c r="K1439" s="131">
        <v>12886106.220000001</v>
      </c>
      <c r="L1439" s="124">
        <v>42766</v>
      </c>
      <c r="M1439" s="131">
        <v>0</v>
      </c>
      <c r="N1439" s="131">
        <v>0</v>
      </c>
      <c r="P1439" s="132" t="s">
        <v>466</v>
      </c>
    </row>
    <row r="1440" spans="1:16" x14ac:dyDescent="0.2">
      <c r="A1440" s="120" t="s">
        <v>6834</v>
      </c>
      <c r="B1440" s="121" t="s">
        <v>7544</v>
      </c>
      <c r="C1440" s="131">
        <v>11933035.800000001</v>
      </c>
      <c r="D1440" s="122" t="s">
        <v>909</v>
      </c>
      <c r="E1440" s="120" t="s">
        <v>4612</v>
      </c>
      <c r="F1440" s="122" t="s">
        <v>926</v>
      </c>
      <c r="G1440" s="121" t="s">
        <v>927</v>
      </c>
      <c r="H1440" s="122">
        <v>4</v>
      </c>
      <c r="I1440" s="123">
        <v>0.51</v>
      </c>
      <c r="J1440" s="120" t="s">
        <v>7545</v>
      </c>
      <c r="K1440" s="131">
        <v>6085848.2599999998</v>
      </c>
      <c r="L1440" s="124">
        <v>42766</v>
      </c>
      <c r="M1440" s="131">
        <v>0</v>
      </c>
      <c r="N1440" s="131">
        <v>0</v>
      </c>
      <c r="P1440" s="132" t="s">
        <v>466</v>
      </c>
    </row>
    <row r="1441" spans="1:18" x14ac:dyDescent="0.2">
      <c r="A1441" s="120" t="s">
        <v>6832</v>
      </c>
      <c r="B1441" s="121" t="s">
        <v>7546</v>
      </c>
      <c r="C1441" s="131">
        <v>95654732.120000005</v>
      </c>
      <c r="D1441" s="122" t="s">
        <v>909</v>
      </c>
      <c r="E1441" s="120" t="s">
        <v>4612</v>
      </c>
      <c r="F1441" s="122" t="s">
        <v>926</v>
      </c>
      <c r="G1441" s="121" t="s">
        <v>927</v>
      </c>
      <c r="H1441" s="122">
        <v>4</v>
      </c>
      <c r="I1441" s="123">
        <v>0.51</v>
      </c>
      <c r="J1441" s="120" t="s">
        <v>7547</v>
      </c>
      <c r="K1441" s="131">
        <v>48783913.380000003</v>
      </c>
      <c r="L1441" s="124">
        <v>42766</v>
      </c>
      <c r="M1441" s="131">
        <v>0</v>
      </c>
      <c r="N1441" s="131">
        <v>0</v>
      </c>
      <c r="P1441" s="132" t="s">
        <v>466</v>
      </c>
    </row>
    <row r="1442" spans="1:18" x14ac:dyDescent="0.2">
      <c r="A1442" s="120" t="s">
        <v>3411</v>
      </c>
      <c r="B1442" s="121" t="s">
        <v>3569</v>
      </c>
      <c r="C1442" s="131">
        <v>68201743.989999995</v>
      </c>
      <c r="D1442" s="122" t="s">
        <v>909</v>
      </c>
      <c r="E1442" s="120" t="s">
        <v>3405</v>
      </c>
      <c r="F1442" s="122" t="s">
        <v>926</v>
      </c>
      <c r="G1442" s="121" t="s">
        <v>927</v>
      </c>
      <c r="H1442" s="122">
        <v>5</v>
      </c>
      <c r="I1442" s="123">
        <v>1</v>
      </c>
      <c r="J1442" s="120" t="s">
        <v>3570</v>
      </c>
      <c r="K1442" s="131">
        <v>68201743.989999995</v>
      </c>
      <c r="L1442" s="124">
        <v>42766</v>
      </c>
      <c r="M1442" s="131">
        <v>0</v>
      </c>
      <c r="N1442" s="131">
        <v>0</v>
      </c>
      <c r="P1442" s="132" t="s">
        <v>466</v>
      </c>
    </row>
    <row r="1443" spans="1:18" x14ac:dyDescent="0.2">
      <c r="A1443" s="120" t="s">
        <v>6616</v>
      </c>
      <c r="B1443" s="121" t="s">
        <v>4450</v>
      </c>
      <c r="C1443" s="131">
        <v>1970000</v>
      </c>
      <c r="D1443" s="122" t="s">
        <v>909</v>
      </c>
      <c r="E1443" s="120" t="s">
        <v>4588</v>
      </c>
      <c r="F1443" s="122" t="s">
        <v>926</v>
      </c>
      <c r="G1443" s="121" t="s">
        <v>927</v>
      </c>
      <c r="H1443" s="122">
        <v>3</v>
      </c>
      <c r="I1443" s="123">
        <v>0.25</v>
      </c>
      <c r="J1443" s="120" t="s">
        <v>6617</v>
      </c>
      <c r="K1443" s="131">
        <v>492500</v>
      </c>
      <c r="L1443" s="124">
        <v>42766</v>
      </c>
      <c r="M1443" s="131">
        <v>0</v>
      </c>
      <c r="N1443" s="131">
        <v>0</v>
      </c>
      <c r="P1443" s="132" t="s">
        <v>466</v>
      </c>
    </row>
    <row r="1444" spans="1:18" x14ac:dyDescent="0.2">
      <c r="A1444" s="120" t="s">
        <v>3450</v>
      </c>
      <c r="B1444" s="121" t="s">
        <v>3571</v>
      </c>
      <c r="C1444" s="131">
        <v>8610934.0700000003</v>
      </c>
      <c r="D1444" s="122" t="s">
        <v>909</v>
      </c>
      <c r="E1444" s="120" t="s">
        <v>3405</v>
      </c>
      <c r="F1444" s="122" t="s">
        <v>926</v>
      </c>
      <c r="G1444" s="121" t="s">
        <v>927</v>
      </c>
      <c r="H1444" s="122">
        <v>5</v>
      </c>
      <c r="I1444" s="123">
        <v>1</v>
      </c>
      <c r="J1444" s="120" t="s">
        <v>3572</v>
      </c>
      <c r="K1444" s="131">
        <v>8610934.0700000003</v>
      </c>
      <c r="L1444" s="124">
        <v>42766</v>
      </c>
      <c r="M1444" s="131">
        <v>0</v>
      </c>
      <c r="N1444" s="131">
        <v>0</v>
      </c>
      <c r="P1444" s="132" t="s">
        <v>466</v>
      </c>
    </row>
    <row r="1445" spans="1:18" x14ac:dyDescent="0.2">
      <c r="A1445" s="120" t="s">
        <v>3413</v>
      </c>
      <c r="B1445" s="121" t="s">
        <v>3573</v>
      </c>
      <c r="C1445" s="131">
        <v>31806224.93</v>
      </c>
      <c r="D1445" s="122" t="s">
        <v>909</v>
      </c>
      <c r="E1445" s="120" t="s">
        <v>3405</v>
      </c>
      <c r="F1445" s="122" t="s">
        <v>926</v>
      </c>
      <c r="G1445" s="121" t="s">
        <v>927</v>
      </c>
      <c r="H1445" s="122">
        <v>5</v>
      </c>
      <c r="I1445" s="123">
        <v>1</v>
      </c>
      <c r="J1445" s="120" t="s">
        <v>3574</v>
      </c>
      <c r="K1445" s="131">
        <v>31806224.93</v>
      </c>
      <c r="L1445" s="124">
        <v>42766</v>
      </c>
      <c r="M1445" s="131">
        <v>0</v>
      </c>
      <c r="N1445" s="131">
        <v>0</v>
      </c>
      <c r="P1445" s="132" t="s">
        <v>466</v>
      </c>
    </row>
    <row r="1446" spans="1:18" x14ac:dyDescent="0.2">
      <c r="A1446" s="120" t="s">
        <v>6837</v>
      </c>
      <c r="B1446" s="121" t="s">
        <v>7548</v>
      </c>
      <c r="C1446" s="131">
        <v>122386679.38</v>
      </c>
      <c r="D1446" s="122" t="s">
        <v>909</v>
      </c>
      <c r="E1446" s="120" t="s">
        <v>4612</v>
      </c>
      <c r="F1446" s="122" t="s">
        <v>926</v>
      </c>
      <c r="G1446" s="121" t="s">
        <v>927</v>
      </c>
      <c r="H1446" s="122">
        <v>4</v>
      </c>
      <c r="I1446" s="123">
        <v>0.51</v>
      </c>
      <c r="J1446" s="120" t="s">
        <v>7549</v>
      </c>
      <c r="K1446" s="131">
        <v>62417206.479999997</v>
      </c>
      <c r="L1446" s="124">
        <v>42766</v>
      </c>
      <c r="M1446" s="131">
        <v>0</v>
      </c>
      <c r="N1446" s="131">
        <v>0</v>
      </c>
      <c r="P1446" s="132" t="s">
        <v>466</v>
      </c>
    </row>
    <row r="1447" spans="1:18" x14ac:dyDescent="0.2">
      <c r="A1447" s="120" t="s">
        <v>6835</v>
      </c>
      <c r="B1447" s="121" t="s">
        <v>7550</v>
      </c>
      <c r="C1447" s="131">
        <v>475085526.88999999</v>
      </c>
      <c r="D1447" s="122" t="s">
        <v>909</v>
      </c>
      <c r="E1447" s="120" t="s">
        <v>4612</v>
      </c>
      <c r="F1447" s="122" t="s">
        <v>926</v>
      </c>
      <c r="G1447" s="121" t="s">
        <v>927</v>
      </c>
      <c r="H1447" s="122">
        <v>4</v>
      </c>
      <c r="I1447" s="123">
        <v>0.51</v>
      </c>
      <c r="J1447" s="120" t="s">
        <v>7551</v>
      </c>
      <c r="K1447" s="131">
        <v>242293618.71000001</v>
      </c>
      <c r="L1447" s="124">
        <v>42766</v>
      </c>
      <c r="M1447" s="131">
        <v>0</v>
      </c>
      <c r="N1447" s="131">
        <v>0</v>
      </c>
      <c r="P1447" s="132" t="s">
        <v>466</v>
      </c>
    </row>
    <row r="1448" spans="1:18" x14ac:dyDescent="0.2">
      <c r="A1448" s="120" t="s">
        <v>2509</v>
      </c>
      <c r="B1448" s="121" t="s">
        <v>1469</v>
      </c>
      <c r="C1448" s="131">
        <v>602145161.29999995</v>
      </c>
      <c r="D1448" s="122" t="s">
        <v>909</v>
      </c>
      <c r="E1448" s="120" t="s">
        <v>1476</v>
      </c>
      <c r="F1448" s="122" t="s">
        <v>926</v>
      </c>
      <c r="G1448" s="121" t="s">
        <v>927</v>
      </c>
      <c r="H1448" s="122">
        <v>5</v>
      </c>
      <c r="I1448" s="123">
        <v>1</v>
      </c>
      <c r="J1448" s="120" t="s">
        <v>2510</v>
      </c>
      <c r="K1448" s="131">
        <v>602145161.29999995</v>
      </c>
      <c r="L1448" s="124">
        <v>42766</v>
      </c>
      <c r="M1448" s="131">
        <v>0</v>
      </c>
      <c r="N1448" s="131">
        <v>0</v>
      </c>
      <c r="P1448" s="132" t="s">
        <v>466</v>
      </c>
    </row>
    <row r="1449" spans="1:18" x14ac:dyDescent="0.2">
      <c r="A1449" s="120" t="s">
        <v>3495</v>
      </c>
      <c r="B1449" s="121" t="s">
        <v>3575</v>
      </c>
      <c r="C1449" s="131">
        <v>1009842.45</v>
      </c>
      <c r="D1449" s="122" t="s">
        <v>909</v>
      </c>
      <c r="E1449" s="120" t="s">
        <v>3405</v>
      </c>
      <c r="F1449" s="122" t="s">
        <v>926</v>
      </c>
      <c r="G1449" s="121" t="s">
        <v>927</v>
      </c>
      <c r="H1449" s="122">
        <v>5</v>
      </c>
      <c r="I1449" s="123">
        <v>1</v>
      </c>
      <c r="J1449" s="120" t="s">
        <v>3576</v>
      </c>
      <c r="K1449" s="131">
        <v>1009842.45</v>
      </c>
      <c r="L1449" s="124">
        <v>42766</v>
      </c>
      <c r="M1449" s="131">
        <v>0</v>
      </c>
      <c r="N1449" s="131">
        <v>0</v>
      </c>
      <c r="P1449" s="132" t="s">
        <v>466</v>
      </c>
    </row>
    <row r="1450" spans="1:18" x14ac:dyDescent="0.2">
      <c r="A1450" s="120" t="s">
        <v>8175</v>
      </c>
      <c r="B1450" s="121" t="s">
        <v>8176</v>
      </c>
      <c r="C1450" s="131">
        <v>2773.66</v>
      </c>
      <c r="D1450" s="122" t="s">
        <v>909</v>
      </c>
      <c r="E1450" s="120"/>
      <c r="F1450" s="122"/>
      <c r="G1450" s="121"/>
      <c r="H1450" s="122"/>
      <c r="I1450" s="123"/>
      <c r="J1450" s="120" t="s">
        <v>8177</v>
      </c>
      <c r="K1450" s="131">
        <v>27.74</v>
      </c>
      <c r="L1450" s="124">
        <v>42766</v>
      </c>
      <c r="M1450" s="131">
        <v>0</v>
      </c>
      <c r="N1450" s="131">
        <v>0</v>
      </c>
      <c r="P1450" s="132" t="s">
        <v>3578</v>
      </c>
    </row>
    <row r="1451" spans="1:18" x14ac:dyDescent="0.2">
      <c r="A1451" s="120" t="s">
        <v>6120</v>
      </c>
      <c r="B1451" s="121" t="s">
        <v>6618</v>
      </c>
      <c r="C1451" s="131">
        <v>115000000</v>
      </c>
      <c r="D1451" s="122" t="s">
        <v>909</v>
      </c>
      <c r="E1451" s="120" t="s">
        <v>466</v>
      </c>
      <c r="F1451" s="122" t="s">
        <v>926</v>
      </c>
      <c r="G1451" s="121" t="s">
        <v>927</v>
      </c>
      <c r="H1451" s="122">
        <v>4</v>
      </c>
      <c r="I1451" s="123">
        <v>0.7</v>
      </c>
      <c r="J1451" s="120" t="s">
        <v>6619</v>
      </c>
      <c r="K1451" s="131">
        <v>80500000</v>
      </c>
      <c r="L1451" s="124">
        <v>42766</v>
      </c>
      <c r="M1451" s="131">
        <v>0</v>
      </c>
      <c r="N1451" s="131">
        <v>0</v>
      </c>
      <c r="P1451" s="132" t="s">
        <v>466</v>
      </c>
    </row>
    <row r="1452" spans="1:18" x14ac:dyDescent="0.2">
      <c r="A1452" s="120" t="s">
        <v>6061</v>
      </c>
      <c r="B1452" s="121" t="s">
        <v>6620</v>
      </c>
      <c r="C1452" s="131">
        <v>21013590.809999999</v>
      </c>
      <c r="D1452" s="122" t="s">
        <v>909</v>
      </c>
      <c r="E1452" s="120" t="s">
        <v>466</v>
      </c>
      <c r="F1452" s="122" t="s">
        <v>926</v>
      </c>
      <c r="G1452" s="121" t="s">
        <v>927</v>
      </c>
      <c r="H1452" s="122">
        <v>5</v>
      </c>
      <c r="I1452" s="123">
        <v>1</v>
      </c>
      <c r="J1452" s="120" t="s">
        <v>6621</v>
      </c>
      <c r="K1452" s="131">
        <v>21013590.809999999</v>
      </c>
      <c r="L1452" s="124">
        <v>42766</v>
      </c>
      <c r="M1452" s="131">
        <v>0</v>
      </c>
      <c r="N1452" s="131">
        <v>0</v>
      </c>
      <c r="P1452" s="132" t="s">
        <v>466</v>
      </c>
    </row>
    <row r="1453" spans="1:18" x14ac:dyDescent="0.2">
      <c r="A1453" s="120" t="s">
        <v>6079</v>
      </c>
      <c r="B1453" s="121" t="s">
        <v>6622</v>
      </c>
      <c r="C1453" s="131">
        <v>6292793.5899999999</v>
      </c>
      <c r="D1453" s="122" t="s">
        <v>909</v>
      </c>
      <c r="E1453" s="120" t="s">
        <v>466</v>
      </c>
      <c r="F1453" s="122" t="s">
        <v>926</v>
      </c>
      <c r="G1453" s="121" t="s">
        <v>927</v>
      </c>
      <c r="H1453" s="122">
        <v>3</v>
      </c>
      <c r="I1453" s="123">
        <v>0.21</v>
      </c>
      <c r="J1453" s="120" t="s">
        <v>6623</v>
      </c>
      <c r="K1453" s="131">
        <v>1321486.6499999999</v>
      </c>
      <c r="L1453" s="124">
        <v>42766</v>
      </c>
      <c r="M1453" s="131">
        <v>0</v>
      </c>
      <c r="N1453" s="131">
        <v>0</v>
      </c>
      <c r="P1453" s="132" t="s">
        <v>466</v>
      </c>
    </row>
    <row r="1454" spans="1:18" x14ac:dyDescent="0.2">
      <c r="A1454" s="120" t="s">
        <v>6624</v>
      </c>
      <c r="B1454" s="121" t="s">
        <v>6625</v>
      </c>
      <c r="C1454" s="131">
        <v>18211994.559999999</v>
      </c>
      <c r="D1454" s="122" t="s">
        <v>909</v>
      </c>
      <c r="E1454" s="120" t="s">
        <v>466</v>
      </c>
      <c r="F1454" s="122" t="s">
        <v>926</v>
      </c>
      <c r="G1454" s="121" t="s">
        <v>927</v>
      </c>
      <c r="H1454" s="122">
        <v>3</v>
      </c>
      <c r="I1454" s="123">
        <v>0.21</v>
      </c>
      <c r="J1454" s="120" t="s">
        <v>6626</v>
      </c>
      <c r="K1454" s="131">
        <v>3824518.86</v>
      </c>
      <c r="L1454" s="124">
        <v>42766</v>
      </c>
      <c r="M1454" s="131">
        <v>0</v>
      </c>
      <c r="N1454" s="131">
        <v>0</v>
      </c>
      <c r="P1454" s="132" t="s">
        <v>466</v>
      </c>
    </row>
    <row r="1455" spans="1:18" x14ac:dyDescent="0.2">
      <c r="A1455" s="120" t="s">
        <v>6036</v>
      </c>
      <c r="B1455" s="121" t="s">
        <v>6627</v>
      </c>
      <c r="C1455" s="131">
        <v>227466928.27000001</v>
      </c>
      <c r="D1455" s="122" t="s">
        <v>909</v>
      </c>
      <c r="E1455" s="120" t="s">
        <v>466</v>
      </c>
      <c r="F1455" s="122" t="s">
        <v>926</v>
      </c>
      <c r="G1455" s="121" t="s">
        <v>927</v>
      </c>
      <c r="H1455" s="122">
        <v>5</v>
      </c>
      <c r="I1455" s="123">
        <v>1</v>
      </c>
      <c r="J1455" s="120" t="s">
        <v>6628</v>
      </c>
      <c r="K1455" s="131">
        <v>227466928.27000001</v>
      </c>
      <c r="L1455" s="124">
        <v>42766</v>
      </c>
      <c r="M1455" s="131">
        <v>0</v>
      </c>
      <c r="N1455" s="131">
        <v>0</v>
      </c>
      <c r="P1455" s="132" t="s">
        <v>466</v>
      </c>
    </row>
    <row r="1456" spans="1:18" x14ac:dyDescent="0.2">
      <c r="A1456" s="120" t="s">
        <v>1425</v>
      </c>
      <c r="B1456" s="121" t="s">
        <v>1508</v>
      </c>
      <c r="C1456" s="131">
        <v>175557804.03</v>
      </c>
      <c r="D1456" s="122" t="s">
        <v>909</v>
      </c>
      <c r="E1456" s="120" t="s">
        <v>1444</v>
      </c>
      <c r="F1456" s="122" t="s">
        <v>926</v>
      </c>
      <c r="G1456" s="121" t="s">
        <v>927</v>
      </c>
      <c r="H1456" s="122">
        <v>5</v>
      </c>
      <c r="I1456" s="123">
        <v>1</v>
      </c>
      <c r="J1456" s="120" t="s">
        <v>1426</v>
      </c>
      <c r="K1456" s="131">
        <v>158002023.63</v>
      </c>
      <c r="L1456" s="124">
        <v>42766</v>
      </c>
      <c r="M1456" s="131">
        <v>0</v>
      </c>
      <c r="N1456" s="131">
        <v>93282951</v>
      </c>
      <c r="P1456" s="132" t="s">
        <v>466</v>
      </c>
      <c r="Q1456" s="108">
        <v>0</v>
      </c>
      <c r="R1456" s="108">
        <v>0</v>
      </c>
    </row>
    <row r="1457" spans="1:18" x14ac:dyDescent="0.2">
      <c r="A1457" s="120" t="s">
        <v>2330</v>
      </c>
      <c r="B1457" s="121" t="s">
        <v>2395</v>
      </c>
      <c r="C1457" s="131">
        <v>45000000</v>
      </c>
      <c r="D1457" s="122" t="s">
        <v>909</v>
      </c>
      <c r="E1457" s="120" t="s">
        <v>2445</v>
      </c>
      <c r="F1457" s="122" t="s">
        <v>926</v>
      </c>
      <c r="G1457" s="121" t="s">
        <v>927</v>
      </c>
      <c r="H1457" s="122">
        <v>5</v>
      </c>
      <c r="I1457" s="123">
        <v>1</v>
      </c>
      <c r="J1457" s="120" t="s">
        <v>2396</v>
      </c>
      <c r="K1457" s="131">
        <v>44100000</v>
      </c>
      <c r="L1457" s="124">
        <v>42766</v>
      </c>
      <c r="M1457" s="131">
        <v>0</v>
      </c>
      <c r="N1457" s="131">
        <v>7948987</v>
      </c>
      <c r="P1457" s="132" t="s">
        <v>466</v>
      </c>
      <c r="Q1457" s="108">
        <v>0</v>
      </c>
      <c r="R1457" s="108">
        <v>0</v>
      </c>
    </row>
    <row r="1458" spans="1:18" x14ac:dyDescent="0.2">
      <c r="A1458" s="120" t="s">
        <v>2689</v>
      </c>
      <c r="B1458" s="121" t="s">
        <v>2767</v>
      </c>
      <c r="C1458" s="131">
        <v>59999632</v>
      </c>
      <c r="D1458" s="122" t="s">
        <v>909</v>
      </c>
      <c r="E1458" s="120" t="s">
        <v>2796</v>
      </c>
      <c r="F1458" s="122" t="s">
        <v>926</v>
      </c>
      <c r="G1458" s="121" t="s">
        <v>927</v>
      </c>
      <c r="H1458" s="122">
        <v>5</v>
      </c>
      <c r="I1458" s="123">
        <v>1</v>
      </c>
      <c r="J1458" s="120" t="s">
        <v>2768</v>
      </c>
      <c r="K1458" s="131">
        <v>59999632</v>
      </c>
      <c r="L1458" s="124">
        <v>42766</v>
      </c>
      <c r="M1458" s="131">
        <v>0</v>
      </c>
      <c r="N1458" s="131">
        <v>0</v>
      </c>
      <c r="P1458" s="132" t="s">
        <v>466</v>
      </c>
    </row>
    <row r="1459" spans="1:18" x14ac:dyDescent="0.2">
      <c r="A1459" s="120" t="s">
        <v>3006</v>
      </c>
      <c r="B1459" s="121" t="s">
        <v>1743</v>
      </c>
      <c r="C1459" s="131">
        <v>886757173.29999995</v>
      </c>
      <c r="D1459" s="122" t="s">
        <v>909</v>
      </c>
      <c r="E1459" s="120" t="s">
        <v>1762</v>
      </c>
      <c r="F1459" s="122" t="s">
        <v>926</v>
      </c>
      <c r="G1459" s="121" t="s">
        <v>927</v>
      </c>
      <c r="H1459" s="122">
        <v>5</v>
      </c>
      <c r="I1459" s="123">
        <v>1</v>
      </c>
      <c r="J1459" s="120" t="s">
        <v>3181</v>
      </c>
      <c r="K1459" s="131">
        <v>886757173.29999995</v>
      </c>
      <c r="L1459" s="124">
        <v>42766</v>
      </c>
      <c r="M1459" s="131">
        <v>0</v>
      </c>
      <c r="N1459" s="131">
        <v>0</v>
      </c>
      <c r="P1459" s="132" t="s">
        <v>466</v>
      </c>
    </row>
    <row r="1460" spans="1:18" x14ac:dyDescent="0.2">
      <c r="A1460" s="120" t="s">
        <v>3099</v>
      </c>
      <c r="B1460" s="121" t="s">
        <v>3666</v>
      </c>
      <c r="C1460" s="131">
        <v>65000000</v>
      </c>
      <c r="D1460" s="122" t="s">
        <v>909</v>
      </c>
      <c r="E1460" s="120" t="s">
        <v>3223</v>
      </c>
      <c r="F1460" s="122" t="s">
        <v>926</v>
      </c>
      <c r="G1460" s="121" t="s">
        <v>927</v>
      </c>
      <c r="H1460" s="122">
        <v>5</v>
      </c>
      <c r="I1460" s="123">
        <v>1</v>
      </c>
      <c r="J1460" s="120" t="s">
        <v>3182</v>
      </c>
      <c r="K1460" s="131">
        <v>65000000</v>
      </c>
      <c r="L1460" s="124">
        <v>42766</v>
      </c>
      <c r="M1460" s="131">
        <v>0</v>
      </c>
      <c r="N1460" s="131">
        <v>0</v>
      </c>
      <c r="P1460" s="132" t="s">
        <v>466</v>
      </c>
    </row>
    <row r="1461" spans="1:18" x14ac:dyDescent="0.2">
      <c r="A1461" s="120" t="s">
        <v>3275</v>
      </c>
      <c r="B1461" s="121" t="s">
        <v>3345</v>
      </c>
      <c r="C1461" s="131">
        <v>238707279.13999999</v>
      </c>
      <c r="D1461" s="122" t="s">
        <v>909</v>
      </c>
      <c r="E1461" s="120" t="s">
        <v>3404</v>
      </c>
      <c r="F1461" s="122" t="s">
        <v>926</v>
      </c>
      <c r="G1461" s="121" t="s">
        <v>927</v>
      </c>
      <c r="H1461" s="122">
        <v>4</v>
      </c>
      <c r="I1461" s="123">
        <v>0.96</v>
      </c>
      <c r="J1461" s="120" t="s">
        <v>3346</v>
      </c>
      <c r="K1461" s="131">
        <v>229158987.97</v>
      </c>
      <c r="L1461" s="124">
        <v>42766</v>
      </c>
      <c r="M1461" s="131">
        <v>0</v>
      </c>
      <c r="N1461" s="131">
        <v>59828000</v>
      </c>
      <c r="P1461" s="132" t="s">
        <v>466</v>
      </c>
      <c r="Q1461" s="108">
        <v>0</v>
      </c>
      <c r="R1461" s="108">
        <v>0</v>
      </c>
    </row>
    <row r="1462" spans="1:18" x14ac:dyDescent="0.2">
      <c r="A1462" s="120" t="s">
        <v>3644</v>
      </c>
      <c r="B1462" s="121" t="s">
        <v>2993</v>
      </c>
      <c r="C1462" s="131">
        <v>117257422.78</v>
      </c>
      <c r="D1462" s="122" t="s">
        <v>909</v>
      </c>
      <c r="E1462" s="120" t="s">
        <v>1517</v>
      </c>
      <c r="F1462" s="122" t="s">
        <v>926</v>
      </c>
      <c r="G1462" s="121" t="s">
        <v>927</v>
      </c>
      <c r="H1462" s="122">
        <v>5</v>
      </c>
      <c r="I1462" s="123">
        <v>1</v>
      </c>
      <c r="J1462" s="120" t="s">
        <v>3667</v>
      </c>
      <c r="K1462" s="131">
        <v>117257422.78</v>
      </c>
      <c r="L1462" s="124">
        <v>42766</v>
      </c>
      <c r="M1462" s="131">
        <v>0</v>
      </c>
      <c r="N1462" s="131">
        <v>0</v>
      </c>
      <c r="P1462" s="132" t="s">
        <v>466</v>
      </c>
    </row>
    <row r="1463" spans="1:18" x14ac:dyDescent="0.2">
      <c r="A1463" s="120" t="s">
        <v>4392</v>
      </c>
      <c r="B1463" s="121" t="s">
        <v>3555</v>
      </c>
      <c r="C1463" s="131">
        <v>89986560.549999997</v>
      </c>
      <c r="D1463" s="122" t="s">
        <v>909</v>
      </c>
      <c r="E1463" s="120" t="s">
        <v>1607</v>
      </c>
      <c r="F1463" s="122" t="s">
        <v>926</v>
      </c>
      <c r="G1463" s="121" t="s">
        <v>927</v>
      </c>
      <c r="H1463" s="122">
        <v>5</v>
      </c>
      <c r="I1463" s="123">
        <v>1</v>
      </c>
      <c r="J1463" s="120" t="s">
        <v>4549</v>
      </c>
      <c r="K1463" s="131">
        <v>89986560.549999997</v>
      </c>
      <c r="L1463" s="124">
        <v>42766</v>
      </c>
      <c r="M1463" s="131">
        <v>0</v>
      </c>
      <c r="N1463" s="131">
        <v>0</v>
      </c>
      <c r="P1463" s="132" t="s">
        <v>466</v>
      </c>
    </row>
    <row r="1464" spans="1:18" x14ac:dyDescent="0.2">
      <c r="A1464" s="120" t="s">
        <v>5317</v>
      </c>
      <c r="B1464" s="121" t="s">
        <v>5318</v>
      </c>
      <c r="C1464" s="131">
        <v>24000000</v>
      </c>
      <c r="D1464" s="122" t="s">
        <v>909</v>
      </c>
      <c r="E1464" s="120" t="s">
        <v>5364</v>
      </c>
      <c r="F1464" s="122" t="s">
        <v>926</v>
      </c>
      <c r="G1464" s="121" t="s">
        <v>927</v>
      </c>
      <c r="H1464" s="122">
        <v>4</v>
      </c>
      <c r="I1464" s="123">
        <v>0.55000000000000004</v>
      </c>
      <c r="J1464" s="120" t="s">
        <v>5319</v>
      </c>
      <c r="K1464" s="131">
        <v>13200000</v>
      </c>
      <c r="L1464" s="124">
        <v>42766</v>
      </c>
      <c r="M1464" s="131">
        <v>0</v>
      </c>
      <c r="N1464" s="131">
        <v>0</v>
      </c>
      <c r="P1464" s="132" t="s">
        <v>466</v>
      </c>
    </row>
    <row r="1465" spans="1:18" x14ac:dyDescent="0.2">
      <c r="A1465" s="120" t="s">
        <v>5320</v>
      </c>
      <c r="B1465" s="121" t="s">
        <v>5321</v>
      </c>
      <c r="C1465" s="131">
        <v>40000000</v>
      </c>
      <c r="D1465" s="122" t="s">
        <v>909</v>
      </c>
      <c r="E1465" s="120" t="s">
        <v>5364</v>
      </c>
      <c r="F1465" s="122" t="s">
        <v>926</v>
      </c>
      <c r="G1465" s="121" t="s">
        <v>927</v>
      </c>
      <c r="H1465" s="122">
        <v>4</v>
      </c>
      <c r="I1465" s="123">
        <v>0.55000000000000004</v>
      </c>
      <c r="J1465" s="120" t="s">
        <v>5322</v>
      </c>
      <c r="K1465" s="131">
        <v>22000000</v>
      </c>
      <c r="L1465" s="124">
        <v>42766</v>
      </c>
      <c r="M1465" s="131">
        <v>0</v>
      </c>
      <c r="N1465" s="131">
        <v>0</v>
      </c>
      <c r="P1465" s="132" t="s">
        <v>466</v>
      </c>
    </row>
    <row r="1466" spans="1:18" x14ac:dyDescent="0.2">
      <c r="A1466" s="120" t="s">
        <v>5730</v>
      </c>
      <c r="B1466" s="121" t="s">
        <v>5895</v>
      </c>
      <c r="C1466" s="131">
        <v>46000000</v>
      </c>
      <c r="D1466" s="122" t="s">
        <v>909</v>
      </c>
      <c r="E1466" s="120" t="s">
        <v>5915</v>
      </c>
      <c r="F1466" s="122" t="s">
        <v>926</v>
      </c>
      <c r="G1466" s="121" t="s">
        <v>927</v>
      </c>
      <c r="H1466" s="122">
        <v>4</v>
      </c>
      <c r="I1466" s="123">
        <v>0.55000000000000004</v>
      </c>
      <c r="J1466" s="120" t="s">
        <v>5896</v>
      </c>
      <c r="K1466" s="131">
        <v>25300000</v>
      </c>
      <c r="L1466" s="124">
        <v>42766</v>
      </c>
      <c r="M1466" s="131">
        <v>0</v>
      </c>
      <c r="N1466" s="131">
        <v>0</v>
      </c>
      <c r="P1466" s="132" t="s">
        <v>466</v>
      </c>
    </row>
    <row r="1467" spans="1:18" x14ac:dyDescent="0.2">
      <c r="A1467" s="120" t="s">
        <v>1146</v>
      </c>
      <c r="B1467" s="121" t="s">
        <v>1185</v>
      </c>
      <c r="C1467" s="131">
        <v>28720654.030000001</v>
      </c>
      <c r="D1467" s="122" t="s">
        <v>909</v>
      </c>
      <c r="E1467" s="120" t="s">
        <v>1211</v>
      </c>
      <c r="F1467" s="122" t="s">
        <v>926</v>
      </c>
      <c r="G1467" s="121" t="s">
        <v>927</v>
      </c>
      <c r="H1467" s="122">
        <v>5</v>
      </c>
      <c r="I1467" s="123">
        <v>1</v>
      </c>
      <c r="J1467" s="120" t="s">
        <v>1186</v>
      </c>
      <c r="K1467" s="131">
        <v>28720654.030000001</v>
      </c>
      <c r="L1467" s="124">
        <v>42766</v>
      </c>
      <c r="M1467" s="131">
        <v>0</v>
      </c>
      <c r="N1467" s="131">
        <v>0</v>
      </c>
      <c r="P1467" s="132" t="s">
        <v>466</v>
      </c>
    </row>
    <row r="1468" spans="1:18" x14ac:dyDescent="0.2">
      <c r="A1468" s="120" t="s">
        <v>2359</v>
      </c>
      <c r="B1468" s="121" t="s">
        <v>2397</v>
      </c>
      <c r="C1468" s="131">
        <v>480277380.22000003</v>
      </c>
      <c r="D1468" s="122" t="s">
        <v>909</v>
      </c>
      <c r="E1468" s="120" t="s">
        <v>1448</v>
      </c>
      <c r="F1468" s="122" t="s">
        <v>926</v>
      </c>
      <c r="G1468" s="121" t="s">
        <v>927</v>
      </c>
      <c r="H1468" s="122">
        <v>5</v>
      </c>
      <c r="I1468" s="123">
        <v>1</v>
      </c>
      <c r="J1468" s="120" t="s">
        <v>2398</v>
      </c>
      <c r="K1468" s="131">
        <v>480277380.22000003</v>
      </c>
      <c r="L1468" s="124">
        <v>42766</v>
      </c>
      <c r="M1468" s="131">
        <v>0</v>
      </c>
      <c r="N1468" s="131">
        <v>0</v>
      </c>
      <c r="P1468" s="132" t="s">
        <v>466</v>
      </c>
    </row>
    <row r="1469" spans="1:18" x14ac:dyDescent="0.2">
      <c r="A1469" s="120" t="s">
        <v>2654</v>
      </c>
      <c r="B1469" s="121" t="s">
        <v>2655</v>
      </c>
      <c r="C1469" s="131">
        <v>56903672.329999998</v>
      </c>
      <c r="D1469" s="122" t="s">
        <v>909</v>
      </c>
      <c r="E1469" s="120" t="s">
        <v>2666</v>
      </c>
      <c r="F1469" s="122" t="s">
        <v>926</v>
      </c>
      <c r="G1469" s="121" t="s">
        <v>927</v>
      </c>
      <c r="H1469" s="122">
        <v>5</v>
      </c>
      <c r="I1469" s="123">
        <v>1</v>
      </c>
      <c r="J1469" s="120" t="s">
        <v>2656</v>
      </c>
      <c r="K1469" s="131">
        <v>49506194.93</v>
      </c>
      <c r="L1469" s="124">
        <v>42766</v>
      </c>
      <c r="M1469" s="131">
        <v>0</v>
      </c>
      <c r="N1469" s="131">
        <v>0</v>
      </c>
      <c r="P1469" s="132" t="s">
        <v>466</v>
      </c>
    </row>
    <row r="1470" spans="1:18" x14ac:dyDescent="0.2">
      <c r="A1470" s="120" t="s">
        <v>3312</v>
      </c>
      <c r="B1470" s="121" t="s">
        <v>1594</v>
      </c>
      <c r="C1470" s="131">
        <v>9505529709.4200001</v>
      </c>
      <c r="D1470" s="122" t="s">
        <v>909</v>
      </c>
      <c r="E1470" s="120" t="s">
        <v>970</v>
      </c>
      <c r="F1470" s="122" t="s">
        <v>926</v>
      </c>
      <c r="G1470" s="121" t="s">
        <v>927</v>
      </c>
      <c r="H1470" s="122">
        <v>3</v>
      </c>
      <c r="I1470" s="123">
        <v>0.25</v>
      </c>
      <c r="J1470" s="120" t="s">
        <v>3347</v>
      </c>
      <c r="K1470" s="131">
        <v>2376382427.3600001</v>
      </c>
      <c r="L1470" s="124">
        <v>42766</v>
      </c>
      <c r="M1470" s="131">
        <v>0</v>
      </c>
      <c r="N1470" s="131">
        <v>0</v>
      </c>
      <c r="P1470" s="132" t="s">
        <v>466</v>
      </c>
    </row>
    <row r="1471" spans="1:18" x14ac:dyDescent="0.2">
      <c r="A1471" s="120" t="s">
        <v>7868</v>
      </c>
      <c r="B1471" s="121" t="s">
        <v>8178</v>
      </c>
      <c r="C1471" s="131">
        <v>2540481533.8600001</v>
      </c>
      <c r="D1471" s="122" t="s">
        <v>909</v>
      </c>
      <c r="E1471" s="120" t="s">
        <v>953</v>
      </c>
      <c r="F1471" s="122" t="s">
        <v>926</v>
      </c>
      <c r="G1471" s="121" t="s">
        <v>927</v>
      </c>
      <c r="H1471" s="122">
        <v>2</v>
      </c>
      <c r="I1471" s="123">
        <v>0.01</v>
      </c>
      <c r="J1471" s="120" t="s">
        <v>8179</v>
      </c>
      <c r="K1471" s="131">
        <v>25404815.34</v>
      </c>
      <c r="L1471" s="124">
        <v>42766</v>
      </c>
      <c r="M1471" s="131">
        <v>0</v>
      </c>
      <c r="N1471" s="131">
        <v>0</v>
      </c>
      <c r="P1471" s="132" t="s">
        <v>466</v>
      </c>
    </row>
    <row r="1472" spans="1:18" x14ac:dyDescent="0.2">
      <c r="A1472" s="120" t="s">
        <v>4773</v>
      </c>
      <c r="B1472" s="121" t="s">
        <v>8180</v>
      </c>
      <c r="C1472" s="131">
        <v>839161385.71000004</v>
      </c>
      <c r="D1472" s="122" t="s">
        <v>909</v>
      </c>
      <c r="E1472" s="120" t="s">
        <v>4603</v>
      </c>
      <c r="F1472" s="122" t="s">
        <v>926</v>
      </c>
      <c r="G1472" s="121" t="s">
        <v>927</v>
      </c>
      <c r="H1472" s="122">
        <v>3</v>
      </c>
      <c r="I1472" s="123">
        <v>0.21</v>
      </c>
      <c r="J1472" s="120" t="s">
        <v>4880</v>
      </c>
      <c r="K1472" s="131">
        <v>176223891</v>
      </c>
      <c r="L1472" s="124">
        <v>42766</v>
      </c>
      <c r="M1472" s="131">
        <v>0</v>
      </c>
      <c r="N1472" s="131">
        <v>0</v>
      </c>
      <c r="P1472" s="132" t="s">
        <v>466</v>
      </c>
    </row>
    <row r="1473" spans="1:18" x14ac:dyDescent="0.2">
      <c r="A1473" s="120" t="s">
        <v>6107</v>
      </c>
      <c r="B1473" s="121" t="s">
        <v>6629</v>
      </c>
      <c r="C1473" s="131">
        <v>60000000</v>
      </c>
      <c r="D1473" s="122" t="s">
        <v>909</v>
      </c>
      <c r="E1473" s="120" t="s">
        <v>466</v>
      </c>
      <c r="F1473" s="122" t="s">
        <v>926</v>
      </c>
      <c r="G1473" s="121" t="s">
        <v>927</v>
      </c>
      <c r="H1473" s="122">
        <v>5</v>
      </c>
      <c r="I1473" s="123">
        <v>1</v>
      </c>
      <c r="J1473" s="120" t="s">
        <v>6630</v>
      </c>
      <c r="K1473" s="131">
        <v>60000000</v>
      </c>
      <c r="L1473" s="124">
        <v>42766</v>
      </c>
      <c r="M1473" s="131">
        <v>0</v>
      </c>
      <c r="N1473" s="131">
        <v>0</v>
      </c>
      <c r="P1473" s="132" t="s">
        <v>466</v>
      </c>
    </row>
    <row r="1474" spans="1:18" x14ac:dyDescent="0.2">
      <c r="A1474" s="120" t="s">
        <v>6058</v>
      </c>
      <c r="B1474" s="121" t="s">
        <v>6631</v>
      </c>
      <c r="C1474" s="131">
        <v>19965000</v>
      </c>
      <c r="D1474" s="122" t="s">
        <v>909</v>
      </c>
      <c r="E1474" s="120" t="s">
        <v>466</v>
      </c>
      <c r="F1474" s="122" t="s">
        <v>926</v>
      </c>
      <c r="G1474" s="121" t="s">
        <v>927</v>
      </c>
      <c r="H1474" s="122">
        <v>4</v>
      </c>
      <c r="I1474" s="123">
        <v>0.9</v>
      </c>
      <c r="J1474" s="120" t="s">
        <v>6632</v>
      </c>
      <c r="K1474" s="131">
        <v>17968500</v>
      </c>
      <c r="L1474" s="124">
        <v>42766</v>
      </c>
      <c r="M1474" s="131">
        <v>0</v>
      </c>
      <c r="N1474" s="131">
        <v>0</v>
      </c>
      <c r="P1474" s="132" t="s">
        <v>466</v>
      </c>
    </row>
    <row r="1475" spans="1:18" x14ac:dyDescent="0.2">
      <c r="A1475" s="120" t="s">
        <v>6054</v>
      </c>
      <c r="B1475" s="121" t="s">
        <v>6633</v>
      </c>
      <c r="C1475" s="131">
        <v>91500543.310000002</v>
      </c>
      <c r="D1475" s="122" t="s">
        <v>909</v>
      </c>
      <c r="E1475" s="120" t="s">
        <v>466</v>
      </c>
      <c r="F1475" s="122" t="s">
        <v>926</v>
      </c>
      <c r="G1475" s="121" t="s">
        <v>927</v>
      </c>
      <c r="H1475" s="122">
        <v>5</v>
      </c>
      <c r="I1475" s="123">
        <v>1</v>
      </c>
      <c r="J1475" s="120" t="s">
        <v>6634</v>
      </c>
      <c r="K1475" s="131">
        <v>79605472.680000007</v>
      </c>
      <c r="L1475" s="124">
        <v>42766</v>
      </c>
      <c r="M1475" s="131">
        <v>0</v>
      </c>
      <c r="N1475" s="131">
        <v>38044520</v>
      </c>
      <c r="P1475" s="132" t="s">
        <v>466</v>
      </c>
      <c r="Q1475" s="108">
        <v>0</v>
      </c>
      <c r="R1475" s="108">
        <v>0</v>
      </c>
    </row>
    <row r="1476" spans="1:18" x14ac:dyDescent="0.2">
      <c r="A1476" s="120" t="s">
        <v>6119</v>
      </c>
      <c r="B1476" s="121" t="s">
        <v>6635</v>
      </c>
      <c r="C1476" s="131">
        <v>94900000</v>
      </c>
      <c r="D1476" s="122" t="s">
        <v>909</v>
      </c>
      <c r="E1476" s="120" t="s">
        <v>466</v>
      </c>
      <c r="F1476" s="122" t="s">
        <v>926</v>
      </c>
      <c r="G1476" s="121" t="s">
        <v>927</v>
      </c>
      <c r="H1476" s="122">
        <v>4</v>
      </c>
      <c r="I1476" s="123">
        <v>0.75</v>
      </c>
      <c r="J1476" s="120" t="s">
        <v>6636</v>
      </c>
      <c r="K1476" s="131">
        <v>71175000</v>
      </c>
      <c r="L1476" s="124">
        <v>42766</v>
      </c>
      <c r="M1476" s="131">
        <v>0</v>
      </c>
      <c r="N1476" s="131">
        <v>0</v>
      </c>
      <c r="P1476" s="132" t="s">
        <v>466</v>
      </c>
    </row>
    <row r="1477" spans="1:18" x14ac:dyDescent="0.2">
      <c r="A1477" s="120" t="s">
        <v>6637</v>
      </c>
      <c r="B1477" s="121" t="s">
        <v>6638</v>
      </c>
      <c r="C1477" s="131">
        <v>2820926.08</v>
      </c>
      <c r="D1477" s="122" t="s">
        <v>909</v>
      </c>
      <c r="E1477" s="120" t="s">
        <v>466</v>
      </c>
      <c r="F1477" s="122" t="s">
        <v>926</v>
      </c>
      <c r="G1477" s="121" t="s">
        <v>927</v>
      </c>
      <c r="H1477" s="122">
        <v>4</v>
      </c>
      <c r="I1477" s="123">
        <v>0.51</v>
      </c>
      <c r="J1477" s="120" t="s">
        <v>6639</v>
      </c>
      <c r="K1477" s="131">
        <v>0</v>
      </c>
      <c r="L1477" s="124">
        <v>42766</v>
      </c>
      <c r="M1477" s="131">
        <v>0</v>
      </c>
      <c r="N1477" s="131">
        <v>43045764</v>
      </c>
      <c r="P1477" s="132" t="s">
        <v>466</v>
      </c>
      <c r="Q1477" s="108">
        <v>0</v>
      </c>
      <c r="R1477" s="108">
        <v>0</v>
      </c>
    </row>
    <row r="1478" spans="1:18" x14ac:dyDescent="0.2">
      <c r="A1478" s="120" t="s">
        <v>8181</v>
      </c>
      <c r="B1478" s="121" t="s">
        <v>8182</v>
      </c>
      <c r="C1478" s="131">
        <v>195618479.94</v>
      </c>
      <c r="D1478" s="122" t="s">
        <v>909</v>
      </c>
      <c r="E1478" s="120" t="s">
        <v>466</v>
      </c>
      <c r="F1478" s="122" t="s">
        <v>926</v>
      </c>
      <c r="G1478" s="121" t="s">
        <v>927</v>
      </c>
      <c r="H1478" s="122">
        <v>3</v>
      </c>
      <c r="I1478" s="123">
        <v>0.21</v>
      </c>
      <c r="J1478" s="120" t="s">
        <v>8183</v>
      </c>
      <c r="K1478" s="131">
        <v>41079880.789999999</v>
      </c>
      <c r="L1478" s="124">
        <v>42766</v>
      </c>
      <c r="M1478" s="131">
        <v>0</v>
      </c>
      <c r="N1478" s="131">
        <v>0</v>
      </c>
      <c r="P1478" s="132" t="s">
        <v>466</v>
      </c>
      <c r="Q1478" s="108">
        <v>0</v>
      </c>
      <c r="R1478" s="108">
        <v>0</v>
      </c>
    </row>
    <row r="1479" spans="1:18" x14ac:dyDescent="0.2">
      <c r="A1479" s="120" t="s">
        <v>2332</v>
      </c>
      <c r="B1479" s="121" t="s">
        <v>2399</v>
      </c>
      <c r="C1479" s="131">
        <v>41000000</v>
      </c>
      <c r="D1479" s="122" t="s">
        <v>909</v>
      </c>
      <c r="E1479" s="120" t="s">
        <v>2445</v>
      </c>
      <c r="F1479" s="122" t="s">
        <v>926</v>
      </c>
      <c r="G1479" s="121" t="s">
        <v>927</v>
      </c>
      <c r="H1479" s="122">
        <v>5</v>
      </c>
      <c r="I1479" s="123">
        <v>1</v>
      </c>
      <c r="J1479" s="120" t="s">
        <v>2400</v>
      </c>
      <c r="K1479" s="131">
        <v>40180000</v>
      </c>
      <c r="L1479" s="124">
        <v>42766</v>
      </c>
      <c r="M1479" s="131">
        <v>0</v>
      </c>
      <c r="N1479" s="131">
        <v>0</v>
      </c>
      <c r="P1479" s="132" t="s">
        <v>466</v>
      </c>
    </row>
    <row r="1480" spans="1:18" x14ac:dyDescent="0.2">
      <c r="A1480" s="120" t="s">
        <v>2769</v>
      </c>
      <c r="B1480" s="121" t="s">
        <v>2770</v>
      </c>
      <c r="C1480" s="131">
        <v>81750521.269999996</v>
      </c>
      <c r="D1480" s="122" t="s">
        <v>909</v>
      </c>
      <c r="E1480" s="120" t="s">
        <v>2798</v>
      </c>
      <c r="F1480" s="122" t="s">
        <v>926</v>
      </c>
      <c r="G1480" s="121" t="s">
        <v>927</v>
      </c>
      <c r="H1480" s="122">
        <v>5</v>
      </c>
      <c r="I1480" s="123">
        <v>1</v>
      </c>
      <c r="J1480" s="120" t="s">
        <v>2771</v>
      </c>
      <c r="K1480" s="131">
        <v>62947901.380000003</v>
      </c>
      <c r="L1480" s="124">
        <v>42766</v>
      </c>
      <c r="M1480" s="131">
        <v>0</v>
      </c>
      <c r="N1480" s="131">
        <v>94208250</v>
      </c>
      <c r="P1480" s="132" t="s">
        <v>466</v>
      </c>
      <c r="Q1480" s="108">
        <v>0</v>
      </c>
      <c r="R1480" s="108">
        <v>0</v>
      </c>
    </row>
    <row r="1481" spans="1:18" x14ac:dyDescent="0.2">
      <c r="A1481" s="120" t="s">
        <v>2888</v>
      </c>
      <c r="B1481" s="121" t="s">
        <v>2377</v>
      </c>
      <c r="C1481" s="131">
        <v>700000000</v>
      </c>
      <c r="D1481" s="122" t="s">
        <v>909</v>
      </c>
      <c r="E1481" s="120" t="s">
        <v>959</v>
      </c>
      <c r="F1481" s="122" t="s">
        <v>926</v>
      </c>
      <c r="G1481" s="121" t="s">
        <v>927</v>
      </c>
      <c r="H1481" s="122">
        <v>4</v>
      </c>
      <c r="I1481" s="123">
        <v>0.75</v>
      </c>
      <c r="J1481" s="120" t="s">
        <v>2889</v>
      </c>
      <c r="K1481" s="131">
        <v>525000000</v>
      </c>
      <c r="L1481" s="124">
        <v>42766</v>
      </c>
      <c r="M1481" s="131">
        <v>0</v>
      </c>
      <c r="N1481" s="131">
        <v>0</v>
      </c>
      <c r="P1481" s="132" t="s">
        <v>466</v>
      </c>
    </row>
    <row r="1482" spans="1:18" x14ac:dyDescent="0.2">
      <c r="A1482" s="120" t="s">
        <v>3104</v>
      </c>
      <c r="B1482" s="121" t="s">
        <v>3668</v>
      </c>
      <c r="C1482" s="131">
        <v>68700000</v>
      </c>
      <c r="D1482" s="122" t="s">
        <v>909</v>
      </c>
      <c r="E1482" s="120" t="s">
        <v>3223</v>
      </c>
      <c r="F1482" s="122" t="s">
        <v>926</v>
      </c>
      <c r="G1482" s="121" t="s">
        <v>927</v>
      </c>
      <c r="H1482" s="122">
        <v>5</v>
      </c>
      <c r="I1482" s="123">
        <v>1</v>
      </c>
      <c r="J1482" s="120" t="s">
        <v>3183</v>
      </c>
      <c r="K1482" s="131">
        <v>68700000</v>
      </c>
      <c r="L1482" s="124">
        <v>42766</v>
      </c>
      <c r="M1482" s="131">
        <v>0</v>
      </c>
      <c r="N1482" s="131">
        <v>0</v>
      </c>
      <c r="P1482" s="132" t="s">
        <v>466</v>
      </c>
    </row>
    <row r="1483" spans="1:18" x14ac:dyDescent="0.2">
      <c r="A1483" s="120" t="s">
        <v>3790</v>
      </c>
      <c r="B1483" s="121" t="s">
        <v>1597</v>
      </c>
      <c r="C1483" s="131">
        <v>718367346.95000005</v>
      </c>
      <c r="D1483" s="122" t="s">
        <v>909</v>
      </c>
      <c r="E1483" s="120" t="s">
        <v>1607</v>
      </c>
      <c r="F1483" s="122" t="s">
        <v>926</v>
      </c>
      <c r="G1483" s="121" t="s">
        <v>927</v>
      </c>
      <c r="H1483" s="122">
        <v>5</v>
      </c>
      <c r="I1483" s="123">
        <v>1</v>
      </c>
      <c r="J1483" s="120" t="s">
        <v>3791</v>
      </c>
      <c r="K1483" s="131">
        <v>718367346.95000005</v>
      </c>
      <c r="L1483" s="124">
        <v>42766</v>
      </c>
      <c r="M1483" s="131">
        <v>0</v>
      </c>
      <c r="N1483" s="131">
        <v>0</v>
      </c>
      <c r="P1483" s="132" t="s">
        <v>466</v>
      </c>
    </row>
    <row r="1484" spans="1:18" x14ac:dyDescent="0.2">
      <c r="A1484" s="120" t="s">
        <v>4878</v>
      </c>
      <c r="B1484" s="121" t="s">
        <v>1742</v>
      </c>
      <c r="C1484" s="131">
        <v>345334019.13</v>
      </c>
      <c r="D1484" s="122" t="s">
        <v>909</v>
      </c>
      <c r="E1484" s="120" t="s">
        <v>948</v>
      </c>
      <c r="F1484" s="122" t="s">
        <v>926</v>
      </c>
      <c r="G1484" s="121" t="s">
        <v>927</v>
      </c>
      <c r="H1484" s="122">
        <v>4</v>
      </c>
      <c r="I1484" s="123">
        <v>0.51</v>
      </c>
      <c r="J1484" s="120" t="s">
        <v>4879</v>
      </c>
      <c r="K1484" s="131">
        <v>176120349.75999999</v>
      </c>
      <c r="L1484" s="124">
        <v>42766</v>
      </c>
      <c r="M1484" s="131">
        <v>0</v>
      </c>
      <c r="N1484" s="131">
        <v>0</v>
      </c>
      <c r="P1484" s="132" t="s">
        <v>466</v>
      </c>
    </row>
    <row r="1485" spans="1:18" x14ac:dyDescent="0.2">
      <c r="A1485" s="120" t="s">
        <v>5008</v>
      </c>
      <c r="B1485" s="121" t="s">
        <v>5092</v>
      </c>
      <c r="C1485" s="131">
        <v>31681904.57</v>
      </c>
      <c r="D1485" s="122" t="s">
        <v>909</v>
      </c>
      <c r="E1485" s="120" t="s">
        <v>5135</v>
      </c>
      <c r="F1485" s="122" t="s">
        <v>926</v>
      </c>
      <c r="G1485" s="121" t="s">
        <v>927</v>
      </c>
      <c r="H1485" s="122">
        <v>5</v>
      </c>
      <c r="I1485" s="123">
        <v>1</v>
      </c>
      <c r="J1485" s="120" t="s">
        <v>5093</v>
      </c>
      <c r="K1485" s="131">
        <v>29405264.57</v>
      </c>
      <c r="L1485" s="124">
        <v>42766</v>
      </c>
      <c r="M1485" s="131">
        <v>0</v>
      </c>
      <c r="N1485" s="131">
        <v>4553280</v>
      </c>
      <c r="P1485" s="132" t="s">
        <v>466</v>
      </c>
      <c r="Q1485" s="108">
        <v>0</v>
      </c>
      <c r="R1485" s="108">
        <v>0</v>
      </c>
    </row>
    <row r="1486" spans="1:18" x14ac:dyDescent="0.2">
      <c r="A1486" s="120" t="s">
        <v>5387</v>
      </c>
      <c r="B1486" s="121" t="s">
        <v>5580</v>
      </c>
      <c r="C1486" s="131">
        <v>8893083.1899999995</v>
      </c>
      <c r="D1486" s="122" t="s">
        <v>909</v>
      </c>
      <c r="E1486" s="120" t="s">
        <v>5623</v>
      </c>
      <c r="F1486" s="122" t="s">
        <v>926</v>
      </c>
      <c r="G1486" s="121" t="s">
        <v>927</v>
      </c>
      <c r="H1486" s="122">
        <v>4</v>
      </c>
      <c r="I1486" s="123">
        <v>0.51</v>
      </c>
      <c r="J1486" s="120" t="s">
        <v>5581</v>
      </c>
      <c r="K1486" s="131">
        <v>4535472.43</v>
      </c>
      <c r="L1486" s="124">
        <v>42766</v>
      </c>
      <c r="M1486" s="131">
        <v>0</v>
      </c>
      <c r="N1486" s="131">
        <v>0</v>
      </c>
      <c r="P1486" s="132" t="s">
        <v>466</v>
      </c>
    </row>
    <row r="1487" spans="1:18" x14ac:dyDescent="0.2">
      <c r="A1487" s="120" t="s">
        <v>3746</v>
      </c>
      <c r="B1487" s="121" t="s">
        <v>3792</v>
      </c>
      <c r="C1487" s="131">
        <v>12363834.369999999</v>
      </c>
      <c r="D1487" s="122" t="s">
        <v>909</v>
      </c>
      <c r="E1487" s="120" t="s">
        <v>3224</v>
      </c>
      <c r="F1487" s="122" t="s">
        <v>926</v>
      </c>
      <c r="G1487" s="121" t="s">
        <v>927</v>
      </c>
      <c r="H1487" s="122">
        <v>5</v>
      </c>
      <c r="I1487" s="123">
        <v>1</v>
      </c>
      <c r="J1487" s="120" t="s">
        <v>3793</v>
      </c>
      <c r="K1487" s="131">
        <v>12363834.369999999</v>
      </c>
      <c r="L1487" s="124">
        <v>42766</v>
      </c>
      <c r="M1487" s="131">
        <v>0</v>
      </c>
      <c r="N1487" s="131">
        <v>0</v>
      </c>
      <c r="P1487" s="132" t="s">
        <v>466</v>
      </c>
    </row>
    <row r="1488" spans="1:18" x14ac:dyDescent="0.2">
      <c r="A1488" s="120" t="s">
        <v>4998</v>
      </c>
      <c r="B1488" s="121" t="s">
        <v>5094</v>
      </c>
      <c r="C1488" s="131">
        <v>46814295.140000001</v>
      </c>
      <c r="D1488" s="122" t="s">
        <v>909</v>
      </c>
      <c r="E1488" s="120" t="s">
        <v>1771</v>
      </c>
      <c r="F1488" s="122" t="s">
        <v>926</v>
      </c>
      <c r="G1488" s="121" t="s">
        <v>927</v>
      </c>
      <c r="H1488" s="122">
        <v>5</v>
      </c>
      <c r="I1488" s="123">
        <v>1</v>
      </c>
      <c r="J1488" s="120" t="s">
        <v>5095</v>
      </c>
      <c r="K1488" s="131">
        <v>46814295.140000001</v>
      </c>
      <c r="L1488" s="124">
        <v>42766</v>
      </c>
      <c r="M1488" s="131">
        <v>0</v>
      </c>
      <c r="N1488" s="131">
        <v>0</v>
      </c>
      <c r="P1488" s="132" t="s">
        <v>466</v>
      </c>
    </row>
    <row r="1489" spans="1:18" x14ac:dyDescent="0.2">
      <c r="A1489" s="120" t="s">
        <v>1143</v>
      </c>
      <c r="B1489" s="121" t="s">
        <v>1427</v>
      </c>
      <c r="C1489" s="131">
        <v>150649500</v>
      </c>
      <c r="D1489" s="122" t="s">
        <v>909</v>
      </c>
      <c r="E1489" s="120" t="s">
        <v>1210</v>
      </c>
      <c r="F1489" s="122" t="s">
        <v>926</v>
      </c>
      <c r="G1489" s="121" t="s">
        <v>927</v>
      </c>
      <c r="H1489" s="122">
        <v>5</v>
      </c>
      <c r="I1489" s="123">
        <v>1</v>
      </c>
      <c r="J1489" s="120" t="s">
        <v>1187</v>
      </c>
      <c r="K1489" s="131">
        <v>150649500</v>
      </c>
      <c r="L1489" s="124">
        <v>42766</v>
      </c>
      <c r="M1489" s="131">
        <v>0</v>
      </c>
      <c r="N1489" s="131">
        <v>0</v>
      </c>
      <c r="P1489" s="132" t="s">
        <v>466</v>
      </c>
    </row>
    <row r="1490" spans="1:18" x14ac:dyDescent="0.2">
      <c r="A1490" s="120" t="s">
        <v>3007</v>
      </c>
      <c r="B1490" s="121" t="s">
        <v>759</v>
      </c>
      <c r="C1490" s="131">
        <v>930000000</v>
      </c>
      <c r="D1490" s="122" t="s">
        <v>909</v>
      </c>
      <c r="E1490" s="120" t="s">
        <v>1006</v>
      </c>
      <c r="F1490" s="122" t="s">
        <v>926</v>
      </c>
      <c r="G1490" s="121" t="s">
        <v>927</v>
      </c>
      <c r="H1490" s="122">
        <v>4</v>
      </c>
      <c r="I1490" s="123">
        <v>0.9</v>
      </c>
      <c r="J1490" s="120" t="s">
        <v>3008</v>
      </c>
      <c r="K1490" s="131">
        <v>837000000</v>
      </c>
      <c r="L1490" s="124">
        <v>42766</v>
      </c>
      <c r="M1490" s="131">
        <v>0</v>
      </c>
      <c r="N1490" s="131">
        <v>59012000</v>
      </c>
      <c r="P1490" s="132" t="s">
        <v>466</v>
      </c>
      <c r="Q1490" s="108">
        <v>0</v>
      </c>
      <c r="R1490" s="108">
        <v>0</v>
      </c>
    </row>
    <row r="1491" spans="1:18" x14ac:dyDescent="0.2">
      <c r="A1491" s="120" t="s">
        <v>5422</v>
      </c>
      <c r="B1491" s="121" t="s">
        <v>8184</v>
      </c>
      <c r="C1491" s="131">
        <v>348456910.16000003</v>
      </c>
      <c r="D1491" s="122" t="s">
        <v>909</v>
      </c>
      <c r="E1491" s="120" t="s">
        <v>4613</v>
      </c>
      <c r="F1491" s="122" t="s">
        <v>926</v>
      </c>
      <c r="G1491" s="121" t="s">
        <v>927</v>
      </c>
      <c r="H1491" s="122">
        <v>3</v>
      </c>
      <c r="I1491" s="123">
        <v>0.21</v>
      </c>
      <c r="J1491" s="120" t="s">
        <v>5582</v>
      </c>
      <c r="K1491" s="131">
        <v>73175951.129999995</v>
      </c>
      <c r="L1491" s="124">
        <v>42766</v>
      </c>
      <c r="M1491" s="131">
        <v>0</v>
      </c>
      <c r="N1491" s="131">
        <v>0</v>
      </c>
      <c r="P1491" s="132" t="s">
        <v>466</v>
      </c>
    </row>
    <row r="1492" spans="1:18" x14ac:dyDescent="0.2">
      <c r="A1492" s="120" t="s">
        <v>6149</v>
      </c>
      <c r="B1492" s="121" t="s">
        <v>6640</v>
      </c>
      <c r="C1492" s="131">
        <v>8304897.6200000001</v>
      </c>
      <c r="D1492" s="122" t="s">
        <v>909</v>
      </c>
      <c r="E1492" s="120" t="s">
        <v>466</v>
      </c>
      <c r="F1492" s="122" t="s">
        <v>926</v>
      </c>
      <c r="G1492" s="121" t="s">
        <v>927</v>
      </c>
      <c r="H1492" s="122">
        <v>5</v>
      </c>
      <c r="I1492" s="123">
        <v>1</v>
      </c>
      <c r="J1492" s="120" t="s">
        <v>6641</v>
      </c>
      <c r="K1492" s="131">
        <v>8304897.6200000001</v>
      </c>
      <c r="L1492" s="124">
        <v>42766</v>
      </c>
      <c r="M1492" s="131">
        <v>0</v>
      </c>
      <c r="N1492" s="131">
        <v>0</v>
      </c>
      <c r="P1492" s="132" t="s">
        <v>466</v>
      </c>
    </row>
    <row r="1493" spans="1:18" x14ac:dyDescent="0.2">
      <c r="A1493" s="120" t="s">
        <v>6018</v>
      </c>
      <c r="B1493" s="121" t="s">
        <v>6642</v>
      </c>
      <c r="C1493" s="131">
        <v>14957093.5</v>
      </c>
      <c r="D1493" s="122" t="s">
        <v>909</v>
      </c>
      <c r="E1493" s="120" t="s">
        <v>466</v>
      </c>
      <c r="F1493" s="122" t="s">
        <v>926</v>
      </c>
      <c r="G1493" s="121" t="s">
        <v>927</v>
      </c>
      <c r="H1493" s="122">
        <v>4</v>
      </c>
      <c r="I1493" s="123">
        <v>0.75</v>
      </c>
      <c r="J1493" s="120" t="s">
        <v>6643</v>
      </c>
      <c r="K1493" s="131">
        <v>11217820.119999999</v>
      </c>
      <c r="L1493" s="124">
        <v>42766</v>
      </c>
      <c r="M1493" s="131">
        <v>0</v>
      </c>
      <c r="N1493" s="131">
        <v>0</v>
      </c>
      <c r="P1493" s="132" t="s">
        <v>466</v>
      </c>
    </row>
    <row r="1494" spans="1:18" x14ac:dyDescent="0.2">
      <c r="A1494" s="120" t="s">
        <v>6099</v>
      </c>
      <c r="B1494" s="121" t="s">
        <v>6644</v>
      </c>
      <c r="C1494" s="131">
        <v>2111275006.97</v>
      </c>
      <c r="D1494" s="122" t="s">
        <v>909</v>
      </c>
      <c r="E1494" s="120" t="s">
        <v>466</v>
      </c>
      <c r="F1494" s="122" t="s">
        <v>926</v>
      </c>
      <c r="G1494" s="121" t="s">
        <v>927</v>
      </c>
      <c r="H1494" s="122">
        <v>5</v>
      </c>
      <c r="I1494" s="123">
        <v>1</v>
      </c>
      <c r="J1494" s="120" t="s">
        <v>6645</v>
      </c>
      <c r="K1494" s="131">
        <v>2111275006.97</v>
      </c>
      <c r="L1494" s="124">
        <v>42766</v>
      </c>
      <c r="M1494" s="131">
        <v>0</v>
      </c>
      <c r="N1494" s="131">
        <v>0</v>
      </c>
      <c r="P1494" s="132" t="s">
        <v>466</v>
      </c>
    </row>
    <row r="1495" spans="1:18" x14ac:dyDescent="0.2">
      <c r="A1495" s="120" t="s">
        <v>6051</v>
      </c>
      <c r="B1495" s="121" t="s">
        <v>6646</v>
      </c>
      <c r="C1495" s="131">
        <v>2600000</v>
      </c>
      <c r="D1495" s="122" t="s">
        <v>909</v>
      </c>
      <c r="E1495" s="120" t="s">
        <v>466</v>
      </c>
      <c r="F1495" s="122" t="s">
        <v>926</v>
      </c>
      <c r="G1495" s="121" t="s">
        <v>927</v>
      </c>
      <c r="H1495" s="122">
        <v>5</v>
      </c>
      <c r="I1495" s="123">
        <v>1</v>
      </c>
      <c r="J1495" s="120" t="s">
        <v>6647</v>
      </c>
      <c r="K1495" s="131">
        <v>2600000</v>
      </c>
      <c r="L1495" s="124">
        <v>42766</v>
      </c>
      <c r="M1495" s="131">
        <v>0</v>
      </c>
      <c r="N1495" s="131">
        <v>0</v>
      </c>
      <c r="P1495" s="132" t="s">
        <v>466</v>
      </c>
    </row>
    <row r="1496" spans="1:18" x14ac:dyDescent="0.2">
      <c r="A1496" s="120" t="s">
        <v>268</v>
      </c>
      <c r="B1496" s="121" t="s">
        <v>837</v>
      </c>
      <c r="C1496" s="131">
        <v>634656000</v>
      </c>
      <c r="D1496" s="122" t="s">
        <v>909</v>
      </c>
      <c r="E1496" s="120" t="s">
        <v>1034</v>
      </c>
      <c r="F1496" s="122" t="s">
        <v>926</v>
      </c>
      <c r="G1496" s="121" t="s">
        <v>927</v>
      </c>
      <c r="H1496" s="122">
        <v>4</v>
      </c>
      <c r="I1496" s="123">
        <v>0.83</v>
      </c>
      <c r="J1496" s="120" t="s">
        <v>838</v>
      </c>
      <c r="K1496" s="131">
        <v>526764480</v>
      </c>
      <c r="L1496" s="124">
        <v>42766</v>
      </c>
      <c r="M1496" s="131">
        <v>0</v>
      </c>
      <c r="N1496" s="131">
        <v>0</v>
      </c>
      <c r="P1496" s="132" t="s">
        <v>466</v>
      </c>
    </row>
    <row r="1497" spans="1:18" x14ac:dyDescent="0.2">
      <c r="A1497" s="120" t="s">
        <v>383</v>
      </c>
      <c r="B1497" s="121" t="s">
        <v>839</v>
      </c>
      <c r="C1497" s="131">
        <v>111000000</v>
      </c>
      <c r="D1497" s="122" t="s">
        <v>909</v>
      </c>
      <c r="E1497" s="120" t="s">
        <v>1033</v>
      </c>
      <c r="F1497" s="122" t="s">
        <v>926</v>
      </c>
      <c r="G1497" s="121" t="s">
        <v>927</v>
      </c>
      <c r="H1497" s="122">
        <v>5</v>
      </c>
      <c r="I1497" s="123">
        <v>1</v>
      </c>
      <c r="J1497" s="120" t="s">
        <v>840</v>
      </c>
      <c r="K1497" s="131">
        <v>86580000</v>
      </c>
      <c r="L1497" s="124">
        <v>42766</v>
      </c>
      <c r="M1497" s="131">
        <v>0</v>
      </c>
      <c r="N1497" s="131">
        <v>0</v>
      </c>
      <c r="P1497" s="132" t="s">
        <v>466</v>
      </c>
    </row>
    <row r="1498" spans="1:18" x14ac:dyDescent="0.2">
      <c r="A1498" s="120" t="s">
        <v>2333</v>
      </c>
      <c r="B1498" s="121" t="s">
        <v>2401</v>
      </c>
      <c r="C1498" s="131">
        <v>40000000</v>
      </c>
      <c r="D1498" s="122" t="s">
        <v>909</v>
      </c>
      <c r="E1498" s="120" t="s">
        <v>2445</v>
      </c>
      <c r="F1498" s="122" t="s">
        <v>926</v>
      </c>
      <c r="G1498" s="121" t="s">
        <v>927</v>
      </c>
      <c r="H1498" s="122">
        <v>5</v>
      </c>
      <c r="I1498" s="123">
        <v>1</v>
      </c>
      <c r="J1498" s="120" t="s">
        <v>2402</v>
      </c>
      <c r="K1498" s="131">
        <v>39200000</v>
      </c>
      <c r="L1498" s="124">
        <v>42766</v>
      </c>
      <c r="M1498" s="131">
        <v>0</v>
      </c>
      <c r="N1498" s="131">
        <v>0</v>
      </c>
      <c r="P1498" s="132" t="s">
        <v>466</v>
      </c>
    </row>
    <row r="1499" spans="1:18" x14ac:dyDescent="0.2">
      <c r="A1499" s="120" t="s">
        <v>2699</v>
      </c>
      <c r="B1499" s="121" t="s">
        <v>2772</v>
      </c>
      <c r="C1499" s="131">
        <v>59985932</v>
      </c>
      <c r="D1499" s="122" t="s">
        <v>909</v>
      </c>
      <c r="E1499" s="120" t="s">
        <v>2800</v>
      </c>
      <c r="F1499" s="122" t="s">
        <v>926</v>
      </c>
      <c r="G1499" s="121" t="s">
        <v>927</v>
      </c>
      <c r="H1499" s="122">
        <v>5</v>
      </c>
      <c r="I1499" s="123">
        <v>1</v>
      </c>
      <c r="J1499" s="120" t="s">
        <v>2773</v>
      </c>
      <c r="K1499" s="131">
        <v>45589308.32</v>
      </c>
      <c r="L1499" s="124">
        <v>42766</v>
      </c>
      <c r="M1499" s="131">
        <v>0</v>
      </c>
      <c r="N1499" s="131">
        <v>75371100</v>
      </c>
      <c r="P1499" s="132" t="s">
        <v>466</v>
      </c>
      <c r="Q1499" s="108">
        <v>0</v>
      </c>
      <c r="R1499" s="108">
        <v>0</v>
      </c>
    </row>
    <row r="1500" spans="1:18" x14ac:dyDescent="0.2">
      <c r="A1500" s="120" t="s">
        <v>2890</v>
      </c>
      <c r="B1500" s="121" t="s">
        <v>2891</v>
      </c>
      <c r="C1500" s="131">
        <v>112651373.19</v>
      </c>
      <c r="D1500" s="122" t="s">
        <v>909</v>
      </c>
      <c r="E1500" s="120" t="s">
        <v>2918</v>
      </c>
      <c r="F1500" s="122" t="s">
        <v>926</v>
      </c>
      <c r="G1500" s="121" t="s">
        <v>927</v>
      </c>
      <c r="H1500" s="122">
        <v>5</v>
      </c>
      <c r="I1500" s="123">
        <v>1</v>
      </c>
      <c r="J1500" s="120" t="s">
        <v>2892</v>
      </c>
      <c r="K1500" s="131">
        <v>102512749.59999999</v>
      </c>
      <c r="L1500" s="124">
        <v>42766</v>
      </c>
      <c r="M1500" s="131">
        <v>0</v>
      </c>
      <c r="N1500" s="131">
        <v>74850804.150000006</v>
      </c>
      <c r="P1500" s="132" t="s">
        <v>466</v>
      </c>
      <c r="Q1500" s="108">
        <v>0</v>
      </c>
      <c r="R1500" s="108">
        <v>0</v>
      </c>
    </row>
    <row r="1501" spans="1:18" x14ac:dyDescent="0.2">
      <c r="A1501" s="120" t="s">
        <v>3101</v>
      </c>
      <c r="B1501" s="121" t="s">
        <v>3669</v>
      </c>
      <c r="C1501" s="131">
        <v>120000000</v>
      </c>
      <c r="D1501" s="122" t="s">
        <v>909</v>
      </c>
      <c r="E1501" s="120" t="s">
        <v>3223</v>
      </c>
      <c r="F1501" s="122" t="s">
        <v>926</v>
      </c>
      <c r="G1501" s="121" t="s">
        <v>927</v>
      </c>
      <c r="H1501" s="122">
        <v>5</v>
      </c>
      <c r="I1501" s="123">
        <v>1</v>
      </c>
      <c r="J1501" s="120" t="s">
        <v>3184</v>
      </c>
      <c r="K1501" s="131">
        <v>120000000</v>
      </c>
      <c r="L1501" s="124">
        <v>42766</v>
      </c>
      <c r="M1501" s="131">
        <v>0</v>
      </c>
      <c r="N1501" s="131">
        <v>0</v>
      </c>
      <c r="P1501" s="132" t="s">
        <v>466</v>
      </c>
    </row>
    <row r="1502" spans="1:18" x14ac:dyDescent="0.2">
      <c r="A1502" s="120" t="s">
        <v>3840</v>
      </c>
      <c r="B1502" s="121" t="s">
        <v>1181</v>
      </c>
      <c r="C1502" s="131">
        <v>793957854.14999998</v>
      </c>
      <c r="D1502" s="122" t="s">
        <v>909</v>
      </c>
      <c r="E1502" s="120" t="s">
        <v>957</v>
      </c>
      <c r="F1502" s="122" t="s">
        <v>926</v>
      </c>
      <c r="G1502" s="121" t="s">
        <v>927</v>
      </c>
      <c r="H1502" s="122">
        <v>4</v>
      </c>
      <c r="I1502" s="123">
        <v>0.88</v>
      </c>
      <c r="J1502" s="120" t="s">
        <v>3899</v>
      </c>
      <c r="K1502" s="131">
        <v>698682911.64999998</v>
      </c>
      <c r="L1502" s="124">
        <v>42766</v>
      </c>
      <c r="M1502" s="131">
        <v>0</v>
      </c>
      <c r="N1502" s="131">
        <v>0</v>
      </c>
      <c r="P1502" s="132" t="s">
        <v>466</v>
      </c>
    </row>
    <row r="1503" spans="1:18" x14ac:dyDescent="0.2">
      <c r="A1503" s="120" t="s">
        <v>4956</v>
      </c>
      <c r="B1503" s="121" t="s">
        <v>5096</v>
      </c>
      <c r="C1503" s="131">
        <v>425000000</v>
      </c>
      <c r="D1503" s="122" t="s">
        <v>909</v>
      </c>
      <c r="E1503" s="120" t="s">
        <v>5136</v>
      </c>
      <c r="F1503" s="122" t="s">
        <v>926</v>
      </c>
      <c r="G1503" s="121" t="s">
        <v>927</v>
      </c>
      <c r="H1503" s="122">
        <v>5</v>
      </c>
      <c r="I1503" s="123">
        <v>1</v>
      </c>
      <c r="J1503" s="120" t="s">
        <v>5097</v>
      </c>
      <c r="K1503" s="131">
        <v>340006480</v>
      </c>
      <c r="L1503" s="124">
        <v>42766</v>
      </c>
      <c r="M1503" s="131">
        <v>0</v>
      </c>
      <c r="N1503" s="131">
        <v>169987040</v>
      </c>
      <c r="P1503" s="132" t="s">
        <v>466</v>
      </c>
      <c r="Q1503" s="108">
        <v>0</v>
      </c>
      <c r="R1503" s="108">
        <v>0</v>
      </c>
    </row>
    <row r="1504" spans="1:18" x14ac:dyDescent="0.2">
      <c r="A1504" s="120" t="s">
        <v>5323</v>
      </c>
      <c r="B1504" s="121" t="s">
        <v>5324</v>
      </c>
      <c r="C1504" s="131">
        <v>404110000</v>
      </c>
      <c r="D1504" s="122" t="s">
        <v>909</v>
      </c>
      <c r="E1504" s="120" t="s">
        <v>5133</v>
      </c>
      <c r="F1504" s="122" t="s">
        <v>926</v>
      </c>
      <c r="G1504" s="121" t="s">
        <v>927</v>
      </c>
      <c r="H1504" s="122">
        <v>5</v>
      </c>
      <c r="I1504" s="123">
        <v>1</v>
      </c>
      <c r="J1504" s="120" t="s">
        <v>5325</v>
      </c>
      <c r="K1504" s="131">
        <v>404110000</v>
      </c>
      <c r="L1504" s="124">
        <v>42766</v>
      </c>
      <c r="M1504" s="131">
        <v>0</v>
      </c>
      <c r="N1504" s="131">
        <v>0</v>
      </c>
      <c r="P1504" s="132" t="s">
        <v>466</v>
      </c>
    </row>
    <row r="1505" spans="1:18" x14ac:dyDescent="0.2">
      <c r="A1505" s="120" t="s">
        <v>5326</v>
      </c>
      <c r="B1505" s="121" t="s">
        <v>5327</v>
      </c>
      <c r="C1505" s="131">
        <v>25000000</v>
      </c>
      <c r="D1505" s="122" t="s">
        <v>909</v>
      </c>
      <c r="E1505" s="120" t="s">
        <v>5364</v>
      </c>
      <c r="F1505" s="122" t="s">
        <v>926</v>
      </c>
      <c r="G1505" s="121" t="s">
        <v>927</v>
      </c>
      <c r="H1505" s="122">
        <v>4</v>
      </c>
      <c r="I1505" s="123">
        <v>0.55000000000000004</v>
      </c>
      <c r="J1505" s="120" t="s">
        <v>5328</v>
      </c>
      <c r="K1505" s="131">
        <v>13750000</v>
      </c>
      <c r="L1505" s="124">
        <v>42766</v>
      </c>
      <c r="M1505" s="131">
        <v>0</v>
      </c>
      <c r="N1505" s="131">
        <v>0</v>
      </c>
      <c r="P1505" s="132" t="s">
        <v>466</v>
      </c>
    </row>
    <row r="1506" spans="1:18" x14ac:dyDescent="0.2">
      <c r="A1506" s="120" t="s">
        <v>3090</v>
      </c>
      <c r="B1506" s="121" t="s">
        <v>3185</v>
      </c>
      <c r="C1506" s="131">
        <v>47590820.270000003</v>
      </c>
      <c r="D1506" s="122" t="s">
        <v>909</v>
      </c>
      <c r="E1506" s="120" t="s">
        <v>3224</v>
      </c>
      <c r="F1506" s="122" t="s">
        <v>926</v>
      </c>
      <c r="G1506" s="121" t="s">
        <v>927</v>
      </c>
      <c r="H1506" s="122">
        <v>5</v>
      </c>
      <c r="I1506" s="123">
        <v>1</v>
      </c>
      <c r="J1506" s="120" t="s">
        <v>3186</v>
      </c>
      <c r="K1506" s="131">
        <v>47590820.270000003</v>
      </c>
      <c r="L1506" s="124">
        <v>42766</v>
      </c>
      <c r="M1506" s="131">
        <v>0</v>
      </c>
      <c r="N1506" s="131">
        <v>0</v>
      </c>
      <c r="P1506" s="132" t="s">
        <v>466</v>
      </c>
    </row>
    <row r="1507" spans="1:18" x14ac:dyDescent="0.2">
      <c r="A1507" s="120" t="s">
        <v>4999</v>
      </c>
      <c r="B1507" s="121" t="s">
        <v>5098</v>
      </c>
      <c r="C1507" s="131">
        <v>1431689071.26</v>
      </c>
      <c r="D1507" s="122" t="s">
        <v>909</v>
      </c>
      <c r="E1507" s="120" t="s">
        <v>1771</v>
      </c>
      <c r="F1507" s="122" t="s">
        <v>926</v>
      </c>
      <c r="G1507" s="121" t="s">
        <v>927</v>
      </c>
      <c r="H1507" s="122">
        <v>5</v>
      </c>
      <c r="I1507" s="123">
        <v>1</v>
      </c>
      <c r="J1507" s="120" t="s">
        <v>5099</v>
      </c>
      <c r="K1507" s="131">
        <v>1431689071.26</v>
      </c>
      <c r="L1507" s="124">
        <v>42766</v>
      </c>
      <c r="M1507" s="131">
        <v>0</v>
      </c>
      <c r="N1507" s="131">
        <v>0</v>
      </c>
      <c r="P1507" s="132" t="s">
        <v>466</v>
      </c>
    </row>
    <row r="1508" spans="1:18" x14ac:dyDescent="0.2">
      <c r="A1508" s="120" t="s">
        <v>1133</v>
      </c>
      <c r="B1508" s="121" t="s">
        <v>1188</v>
      </c>
      <c r="C1508" s="131">
        <v>72465731.799999997</v>
      </c>
      <c r="D1508" s="122" t="s">
        <v>909</v>
      </c>
      <c r="E1508" s="120" t="s">
        <v>1211</v>
      </c>
      <c r="F1508" s="122" t="s">
        <v>926</v>
      </c>
      <c r="G1508" s="121" t="s">
        <v>927</v>
      </c>
      <c r="H1508" s="122">
        <v>5</v>
      </c>
      <c r="I1508" s="123">
        <v>1</v>
      </c>
      <c r="J1508" s="120" t="s">
        <v>1189</v>
      </c>
      <c r="K1508" s="131">
        <v>72465731.799999997</v>
      </c>
      <c r="L1508" s="124">
        <v>42766</v>
      </c>
      <c r="M1508" s="131">
        <v>0</v>
      </c>
      <c r="N1508" s="131">
        <v>0</v>
      </c>
      <c r="P1508" s="132" t="s">
        <v>466</v>
      </c>
    </row>
    <row r="1509" spans="1:18" x14ac:dyDescent="0.2">
      <c r="A1509" s="120" t="s">
        <v>1642</v>
      </c>
      <c r="B1509" s="121" t="s">
        <v>5583</v>
      </c>
      <c r="C1509" s="131">
        <v>464178693.42000002</v>
      </c>
      <c r="D1509" s="122" t="s">
        <v>909</v>
      </c>
      <c r="E1509" s="120" t="s">
        <v>1682</v>
      </c>
      <c r="F1509" s="122" t="s">
        <v>926</v>
      </c>
      <c r="G1509" s="121" t="s">
        <v>927</v>
      </c>
      <c r="H1509" s="122">
        <v>5</v>
      </c>
      <c r="I1509" s="123">
        <v>1</v>
      </c>
      <c r="J1509" s="120" t="s">
        <v>1676</v>
      </c>
      <c r="K1509" s="131">
        <v>464178693.42000002</v>
      </c>
      <c r="L1509" s="124">
        <v>42766</v>
      </c>
      <c r="M1509" s="131">
        <v>0</v>
      </c>
      <c r="N1509" s="131">
        <v>0</v>
      </c>
      <c r="P1509" s="132" t="s">
        <v>466</v>
      </c>
    </row>
    <row r="1510" spans="1:18" x14ac:dyDescent="0.2">
      <c r="A1510" s="120" t="s">
        <v>2822</v>
      </c>
      <c r="B1510" s="121" t="s">
        <v>2893</v>
      </c>
      <c r="C1510" s="131">
        <v>334000000</v>
      </c>
      <c r="D1510" s="122" t="s">
        <v>909</v>
      </c>
      <c r="E1510" s="120" t="s">
        <v>2666</v>
      </c>
      <c r="F1510" s="122" t="s">
        <v>926</v>
      </c>
      <c r="G1510" s="121" t="s">
        <v>927</v>
      </c>
      <c r="H1510" s="122">
        <v>5</v>
      </c>
      <c r="I1510" s="123">
        <v>1</v>
      </c>
      <c r="J1510" s="120" t="s">
        <v>2894</v>
      </c>
      <c r="K1510" s="131">
        <v>290580000</v>
      </c>
      <c r="L1510" s="124">
        <v>42766</v>
      </c>
      <c r="M1510" s="131">
        <v>0</v>
      </c>
      <c r="N1510" s="131">
        <v>143923500</v>
      </c>
      <c r="P1510" s="132" t="s">
        <v>466</v>
      </c>
      <c r="Q1510" s="108">
        <v>0</v>
      </c>
      <c r="R1510" s="108">
        <v>0</v>
      </c>
    </row>
    <row r="1511" spans="1:18" x14ac:dyDescent="0.2">
      <c r="A1511" s="120" t="s">
        <v>7552</v>
      </c>
      <c r="B1511" s="121" t="s">
        <v>7553</v>
      </c>
      <c r="C1511" s="131">
        <v>72337077.069999993</v>
      </c>
      <c r="D1511" s="122" t="s">
        <v>909</v>
      </c>
      <c r="E1511" s="120" t="s">
        <v>3221</v>
      </c>
      <c r="F1511" s="122" t="s">
        <v>926</v>
      </c>
      <c r="G1511" s="121" t="s">
        <v>927</v>
      </c>
      <c r="H1511" s="122">
        <v>3</v>
      </c>
      <c r="I1511" s="123">
        <v>0.23</v>
      </c>
      <c r="J1511" s="120" t="s">
        <v>7554</v>
      </c>
      <c r="K1511" s="131">
        <v>16637527.73</v>
      </c>
      <c r="L1511" s="124">
        <v>42766</v>
      </c>
      <c r="M1511" s="131">
        <v>0</v>
      </c>
      <c r="N1511" s="131">
        <v>0</v>
      </c>
      <c r="P1511" s="132" t="s">
        <v>466</v>
      </c>
      <c r="Q1511" s="108">
        <v>0</v>
      </c>
      <c r="R1511" s="108">
        <v>0</v>
      </c>
    </row>
    <row r="1512" spans="1:18" x14ac:dyDescent="0.2">
      <c r="A1512" s="120" t="s">
        <v>6020</v>
      </c>
      <c r="B1512" s="121" t="s">
        <v>6642</v>
      </c>
      <c r="C1512" s="131">
        <v>20000000</v>
      </c>
      <c r="D1512" s="122" t="s">
        <v>909</v>
      </c>
      <c r="E1512" s="120" t="s">
        <v>466</v>
      </c>
      <c r="F1512" s="122" t="s">
        <v>926</v>
      </c>
      <c r="G1512" s="121" t="s">
        <v>927</v>
      </c>
      <c r="H1512" s="122">
        <v>4</v>
      </c>
      <c r="I1512" s="123">
        <v>0.75</v>
      </c>
      <c r="J1512" s="120" t="s">
        <v>6648</v>
      </c>
      <c r="K1512" s="131">
        <v>15000000</v>
      </c>
      <c r="L1512" s="124">
        <v>42766</v>
      </c>
      <c r="M1512" s="131">
        <v>0</v>
      </c>
      <c r="N1512" s="131">
        <v>0</v>
      </c>
      <c r="P1512" s="132" t="s">
        <v>466</v>
      </c>
    </row>
    <row r="1513" spans="1:18" x14ac:dyDescent="0.2">
      <c r="A1513" s="120" t="s">
        <v>6122</v>
      </c>
      <c r="B1513" s="121" t="s">
        <v>6649</v>
      </c>
      <c r="C1513" s="131">
        <v>32668693.280000001</v>
      </c>
      <c r="D1513" s="122" t="s">
        <v>909</v>
      </c>
      <c r="E1513" s="120" t="s">
        <v>466</v>
      </c>
      <c r="F1513" s="122" t="s">
        <v>926</v>
      </c>
      <c r="G1513" s="121" t="s">
        <v>927</v>
      </c>
      <c r="H1513" s="122">
        <v>5</v>
      </c>
      <c r="I1513" s="123">
        <v>1</v>
      </c>
      <c r="J1513" s="120" t="s">
        <v>6650</v>
      </c>
      <c r="K1513" s="131">
        <v>32668693.280000001</v>
      </c>
      <c r="L1513" s="124">
        <v>42766</v>
      </c>
      <c r="M1513" s="131">
        <v>0</v>
      </c>
      <c r="N1513" s="131">
        <v>0</v>
      </c>
      <c r="P1513" s="132" t="s">
        <v>466</v>
      </c>
    </row>
    <row r="1514" spans="1:18" x14ac:dyDescent="0.2">
      <c r="A1514" s="120" t="s">
        <v>6021</v>
      </c>
      <c r="B1514" s="121" t="s">
        <v>6642</v>
      </c>
      <c r="C1514" s="131">
        <v>32500000</v>
      </c>
      <c r="D1514" s="122" t="s">
        <v>909</v>
      </c>
      <c r="E1514" s="120" t="s">
        <v>466</v>
      </c>
      <c r="F1514" s="122" t="s">
        <v>926</v>
      </c>
      <c r="G1514" s="121" t="s">
        <v>927</v>
      </c>
      <c r="H1514" s="122">
        <v>4</v>
      </c>
      <c r="I1514" s="123">
        <v>0.75</v>
      </c>
      <c r="J1514" s="120" t="s">
        <v>6651</v>
      </c>
      <c r="K1514" s="131">
        <v>24375000</v>
      </c>
      <c r="L1514" s="124">
        <v>42766</v>
      </c>
      <c r="M1514" s="131">
        <v>0</v>
      </c>
      <c r="N1514" s="131">
        <v>0</v>
      </c>
      <c r="P1514" s="132" t="s">
        <v>466</v>
      </c>
    </row>
    <row r="1515" spans="1:18" x14ac:dyDescent="0.2">
      <c r="A1515" s="120" t="s">
        <v>6056</v>
      </c>
      <c r="B1515" s="121" t="s">
        <v>6652</v>
      </c>
      <c r="C1515" s="131">
        <v>59109550.909999996</v>
      </c>
      <c r="D1515" s="122" t="s">
        <v>909</v>
      </c>
      <c r="E1515" s="120" t="s">
        <v>466</v>
      </c>
      <c r="F1515" s="122" t="s">
        <v>926</v>
      </c>
      <c r="G1515" s="121" t="s">
        <v>927</v>
      </c>
      <c r="H1515" s="122">
        <v>4</v>
      </c>
      <c r="I1515" s="123">
        <v>0.9</v>
      </c>
      <c r="J1515" s="120" t="s">
        <v>6653</v>
      </c>
      <c r="K1515" s="131">
        <v>53198595.82</v>
      </c>
      <c r="L1515" s="124">
        <v>42766</v>
      </c>
      <c r="M1515" s="131">
        <v>0</v>
      </c>
      <c r="N1515" s="131">
        <v>0</v>
      </c>
      <c r="P1515" s="132" t="s">
        <v>466</v>
      </c>
    </row>
    <row r="1516" spans="1:18" x14ac:dyDescent="0.2">
      <c r="A1516" s="120" t="s">
        <v>6654</v>
      </c>
      <c r="B1516" s="121" t="s">
        <v>6625</v>
      </c>
      <c r="C1516" s="131">
        <v>19250628.879999999</v>
      </c>
      <c r="D1516" s="122" t="s">
        <v>909</v>
      </c>
      <c r="E1516" s="120" t="s">
        <v>466</v>
      </c>
      <c r="F1516" s="122" t="s">
        <v>926</v>
      </c>
      <c r="G1516" s="121" t="s">
        <v>927</v>
      </c>
      <c r="H1516" s="122">
        <v>3</v>
      </c>
      <c r="I1516" s="123">
        <v>0.21</v>
      </c>
      <c r="J1516" s="120" t="s">
        <v>6655</v>
      </c>
      <c r="K1516" s="131">
        <v>4042632.06</v>
      </c>
      <c r="L1516" s="124">
        <v>42766</v>
      </c>
      <c r="M1516" s="131">
        <v>0</v>
      </c>
      <c r="N1516" s="131">
        <v>0</v>
      </c>
      <c r="P1516" s="132" t="s">
        <v>466</v>
      </c>
    </row>
    <row r="1517" spans="1:18" x14ac:dyDescent="0.2">
      <c r="A1517" s="120" t="s">
        <v>6035</v>
      </c>
      <c r="B1517" s="121" t="s">
        <v>6627</v>
      </c>
      <c r="C1517" s="131">
        <v>142500000</v>
      </c>
      <c r="D1517" s="122" t="s">
        <v>909</v>
      </c>
      <c r="E1517" s="120" t="s">
        <v>466</v>
      </c>
      <c r="F1517" s="122" t="s">
        <v>926</v>
      </c>
      <c r="G1517" s="121" t="s">
        <v>927</v>
      </c>
      <c r="H1517" s="122">
        <v>5</v>
      </c>
      <c r="I1517" s="123">
        <v>1</v>
      </c>
      <c r="J1517" s="120" t="s">
        <v>6656</v>
      </c>
      <c r="K1517" s="131">
        <v>142500000</v>
      </c>
      <c r="L1517" s="124">
        <v>42766</v>
      </c>
      <c r="M1517" s="131">
        <v>0</v>
      </c>
      <c r="N1517" s="131">
        <v>0</v>
      </c>
      <c r="P1517" s="132" t="s">
        <v>466</v>
      </c>
    </row>
    <row r="1518" spans="1:18" x14ac:dyDescent="0.2">
      <c r="A1518" s="120" t="s">
        <v>344</v>
      </c>
      <c r="B1518" s="121" t="s">
        <v>841</v>
      </c>
      <c r="C1518" s="131">
        <v>79793428.180000007</v>
      </c>
      <c r="D1518" s="122" t="s">
        <v>909</v>
      </c>
      <c r="E1518" s="120" t="s">
        <v>1033</v>
      </c>
      <c r="F1518" s="122" t="s">
        <v>926</v>
      </c>
      <c r="G1518" s="121" t="s">
        <v>927</v>
      </c>
      <c r="H1518" s="122">
        <v>5</v>
      </c>
      <c r="I1518" s="123">
        <v>1</v>
      </c>
      <c r="J1518" s="120" t="s">
        <v>842</v>
      </c>
      <c r="K1518" s="131">
        <v>62238873.979999997</v>
      </c>
      <c r="L1518" s="124">
        <v>42766</v>
      </c>
      <c r="M1518" s="131">
        <v>0</v>
      </c>
      <c r="N1518" s="131">
        <v>0</v>
      </c>
      <c r="P1518" s="132" t="s">
        <v>466</v>
      </c>
    </row>
    <row r="1519" spans="1:18" x14ac:dyDescent="0.2">
      <c r="A1519" s="120" t="s">
        <v>337</v>
      </c>
      <c r="B1519" s="121" t="s">
        <v>843</v>
      </c>
      <c r="C1519" s="131">
        <v>150000000</v>
      </c>
      <c r="D1519" s="122" t="s">
        <v>909</v>
      </c>
      <c r="E1519" s="120" t="s">
        <v>1036</v>
      </c>
      <c r="F1519" s="122" t="s">
        <v>926</v>
      </c>
      <c r="G1519" s="121" t="s">
        <v>927</v>
      </c>
      <c r="H1519" s="122">
        <v>5</v>
      </c>
      <c r="I1519" s="123">
        <v>1</v>
      </c>
      <c r="J1519" s="120" t="s">
        <v>844</v>
      </c>
      <c r="K1519" s="131">
        <v>96000000</v>
      </c>
      <c r="L1519" s="124">
        <v>42766</v>
      </c>
      <c r="M1519" s="131">
        <v>0</v>
      </c>
      <c r="N1519" s="131">
        <v>150000000</v>
      </c>
      <c r="P1519" s="132" t="s">
        <v>466</v>
      </c>
      <c r="Q1519" s="108">
        <v>0</v>
      </c>
      <c r="R1519" s="108">
        <v>0</v>
      </c>
    </row>
    <row r="1520" spans="1:18" x14ac:dyDescent="0.2">
      <c r="A1520" s="120" t="s">
        <v>1428</v>
      </c>
      <c r="B1520" s="121" t="s">
        <v>1509</v>
      </c>
      <c r="C1520" s="131">
        <v>43750000</v>
      </c>
      <c r="D1520" s="122" t="s">
        <v>909</v>
      </c>
      <c r="E1520" s="120" t="s">
        <v>1444</v>
      </c>
      <c r="F1520" s="122" t="s">
        <v>926</v>
      </c>
      <c r="G1520" s="121" t="s">
        <v>927</v>
      </c>
      <c r="H1520" s="122">
        <v>5</v>
      </c>
      <c r="I1520" s="123">
        <v>1</v>
      </c>
      <c r="J1520" s="120" t="s">
        <v>1429</v>
      </c>
      <c r="K1520" s="131">
        <v>39375000</v>
      </c>
      <c r="L1520" s="124">
        <v>42766</v>
      </c>
      <c r="M1520" s="131">
        <v>0</v>
      </c>
      <c r="N1520" s="131">
        <v>0</v>
      </c>
      <c r="P1520" s="132" t="s">
        <v>466</v>
      </c>
    </row>
    <row r="1521" spans="1:18" x14ac:dyDescent="0.2">
      <c r="A1521" s="120" t="s">
        <v>1459</v>
      </c>
      <c r="B1521" s="121" t="s">
        <v>1474</v>
      </c>
      <c r="C1521" s="131">
        <v>521921558.77999997</v>
      </c>
      <c r="D1521" s="122" t="s">
        <v>909</v>
      </c>
      <c r="E1521" s="120" t="s">
        <v>1450</v>
      </c>
      <c r="F1521" s="122" t="s">
        <v>926</v>
      </c>
      <c r="G1521" s="121" t="s">
        <v>927</v>
      </c>
      <c r="H1521" s="122">
        <v>5</v>
      </c>
      <c r="I1521" s="123">
        <v>1</v>
      </c>
      <c r="J1521" s="120" t="s">
        <v>1475</v>
      </c>
      <c r="K1521" s="131">
        <v>521921558.77999997</v>
      </c>
      <c r="L1521" s="124">
        <v>42766</v>
      </c>
      <c r="M1521" s="131">
        <v>0</v>
      </c>
      <c r="N1521" s="131">
        <v>0</v>
      </c>
      <c r="P1521" s="132" t="s">
        <v>466</v>
      </c>
    </row>
    <row r="1522" spans="1:18" x14ac:dyDescent="0.2">
      <c r="A1522" s="120" t="s">
        <v>2334</v>
      </c>
      <c r="B1522" s="121" t="s">
        <v>2403</v>
      </c>
      <c r="C1522" s="131">
        <v>19000000</v>
      </c>
      <c r="D1522" s="122" t="s">
        <v>909</v>
      </c>
      <c r="E1522" s="120" t="s">
        <v>2445</v>
      </c>
      <c r="F1522" s="122" t="s">
        <v>926</v>
      </c>
      <c r="G1522" s="121" t="s">
        <v>927</v>
      </c>
      <c r="H1522" s="122">
        <v>5</v>
      </c>
      <c r="I1522" s="123">
        <v>1</v>
      </c>
      <c r="J1522" s="120" t="s">
        <v>2404</v>
      </c>
      <c r="K1522" s="131">
        <v>18620000</v>
      </c>
      <c r="L1522" s="124">
        <v>42766</v>
      </c>
      <c r="M1522" s="131">
        <v>0</v>
      </c>
      <c r="N1522" s="131">
        <v>9885000</v>
      </c>
      <c r="P1522" s="132" t="s">
        <v>466</v>
      </c>
      <c r="Q1522" s="108">
        <v>0</v>
      </c>
      <c r="R1522" s="108">
        <v>0</v>
      </c>
    </row>
    <row r="1523" spans="1:18" x14ac:dyDescent="0.2">
      <c r="A1523" s="120" t="s">
        <v>2370</v>
      </c>
      <c r="B1523" s="121" t="s">
        <v>2405</v>
      </c>
      <c r="C1523" s="131">
        <v>106775827.45999999</v>
      </c>
      <c r="D1523" s="122" t="s">
        <v>909</v>
      </c>
      <c r="E1523" s="120" t="s">
        <v>1450</v>
      </c>
      <c r="F1523" s="122" t="s">
        <v>926</v>
      </c>
      <c r="G1523" s="121" t="s">
        <v>927</v>
      </c>
      <c r="H1523" s="122">
        <v>5</v>
      </c>
      <c r="I1523" s="123">
        <v>1</v>
      </c>
      <c r="J1523" s="120" t="s">
        <v>2406</v>
      </c>
      <c r="K1523" s="131">
        <v>106775827.45999999</v>
      </c>
      <c r="L1523" s="124">
        <v>42766</v>
      </c>
      <c r="M1523" s="131">
        <v>0</v>
      </c>
      <c r="N1523" s="131">
        <v>0</v>
      </c>
      <c r="P1523" s="132" t="s">
        <v>466</v>
      </c>
    </row>
    <row r="1524" spans="1:18" x14ac:dyDescent="0.2">
      <c r="A1524" s="120" t="s">
        <v>3082</v>
      </c>
      <c r="B1524" s="121" t="s">
        <v>3670</v>
      </c>
      <c r="C1524" s="131">
        <v>93332322.090000004</v>
      </c>
      <c r="D1524" s="122" t="s">
        <v>909</v>
      </c>
      <c r="E1524" s="120" t="s">
        <v>3224</v>
      </c>
      <c r="F1524" s="122" t="s">
        <v>926</v>
      </c>
      <c r="G1524" s="121" t="s">
        <v>927</v>
      </c>
      <c r="H1524" s="122">
        <v>5</v>
      </c>
      <c r="I1524" s="123">
        <v>1</v>
      </c>
      <c r="J1524" s="120" t="s">
        <v>3187</v>
      </c>
      <c r="K1524" s="131">
        <v>93332322.090000004</v>
      </c>
      <c r="L1524" s="124">
        <v>42766</v>
      </c>
      <c r="M1524" s="131">
        <v>0</v>
      </c>
      <c r="N1524" s="131">
        <v>0</v>
      </c>
      <c r="P1524" s="132" t="s">
        <v>466</v>
      </c>
    </row>
    <row r="1525" spans="1:18" x14ac:dyDescent="0.2">
      <c r="A1525" s="120" t="s">
        <v>3098</v>
      </c>
      <c r="B1525" s="121" t="s">
        <v>3671</v>
      </c>
      <c r="C1525" s="131">
        <v>12000000</v>
      </c>
      <c r="D1525" s="122" t="s">
        <v>909</v>
      </c>
      <c r="E1525" s="120" t="s">
        <v>3223</v>
      </c>
      <c r="F1525" s="122" t="s">
        <v>926</v>
      </c>
      <c r="G1525" s="121" t="s">
        <v>927</v>
      </c>
      <c r="H1525" s="122">
        <v>5</v>
      </c>
      <c r="I1525" s="123">
        <v>1</v>
      </c>
      <c r="J1525" s="120" t="s">
        <v>3188</v>
      </c>
      <c r="K1525" s="131">
        <v>12000000</v>
      </c>
      <c r="L1525" s="124">
        <v>42766</v>
      </c>
      <c r="M1525" s="131">
        <v>0</v>
      </c>
      <c r="N1525" s="131">
        <v>0</v>
      </c>
      <c r="P1525" s="132" t="s">
        <v>466</v>
      </c>
    </row>
    <row r="1526" spans="1:18" x14ac:dyDescent="0.2">
      <c r="A1526" s="120" t="s">
        <v>3274</v>
      </c>
      <c r="B1526" s="121" t="s">
        <v>3348</v>
      </c>
      <c r="C1526" s="131">
        <v>49994203.729999997</v>
      </c>
      <c r="D1526" s="122" t="s">
        <v>909</v>
      </c>
      <c r="E1526" s="120" t="s">
        <v>3404</v>
      </c>
      <c r="F1526" s="122" t="s">
        <v>926</v>
      </c>
      <c r="G1526" s="121" t="s">
        <v>927</v>
      </c>
      <c r="H1526" s="122">
        <v>4</v>
      </c>
      <c r="I1526" s="123">
        <v>0.96</v>
      </c>
      <c r="J1526" s="120" t="s">
        <v>3349</v>
      </c>
      <c r="K1526" s="131">
        <v>47994435.579999998</v>
      </c>
      <c r="L1526" s="124">
        <v>42766</v>
      </c>
      <c r="M1526" s="131">
        <v>0</v>
      </c>
      <c r="N1526" s="131">
        <v>0</v>
      </c>
      <c r="P1526" s="132" t="s">
        <v>466</v>
      </c>
    </row>
    <row r="1527" spans="1:18" x14ac:dyDescent="0.2">
      <c r="A1527" s="120" t="s">
        <v>3900</v>
      </c>
      <c r="B1527" s="121" t="s">
        <v>1590</v>
      </c>
      <c r="C1527" s="131">
        <v>628571428.54999995</v>
      </c>
      <c r="D1527" s="122" t="s">
        <v>909</v>
      </c>
      <c r="E1527" s="120" t="s">
        <v>1607</v>
      </c>
      <c r="F1527" s="122" t="s">
        <v>926</v>
      </c>
      <c r="G1527" s="121" t="s">
        <v>927</v>
      </c>
      <c r="H1527" s="122">
        <v>5</v>
      </c>
      <c r="I1527" s="123">
        <v>1</v>
      </c>
      <c r="J1527" s="120" t="s">
        <v>3901</v>
      </c>
      <c r="K1527" s="131">
        <v>628503436.03999996</v>
      </c>
      <c r="L1527" s="124">
        <v>42766</v>
      </c>
      <c r="M1527" s="131">
        <v>0</v>
      </c>
      <c r="N1527" s="131">
        <v>135985.01</v>
      </c>
      <c r="P1527" s="132" t="s">
        <v>466</v>
      </c>
      <c r="Q1527" s="108">
        <v>0</v>
      </c>
      <c r="R1527" s="108">
        <v>0</v>
      </c>
    </row>
    <row r="1528" spans="1:18" x14ac:dyDescent="0.2">
      <c r="A1528" s="120" t="s">
        <v>4954</v>
      </c>
      <c r="B1528" s="121" t="s">
        <v>5100</v>
      </c>
      <c r="C1528" s="131">
        <v>123423845.16</v>
      </c>
      <c r="D1528" s="122" t="s">
        <v>909</v>
      </c>
      <c r="E1528" s="120" t="s">
        <v>5136</v>
      </c>
      <c r="F1528" s="122" t="s">
        <v>926</v>
      </c>
      <c r="G1528" s="121" t="s">
        <v>927</v>
      </c>
      <c r="H1528" s="122">
        <v>5</v>
      </c>
      <c r="I1528" s="123">
        <v>1</v>
      </c>
      <c r="J1528" s="120" t="s">
        <v>5101</v>
      </c>
      <c r="K1528" s="131">
        <v>123423845.16</v>
      </c>
      <c r="L1528" s="124">
        <v>42766</v>
      </c>
      <c r="M1528" s="131">
        <v>0</v>
      </c>
      <c r="N1528" s="131">
        <v>0</v>
      </c>
      <c r="P1528" s="132" t="s">
        <v>466</v>
      </c>
    </row>
    <row r="1529" spans="1:18" x14ac:dyDescent="0.2">
      <c r="A1529" s="120" t="s">
        <v>5329</v>
      </c>
      <c r="B1529" s="121" t="s">
        <v>5330</v>
      </c>
      <c r="C1529" s="131">
        <v>38640000</v>
      </c>
      <c r="D1529" s="122" t="s">
        <v>909</v>
      </c>
      <c r="E1529" s="120" t="s">
        <v>5364</v>
      </c>
      <c r="F1529" s="122" t="s">
        <v>926</v>
      </c>
      <c r="G1529" s="121" t="s">
        <v>927</v>
      </c>
      <c r="H1529" s="122">
        <v>4</v>
      </c>
      <c r="I1529" s="123">
        <v>0.55000000000000004</v>
      </c>
      <c r="J1529" s="120" t="s">
        <v>5331</v>
      </c>
      <c r="K1529" s="131">
        <v>14013903.48</v>
      </c>
      <c r="L1529" s="124">
        <v>42766</v>
      </c>
      <c r="M1529" s="131">
        <v>0</v>
      </c>
      <c r="N1529" s="131">
        <v>26320351</v>
      </c>
      <c r="P1529" s="132" t="s">
        <v>466</v>
      </c>
      <c r="Q1529" s="108">
        <v>0</v>
      </c>
      <c r="R1529" s="108">
        <v>0</v>
      </c>
    </row>
    <row r="1530" spans="1:18" x14ac:dyDescent="0.2">
      <c r="A1530" s="120" t="s">
        <v>5332</v>
      </c>
      <c r="B1530" s="121" t="s">
        <v>5333</v>
      </c>
      <c r="C1530" s="131">
        <v>200000000</v>
      </c>
      <c r="D1530" s="122" t="s">
        <v>909</v>
      </c>
      <c r="E1530" s="120" t="s">
        <v>5364</v>
      </c>
      <c r="F1530" s="122" t="s">
        <v>926</v>
      </c>
      <c r="G1530" s="121" t="s">
        <v>927</v>
      </c>
      <c r="H1530" s="122">
        <v>4</v>
      </c>
      <c r="I1530" s="123">
        <v>0.55000000000000004</v>
      </c>
      <c r="J1530" s="120" t="s">
        <v>5334</v>
      </c>
      <c r="K1530" s="131">
        <v>103199628.45999999</v>
      </c>
      <c r="L1530" s="124">
        <v>42766</v>
      </c>
      <c r="M1530" s="131">
        <v>0</v>
      </c>
      <c r="N1530" s="131">
        <v>24728623.800000001</v>
      </c>
      <c r="P1530" s="132" t="s">
        <v>466</v>
      </c>
      <c r="Q1530" s="108">
        <v>0</v>
      </c>
      <c r="R1530" s="108">
        <v>0</v>
      </c>
    </row>
    <row r="1531" spans="1:18" x14ac:dyDescent="0.2">
      <c r="A1531" s="120" t="s">
        <v>5738</v>
      </c>
      <c r="B1531" s="121" t="s">
        <v>5897</v>
      </c>
      <c r="C1531" s="131">
        <v>70000000</v>
      </c>
      <c r="D1531" s="122" t="s">
        <v>909</v>
      </c>
      <c r="E1531" s="120" t="s">
        <v>5915</v>
      </c>
      <c r="F1531" s="122" t="s">
        <v>926</v>
      </c>
      <c r="G1531" s="121" t="s">
        <v>927</v>
      </c>
      <c r="H1531" s="122">
        <v>4</v>
      </c>
      <c r="I1531" s="123">
        <v>0.55000000000000004</v>
      </c>
      <c r="J1531" s="120" t="s">
        <v>5898</v>
      </c>
      <c r="K1531" s="131">
        <v>38500000</v>
      </c>
      <c r="L1531" s="124">
        <v>42766</v>
      </c>
      <c r="M1531" s="131">
        <v>0</v>
      </c>
      <c r="N1531" s="131">
        <v>0</v>
      </c>
      <c r="P1531" s="132" t="s">
        <v>466</v>
      </c>
    </row>
    <row r="1532" spans="1:18" x14ac:dyDescent="0.2">
      <c r="A1532" s="120" t="s">
        <v>1141</v>
      </c>
      <c r="B1532" s="121" t="s">
        <v>1430</v>
      </c>
      <c r="C1532" s="131">
        <v>2974081.63</v>
      </c>
      <c r="D1532" s="122" t="s">
        <v>909</v>
      </c>
      <c r="E1532" s="120" t="s">
        <v>1210</v>
      </c>
      <c r="F1532" s="122" t="s">
        <v>926</v>
      </c>
      <c r="G1532" s="121" t="s">
        <v>927</v>
      </c>
      <c r="H1532" s="122">
        <v>5</v>
      </c>
      <c r="I1532" s="123">
        <v>1</v>
      </c>
      <c r="J1532" s="120" t="s">
        <v>1190</v>
      </c>
      <c r="K1532" s="131">
        <v>2974081.63</v>
      </c>
      <c r="L1532" s="124">
        <v>42766</v>
      </c>
      <c r="M1532" s="131">
        <v>0</v>
      </c>
      <c r="N1532" s="131">
        <v>0</v>
      </c>
      <c r="P1532" s="132" t="s">
        <v>466</v>
      </c>
    </row>
    <row r="1533" spans="1:18" x14ac:dyDescent="0.2">
      <c r="A1533" s="120" t="s">
        <v>1142</v>
      </c>
      <c r="B1533" s="121" t="s">
        <v>1431</v>
      </c>
      <c r="C1533" s="131">
        <v>194100243.24000001</v>
      </c>
      <c r="D1533" s="122" t="s">
        <v>909</v>
      </c>
      <c r="E1533" s="120" t="s">
        <v>1210</v>
      </c>
      <c r="F1533" s="122" t="s">
        <v>926</v>
      </c>
      <c r="G1533" s="121" t="s">
        <v>927</v>
      </c>
      <c r="H1533" s="122">
        <v>5</v>
      </c>
      <c r="I1533" s="123">
        <v>1</v>
      </c>
      <c r="J1533" s="120" t="s">
        <v>1191</v>
      </c>
      <c r="K1533" s="131">
        <v>194100243.24000001</v>
      </c>
      <c r="L1533" s="124">
        <v>42766</v>
      </c>
      <c r="M1533" s="131">
        <v>0</v>
      </c>
      <c r="N1533" s="131">
        <v>0</v>
      </c>
      <c r="P1533" s="132" t="s">
        <v>466</v>
      </c>
    </row>
    <row r="1534" spans="1:18" x14ac:dyDescent="0.2">
      <c r="A1534" s="120" t="s">
        <v>2360</v>
      </c>
      <c r="B1534" s="121" t="s">
        <v>2407</v>
      </c>
      <c r="C1534" s="131">
        <v>255687922.28999999</v>
      </c>
      <c r="D1534" s="122" t="s">
        <v>909</v>
      </c>
      <c r="E1534" s="120" t="s">
        <v>1448</v>
      </c>
      <c r="F1534" s="122" t="s">
        <v>926</v>
      </c>
      <c r="G1534" s="121" t="s">
        <v>927</v>
      </c>
      <c r="H1534" s="122">
        <v>5</v>
      </c>
      <c r="I1534" s="123">
        <v>1</v>
      </c>
      <c r="J1534" s="120" t="s">
        <v>2408</v>
      </c>
      <c r="K1534" s="131">
        <v>255687922.28999999</v>
      </c>
      <c r="L1534" s="124">
        <v>42766</v>
      </c>
      <c r="M1534" s="131">
        <v>0</v>
      </c>
      <c r="N1534" s="131">
        <v>0</v>
      </c>
      <c r="P1534" s="132" t="s">
        <v>466</v>
      </c>
    </row>
    <row r="1535" spans="1:18" x14ac:dyDescent="0.2">
      <c r="A1535" s="120" t="s">
        <v>2657</v>
      </c>
      <c r="B1535" s="121" t="s">
        <v>2658</v>
      </c>
      <c r="C1535" s="131">
        <v>20000000</v>
      </c>
      <c r="D1535" s="122" t="s">
        <v>909</v>
      </c>
      <c r="E1535" s="120" t="s">
        <v>2666</v>
      </c>
      <c r="F1535" s="122" t="s">
        <v>926</v>
      </c>
      <c r="G1535" s="121" t="s">
        <v>927</v>
      </c>
      <c r="H1535" s="122">
        <v>5</v>
      </c>
      <c r="I1535" s="123">
        <v>1</v>
      </c>
      <c r="J1535" s="120" t="s">
        <v>2659</v>
      </c>
      <c r="K1535" s="131">
        <v>17400000</v>
      </c>
      <c r="L1535" s="124">
        <v>42766</v>
      </c>
      <c r="M1535" s="131">
        <v>0</v>
      </c>
      <c r="N1535" s="131">
        <v>0</v>
      </c>
      <c r="P1535" s="132" t="s">
        <v>466</v>
      </c>
    </row>
    <row r="1536" spans="1:18" x14ac:dyDescent="0.2">
      <c r="A1536" s="120" t="s">
        <v>3461</v>
      </c>
      <c r="B1536" s="121" t="s">
        <v>3577</v>
      </c>
      <c r="C1536" s="131">
        <v>9000000000</v>
      </c>
      <c r="D1536" s="122" t="s">
        <v>909</v>
      </c>
      <c r="E1536" s="120" t="s">
        <v>3217</v>
      </c>
      <c r="F1536" s="122" t="s">
        <v>926</v>
      </c>
      <c r="G1536" s="121" t="s">
        <v>927</v>
      </c>
      <c r="H1536" s="122">
        <v>5</v>
      </c>
      <c r="I1536" s="123">
        <v>1</v>
      </c>
      <c r="J1536" s="120" t="s">
        <v>3902</v>
      </c>
      <c r="K1536" s="131">
        <v>9000000000</v>
      </c>
      <c r="L1536" s="124">
        <v>42766</v>
      </c>
      <c r="M1536" s="131">
        <v>0</v>
      </c>
      <c r="N1536" s="131">
        <v>0</v>
      </c>
      <c r="P1536" s="132" t="s">
        <v>466</v>
      </c>
    </row>
    <row r="1537" spans="1:18" x14ac:dyDescent="0.2">
      <c r="A1537" s="120" t="s">
        <v>4553</v>
      </c>
      <c r="B1537" s="121" t="s">
        <v>4554</v>
      </c>
      <c r="C1537" s="131">
        <v>1049923031.97</v>
      </c>
      <c r="D1537" s="122" t="s">
        <v>909</v>
      </c>
      <c r="E1537" s="120" t="s">
        <v>4605</v>
      </c>
      <c r="F1537" s="122" t="s">
        <v>926</v>
      </c>
      <c r="G1537" s="121" t="s">
        <v>927</v>
      </c>
      <c r="H1537" s="122">
        <v>5</v>
      </c>
      <c r="I1537" s="123">
        <v>1</v>
      </c>
      <c r="J1537" s="120" t="s">
        <v>4555</v>
      </c>
      <c r="K1537" s="131">
        <v>1049923031.97</v>
      </c>
      <c r="L1537" s="124">
        <v>42766</v>
      </c>
      <c r="M1537" s="131">
        <v>0</v>
      </c>
      <c r="N1537" s="131">
        <v>0</v>
      </c>
      <c r="P1537" s="132" t="s">
        <v>466</v>
      </c>
    </row>
    <row r="1538" spans="1:18" x14ac:dyDescent="0.2">
      <c r="A1538" s="120" t="s">
        <v>5207</v>
      </c>
      <c r="B1538" s="121" t="s">
        <v>4863</v>
      </c>
      <c r="C1538" s="131">
        <v>2807467519.3400002</v>
      </c>
      <c r="D1538" s="122" t="s">
        <v>909</v>
      </c>
      <c r="E1538" s="120" t="s">
        <v>4625</v>
      </c>
      <c r="F1538" s="122" t="s">
        <v>926</v>
      </c>
      <c r="G1538" s="121" t="s">
        <v>927</v>
      </c>
      <c r="H1538" s="122">
        <v>5</v>
      </c>
      <c r="I1538" s="123">
        <v>1</v>
      </c>
      <c r="J1538" s="120" t="s">
        <v>5335</v>
      </c>
      <c r="K1538" s="131">
        <v>2807467519.3400002</v>
      </c>
      <c r="L1538" s="124">
        <v>42766</v>
      </c>
      <c r="M1538" s="131">
        <v>0</v>
      </c>
      <c r="N1538" s="131">
        <v>0</v>
      </c>
      <c r="P1538" s="132" t="s">
        <v>466</v>
      </c>
    </row>
    <row r="1539" spans="1:18" x14ac:dyDescent="0.2">
      <c r="A1539" s="120" t="s">
        <v>5584</v>
      </c>
      <c r="B1539" s="121" t="s">
        <v>5585</v>
      </c>
      <c r="C1539" s="131">
        <v>41598.83</v>
      </c>
      <c r="D1539" s="122" t="s">
        <v>909</v>
      </c>
      <c r="E1539" s="120"/>
      <c r="F1539" s="122"/>
      <c r="G1539" s="121"/>
      <c r="H1539" s="122"/>
      <c r="I1539" s="123"/>
      <c r="J1539" s="120" t="s">
        <v>5586</v>
      </c>
      <c r="K1539" s="131">
        <v>37473.129999999997</v>
      </c>
      <c r="L1539" s="124">
        <v>42766</v>
      </c>
      <c r="M1539" s="131">
        <v>0</v>
      </c>
      <c r="N1539" s="131">
        <v>0</v>
      </c>
      <c r="P1539" s="132" t="s">
        <v>3578</v>
      </c>
    </row>
    <row r="1540" spans="1:18" x14ac:dyDescent="0.2">
      <c r="A1540" s="120" t="s">
        <v>6102</v>
      </c>
      <c r="B1540" s="121" t="s">
        <v>6657</v>
      </c>
      <c r="C1540" s="131">
        <v>80000000</v>
      </c>
      <c r="D1540" s="122" t="s">
        <v>909</v>
      </c>
      <c r="E1540" s="120" t="s">
        <v>466</v>
      </c>
      <c r="F1540" s="122" t="s">
        <v>926</v>
      </c>
      <c r="G1540" s="121" t="s">
        <v>927</v>
      </c>
      <c r="H1540" s="122">
        <v>4</v>
      </c>
      <c r="I1540" s="123">
        <v>0.98</v>
      </c>
      <c r="J1540" s="120" t="s">
        <v>6658</v>
      </c>
      <c r="K1540" s="131">
        <v>78400000</v>
      </c>
      <c r="L1540" s="124">
        <v>42766</v>
      </c>
      <c r="M1540" s="131">
        <v>0</v>
      </c>
      <c r="N1540" s="131">
        <v>0</v>
      </c>
      <c r="P1540" s="132" t="s">
        <v>466</v>
      </c>
    </row>
    <row r="1541" spans="1:18" x14ac:dyDescent="0.2">
      <c r="A1541" s="120" t="s">
        <v>6063</v>
      </c>
      <c r="B1541" s="121" t="s">
        <v>6620</v>
      </c>
      <c r="C1541" s="131">
        <v>90074111.849999994</v>
      </c>
      <c r="D1541" s="122" t="s">
        <v>909</v>
      </c>
      <c r="E1541" s="120" t="s">
        <v>466</v>
      </c>
      <c r="F1541" s="122" t="s">
        <v>926</v>
      </c>
      <c r="G1541" s="121" t="s">
        <v>927</v>
      </c>
      <c r="H1541" s="122">
        <v>5</v>
      </c>
      <c r="I1541" s="123">
        <v>1</v>
      </c>
      <c r="J1541" s="120" t="s">
        <v>6659</v>
      </c>
      <c r="K1541" s="131">
        <v>90074111.849999994</v>
      </c>
      <c r="L1541" s="124">
        <v>42766</v>
      </c>
      <c r="M1541" s="131">
        <v>0</v>
      </c>
      <c r="N1541" s="131">
        <v>0</v>
      </c>
      <c r="P1541" s="132" t="s">
        <v>466</v>
      </c>
    </row>
    <row r="1542" spans="1:18" x14ac:dyDescent="0.2">
      <c r="A1542" s="120" t="s">
        <v>6060</v>
      </c>
      <c r="B1542" s="121" t="s">
        <v>6631</v>
      </c>
      <c r="C1542" s="131">
        <v>99401369.019999996</v>
      </c>
      <c r="D1542" s="122" t="s">
        <v>909</v>
      </c>
      <c r="E1542" s="120" t="s">
        <v>466</v>
      </c>
      <c r="F1542" s="122" t="s">
        <v>926</v>
      </c>
      <c r="G1542" s="121" t="s">
        <v>927</v>
      </c>
      <c r="H1542" s="122">
        <v>4</v>
      </c>
      <c r="I1542" s="123">
        <v>0.9</v>
      </c>
      <c r="J1542" s="120" t="s">
        <v>6660</v>
      </c>
      <c r="K1542" s="131">
        <v>89461232.120000005</v>
      </c>
      <c r="L1542" s="124">
        <v>42766</v>
      </c>
      <c r="M1542" s="131">
        <v>0</v>
      </c>
      <c r="N1542" s="131">
        <v>0</v>
      </c>
      <c r="P1542" s="132" t="s">
        <v>466</v>
      </c>
    </row>
    <row r="1543" spans="1:18" x14ac:dyDescent="0.2">
      <c r="A1543" s="120" t="s">
        <v>6067</v>
      </c>
      <c r="B1543" s="121" t="s">
        <v>6661</v>
      </c>
      <c r="C1543" s="131">
        <v>44500000</v>
      </c>
      <c r="D1543" s="122" t="s">
        <v>909</v>
      </c>
      <c r="E1543" s="120" t="s">
        <v>466</v>
      </c>
      <c r="F1543" s="122" t="s">
        <v>926</v>
      </c>
      <c r="G1543" s="121" t="s">
        <v>927</v>
      </c>
      <c r="H1543" s="122">
        <v>5</v>
      </c>
      <c r="I1543" s="123">
        <v>1</v>
      </c>
      <c r="J1543" s="120" t="s">
        <v>6662</v>
      </c>
      <c r="K1543" s="131">
        <v>44500000</v>
      </c>
      <c r="L1543" s="124">
        <v>42766</v>
      </c>
      <c r="M1543" s="131">
        <v>0</v>
      </c>
      <c r="N1543" s="131">
        <v>0</v>
      </c>
      <c r="P1543" s="132" t="s">
        <v>466</v>
      </c>
    </row>
    <row r="1544" spans="1:18" x14ac:dyDescent="0.2">
      <c r="A1544" s="120" t="s">
        <v>6115</v>
      </c>
      <c r="B1544" s="121" t="s">
        <v>6663</v>
      </c>
      <c r="C1544" s="131">
        <v>858000000</v>
      </c>
      <c r="D1544" s="122" t="s">
        <v>909</v>
      </c>
      <c r="E1544" s="120" t="s">
        <v>466</v>
      </c>
      <c r="F1544" s="122" t="s">
        <v>926</v>
      </c>
      <c r="G1544" s="121" t="s">
        <v>927</v>
      </c>
      <c r="H1544" s="122">
        <v>5</v>
      </c>
      <c r="I1544" s="123">
        <v>1</v>
      </c>
      <c r="J1544" s="120" t="s">
        <v>6664</v>
      </c>
      <c r="K1544" s="131">
        <v>858000000</v>
      </c>
      <c r="L1544" s="124">
        <v>42766</v>
      </c>
      <c r="M1544" s="131">
        <v>0</v>
      </c>
      <c r="N1544" s="131">
        <v>0</v>
      </c>
      <c r="P1544" s="132" t="s">
        <v>466</v>
      </c>
    </row>
    <row r="1545" spans="1:18" x14ac:dyDescent="0.2">
      <c r="A1545" s="120" t="s">
        <v>6080</v>
      </c>
      <c r="B1545" s="121" t="s">
        <v>6622</v>
      </c>
      <c r="C1545" s="131">
        <v>52464983.609999999</v>
      </c>
      <c r="D1545" s="122" t="s">
        <v>909</v>
      </c>
      <c r="E1545" s="120" t="s">
        <v>466</v>
      </c>
      <c r="F1545" s="122" t="s">
        <v>926</v>
      </c>
      <c r="G1545" s="121" t="s">
        <v>927</v>
      </c>
      <c r="H1545" s="122">
        <v>3</v>
      </c>
      <c r="I1545" s="123">
        <v>0.21</v>
      </c>
      <c r="J1545" s="120" t="s">
        <v>6665</v>
      </c>
      <c r="K1545" s="131">
        <v>11017646.560000001</v>
      </c>
      <c r="L1545" s="124">
        <v>42766</v>
      </c>
      <c r="M1545" s="131">
        <v>0</v>
      </c>
      <c r="N1545" s="131">
        <v>0</v>
      </c>
      <c r="P1545" s="132" t="s">
        <v>466</v>
      </c>
    </row>
    <row r="1546" spans="1:18" x14ac:dyDescent="0.2">
      <c r="A1546" s="120" t="s">
        <v>6666</v>
      </c>
      <c r="B1546" s="121" t="s">
        <v>6625</v>
      </c>
      <c r="C1546" s="131">
        <v>15877944.09</v>
      </c>
      <c r="D1546" s="122" t="s">
        <v>909</v>
      </c>
      <c r="E1546" s="120" t="s">
        <v>466</v>
      </c>
      <c r="F1546" s="122" t="s">
        <v>926</v>
      </c>
      <c r="G1546" s="121" t="s">
        <v>927</v>
      </c>
      <c r="H1546" s="122">
        <v>3</v>
      </c>
      <c r="I1546" s="123">
        <v>0.21</v>
      </c>
      <c r="J1546" s="120" t="s">
        <v>6667</v>
      </c>
      <c r="K1546" s="131">
        <v>3334368.26</v>
      </c>
      <c r="L1546" s="124">
        <v>42766</v>
      </c>
      <c r="M1546" s="131">
        <v>0</v>
      </c>
      <c r="N1546" s="131">
        <v>0</v>
      </c>
      <c r="P1546" s="132" t="s">
        <v>466</v>
      </c>
    </row>
    <row r="1547" spans="1:18" x14ac:dyDescent="0.2">
      <c r="A1547" s="120" t="s">
        <v>338</v>
      </c>
      <c r="B1547" s="121" t="s">
        <v>845</v>
      </c>
      <c r="C1547" s="131">
        <v>150000000</v>
      </c>
      <c r="D1547" s="122" t="s">
        <v>909</v>
      </c>
      <c r="E1547" s="120" t="s">
        <v>1037</v>
      </c>
      <c r="F1547" s="122" t="s">
        <v>926</v>
      </c>
      <c r="G1547" s="121" t="s">
        <v>927</v>
      </c>
      <c r="H1547" s="122">
        <v>5</v>
      </c>
      <c r="I1547" s="123">
        <v>1</v>
      </c>
      <c r="J1547" s="120" t="s">
        <v>846</v>
      </c>
      <c r="K1547" s="131">
        <v>96000000</v>
      </c>
      <c r="L1547" s="124">
        <v>42766</v>
      </c>
      <c r="M1547" s="131">
        <v>0</v>
      </c>
      <c r="N1547" s="131">
        <v>150000000</v>
      </c>
      <c r="P1547" s="132" t="s">
        <v>466</v>
      </c>
      <c r="Q1547" s="108">
        <v>0</v>
      </c>
      <c r="R1547" s="108">
        <v>0</v>
      </c>
    </row>
    <row r="1548" spans="1:18" x14ac:dyDescent="0.2">
      <c r="A1548" s="120" t="s">
        <v>2774</v>
      </c>
      <c r="B1548" s="121" t="s">
        <v>2775</v>
      </c>
      <c r="C1548" s="131">
        <v>73621324.069999993</v>
      </c>
      <c r="D1548" s="122" t="s">
        <v>909</v>
      </c>
      <c r="E1548" s="120" t="s">
        <v>2796</v>
      </c>
      <c r="F1548" s="122" t="s">
        <v>926</v>
      </c>
      <c r="G1548" s="121" t="s">
        <v>927</v>
      </c>
      <c r="H1548" s="122">
        <v>5</v>
      </c>
      <c r="I1548" s="123">
        <v>1</v>
      </c>
      <c r="J1548" s="120" t="s">
        <v>2776</v>
      </c>
      <c r="K1548" s="131">
        <v>45977974.07</v>
      </c>
      <c r="L1548" s="124">
        <v>42766</v>
      </c>
      <c r="M1548" s="131">
        <v>0</v>
      </c>
      <c r="N1548" s="131">
        <v>55286700</v>
      </c>
      <c r="P1548" s="132" t="s">
        <v>466</v>
      </c>
      <c r="Q1548" s="108">
        <v>0</v>
      </c>
      <c r="R1548" s="108">
        <v>0</v>
      </c>
    </row>
    <row r="1549" spans="1:18" x14ac:dyDescent="0.2">
      <c r="A1549" s="120" t="s">
        <v>3105</v>
      </c>
      <c r="B1549" s="121" t="s">
        <v>3672</v>
      </c>
      <c r="C1549" s="131">
        <v>100000000</v>
      </c>
      <c r="D1549" s="122" t="s">
        <v>909</v>
      </c>
      <c r="E1549" s="120" t="s">
        <v>3223</v>
      </c>
      <c r="F1549" s="122" t="s">
        <v>926</v>
      </c>
      <c r="G1549" s="121" t="s">
        <v>927</v>
      </c>
      <c r="H1549" s="122">
        <v>5</v>
      </c>
      <c r="I1549" s="123">
        <v>1</v>
      </c>
      <c r="J1549" s="120" t="s">
        <v>3189</v>
      </c>
      <c r="K1549" s="131">
        <v>100000000</v>
      </c>
      <c r="L1549" s="124">
        <v>42766</v>
      </c>
      <c r="M1549" s="131">
        <v>0</v>
      </c>
      <c r="N1549" s="131">
        <v>0</v>
      </c>
      <c r="P1549" s="132" t="s">
        <v>466</v>
      </c>
    </row>
    <row r="1550" spans="1:18" x14ac:dyDescent="0.2">
      <c r="A1550" s="120" t="s">
        <v>3350</v>
      </c>
      <c r="B1550" s="121" t="s">
        <v>740</v>
      </c>
      <c r="C1550" s="131">
        <v>1530560500</v>
      </c>
      <c r="D1550" s="122" t="s">
        <v>909</v>
      </c>
      <c r="E1550" s="120" t="s">
        <v>998</v>
      </c>
      <c r="F1550" s="122" t="s">
        <v>926</v>
      </c>
      <c r="G1550" s="121" t="s">
        <v>927</v>
      </c>
      <c r="H1550" s="122">
        <v>4</v>
      </c>
      <c r="I1550" s="123">
        <v>0.88</v>
      </c>
      <c r="J1550" s="120" t="s">
        <v>3351</v>
      </c>
      <c r="K1550" s="131">
        <v>1346893240</v>
      </c>
      <c r="L1550" s="124">
        <v>42766</v>
      </c>
      <c r="M1550" s="131">
        <v>0</v>
      </c>
      <c r="N1550" s="131">
        <v>279557600</v>
      </c>
      <c r="P1550" s="132" t="s">
        <v>466</v>
      </c>
      <c r="Q1550" s="108">
        <v>0</v>
      </c>
      <c r="R1550" s="108">
        <v>0</v>
      </c>
    </row>
    <row r="1551" spans="1:18" x14ac:dyDescent="0.2">
      <c r="A1551" s="120" t="s">
        <v>5336</v>
      </c>
      <c r="B1551" s="121" t="s">
        <v>3532</v>
      </c>
      <c r="C1551" s="131">
        <v>40000000</v>
      </c>
      <c r="D1551" s="122" t="s">
        <v>909</v>
      </c>
      <c r="E1551" s="120" t="s">
        <v>2916</v>
      </c>
      <c r="F1551" s="122" t="s">
        <v>926</v>
      </c>
      <c r="G1551" s="121" t="s">
        <v>927</v>
      </c>
      <c r="H1551" s="122">
        <v>4</v>
      </c>
      <c r="I1551" s="123">
        <v>0.75</v>
      </c>
      <c r="J1551" s="120" t="s">
        <v>5337</v>
      </c>
      <c r="K1551" s="131">
        <v>30000000</v>
      </c>
      <c r="L1551" s="124">
        <v>42766</v>
      </c>
      <c r="M1551" s="131">
        <v>0</v>
      </c>
      <c r="N1551" s="131">
        <v>0</v>
      </c>
      <c r="P1551" s="132" t="s">
        <v>466</v>
      </c>
    </row>
    <row r="1552" spans="1:18" x14ac:dyDescent="0.2">
      <c r="A1552" s="120" t="s">
        <v>5388</v>
      </c>
      <c r="B1552" s="121" t="s">
        <v>5587</v>
      </c>
      <c r="C1552" s="131">
        <v>120000000</v>
      </c>
      <c r="D1552" s="122" t="s">
        <v>909</v>
      </c>
      <c r="E1552" s="120" t="s">
        <v>5623</v>
      </c>
      <c r="F1552" s="122" t="s">
        <v>926</v>
      </c>
      <c r="G1552" s="121" t="s">
        <v>927</v>
      </c>
      <c r="H1552" s="122">
        <v>4</v>
      </c>
      <c r="I1552" s="123">
        <v>0.51</v>
      </c>
      <c r="J1552" s="120" t="s">
        <v>5588</v>
      </c>
      <c r="K1552" s="131">
        <v>61200000</v>
      </c>
      <c r="L1552" s="124">
        <v>42766</v>
      </c>
      <c r="M1552" s="131">
        <v>0</v>
      </c>
      <c r="N1552" s="131">
        <v>0</v>
      </c>
      <c r="P1552" s="132" t="s">
        <v>466</v>
      </c>
    </row>
    <row r="1553" spans="1:18" x14ac:dyDescent="0.2">
      <c r="A1553" s="120" t="s">
        <v>4145</v>
      </c>
      <c r="B1553" s="121" t="s">
        <v>4824</v>
      </c>
      <c r="C1553" s="131">
        <v>13606188.34</v>
      </c>
      <c r="D1553" s="122" t="s">
        <v>909</v>
      </c>
      <c r="E1553" s="120" t="s">
        <v>4650</v>
      </c>
      <c r="F1553" s="122" t="s">
        <v>926</v>
      </c>
      <c r="G1553" s="121" t="s">
        <v>927</v>
      </c>
      <c r="H1553" s="122">
        <v>5</v>
      </c>
      <c r="I1553" s="123">
        <v>1</v>
      </c>
      <c r="J1553" s="120" t="s">
        <v>4556</v>
      </c>
      <c r="K1553" s="131">
        <v>13606188.34</v>
      </c>
      <c r="L1553" s="124">
        <v>42766</v>
      </c>
      <c r="M1553" s="131">
        <v>0</v>
      </c>
      <c r="N1553" s="131">
        <v>0</v>
      </c>
      <c r="P1553" s="132" t="s">
        <v>466</v>
      </c>
    </row>
    <row r="1554" spans="1:18" x14ac:dyDescent="0.2">
      <c r="A1554" s="120" t="s">
        <v>5000</v>
      </c>
      <c r="B1554" s="121" t="s">
        <v>5102</v>
      </c>
      <c r="C1554" s="131">
        <v>164407524.93000001</v>
      </c>
      <c r="D1554" s="122" t="s">
        <v>909</v>
      </c>
      <c r="E1554" s="120" t="s">
        <v>1771</v>
      </c>
      <c r="F1554" s="122" t="s">
        <v>926</v>
      </c>
      <c r="G1554" s="121" t="s">
        <v>927</v>
      </c>
      <c r="H1554" s="122">
        <v>5</v>
      </c>
      <c r="I1554" s="123">
        <v>1</v>
      </c>
      <c r="J1554" s="120" t="s">
        <v>5103</v>
      </c>
      <c r="K1554" s="131">
        <v>164407524.93000001</v>
      </c>
      <c r="L1554" s="124">
        <v>42766</v>
      </c>
      <c r="M1554" s="131">
        <v>0</v>
      </c>
      <c r="N1554" s="131">
        <v>0</v>
      </c>
      <c r="P1554" s="132" t="s">
        <v>466</v>
      </c>
    </row>
    <row r="1555" spans="1:18" x14ac:dyDescent="0.2">
      <c r="A1555" s="120" t="s">
        <v>1144</v>
      </c>
      <c r="B1555" s="121" t="s">
        <v>1432</v>
      </c>
      <c r="C1555" s="131">
        <v>198575876.58000001</v>
      </c>
      <c r="D1555" s="122" t="s">
        <v>909</v>
      </c>
      <c r="E1555" s="120" t="s">
        <v>1210</v>
      </c>
      <c r="F1555" s="122" t="s">
        <v>926</v>
      </c>
      <c r="G1555" s="121" t="s">
        <v>927</v>
      </c>
      <c r="H1555" s="122">
        <v>5</v>
      </c>
      <c r="I1555" s="123">
        <v>1</v>
      </c>
      <c r="J1555" s="120" t="s">
        <v>1192</v>
      </c>
      <c r="K1555" s="131">
        <v>198575876.58000001</v>
      </c>
      <c r="L1555" s="124">
        <v>42766</v>
      </c>
      <c r="M1555" s="131">
        <v>0</v>
      </c>
      <c r="N1555" s="131">
        <v>0</v>
      </c>
      <c r="P1555" s="132" t="s">
        <v>466</v>
      </c>
    </row>
    <row r="1556" spans="1:18" x14ac:dyDescent="0.2">
      <c r="A1556" s="120" t="s">
        <v>1722</v>
      </c>
      <c r="B1556" s="121" t="s">
        <v>5589</v>
      </c>
      <c r="C1556" s="131">
        <v>2999493062.77</v>
      </c>
      <c r="D1556" s="122" t="s">
        <v>909</v>
      </c>
      <c r="E1556" s="120" t="s">
        <v>1682</v>
      </c>
      <c r="F1556" s="122" t="s">
        <v>926</v>
      </c>
      <c r="G1556" s="121" t="s">
        <v>927</v>
      </c>
      <c r="H1556" s="122">
        <v>5</v>
      </c>
      <c r="I1556" s="123">
        <v>1</v>
      </c>
      <c r="J1556" s="120" t="s">
        <v>1752</v>
      </c>
      <c r="K1556" s="131">
        <v>2999493062.77</v>
      </c>
      <c r="L1556" s="124">
        <v>42766</v>
      </c>
      <c r="M1556" s="131">
        <v>0</v>
      </c>
      <c r="N1556" s="131">
        <v>0</v>
      </c>
      <c r="P1556" s="132" t="s">
        <v>466</v>
      </c>
    </row>
    <row r="1557" spans="1:18" x14ac:dyDescent="0.2">
      <c r="A1557" s="120" t="s">
        <v>2660</v>
      </c>
      <c r="B1557" s="121" t="s">
        <v>2661</v>
      </c>
      <c r="C1557" s="131">
        <v>37285907.609999999</v>
      </c>
      <c r="D1557" s="122" t="s">
        <v>909</v>
      </c>
      <c r="E1557" s="120" t="s">
        <v>2666</v>
      </c>
      <c r="F1557" s="122" t="s">
        <v>926</v>
      </c>
      <c r="G1557" s="121" t="s">
        <v>927</v>
      </c>
      <c r="H1557" s="122">
        <v>5</v>
      </c>
      <c r="I1557" s="123">
        <v>1</v>
      </c>
      <c r="J1557" s="120" t="s">
        <v>2662</v>
      </c>
      <c r="K1557" s="131">
        <v>32438739.620000001</v>
      </c>
      <c r="L1557" s="124">
        <v>42766</v>
      </c>
      <c r="M1557" s="131">
        <v>0</v>
      </c>
      <c r="N1557" s="131">
        <v>18010800</v>
      </c>
      <c r="P1557" s="132" t="s">
        <v>466</v>
      </c>
      <c r="Q1557" s="108">
        <v>0</v>
      </c>
      <c r="R1557" s="108">
        <v>0</v>
      </c>
    </row>
    <row r="1558" spans="1:18" x14ac:dyDescent="0.2">
      <c r="A1558" s="120" t="s">
        <v>4767</v>
      </c>
      <c r="B1558" s="121" t="s">
        <v>4475</v>
      </c>
      <c r="C1558" s="131">
        <v>99936868.920000002</v>
      </c>
      <c r="D1558" s="122" t="s">
        <v>909</v>
      </c>
      <c r="E1558" s="120" t="s">
        <v>5137</v>
      </c>
      <c r="F1558" s="122" t="s">
        <v>926</v>
      </c>
      <c r="G1558" s="121" t="s">
        <v>927</v>
      </c>
      <c r="H1558" s="122">
        <v>3</v>
      </c>
      <c r="I1558" s="123">
        <v>0.21</v>
      </c>
      <c r="J1558" s="120" t="s">
        <v>4790</v>
      </c>
      <c r="K1558" s="131">
        <v>20986742.469999999</v>
      </c>
      <c r="L1558" s="124">
        <v>42766</v>
      </c>
      <c r="M1558" s="131">
        <v>0</v>
      </c>
      <c r="N1558" s="131">
        <v>0</v>
      </c>
      <c r="P1558" s="132" t="s">
        <v>466</v>
      </c>
    </row>
    <row r="1559" spans="1:18" x14ac:dyDescent="0.2">
      <c r="A1559" s="120" t="s">
        <v>6147</v>
      </c>
      <c r="B1559" s="121" t="s">
        <v>6640</v>
      </c>
      <c r="C1559" s="131">
        <v>33212170.600000001</v>
      </c>
      <c r="D1559" s="122" t="s">
        <v>909</v>
      </c>
      <c r="E1559" s="120" t="s">
        <v>466</v>
      </c>
      <c r="F1559" s="122" t="s">
        <v>926</v>
      </c>
      <c r="G1559" s="121" t="s">
        <v>927</v>
      </c>
      <c r="H1559" s="122">
        <v>5</v>
      </c>
      <c r="I1559" s="123">
        <v>1</v>
      </c>
      <c r="J1559" s="120" t="s">
        <v>6668</v>
      </c>
      <c r="K1559" s="131">
        <v>33212170.600000001</v>
      </c>
      <c r="L1559" s="124">
        <v>42766</v>
      </c>
      <c r="M1559" s="131">
        <v>0</v>
      </c>
      <c r="N1559" s="131">
        <v>0</v>
      </c>
      <c r="P1559" s="132" t="s">
        <v>466</v>
      </c>
    </row>
    <row r="1560" spans="1:18" x14ac:dyDescent="0.2">
      <c r="A1560" s="120" t="s">
        <v>6106</v>
      </c>
      <c r="B1560" s="121" t="s">
        <v>6669</v>
      </c>
      <c r="C1560" s="131">
        <v>164999895</v>
      </c>
      <c r="D1560" s="122" t="s">
        <v>909</v>
      </c>
      <c r="E1560" s="120" t="s">
        <v>466</v>
      </c>
      <c r="F1560" s="122" t="s">
        <v>926</v>
      </c>
      <c r="G1560" s="121" t="s">
        <v>927</v>
      </c>
      <c r="H1560" s="122">
        <v>5</v>
      </c>
      <c r="I1560" s="123">
        <v>1</v>
      </c>
      <c r="J1560" s="120" t="s">
        <v>6670</v>
      </c>
      <c r="K1560" s="131">
        <v>164999895</v>
      </c>
      <c r="L1560" s="124">
        <v>42766</v>
      </c>
      <c r="M1560" s="131">
        <v>0</v>
      </c>
      <c r="N1560" s="131">
        <v>0</v>
      </c>
      <c r="P1560" s="132" t="s">
        <v>466</v>
      </c>
    </row>
    <row r="1561" spans="1:18" x14ac:dyDescent="0.2">
      <c r="A1561" s="120" t="s">
        <v>6052</v>
      </c>
      <c r="B1561" s="121" t="s">
        <v>6646</v>
      </c>
      <c r="C1561" s="131">
        <v>4000000</v>
      </c>
      <c r="D1561" s="122" t="s">
        <v>909</v>
      </c>
      <c r="E1561" s="120" t="s">
        <v>466</v>
      </c>
      <c r="F1561" s="122" t="s">
        <v>926</v>
      </c>
      <c r="G1561" s="121" t="s">
        <v>927</v>
      </c>
      <c r="H1561" s="122">
        <v>5</v>
      </c>
      <c r="I1561" s="123">
        <v>1</v>
      </c>
      <c r="J1561" s="120" t="s">
        <v>6671</v>
      </c>
      <c r="K1561" s="131">
        <v>4000000</v>
      </c>
      <c r="L1561" s="124">
        <v>42766</v>
      </c>
      <c r="M1561" s="131">
        <v>0</v>
      </c>
      <c r="N1561" s="131">
        <v>0</v>
      </c>
      <c r="P1561" s="132" t="s">
        <v>466</v>
      </c>
    </row>
    <row r="1562" spans="1:18" x14ac:dyDescent="0.2">
      <c r="A1562" s="120" t="s">
        <v>6148</v>
      </c>
      <c r="B1562" s="121" t="s">
        <v>6640</v>
      </c>
      <c r="C1562" s="131">
        <v>14232297.779999999</v>
      </c>
      <c r="D1562" s="122" t="s">
        <v>909</v>
      </c>
      <c r="E1562" s="120" t="s">
        <v>466</v>
      </c>
      <c r="F1562" s="122" t="s">
        <v>926</v>
      </c>
      <c r="G1562" s="121" t="s">
        <v>927</v>
      </c>
      <c r="H1562" s="122">
        <v>5</v>
      </c>
      <c r="I1562" s="123">
        <v>1</v>
      </c>
      <c r="J1562" s="120" t="s">
        <v>6672</v>
      </c>
      <c r="K1562" s="131">
        <v>14232297.779999999</v>
      </c>
      <c r="L1562" s="124">
        <v>42766</v>
      </c>
      <c r="M1562" s="131">
        <v>0</v>
      </c>
      <c r="N1562" s="131">
        <v>0</v>
      </c>
      <c r="P1562" s="132" t="s">
        <v>466</v>
      </c>
    </row>
    <row r="1563" spans="1:18" x14ac:dyDescent="0.2">
      <c r="A1563" s="120" t="s">
        <v>6075</v>
      </c>
      <c r="B1563" s="121" t="s">
        <v>6625</v>
      </c>
      <c r="C1563" s="131">
        <v>37052220</v>
      </c>
      <c r="D1563" s="122" t="s">
        <v>909</v>
      </c>
      <c r="E1563" s="120" t="s">
        <v>466</v>
      </c>
      <c r="F1563" s="122" t="s">
        <v>926</v>
      </c>
      <c r="G1563" s="121" t="s">
        <v>927</v>
      </c>
      <c r="H1563" s="122">
        <v>3</v>
      </c>
      <c r="I1563" s="123">
        <v>0.21</v>
      </c>
      <c r="J1563" s="120" t="s">
        <v>6673</v>
      </c>
      <c r="K1563" s="131">
        <v>7780966.2000000002</v>
      </c>
      <c r="L1563" s="124">
        <v>42766</v>
      </c>
      <c r="M1563" s="131">
        <v>0</v>
      </c>
      <c r="N1563" s="131">
        <v>0</v>
      </c>
      <c r="P1563" s="132" t="s">
        <v>466</v>
      </c>
    </row>
    <row r="1564" spans="1:18" x14ac:dyDescent="0.2">
      <c r="A1564" s="120" t="s">
        <v>269</v>
      </c>
      <c r="B1564" s="121" t="s">
        <v>847</v>
      </c>
      <c r="C1564" s="131">
        <v>627798839</v>
      </c>
      <c r="D1564" s="122" t="s">
        <v>909</v>
      </c>
      <c r="E1564" s="120" t="s">
        <v>1034</v>
      </c>
      <c r="F1564" s="122" t="s">
        <v>926</v>
      </c>
      <c r="G1564" s="121" t="s">
        <v>927</v>
      </c>
      <c r="H1564" s="122">
        <v>4</v>
      </c>
      <c r="I1564" s="123">
        <v>0.83</v>
      </c>
      <c r="J1564" s="120" t="s">
        <v>848</v>
      </c>
      <c r="K1564" s="131">
        <v>521073036.37</v>
      </c>
      <c r="L1564" s="124">
        <v>42766</v>
      </c>
      <c r="M1564" s="131">
        <v>0</v>
      </c>
      <c r="N1564" s="131">
        <v>0</v>
      </c>
      <c r="P1564" s="132" t="s">
        <v>466</v>
      </c>
    </row>
    <row r="1565" spans="1:18" x14ac:dyDescent="0.2">
      <c r="A1565" s="120" t="s">
        <v>469</v>
      </c>
      <c r="B1565" s="121" t="s">
        <v>849</v>
      </c>
      <c r="C1565" s="131">
        <v>215000000</v>
      </c>
      <c r="D1565" s="122" t="s">
        <v>909</v>
      </c>
      <c r="E1565" s="120" t="s">
        <v>1033</v>
      </c>
      <c r="F1565" s="122" t="s">
        <v>926</v>
      </c>
      <c r="G1565" s="121" t="s">
        <v>927</v>
      </c>
      <c r="H1565" s="122">
        <v>5</v>
      </c>
      <c r="I1565" s="123">
        <v>1</v>
      </c>
      <c r="J1565" s="120" t="s">
        <v>850</v>
      </c>
      <c r="K1565" s="131">
        <v>167700000</v>
      </c>
      <c r="L1565" s="124">
        <v>42766</v>
      </c>
      <c r="M1565" s="131">
        <v>0</v>
      </c>
      <c r="N1565" s="131">
        <v>38527164.200000003</v>
      </c>
      <c r="P1565" s="132" t="s">
        <v>466</v>
      </c>
      <c r="Q1565" s="108">
        <v>0</v>
      </c>
      <c r="R1565" s="108">
        <v>0</v>
      </c>
    </row>
    <row r="1566" spans="1:18" x14ac:dyDescent="0.2">
      <c r="A1566" s="120" t="s">
        <v>1403</v>
      </c>
      <c r="B1566" s="121" t="s">
        <v>1433</v>
      </c>
      <c r="C1566" s="131">
        <v>24000000</v>
      </c>
      <c r="D1566" s="122" t="s">
        <v>909</v>
      </c>
      <c r="E1566" s="120" t="s">
        <v>1449</v>
      </c>
      <c r="F1566" s="122" t="s">
        <v>926</v>
      </c>
      <c r="G1566" s="121" t="s">
        <v>927</v>
      </c>
      <c r="H1566" s="122">
        <v>5</v>
      </c>
      <c r="I1566" s="123">
        <v>1</v>
      </c>
      <c r="J1566" s="120" t="s">
        <v>1434</v>
      </c>
      <c r="K1566" s="131">
        <v>24000000</v>
      </c>
      <c r="L1566" s="124">
        <v>42766</v>
      </c>
      <c r="M1566" s="131">
        <v>0</v>
      </c>
      <c r="N1566" s="131">
        <v>0</v>
      </c>
      <c r="P1566" s="132" t="s">
        <v>466</v>
      </c>
    </row>
    <row r="1567" spans="1:18" x14ac:dyDescent="0.2">
      <c r="A1567" s="120" t="s">
        <v>2337</v>
      </c>
      <c r="B1567" s="121" t="s">
        <v>2409</v>
      </c>
      <c r="C1567" s="131">
        <v>55000000</v>
      </c>
      <c r="D1567" s="122" t="s">
        <v>909</v>
      </c>
      <c r="E1567" s="120" t="s">
        <v>2446</v>
      </c>
      <c r="F1567" s="122" t="s">
        <v>926</v>
      </c>
      <c r="G1567" s="121" t="s">
        <v>927</v>
      </c>
      <c r="H1567" s="122">
        <v>5</v>
      </c>
      <c r="I1567" s="123">
        <v>1</v>
      </c>
      <c r="J1567" s="120" t="s">
        <v>2410</v>
      </c>
      <c r="K1567" s="131">
        <v>53900000</v>
      </c>
      <c r="L1567" s="124">
        <v>42766</v>
      </c>
      <c r="M1567" s="131">
        <v>0</v>
      </c>
      <c r="N1567" s="131">
        <v>32077920</v>
      </c>
      <c r="P1567" s="132" t="s">
        <v>466</v>
      </c>
      <c r="Q1567" s="108">
        <v>0</v>
      </c>
      <c r="R1567" s="108">
        <v>0</v>
      </c>
    </row>
    <row r="1568" spans="1:18" x14ac:dyDescent="0.2">
      <c r="A1568" s="120" t="s">
        <v>2698</v>
      </c>
      <c r="B1568" s="121" t="s">
        <v>2777</v>
      </c>
      <c r="C1568" s="131">
        <v>27345825.84</v>
      </c>
      <c r="D1568" s="122" t="s">
        <v>909</v>
      </c>
      <c r="E1568" s="120" t="s">
        <v>2800</v>
      </c>
      <c r="F1568" s="122" t="s">
        <v>926</v>
      </c>
      <c r="G1568" s="121" t="s">
        <v>927</v>
      </c>
      <c r="H1568" s="122">
        <v>5</v>
      </c>
      <c r="I1568" s="123">
        <v>1</v>
      </c>
      <c r="J1568" s="120" t="s">
        <v>2778</v>
      </c>
      <c r="K1568" s="131">
        <v>20782827.640000001</v>
      </c>
      <c r="L1568" s="124">
        <v>42766</v>
      </c>
      <c r="M1568" s="131">
        <v>0</v>
      </c>
      <c r="N1568" s="131">
        <v>0</v>
      </c>
      <c r="P1568" s="132" t="s">
        <v>466</v>
      </c>
    </row>
    <row r="1569" spans="1:18" x14ac:dyDescent="0.2">
      <c r="A1569" s="120" t="s">
        <v>2895</v>
      </c>
      <c r="B1569" s="121" t="s">
        <v>1667</v>
      </c>
      <c r="C1569" s="131">
        <v>50000000</v>
      </c>
      <c r="D1569" s="122" t="s">
        <v>909</v>
      </c>
      <c r="E1569" s="120" t="s">
        <v>959</v>
      </c>
      <c r="F1569" s="122" t="s">
        <v>926</v>
      </c>
      <c r="G1569" s="121" t="s">
        <v>927</v>
      </c>
      <c r="H1569" s="122">
        <v>4</v>
      </c>
      <c r="I1569" s="123">
        <v>0.75</v>
      </c>
      <c r="J1569" s="120" t="s">
        <v>2896</v>
      </c>
      <c r="K1569" s="131">
        <v>37500000</v>
      </c>
      <c r="L1569" s="124">
        <v>42766</v>
      </c>
      <c r="M1569" s="131">
        <v>0</v>
      </c>
      <c r="N1569" s="131">
        <v>0</v>
      </c>
      <c r="P1569" s="132" t="s">
        <v>466</v>
      </c>
    </row>
    <row r="1570" spans="1:18" x14ac:dyDescent="0.2">
      <c r="A1570" s="120" t="s">
        <v>3102</v>
      </c>
      <c r="B1570" s="121" t="s">
        <v>3673</v>
      </c>
      <c r="C1570" s="131">
        <v>19600000</v>
      </c>
      <c r="D1570" s="122" t="s">
        <v>909</v>
      </c>
      <c r="E1570" s="120" t="s">
        <v>3223</v>
      </c>
      <c r="F1570" s="122" t="s">
        <v>926</v>
      </c>
      <c r="G1570" s="121" t="s">
        <v>927</v>
      </c>
      <c r="H1570" s="122">
        <v>5</v>
      </c>
      <c r="I1570" s="123">
        <v>1</v>
      </c>
      <c r="J1570" s="120" t="s">
        <v>3190</v>
      </c>
      <c r="K1570" s="131">
        <v>19600000</v>
      </c>
      <c r="L1570" s="124">
        <v>42766</v>
      </c>
      <c r="M1570" s="131">
        <v>0</v>
      </c>
      <c r="N1570" s="131">
        <v>0</v>
      </c>
      <c r="P1570" s="132" t="s">
        <v>466</v>
      </c>
    </row>
    <row r="1571" spans="1:18" x14ac:dyDescent="0.2">
      <c r="A1571" s="120" t="s">
        <v>3864</v>
      </c>
      <c r="B1571" s="121" t="s">
        <v>2877</v>
      </c>
      <c r="C1571" s="131">
        <v>2959768.14</v>
      </c>
      <c r="D1571" s="122" t="s">
        <v>909</v>
      </c>
      <c r="E1571" s="120" t="s">
        <v>2916</v>
      </c>
      <c r="F1571" s="122" t="s">
        <v>926</v>
      </c>
      <c r="G1571" s="121" t="s">
        <v>927</v>
      </c>
      <c r="H1571" s="122">
        <v>4</v>
      </c>
      <c r="I1571" s="123">
        <v>0.75</v>
      </c>
      <c r="J1571" s="120" t="s">
        <v>4037</v>
      </c>
      <c r="K1571" s="131">
        <v>2219826.1</v>
      </c>
      <c r="L1571" s="124">
        <v>42766</v>
      </c>
      <c r="M1571" s="131">
        <v>0</v>
      </c>
      <c r="N1571" s="131">
        <v>0</v>
      </c>
      <c r="P1571" s="132" t="s">
        <v>466</v>
      </c>
    </row>
    <row r="1572" spans="1:18" x14ac:dyDescent="0.2">
      <c r="A1572" s="120" t="s">
        <v>5338</v>
      </c>
      <c r="B1572" s="121" t="s">
        <v>5339</v>
      </c>
      <c r="C1572" s="131">
        <v>936173248</v>
      </c>
      <c r="D1572" s="122" t="s">
        <v>909</v>
      </c>
      <c r="E1572" s="120" t="s">
        <v>5133</v>
      </c>
      <c r="F1572" s="122" t="s">
        <v>926</v>
      </c>
      <c r="G1572" s="121" t="s">
        <v>927</v>
      </c>
      <c r="H1572" s="122">
        <v>5</v>
      </c>
      <c r="I1572" s="123">
        <v>1</v>
      </c>
      <c r="J1572" s="120" t="s">
        <v>5340</v>
      </c>
      <c r="K1572" s="131">
        <v>918176108</v>
      </c>
      <c r="L1572" s="124">
        <v>42766</v>
      </c>
      <c r="M1572" s="131">
        <v>0</v>
      </c>
      <c r="N1572" s="131">
        <v>35994280</v>
      </c>
      <c r="P1572" s="132" t="s">
        <v>466</v>
      </c>
      <c r="Q1572" s="108">
        <v>0</v>
      </c>
      <c r="R1572" s="108">
        <v>0</v>
      </c>
    </row>
    <row r="1573" spans="1:18" x14ac:dyDescent="0.2">
      <c r="A1573" s="120" t="s">
        <v>5341</v>
      </c>
      <c r="B1573" s="121" t="s">
        <v>5342</v>
      </c>
      <c r="C1573" s="131">
        <v>73521416.510000005</v>
      </c>
      <c r="D1573" s="122" t="s">
        <v>909</v>
      </c>
      <c r="E1573" s="120" t="s">
        <v>5363</v>
      </c>
      <c r="F1573" s="122" t="s">
        <v>926</v>
      </c>
      <c r="G1573" s="121" t="s">
        <v>927</v>
      </c>
      <c r="H1573" s="122">
        <v>5</v>
      </c>
      <c r="I1573" s="123">
        <v>1</v>
      </c>
      <c r="J1573" s="120" t="s">
        <v>5343</v>
      </c>
      <c r="K1573" s="131">
        <v>73521416.510000005</v>
      </c>
      <c r="L1573" s="124">
        <v>42766</v>
      </c>
      <c r="M1573" s="131">
        <v>0</v>
      </c>
      <c r="N1573" s="131">
        <v>0</v>
      </c>
      <c r="P1573" s="132" t="s">
        <v>466</v>
      </c>
    </row>
    <row r="1574" spans="1:18" x14ac:dyDescent="0.2">
      <c r="A1574" s="120" t="s">
        <v>6026</v>
      </c>
      <c r="B1574" s="121" t="s">
        <v>1665</v>
      </c>
      <c r="C1574" s="131">
        <v>100000000</v>
      </c>
      <c r="D1574" s="122" t="s">
        <v>909</v>
      </c>
      <c r="E1574" s="120" t="s">
        <v>948</v>
      </c>
      <c r="F1574" s="122" t="s">
        <v>926</v>
      </c>
      <c r="G1574" s="121" t="s">
        <v>927</v>
      </c>
      <c r="H1574" s="122">
        <v>4</v>
      </c>
      <c r="I1574" s="123">
        <v>0.51</v>
      </c>
      <c r="J1574" s="120" t="s">
        <v>6674</v>
      </c>
      <c r="K1574" s="131">
        <v>51000000</v>
      </c>
      <c r="L1574" s="124">
        <v>42766</v>
      </c>
      <c r="M1574" s="131">
        <v>0</v>
      </c>
      <c r="N1574" s="131">
        <v>0</v>
      </c>
      <c r="P1574" s="132" t="s">
        <v>466</v>
      </c>
    </row>
    <row r="1575" spans="1:18" x14ac:dyDescent="0.2">
      <c r="A1575" s="120" t="s">
        <v>3091</v>
      </c>
      <c r="B1575" s="121" t="s">
        <v>3191</v>
      </c>
      <c r="C1575" s="131">
        <v>47638458.740000002</v>
      </c>
      <c r="D1575" s="122" t="s">
        <v>909</v>
      </c>
      <c r="E1575" s="120" t="s">
        <v>3224</v>
      </c>
      <c r="F1575" s="122" t="s">
        <v>926</v>
      </c>
      <c r="G1575" s="121" t="s">
        <v>927</v>
      </c>
      <c r="H1575" s="122">
        <v>5</v>
      </c>
      <c r="I1575" s="123">
        <v>1</v>
      </c>
      <c r="J1575" s="120" t="s">
        <v>3192</v>
      </c>
      <c r="K1575" s="131">
        <v>47638458.740000002</v>
      </c>
      <c r="L1575" s="124">
        <v>42766</v>
      </c>
      <c r="M1575" s="131">
        <v>0</v>
      </c>
      <c r="N1575" s="131">
        <v>0</v>
      </c>
      <c r="P1575" s="132" t="s">
        <v>466</v>
      </c>
    </row>
    <row r="1576" spans="1:18" x14ac:dyDescent="0.2">
      <c r="A1576" s="120" t="s">
        <v>5001</v>
      </c>
      <c r="B1576" s="121" t="s">
        <v>5104</v>
      </c>
      <c r="C1576" s="131">
        <v>93563177.609999999</v>
      </c>
      <c r="D1576" s="122" t="s">
        <v>909</v>
      </c>
      <c r="E1576" s="120" t="s">
        <v>1771</v>
      </c>
      <c r="F1576" s="122" t="s">
        <v>926</v>
      </c>
      <c r="G1576" s="121" t="s">
        <v>927</v>
      </c>
      <c r="H1576" s="122">
        <v>5</v>
      </c>
      <c r="I1576" s="123">
        <v>1</v>
      </c>
      <c r="J1576" s="120" t="s">
        <v>5105</v>
      </c>
      <c r="K1576" s="131">
        <v>93563177.609999999</v>
      </c>
      <c r="L1576" s="124">
        <v>42766</v>
      </c>
      <c r="M1576" s="131">
        <v>0</v>
      </c>
      <c r="N1576" s="131">
        <v>0</v>
      </c>
      <c r="P1576" s="132" t="s">
        <v>466</v>
      </c>
    </row>
    <row r="1577" spans="1:18" x14ac:dyDescent="0.2">
      <c r="A1577" s="120" t="s">
        <v>1140</v>
      </c>
      <c r="B1577" s="121" t="s">
        <v>1193</v>
      </c>
      <c r="C1577" s="131">
        <v>375000000</v>
      </c>
      <c r="D1577" s="122" t="s">
        <v>909</v>
      </c>
      <c r="E1577" s="120" t="s">
        <v>1212</v>
      </c>
      <c r="F1577" s="122" t="s">
        <v>926</v>
      </c>
      <c r="G1577" s="121" t="s">
        <v>927</v>
      </c>
      <c r="H1577" s="122">
        <v>5</v>
      </c>
      <c r="I1577" s="123">
        <v>1</v>
      </c>
      <c r="J1577" s="120" t="s">
        <v>1194</v>
      </c>
      <c r="K1577" s="131">
        <v>375000000</v>
      </c>
      <c r="L1577" s="124">
        <v>42766</v>
      </c>
      <c r="M1577" s="131">
        <v>0</v>
      </c>
      <c r="N1577" s="131">
        <v>0</v>
      </c>
      <c r="P1577" s="132" t="s">
        <v>466</v>
      </c>
    </row>
    <row r="1578" spans="1:18" x14ac:dyDescent="0.2">
      <c r="A1578" s="120" t="s">
        <v>7555</v>
      </c>
      <c r="B1578" s="121" t="s">
        <v>7556</v>
      </c>
      <c r="C1578" s="131">
        <v>11582404</v>
      </c>
      <c r="D1578" s="122" t="s">
        <v>909</v>
      </c>
      <c r="E1578" s="120" t="s">
        <v>961</v>
      </c>
      <c r="F1578" s="122" t="s">
        <v>926</v>
      </c>
      <c r="G1578" s="121" t="s">
        <v>927</v>
      </c>
      <c r="H1578" s="122">
        <v>5</v>
      </c>
      <c r="I1578" s="123">
        <v>1</v>
      </c>
      <c r="J1578" s="120" t="s">
        <v>7557</v>
      </c>
      <c r="K1578" s="131">
        <v>11582404</v>
      </c>
      <c r="L1578" s="124">
        <v>42766</v>
      </c>
      <c r="M1578" s="131">
        <v>0</v>
      </c>
      <c r="N1578" s="131">
        <v>0</v>
      </c>
      <c r="P1578" s="132" t="s">
        <v>466</v>
      </c>
      <c r="Q1578" s="108">
        <v>0</v>
      </c>
      <c r="R1578" s="108">
        <v>0</v>
      </c>
    </row>
    <row r="1579" spans="1:18" x14ac:dyDescent="0.2">
      <c r="A1579" s="120" t="s">
        <v>6675</v>
      </c>
      <c r="B1579" s="121" t="s">
        <v>8185</v>
      </c>
      <c r="C1579" s="131">
        <v>74429535.75</v>
      </c>
      <c r="D1579" s="122" t="s">
        <v>909</v>
      </c>
      <c r="E1579" s="120" t="s">
        <v>4599</v>
      </c>
      <c r="F1579" s="122" t="s">
        <v>926</v>
      </c>
      <c r="G1579" s="121" t="s">
        <v>927</v>
      </c>
      <c r="H1579" s="122">
        <v>3</v>
      </c>
      <c r="I1579" s="123">
        <v>0.22</v>
      </c>
      <c r="J1579" s="120" t="s">
        <v>6676</v>
      </c>
      <c r="K1579" s="131">
        <v>16374497.859999999</v>
      </c>
      <c r="L1579" s="124">
        <v>42766</v>
      </c>
      <c r="M1579" s="131">
        <v>0</v>
      </c>
      <c r="N1579" s="131">
        <v>0</v>
      </c>
      <c r="P1579" s="132" t="s">
        <v>466</v>
      </c>
    </row>
    <row r="1580" spans="1:18" x14ac:dyDescent="0.2">
      <c r="A1580" s="120" t="s">
        <v>8186</v>
      </c>
      <c r="B1580" s="121" t="s">
        <v>8187</v>
      </c>
      <c r="C1580" s="131">
        <v>1626564873.9100001</v>
      </c>
      <c r="D1580" s="122" t="s">
        <v>909</v>
      </c>
      <c r="E1580" s="120" t="s">
        <v>4596</v>
      </c>
      <c r="F1580" s="122" t="s">
        <v>926</v>
      </c>
      <c r="G1580" s="121" t="s">
        <v>927</v>
      </c>
      <c r="H1580" s="122">
        <v>3</v>
      </c>
      <c r="I1580" s="123">
        <v>0.25</v>
      </c>
      <c r="J1580" s="120" t="s">
        <v>8188</v>
      </c>
      <c r="K1580" s="131">
        <v>406641218.48000002</v>
      </c>
      <c r="L1580" s="124">
        <v>42766</v>
      </c>
      <c r="M1580" s="131">
        <v>0</v>
      </c>
      <c r="N1580" s="131">
        <v>0</v>
      </c>
      <c r="P1580" s="132" t="s">
        <v>466</v>
      </c>
    </row>
    <row r="1581" spans="1:18" x14ac:dyDescent="0.2">
      <c r="A1581" s="120" t="s">
        <v>6091</v>
      </c>
      <c r="B1581" s="121" t="s">
        <v>6677</v>
      </c>
      <c r="C1581" s="131">
        <v>100000000</v>
      </c>
      <c r="D1581" s="122" t="s">
        <v>909</v>
      </c>
      <c r="E1581" s="120" t="s">
        <v>466</v>
      </c>
      <c r="F1581" s="122" t="s">
        <v>926</v>
      </c>
      <c r="G1581" s="121" t="s">
        <v>927</v>
      </c>
      <c r="H1581" s="122">
        <v>4</v>
      </c>
      <c r="I1581" s="123">
        <v>0.98</v>
      </c>
      <c r="J1581" s="120" t="s">
        <v>6678</v>
      </c>
      <c r="K1581" s="131">
        <v>98000000</v>
      </c>
      <c r="L1581" s="124">
        <v>42766</v>
      </c>
      <c r="M1581" s="131">
        <v>0</v>
      </c>
      <c r="N1581" s="131">
        <v>0</v>
      </c>
      <c r="P1581" s="132" t="s">
        <v>466</v>
      </c>
    </row>
    <row r="1582" spans="1:18" x14ac:dyDescent="0.2">
      <c r="A1582" s="120" t="s">
        <v>6019</v>
      </c>
      <c r="B1582" s="121" t="s">
        <v>6642</v>
      </c>
      <c r="C1582" s="131">
        <v>15000000</v>
      </c>
      <c r="D1582" s="122" t="s">
        <v>909</v>
      </c>
      <c r="E1582" s="120" t="s">
        <v>466</v>
      </c>
      <c r="F1582" s="122" t="s">
        <v>926</v>
      </c>
      <c r="G1582" s="121" t="s">
        <v>927</v>
      </c>
      <c r="H1582" s="122">
        <v>4</v>
      </c>
      <c r="I1582" s="123">
        <v>0.75</v>
      </c>
      <c r="J1582" s="120" t="s">
        <v>6679</v>
      </c>
      <c r="K1582" s="131">
        <v>11250000</v>
      </c>
      <c r="L1582" s="124">
        <v>42766</v>
      </c>
      <c r="M1582" s="131">
        <v>0</v>
      </c>
      <c r="N1582" s="131">
        <v>0</v>
      </c>
      <c r="P1582" s="132" t="s">
        <v>466</v>
      </c>
    </row>
    <row r="1583" spans="1:18" x14ac:dyDescent="0.2">
      <c r="A1583" s="120" t="s">
        <v>6066</v>
      </c>
      <c r="B1583" s="121" t="s">
        <v>6661</v>
      </c>
      <c r="C1583" s="131">
        <v>8945000</v>
      </c>
      <c r="D1583" s="122" t="s">
        <v>909</v>
      </c>
      <c r="E1583" s="120" t="s">
        <v>466</v>
      </c>
      <c r="F1583" s="122" t="s">
        <v>926</v>
      </c>
      <c r="G1583" s="121" t="s">
        <v>927</v>
      </c>
      <c r="H1583" s="122">
        <v>5</v>
      </c>
      <c r="I1583" s="123">
        <v>1</v>
      </c>
      <c r="J1583" s="120" t="s">
        <v>6680</v>
      </c>
      <c r="K1583" s="131">
        <v>8945000</v>
      </c>
      <c r="L1583" s="124">
        <v>42766</v>
      </c>
      <c r="M1583" s="131">
        <v>0</v>
      </c>
      <c r="N1583" s="131">
        <v>0</v>
      </c>
      <c r="P1583" s="132" t="s">
        <v>466</v>
      </c>
    </row>
    <row r="1584" spans="1:18" x14ac:dyDescent="0.2">
      <c r="A1584" s="120" t="s">
        <v>6681</v>
      </c>
      <c r="B1584" s="121" t="s">
        <v>6625</v>
      </c>
      <c r="C1584" s="131">
        <v>165000000</v>
      </c>
      <c r="D1584" s="122" t="s">
        <v>909</v>
      </c>
      <c r="E1584" s="120" t="s">
        <v>466</v>
      </c>
      <c r="F1584" s="122" t="s">
        <v>926</v>
      </c>
      <c r="G1584" s="121" t="s">
        <v>927</v>
      </c>
      <c r="H1584" s="122">
        <v>3</v>
      </c>
      <c r="I1584" s="123">
        <v>0.21</v>
      </c>
      <c r="J1584" s="120" t="s">
        <v>6682</v>
      </c>
      <c r="K1584" s="131">
        <v>34650000</v>
      </c>
      <c r="L1584" s="124">
        <v>42766</v>
      </c>
      <c r="M1584" s="131">
        <v>0</v>
      </c>
      <c r="N1584" s="131">
        <v>0</v>
      </c>
      <c r="P1584" s="132" t="s">
        <v>466</v>
      </c>
      <c r="Q1584" s="108">
        <v>0</v>
      </c>
      <c r="R1584" s="108">
        <v>0</v>
      </c>
    </row>
    <row r="1585" spans="1:18" x14ac:dyDescent="0.2">
      <c r="A1585" s="120" t="s">
        <v>531</v>
      </c>
      <c r="B1585" s="121" t="s">
        <v>851</v>
      </c>
      <c r="C1585" s="131">
        <v>1013832183.38</v>
      </c>
      <c r="D1585" s="122" t="s">
        <v>909</v>
      </c>
      <c r="E1585" s="120" t="s">
        <v>1035</v>
      </c>
      <c r="F1585" s="122" t="s">
        <v>926</v>
      </c>
      <c r="G1585" s="121" t="s">
        <v>927</v>
      </c>
      <c r="H1585" s="122">
        <v>5</v>
      </c>
      <c r="I1585" s="123">
        <v>1</v>
      </c>
      <c r="J1585" s="120" t="s">
        <v>852</v>
      </c>
      <c r="K1585" s="131">
        <v>1013832183.38</v>
      </c>
      <c r="L1585" s="124">
        <v>42766</v>
      </c>
      <c r="M1585" s="131">
        <v>0</v>
      </c>
      <c r="N1585" s="131">
        <v>0</v>
      </c>
      <c r="P1585" s="132" t="s">
        <v>466</v>
      </c>
    </row>
    <row r="1586" spans="1:18" x14ac:dyDescent="0.2">
      <c r="A1586" s="120" t="s">
        <v>343</v>
      </c>
      <c r="B1586" s="121" t="s">
        <v>853</v>
      </c>
      <c r="C1586" s="131">
        <v>170000000</v>
      </c>
      <c r="D1586" s="122" t="s">
        <v>909</v>
      </c>
      <c r="E1586" s="120" t="s">
        <v>1038</v>
      </c>
      <c r="F1586" s="122" t="s">
        <v>926</v>
      </c>
      <c r="G1586" s="121" t="s">
        <v>927</v>
      </c>
      <c r="H1586" s="122">
        <v>5</v>
      </c>
      <c r="I1586" s="123">
        <v>1</v>
      </c>
      <c r="J1586" s="120" t="s">
        <v>854</v>
      </c>
      <c r="K1586" s="131">
        <v>108800000</v>
      </c>
      <c r="L1586" s="124">
        <v>42766</v>
      </c>
      <c r="M1586" s="131">
        <v>0</v>
      </c>
      <c r="N1586" s="131">
        <v>170000000</v>
      </c>
      <c r="P1586" s="132" t="s">
        <v>466</v>
      </c>
      <c r="Q1586" s="108">
        <v>0</v>
      </c>
      <c r="R1586" s="108">
        <v>0</v>
      </c>
    </row>
    <row r="1587" spans="1:18" x14ac:dyDescent="0.2">
      <c r="A1587" s="120" t="s">
        <v>2331</v>
      </c>
      <c r="B1587" s="121" t="s">
        <v>2411</v>
      </c>
      <c r="C1587" s="131">
        <v>30000000</v>
      </c>
      <c r="D1587" s="122" t="s">
        <v>909</v>
      </c>
      <c r="E1587" s="120" t="s">
        <v>2445</v>
      </c>
      <c r="F1587" s="122" t="s">
        <v>926</v>
      </c>
      <c r="G1587" s="121" t="s">
        <v>927</v>
      </c>
      <c r="H1587" s="122">
        <v>5</v>
      </c>
      <c r="I1587" s="123">
        <v>1</v>
      </c>
      <c r="J1587" s="120" t="s">
        <v>2412</v>
      </c>
      <c r="K1587" s="131">
        <v>29400000</v>
      </c>
      <c r="L1587" s="124">
        <v>42766</v>
      </c>
      <c r="M1587" s="131">
        <v>0</v>
      </c>
      <c r="N1587" s="131">
        <v>0</v>
      </c>
      <c r="P1587" s="132" t="s">
        <v>466</v>
      </c>
    </row>
    <row r="1588" spans="1:18" x14ac:dyDescent="0.2">
      <c r="A1588" s="120" t="s">
        <v>2369</v>
      </c>
      <c r="B1588" s="121" t="s">
        <v>2413</v>
      </c>
      <c r="C1588" s="131">
        <v>113885775.88</v>
      </c>
      <c r="D1588" s="122" t="s">
        <v>909</v>
      </c>
      <c r="E1588" s="120" t="s">
        <v>1450</v>
      </c>
      <c r="F1588" s="122" t="s">
        <v>926</v>
      </c>
      <c r="G1588" s="121" t="s">
        <v>927</v>
      </c>
      <c r="H1588" s="122">
        <v>5</v>
      </c>
      <c r="I1588" s="123">
        <v>1</v>
      </c>
      <c r="J1588" s="120" t="s">
        <v>2414</v>
      </c>
      <c r="K1588" s="131">
        <v>113885775.88</v>
      </c>
      <c r="L1588" s="124">
        <v>42766</v>
      </c>
      <c r="M1588" s="131">
        <v>0</v>
      </c>
      <c r="N1588" s="131">
        <v>0</v>
      </c>
      <c r="P1588" s="132" t="s">
        <v>466</v>
      </c>
    </row>
    <row r="1589" spans="1:18" x14ac:dyDescent="0.2">
      <c r="A1589" s="120" t="s">
        <v>2779</v>
      </c>
      <c r="B1589" s="121" t="s">
        <v>2765</v>
      </c>
      <c r="C1589" s="131">
        <v>59999550</v>
      </c>
      <c r="D1589" s="122" t="s">
        <v>909</v>
      </c>
      <c r="E1589" s="120" t="s">
        <v>2800</v>
      </c>
      <c r="F1589" s="122" t="s">
        <v>926</v>
      </c>
      <c r="G1589" s="121" t="s">
        <v>927</v>
      </c>
      <c r="H1589" s="122">
        <v>5</v>
      </c>
      <c r="I1589" s="123">
        <v>1</v>
      </c>
      <c r="J1589" s="120" t="s">
        <v>2780</v>
      </c>
      <c r="K1589" s="131">
        <v>45599658</v>
      </c>
      <c r="L1589" s="124">
        <v>42766</v>
      </c>
      <c r="M1589" s="131">
        <v>0</v>
      </c>
      <c r="N1589" s="131">
        <v>0</v>
      </c>
      <c r="P1589" s="132" t="s">
        <v>466</v>
      </c>
    </row>
    <row r="1590" spans="1:18" x14ac:dyDescent="0.2">
      <c r="A1590" s="120" t="s">
        <v>3083</v>
      </c>
      <c r="B1590" s="121" t="s">
        <v>3674</v>
      </c>
      <c r="C1590" s="131">
        <v>76507976.930000007</v>
      </c>
      <c r="D1590" s="122" t="s">
        <v>909</v>
      </c>
      <c r="E1590" s="120" t="s">
        <v>3224</v>
      </c>
      <c r="F1590" s="122" t="s">
        <v>926</v>
      </c>
      <c r="G1590" s="121" t="s">
        <v>927</v>
      </c>
      <c r="H1590" s="122">
        <v>5</v>
      </c>
      <c r="I1590" s="123">
        <v>1</v>
      </c>
      <c r="J1590" s="120" t="s">
        <v>3193</v>
      </c>
      <c r="K1590" s="131">
        <v>76507976.930000007</v>
      </c>
      <c r="L1590" s="124">
        <v>42766</v>
      </c>
      <c r="M1590" s="131">
        <v>0</v>
      </c>
      <c r="N1590" s="131">
        <v>0</v>
      </c>
      <c r="P1590" s="132" t="s">
        <v>466</v>
      </c>
    </row>
    <row r="1591" spans="1:18" x14ac:dyDescent="0.2">
      <c r="A1591" s="120" t="s">
        <v>3097</v>
      </c>
      <c r="B1591" s="121" t="s">
        <v>3675</v>
      </c>
      <c r="C1591" s="131">
        <v>106000000</v>
      </c>
      <c r="D1591" s="122" t="s">
        <v>909</v>
      </c>
      <c r="E1591" s="120" t="s">
        <v>3223</v>
      </c>
      <c r="F1591" s="122" t="s">
        <v>926</v>
      </c>
      <c r="G1591" s="121" t="s">
        <v>927</v>
      </c>
      <c r="H1591" s="122">
        <v>5</v>
      </c>
      <c r="I1591" s="123">
        <v>1</v>
      </c>
      <c r="J1591" s="120" t="s">
        <v>3194</v>
      </c>
      <c r="K1591" s="131">
        <v>106000000</v>
      </c>
      <c r="L1591" s="124">
        <v>42766</v>
      </c>
      <c r="M1591" s="131">
        <v>0</v>
      </c>
      <c r="N1591" s="131">
        <v>0</v>
      </c>
      <c r="P1591" s="132" t="s">
        <v>466</v>
      </c>
    </row>
    <row r="1592" spans="1:18" x14ac:dyDescent="0.2">
      <c r="A1592" s="120" t="s">
        <v>3276</v>
      </c>
      <c r="B1592" s="121" t="s">
        <v>3352</v>
      </c>
      <c r="C1592" s="131">
        <v>66400000</v>
      </c>
      <c r="D1592" s="122" t="s">
        <v>909</v>
      </c>
      <c r="E1592" s="120" t="s">
        <v>3404</v>
      </c>
      <c r="F1592" s="122" t="s">
        <v>926</v>
      </c>
      <c r="G1592" s="121" t="s">
        <v>927</v>
      </c>
      <c r="H1592" s="122">
        <v>4</v>
      </c>
      <c r="I1592" s="123">
        <v>0.96</v>
      </c>
      <c r="J1592" s="120" t="s">
        <v>3353</v>
      </c>
      <c r="K1592" s="131">
        <v>63744000</v>
      </c>
      <c r="L1592" s="124">
        <v>42766</v>
      </c>
      <c r="M1592" s="131">
        <v>0</v>
      </c>
      <c r="N1592" s="131">
        <v>0</v>
      </c>
      <c r="P1592" s="132" t="s">
        <v>466</v>
      </c>
    </row>
    <row r="1593" spans="1:18" x14ac:dyDescent="0.2">
      <c r="A1593" s="120" t="s">
        <v>4953</v>
      </c>
      <c r="B1593" s="121" t="s">
        <v>5106</v>
      </c>
      <c r="C1593" s="131">
        <v>140639580.71000001</v>
      </c>
      <c r="D1593" s="122" t="s">
        <v>909</v>
      </c>
      <c r="E1593" s="120" t="s">
        <v>5136</v>
      </c>
      <c r="F1593" s="122" t="s">
        <v>926</v>
      </c>
      <c r="G1593" s="121" t="s">
        <v>927</v>
      </c>
      <c r="H1593" s="122">
        <v>5</v>
      </c>
      <c r="I1593" s="123">
        <v>1</v>
      </c>
      <c r="J1593" s="120" t="s">
        <v>5107</v>
      </c>
      <c r="K1593" s="131">
        <v>125528960.70999999</v>
      </c>
      <c r="L1593" s="124">
        <v>42766</v>
      </c>
      <c r="M1593" s="131">
        <v>0</v>
      </c>
      <c r="N1593" s="131">
        <v>30221240</v>
      </c>
      <c r="P1593" s="132" t="s">
        <v>466</v>
      </c>
      <c r="Q1593" s="108">
        <v>0</v>
      </c>
      <c r="R1593" s="108">
        <v>0</v>
      </c>
    </row>
    <row r="1594" spans="1:18" x14ac:dyDescent="0.2">
      <c r="A1594" s="120" t="s">
        <v>5344</v>
      </c>
      <c r="B1594" s="121" t="s">
        <v>5345</v>
      </c>
      <c r="C1594" s="131">
        <v>168190000</v>
      </c>
      <c r="D1594" s="122" t="s">
        <v>909</v>
      </c>
      <c r="E1594" s="120" t="s">
        <v>5133</v>
      </c>
      <c r="F1594" s="122" t="s">
        <v>926</v>
      </c>
      <c r="G1594" s="121" t="s">
        <v>927</v>
      </c>
      <c r="H1594" s="122">
        <v>5</v>
      </c>
      <c r="I1594" s="123">
        <v>1</v>
      </c>
      <c r="J1594" s="120" t="s">
        <v>5346</v>
      </c>
      <c r="K1594" s="131">
        <v>168190000</v>
      </c>
      <c r="L1594" s="124">
        <v>42766</v>
      </c>
      <c r="M1594" s="131">
        <v>0</v>
      </c>
      <c r="N1594" s="131">
        <v>0</v>
      </c>
      <c r="P1594" s="132" t="s">
        <v>466</v>
      </c>
    </row>
    <row r="1595" spans="1:18" x14ac:dyDescent="0.2">
      <c r="A1595" s="120" t="s">
        <v>5347</v>
      </c>
      <c r="B1595" s="121" t="s">
        <v>5348</v>
      </c>
      <c r="C1595" s="131">
        <v>85000000</v>
      </c>
      <c r="D1595" s="122" t="s">
        <v>909</v>
      </c>
      <c r="E1595" s="120" t="s">
        <v>5364</v>
      </c>
      <c r="F1595" s="122" t="s">
        <v>926</v>
      </c>
      <c r="G1595" s="121" t="s">
        <v>927</v>
      </c>
      <c r="H1595" s="122">
        <v>4</v>
      </c>
      <c r="I1595" s="123">
        <v>0.55000000000000004</v>
      </c>
      <c r="J1595" s="120" t="s">
        <v>5349</v>
      </c>
      <c r="K1595" s="131">
        <v>46750000</v>
      </c>
      <c r="L1595" s="124">
        <v>42766</v>
      </c>
      <c r="M1595" s="131">
        <v>0</v>
      </c>
      <c r="N1595" s="131">
        <v>0</v>
      </c>
      <c r="P1595" s="132" t="s">
        <v>466</v>
      </c>
    </row>
    <row r="1596" spans="1:18" x14ac:dyDescent="0.2">
      <c r="A1596" s="120" t="s">
        <v>5739</v>
      </c>
      <c r="B1596" s="121" t="s">
        <v>5899</v>
      </c>
      <c r="C1596" s="131">
        <v>37000000</v>
      </c>
      <c r="D1596" s="122" t="s">
        <v>909</v>
      </c>
      <c r="E1596" s="120" t="s">
        <v>5915</v>
      </c>
      <c r="F1596" s="122" t="s">
        <v>926</v>
      </c>
      <c r="G1596" s="121" t="s">
        <v>927</v>
      </c>
      <c r="H1596" s="122">
        <v>4</v>
      </c>
      <c r="I1596" s="123">
        <v>0.55000000000000004</v>
      </c>
      <c r="J1596" s="120" t="s">
        <v>5900</v>
      </c>
      <c r="K1596" s="131">
        <v>20350000</v>
      </c>
      <c r="L1596" s="124">
        <v>42766</v>
      </c>
      <c r="M1596" s="131">
        <v>0</v>
      </c>
      <c r="N1596" s="131">
        <v>0</v>
      </c>
      <c r="P1596" s="132" t="s">
        <v>466</v>
      </c>
    </row>
    <row r="1597" spans="1:18" x14ac:dyDescent="0.2">
      <c r="A1597" s="120" t="s">
        <v>2539</v>
      </c>
      <c r="B1597" s="121" t="s">
        <v>5590</v>
      </c>
      <c r="C1597" s="131">
        <v>30801221</v>
      </c>
      <c r="D1597" s="122" t="s">
        <v>909</v>
      </c>
      <c r="E1597" s="120" t="s">
        <v>1682</v>
      </c>
      <c r="F1597" s="122" t="s">
        <v>926</v>
      </c>
      <c r="G1597" s="121" t="s">
        <v>927</v>
      </c>
      <c r="H1597" s="122">
        <v>5</v>
      </c>
      <c r="I1597" s="123">
        <v>1</v>
      </c>
      <c r="J1597" s="120" t="s">
        <v>2575</v>
      </c>
      <c r="K1597" s="131">
        <v>30801221</v>
      </c>
      <c r="L1597" s="124">
        <v>42766</v>
      </c>
      <c r="M1597" s="131">
        <v>0</v>
      </c>
      <c r="N1597" s="131">
        <v>0</v>
      </c>
      <c r="P1597" s="132" t="s">
        <v>466</v>
      </c>
    </row>
    <row r="1598" spans="1:18" x14ac:dyDescent="0.2">
      <c r="A1598" s="120" t="s">
        <v>6353</v>
      </c>
      <c r="B1598" s="121" t="s">
        <v>6683</v>
      </c>
      <c r="C1598" s="131">
        <v>435712375.70999998</v>
      </c>
      <c r="D1598" s="122" t="s">
        <v>909</v>
      </c>
      <c r="E1598" s="120" t="s">
        <v>6743</v>
      </c>
      <c r="F1598" s="122" t="s">
        <v>926</v>
      </c>
      <c r="G1598" s="121" t="s">
        <v>927</v>
      </c>
      <c r="H1598" s="122">
        <v>4</v>
      </c>
      <c r="I1598" s="123">
        <v>0.7</v>
      </c>
      <c r="J1598" s="120" t="s">
        <v>6684</v>
      </c>
      <c r="K1598" s="131">
        <v>304998663</v>
      </c>
      <c r="L1598" s="124">
        <v>42766</v>
      </c>
      <c r="M1598" s="131">
        <v>0</v>
      </c>
      <c r="N1598" s="131">
        <v>0</v>
      </c>
      <c r="P1598" s="132" t="s">
        <v>466</v>
      </c>
    </row>
    <row r="1599" spans="1:18" x14ac:dyDescent="0.2">
      <c r="A1599" s="120" t="s">
        <v>1147</v>
      </c>
      <c r="B1599" s="121" t="s">
        <v>1195</v>
      </c>
      <c r="C1599" s="131">
        <v>806016076.28999996</v>
      </c>
      <c r="D1599" s="122" t="s">
        <v>909</v>
      </c>
      <c r="E1599" s="120" t="s">
        <v>1211</v>
      </c>
      <c r="F1599" s="122" t="s">
        <v>926</v>
      </c>
      <c r="G1599" s="121" t="s">
        <v>927</v>
      </c>
      <c r="H1599" s="122">
        <v>5</v>
      </c>
      <c r="I1599" s="123">
        <v>1</v>
      </c>
      <c r="J1599" s="120" t="s">
        <v>1196</v>
      </c>
      <c r="K1599" s="131">
        <v>806016076.28999996</v>
      </c>
      <c r="L1599" s="124">
        <v>42766</v>
      </c>
      <c r="M1599" s="131">
        <v>0</v>
      </c>
      <c r="N1599" s="131">
        <v>0</v>
      </c>
      <c r="P1599" s="132" t="s">
        <v>466</v>
      </c>
    </row>
    <row r="1600" spans="1:18" x14ac:dyDescent="0.2">
      <c r="A1600" s="120" t="s">
        <v>1139</v>
      </c>
      <c r="B1600" s="121" t="s">
        <v>1197</v>
      </c>
      <c r="C1600" s="131">
        <v>398720022</v>
      </c>
      <c r="D1600" s="122" t="s">
        <v>909</v>
      </c>
      <c r="E1600" s="120" t="s">
        <v>1211</v>
      </c>
      <c r="F1600" s="122" t="s">
        <v>926</v>
      </c>
      <c r="G1600" s="121" t="s">
        <v>927</v>
      </c>
      <c r="H1600" s="122">
        <v>5</v>
      </c>
      <c r="I1600" s="123">
        <v>1</v>
      </c>
      <c r="J1600" s="120" t="s">
        <v>1198</v>
      </c>
      <c r="K1600" s="131">
        <v>398720022</v>
      </c>
      <c r="L1600" s="124">
        <v>42766</v>
      </c>
      <c r="M1600" s="131">
        <v>0</v>
      </c>
      <c r="N1600" s="131">
        <v>0</v>
      </c>
      <c r="P1600" s="132" t="s">
        <v>466</v>
      </c>
    </row>
    <row r="1601" spans="1:18" x14ac:dyDescent="0.2">
      <c r="A1601" s="120" t="s">
        <v>2455</v>
      </c>
      <c r="B1601" s="121" t="s">
        <v>2511</v>
      </c>
      <c r="C1601" s="131">
        <v>394935407.98000002</v>
      </c>
      <c r="D1601" s="122" t="s">
        <v>909</v>
      </c>
      <c r="E1601" s="120" t="s">
        <v>2525</v>
      </c>
      <c r="F1601" s="122" t="s">
        <v>926</v>
      </c>
      <c r="G1601" s="121" t="s">
        <v>927</v>
      </c>
      <c r="H1601" s="122">
        <v>5</v>
      </c>
      <c r="I1601" s="123">
        <v>1</v>
      </c>
      <c r="J1601" s="120" t="s">
        <v>2512</v>
      </c>
      <c r="K1601" s="131">
        <v>394935407.98000002</v>
      </c>
      <c r="L1601" s="124">
        <v>42766</v>
      </c>
      <c r="M1601" s="131">
        <v>0</v>
      </c>
      <c r="N1601" s="131">
        <v>0</v>
      </c>
      <c r="P1601" s="132" t="s">
        <v>466</v>
      </c>
    </row>
    <row r="1602" spans="1:18" x14ac:dyDescent="0.2">
      <c r="A1602" s="120" t="s">
        <v>2823</v>
      </c>
      <c r="B1602" s="121" t="s">
        <v>2897</v>
      </c>
      <c r="C1602" s="131">
        <v>6500000</v>
      </c>
      <c r="D1602" s="122" t="s">
        <v>909</v>
      </c>
      <c r="E1602" s="120" t="s">
        <v>2666</v>
      </c>
      <c r="F1602" s="122" t="s">
        <v>926</v>
      </c>
      <c r="G1602" s="121" t="s">
        <v>927</v>
      </c>
      <c r="H1602" s="122">
        <v>5</v>
      </c>
      <c r="I1602" s="123">
        <v>1</v>
      </c>
      <c r="J1602" s="120" t="s">
        <v>2898</v>
      </c>
      <c r="K1602" s="131">
        <v>5655000</v>
      </c>
      <c r="L1602" s="124">
        <v>42766</v>
      </c>
      <c r="M1602" s="131">
        <v>0</v>
      </c>
      <c r="N1602" s="131">
        <v>3520169</v>
      </c>
      <c r="P1602" s="132" t="s">
        <v>466</v>
      </c>
      <c r="Q1602" s="108">
        <v>0</v>
      </c>
      <c r="R1602" s="108">
        <v>0</v>
      </c>
    </row>
    <row r="1603" spans="1:18" x14ac:dyDescent="0.2">
      <c r="A1603" s="120" t="s">
        <v>5481</v>
      </c>
      <c r="B1603" s="121" t="s">
        <v>1247</v>
      </c>
      <c r="C1603" s="131">
        <v>670676208.72000003</v>
      </c>
      <c r="D1603" s="122" t="s">
        <v>909</v>
      </c>
      <c r="E1603" s="120" t="s">
        <v>1000</v>
      </c>
      <c r="F1603" s="122" t="s">
        <v>926</v>
      </c>
      <c r="G1603" s="121" t="s">
        <v>927</v>
      </c>
      <c r="H1603" s="122">
        <v>4</v>
      </c>
      <c r="I1603" s="123">
        <v>0.75</v>
      </c>
      <c r="J1603" s="120" t="s">
        <v>5591</v>
      </c>
      <c r="K1603" s="131">
        <v>503007156.54000002</v>
      </c>
      <c r="L1603" s="124">
        <v>42766</v>
      </c>
      <c r="M1603" s="131">
        <v>0</v>
      </c>
      <c r="N1603" s="131">
        <v>0</v>
      </c>
      <c r="P1603" s="132" t="s">
        <v>466</v>
      </c>
    </row>
    <row r="1604" spans="1:18" x14ac:dyDescent="0.2">
      <c r="A1604" s="120" t="s">
        <v>6053</v>
      </c>
      <c r="B1604" s="121" t="s">
        <v>6633</v>
      </c>
      <c r="C1604" s="131">
        <v>110000000</v>
      </c>
      <c r="D1604" s="122" t="s">
        <v>909</v>
      </c>
      <c r="E1604" s="120" t="s">
        <v>466</v>
      </c>
      <c r="F1604" s="122" t="s">
        <v>926</v>
      </c>
      <c r="G1604" s="121" t="s">
        <v>927</v>
      </c>
      <c r="H1604" s="122">
        <v>5</v>
      </c>
      <c r="I1604" s="123">
        <v>1</v>
      </c>
      <c r="J1604" s="120" t="s">
        <v>6685</v>
      </c>
      <c r="K1604" s="131">
        <v>95700000</v>
      </c>
      <c r="L1604" s="124">
        <v>42766</v>
      </c>
      <c r="M1604" s="131">
        <v>0</v>
      </c>
      <c r="N1604" s="131">
        <v>26912640</v>
      </c>
      <c r="P1604" s="132" t="s">
        <v>466</v>
      </c>
      <c r="Q1604" s="108">
        <v>0</v>
      </c>
      <c r="R1604" s="108">
        <v>0</v>
      </c>
    </row>
    <row r="1605" spans="1:18" x14ac:dyDescent="0.2">
      <c r="A1605" s="120" t="s">
        <v>6059</v>
      </c>
      <c r="B1605" s="121" t="s">
        <v>6631</v>
      </c>
      <c r="C1605" s="131">
        <v>129994000</v>
      </c>
      <c r="D1605" s="122" t="s">
        <v>909</v>
      </c>
      <c r="E1605" s="120" t="s">
        <v>466</v>
      </c>
      <c r="F1605" s="122" t="s">
        <v>926</v>
      </c>
      <c r="G1605" s="121" t="s">
        <v>927</v>
      </c>
      <c r="H1605" s="122">
        <v>4</v>
      </c>
      <c r="I1605" s="123">
        <v>0.9</v>
      </c>
      <c r="J1605" s="120" t="s">
        <v>6686</v>
      </c>
      <c r="K1605" s="131">
        <v>116994600</v>
      </c>
      <c r="L1605" s="124">
        <v>42766</v>
      </c>
      <c r="M1605" s="131">
        <v>0</v>
      </c>
      <c r="N1605" s="131">
        <v>0</v>
      </c>
      <c r="P1605" s="132" t="s">
        <v>466</v>
      </c>
    </row>
    <row r="1606" spans="1:18" x14ac:dyDescent="0.2">
      <c r="A1606" s="120" t="s">
        <v>6078</v>
      </c>
      <c r="B1606" s="121" t="s">
        <v>6622</v>
      </c>
      <c r="C1606" s="131">
        <v>6000000</v>
      </c>
      <c r="D1606" s="122" t="s">
        <v>909</v>
      </c>
      <c r="E1606" s="120" t="s">
        <v>466</v>
      </c>
      <c r="F1606" s="122" t="s">
        <v>926</v>
      </c>
      <c r="G1606" s="121" t="s">
        <v>927</v>
      </c>
      <c r="H1606" s="122">
        <v>3</v>
      </c>
      <c r="I1606" s="123">
        <v>0.21</v>
      </c>
      <c r="J1606" s="120" t="s">
        <v>6687</v>
      </c>
      <c r="K1606" s="131">
        <v>1260000</v>
      </c>
      <c r="L1606" s="124">
        <v>42766</v>
      </c>
      <c r="M1606" s="131">
        <v>0</v>
      </c>
      <c r="N1606" s="131">
        <v>0</v>
      </c>
      <c r="P1606" s="132" t="s">
        <v>466</v>
      </c>
    </row>
    <row r="1607" spans="1:18" x14ac:dyDescent="0.2">
      <c r="A1607" s="120" t="s">
        <v>532</v>
      </c>
      <c r="B1607" s="121" t="s">
        <v>855</v>
      </c>
      <c r="C1607" s="131">
        <v>226807289.06</v>
      </c>
      <c r="D1607" s="122" t="s">
        <v>909</v>
      </c>
      <c r="E1607" s="120" t="s">
        <v>1035</v>
      </c>
      <c r="F1607" s="122" t="s">
        <v>926</v>
      </c>
      <c r="G1607" s="121" t="s">
        <v>927</v>
      </c>
      <c r="H1607" s="122">
        <v>5</v>
      </c>
      <c r="I1607" s="123">
        <v>1</v>
      </c>
      <c r="J1607" s="120" t="s">
        <v>856</v>
      </c>
      <c r="K1607" s="131">
        <v>226807289.06</v>
      </c>
      <c r="L1607" s="124">
        <v>42766</v>
      </c>
      <c r="M1607" s="131">
        <v>0</v>
      </c>
      <c r="N1607" s="131">
        <v>0</v>
      </c>
      <c r="P1607" s="132" t="s">
        <v>466</v>
      </c>
    </row>
    <row r="1608" spans="1:18" x14ac:dyDescent="0.2">
      <c r="A1608" s="120" t="s">
        <v>384</v>
      </c>
      <c r="B1608" s="121" t="s">
        <v>857</v>
      </c>
      <c r="C1608" s="131">
        <v>65000000</v>
      </c>
      <c r="D1608" s="122" t="s">
        <v>909</v>
      </c>
      <c r="E1608" s="120" t="s">
        <v>1033</v>
      </c>
      <c r="F1608" s="122" t="s">
        <v>926</v>
      </c>
      <c r="G1608" s="121" t="s">
        <v>927</v>
      </c>
      <c r="H1608" s="122">
        <v>5</v>
      </c>
      <c r="I1608" s="123">
        <v>1</v>
      </c>
      <c r="J1608" s="120" t="s">
        <v>858</v>
      </c>
      <c r="K1608" s="131">
        <v>50700000</v>
      </c>
      <c r="L1608" s="124">
        <v>42766</v>
      </c>
      <c r="M1608" s="131">
        <v>0</v>
      </c>
      <c r="N1608" s="131">
        <v>0</v>
      </c>
      <c r="P1608" s="132" t="s">
        <v>466</v>
      </c>
    </row>
    <row r="1609" spans="1:18" x14ac:dyDescent="0.2">
      <c r="A1609" s="120" t="s">
        <v>1435</v>
      </c>
      <c r="B1609" s="121" t="s">
        <v>1436</v>
      </c>
      <c r="C1609" s="131">
        <v>211604096.72999999</v>
      </c>
      <c r="D1609" s="122" t="s">
        <v>909</v>
      </c>
      <c r="E1609" s="120" t="s">
        <v>1440</v>
      </c>
      <c r="F1609" s="122" t="s">
        <v>926</v>
      </c>
      <c r="G1609" s="121" t="s">
        <v>927</v>
      </c>
      <c r="H1609" s="122">
        <v>5</v>
      </c>
      <c r="I1609" s="123">
        <v>1</v>
      </c>
      <c r="J1609" s="120" t="s">
        <v>1437</v>
      </c>
      <c r="K1609" s="131">
        <v>192559728.02000001</v>
      </c>
      <c r="L1609" s="124">
        <v>42766</v>
      </c>
      <c r="M1609" s="131">
        <v>0</v>
      </c>
      <c r="N1609" s="131">
        <v>77927250</v>
      </c>
      <c r="P1609" s="132" t="s">
        <v>466</v>
      </c>
      <c r="Q1609" s="108">
        <v>0</v>
      </c>
      <c r="R1609" s="108">
        <v>0</v>
      </c>
    </row>
    <row r="1610" spans="1:18" x14ac:dyDescent="0.2">
      <c r="A1610" s="120" t="s">
        <v>2690</v>
      </c>
      <c r="B1610" s="121" t="s">
        <v>2781</v>
      </c>
      <c r="C1610" s="131">
        <v>59999412</v>
      </c>
      <c r="D1610" s="122" t="s">
        <v>909</v>
      </c>
      <c r="E1610" s="120" t="s">
        <v>2798</v>
      </c>
      <c r="F1610" s="122" t="s">
        <v>926</v>
      </c>
      <c r="G1610" s="121" t="s">
        <v>927</v>
      </c>
      <c r="H1610" s="122">
        <v>5</v>
      </c>
      <c r="I1610" s="123">
        <v>1</v>
      </c>
      <c r="J1610" s="120" t="s">
        <v>2782</v>
      </c>
      <c r="K1610" s="131">
        <v>46199547.240000002</v>
      </c>
      <c r="L1610" s="124">
        <v>42766</v>
      </c>
      <c r="M1610" s="131">
        <v>0</v>
      </c>
      <c r="N1610" s="131">
        <v>0</v>
      </c>
      <c r="P1610" s="132" t="s">
        <v>466</v>
      </c>
    </row>
    <row r="1611" spans="1:18" x14ac:dyDescent="0.2">
      <c r="A1611" s="120" t="s">
        <v>2933</v>
      </c>
      <c r="B1611" s="121" t="s">
        <v>3676</v>
      </c>
      <c r="C1611" s="131">
        <v>9166771.5</v>
      </c>
      <c r="D1611" s="122" t="s">
        <v>909</v>
      </c>
      <c r="E1611" s="120" t="s">
        <v>3032</v>
      </c>
      <c r="F1611" s="122" t="s">
        <v>926</v>
      </c>
      <c r="G1611" s="121" t="s">
        <v>927</v>
      </c>
      <c r="H1611" s="122">
        <v>5</v>
      </c>
      <c r="I1611" s="123">
        <v>1</v>
      </c>
      <c r="J1611" s="120" t="s">
        <v>3009</v>
      </c>
      <c r="K1611" s="131">
        <v>9166771.5</v>
      </c>
      <c r="L1611" s="124">
        <v>42766</v>
      </c>
      <c r="M1611" s="131">
        <v>0</v>
      </c>
      <c r="N1611" s="131">
        <v>0</v>
      </c>
      <c r="P1611" s="132" t="s">
        <v>466</v>
      </c>
    </row>
    <row r="1612" spans="1:18" x14ac:dyDescent="0.2">
      <c r="A1612" s="120" t="s">
        <v>3354</v>
      </c>
      <c r="B1612" s="121" t="s">
        <v>1666</v>
      </c>
      <c r="C1612" s="131">
        <v>968770341.05999994</v>
      </c>
      <c r="D1612" s="122" t="s">
        <v>909</v>
      </c>
      <c r="E1612" s="120" t="s">
        <v>964</v>
      </c>
      <c r="F1612" s="122" t="s">
        <v>926</v>
      </c>
      <c r="G1612" s="121" t="s">
        <v>927</v>
      </c>
      <c r="H1612" s="122">
        <v>4</v>
      </c>
      <c r="I1612" s="123">
        <v>0.97</v>
      </c>
      <c r="J1612" s="120" t="s">
        <v>3355</v>
      </c>
      <c r="K1612" s="131">
        <v>939707230.83000004</v>
      </c>
      <c r="L1612" s="124">
        <v>42766</v>
      </c>
      <c r="M1612" s="131">
        <v>0</v>
      </c>
      <c r="N1612" s="131">
        <v>0</v>
      </c>
      <c r="P1612" s="132" t="s">
        <v>466</v>
      </c>
    </row>
    <row r="1613" spans="1:18" x14ac:dyDescent="0.2">
      <c r="A1613" s="120" t="s">
        <v>5350</v>
      </c>
      <c r="B1613" s="121" t="s">
        <v>5351</v>
      </c>
      <c r="C1613" s="131">
        <v>20000000</v>
      </c>
      <c r="D1613" s="122" t="s">
        <v>909</v>
      </c>
      <c r="E1613" s="120" t="s">
        <v>5364</v>
      </c>
      <c r="F1613" s="122" t="s">
        <v>926</v>
      </c>
      <c r="G1613" s="121" t="s">
        <v>927</v>
      </c>
      <c r="H1613" s="122">
        <v>4</v>
      </c>
      <c r="I1613" s="123">
        <v>0.55000000000000004</v>
      </c>
      <c r="J1613" s="120" t="s">
        <v>5352</v>
      </c>
      <c r="K1613" s="131">
        <v>4668180</v>
      </c>
      <c r="L1613" s="124">
        <v>42766</v>
      </c>
      <c r="M1613" s="131">
        <v>0</v>
      </c>
      <c r="N1613" s="131">
        <v>23024800</v>
      </c>
      <c r="P1613" s="132" t="s">
        <v>466</v>
      </c>
      <c r="Q1613" s="108">
        <v>0</v>
      </c>
      <c r="R1613" s="108">
        <v>0</v>
      </c>
    </row>
    <row r="1614" spans="1:18" x14ac:dyDescent="0.2">
      <c r="A1614" s="120" t="s">
        <v>5353</v>
      </c>
      <c r="B1614" s="121" t="s">
        <v>5354</v>
      </c>
      <c r="C1614" s="131">
        <v>25000000</v>
      </c>
      <c r="D1614" s="122" t="s">
        <v>909</v>
      </c>
      <c r="E1614" s="120" t="s">
        <v>5364</v>
      </c>
      <c r="F1614" s="122" t="s">
        <v>926</v>
      </c>
      <c r="G1614" s="121" t="s">
        <v>927</v>
      </c>
      <c r="H1614" s="122">
        <v>4</v>
      </c>
      <c r="I1614" s="123">
        <v>0.55000000000000004</v>
      </c>
      <c r="J1614" s="120" t="s">
        <v>5355</v>
      </c>
      <c r="K1614" s="131">
        <v>13750000</v>
      </c>
      <c r="L1614" s="124">
        <v>42766</v>
      </c>
      <c r="M1614" s="131">
        <v>0</v>
      </c>
      <c r="N1614" s="131">
        <v>0</v>
      </c>
      <c r="P1614" s="132" t="s">
        <v>466</v>
      </c>
    </row>
    <row r="1615" spans="1:18" x14ac:dyDescent="0.2">
      <c r="A1615" s="120" t="s">
        <v>5722</v>
      </c>
      <c r="B1615" s="121" t="s">
        <v>5901</v>
      </c>
      <c r="C1615" s="131">
        <v>388512364.5</v>
      </c>
      <c r="D1615" s="122" t="s">
        <v>909</v>
      </c>
      <c r="E1615" s="120" t="s">
        <v>5916</v>
      </c>
      <c r="F1615" s="122" t="s">
        <v>926</v>
      </c>
      <c r="G1615" s="121" t="s">
        <v>927</v>
      </c>
      <c r="H1615" s="122">
        <v>4</v>
      </c>
      <c r="I1615" s="123">
        <v>0.55000000000000004</v>
      </c>
      <c r="J1615" s="120" t="s">
        <v>5902</v>
      </c>
      <c r="K1615" s="131">
        <v>213681800.47999999</v>
      </c>
      <c r="L1615" s="124">
        <v>42766</v>
      </c>
      <c r="M1615" s="131">
        <v>0</v>
      </c>
      <c r="N1615" s="131">
        <v>0</v>
      </c>
      <c r="P1615" s="132" t="s">
        <v>466</v>
      </c>
    </row>
    <row r="1616" spans="1:18" x14ac:dyDescent="0.2">
      <c r="A1616" s="120" t="s">
        <v>4147</v>
      </c>
      <c r="B1616" s="121" t="s">
        <v>4836</v>
      </c>
      <c r="C1616" s="131">
        <v>16720852.449999999</v>
      </c>
      <c r="D1616" s="122" t="s">
        <v>909</v>
      </c>
      <c r="E1616" s="120" t="s">
        <v>4651</v>
      </c>
      <c r="F1616" s="122" t="s">
        <v>926</v>
      </c>
      <c r="G1616" s="121" t="s">
        <v>927</v>
      </c>
      <c r="H1616" s="122">
        <v>5</v>
      </c>
      <c r="I1616" s="123">
        <v>1</v>
      </c>
      <c r="J1616" s="120" t="s">
        <v>4557</v>
      </c>
      <c r="K1616" s="131">
        <v>16720852.449999999</v>
      </c>
      <c r="L1616" s="124">
        <v>42766</v>
      </c>
      <c r="M1616" s="131">
        <v>0</v>
      </c>
      <c r="N1616" s="131">
        <v>0</v>
      </c>
      <c r="P1616" s="132" t="s">
        <v>466</v>
      </c>
    </row>
    <row r="1617" spans="1:18" x14ac:dyDescent="0.2">
      <c r="A1617" s="120" t="s">
        <v>4996</v>
      </c>
      <c r="B1617" s="121" t="s">
        <v>5108</v>
      </c>
      <c r="C1617" s="131">
        <v>2651989631.8800001</v>
      </c>
      <c r="D1617" s="122" t="s">
        <v>909</v>
      </c>
      <c r="E1617" s="120" t="s">
        <v>1771</v>
      </c>
      <c r="F1617" s="122" t="s">
        <v>926</v>
      </c>
      <c r="G1617" s="121" t="s">
        <v>927</v>
      </c>
      <c r="H1617" s="122">
        <v>5</v>
      </c>
      <c r="I1617" s="123">
        <v>1</v>
      </c>
      <c r="J1617" s="120" t="s">
        <v>5109</v>
      </c>
      <c r="K1617" s="131">
        <v>2651989631.8800001</v>
      </c>
      <c r="L1617" s="124">
        <v>42766</v>
      </c>
      <c r="M1617" s="131">
        <v>0</v>
      </c>
      <c r="N1617" s="131">
        <v>0</v>
      </c>
      <c r="P1617" s="132" t="s">
        <v>466</v>
      </c>
    </row>
    <row r="1618" spans="1:18" x14ac:dyDescent="0.2">
      <c r="A1618" s="120" t="s">
        <v>1145</v>
      </c>
      <c r="B1618" s="121" t="s">
        <v>1199</v>
      </c>
      <c r="C1618" s="131">
        <v>79882834.379999995</v>
      </c>
      <c r="D1618" s="122" t="s">
        <v>909</v>
      </c>
      <c r="E1618" s="120" t="s">
        <v>1211</v>
      </c>
      <c r="F1618" s="122" t="s">
        <v>926</v>
      </c>
      <c r="G1618" s="121" t="s">
        <v>927</v>
      </c>
      <c r="H1618" s="122">
        <v>5</v>
      </c>
      <c r="I1618" s="123">
        <v>1</v>
      </c>
      <c r="J1618" s="120" t="s">
        <v>1200</v>
      </c>
      <c r="K1618" s="131">
        <v>79882834.379999995</v>
      </c>
      <c r="L1618" s="124">
        <v>42766</v>
      </c>
      <c r="M1618" s="131">
        <v>0</v>
      </c>
      <c r="N1618" s="131">
        <v>0</v>
      </c>
      <c r="P1618" s="132" t="s">
        <v>466</v>
      </c>
    </row>
    <row r="1619" spans="1:18" x14ac:dyDescent="0.2">
      <c r="A1619" s="120" t="s">
        <v>2975</v>
      </c>
      <c r="B1619" s="121" t="s">
        <v>3010</v>
      </c>
      <c r="C1619" s="131">
        <v>400000000</v>
      </c>
      <c r="D1619" s="122" t="s">
        <v>909</v>
      </c>
      <c r="E1619" s="120" t="s">
        <v>1684</v>
      </c>
      <c r="F1619" s="122" t="s">
        <v>926</v>
      </c>
      <c r="G1619" s="121" t="s">
        <v>927</v>
      </c>
      <c r="H1619" s="122">
        <v>5</v>
      </c>
      <c r="I1619" s="123">
        <v>1</v>
      </c>
      <c r="J1619" s="120" t="s">
        <v>3011</v>
      </c>
      <c r="K1619" s="131">
        <v>388000000</v>
      </c>
      <c r="L1619" s="124">
        <v>42766</v>
      </c>
      <c r="M1619" s="131">
        <v>0</v>
      </c>
      <c r="N1619" s="131">
        <v>136334830.80000001</v>
      </c>
      <c r="P1619" s="132" t="s">
        <v>466</v>
      </c>
      <c r="Q1619" s="108">
        <v>0</v>
      </c>
      <c r="R1619" s="108">
        <v>0</v>
      </c>
    </row>
    <row r="1620" spans="1:18" x14ac:dyDescent="0.2">
      <c r="A1620" s="120" t="s">
        <v>2663</v>
      </c>
      <c r="B1620" s="121" t="s">
        <v>2664</v>
      </c>
      <c r="C1620" s="131">
        <v>45000000</v>
      </c>
      <c r="D1620" s="122" t="s">
        <v>909</v>
      </c>
      <c r="E1620" s="120" t="s">
        <v>2666</v>
      </c>
      <c r="F1620" s="122" t="s">
        <v>926</v>
      </c>
      <c r="G1620" s="121" t="s">
        <v>927</v>
      </c>
      <c r="H1620" s="122">
        <v>5</v>
      </c>
      <c r="I1620" s="123">
        <v>1</v>
      </c>
      <c r="J1620" s="120" t="s">
        <v>2665</v>
      </c>
      <c r="K1620" s="131">
        <v>39150000</v>
      </c>
      <c r="L1620" s="124">
        <v>42766</v>
      </c>
      <c r="M1620" s="131">
        <v>0</v>
      </c>
      <c r="N1620" s="131">
        <v>0</v>
      </c>
      <c r="P1620" s="132" t="s">
        <v>466</v>
      </c>
    </row>
    <row r="1621" spans="1:18" x14ac:dyDescent="0.2">
      <c r="A1621" s="120" t="s">
        <v>3607</v>
      </c>
      <c r="B1621" s="121" t="s">
        <v>2786</v>
      </c>
      <c r="C1621" s="131">
        <v>241158736.78</v>
      </c>
      <c r="D1621" s="122" t="s">
        <v>909</v>
      </c>
      <c r="E1621" s="120" t="s">
        <v>2799</v>
      </c>
      <c r="F1621" s="122" t="s">
        <v>926</v>
      </c>
      <c r="G1621" s="121" t="s">
        <v>927</v>
      </c>
      <c r="H1621" s="122">
        <v>4</v>
      </c>
      <c r="I1621" s="123">
        <v>0.75</v>
      </c>
      <c r="J1621" s="120" t="s">
        <v>3677</v>
      </c>
      <c r="K1621" s="131">
        <v>180869052.58000001</v>
      </c>
      <c r="L1621" s="124">
        <v>42766</v>
      </c>
      <c r="M1621" s="131">
        <v>0</v>
      </c>
      <c r="N1621" s="131">
        <v>0</v>
      </c>
      <c r="P1621" s="132" t="s">
        <v>466</v>
      </c>
    </row>
    <row r="1622" spans="1:18" x14ac:dyDescent="0.2">
      <c r="A1622" s="120" t="s">
        <v>4766</v>
      </c>
      <c r="B1622" s="121" t="s">
        <v>8189</v>
      </c>
      <c r="C1622" s="131">
        <v>131243230.31</v>
      </c>
      <c r="D1622" s="122" t="s">
        <v>909</v>
      </c>
      <c r="E1622" s="120" t="s">
        <v>4602</v>
      </c>
      <c r="F1622" s="122" t="s">
        <v>926</v>
      </c>
      <c r="G1622" s="121" t="s">
        <v>927</v>
      </c>
      <c r="H1622" s="122">
        <v>3</v>
      </c>
      <c r="I1622" s="123">
        <v>0.21</v>
      </c>
      <c r="J1622" s="120" t="s">
        <v>4848</v>
      </c>
      <c r="K1622" s="131">
        <v>27561078.370000001</v>
      </c>
      <c r="L1622" s="124">
        <v>42766</v>
      </c>
      <c r="M1622" s="131">
        <v>0</v>
      </c>
      <c r="N1622" s="131">
        <v>0</v>
      </c>
      <c r="P1622" s="132" t="s">
        <v>466</v>
      </c>
    </row>
    <row r="1623" spans="1:18" x14ac:dyDescent="0.2">
      <c r="A1623" s="120" t="s">
        <v>6065</v>
      </c>
      <c r="B1623" s="121" t="s">
        <v>6661</v>
      </c>
      <c r="C1623" s="131">
        <v>5745000</v>
      </c>
      <c r="D1623" s="122" t="s">
        <v>909</v>
      </c>
      <c r="E1623" s="120" t="s">
        <v>466</v>
      </c>
      <c r="F1623" s="122" t="s">
        <v>926</v>
      </c>
      <c r="G1623" s="121" t="s">
        <v>927</v>
      </c>
      <c r="H1623" s="122">
        <v>5</v>
      </c>
      <c r="I1623" s="123">
        <v>1</v>
      </c>
      <c r="J1623" s="120" t="s">
        <v>6688</v>
      </c>
      <c r="K1623" s="131">
        <v>5745000</v>
      </c>
      <c r="L1623" s="124">
        <v>42766</v>
      </c>
      <c r="M1623" s="131">
        <v>0</v>
      </c>
      <c r="N1623" s="131">
        <v>0</v>
      </c>
      <c r="P1623" s="132" t="s">
        <v>466</v>
      </c>
    </row>
    <row r="1624" spans="1:18" x14ac:dyDescent="0.2">
      <c r="A1624" s="120" t="s">
        <v>6103</v>
      </c>
      <c r="B1624" s="121" t="s">
        <v>6689</v>
      </c>
      <c r="C1624" s="131">
        <v>157633979.24000001</v>
      </c>
      <c r="D1624" s="122" t="s">
        <v>909</v>
      </c>
      <c r="E1624" s="120" t="s">
        <v>466</v>
      </c>
      <c r="F1624" s="122" t="s">
        <v>926</v>
      </c>
      <c r="G1624" s="121" t="s">
        <v>927</v>
      </c>
      <c r="H1624" s="122">
        <v>4</v>
      </c>
      <c r="I1624" s="123">
        <v>0.81</v>
      </c>
      <c r="J1624" s="120" t="s">
        <v>6690</v>
      </c>
      <c r="K1624" s="131">
        <v>127683523.18000001</v>
      </c>
      <c r="L1624" s="124">
        <v>42766</v>
      </c>
      <c r="M1624" s="131">
        <v>0</v>
      </c>
      <c r="N1624" s="131">
        <v>0</v>
      </c>
      <c r="P1624" s="132" t="s">
        <v>466</v>
      </c>
    </row>
    <row r="1625" spans="1:18" x14ac:dyDescent="0.2">
      <c r="A1625" s="120" t="s">
        <v>6062</v>
      </c>
      <c r="B1625" s="121" t="s">
        <v>6620</v>
      </c>
      <c r="C1625" s="131">
        <v>42939409.770000003</v>
      </c>
      <c r="D1625" s="122" t="s">
        <v>909</v>
      </c>
      <c r="E1625" s="120" t="s">
        <v>466</v>
      </c>
      <c r="F1625" s="122" t="s">
        <v>926</v>
      </c>
      <c r="G1625" s="121" t="s">
        <v>927</v>
      </c>
      <c r="H1625" s="122">
        <v>5</v>
      </c>
      <c r="I1625" s="123">
        <v>1</v>
      </c>
      <c r="J1625" s="120" t="s">
        <v>6691</v>
      </c>
      <c r="K1625" s="131">
        <v>42939409.770000003</v>
      </c>
      <c r="L1625" s="124">
        <v>42766</v>
      </c>
      <c r="M1625" s="131">
        <v>0</v>
      </c>
      <c r="N1625" s="131">
        <v>0</v>
      </c>
      <c r="P1625" s="132" t="s">
        <v>466</v>
      </c>
    </row>
    <row r="1626" spans="1:18" x14ac:dyDescent="0.2">
      <c r="A1626" s="120" t="s">
        <v>6057</v>
      </c>
      <c r="B1626" s="121" t="s">
        <v>6692</v>
      </c>
      <c r="C1626" s="131">
        <v>42231037.969999999</v>
      </c>
      <c r="D1626" s="122" t="s">
        <v>909</v>
      </c>
      <c r="E1626" s="120" t="s">
        <v>466</v>
      </c>
      <c r="F1626" s="122" t="s">
        <v>926</v>
      </c>
      <c r="G1626" s="121" t="s">
        <v>927</v>
      </c>
      <c r="H1626" s="122">
        <v>5</v>
      </c>
      <c r="I1626" s="123">
        <v>1</v>
      </c>
      <c r="J1626" s="120" t="s">
        <v>6693</v>
      </c>
      <c r="K1626" s="131">
        <v>42231037.969999999</v>
      </c>
      <c r="L1626" s="124">
        <v>42766</v>
      </c>
      <c r="M1626" s="131">
        <v>0</v>
      </c>
      <c r="N1626" s="131">
        <v>0</v>
      </c>
      <c r="P1626" s="132" t="s">
        <v>466</v>
      </c>
    </row>
    <row r="1627" spans="1:18" x14ac:dyDescent="0.2">
      <c r="A1627" s="120" t="s">
        <v>6121</v>
      </c>
      <c r="B1627" s="121" t="s">
        <v>6618</v>
      </c>
      <c r="C1627" s="131">
        <v>85000000</v>
      </c>
      <c r="D1627" s="122" t="s">
        <v>909</v>
      </c>
      <c r="E1627" s="120" t="s">
        <v>466</v>
      </c>
      <c r="F1627" s="122" t="s">
        <v>926</v>
      </c>
      <c r="G1627" s="121" t="s">
        <v>927</v>
      </c>
      <c r="H1627" s="122">
        <v>4</v>
      </c>
      <c r="I1627" s="123">
        <v>0.7</v>
      </c>
      <c r="J1627" s="120" t="s">
        <v>6694</v>
      </c>
      <c r="K1627" s="131">
        <v>59500000</v>
      </c>
      <c r="L1627" s="124">
        <v>42766</v>
      </c>
      <c r="M1627" s="131">
        <v>0</v>
      </c>
      <c r="N1627" s="131">
        <v>0</v>
      </c>
      <c r="P1627" s="132" t="s">
        <v>466</v>
      </c>
    </row>
    <row r="1628" spans="1:18" x14ac:dyDescent="0.2">
      <c r="A1628" s="120" t="s">
        <v>6116</v>
      </c>
      <c r="B1628" s="121" t="s">
        <v>6663</v>
      </c>
      <c r="C1628" s="131">
        <v>119463000</v>
      </c>
      <c r="D1628" s="122" t="s">
        <v>909</v>
      </c>
      <c r="E1628" s="120" t="s">
        <v>466</v>
      </c>
      <c r="F1628" s="122" t="s">
        <v>926</v>
      </c>
      <c r="G1628" s="121" t="s">
        <v>927</v>
      </c>
      <c r="H1628" s="122">
        <v>5</v>
      </c>
      <c r="I1628" s="123">
        <v>1</v>
      </c>
      <c r="J1628" s="120" t="s">
        <v>6695</v>
      </c>
      <c r="K1628" s="131">
        <v>119463000</v>
      </c>
      <c r="L1628" s="124">
        <v>42766</v>
      </c>
      <c r="M1628" s="131">
        <v>0</v>
      </c>
      <c r="N1628" s="131">
        <v>0</v>
      </c>
      <c r="P1628" s="132" t="s">
        <v>466</v>
      </c>
    </row>
    <row r="1629" spans="1:18" x14ac:dyDescent="0.2">
      <c r="A1629" s="120" t="s">
        <v>6696</v>
      </c>
      <c r="B1629" s="121" t="s">
        <v>6625</v>
      </c>
      <c r="C1629" s="131">
        <v>3695268.11</v>
      </c>
      <c r="D1629" s="122" t="s">
        <v>909</v>
      </c>
      <c r="E1629" s="120" t="s">
        <v>466</v>
      </c>
      <c r="F1629" s="122" t="s">
        <v>926</v>
      </c>
      <c r="G1629" s="121" t="s">
        <v>927</v>
      </c>
      <c r="H1629" s="122">
        <v>3</v>
      </c>
      <c r="I1629" s="123">
        <v>0.21</v>
      </c>
      <c r="J1629" s="120" t="s">
        <v>6697</v>
      </c>
      <c r="K1629" s="131">
        <v>776006.3</v>
      </c>
      <c r="L1629" s="124">
        <v>42766</v>
      </c>
      <c r="M1629" s="131">
        <v>0</v>
      </c>
      <c r="N1629" s="131">
        <v>0</v>
      </c>
      <c r="P1629" s="132" t="s">
        <v>466</v>
      </c>
    </row>
    <row r="1630" spans="1:18" x14ac:dyDescent="0.2">
      <c r="A1630" s="120" t="s">
        <v>382</v>
      </c>
      <c r="B1630" s="121" t="s">
        <v>859</v>
      </c>
      <c r="C1630" s="131">
        <v>444109742.89999998</v>
      </c>
      <c r="D1630" s="122" t="s">
        <v>909</v>
      </c>
      <c r="E1630" s="120" t="s">
        <v>1033</v>
      </c>
      <c r="F1630" s="122" t="s">
        <v>926</v>
      </c>
      <c r="G1630" s="121" t="s">
        <v>927</v>
      </c>
      <c r="H1630" s="122">
        <v>5</v>
      </c>
      <c r="I1630" s="123">
        <v>1</v>
      </c>
      <c r="J1630" s="120" t="s">
        <v>2576</v>
      </c>
      <c r="K1630" s="131">
        <v>346405599.45999998</v>
      </c>
      <c r="L1630" s="124">
        <v>42766</v>
      </c>
      <c r="M1630" s="131">
        <v>0</v>
      </c>
      <c r="N1630" s="131">
        <v>888219485.79999995</v>
      </c>
      <c r="P1630" s="132" t="s">
        <v>466</v>
      </c>
      <c r="Q1630" s="108">
        <v>0</v>
      </c>
      <c r="R1630" s="108">
        <v>0</v>
      </c>
    </row>
    <row r="1631" spans="1:18" x14ac:dyDescent="0.2">
      <c r="A1631" s="120" t="s">
        <v>554</v>
      </c>
      <c r="B1631" s="121" t="s">
        <v>860</v>
      </c>
      <c r="C1631" s="131">
        <v>319096631.49000001</v>
      </c>
      <c r="D1631" s="122" t="s">
        <v>909</v>
      </c>
      <c r="E1631" s="120" t="s">
        <v>1035</v>
      </c>
      <c r="F1631" s="122" t="s">
        <v>926</v>
      </c>
      <c r="G1631" s="121" t="s">
        <v>927</v>
      </c>
      <c r="H1631" s="122">
        <v>5</v>
      </c>
      <c r="I1631" s="123">
        <v>1</v>
      </c>
      <c r="J1631" s="120" t="s">
        <v>861</v>
      </c>
      <c r="K1631" s="131">
        <v>319096631.49000001</v>
      </c>
      <c r="L1631" s="124">
        <v>42766</v>
      </c>
      <c r="M1631" s="131">
        <v>0</v>
      </c>
      <c r="N1631" s="131">
        <v>0</v>
      </c>
      <c r="P1631" s="132" t="s">
        <v>466</v>
      </c>
    </row>
    <row r="1632" spans="1:18" x14ac:dyDescent="0.2">
      <c r="A1632" s="120" t="s">
        <v>2338</v>
      </c>
      <c r="B1632" s="121" t="s">
        <v>2415</v>
      </c>
      <c r="C1632" s="131">
        <v>30000000</v>
      </c>
      <c r="D1632" s="122" t="s">
        <v>909</v>
      </c>
      <c r="E1632" s="120" t="s">
        <v>2446</v>
      </c>
      <c r="F1632" s="122" t="s">
        <v>926</v>
      </c>
      <c r="G1632" s="121" t="s">
        <v>927</v>
      </c>
      <c r="H1632" s="122">
        <v>5</v>
      </c>
      <c r="I1632" s="123">
        <v>1</v>
      </c>
      <c r="J1632" s="120" t="s">
        <v>2416</v>
      </c>
      <c r="K1632" s="131">
        <v>29400000</v>
      </c>
      <c r="L1632" s="124">
        <v>42766</v>
      </c>
      <c r="M1632" s="131">
        <v>0</v>
      </c>
      <c r="N1632" s="131">
        <v>0</v>
      </c>
      <c r="P1632" s="132" t="s">
        <v>466</v>
      </c>
    </row>
    <row r="1633" spans="1:18" x14ac:dyDescent="0.2">
      <c r="A1633" s="120" t="s">
        <v>2720</v>
      </c>
      <c r="B1633" s="121" t="s">
        <v>2783</v>
      </c>
      <c r="C1633" s="131">
        <v>39500000</v>
      </c>
      <c r="D1633" s="122" t="s">
        <v>909</v>
      </c>
      <c r="E1633" s="120" t="s">
        <v>2802</v>
      </c>
      <c r="F1633" s="122" t="s">
        <v>926</v>
      </c>
      <c r="G1633" s="121" t="s">
        <v>927</v>
      </c>
      <c r="H1633" s="122">
        <v>5</v>
      </c>
      <c r="I1633" s="123">
        <v>1</v>
      </c>
      <c r="J1633" s="120" t="s">
        <v>2784</v>
      </c>
      <c r="K1633" s="131">
        <v>30415000</v>
      </c>
      <c r="L1633" s="124">
        <v>42766</v>
      </c>
      <c r="M1633" s="131">
        <v>0</v>
      </c>
      <c r="N1633" s="131">
        <v>49238000</v>
      </c>
      <c r="P1633" s="132" t="s">
        <v>466</v>
      </c>
      <c r="Q1633" s="108">
        <v>0</v>
      </c>
      <c r="R1633" s="108">
        <v>0</v>
      </c>
    </row>
    <row r="1634" spans="1:18" x14ac:dyDescent="0.2">
      <c r="A1634" s="120" t="s">
        <v>3103</v>
      </c>
      <c r="B1634" s="121" t="s">
        <v>3678</v>
      </c>
      <c r="C1634" s="131">
        <v>30000000</v>
      </c>
      <c r="D1634" s="122" t="s">
        <v>909</v>
      </c>
      <c r="E1634" s="120" t="s">
        <v>3223</v>
      </c>
      <c r="F1634" s="122" t="s">
        <v>926</v>
      </c>
      <c r="G1634" s="121" t="s">
        <v>927</v>
      </c>
      <c r="H1634" s="122">
        <v>5</v>
      </c>
      <c r="I1634" s="123">
        <v>1</v>
      </c>
      <c r="J1634" s="120" t="s">
        <v>3195</v>
      </c>
      <c r="K1634" s="131">
        <v>30000000</v>
      </c>
      <c r="L1634" s="124">
        <v>42766</v>
      </c>
      <c r="M1634" s="131">
        <v>0</v>
      </c>
      <c r="N1634" s="131">
        <v>0</v>
      </c>
      <c r="P1634" s="132" t="s">
        <v>466</v>
      </c>
    </row>
    <row r="1635" spans="1:18" x14ac:dyDescent="0.2">
      <c r="A1635" s="120" t="s">
        <v>3851</v>
      </c>
      <c r="B1635" s="121" t="s">
        <v>3903</v>
      </c>
      <c r="C1635" s="131">
        <v>539729093.74000001</v>
      </c>
      <c r="D1635" s="122" t="s">
        <v>909</v>
      </c>
      <c r="E1635" s="120" t="s">
        <v>3920</v>
      </c>
      <c r="F1635" s="122" t="s">
        <v>926</v>
      </c>
      <c r="G1635" s="121" t="s">
        <v>927</v>
      </c>
      <c r="H1635" s="122">
        <v>4</v>
      </c>
      <c r="I1635" s="123">
        <v>0.75</v>
      </c>
      <c r="J1635" s="120" t="s">
        <v>3904</v>
      </c>
      <c r="K1635" s="131">
        <v>333025064.06</v>
      </c>
      <c r="L1635" s="124">
        <v>42766</v>
      </c>
      <c r="M1635" s="131">
        <v>0</v>
      </c>
      <c r="N1635" s="131">
        <v>191391350</v>
      </c>
      <c r="P1635" s="132" t="s">
        <v>466</v>
      </c>
      <c r="Q1635" s="108">
        <v>0</v>
      </c>
      <c r="R1635" s="108">
        <v>0</v>
      </c>
    </row>
    <row r="1636" spans="1:18" x14ac:dyDescent="0.2">
      <c r="A1636" s="120" t="s">
        <v>3959</v>
      </c>
      <c r="B1636" s="121" t="s">
        <v>1301</v>
      </c>
      <c r="C1636" s="131">
        <v>494282933.38</v>
      </c>
      <c r="D1636" s="122" t="s">
        <v>909</v>
      </c>
      <c r="E1636" s="120" t="s">
        <v>957</v>
      </c>
      <c r="F1636" s="122" t="s">
        <v>926</v>
      </c>
      <c r="G1636" s="121" t="s">
        <v>927</v>
      </c>
      <c r="H1636" s="122">
        <v>4</v>
      </c>
      <c r="I1636" s="123">
        <v>0.88</v>
      </c>
      <c r="J1636" s="120" t="s">
        <v>4038</v>
      </c>
      <c r="K1636" s="131">
        <v>434968981.37</v>
      </c>
      <c r="L1636" s="124">
        <v>42766</v>
      </c>
      <c r="M1636" s="131">
        <v>0</v>
      </c>
      <c r="N1636" s="131">
        <v>0</v>
      </c>
      <c r="P1636" s="132" t="s">
        <v>466</v>
      </c>
    </row>
    <row r="1637" spans="1:18" x14ac:dyDescent="0.2">
      <c r="A1637" s="120" t="s">
        <v>5217</v>
      </c>
      <c r="B1637" s="121" t="s">
        <v>5356</v>
      </c>
      <c r="C1637" s="131">
        <v>20000000</v>
      </c>
      <c r="D1637" s="122" t="s">
        <v>909</v>
      </c>
      <c r="E1637" s="120" t="s">
        <v>5363</v>
      </c>
      <c r="F1637" s="122" t="s">
        <v>926</v>
      </c>
      <c r="G1637" s="121" t="s">
        <v>927</v>
      </c>
      <c r="H1637" s="122">
        <v>5</v>
      </c>
      <c r="I1637" s="123">
        <v>1</v>
      </c>
      <c r="J1637" s="120" t="s">
        <v>5357</v>
      </c>
      <c r="K1637" s="131">
        <v>20000000</v>
      </c>
      <c r="L1637" s="124">
        <v>42766</v>
      </c>
      <c r="M1637" s="131">
        <v>0</v>
      </c>
      <c r="N1637" s="131">
        <v>0</v>
      </c>
      <c r="P1637" s="132" t="s">
        <v>466</v>
      </c>
    </row>
    <row r="1638" spans="1:18" x14ac:dyDescent="0.2">
      <c r="A1638" s="120" t="s">
        <v>5389</v>
      </c>
      <c r="B1638" s="121" t="s">
        <v>5592</v>
      </c>
      <c r="C1638" s="131">
        <v>300000000</v>
      </c>
      <c r="D1638" s="122" t="s">
        <v>909</v>
      </c>
      <c r="E1638" s="120" t="s">
        <v>5623</v>
      </c>
      <c r="F1638" s="122" t="s">
        <v>926</v>
      </c>
      <c r="G1638" s="121" t="s">
        <v>927</v>
      </c>
      <c r="H1638" s="122">
        <v>4</v>
      </c>
      <c r="I1638" s="123">
        <v>0.51</v>
      </c>
      <c r="J1638" s="120" t="s">
        <v>5593</v>
      </c>
      <c r="K1638" s="131">
        <v>153000000</v>
      </c>
      <c r="L1638" s="124">
        <v>42766</v>
      </c>
      <c r="M1638" s="131">
        <v>0</v>
      </c>
      <c r="N1638" s="131">
        <v>0</v>
      </c>
      <c r="P1638" s="132" t="s">
        <v>466</v>
      </c>
    </row>
    <row r="1639" spans="1:18" x14ac:dyDescent="0.2">
      <c r="A1639" s="120" t="s">
        <v>4995</v>
      </c>
      <c r="B1639" s="121" t="s">
        <v>5110</v>
      </c>
      <c r="C1639" s="131">
        <v>2043484515.97</v>
      </c>
      <c r="D1639" s="122" t="s">
        <v>909</v>
      </c>
      <c r="E1639" s="120" t="s">
        <v>1771</v>
      </c>
      <c r="F1639" s="122" t="s">
        <v>926</v>
      </c>
      <c r="G1639" s="121" t="s">
        <v>927</v>
      </c>
      <c r="H1639" s="122">
        <v>5</v>
      </c>
      <c r="I1639" s="123">
        <v>1</v>
      </c>
      <c r="J1639" s="120" t="s">
        <v>5111</v>
      </c>
      <c r="K1639" s="131">
        <v>2043484515.97</v>
      </c>
      <c r="L1639" s="124">
        <v>42766</v>
      </c>
      <c r="M1639" s="131">
        <v>0</v>
      </c>
      <c r="N1639" s="131">
        <v>0</v>
      </c>
      <c r="P1639" s="132" t="s">
        <v>466</v>
      </c>
    </row>
    <row r="1640" spans="1:18" x14ac:dyDescent="0.2">
      <c r="A1640" s="120" t="s">
        <v>4997</v>
      </c>
      <c r="B1640" s="121" t="s">
        <v>5112</v>
      </c>
      <c r="C1640" s="131">
        <v>4755085.08</v>
      </c>
      <c r="D1640" s="122" t="s">
        <v>909</v>
      </c>
      <c r="E1640" s="120" t="s">
        <v>1771</v>
      </c>
      <c r="F1640" s="122" t="s">
        <v>926</v>
      </c>
      <c r="G1640" s="121" t="s">
        <v>927</v>
      </c>
      <c r="H1640" s="122">
        <v>5</v>
      </c>
      <c r="I1640" s="123">
        <v>1</v>
      </c>
      <c r="J1640" s="120" t="s">
        <v>5113</v>
      </c>
      <c r="K1640" s="131">
        <v>4755085.08</v>
      </c>
      <c r="L1640" s="124">
        <v>42766</v>
      </c>
      <c r="M1640" s="131">
        <v>0</v>
      </c>
      <c r="N1640" s="131">
        <v>0</v>
      </c>
      <c r="P1640" s="132" t="s">
        <v>466</v>
      </c>
    </row>
    <row r="1641" spans="1:18" x14ac:dyDescent="0.2">
      <c r="A1641" s="120" t="s">
        <v>1136</v>
      </c>
      <c r="B1641" s="121" t="s">
        <v>1201</v>
      </c>
      <c r="C1641" s="131">
        <v>249117487.80000001</v>
      </c>
      <c r="D1641" s="122" t="s">
        <v>909</v>
      </c>
      <c r="E1641" s="120" t="s">
        <v>1212</v>
      </c>
      <c r="F1641" s="122" t="s">
        <v>926</v>
      </c>
      <c r="G1641" s="121" t="s">
        <v>927</v>
      </c>
      <c r="H1641" s="122">
        <v>5</v>
      </c>
      <c r="I1641" s="123">
        <v>1</v>
      </c>
      <c r="J1641" s="120" t="s">
        <v>1202</v>
      </c>
      <c r="K1641" s="131">
        <v>249117487.80000001</v>
      </c>
      <c r="L1641" s="124">
        <v>42766</v>
      </c>
      <c r="M1641" s="131">
        <v>0</v>
      </c>
      <c r="N1641" s="131">
        <v>0</v>
      </c>
      <c r="P1641" s="132" t="s">
        <v>466</v>
      </c>
    </row>
    <row r="1642" spans="1:18" x14ac:dyDescent="0.2">
      <c r="A1642" s="120" t="s">
        <v>3012</v>
      </c>
      <c r="B1642" s="121" t="s">
        <v>795</v>
      </c>
      <c r="C1642" s="131">
        <v>1070000000</v>
      </c>
      <c r="D1642" s="122" t="s">
        <v>909</v>
      </c>
      <c r="E1642" s="120" t="s">
        <v>1006</v>
      </c>
      <c r="F1642" s="122" t="s">
        <v>926</v>
      </c>
      <c r="G1642" s="121" t="s">
        <v>927</v>
      </c>
      <c r="H1642" s="122">
        <v>4</v>
      </c>
      <c r="I1642" s="123">
        <v>0.9</v>
      </c>
      <c r="J1642" s="120" t="s">
        <v>3013</v>
      </c>
      <c r="K1642" s="131">
        <v>963000000</v>
      </c>
      <c r="L1642" s="124">
        <v>42766</v>
      </c>
      <c r="M1642" s="131">
        <v>0</v>
      </c>
      <c r="N1642" s="131">
        <v>135146805</v>
      </c>
      <c r="P1642" s="132" t="s">
        <v>466</v>
      </c>
      <c r="Q1642" s="108">
        <v>0</v>
      </c>
      <c r="R1642" s="108">
        <v>0</v>
      </c>
    </row>
    <row r="1643" spans="1:18" x14ac:dyDescent="0.2">
      <c r="A1643" s="120" t="s">
        <v>4777</v>
      </c>
      <c r="B1643" s="121" t="s">
        <v>8190</v>
      </c>
      <c r="C1643" s="131">
        <v>13342333081.82</v>
      </c>
      <c r="D1643" s="122" t="s">
        <v>909</v>
      </c>
      <c r="E1643" s="120" t="s">
        <v>4602</v>
      </c>
      <c r="F1643" s="122" t="s">
        <v>926</v>
      </c>
      <c r="G1643" s="121" t="s">
        <v>927</v>
      </c>
      <c r="H1643" s="122">
        <v>3</v>
      </c>
      <c r="I1643" s="123">
        <v>0.21</v>
      </c>
      <c r="J1643" s="120" t="s">
        <v>4849</v>
      </c>
      <c r="K1643" s="131">
        <v>2801889947.1799998</v>
      </c>
      <c r="L1643" s="124">
        <v>42766</v>
      </c>
      <c r="M1643" s="131">
        <v>0</v>
      </c>
      <c r="N1643" s="131">
        <v>0</v>
      </c>
      <c r="P1643" s="132" t="s">
        <v>466</v>
      </c>
    </row>
    <row r="1644" spans="1:18" x14ac:dyDescent="0.2">
      <c r="A1644" s="120" t="s">
        <v>6092</v>
      </c>
      <c r="B1644" s="121" t="s">
        <v>6677</v>
      </c>
      <c r="C1644" s="131">
        <v>68522917.129999995</v>
      </c>
      <c r="D1644" s="122" t="s">
        <v>909</v>
      </c>
      <c r="E1644" s="120" t="s">
        <v>466</v>
      </c>
      <c r="F1644" s="122" t="s">
        <v>926</v>
      </c>
      <c r="G1644" s="121" t="s">
        <v>927</v>
      </c>
      <c r="H1644" s="122">
        <v>4</v>
      </c>
      <c r="I1644" s="123">
        <v>0.98</v>
      </c>
      <c r="J1644" s="120" t="s">
        <v>6698</v>
      </c>
      <c r="K1644" s="131">
        <v>67152458.790000007</v>
      </c>
      <c r="L1644" s="124">
        <v>42766</v>
      </c>
      <c r="M1644" s="131">
        <v>0</v>
      </c>
      <c r="N1644" s="131">
        <v>0</v>
      </c>
      <c r="P1644" s="132" t="s">
        <v>466</v>
      </c>
    </row>
    <row r="1645" spans="1:18" x14ac:dyDescent="0.2">
      <c r="A1645" s="120" t="s">
        <v>6064</v>
      </c>
      <c r="B1645" s="121" t="s">
        <v>6661</v>
      </c>
      <c r="C1645" s="131">
        <v>11930000</v>
      </c>
      <c r="D1645" s="122" t="s">
        <v>909</v>
      </c>
      <c r="E1645" s="120" t="s">
        <v>466</v>
      </c>
      <c r="F1645" s="122" t="s">
        <v>926</v>
      </c>
      <c r="G1645" s="121" t="s">
        <v>927</v>
      </c>
      <c r="H1645" s="122">
        <v>5</v>
      </c>
      <c r="I1645" s="123">
        <v>1</v>
      </c>
      <c r="J1645" s="120" t="s">
        <v>6699</v>
      </c>
      <c r="K1645" s="131">
        <v>11930000</v>
      </c>
      <c r="L1645" s="124">
        <v>42766</v>
      </c>
      <c r="M1645" s="131">
        <v>0</v>
      </c>
      <c r="N1645" s="131">
        <v>0</v>
      </c>
      <c r="P1645" s="132" t="s">
        <v>466</v>
      </c>
    </row>
    <row r="1646" spans="1:18" x14ac:dyDescent="0.2">
      <c r="A1646" s="120" t="s">
        <v>6050</v>
      </c>
      <c r="B1646" s="121" t="s">
        <v>6700</v>
      </c>
      <c r="C1646" s="131">
        <v>66500000</v>
      </c>
      <c r="D1646" s="122" t="s">
        <v>909</v>
      </c>
      <c r="E1646" s="120" t="s">
        <v>466</v>
      </c>
      <c r="F1646" s="122" t="s">
        <v>926</v>
      </c>
      <c r="G1646" s="121" t="s">
        <v>927</v>
      </c>
      <c r="H1646" s="122">
        <v>4</v>
      </c>
      <c r="I1646" s="123">
        <v>0.75</v>
      </c>
      <c r="J1646" s="120" t="s">
        <v>6701</v>
      </c>
      <c r="K1646" s="131">
        <v>49875000</v>
      </c>
      <c r="L1646" s="124">
        <v>42766</v>
      </c>
      <c r="M1646" s="131">
        <v>0</v>
      </c>
      <c r="N1646" s="131">
        <v>0</v>
      </c>
      <c r="P1646" s="132" t="s">
        <v>466</v>
      </c>
    </row>
    <row r="1647" spans="1:18" x14ac:dyDescent="0.2">
      <c r="A1647" s="120" t="s">
        <v>6074</v>
      </c>
      <c r="B1647" s="121" t="s">
        <v>6625</v>
      </c>
      <c r="C1647" s="131">
        <v>3119400.8</v>
      </c>
      <c r="D1647" s="122" t="s">
        <v>909</v>
      </c>
      <c r="E1647" s="120" t="s">
        <v>466</v>
      </c>
      <c r="F1647" s="122" t="s">
        <v>926</v>
      </c>
      <c r="G1647" s="121" t="s">
        <v>927</v>
      </c>
      <c r="H1647" s="122">
        <v>3</v>
      </c>
      <c r="I1647" s="123">
        <v>0.21</v>
      </c>
      <c r="J1647" s="120" t="s">
        <v>6702</v>
      </c>
      <c r="K1647" s="131">
        <v>655074.17000000004</v>
      </c>
      <c r="L1647" s="124">
        <v>42766</v>
      </c>
      <c r="M1647" s="131">
        <v>0</v>
      </c>
      <c r="N1647" s="131">
        <v>0</v>
      </c>
      <c r="P1647" s="132" t="s">
        <v>466</v>
      </c>
    </row>
    <row r="1648" spans="1:18" x14ac:dyDescent="0.2">
      <c r="A1648" s="120" t="s">
        <v>270</v>
      </c>
      <c r="B1648" s="121" t="s">
        <v>862</v>
      </c>
      <c r="C1648" s="131">
        <v>318579700</v>
      </c>
      <c r="D1648" s="122" t="s">
        <v>909</v>
      </c>
      <c r="E1648" s="120" t="s">
        <v>1034</v>
      </c>
      <c r="F1648" s="122" t="s">
        <v>926</v>
      </c>
      <c r="G1648" s="121" t="s">
        <v>927</v>
      </c>
      <c r="H1648" s="122">
        <v>4</v>
      </c>
      <c r="I1648" s="123">
        <v>0.83</v>
      </c>
      <c r="J1648" s="120" t="s">
        <v>863</v>
      </c>
      <c r="K1648" s="131">
        <v>264421151</v>
      </c>
      <c r="L1648" s="124">
        <v>42766</v>
      </c>
      <c r="M1648" s="131">
        <v>0</v>
      </c>
      <c r="N1648" s="131">
        <v>0</v>
      </c>
      <c r="P1648" s="132" t="s">
        <v>466</v>
      </c>
    </row>
    <row r="1649" spans="1:18" x14ac:dyDescent="0.2">
      <c r="A1649" s="120" t="s">
        <v>468</v>
      </c>
      <c r="B1649" s="121" t="s">
        <v>864</v>
      </c>
      <c r="C1649" s="131">
        <v>114000000</v>
      </c>
      <c r="D1649" s="122" t="s">
        <v>909</v>
      </c>
      <c r="E1649" s="120" t="s">
        <v>1033</v>
      </c>
      <c r="F1649" s="122" t="s">
        <v>926</v>
      </c>
      <c r="G1649" s="121" t="s">
        <v>927</v>
      </c>
      <c r="H1649" s="122">
        <v>5</v>
      </c>
      <c r="I1649" s="123">
        <v>1</v>
      </c>
      <c r="J1649" s="120" t="s">
        <v>865</v>
      </c>
      <c r="K1649" s="131">
        <v>88920000</v>
      </c>
      <c r="L1649" s="124">
        <v>42766</v>
      </c>
      <c r="M1649" s="131">
        <v>0</v>
      </c>
      <c r="N1649" s="131">
        <v>0</v>
      </c>
      <c r="P1649" s="132" t="s">
        <v>466</v>
      </c>
    </row>
    <row r="1650" spans="1:18" x14ac:dyDescent="0.2">
      <c r="A1650" s="120" t="s">
        <v>2335</v>
      </c>
      <c r="B1650" s="121" t="s">
        <v>2417</v>
      </c>
      <c r="C1650" s="131">
        <v>18000000</v>
      </c>
      <c r="D1650" s="122" t="s">
        <v>909</v>
      </c>
      <c r="E1650" s="120" t="s">
        <v>2445</v>
      </c>
      <c r="F1650" s="122" t="s">
        <v>926</v>
      </c>
      <c r="G1650" s="121" t="s">
        <v>927</v>
      </c>
      <c r="H1650" s="122">
        <v>5</v>
      </c>
      <c r="I1650" s="123">
        <v>1</v>
      </c>
      <c r="J1650" s="120" t="s">
        <v>2418</v>
      </c>
      <c r="K1650" s="131">
        <v>17640000</v>
      </c>
      <c r="L1650" s="124">
        <v>42766</v>
      </c>
      <c r="M1650" s="131">
        <v>0</v>
      </c>
      <c r="N1650" s="131">
        <v>0</v>
      </c>
      <c r="P1650" s="132" t="s">
        <v>466</v>
      </c>
    </row>
    <row r="1651" spans="1:18" x14ac:dyDescent="0.2">
      <c r="A1651" s="120" t="s">
        <v>3096</v>
      </c>
      <c r="B1651" s="121" t="s">
        <v>3679</v>
      </c>
      <c r="C1651" s="131">
        <v>7685800.9699999997</v>
      </c>
      <c r="D1651" s="122" t="s">
        <v>909</v>
      </c>
      <c r="E1651" s="120" t="s">
        <v>3223</v>
      </c>
      <c r="F1651" s="122" t="s">
        <v>926</v>
      </c>
      <c r="G1651" s="121" t="s">
        <v>927</v>
      </c>
      <c r="H1651" s="122">
        <v>5</v>
      </c>
      <c r="I1651" s="123">
        <v>1</v>
      </c>
      <c r="J1651" s="120" t="s">
        <v>3196</v>
      </c>
      <c r="K1651" s="131">
        <v>7685800.9699999997</v>
      </c>
      <c r="L1651" s="124">
        <v>42766</v>
      </c>
      <c r="M1651" s="131">
        <v>0</v>
      </c>
      <c r="N1651" s="131">
        <v>0</v>
      </c>
      <c r="P1651" s="132" t="s">
        <v>466</v>
      </c>
    </row>
    <row r="1652" spans="1:18" x14ac:dyDescent="0.2">
      <c r="A1652" s="120" t="s">
        <v>3100</v>
      </c>
      <c r="B1652" s="121" t="s">
        <v>3680</v>
      </c>
      <c r="C1652" s="131">
        <v>8700000</v>
      </c>
      <c r="D1652" s="122" t="s">
        <v>909</v>
      </c>
      <c r="E1652" s="120" t="s">
        <v>3223</v>
      </c>
      <c r="F1652" s="122" t="s">
        <v>926</v>
      </c>
      <c r="G1652" s="121" t="s">
        <v>927</v>
      </c>
      <c r="H1652" s="122">
        <v>5</v>
      </c>
      <c r="I1652" s="123">
        <v>1</v>
      </c>
      <c r="J1652" s="120" t="s">
        <v>3197</v>
      </c>
      <c r="K1652" s="131">
        <v>8700000</v>
      </c>
      <c r="L1652" s="124">
        <v>42766</v>
      </c>
      <c r="M1652" s="131">
        <v>0</v>
      </c>
      <c r="N1652" s="131">
        <v>0</v>
      </c>
      <c r="P1652" s="132" t="s">
        <v>466</v>
      </c>
    </row>
    <row r="1653" spans="1:18" x14ac:dyDescent="0.2">
      <c r="A1653" s="120" t="s">
        <v>4955</v>
      </c>
      <c r="B1653" s="121" t="s">
        <v>5114</v>
      </c>
      <c r="C1653" s="131">
        <v>388888689.49000001</v>
      </c>
      <c r="D1653" s="122" t="s">
        <v>909</v>
      </c>
      <c r="E1653" s="120" t="s">
        <v>5136</v>
      </c>
      <c r="F1653" s="122" t="s">
        <v>926</v>
      </c>
      <c r="G1653" s="121" t="s">
        <v>927</v>
      </c>
      <c r="H1653" s="122">
        <v>5</v>
      </c>
      <c r="I1653" s="123">
        <v>1</v>
      </c>
      <c r="J1653" s="120" t="s">
        <v>5115</v>
      </c>
      <c r="K1653" s="131">
        <v>388888689.49000001</v>
      </c>
      <c r="L1653" s="124">
        <v>42766</v>
      </c>
      <c r="M1653" s="131">
        <v>0</v>
      </c>
      <c r="N1653" s="131">
        <v>0</v>
      </c>
      <c r="P1653" s="132" t="s">
        <v>466</v>
      </c>
    </row>
    <row r="1654" spans="1:18" x14ac:dyDescent="0.2">
      <c r="A1654" s="120" t="s">
        <v>5358</v>
      </c>
      <c r="B1654" s="121" t="s">
        <v>5359</v>
      </c>
      <c r="C1654" s="131">
        <v>319526752</v>
      </c>
      <c r="D1654" s="122" t="s">
        <v>909</v>
      </c>
      <c r="E1654" s="120" t="s">
        <v>5133</v>
      </c>
      <c r="F1654" s="122" t="s">
        <v>926</v>
      </c>
      <c r="G1654" s="121" t="s">
        <v>927</v>
      </c>
      <c r="H1654" s="122">
        <v>5</v>
      </c>
      <c r="I1654" s="123">
        <v>1</v>
      </c>
      <c r="J1654" s="120" t="s">
        <v>5360</v>
      </c>
      <c r="K1654" s="131">
        <v>319526752</v>
      </c>
      <c r="L1654" s="124">
        <v>42766</v>
      </c>
      <c r="M1654" s="131">
        <v>0</v>
      </c>
      <c r="N1654" s="131">
        <v>0</v>
      </c>
      <c r="P1654" s="132" t="s">
        <v>466</v>
      </c>
    </row>
    <row r="1655" spans="1:18" x14ac:dyDescent="0.2">
      <c r="A1655" s="120" t="s">
        <v>5740</v>
      </c>
      <c r="B1655" s="121" t="s">
        <v>5903</v>
      </c>
      <c r="C1655" s="131">
        <v>42000000</v>
      </c>
      <c r="D1655" s="122" t="s">
        <v>909</v>
      </c>
      <c r="E1655" s="120" t="s">
        <v>5915</v>
      </c>
      <c r="F1655" s="122" t="s">
        <v>926</v>
      </c>
      <c r="G1655" s="121" t="s">
        <v>927</v>
      </c>
      <c r="H1655" s="122">
        <v>4</v>
      </c>
      <c r="I1655" s="123">
        <v>0.55000000000000004</v>
      </c>
      <c r="J1655" s="120" t="s">
        <v>5904</v>
      </c>
      <c r="K1655" s="131">
        <v>23100000</v>
      </c>
      <c r="L1655" s="124">
        <v>42766</v>
      </c>
      <c r="M1655" s="131">
        <v>0</v>
      </c>
      <c r="N1655" s="131">
        <v>0</v>
      </c>
      <c r="P1655" s="132" t="s">
        <v>466</v>
      </c>
    </row>
    <row r="1656" spans="1:18" x14ac:dyDescent="0.2">
      <c r="A1656" s="120" t="s">
        <v>3067</v>
      </c>
      <c r="B1656" s="121" t="s">
        <v>3681</v>
      </c>
      <c r="C1656" s="131">
        <v>202294999.61000001</v>
      </c>
      <c r="D1656" s="122" t="s">
        <v>909</v>
      </c>
      <c r="E1656" s="120" t="s">
        <v>1440</v>
      </c>
      <c r="F1656" s="122" t="s">
        <v>926</v>
      </c>
      <c r="G1656" s="121" t="s">
        <v>927</v>
      </c>
      <c r="H1656" s="122">
        <v>5</v>
      </c>
      <c r="I1656" s="123">
        <v>1</v>
      </c>
      <c r="J1656" s="120" t="s">
        <v>3198</v>
      </c>
      <c r="K1656" s="131">
        <v>184088449.65000001</v>
      </c>
      <c r="L1656" s="124">
        <v>42766</v>
      </c>
      <c r="M1656" s="131">
        <v>0</v>
      </c>
      <c r="N1656" s="131">
        <v>0</v>
      </c>
      <c r="P1656" s="132" t="s">
        <v>466</v>
      </c>
    </row>
    <row r="1657" spans="1:18" x14ac:dyDescent="0.2">
      <c r="A1657" s="120" t="s">
        <v>7721</v>
      </c>
      <c r="B1657" s="121" t="s">
        <v>8191</v>
      </c>
      <c r="C1657" s="131">
        <v>638534115.29999995</v>
      </c>
      <c r="D1657" s="122" t="s">
        <v>909</v>
      </c>
      <c r="E1657" s="120" t="s">
        <v>1771</v>
      </c>
      <c r="F1657" s="122" t="s">
        <v>926</v>
      </c>
      <c r="G1657" s="121" t="s">
        <v>927</v>
      </c>
      <c r="H1657" s="122">
        <v>5</v>
      </c>
      <c r="I1657" s="123">
        <v>1</v>
      </c>
      <c r="J1657" s="120" t="s">
        <v>8192</v>
      </c>
      <c r="K1657" s="131">
        <v>638534115.29999995</v>
      </c>
      <c r="L1657" s="124">
        <v>42766</v>
      </c>
      <c r="M1657" s="131">
        <v>0</v>
      </c>
      <c r="N1657" s="131">
        <v>0</v>
      </c>
      <c r="P1657" s="132" t="s">
        <v>466</v>
      </c>
    </row>
    <row r="1658" spans="1:18" x14ac:dyDescent="0.2">
      <c r="A1658" s="120" t="s">
        <v>2972</v>
      </c>
      <c r="B1658" s="121" t="s">
        <v>749</v>
      </c>
      <c r="C1658" s="131">
        <v>1426033171</v>
      </c>
      <c r="D1658" s="122" t="s">
        <v>909</v>
      </c>
      <c r="E1658" s="120" t="s">
        <v>1000</v>
      </c>
      <c r="F1658" s="122" t="s">
        <v>926</v>
      </c>
      <c r="G1658" s="121" t="s">
        <v>927</v>
      </c>
      <c r="H1658" s="122">
        <v>4</v>
      </c>
      <c r="I1658" s="123">
        <v>0.75</v>
      </c>
      <c r="J1658" s="120" t="s">
        <v>3014</v>
      </c>
      <c r="K1658" s="131">
        <v>1069524878.25</v>
      </c>
      <c r="L1658" s="124">
        <v>42766</v>
      </c>
      <c r="M1658" s="131">
        <v>0</v>
      </c>
      <c r="N1658" s="131">
        <v>0</v>
      </c>
      <c r="P1658" s="132" t="s">
        <v>466</v>
      </c>
    </row>
    <row r="1659" spans="1:18" x14ac:dyDescent="0.2">
      <c r="A1659" s="120" t="s">
        <v>1148</v>
      </c>
      <c r="B1659" s="121" t="s">
        <v>1203</v>
      </c>
      <c r="C1659" s="131">
        <v>245479054.11000001</v>
      </c>
      <c r="D1659" s="122" t="s">
        <v>909</v>
      </c>
      <c r="E1659" s="120" t="s">
        <v>1211</v>
      </c>
      <c r="F1659" s="122" t="s">
        <v>926</v>
      </c>
      <c r="G1659" s="121" t="s">
        <v>927</v>
      </c>
      <c r="H1659" s="122">
        <v>5</v>
      </c>
      <c r="I1659" s="123">
        <v>1</v>
      </c>
      <c r="J1659" s="120" t="s">
        <v>1204</v>
      </c>
      <c r="K1659" s="131">
        <v>245479054.11000001</v>
      </c>
      <c r="L1659" s="124">
        <v>42766</v>
      </c>
      <c r="M1659" s="131">
        <v>0</v>
      </c>
      <c r="N1659" s="131">
        <v>0</v>
      </c>
      <c r="P1659" s="132" t="s">
        <v>466</v>
      </c>
    </row>
    <row r="1660" spans="1:18" x14ac:dyDescent="0.2">
      <c r="A1660" s="120" t="s">
        <v>2464</v>
      </c>
      <c r="B1660" s="121" t="s">
        <v>5594</v>
      </c>
      <c r="C1660" s="131">
        <v>1999722321.9200001</v>
      </c>
      <c r="D1660" s="122" t="s">
        <v>909</v>
      </c>
      <c r="E1660" s="120" t="s">
        <v>1682</v>
      </c>
      <c r="F1660" s="122" t="s">
        <v>926</v>
      </c>
      <c r="G1660" s="121" t="s">
        <v>927</v>
      </c>
      <c r="H1660" s="122">
        <v>5</v>
      </c>
      <c r="I1660" s="123">
        <v>1</v>
      </c>
      <c r="J1660" s="120" t="s">
        <v>2513</v>
      </c>
      <c r="K1660" s="131">
        <v>1999722321.9200001</v>
      </c>
      <c r="L1660" s="124">
        <v>42766</v>
      </c>
      <c r="M1660" s="131">
        <v>0</v>
      </c>
      <c r="N1660" s="131">
        <v>0</v>
      </c>
      <c r="P1660" s="132" t="s">
        <v>466</v>
      </c>
    </row>
    <row r="1661" spans="1:18" x14ac:dyDescent="0.2">
      <c r="A1661" s="120" t="s">
        <v>2821</v>
      </c>
      <c r="B1661" s="121" t="s">
        <v>2899</v>
      </c>
      <c r="C1661" s="131">
        <v>50000000</v>
      </c>
      <c r="D1661" s="122" t="s">
        <v>909</v>
      </c>
      <c r="E1661" s="120" t="s">
        <v>2666</v>
      </c>
      <c r="F1661" s="122" t="s">
        <v>926</v>
      </c>
      <c r="G1661" s="121" t="s">
        <v>927</v>
      </c>
      <c r="H1661" s="122">
        <v>5</v>
      </c>
      <c r="I1661" s="123">
        <v>1</v>
      </c>
      <c r="J1661" s="120" t="s">
        <v>2900</v>
      </c>
      <c r="K1661" s="131">
        <v>43500000</v>
      </c>
      <c r="L1661" s="124">
        <v>42766</v>
      </c>
      <c r="M1661" s="131">
        <v>0</v>
      </c>
      <c r="N1661" s="131">
        <v>23279200</v>
      </c>
      <c r="P1661" s="132" t="s">
        <v>466</v>
      </c>
      <c r="Q1661" s="108">
        <v>0</v>
      </c>
      <c r="R1661" s="108">
        <v>0</v>
      </c>
    </row>
    <row r="1662" spans="1:18" x14ac:dyDescent="0.2">
      <c r="A1662" s="120" t="s">
        <v>7871</v>
      </c>
      <c r="B1662" s="121" t="s">
        <v>4491</v>
      </c>
      <c r="C1662" s="131">
        <v>3602963541.6999998</v>
      </c>
      <c r="D1662" s="122" t="s">
        <v>909</v>
      </c>
      <c r="E1662" s="120" t="s">
        <v>4615</v>
      </c>
      <c r="F1662" s="122" t="s">
        <v>926</v>
      </c>
      <c r="G1662" s="121" t="s">
        <v>927</v>
      </c>
      <c r="H1662" s="122">
        <v>2</v>
      </c>
      <c r="I1662" s="123">
        <v>0.03</v>
      </c>
      <c r="J1662" s="120" t="s">
        <v>8193</v>
      </c>
      <c r="K1662" s="131">
        <v>108088906.25</v>
      </c>
      <c r="L1662" s="124">
        <v>42766</v>
      </c>
      <c r="M1662" s="131">
        <v>0</v>
      </c>
      <c r="N1662" s="131">
        <v>0</v>
      </c>
      <c r="P1662" s="132" t="s">
        <v>466</v>
      </c>
    </row>
    <row r="1663" spans="1:18" x14ac:dyDescent="0.2">
      <c r="A1663" s="120" t="s">
        <v>6085</v>
      </c>
      <c r="B1663" s="121" t="s">
        <v>6703</v>
      </c>
      <c r="C1663" s="131">
        <v>258012187.03999999</v>
      </c>
      <c r="D1663" s="122" t="s">
        <v>909</v>
      </c>
      <c r="E1663" s="120" t="s">
        <v>466</v>
      </c>
      <c r="F1663" s="122" t="s">
        <v>926</v>
      </c>
      <c r="G1663" s="121" t="s">
        <v>927</v>
      </c>
      <c r="H1663" s="122">
        <v>4</v>
      </c>
      <c r="I1663" s="123">
        <v>0.75</v>
      </c>
      <c r="J1663" s="120" t="s">
        <v>6704</v>
      </c>
      <c r="K1663" s="131">
        <v>193509140.28</v>
      </c>
      <c r="L1663" s="124">
        <v>42766</v>
      </c>
      <c r="M1663" s="131">
        <v>0</v>
      </c>
      <c r="N1663" s="131">
        <v>0</v>
      </c>
      <c r="P1663" s="132" t="s">
        <v>466</v>
      </c>
    </row>
    <row r="1664" spans="1:18" x14ac:dyDescent="0.2">
      <c r="A1664" s="120" t="s">
        <v>4764</v>
      </c>
      <c r="B1664" s="121" t="s">
        <v>4854</v>
      </c>
      <c r="C1664" s="131">
        <v>206948169.34999999</v>
      </c>
      <c r="D1664" s="122" t="s">
        <v>909</v>
      </c>
      <c r="E1664" s="120" t="s">
        <v>4602</v>
      </c>
      <c r="F1664" s="122" t="s">
        <v>926</v>
      </c>
      <c r="G1664" s="121" t="s">
        <v>927</v>
      </c>
      <c r="H1664" s="122">
        <v>3</v>
      </c>
      <c r="I1664" s="123">
        <v>0.21</v>
      </c>
      <c r="J1664" s="120" t="s">
        <v>4855</v>
      </c>
      <c r="K1664" s="131">
        <v>43459115.560000002</v>
      </c>
      <c r="L1664" s="124">
        <v>42766</v>
      </c>
      <c r="M1664" s="131">
        <v>0</v>
      </c>
      <c r="N1664" s="131">
        <v>0</v>
      </c>
      <c r="P1664" s="132" t="s">
        <v>466</v>
      </c>
    </row>
    <row r="1665" spans="1:16" x14ac:dyDescent="0.2">
      <c r="A1665" s="120" t="s">
        <v>2348</v>
      </c>
      <c r="B1665" s="121" t="s">
        <v>2419</v>
      </c>
      <c r="C1665" s="131">
        <v>255389035.09999999</v>
      </c>
      <c r="D1665" s="122" t="s">
        <v>909</v>
      </c>
      <c r="E1665" s="120" t="s">
        <v>1686</v>
      </c>
      <c r="F1665" s="122" t="s">
        <v>926</v>
      </c>
      <c r="G1665" s="121" t="s">
        <v>927</v>
      </c>
      <c r="H1665" s="122">
        <v>3</v>
      </c>
      <c r="I1665" s="123">
        <v>0.21</v>
      </c>
      <c r="J1665" s="120" t="s">
        <v>2420</v>
      </c>
      <c r="K1665" s="131">
        <v>53631697.369999997</v>
      </c>
      <c r="L1665" s="124">
        <v>42766</v>
      </c>
      <c r="M1665" s="131">
        <v>0</v>
      </c>
      <c r="N1665" s="131">
        <v>0</v>
      </c>
      <c r="P1665" s="132" t="s">
        <v>466</v>
      </c>
    </row>
    <row r="1666" spans="1:16" x14ac:dyDescent="0.2">
      <c r="A1666" s="120" t="s">
        <v>4558</v>
      </c>
      <c r="B1666" s="121" t="s">
        <v>4531</v>
      </c>
      <c r="C1666" s="131">
        <v>150404500</v>
      </c>
      <c r="D1666" s="122" t="s">
        <v>909</v>
      </c>
      <c r="E1666" s="120" t="s">
        <v>4639</v>
      </c>
      <c r="F1666" s="122" t="s">
        <v>926</v>
      </c>
      <c r="G1666" s="121" t="s">
        <v>927</v>
      </c>
      <c r="H1666" s="122">
        <v>4</v>
      </c>
      <c r="I1666" s="123">
        <v>0.51</v>
      </c>
      <c r="J1666" s="120" t="s">
        <v>4559</v>
      </c>
      <c r="K1666" s="131">
        <v>76706295</v>
      </c>
      <c r="L1666" s="124">
        <v>42766</v>
      </c>
      <c r="M1666" s="131">
        <v>0</v>
      </c>
      <c r="N1666" s="131">
        <v>0</v>
      </c>
      <c r="P1666" s="132" t="s">
        <v>466</v>
      </c>
    </row>
    <row r="1667" spans="1:16" x14ac:dyDescent="0.2">
      <c r="A1667" s="120" t="s">
        <v>6705</v>
      </c>
      <c r="B1667" s="121" t="s">
        <v>6706</v>
      </c>
      <c r="C1667" s="131">
        <v>324723591.63999999</v>
      </c>
      <c r="D1667" s="122" t="s">
        <v>909</v>
      </c>
      <c r="E1667" s="120" t="s">
        <v>466</v>
      </c>
      <c r="F1667" s="122" t="s">
        <v>926</v>
      </c>
      <c r="G1667" s="121" t="s">
        <v>927</v>
      </c>
      <c r="H1667" s="122">
        <v>4</v>
      </c>
      <c r="I1667" s="123">
        <v>0.55000000000000004</v>
      </c>
      <c r="J1667" s="120" t="s">
        <v>6707</v>
      </c>
      <c r="K1667" s="131">
        <v>178597975.40000001</v>
      </c>
      <c r="L1667" s="124">
        <v>42766</v>
      </c>
      <c r="M1667" s="131">
        <v>0</v>
      </c>
      <c r="N1667" s="131">
        <v>0</v>
      </c>
      <c r="P1667" s="132" t="s">
        <v>466</v>
      </c>
    </row>
    <row r="1668" spans="1:16" x14ac:dyDescent="0.2">
      <c r="A1668" s="120" t="s">
        <v>4762</v>
      </c>
      <c r="B1668" s="121" t="s">
        <v>4850</v>
      </c>
      <c r="C1668" s="131">
        <v>137870751.56</v>
      </c>
      <c r="D1668" s="122" t="s">
        <v>909</v>
      </c>
      <c r="E1668" s="120" t="s">
        <v>4602</v>
      </c>
      <c r="F1668" s="122" t="s">
        <v>926</v>
      </c>
      <c r="G1668" s="121" t="s">
        <v>927</v>
      </c>
      <c r="H1668" s="122">
        <v>3</v>
      </c>
      <c r="I1668" s="123">
        <v>0.21</v>
      </c>
      <c r="J1668" s="120" t="s">
        <v>4851</v>
      </c>
      <c r="K1668" s="131">
        <v>28952857.829999998</v>
      </c>
      <c r="L1668" s="124">
        <v>42766</v>
      </c>
      <c r="M1668" s="131">
        <v>0</v>
      </c>
      <c r="N1668" s="131">
        <v>0</v>
      </c>
      <c r="P1668" s="132" t="s">
        <v>466</v>
      </c>
    </row>
    <row r="1669" spans="1:16" x14ac:dyDescent="0.2">
      <c r="A1669" s="120" t="s">
        <v>4763</v>
      </c>
      <c r="B1669" s="121" t="s">
        <v>4852</v>
      </c>
      <c r="C1669" s="131">
        <v>137870751.56</v>
      </c>
      <c r="D1669" s="122" t="s">
        <v>909</v>
      </c>
      <c r="E1669" s="120" t="s">
        <v>4602</v>
      </c>
      <c r="F1669" s="122" t="s">
        <v>926</v>
      </c>
      <c r="G1669" s="121" t="s">
        <v>927</v>
      </c>
      <c r="H1669" s="122">
        <v>3</v>
      </c>
      <c r="I1669" s="123">
        <v>0.21</v>
      </c>
      <c r="J1669" s="120" t="s">
        <v>4853</v>
      </c>
      <c r="K1669" s="131">
        <v>28952857.829999998</v>
      </c>
      <c r="L1669" s="124">
        <v>42766</v>
      </c>
      <c r="M1669" s="131">
        <v>0</v>
      </c>
      <c r="N1669" s="131">
        <v>0</v>
      </c>
      <c r="P1669" s="132" t="s">
        <v>466</v>
      </c>
    </row>
    <row r="1670" spans="1:16" x14ac:dyDescent="0.2">
      <c r="A1670" s="120" t="s">
        <v>2349</v>
      </c>
      <c r="B1670" s="121" t="s">
        <v>2421</v>
      </c>
      <c r="C1670" s="131">
        <v>255389041.12</v>
      </c>
      <c r="D1670" s="122" t="s">
        <v>909</v>
      </c>
      <c r="E1670" s="120" t="s">
        <v>1685</v>
      </c>
      <c r="F1670" s="122" t="s">
        <v>926</v>
      </c>
      <c r="G1670" s="121" t="s">
        <v>927</v>
      </c>
      <c r="H1670" s="122">
        <v>3</v>
      </c>
      <c r="I1670" s="123">
        <v>0.21</v>
      </c>
      <c r="J1670" s="120" t="s">
        <v>2422</v>
      </c>
      <c r="K1670" s="131">
        <v>53631698.640000001</v>
      </c>
      <c r="L1670" s="124">
        <v>42766</v>
      </c>
      <c r="M1670" s="131">
        <v>0</v>
      </c>
      <c r="N1670" s="131">
        <v>0</v>
      </c>
      <c r="P1670" s="132" t="s">
        <v>466</v>
      </c>
    </row>
    <row r="1671" spans="1:16" x14ac:dyDescent="0.2">
      <c r="A1671" s="120" t="s">
        <v>4765</v>
      </c>
      <c r="B1671" s="121" t="s">
        <v>4856</v>
      </c>
      <c r="C1671" s="131">
        <v>42138411.700000003</v>
      </c>
      <c r="D1671" s="122" t="s">
        <v>909</v>
      </c>
      <c r="E1671" s="120" t="s">
        <v>4602</v>
      </c>
      <c r="F1671" s="122" t="s">
        <v>926</v>
      </c>
      <c r="G1671" s="121" t="s">
        <v>927</v>
      </c>
      <c r="H1671" s="122">
        <v>3</v>
      </c>
      <c r="I1671" s="123">
        <v>0.21</v>
      </c>
      <c r="J1671" s="120" t="s">
        <v>4857</v>
      </c>
      <c r="K1671" s="131">
        <v>8849066.4600000009</v>
      </c>
      <c r="L1671" s="124">
        <v>42766</v>
      </c>
      <c r="M1671" s="131">
        <v>0</v>
      </c>
      <c r="N1671" s="131">
        <v>0</v>
      </c>
      <c r="P1671" s="132" t="s">
        <v>466</v>
      </c>
    </row>
    <row r="1672" spans="1:16" x14ac:dyDescent="0.2">
      <c r="A1672" s="120" t="s">
        <v>1600</v>
      </c>
      <c r="B1672" s="121" t="s">
        <v>1601</v>
      </c>
      <c r="C1672" s="131">
        <v>352865937.14999998</v>
      </c>
      <c r="D1672" s="122" t="s">
        <v>909</v>
      </c>
      <c r="E1672" s="120" t="s">
        <v>1609</v>
      </c>
      <c r="F1672" s="122" t="s">
        <v>926</v>
      </c>
      <c r="G1672" s="121" t="s">
        <v>927</v>
      </c>
      <c r="H1672" s="122">
        <v>5</v>
      </c>
      <c r="I1672" s="123">
        <v>1</v>
      </c>
      <c r="J1672" s="120" t="s">
        <v>1602</v>
      </c>
      <c r="K1672" s="131">
        <v>352865937.14999998</v>
      </c>
      <c r="L1672" s="124">
        <v>42766</v>
      </c>
      <c r="M1672" s="131">
        <v>0</v>
      </c>
      <c r="N1672" s="131">
        <v>0</v>
      </c>
      <c r="P1672" s="132" t="s">
        <v>466</v>
      </c>
    </row>
    <row r="1673" spans="1:16" x14ac:dyDescent="0.2">
      <c r="A1673" s="120" t="s">
        <v>5918</v>
      </c>
      <c r="B1673" s="121" t="s">
        <v>833</v>
      </c>
      <c r="C1673" s="131">
        <v>1918325964.47</v>
      </c>
      <c r="D1673" s="122" t="s">
        <v>909</v>
      </c>
      <c r="E1673" s="120" t="s">
        <v>1027</v>
      </c>
      <c r="F1673" s="122" t="s">
        <v>926</v>
      </c>
      <c r="G1673" s="121" t="s">
        <v>927</v>
      </c>
      <c r="H1673" s="122">
        <v>4</v>
      </c>
      <c r="I1673" s="123">
        <v>0.7</v>
      </c>
      <c r="J1673" s="120" t="s">
        <v>6708</v>
      </c>
      <c r="K1673" s="131">
        <v>1342828175.1300001</v>
      </c>
      <c r="L1673" s="124">
        <v>42766</v>
      </c>
      <c r="M1673" s="131">
        <v>0</v>
      </c>
      <c r="N1673" s="131">
        <v>0</v>
      </c>
      <c r="P1673" s="132" t="s">
        <v>466</v>
      </c>
    </row>
    <row r="1674" spans="1:16" x14ac:dyDescent="0.2">
      <c r="A1674" s="120" t="s">
        <v>5919</v>
      </c>
      <c r="B1674" s="121" t="s">
        <v>1506</v>
      </c>
      <c r="C1674" s="131">
        <v>787339524.60000002</v>
      </c>
      <c r="D1674" s="122" t="s">
        <v>909</v>
      </c>
      <c r="E1674" s="120" t="s">
        <v>1027</v>
      </c>
      <c r="F1674" s="122" t="s">
        <v>926</v>
      </c>
      <c r="G1674" s="121" t="s">
        <v>927</v>
      </c>
      <c r="H1674" s="122">
        <v>4</v>
      </c>
      <c r="I1674" s="123">
        <v>0.7</v>
      </c>
      <c r="J1674" s="120" t="s">
        <v>6709</v>
      </c>
      <c r="K1674" s="131">
        <v>551137667.22000003</v>
      </c>
      <c r="L1674" s="124">
        <v>42766</v>
      </c>
      <c r="M1674" s="131">
        <v>0</v>
      </c>
      <c r="N1674" s="131">
        <v>0</v>
      </c>
      <c r="P1674" s="132" t="s">
        <v>466</v>
      </c>
    </row>
    <row r="1675" spans="1:16" x14ac:dyDescent="0.2">
      <c r="A1675" s="120" t="s">
        <v>1510</v>
      </c>
      <c r="B1675" s="121" t="s">
        <v>3682</v>
      </c>
      <c r="C1675" s="131">
        <v>120000000</v>
      </c>
      <c r="D1675" s="122" t="s">
        <v>909</v>
      </c>
      <c r="E1675" s="120" t="s">
        <v>1522</v>
      </c>
      <c r="F1675" s="122" t="s">
        <v>926</v>
      </c>
      <c r="G1675" s="121" t="s">
        <v>927</v>
      </c>
      <c r="H1675" s="122">
        <v>4</v>
      </c>
      <c r="I1675" s="123">
        <v>0.75</v>
      </c>
      <c r="J1675" s="120" t="s">
        <v>1511</v>
      </c>
      <c r="K1675" s="131">
        <v>90000000</v>
      </c>
      <c r="L1675" s="124">
        <v>42766</v>
      </c>
      <c r="M1675" s="131">
        <v>0</v>
      </c>
      <c r="N1675" s="131">
        <v>0</v>
      </c>
      <c r="P1675" s="132" t="s">
        <v>466</v>
      </c>
    </row>
    <row r="1676" spans="1:16" x14ac:dyDescent="0.2">
      <c r="A1676" s="120" t="s">
        <v>1512</v>
      </c>
      <c r="B1676" s="121" t="s">
        <v>3683</v>
      </c>
      <c r="C1676" s="131">
        <v>99998610.159999996</v>
      </c>
      <c r="D1676" s="122" t="s">
        <v>909</v>
      </c>
      <c r="E1676" s="120" t="s">
        <v>1522</v>
      </c>
      <c r="F1676" s="122" t="s">
        <v>926</v>
      </c>
      <c r="G1676" s="121" t="s">
        <v>927</v>
      </c>
      <c r="H1676" s="122">
        <v>4</v>
      </c>
      <c r="I1676" s="123">
        <v>0.75</v>
      </c>
      <c r="J1676" s="120" t="s">
        <v>1513</v>
      </c>
      <c r="K1676" s="131">
        <v>74998957.620000005</v>
      </c>
      <c r="L1676" s="124">
        <v>42766</v>
      </c>
      <c r="M1676" s="131">
        <v>0</v>
      </c>
      <c r="N1676" s="131">
        <v>0</v>
      </c>
      <c r="P1676" s="132" t="s">
        <v>466</v>
      </c>
    </row>
    <row r="1677" spans="1:16" x14ac:dyDescent="0.2">
      <c r="A1677" s="120" t="s">
        <v>1117</v>
      </c>
      <c r="B1677" s="121" t="s">
        <v>1118</v>
      </c>
      <c r="C1677" s="131">
        <v>108733.48</v>
      </c>
      <c r="D1677" s="122" t="s">
        <v>909</v>
      </c>
      <c r="E1677" s="120" t="s">
        <v>1039</v>
      </c>
      <c r="F1677" s="122" t="s">
        <v>1028</v>
      </c>
      <c r="G1677" s="121" t="s">
        <v>1029</v>
      </c>
      <c r="H1677" s="122">
        <v>5</v>
      </c>
      <c r="I1677" s="123">
        <v>1</v>
      </c>
      <c r="J1677" s="120" t="s">
        <v>1119</v>
      </c>
      <c r="K1677" s="131">
        <v>102356.38</v>
      </c>
      <c r="L1677" s="124">
        <v>42766</v>
      </c>
      <c r="M1677" s="131">
        <v>0</v>
      </c>
      <c r="N1677" s="131">
        <v>0</v>
      </c>
      <c r="P1677" s="132" t="s">
        <v>3578</v>
      </c>
    </row>
    <row r="1678" spans="1:16" x14ac:dyDescent="0.2">
      <c r="A1678" s="120" t="s">
        <v>1776</v>
      </c>
      <c r="B1678" s="121" t="s">
        <v>1780</v>
      </c>
      <c r="C1678" s="131">
        <v>472.8</v>
      </c>
      <c r="D1678" s="122" t="s">
        <v>909</v>
      </c>
      <c r="E1678" s="120" t="s">
        <v>1039</v>
      </c>
      <c r="F1678" s="122" t="s">
        <v>1028</v>
      </c>
      <c r="G1678" s="121" t="s">
        <v>1029</v>
      </c>
      <c r="H1678" s="122">
        <v>5</v>
      </c>
      <c r="I1678" s="123">
        <v>1</v>
      </c>
      <c r="J1678" s="120" t="s">
        <v>1781</v>
      </c>
      <c r="K1678" s="131">
        <v>472.8</v>
      </c>
      <c r="L1678" s="124">
        <v>42766</v>
      </c>
      <c r="M1678" s="131">
        <v>0</v>
      </c>
      <c r="N1678" s="131">
        <v>0</v>
      </c>
      <c r="P1678" s="132" t="s">
        <v>466</v>
      </c>
    </row>
    <row r="1679" spans="1:16" x14ac:dyDescent="0.2">
      <c r="A1679" s="120" t="s">
        <v>583</v>
      </c>
      <c r="B1679" s="121" t="s">
        <v>866</v>
      </c>
      <c r="C1679" s="131">
        <v>837966.64</v>
      </c>
      <c r="D1679" s="122" t="s">
        <v>909</v>
      </c>
      <c r="E1679" s="120" t="s">
        <v>1039</v>
      </c>
      <c r="F1679" s="122" t="s">
        <v>1028</v>
      </c>
      <c r="G1679" s="121" t="s">
        <v>1029</v>
      </c>
      <c r="H1679" s="122">
        <v>4</v>
      </c>
      <c r="I1679" s="123">
        <v>0.75</v>
      </c>
      <c r="J1679" s="120" t="s">
        <v>867</v>
      </c>
      <c r="K1679" s="131">
        <v>628474.98</v>
      </c>
      <c r="L1679" s="124">
        <v>42766</v>
      </c>
      <c r="M1679" s="131">
        <v>0</v>
      </c>
      <c r="N1679" s="131">
        <v>0</v>
      </c>
      <c r="P1679" s="132" t="s">
        <v>466</v>
      </c>
    </row>
    <row r="1680" spans="1:16" x14ac:dyDescent="0.2">
      <c r="A1680" s="120" t="s">
        <v>3148</v>
      </c>
      <c r="B1680" s="121" t="s">
        <v>906</v>
      </c>
      <c r="C1680" s="131">
        <v>189302301.28999999</v>
      </c>
      <c r="D1680" s="122" t="s">
        <v>909</v>
      </c>
      <c r="E1680" s="120" t="s">
        <v>1061</v>
      </c>
      <c r="F1680" s="122" t="s">
        <v>926</v>
      </c>
      <c r="G1680" s="121" t="s">
        <v>927</v>
      </c>
      <c r="H1680" s="122">
        <v>4</v>
      </c>
      <c r="I1680" s="123">
        <v>0.55000000000000004</v>
      </c>
      <c r="J1680" s="120" t="s">
        <v>3199</v>
      </c>
      <c r="K1680" s="131">
        <v>39753483.270000003</v>
      </c>
      <c r="L1680" s="124">
        <v>42766</v>
      </c>
      <c r="M1680" s="131">
        <v>0</v>
      </c>
      <c r="N1680" s="131">
        <v>0</v>
      </c>
      <c r="P1680" s="132" t="s">
        <v>466</v>
      </c>
    </row>
    <row r="1681" spans="1:16" x14ac:dyDescent="0.2">
      <c r="A1681" s="120" t="s">
        <v>3200</v>
      </c>
      <c r="B1681" s="121" t="s">
        <v>2908</v>
      </c>
      <c r="C1681" s="131">
        <v>57873802.579999998</v>
      </c>
      <c r="D1681" s="122" t="s">
        <v>909</v>
      </c>
      <c r="E1681" s="120" t="s">
        <v>1061</v>
      </c>
      <c r="F1681" s="122" t="s">
        <v>926</v>
      </c>
      <c r="G1681" s="121" t="s">
        <v>927</v>
      </c>
      <c r="H1681" s="122">
        <v>4</v>
      </c>
      <c r="I1681" s="123">
        <v>0.55000000000000004</v>
      </c>
      <c r="J1681" s="120" t="s">
        <v>3201</v>
      </c>
      <c r="K1681" s="131">
        <v>12153498.539999999</v>
      </c>
      <c r="L1681" s="124">
        <v>42766</v>
      </c>
      <c r="M1681" s="131">
        <v>0</v>
      </c>
      <c r="N1681" s="131">
        <v>0</v>
      </c>
      <c r="P1681" s="132" t="s">
        <v>466</v>
      </c>
    </row>
    <row r="1682" spans="1:16" x14ac:dyDescent="0.2">
      <c r="A1682" s="120" t="s">
        <v>7762</v>
      </c>
      <c r="B1682" s="121" t="s">
        <v>1248</v>
      </c>
      <c r="C1682" s="131">
        <v>269679111.44</v>
      </c>
      <c r="D1682" s="122" t="s">
        <v>909</v>
      </c>
      <c r="E1682" s="120" t="s">
        <v>1258</v>
      </c>
      <c r="F1682" s="122" t="s">
        <v>926</v>
      </c>
      <c r="G1682" s="121" t="s">
        <v>927</v>
      </c>
      <c r="H1682" s="122">
        <v>3</v>
      </c>
      <c r="I1682" s="123">
        <v>0.21</v>
      </c>
      <c r="J1682" s="120" t="s">
        <v>8194</v>
      </c>
      <c r="K1682" s="131">
        <v>56632613.399999999</v>
      </c>
      <c r="L1682" s="124">
        <v>42766</v>
      </c>
      <c r="M1682" s="131">
        <v>0</v>
      </c>
      <c r="N1682" s="131">
        <v>0</v>
      </c>
      <c r="P1682" s="132" t="s">
        <v>466</v>
      </c>
    </row>
    <row r="1683" spans="1:16" x14ac:dyDescent="0.2">
      <c r="A1683" s="120" t="s">
        <v>2840</v>
      </c>
      <c r="B1683" s="121" t="s">
        <v>2901</v>
      </c>
      <c r="C1683" s="131">
        <v>421142101.56</v>
      </c>
      <c r="D1683" s="122" t="s">
        <v>909</v>
      </c>
      <c r="E1683" s="120" t="s">
        <v>2589</v>
      </c>
      <c r="F1683" s="122" t="s">
        <v>926</v>
      </c>
      <c r="G1683" s="121" t="s">
        <v>927</v>
      </c>
      <c r="H1683" s="122">
        <v>3</v>
      </c>
      <c r="I1683" s="123">
        <v>0.21</v>
      </c>
      <c r="J1683" s="120" t="s">
        <v>2902</v>
      </c>
      <c r="K1683" s="131">
        <v>88439841.329999998</v>
      </c>
      <c r="L1683" s="124">
        <v>42766</v>
      </c>
      <c r="M1683" s="131">
        <v>0</v>
      </c>
      <c r="N1683" s="131">
        <v>0</v>
      </c>
      <c r="P1683" s="132" t="s">
        <v>466</v>
      </c>
    </row>
    <row r="1684" spans="1:16" x14ac:dyDescent="0.2">
      <c r="A1684" s="120" t="s">
        <v>3579</v>
      </c>
      <c r="B1684" s="121" t="s">
        <v>3340</v>
      </c>
      <c r="C1684" s="131">
        <v>2370020852.77</v>
      </c>
      <c r="D1684" s="122" t="s">
        <v>909</v>
      </c>
      <c r="E1684" s="120" t="s">
        <v>3403</v>
      </c>
      <c r="F1684" s="122" t="s">
        <v>926</v>
      </c>
      <c r="G1684" s="121" t="s">
        <v>927</v>
      </c>
      <c r="H1684" s="122">
        <v>4</v>
      </c>
      <c r="I1684" s="123">
        <v>0.7</v>
      </c>
      <c r="J1684" s="120" t="s">
        <v>3580</v>
      </c>
      <c r="K1684" s="131">
        <v>23700208.530000001</v>
      </c>
      <c r="L1684" s="124">
        <v>42766</v>
      </c>
      <c r="M1684" s="131">
        <v>0</v>
      </c>
      <c r="N1684" s="131">
        <v>0</v>
      </c>
      <c r="P1684" s="132" t="s">
        <v>466</v>
      </c>
    </row>
    <row r="1685" spans="1:16" x14ac:dyDescent="0.2">
      <c r="A1685" s="120" t="s">
        <v>3739</v>
      </c>
      <c r="B1685" s="121" t="s">
        <v>4039</v>
      </c>
      <c r="C1685" s="131">
        <v>74524255.989999995</v>
      </c>
      <c r="D1685" s="122" t="s">
        <v>909</v>
      </c>
      <c r="E1685" s="120" t="s">
        <v>1214</v>
      </c>
      <c r="F1685" s="122" t="s">
        <v>926</v>
      </c>
      <c r="G1685" s="121" t="s">
        <v>927</v>
      </c>
      <c r="H1685" s="122">
        <v>4</v>
      </c>
      <c r="I1685" s="123">
        <v>0.51</v>
      </c>
      <c r="J1685" s="120" t="s">
        <v>3794</v>
      </c>
      <c r="K1685" s="131">
        <v>15650093.76</v>
      </c>
      <c r="L1685" s="124">
        <v>42766</v>
      </c>
      <c r="M1685" s="131">
        <v>0</v>
      </c>
      <c r="N1685" s="131">
        <v>0</v>
      </c>
      <c r="P1685" s="132" t="s">
        <v>466</v>
      </c>
    </row>
    <row r="1686" spans="1:16" x14ac:dyDescent="0.2">
      <c r="A1686" s="120" t="s">
        <v>3733</v>
      </c>
      <c r="B1686" s="121" t="s">
        <v>3905</v>
      </c>
      <c r="C1686" s="131">
        <v>25583744.690000001</v>
      </c>
      <c r="D1686" s="122" t="s">
        <v>909</v>
      </c>
      <c r="E1686" s="120" t="s">
        <v>1214</v>
      </c>
      <c r="F1686" s="122" t="s">
        <v>926</v>
      </c>
      <c r="G1686" s="121" t="s">
        <v>927</v>
      </c>
      <c r="H1686" s="122">
        <v>4</v>
      </c>
      <c r="I1686" s="123">
        <v>0.51</v>
      </c>
      <c r="J1686" s="120" t="s">
        <v>3795</v>
      </c>
      <c r="K1686" s="131">
        <v>5372586.3799999999</v>
      </c>
      <c r="L1686" s="124">
        <v>42766</v>
      </c>
      <c r="M1686" s="131">
        <v>0</v>
      </c>
      <c r="N1686" s="131">
        <v>0</v>
      </c>
      <c r="P1686" s="132" t="s">
        <v>466</v>
      </c>
    </row>
    <row r="1687" spans="1:16" x14ac:dyDescent="0.2">
      <c r="A1687" s="120" t="s">
        <v>4256</v>
      </c>
      <c r="B1687" s="121" t="s">
        <v>5905</v>
      </c>
      <c r="C1687" s="131">
        <v>1821997945.3699999</v>
      </c>
      <c r="D1687" s="122" t="s">
        <v>909</v>
      </c>
      <c r="E1687" s="120" t="s">
        <v>4652</v>
      </c>
      <c r="F1687" s="122" t="s">
        <v>926</v>
      </c>
      <c r="G1687" s="121" t="s">
        <v>927</v>
      </c>
      <c r="H1687" s="122">
        <v>4</v>
      </c>
      <c r="I1687" s="123">
        <v>0.79</v>
      </c>
      <c r="J1687" s="120" t="s">
        <v>4560</v>
      </c>
      <c r="K1687" s="131">
        <v>1439378376.8399999</v>
      </c>
      <c r="L1687" s="124">
        <v>42766</v>
      </c>
      <c r="M1687" s="131">
        <v>0</v>
      </c>
      <c r="N1687" s="131">
        <v>0</v>
      </c>
      <c r="P1687" s="132" t="s">
        <v>466</v>
      </c>
    </row>
    <row r="1688" spans="1:16" x14ac:dyDescent="0.2">
      <c r="A1688" s="120" t="s">
        <v>3740</v>
      </c>
      <c r="B1688" s="121" t="s">
        <v>4040</v>
      </c>
      <c r="C1688" s="131">
        <v>44599779.68</v>
      </c>
      <c r="D1688" s="122" t="s">
        <v>909</v>
      </c>
      <c r="E1688" s="120" t="s">
        <v>1214</v>
      </c>
      <c r="F1688" s="122" t="s">
        <v>926</v>
      </c>
      <c r="G1688" s="121" t="s">
        <v>927</v>
      </c>
      <c r="H1688" s="122">
        <v>4</v>
      </c>
      <c r="I1688" s="123">
        <v>0.51</v>
      </c>
      <c r="J1688" s="120" t="s">
        <v>3796</v>
      </c>
      <c r="K1688" s="131">
        <v>9365953.7300000004</v>
      </c>
      <c r="L1688" s="124">
        <v>42766</v>
      </c>
      <c r="M1688" s="131">
        <v>0</v>
      </c>
      <c r="N1688" s="131">
        <v>0</v>
      </c>
      <c r="P1688" s="132" t="s">
        <v>466</v>
      </c>
    </row>
    <row r="1689" spans="1:16" x14ac:dyDescent="0.2">
      <c r="A1689" s="120" t="s">
        <v>3797</v>
      </c>
      <c r="B1689" s="121" t="s">
        <v>4041</v>
      </c>
      <c r="C1689" s="131">
        <v>99365670.25</v>
      </c>
      <c r="D1689" s="122" t="s">
        <v>909</v>
      </c>
      <c r="E1689" s="120" t="s">
        <v>1214</v>
      </c>
      <c r="F1689" s="122" t="s">
        <v>926</v>
      </c>
      <c r="G1689" s="121" t="s">
        <v>927</v>
      </c>
      <c r="H1689" s="122">
        <v>4</v>
      </c>
      <c r="I1689" s="123">
        <v>0.51</v>
      </c>
      <c r="J1689" s="120" t="s">
        <v>3798</v>
      </c>
      <c r="K1689" s="131">
        <v>20866790.75</v>
      </c>
      <c r="L1689" s="124">
        <v>42766</v>
      </c>
      <c r="M1689" s="131">
        <v>0</v>
      </c>
      <c r="N1689" s="131">
        <v>0</v>
      </c>
      <c r="P1689" s="132" t="s">
        <v>466</v>
      </c>
    </row>
    <row r="1690" spans="1:16" x14ac:dyDescent="0.2">
      <c r="A1690" s="120" t="s">
        <v>3799</v>
      </c>
      <c r="B1690" s="121" t="s">
        <v>4042</v>
      </c>
      <c r="C1690" s="131">
        <v>70934078.319999993</v>
      </c>
      <c r="D1690" s="122" t="s">
        <v>909</v>
      </c>
      <c r="E1690" s="120" t="s">
        <v>1214</v>
      </c>
      <c r="F1690" s="122" t="s">
        <v>926</v>
      </c>
      <c r="G1690" s="121" t="s">
        <v>927</v>
      </c>
      <c r="H1690" s="122">
        <v>4</v>
      </c>
      <c r="I1690" s="123">
        <v>0.51</v>
      </c>
      <c r="J1690" s="120" t="s">
        <v>3800</v>
      </c>
      <c r="K1690" s="131">
        <v>14896156.449999999</v>
      </c>
      <c r="L1690" s="124">
        <v>42766</v>
      </c>
      <c r="M1690" s="131">
        <v>0</v>
      </c>
      <c r="N1690" s="131">
        <v>0</v>
      </c>
      <c r="P1690" s="132" t="s">
        <v>466</v>
      </c>
    </row>
    <row r="1691" spans="1:16" x14ac:dyDescent="0.2">
      <c r="A1691" s="120" t="s">
        <v>1721</v>
      </c>
      <c r="B1691" s="121" t="s">
        <v>1753</v>
      </c>
      <c r="C1691" s="131">
        <v>1661.09</v>
      </c>
      <c r="D1691" s="122" t="s">
        <v>909</v>
      </c>
      <c r="E1691" s="120"/>
      <c r="F1691" s="122"/>
      <c r="G1691" s="121"/>
      <c r="H1691" s="122"/>
      <c r="I1691" s="123"/>
      <c r="J1691" s="120" t="s">
        <v>1754</v>
      </c>
      <c r="K1691" s="131">
        <v>1661.09</v>
      </c>
      <c r="L1691" s="124">
        <v>42766</v>
      </c>
      <c r="M1691" s="131">
        <v>0</v>
      </c>
      <c r="N1691" s="131">
        <v>0</v>
      </c>
      <c r="P1691" s="132" t="s">
        <v>3578</v>
      </c>
    </row>
    <row r="1692" spans="1:16" x14ac:dyDescent="0.2">
      <c r="A1692" s="120" t="s">
        <v>1707</v>
      </c>
      <c r="B1692" s="121" t="s">
        <v>1755</v>
      </c>
      <c r="C1692" s="131">
        <v>141.75</v>
      </c>
      <c r="D1692" s="122" t="s">
        <v>909</v>
      </c>
      <c r="E1692" s="120" t="s">
        <v>1768</v>
      </c>
      <c r="F1692" s="122" t="s">
        <v>926</v>
      </c>
      <c r="G1692" s="121" t="s">
        <v>4056</v>
      </c>
      <c r="H1692" s="122">
        <v>2</v>
      </c>
      <c r="I1692" s="123">
        <v>0.01</v>
      </c>
      <c r="J1692" s="120" t="s">
        <v>1756</v>
      </c>
      <c r="K1692" s="131">
        <v>1.42</v>
      </c>
      <c r="L1692" s="124">
        <v>42766</v>
      </c>
      <c r="M1692" s="131">
        <v>0</v>
      </c>
      <c r="N1692" s="131">
        <v>0</v>
      </c>
      <c r="P1692" s="132" t="s">
        <v>466</v>
      </c>
    </row>
    <row r="1693" spans="1:16" x14ac:dyDescent="0.2">
      <c r="A1693" s="120" t="s">
        <v>7848</v>
      </c>
      <c r="B1693" s="121" t="s">
        <v>8195</v>
      </c>
      <c r="C1693" s="131">
        <v>350000000</v>
      </c>
      <c r="D1693" s="122" t="s">
        <v>909</v>
      </c>
      <c r="E1693" s="120" t="s">
        <v>932</v>
      </c>
      <c r="F1693" s="122" t="s">
        <v>926</v>
      </c>
      <c r="G1693" s="121" t="s">
        <v>1215</v>
      </c>
      <c r="H1693" s="122">
        <v>1</v>
      </c>
      <c r="I1693" s="123">
        <v>0</v>
      </c>
      <c r="J1693" s="120" t="s">
        <v>1514</v>
      </c>
      <c r="K1693" s="131">
        <v>0</v>
      </c>
      <c r="L1693" s="124">
        <v>42766</v>
      </c>
      <c r="M1693" s="131">
        <v>0</v>
      </c>
      <c r="N1693" s="131">
        <v>0</v>
      </c>
      <c r="P1693" s="132" t="s">
        <v>466</v>
      </c>
    </row>
    <row r="1694" spans="1:16" x14ac:dyDescent="0.2">
      <c r="A1694" s="120" t="s">
        <v>8196</v>
      </c>
      <c r="B1694" s="121" t="s">
        <v>8197</v>
      </c>
      <c r="C1694" s="131">
        <v>496088575</v>
      </c>
      <c r="D1694" s="122" t="s">
        <v>909</v>
      </c>
      <c r="E1694" s="120" t="s">
        <v>932</v>
      </c>
      <c r="F1694" s="122" t="s">
        <v>926</v>
      </c>
      <c r="G1694" s="121" t="s">
        <v>1215</v>
      </c>
      <c r="H1694" s="122">
        <v>1</v>
      </c>
      <c r="I1694" s="123">
        <v>0</v>
      </c>
      <c r="J1694" s="120" t="s">
        <v>1514</v>
      </c>
      <c r="K1694" s="131">
        <v>0</v>
      </c>
      <c r="L1694" s="124">
        <v>42766</v>
      </c>
      <c r="M1694" s="131">
        <v>0</v>
      </c>
      <c r="N1694" s="131">
        <v>0</v>
      </c>
      <c r="P1694" s="132" t="s">
        <v>466</v>
      </c>
    </row>
    <row r="1695" spans="1:16" x14ac:dyDescent="0.2">
      <c r="A1695" s="120" t="s">
        <v>8198</v>
      </c>
      <c r="B1695" s="121" t="s">
        <v>8199</v>
      </c>
      <c r="C1695" s="131">
        <v>595306290</v>
      </c>
      <c r="D1695" s="122" t="s">
        <v>909</v>
      </c>
      <c r="E1695" s="120" t="s">
        <v>932</v>
      </c>
      <c r="F1695" s="122" t="s">
        <v>926</v>
      </c>
      <c r="G1695" s="121" t="s">
        <v>1215</v>
      </c>
      <c r="H1695" s="122">
        <v>1</v>
      </c>
      <c r="I1695" s="123">
        <v>0</v>
      </c>
      <c r="J1695" s="120" t="s">
        <v>1514</v>
      </c>
      <c r="K1695" s="131">
        <v>0</v>
      </c>
      <c r="L1695" s="124">
        <v>42766</v>
      </c>
      <c r="M1695" s="131">
        <v>0</v>
      </c>
      <c r="N1695" s="131">
        <v>0</v>
      </c>
      <c r="P1695" s="132" t="s">
        <v>466</v>
      </c>
    </row>
    <row r="1696" spans="1:16" x14ac:dyDescent="0.2">
      <c r="A1696" s="120" t="s">
        <v>8200</v>
      </c>
      <c r="B1696" s="121" t="s">
        <v>8201</v>
      </c>
      <c r="C1696" s="131">
        <v>179000000</v>
      </c>
      <c r="D1696" s="122" t="s">
        <v>909</v>
      </c>
      <c r="E1696" s="120" t="s">
        <v>932</v>
      </c>
      <c r="F1696" s="122" t="s">
        <v>926</v>
      </c>
      <c r="G1696" s="121" t="s">
        <v>1215</v>
      </c>
      <c r="H1696" s="122">
        <v>1</v>
      </c>
      <c r="I1696" s="123">
        <v>0</v>
      </c>
      <c r="J1696" s="120" t="s">
        <v>1514</v>
      </c>
      <c r="K1696" s="131">
        <v>0</v>
      </c>
      <c r="L1696" s="124">
        <v>42766</v>
      </c>
      <c r="M1696" s="131">
        <v>0</v>
      </c>
      <c r="N1696" s="131">
        <v>0</v>
      </c>
      <c r="P1696" s="132" t="s">
        <v>466</v>
      </c>
    </row>
    <row r="1697" spans="1:16" x14ac:dyDescent="0.2">
      <c r="A1697" s="120" t="s">
        <v>8202</v>
      </c>
      <c r="B1697" s="121" t="s">
        <v>8203</v>
      </c>
      <c r="C1697" s="131">
        <v>496088575</v>
      </c>
      <c r="D1697" s="122" t="s">
        <v>909</v>
      </c>
      <c r="E1697" s="120" t="s">
        <v>932</v>
      </c>
      <c r="F1697" s="122" t="s">
        <v>926</v>
      </c>
      <c r="G1697" s="121" t="s">
        <v>1215</v>
      </c>
      <c r="H1697" s="122">
        <v>1</v>
      </c>
      <c r="I1697" s="123">
        <v>0</v>
      </c>
      <c r="J1697" s="120" t="s">
        <v>1514</v>
      </c>
      <c r="K1697" s="131">
        <v>0</v>
      </c>
      <c r="L1697" s="124">
        <v>42766</v>
      </c>
      <c r="M1697" s="131">
        <v>0</v>
      </c>
      <c r="N1697" s="131">
        <v>0</v>
      </c>
      <c r="P1697" s="132" t="s">
        <v>466</v>
      </c>
    </row>
    <row r="1698" spans="1:16" x14ac:dyDescent="0.2">
      <c r="A1698" s="120" t="s">
        <v>8204</v>
      </c>
      <c r="B1698" s="121" t="s">
        <v>8205</v>
      </c>
      <c r="C1698" s="131">
        <v>188069220</v>
      </c>
      <c r="D1698" s="122" t="s">
        <v>909</v>
      </c>
      <c r="E1698" s="120" t="s">
        <v>932</v>
      </c>
      <c r="F1698" s="122" t="s">
        <v>926</v>
      </c>
      <c r="G1698" s="121" t="s">
        <v>1215</v>
      </c>
      <c r="H1698" s="122">
        <v>1</v>
      </c>
      <c r="I1698" s="123">
        <v>0</v>
      </c>
      <c r="J1698" s="120" t="s">
        <v>1514</v>
      </c>
      <c r="K1698" s="131">
        <v>0</v>
      </c>
      <c r="L1698" s="124">
        <v>42766</v>
      </c>
      <c r="M1698" s="131">
        <v>0</v>
      </c>
      <c r="N1698" s="131">
        <v>0</v>
      </c>
      <c r="P1698" s="132" t="s">
        <v>466</v>
      </c>
    </row>
    <row r="1699" spans="1:16" x14ac:dyDescent="0.2">
      <c r="A1699" s="120" t="s">
        <v>8206</v>
      </c>
      <c r="B1699" s="121" t="s">
        <v>8207</v>
      </c>
      <c r="C1699" s="131">
        <v>299706115.74000001</v>
      </c>
      <c r="D1699" s="122" t="s">
        <v>909</v>
      </c>
      <c r="E1699" s="120" t="s">
        <v>932</v>
      </c>
      <c r="F1699" s="122" t="s">
        <v>926</v>
      </c>
      <c r="G1699" s="121" t="s">
        <v>1215</v>
      </c>
      <c r="H1699" s="122">
        <v>1</v>
      </c>
      <c r="I1699" s="123">
        <v>0</v>
      </c>
      <c r="J1699" s="120" t="s">
        <v>1514</v>
      </c>
      <c r="K1699" s="131">
        <v>0</v>
      </c>
      <c r="L1699" s="124">
        <v>42766</v>
      </c>
      <c r="M1699" s="131">
        <v>0</v>
      </c>
      <c r="N1699" s="131">
        <v>0</v>
      </c>
      <c r="P1699" s="132" t="s">
        <v>466</v>
      </c>
    </row>
    <row r="1700" spans="1:16" x14ac:dyDescent="0.2">
      <c r="A1700" s="120" t="s">
        <v>8208</v>
      </c>
      <c r="B1700" s="121" t="s">
        <v>8209</v>
      </c>
      <c r="C1700" s="131">
        <v>99217715</v>
      </c>
      <c r="D1700" s="122" t="s">
        <v>909</v>
      </c>
      <c r="E1700" s="120" t="s">
        <v>932</v>
      </c>
      <c r="F1700" s="122" t="s">
        <v>926</v>
      </c>
      <c r="G1700" s="121" t="s">
        <v>1215</v>
      </c>
      <c r="H1700" s="122">
        <v>1</v>
      </c>
      <c r="I1700" s="123">
        <v>0</v>
      </c>
      <c r="J1700" s="120" t="s">
        <v>1514</v>
      </c>
      <c r="K1700" s="131">
        <v>0</v>
      </c>
      <c r="L1700" s="124">
        <v>42766</v>
      </c>
      <c r="M1700" s="131">
        <v>0</v>
      </c>
      <c r="N1700" s="131">
        <v>0</v>
      </c>
      <c r="P1700" s="132" t="s">
        <v>466</v>
      </c>
    </row>
    <row r="1701" spans="1:16" x14ac:dyDescent="0.2">
      <c r="A1701" s="120" t="s">
        <v>8210</v>
      </c>
      <c r="B1701" s="121" t="s">
        <v>8211</v>
      </c>
      <c r="C1701" s="131">
        <v>116895335.28</v>
      </c>
      <c r="D1701" s="122" t="s">
        <v>909</v>
      </c>
      <c r="E1701" s="120" t="s">
        <v>932</v>
      </c>
      <c r="F1701" s="122" t="s">
        <v>926</v>
      </c>
      <c r="G1701" s="121" t="s">
        <v>1215</v>
      </c>
      <c r="H1701" s="122">
        <v>1</v>
      </c>
      <c r="I1701" s="123">
        <v>0</v>
      </c>
      <c r="J1701" s="120" t="s">
        <v>1514</v>
      </c>
      <c r="K1701" s="131">
        <v>0</v>
      </c>
      <c r="L1701" s="124">
        <v>42766</v>
      </c>
      <c r="M1701" s="131">
        <v>0</v>
      </c>
      <c r="N1701" s="131">
        <v>0</v>
      </c>
      <c r="P1701" s="132" t="s">
        <v>466</v>
      </c>
    </row>
    <row r="1702" spans="1:16" x14ac:dyDescent="0.2">
      <c r="A1702" s="120" t="s">
        <v>8212</v>
      </c>
      <c r="B1702" s="121" t="s">
        <v>8213</v>
      </c>
      <c r="C1702" s="131">
        <v>423155745</v>
      </c>
      <c r="D1702" s="122" t="s">
        <v>909</v>
      </c>
      <c r="E1702" s="120" t="s">
        <v>932</v>
      </c>
      <c r="F1702" s="122" t="s">
        <v>926</v>
      </c>
      <c r="G1702" s="121" t="s">
        <v>1215</v>
      </c>
      <c r="H1702" s="122">
        <v>1</v>
      </c>
      <c r="I1702" s="123">
        <v>0</v>
      </c>
      <c r="J1702" s="120" t="s">
        <v>1514</v>
      </c>
      <c r="K1702" s="131">
        <v>0</v>
      </c>
      <c r="L1702" s="124">
        <v>42766</v>
      </c>
      <c r="M1702" s="131">
        <v>0</v>
      </c>
      <c r="N1702" s="131">
        <v>0</v>
      </c>
      <c r="P1702" s="132" t="s">
        <v>466</v>
      </c>
    </row>
    <row r="1703" spans="1:16" x14ac:dyDescent="0.2">
      <c r="A1703" s="120" t="s">
        <v>8214</v>
      </c>
      <c r="B1703" s="121" t="s">
        <v>8215</v>
      </c>
      <c r="C1703" s="131">
        <v>3003609840</v>
      </c>
      <c r="D1703" s="122" t="s">
        <v>909</v>
      </c>
      <c r="E1703" s="120" t="s">
        <v>932</v>
      </c>
      <c r="F1703" s="122" t="s">
        <v>926</v>
      </c>
      <c r="G1703" s="121" t="s">
        <v>1215</v>
      </c>
      <c r="H1703" s="122">
        <v>1</v>
      </c>
      <c r="I1703" s="123">
        <v>0</v>
      </c>
      <c r="J1703" s="120" t="s">
        <v>1514</v>
      </c>
      <c r="K1703" s="131">
        <v>0</v>
      </c>
      <c r="L1703" s="124">
        <v>42766</v>
      </c>
      <c r="M1703" s="131">
        <v>0</v>
      </c>
      <c r="N1703" s="131">
        <v>0</v>
      </c>
      <c r="P1703" s="132" t="s">
        <v>466</v>
      </c>
    </row>
    <row r="1704" spans="1:16" x14ac:dyDescent="0.2">
      <c r="A1704" s="120" t="s">
        <v>8216</v>
      </c>
      <c r="B1704" s="121" t="s">
        <v>8217</v>
      </c>
      <c r="C1704" s="131">
        <v>2987582400</v>
      </c>
      <c r="D1704" s="122" t="s">
        <v>909</v>
      </c>
      <c r="E1704" s="120" t="s">
        <v>932</v>
      </c>
      <c r="F1704" s="122" t="s">
        <v>926</v>
      </c>
      <c r="G1704" s="121" t="s">
        <v>1215</v>
      </c>
      <c r="H1704" s="122">
        <v>1</v>
      </c>
      <c r="I1704" s="123">
        <v>0</v>
      </c>
      <c r="J1704" s="120" t="s">
        <v>1514</v>
      </c>
      <c r="K1704" s="131">
        <v>0</v>
      </c>
      <c r="L1704" s="124">
        <v>42766</v>
      </c>
      <c r="M1704" s="131">
        <v>0</v>
      </c>
      <c r="N1704" s="131">
        <v>0</v>
      </c>
      <c r="P1704" s="132" t="s">
        <v>466</v>
      </c>
    </row>
    <row r="1705" spans="1:16" x14ac:dyDescent="0.2">
      <c r="A1705" s="120" t="s">
        <v>8218</v>
      </c>
      <c r="B1705" s="121" t="s">
        <v>8219</v>
      </c>
      <c r="C1705" s="131">
        <v>496088575</v>
      </c>
      <c r="D1705" s="122" t="s">
        <v>909</v>
      </c>
      <c r="E1705" s="120" t="s">
        <v>932</v>
      </c>
      <c r="F1705" s="122" t="s">
        <v>926</v>
      </c>
      <c r="G1705" s="121" t="s">
        <v>1215</v>
      </c>
      <c r="H1705" s="122">
        <v>1</v>
      </c>
      <c r="I1705" s="123">
        <v>0</v>
      </c>
      <c r="J1705" s="120" t="s">
        <v>1514</v>
      </c>
      <c r="K1705" s="131">
        <v>0</v>
      </c>
      <c r="L1705" s="124">
        <v>42766</v>
      </c>
      <c r="M1705" s="131">
        <v>0</v>
      </c>
      <c r="N1705" s="131">
        <v>0</v>
      </c>
      <c r="P1705" s="132" t="s">
        <v>466</v>
      </c>
    </row>
    <row r="1706" spans="1:16" x14ac:dyDescent="0.2">
      <c r="A1706" s="120" t="s">
        <v>8220</v>
      </c>
      <c r="B1706" s="121" t="s">
        <v>8221</v>
      </c>
      <c r="C1706" s="131">
        <v>61159170</v>
      </c>
      <c r="D1706" s="122" t="s">
        <v>909</v>
      </c>
      <c r="E1706" s="120" t="s">
        <v>932</v>
      </c>
      <c r="F1706" s="122" t="s">
        <v>926</v>
      </c>
      <c r="G1706" s="121" t="s">
        <v>1215</v>
      </c>
      <c r="H1706" s="122">
        <v>1</v>
      </c>
      <c r="I1706" s="123">
        <v>0</v>
      </c>
      <c r="J1706" s="120" t="s">
        <v>1514</v>
      </c>
      <c r="K1706" s="131">
        <v>0</v>
      </c>
      <c r="L1706" s="124">
        <v>42766</v>
      </c>
      <c r="M1706" s="131">
        <v>0</v>
      </c>
      <c r="N1706" s="131">
        <v>0</v>
      </c>
      <c r="P1706" s="132" t="s">
        <v>466</v>
      </c>
    </row>
    <row r="1707" spans="1:16" x14ac:dyDescent="0.2">
      <c r="A1707" s="120" t="s">
        <v>8222</v>
      </c>
      <c r="B1707" s="121" t="s">
        <v>8223</v>
      </c>
      <c r="C1707" s="131">
        <v>350000000</v>
      </c>
      <c r="D1707" s="122" t="s">
        <v>909</v>
      </c>
      <c r="E1707" s="120" t="s">
        <v>932</v>
      </c>
      <c r="F1707" s="122" t="s">
        <v>926</v>
      </c>
      <c r="G1707" s="121" t="s">
        <v>1215</v>
      </c>
      <c r="H1707" s="122">
        <v>1</v>
      </c>
      <c r="I1707" s="123">
        <v>0</v>
      </c>
      <c r="J1707" s="120" t="s">
        <v>1514</v>
      </c>
      <c r="K1707" s="131">
        <v>0</v>
      </c>
      <c r="L1707" s="124">
        <v>42766</v>
      </c>
      <c r="M1707" s="131">
        <v>0</v>
      </c>
      <c r="N1707" s="131">
        <v>0</v>
      </c>
      <c r="P1707" s="132" t="s">
        <v>466</v>
      </c>
    </row>
    <row r="1708" spans="1:16" x14ac:dyDescent="0.2">
      <c r="A1708" s="120" t="s">
        <v>8224</v>
      </c>
      <c r="B1708" s="121" t="s">
        <v>8225</v>
      </c>
      <c r="C1708" s="131">
        <v>496088575</v>
      </c>
      <c r="D1708" s="122" t="s">
        <v>909</v>
      </c>
      <c r="E1708" s="120" t="s">
        <v>932</v>
      </c>
      <c r="F1708" s="122" t="s">
        <v>926</v>
      </c>
      <c r="G1708" s="121" t="s">
        <v>1215</v>
      </c>
      <c r="H1708" s="122">
        <v>1</v>
      </c>
      <c r="I1708" s="123">
        <v>0</v>
      </c>
      <c r="J1708" s="120" t="s">
        <v>1514</v>
      </c>
      <c r="K1708" s="131">
        <v>0</v>
      </c>
      <c r="L1708" s="124">
        <v>42766</v>
      </c>
      <c r="M1708" s="131">
        <v>0</v>
      </c>
      <c r="N1708" s="131">
        <v>0</v>
      </c>
      <c r="P1708" s="132" t="s">
        <v>466</v>
      </c>
    </row>
    <row r="1709" spans="1:16" x14ac:dyDescent="0.2">
      <c r="A1709" s="120" t="s">
        <v>8226</v>
      </c>
      <c r="B1709" s="121" t="s">
        <v>8227</v>
      </c>
      <c r="C1709" s="131">
        <v>91817785</v>
      </c>
      <c r="D1709" s="122" t="s">
        <v>909</v>
      </c>
      <c r="E1709" s="120" t="s">
        <v>932</v>
      </c>
      <c r="F1709" s="122" t="s">
        <v>926</v>
      </c>
      <c r="G1709" s="121" t="s">
        <v>1215</v>
      </c>
      <c r="H1709" s="122">
        <v>1</v>
      </c>
      <c r="I1709" s="123">
        <v>0</v>
      </c>
      <c r="J1709" s="120" t="s">
        <v>1514</v>
      </c>
      <c r="K1709" s="131">
        <v>0</v>
      </c>
      <c r="L1709" s="124">
        <v>42766</v>
      </c>
      <c r="M1709" s="131">
        <v>0</v>
      </c>
      <c r="N1709" s="131">
        <v>0</v>
      </c>
      <c r="P1709" s="132" t="s">
        <v>466</v>
      </c>
    </row>
    <row r="1710" spans="1:16" x14ac:dyDescent="0.2">
      <c r="A1710" s="120" t="s">
        <v>8228</v>
      </c>
      <c r="B1710" s="121" t="s">
        <v>8229</v>
      </c>
      <c r="C1710" s="131">
        <v>316948960.86000001</v>
      </c>
      <c r="D1710" s="122" t="s">
        <v>909</v>
      </c>
      <c r="E1710" s="120" t="s">
        <v>932</v>
      </c>
      <c r="F1710" s="122" t="s">
        <v>926</v>
      </c>
      <c r="G1710" s="121" t="s">
        <v>1215</v>
      </c>
      <c r="H1710" s="122">
        <v>1</v>
      </c>
      <c r="I1710" s="123">
        <v>0</v>
      </c>
      <c r="J1710" s="120" t="s">
        <v>1514</v>
      </c>
      <c r="K1710" s="131">
        <v>0</v>
      </c>
      <c r="L1710" s="124">
        <v>42766</v>
      </c>
      <c r="M1710" s="131">
        <v>0</v>
      </c>
      <c r="N1710" s="131">
        <v>0</v>
      </c>
      <c r="P1710" s="132" t="s">
        <v>466</v>
      </c>
    </row>
    <row r="1711" spans="1:16" x14ac:dyDescent="0.2">
      <c r="A1711" s="120" t="s">
        <v>8230</v>
      </c>
      <c r="B1711" s="121" t="s">
        <v>8231</v>
      </c>
      <c r="C1711" s="131">
        <v>496088575</v>
      </c>
      <c r="D1711" s="122" t="s">
        <v>909</v>
      </c>
      <c r="E1711" s="120" t="s">
        <v>932</v>
      </c>
      <c r="F1711" s="122" t="s">
        <v>926</v>
      </c>
      <c r="G1711" s="121" t="s">
        <v>1215</v>
      </c>
      <c r="H1711" s="122">
        <v>1</v>
      </c>
      <c r="I1711" s="123">
        <v>0</v>
      </c>
      <c r="J1711" s="120" t="s">
        <v>1514</v>
      </c>
      <c r="K1711" s="131">
        <v>0</v>
      </c>
      <c r="L1711" s="124">
        <v>42766</v>
      </c>
      <c r="M1711" s="131">
        <v>0</v>
      </c>
      <c r="N1711" s="131">
        <v>0</v>
      </c>
      <c r="P1711" s="132" t="s">
        <v>466</v>
      </c>
    </row>
    <row r="1712" spans="1:16" x14ac:dyDescent="0.2">
      <c r="A1712" s="120" t="s">
        <v>8232</v>
      </c>
      <c r="B1712" s="121" t="s">
        <v>8233</v>
      </c>
      <c r="C1712" s="131">
        <v>694524005</v>
      </c>
      <c r="D1712" s="122" t="s">
        <v>909</v>
      </c>
      <c r="E1712" s="120" t="s">
        <v>932</v>
      </c>
      <c r="F1712" s="122" t="s">
        <v>926</v>
      </c>
      <c r="G1712" s="121" t="s">
        <v>1215</v>
      </c>
      <c r="H1712" s="122">
        <v>1</v>
      </c>
      <c r="I1712" s="123">
        <v>0</v>
      </c>
      <c r="J1712" s="120" t="s">
        <v>1514</v>
      </c>
      <c r="K1712" s="131">
        <v>0</v>
      </c>
      <c r="L1712" s="124">
        <v>42766</v>
      </c>
      <c r="M1712" s="131">
        <v>0</v>
      </c>
      <c r="N1712" s="131">
        <v>0</v>
      </c>
      <c r="P1712" s="132" t="s">
        <v>466</v>
      </c>
    </row>
    <row r="1713" spans="1:16" x14ac:dyDescent="0.2">
      <c r="A1713" s="120" t="s">
        <v>8234</v>
      </c>
      <c r="B1713" s="121" t="s">
        <v>8235</v>
      </c>
      <c r="C1713" s="131">
        <v>423155745</v>
      </c>
      <c r="D1713" s="122" t="s">
        <v>909</v>
      </c>
      <c r="E1713" s="120" t="s">
        <v>932</v>
      </c>
      <c r="F1713" s="122" t="s">
        <v>926</v>
      </c>
      <c r="G1713" s="121" t="s">
        <v>1215</v>
      </c>
      <c r="H1713" s="122">
        <v>1</v>
      </c>
      <c r="I1713" s="123">
        <v>0</v>
      </c>
      <c r="J1713" s="120" t="s">
        <v>1514</v>
      </c>
      <c r="K1713" s="131">
        <v>0</v>
      </c>
      <c r="L1713" s="124">
        <v>42766</v>
      </c>
      <c r="M1713" s="131">
        <v>0</v>
      </c>
      <c r="N1713" s="131">
        <v>0</v>
      </c>
      <c r="P1713" s="132" t="s">
        <v>466</v>
      </c>
    </row>
    <row r="1714" spans="1:16" x14ac:dyDescent="0.2">
      <c r="A1714" s="120" t="s">
        <v>8236</v>
      </c>
      <c r="B1714" s="121" t="s">
        <v>8237</v>
      </c>
      <c r="C1714" s="131">
        <v>3203850496</v>
      </c>
      <c r="D1714" s="122" t="s">
        <v>909</v>
      </c>
      <c r="E1714" s="120" t="s">
        <v>932</v>
      </c>
      <c r="F1714" s="122" t="s">
        <v>926</v>
      </c>
      <c r="G1714" s="121" t="s">
        <v>1215</v>
      </c>
      <c r="H1714" s="122">
        <v>1</v>
      </c>
      <c r="I1714" s="123">
        <v>0</v>
      </c>
      <c r="J1714" s="120" t="s">
        <v>1514</v>
      </c>
      <c r="K1714" s="131">
        <v>0</v>
      </c>
      <c r="L1714" s="124">
        <v>42766</v>
      </c>
      <c r="M1714" s="131">
        <v>0</v>
      </c>
      <c r="N1714" s="131">
        <v>0</v>
      </c>
      <c r="P1714" s="132" t="s">
        <v>466</v>
      </c>
    </row>
    <row r="1715" spans="1:16" x14ac:dyDescent="0.2">
      <c r="A1715" s="120" t="s">
        <v>8238</v>
      </c>
      <c r="B1715" s="121" t="s">
        <v>8239</v>
      </c>
      <c r="C1715" s="131">
        <v>2987582400</v>
      </c>
      <c r="D1715" s="122" t="s">
        <v>909</v>
      </c>
      <c r="E1715" s="120" t="s">
        <v>932</v>
      </c>
      <c r="F1715" s="122" t="s">
        <v>926</v>
      </c>
      <c r="G1715" s="121" t="s">
        <v>1215</v>
      </c>
      <c r="H1715" s="122">
        <v>1</v>
      </c>
      <c r="I1715" s="123">
        <v>0</v>
      </c>
      <c r="J1715" s="120" t="s">
        <v>1514</v>
      </c>
      <c r="K1715" s="131">
        <v>0</v>
      </c>
      <c r="L1715" s="124">
        <v>42766</v>
      </c>
      <c r="M1715" s="131">
        <v>0</v>
      </c>
      <c r="N1715" s="131">
        <v>0</v>
      </c>
      <c r="P1715" s="132" t="s">
        <v>466</v>
      </c>
    </row>
    <row r="1716" spans="1:16" x14ac:dyDescent="0.2">
      <c r="A1716" s="120" t="s">
        <v>8240</v>
      </c>
      <c r="B1716" s="121" t="s">
        <v>8241</v>
      </c>
      <c r="C1716" s="131">
        <v>496088575</v>
      </c>
      <c r="D1716" s="122" t="s">
        <v>909</v>
      </c>
      <c r="E1716" s="120" t="s">
        <v>932</v>
      </c>
      <c r="F1716" s="122" t="s">
        <v>926</v>
      </c>
      <c r="G1716" s="121" t="s">
        <v>1215</v>
      </c>
      <c r="H1716" s="122">
        <v>1</v>
      </c>
      <c r="I1716" s="123">
        <v>0</v>
      </c>
      <c r="J1716" s="120" t="s">
        <v>1514</v>
      </c>
      <c r="K1716" s="131">
        <v>0</v>
      </c>
      <c r="L1716" s="124">
        <v>42766</v>
      </c>
      <c r="M1716" s="131">
        <v>0</v>
      </c>
      <c r="N1716" s="131">
        <v>0</v>
      </c>
      <c r="P1716" s="132" t="s">
        <v>466</v>
      </c>
    </row>
    <row r="1717" spans="1:16" x14ac:dyDescent="0.2">
      <c r="A1717" s="120" t="s">
        <v>8242</v>
      </c>
      <c r="B1717" s="121" t="s">
        <v>8243</v>
      </c>
      <c r="C1717" s="131">
        <v>49838343.299999997</v>
      </c>
      <c r="D1717" s="122" t="s">
        <v>909</v>
      </c>
      <c r="E1717" s="120" t="s">
        <v>932</v>
      </c>
      <c r="F1717" s="122" t="s">
        <v>926</v>
      </c>
      <c r="G1717" s="121" t="s">
        <v>1215</v>
      </c>
      <c r="H1717" s="122">
        <v>1</v>
      </c>
      <c r="I1717" s="123">
        <v>0</v>
      </c>
      <c r="J1717" s="120" t="s">
        <v>1514</v>
      </c>
      <c r="K1717" s="131">
        <v>0</v>
      </c>
      <c r="L1717" s="124">
        <v>42766</v>
      </c>
      <c r="M1717" s="131">
        <v>0</v>
      </c>
      <c r="N1717" s="131">
        <v>0</v>
      </c>
      <c r="P1717" s="132" t="s">
        <v>466</v>
      </c>
    </row>
    <row r="1718" spans="1:16" x14ac:dyDescent="0.2">
      <c r="A1718" s="120" t="s">
        <v>8244</v>
      </c>
      <c r="B1718" s="121" t="s">
        <v>8245</v>
      </c>
      <c r="C1718" s="131">
        <v>350000000</v>
      </c>
      <c r="D1718" s="122" t="s">
        <v>909</v>
      </c>
      <c r="E1718" s="120" t="s">
        <v>932</v>
      </c>
      <c r="F1718" s="122" t="s">
        <v>926</v>
      </c>
      <c r="G1718" s="121" t="s">
        <v>1215</v>
      </c>
      <c r="H1718" s="122">
        <v>1</v>
      </c>
      <c r="I1718" s="123">
        <v>0</v>
      </c>
      <c r="J1718" s="120" t="s">
        <v>1514</v>
      </c>
      <c r="K1718" s="131">
        <v>0</v>
      </c>
      <c r="L1718" s="124">
        <v>42766</v>
      </c>
      <c r="M1718" s="131">
        <v>0</v>
      </c>
      <c r="N1718" s="131">
        <v>0</v>
      </c>
      <c r="P1718" s="132" t="s">
        <v>466</v>
      </c>
    </row>
    <row r="1719" spans="1:16" x14ac:dyDescent="0.2">
      <c r="A1719" s="120" t="s">
        <v>8246</v>
      </c>
      <c r="B1719" s="121" t="s">
        <v>8247</v>
      </c>
      <c r="C1719" s="131">
        <v>496088575</v>
      </c>
      <c r="D1719" s="122" t="s">
        <v>909</v>
      </c>
      <c r="E1719" s="120" t="s">
        <v>932</v>
      </c>
      <c r="F1719" s="122" t="s">
        <v>926</v>
      </c>
      <c r="G1719" s="121" t="s">
        <v>1215</v>
      </c>
      <c r="H1719" s="122">
        <v>1</v>
      </c>
      <c r="I1719" s="123">
        <v>0</v>
      </c>
      <c r="J1719" s="120" t="s">
        <v>1514</v>
      </c>
      <c r="K1719" s="131">
        <v>0</v>
      </c>
      <c r="L1719" s="124">
        <v>42766</v>
      </c>
      <c r="M1719" s="131">
        <v>0</v>
      </c>
      <c r="N1719" s="131">
        <v>0</v>
      </c>
      <c r="P1719" s="132" t="s">
        <v>466</v>
      </c>
    </row>
    <row r="1720" spans="1:16" x14ac:dyDescent="0.2">
      <c r="A1720" s="120" t="s">
        <v>8248</v>
      </c>
      <c r="B1720" s="121" t="s">
        <v>8249</v>
      </c>
      <c r="C1720" s="131">
        <v>260817522</v>
      </c>
      <c r="D1720" s="122" t="s">
        <v>909</v>
      </c>
      <c r="E1720" s="120" t="s">
        <v>932</v>
      </c>
      <c r="F1720" s="122" t="s">
        <v>926</v>
      </c>
      <c r="G1720" s="121" t="s">
        <v>1215</v>
      </c>
      <c r="H1720" s="122">
        <v>1</v>
      </c>
      <c r="I1720" s="123">
        <v>0</v>
      </c>
      <c r="J1720" s="120" t="s">
        <v>1514</v>
      </c>
      <c r="K1720" s="131">
        <v>0</v>
      </c>
      <c r="L1720" s="124">
        <v>42766</v>
      </c>
      <c r="M1720" s="131">
        <v>0</v>
      </c>
      <c r="N1720" s="131">
        <v>0</v>
      </c>
      <c r="P1720" s="132" t="s">
        <v>466</v>
      </c>
    </row>
    <row r="1721" spans="1:16" x14ac:dyDescent="0.2">
      <c r="A1721" s="120" t="s">
        <v>8250</v>
      </c>
      <c r="B1721" s="121" t="s">
        <v>8251</v>
      </c>
      <c r="C1721" s="131">
        <v>199967742.78999999</v>
      </c>
      <c r="D1721" s="122" t="s">
        <v>909</v>
      </c>
      <c r="E1721" s="120" t="s">
        <v>932</v>
      </c>
      <c r="F1721" s="122" t="s">
        <v>926</v>
      </c>
      <c r="G1721" s="121" t="s">
        <v>1215</v>
      </c>
      <c r="H1721" s="122">
        <v>1</v>
      </c>
      <c r="I1721" s="123">
        <v>0</v>
      </c>
      <c r="J1721" s="120" t="s">
        <v>1514</v>
      </c>
      <c r="K1721" s="131">
        <v>0</v>
      </c>
      <c r="L1721" s="124">
        <v>42766</v>
      </c>
      <c r="M1721" s="131">
        <v>0</v>
      </c>
      <c r="N1721" s="131">
        <v>0</v>
      </c>
      <c r="P1721" s="132" t="s">
        <v>466</v>
      </c>
    </row>
    <row r="1722" spans="1:16" x14ac:dyDescent="0.2">
      <c r="A1722" s="120" t="s">
        <v>8252</v>
      </c>
      <c r="B1722" s="121" t="s">
        <v>8253</v>
      </c>
      <c r="C1722" s="131">
        <v>481278346.68000001</v>
      </c>
      <c r="D1722" s="122" t="s">
        <v>909</v>
      </c>
      <c r="E1722" s="120" t="s">
        <v>932</v>
      </c>
      <c r="F1722" s="122" t="s">
        <v>926</v>
      </c>
      <c r="G1722" s="121" t="s">
        <v>1215</v>
      </c>
      <c r="H1722" s="122">
        <v>1</v>
      </c>
      <c r="I1722" s="123">
        <v>0</v>
      </c>
      <c r="J1722" s="120" t="s">
        <v>1514</v>
      </c>
      <c r="K1722" s="131">
        <v>0</v>
      </c>
      <c r="L1722" s="124">
        <v>42766</v>
      </c>
      <c r="M1722" s="131">
        <v>0</v>
      </c>
      <c r="N1722" s="131">
        <v>0</v>
      </c>
      <c r="P1722" s="132" t="s">
        <v>466</v>
      </c>
    </row>
    <row r="1723" spans="1:16" x14ac:dyDescent="0.2">
      <c r="A1723" s="120" t="s">
        <v>8254</v>
      </c>
      <c r="B1723" s="121" t="s">
        <v>8255</v>
      </c>
      <c r="C1723" s="131">
        <v>423155745</v>
      </c>
      <c r="D1723" s="122" t="s">
        <v>909</v>
      </c>
      <c r="E1723" s="120" t="s">
        <v>932</v>
      </c>
      <c r="F1723" s="122" t="s">
        <v>926</v>
      </c>
      <c r="G1723" s="121" t="s">
        <v>1215</v>
      </c>
      <c r="H1723" s="122">
        <v>1</v>
      </c>
      <c r="I1723" s="123">
        <v>0</v>
      </c>
      <c r="J1723" s="120" t="s">
        <v>1514</v>
      </c>
      <c r="K1723" s="131">
        <v>0</v>
      </c>
      <c r="L1723" s="124">
        <v>42766</v>
      </c>
      <c r="M1723" s="131">
        <v>0</v>
      </c>
      <c r="N1723" s="131">
        <v>0</v>
      </c>
      <c r="P1723" s="132" t="s">
        <v>466</v>
      </c>
    </row>
    <row r="1724" spans="1:16" x14ac:dyDescent="0.2">
      <c r="A1724" s="120" t="s">
        <v>8256</v>
      </c>
      <c r="B1724" s="121" t="s">
        <v>8257</v>
      </c>
      <c r="C1724" s="131">
        <v>3003609840</v>
      </c>
      <c r="D1724" s="122" t="s">
        <v>909</v>
      </c>
      <c r="E1724" s="120" t="s">
        <v>932</v>
      </c>
      <c r="F1724" s="122" t="s">
        <v>926</v>
      </c>
      <c r="G1724" s="121" t="s">
        <v>1215</v>
      </c>
      <c r="H1724" s="122">
        <v>1</v>
      </c>
      <c r="I1724" s="123">
        <v>0</v>
      </c>
      <c r="J1724" s="120" t="s">
        <v>1514</v>
      </c>
      <c r="K1724" s="131">
        <v>0</v>
      </c>
      <c r="L1724" s="124">
        <v>42766</v>
      </c>
      <c r="M1724" s="131">
        <v>0</v>
      </c>
      <c r="N1724" s="131">
        <v>0</v>
      </c>
      <c r="P1724" s="132" t="s">
        <v>466</v>
      </c>
    </row>
    <row r="1725" spans="1:16" x14ac:dyDescent="0.2">
      <c r="A1725" s="120" t="s">
        <v>8258</v>
      </c>
      <c r="B1725" s="121" t="s">
        <v>8259</v>
      </c>
      <c r="C1725" s="131">
        <v>3186754560</v>
      </c>
      <c r="D1725" s="122" t="s">
        <v>909</v>
      </c>
      <c r="E1725" s="120" t="s">
        <v>932</v>
      </c>
      <c r="F1725" s="122" t="s">
        <v>926</v>
      </c>
      <c r="G1725" s="121" t="s">
        <v>1215</v>
      </c>
      <c r="H1725" s="122">
        <v>1</v>
      </c>
      <c r="I1725" s="123">
        <v>0</v>
      </c>
      <c r="J1725" s="120" t="s">
        <v>1514</v>
      </c>
      <c r="K1725" s="131">
        <v>0</v>
      </c>
      <c r="L1725" s="124">
        <v>42766</v>
      </c>
      <c r="M1725" s="131">
        <v>0</v>
      </c>
      <c r="N1725" s="131">
        <v>0</v>
      </c>
      <c r="P1725" s="132" t="s">
        <v>466</v>
      </c>
    </row>
    <row r="1726" spans="1:16" x14ac:dyDescent="0.2">
      <c r="A1726" s="120" t="s">
        <v>8260</v>
      </c>
      <c r="B1726" s="121" t="s">
        <v>8261</v>
      </c>
      <c r="C1726" s="131">
        <v>496088575</v>
      </c>
      <c r="D1726" s="122" t="s">
        <v>909</v>
      </c>
      <c r="E1726" s="120" t="s">
        <v>932</v>
      </c>
      <c r="F1726" s="122" t="s">
        <v>926</v>
      </c>
      <c r="G1726" s="121" t="s">
        <v>1215</v>
      </c>
      <c r="H1726" s="122">
        <v>1</v>
      </c>
      <c r="I1726" s="123">
        <v>0</v>
      </c>
      <c r="J1726" s="120" t="s">
        <v>1514</v>
      </c>
      <c r="K1726" s="131">
        <v>0</v>
      </c>
      <c r="L1726" s="124">
        <v>42766</v>
      </c>
      <c r="M1726" s="131">
        <v>0</v>
      </c>
      <c r="N1726" s="131">
        <v>0</v>
      </c>
      <c r="P1726" s="132" t="s">
        <v>466</v>
      </c>
    </row>
    <row r="1727" spans="1:16" x14ac:dyDescent="0.2">
      <c r="A1727" s="120" t="s">
        <v>8262</v>
      </c>
      <c r="B1727" s="121" t="s">
        <v>8263</v>
      </c>
      <c r="C1727" s="131">
        <v>423155745</v>
      </c>
      <c r="D1727" s="122" t="s">
        <v>909</v>
      </c>
      <c r="E1727" s="120" t="s">
        <v>932</v>
      </c>
      <c r="F1727" s="122" t="s">
        <v>926</v>
      </c>
      <c r="G1727" s="121" t="s">
        <v>1215</v>
      </c>
      <c r="H1727" s="122">
        <v>1</v>
      </c>
      <c r="I1727" s="123">
        <v>0</v>
      </c>
      <c r="J1727" s="120" t="s">
        <v>1514</v>
      </c>
      <c r="K1727" s="131">
        <v>0</v>
      </c>
      <c r="L1727" s="124">
        <v>42766</v>
      </c>
      <c r="M1727" s="131">
        <v>0</v>
      </c>
      <c r="N1727" s="131">
        <v>0</v>
      </c>
      <c r="P1727" s="132" t="s">
        <v>466</v>
      </c>
    </row>
    <row r="1728" spans="1:16" x14ac:dyDescent="0.2">
      <c r="A1728" s="120" t="s">
        <v>8264</v>
      </c>
      <c r="B1728" s="121" t="s">
        <v>8265</v>
      </c>
      <c r="C1728" s="131">
        <v>450969348.38</v>
      </c>
      <c r="D1728" s="122" t="s">
        <v>909</v>
      </c>
      <c r="E1728" s="120" t="s">
        <v>932</v>
      </c>
      <c r="F1728" s="122" t="s">
        <v>926</v>
      </c>
      <c r="G1728" s="121" t="s">
        <v>1215</v>
      </c>
      <c r="H1728" s="122">
        <v>1</v>
      </c>
      <c r="I1728" s="123">
        <v>0</v>
      </c>
      <c r="J1728" s="120" t="s">
        <v>1514</v>
      </c>
      <c r="K1728" s="131">
        <v>0</v>
      </c>
      <c r="L1728" s="124">
        <v>42766</v>
      </c>
      <c r="M1728" s="131">
        <v>0</v>
      </c>
      <c r="N1728" s="131">
        <v>0</v>
      </c>
      <c r="P1728" s="132" t="s">
        <v>466</v>
      </c>
    </row>
    <row r="1729" spans="1:16" x14ac:dyDescent="0.2">
      <c r="A1729" s="120" t="s">
        <v>8266</v>
      </c>
      <c r="B1729" s="121" t="s">
        <v>8267</v>
      </c>
      <c r="C1729" s="131">
        <v>371619438.60000002</v>
      </c>
      <c r="D1729" s="122" t="s">
        <v>909</v>
      </c>
      <c r="E1729" s="120" t="s">
        <v>932</v>
      </c>
      <c r="F1729" s="122" t="s">
        <v>926</v>
      </c>
      <c r="G1729" s="121" t="s">
        <v>1215</v>
      </c>
      <c r="H1729" s="122">
        <v>1</v>
      </c>
      <c r="I1729" s="123">
        <v>0</v>
      </c>
      <c r="J1729" s="120" t="s">
        <v>1514</v>
      </c>
      <c r="K1729" s="131">
        <v>0</v>
      </c>
      <c r="L1729" s="124">
        <v>42766</v>
      </c>
      <c r="M1729" s="131">
        <v>0</v>
      </c>
      <c r="N1729" s="131">
        <v>0</v>
      </c>
      <c r="P1729" s="132" t="s">
        <v>466</v>
      </c>
    </row>
    <row r="1730" spans="1:16" x14ac:dyDescent="0.2">
      <c r="A1730" s="120" t="s">
        <v>8268</v>
      </c>
      <c r="B1730" s="121" t="s">
        <v>8269</v>
      </c>
      <c r="C1730" s="131">
        <v>215837939.22</v>
      </c>
      <c r="D1730" s="122" t="s">
        <v>909</v>
      </c>
      <c r="E1730" s="120" t="s">
        <v>932</v>
      </c>
      <c r="F1730" s="122" t="s">
        <v>926</v>
      </c>
      <c r="G1730" s="121" t="s">
        <v>1215</v>
      </c>
      <c r="H1730" s="122">
        <v>1</v>
      </c>
      <c r="I1730" s="123">
        <v>0</v>
      </c>
      <c r="J1730" s="120" t="s">
        <v>1514</v>
      </c>
      <c r="K1730" s="131">
        <v>0</v>
      </c>
      <c r="L1730" s="124">
        <v>42766</v>
      </c>
      <c r="M1730" s="131">
        <v>0</v>
      </c>
      <c r="N1730" s="131">
        <v>0</v>
      </c>
      <c r="P1730" s="132" t="s">
        <v>466</v>
      </c>
    </row>
    <row r="1731" spans="1:16" x14ac:dyDescent="0.2">
      <c r="A1731" s="120" t="s">
        <v>8270</v>
      </c>
      <c r="B1731" s="121" t="s">
        <v>8271</v>
      </c>
      <c r="C1731" s="131">
        <v>325057137.07999998</v>
      </c>
      <c r="D1731" s="122" t="s">
        <v>909</v>
      </c>
      <c r="E1731" s="120" t="s">
        <v>932</v>
      </c>
      <c r="F1731" s="122" t="s">
        <v>926</v>
      </c>
      <c r="G1731" s="121" t="s">
        <v>1215</v>
      </c>
      <c r="H1731" s="122">
        <v>1</v>
      </c>
      <c r="I1731" s="123">
        <v>0</v>
      </c>
      <c r="J1731" s="120" t="s">
        <v>1514</v>
      </c>
      <c r="K1731" s="131">
        <v>0</v>
      </c>
      <c r="L1731" s="124">
        <v>42766</v>
      </c>
      <c r="M1731" s="131">
        <v>0</v>
      </c>
      <c r="N1731" s="131">
        <v>0</v>
      </c>
      <c r="P1731" s="132" t="s">
        <v>466</v>
      </c>
    </row>
    <row r="1732" spans="1:16" x14ac:dyDescent="0.2">
      <c r="A1732" s="120" t="s">
        <v>8272</v>
      </c>
      <c r="B1732" s="121" t="s">
        <v>8273</v>
      </c>
      <c r="C1732" s="131">
        <v>325057137.07999998</v>
      </c>
      <c r="D1732" s="122" t="s">
        <v>909</v>
      </c>
      <c r="E1732" s="120" t="s">
        <v>932</v>
      </c>
      <c r="F1732" s="122" t="s">
        <v>926</v>
      </c>
      <c r="G1732" s="121" t="s">
        <v>1215</v>
      </c>
      <c r="H1732" s="122">
        <v>1</v>
      </c>
      <c r="I1732" s="123">
        <v>0</v>
      </c>
      <c r="J1732" s="120" t="s">
        <v>1514</v>
      </c>
      <c r="K1732" s="131">
        <v>0</v>
      </c>
      <c r="L1732" s="124">
        <v>42766</v>
      </c>
      <c r="M1732" s="131">
        <v>0</v>
      </c>
      <c r="N1732" s="131">
        <v>0</v>
      </c>
      <c r="P1732" s="132" t="s">
        <v>466</v>
      </c>
    </row>
    <row r="1733" spans="1:16" x14ac:dyDescent="0.2">
      <c r="A1733" s="120" t="s">
        <v>8274</v>
      </c>
      <c r="B1733" s="121" t="s">
        <v>8275</v>
      </c>
      <c r="C1733" s="131">
        <v>174017701.47999999</v>
      </c>
      <c r="D1733" s="122" t="s">
        <v>909</v>
      </c>
      <c r="E1733" s="120" t="s">
        <v>932</v>
      </c>
      <c r="F1733" s="122" t="s">
        <v>926</v>
      </c>
      <c r="G1733" s="121" t="s">
        <v>1215</v>
      </c>
      <c r="H1733" s="122">
        <v>1</v>
      </c>
      <c r="I1733" s="123">
        <v>0</v>
      </c>
      <c r="J1733" s="120" t="s">
        <v>1514</v>
      </c>
      <c r="K1733" s="131">
        <v>0</v>
      </c>
      <c r="L1733" s="124">
        <v>42766</v>
      </c>
      <c r="M1733" s="131">
        <v>0</v>
      </c>
      <c r="N1733" s="131">
        <v>0</v>
      </c>
      <c r="P1733" s="132" t="s">
        <v>466</v>
      </c>
    </row>
    <row r="1734" spans="1:16" x14ac:dyDescent="0.2">
      <c r="A1734" s="120" t="s">
        <v>8276</v>
      </c>
      <c r="B1734" s="121" t="s">
        <v>8277</v>
      </c>
      <c r="C1734" s="131">
        <v>543099525.58000004</v>
      </c>
      <c r="D1734" s="122" t="s">
        <v>909</v>
      </c>
      <c r="E1734" s="120" t="s">
        <v>932</v>
      </c>
      <c r="F1734" s="122" t="s">
        <v>926</v>
      </c>
      <c r="G1734" s="121" t="s">
        <v>1215</v>
      </c>
      <c r="H1734" s="122">
        <v>1</v>
      </c>
      <c r="I1734" s="123">
        <v>0</v>
      </c>
      <c r="J1734" s="120" t="s">
        <v>1514</v>
      </c>
      <c r="K1734" s="131">
        <v>0</v>
      </c>
      <c r="L1734" s="124">
        <v>42766</v>
      </c>
      <c r="M1734" s="131">
        <v>0</v>
      </c>
      <c r="N1734" s="131">
        <v>0</v>
      </c>
      <c r="P1734" s="132" t="s">
        <v>466</v>
      </c>
    </row>
    <row r="1735" spans="1:16" x14ac:dyDescent="0.2">
      <c r="A1735" s="120" t="s">
        <v>8278</v>
      </c>
      <c r="B1735" s="121" t="s">
        <v>8279</v>
      </c>
      <c r="C1735" s="131">
        <v>543099525.58000004</v>
      </c>
      <c r="D1735" s="122" t="s">
        <v>909</v>
      </c>
      <c r="E1735" s="120" t="s">
        <v>932</v>
      </c>
      <c r="F1735" s="122" t="s">
        <v>926</v>
      </c>
      <c r="G1735" s="121" t="s">
        <v>1215</v>
      </c>
      <c r="H1735" s="122">
        <v>1</v>
      </c>
      <c r="I1735" s="123">
        <v>0</v>
      </c>
      <c r="J1735" s="120" t="s">
        <v>1514</v>
      </c>
      <c r="K1735" s="131">
        <v>0</v>
      </c>
      <c r="L1735" s="124">
        <v>42766</v>
      </c>
      <c r="M1735" s="131">
        <v>0</v>
      </c>
      <c r="N1735" s="131">
        <v>0</v>
      </c>
      <c r="P1735" s="132" t="s">
        <v>466</v>
      </c>
    </row>
    <row r="1736" spans="1:16" x14ac:dyDescent="0.2">
      <c r="A1736" s="120" t="s">
        <v>7863</v>
      </c>
      <c r="B1736" s="121" t="s">
        <v>8280</v>
      </c>
      <c r="C1736" s="131">
        <v>307620443.19</v>
      </c>
      <c r="D1736" s="122" t="s">
        <v>909</v>
      </c>
      <c r="E1736" s="120" t="s">
        <v>3810</v>
      </c>
      <c r="F1736" s="122" t="s">
        <v>926</v>
      </c>
      <c r="G1736" s="121" t="s">
        <v>1215</v>
      </c>
      <c r="H1736" s="122">
        <v>1</v>
      </c>
      <c r="I1736" s="123">
        <v>0</v>
      </c>
      <c r="J1736" s="120" t="s">
        <v>1514</v>
      </c>
      <c r="K1736" s="131">
        <v>0</v>
      </c>
      <c r="L1736" s="124">
        <v>42766</v>
      </c>
      <c r="M1736" s="131">
        <v>0</v>
      </c>
      <c r="N1736" s="131">
        <v>0</v>
      </c>
      <c r="P1736" s="132" t="s">
        <v>466</v>
      </c>
    </row>
    <row r="1737" spans="1:16" x14ac:dyDescent="0.2">
      <c r="A1737" s="120" t="s">
        <v>8281</v>
      </c>
      <c r="B1737" s="121" t="s">
        <v>8282</v>
      </c>
      <c r="C1737" s="131">
        <v>185686882.74000001</v>
      </c>
      <c r="D1737" s="122" t="s">
        <v>909</v>
      </c>
      <c r="E1737" s="120" t="s">
        <v>3810</v>
      </c>
      <c r="F1737" s="122" t="s">
        <v>926</v>
      </c>
      <c r="G1737" s="121" t="s">
        <v>1215</v>
      </c>
      <c r="H1737" s="122">
        <v>1</v>
      </c>
      <c r="I1737" s="123">
        <v>0</v>
      </c>
      <c r="J1737" s="120" t="s">
        <v>1514</v>
      </c>
      <c r="K1737" s="131">
        <v>0</v>
      </c>
      <c r="L1737" s="124">
        <v>42766</v>
      </c>
      <c r="M1737" s="131">
        <v>0</v>
      </c>
      <c r="N1737" s="131">
        <v>0</v>
      </c>
      <c r="P1737" s="132" t="s">
        <v>466</v>
      </c>
    </row>
    <row r="1738" spans="1:16" x14ac:dyDescent="0.2">
      <c r="A1738" s="120" t="s">
        <v>8283</v>
      </c>
      <c r="B1738" s="121" t="s">
        <v>8284</v>
      </c>
      <c r="C1738" s="131">
        <v>371619438.60000002</v>
      </c>
      <c r="D1738" s="122" t="s">
        <v>909</v>
      </c>
      <c r="E1738" s="120" t="s">
        <v>932</v>
      </c>
      <c r="F1738" s="122" t="s">
        <v>926</v>
      </c>
      <c r="G1738" s="121" t="s">
        <v>1215</v>
      </c>
      <c r="H1738" s="122">
        <v>1</v>
      </c>
      <c r="I1738" s="123">
        <v>0</v>
      </c>
      <c r="J1738" s="120" t="s">
        <v>1514</v>
      </c>
      <c r="K1738" s="131">
        <v>0</v>
      </c>
      <c r="L1738" s="124">
        <v>42766</v>
      </c>
      <c r="M1738" s="131">
        <v>0</v>
      </c>
      <c r="N1738" s="131">
        <v>0</v>
      </c>
      <c r="P1738" s="132" t="s">
        <v>466</v>
      </c>
    </row>
    <row r="1739" spans="1:16" x14ac:dyDescent="0.2">
      <c r="A1739" s="120" t="s">
        <v>8285</v>
      </c>
      <c r="B1739" s="121" t="s">
        <v>8286</v>
      </c>
      <c r="C1739" s="131">
        <v>371619438.60000002</v>
      </c>
      <c r="D1739" s="122" t="s">
        <v>909</v>
      </c>
      <c r="E1739" s="120" t="s">
        <v>932</v>
      </c>
      <c r="F1739" s="122" t="s">
        <v>926</v>
      </c>
      <c r="G1739" s="121" t="s">
        <v>1215</v>
      </c>
      <c r="H1739" s="122">
        <v>1</v>
      </c>
      <c r="I1739" s="123">
        <v>0</v>
      </c>
      <c r="J1739" s="120" t="s">
        <v>1514</v>
      </c>
      <c r="K1739" s="131">
        <v>0</v>
      </c>
      <c r="L1739" s="124">
        <v>42766</v>
      </c>
      <c r="M1739" s="131">
        <v>0</v>
      </c>
      <c r="N1739" s="131">
        <v>0</v>
      </c>
      <c r="P1739" s="132" t="s">
        <v>466</v>
      </c>
    </row>
    <row r="1740" spans="1:16" x14ac:dyDescent="0.2">
      <c r="A1740" s="120" t="s">
        <v>8287</v>
      </c>
      <c r="B1740" s="121" t="s">
        <v>8288</v>
      </c>
      <c r="C1740" s="131">
        <v>360997934.77999997</v>
      </c>
      <c r="D1740" s="122" t="s">
        <v>909</v>
      </c>
      <c r="E1740" s="120" t="s">
        <v>932</v>
      </c>
      <c r="F1740" s="122" t="s">
        <v>926</v>
      </c>
      <c r="G1740" s="121" t="s">
        <v>1215</v>
      </c>
      <c r="H1740" s="122">
        <v>1</v>
      </c>
      <c r="I1740" s="123">
        <v>0</v>
      </c>
      <c r="J1740" s="120" t="s">
        <v>1514</v>
      </c>
      <c r="K1740" s="131">
        <v>0</v>
      </c>
      <c r="L1740" s="124">
        <v>42766</v>
      </c>
      <c r="M1740" s="131">
        <v>0</v>
      </c>
      <c r="N1740" s="131">
        <v>0</v>
      </c>
      <c r="P1740" s="132" t="s">
        <v>466</v>
      </c>
    </row>
    <row r="1741" spans="1:16" x14ac:dyDescent="0.2">
      <c r="A1741" s="120" t="s">
        <v>8289</v>
      </c>
      <c r="B1741" s="121" t="s">
        <v>8290</v>
      </c>
      <c r="C1741" s="131">
        <v>308836485.82999998</v>
      </c>
      <c r="D1741" s="122" t="s">
        <v>909</v>
      </c>
      <c r="E1741" s="120" t="s">
        <v>932</v>
      </c>
      <c r="F1741" s="122" t="s">
        <v>926</v>
      </c>
      <c r="G1741" s="121" t="s">
        <v>1215</v>
      </c>
      <c r="H1741" s="122">
        <v>1</v>
      </c>
      <c r="I1741" s="123">
        <v>0</v>
      </c>
      <c r="J1741" s="120" t="s">
        <v>1514</v>
      </c>
      <c r="K1741" s="131">
        <v>0</v>
      </c>
      <c r="L1741" s="124">
        <v>42766</v>
      </c>
      <c r="M1741" s="131">
        <v>0</v>
      </c>
      <c r="N1741" s="131">
        <v>0</v>
      </c>
      <c r="P1741" s="132" t="s">
        <v>466</v>
      </c>
    </row>
    <row r="1742" spans="1:16" x14ac:dyDescent="0.2">
      <c r="A1742" s="120" t="s">
        <v>8291</v>
      </c>
      <c r="B1742" s="121" t="s">
        <v>8292</v>
      </c>
      <c r="C1742" s="131">
        <v>276907675.24000001</v>
      </c>
      <c r="D1742" s="122" t="s">
        <v>909</v>
      </c>
      <c r="E1742" s="120" t="s">
        <v>932</v>
      </c>
      <c r="F1742" s="122" t="s">
        <v>926</v>
      </c>
      <c r="G1742" s="121" t="s">
        <v>1215</v>
      </c>
      <c r="H1742" s="122">
        <v>1</v>
      </c>
      <c r="I1742" s="123">
        <v>0</v>
      </c>
      <c r="J1742" s="120" t="s">
        <v>1514</v>
      </c>
      <c r="K1742" s="131">
        <v>0</v>
      </c>
      <c r="L1742" s="124">
        <v>42766</v>
      </c>
      <c r="M1742" s="131">
        <v>0</v>
      </c>
      <c r="N1742" s="131">
        <v>0</v>
      </c>
      <c r="P1742" s="132" t="s">
        <v>466</v>
      </c>
    </row>
    <row r="1743" spans="1:16" x14ac:dyDescent="0.2">
      <c r="A1743" s="120" t="s">
        <v>8293</v>
      </c>
      <c r="B1743" s="121" t="s">
        <v>8294</v>
      </c>
      <c r="C1743" s="131">
        <v>543099525.58000004</v>
      </c>
      <c r="D1743" s="122" t="s">
        <v>909</v>
      </c>
      <c r="E1743" s="120" t="s">
        <v>932</v>
      </c>
      <c r="F1743" s="122" t="s">
        <v>926</v>
      </c>
      <c r="G1743" s="121" t="s">
        <v>1215</v>
      </c>
      <c r="H1743" s="122">
        <v>1</v>
      </c>
      <c r="I1743" s="123">
        <v>0</v>
      </c>
      <c r="J1743" s="120" t="s">
        <v>1514</v>
      </c>
      <c r="K1743" s="131">
        <v>0</v>
      </c>
      <c r="L1743" s="124">
        <v>42766</v>
      </c>
      <c r="M1743" s="131">
        <v>0</v>
      </c>
      <c r="N1743" s="131">
        <v>0</v>
      </c>
      <c r="P1743" s="132" t="s">
        <v>466</v>
      </c>
    </row>
    <row r="1744" spans="1:16" x14ac:dyDescent="0.2">
      <c r="A1744" s="120" t="s">
        <v>8295</v>
      </c>
      <c r="B1744" s="121" t="s">
        <v>8296</v>
      </c>
      <c r="C1744" s="131">
        <v>422411235.57999998</v>
      </c>
      <c r="D1744" s="122" t="s">
        <v>909</v>
      </c>
      <c r="E1744" s="120" t="s">
        <v>932</v>
      </c>
      <c r="F1744" s="122" t="s">
        <v>926</v>
      </c>
      <c r="G1744" s="121" t="s">
        <v>1215</v>
      </c>
      <c r="H1744" s="122">
        <v>1</v>
      </c>
      <c r="I1744" s="123">
        <v>0</v>
      </c>
      <c r="J1744" s="120" t="s">
        <v>1514</v>
      </c>
      <c r="K1744" s="131">
        <v>0</v>
      </c>
      <c r="L1744" s="124">
        <v>42766</v>
      </c>
      <c r="M1744" s="131">
        <v>0</v>
      </c>
      <c r="N1744" s="131">
        <v>0</v>
      </c>
      <c r="P1744" s="132" t="s">
        <v>466</v>
      </c>
    </row>
    <row r="1745" spans="1:16" x14ac:dyDescent="0.2">
      <c r="A1745" s="120" t="s">
        <v>8297</v>
      </c>
      <c r="B1745" s="121" t="s">
        <v>8298</v>
      </c>
      <c r="C1745" s="131">
        <v>422411235.57999998</v>
      </c>
      <c r="D1745" s="122" t="s">
        <v>909</v>
      </c>
      <c r="E1745" s="120" t="s">
        <v>932</v>
      </c>
      <c r="F1745" s="122" t="s">
        <v>926</v>
      </c>
      <c r="G1745" s="121" t="s">
        <v>1215</v>
      </c>
      <c r="H1745" s="122">
        <v>1</v>
      </c>
      <c r="I1745" s="123">
        <v>0</v>
      </c>
      <c r="J1745" s="120" t="s">
        <v>1514</v>
      </c>
      <c r="K1745" s="131">
        <v>0</v>
      </c>
      <c r="L1745" s="124">
        <v>42766</v>
      </c>
      <c r="M1745" s="131">
        <v>0</v>
      </c>
      <c r="N1745" s="131">
        <v>0</v>
      </c>
      <c r="P1745" s="132" t="s">
        <v>466</v>
      </c>
    </row>
    <row r="1746" spans="1:16" x14ac:dyDescent="0.2">
      <c r="A1746" s="120" t="s">
        <v>8299</v>
      </c>
      <c r="B1746" s="121" t="s">
        <v>8300</v>
      </c>
      <c r="C1746" s="131">
        <v>307620443.19</v>
      </c>
      <c r="D1746" s="122" t="s">
        <v>909</v>
      </c>
      <c r="E1746" s="120" t="s">
        <v>3810</v>
      </c>
      <c r="F1746" s="122" t="s">
        <v>926</v>
      </c>
      <c r="G1746" s="121" t="s">
        <v>1215</v>
      </c>
      <c r="H1746" s="122">
        <v>1</v>
      </c>
      <c r="I1746" s="123">
        <v>0</v>
      </c>
      <c r="J1746" s="120" t="s">
        <v>1514</v>
      </c>
      <c r="K1746" s="131">
        <v>0</v>
      </c>
      <c r="L1746" s="124">
        <v>42766</v>
      </c>
      <c r="M1746" s="131">
        <v>0</v>
      </c>
      <c r="N1746" s="131">
        <v>0</v>
      </c>
      <c r="P1746" s="132" t="s">
        <v>466</v>
      </c>
    </row>
    <row r="1747" spans="1:16" x14ac:dyDescent="0.2">
      <c r="A1747" s="120" t="s">
        <v>8301</v>
      </c>
      <c r="B1747" s="121" t="s">
        <v>8302</v>
      </c>
      <c r="C1747" s="131">
        <v>371619438.60000002</v>
      </c>
      <c r="D1747" s="122" t="s">
        <v>909</v>
      </c>
      <c r="E1747" s="120" t="s">
        <v>932</v>
      </c>
      <c r="F1747" s="122" t="s">
        <v>926</v>
      </c>
      <c r="G1747" s="121" t="s">
        <v>1215</v>
      </c>
      <c r="H1747" s="122">
        <v>1</v>
      </c>
      <c r="I1747" s="123">
        <v>0</v>
      </c>
      <c r="J1747" s="120" t="s">
        <v>1514</v>
      </c>
      <c r="K1747" s="131">
        <v>0</v>
      </c>
      <c r="L1747" s="124">
        <v>42766</v>
      </c>
      <c r="M1747" s="131">
        <v>0</v>
      </c>
      <c r="N1747" s="131">
        <v>0</v>
      </c>
      <c r="P1747" s="132" t="s">
        <v>466</v>
      </c>
    </row>
    <row r="1748" spans="1:16" x14ac:dyDescent="0.2">
      <c r="A1748" s="120" t="s">
        <v>8303</v>
      </c>
      <c r="B1748" s="121" t="s">
        <v>8304</v>
      </c>
      <c r="C1748" s="131">
        <v>371619438.60000002</v>
      </c>
      <c r="D1748" s="122" t="s">
        <v>909</v>
      </c>
      <c r="E1748" s="120" t="s">
        <v>932</v>
      </c>
      <c r="F1748" s="122" t="s">
        <v>926</v>
      </c>
      <c r="G1748" s="121" t="s">
        <v>1215</v>
      </c>
      <c r="H1748" s="122">
        <v>1</v>
      </c>
      <c r="I1748" s="123">
        <v>0</v>
      </c>
      <c r="J1748" s="120" t="s">
        <v>1514</v>
      </c>
      <c r="K1748" s="131">
        <v>0</v>
      </c>
      <c r="L1748" s="124">
        <v>42766</v>
      </c>
      <c r="M1748" s="131">
        <v>0</v>
      </c>
      <c r="N1748" s="131">
        <v>0</v>
      </c>
      <c r="P1748" s="132" t="s">
        <v>466</v>
      </c>
    </row>
    <row r="1749" spans="1:16" x14ac:dyDescent="0.2">
      <c r="A1749" s="120" t="s">
        <v>8305</v>
      </c>
      <c r="B1749" s="121" t="s">
        <v>8306</v>
      </c>
      <c r="C1749" s="131">
        <v>371619438.60000002</v>
      </c>
      <c r="D1749" s="122" t="s">
        <v>909</v>
      </c>
      <c r="E1749" s="120" t="s">
        <v>932</v>
      </c>
      <c r="F1749" s="122" t="s">
        <v>926</v>
      </c>
      <c r="G1749" s="121" t="s">
        <v>1215</v>
      </c>
      <c r="H1749" s="122">
        <v>1</v>
      </c>
      <c r="I1749" s="123">
        <v>0</v>
      </c>
      <c r="J1749" s="120" t="s">
        <v>1514</v>
      </c>
      <c r="K1749" s="131">
        <v>0</v>
      </c>
      <c r="L1749" s="124">
        <v>42766</v>
      </c>
      <c r="M1749" s="131">
        <v>0</v>
      </c>
      <c r="N1749" s="131">
        <v>0</v>
      </c>
      <c r="P1749" s="132" t="s">
        <v>466</v>
      </c>
    </row>
    <row r="1750" spans="1:16" x14ac:dyDescent="0.2">
      <c r="A1750" s="120" t="s">
        <v>8307</v>
      </c>
      <c r="B1750" s="121" t="s">
        <v>8308</v>
      </c>
      <c r="C1750" s="131">
        <v>300831611.81</v>
      </c>
      <c r="D1750" s="122" t="s">
        <v>909</v>
      </c>
      <c r="E1750" s="120" t="s">
        <v>932</v>
      </c>
      <c r="F1750" s="122" t="s">
        <v>926</v>
      </c>
      <c r="G1750" s="121" t="s">
        <v>1215</v>
      </c>
      <c r="H1750" s="122">
        <v>1</v>
      </c>
      <c r="I1750" s="123">
        <v>0</v>
      </c>
      <c r="J1750" s="120" t="s">
        <v>1514</v>
      </c>
      <c r="K1750" s="131">
        <v>0</v>
      </c>
      <c r="L1750" s="124">
        <v>42766</v>
      </c>
      <c r="M1750" s="131">
        <v>0</v>
      </c>
      <c r="N1750" s="131">
        <v>0</v>
      </c>
      <c r="P1750" s="132" t="s">
        <v>466</v>
      </c>
    </row>
    <row r="1751" spans="1:16" x14ac:dyDescent="0.2">
      <c r="A1751" s="120" t="s">
        <v>8309</v>
      </c>
      <c r="B1751" s="121" t="s">
        <v>8310</v>
      </c>
      <c r="C1751" s="131">
        <v>926715591.67999995</v>
      </c>
      <c r="D1751" s="122" t="s">
        <v>909</v>
      </c>
      <c r="E1751" s="120" t="s">
        <v>932</v>
      </c>
      <c r="F1751" s="122" t="s">
        <v>926</v>
      </c>
      <c r="G1751" s="121" t="s">
        <v>1215</v>
      </c>
      <c r="H1751" s="122">
        <v>1</v>
      </c>
      <c r="I1751" s="123">
        <v>0</v>
      </c>
      <c r="J1751" s="120" t="s">
        <v>1514</v>
      </c>
      <c r="K1751" s="131">
        <v>0</v>
      </c>
      <c r="L1751" s="124">
        <v>42766</v>
      </c>
      <c r="M1751" s="131">
        <v>0</v>
      </c>
      <c r="N1751" s="131">
        <v>0</v>
      </c>
      <c r="P1751" s="132" t="s">
        <v>466</v>
      </c>
    </row>
    <row r="1752" spans="1:16" x14ac:dyDescent="0.2">
      <c r="A1752" s="120" t="s">
        <v>8311</v>
      </c>
      <c r="B1752" s="121" t="s">
        <v>8312</v>
      </c>
      <c r="C1752" s="131">
        <v>109407106.63</v>
      </c>
      <c r="D1752" s="122" t="s">
        <v>909</v>
      </c>
      <c r="E1752" s="120" t="s">
        <v>932</v>
      </c>
      <c r="F1752" s="122" t="s">
        <v>926</v>
      </c>
      <c r="G1752" s="121" t="s">
        <v>1215</v>
      </c>
      <c r="H1752" s="122">
        <v>1</v>
      </c>
      <c r="I1752" s="123">
        <v>0</v>
      </c>
      <c r="J1752" s="120" t="s">
        <v>1514</v>
      </c>
      <c r="K1752" s="131">
        <v>0</v>
      </c>
      <c r="L1752" s="124">
        <v>42766</v>
      </c>
      <c r="M1752" s="131">
        <v>0</v>
      </c>
      <c r="N1752" s="131">
        <v>0</v>
      </c>
      <c r="P1752" s="132" t="s">
        <v>466</v>
      </c>
    </row>
    <row r="1753" spans="1:16" x14ac:dyDescent="0.2">
      <c r="A1753" s="120" t="s">
        <v>8313</v>
      </c>
      <c r="B1753" s="121" t="s">
        <v>8314</v>
      </c>
      <c r="C1753" s="131">
        <v>543099525.58000004</v>
      </c>
      <c r="D1753" s="122" t="s">
        <v>909</v>
      </c>
      <c r="E1753" s="120" t="s">
        <v>932</v>
      </c>
      <c r="F1753" s="122" t="s">
        <v>926</v>
      </c>
      <c r="G1753" s="121" t="s">
        <v>1215</v>
      </c>
      <c r="H1753" s="122">
        <v>1</v>
      </c>
      <c r="I1753" s="123">
        <v>0</v>
      </c>
      <c r="J1753" s="120" t="s">
        <v>1514</v>
      </c>
      <c r="K1753" s="131">
        <v>0</v>
      </c>
      <c r="L1753" s="124">
        <v>42766</v>
      </c>
      <c r="M1753" s="131">
        <v>0</v>
      </c>
      <c r="N1753" s="131">
        <v>0</v>
      </c>
      <c r="P1753" s="132" t="s">
        <v>466</v>
      </c>
    </row>
    <row r="1754" spans="1:16" x14ac:dyDescent="0.2">
      <c r="A1754" s="120" t="s">
        <v>8315</v>
      </c>
      <c r="B1754" s="121" t="s">
        <v>8316</v>
      </c>
      <c r="C1754" s="131">
        <v>602841050.28999996</v>
      </c>
      <c r="D1754" s="122" t="s">
        <v>909</v>
      </c>
      <c r="E1754" s="120" t="s">
        <v>932</v>
      </c>
      <c r="F1754" s="122" t="s">
        <v>926</v>
      </c>
      <c r="G1754" s="121" t="s">
        <v>1215</v>
      </c>
      <c r="H1754" s="122">
        <v>1</v>
      </c>
      <c r="I1754" s="123">
        <v>0</v>
      </c>
      <c r="J1754" s="120" t="s">
        <v>1514</v>
      </c>
      <c r="K1754" s="131">
        <v>0</v>
      </c>
      <c r="L1754" s="124">
        <v>42766</v>
      </c>
      <c r="M1754" s="131">
        <v>0</v>
      </c>
      <c r="N1754" s="131">
        <v>0</v>
      </c>
      <c r="P1754" s="132" t="s">
        <v>466</v>
      </c>
    </row>
    <row r="1755" spans="1:16" x14ac:dyDescent="0.2">
      <c r="A1755" s="120" t="s">
        <v>8317</v>
      </c>
      <c r="B1755" s="121" t="s">
        <v>8318</v>
      </c>
      <c r="C1755" s="131">
        <v>69737528.099999994</v>
      </c>
      <c r="D1755" s="122" t="s">
        <v>909</v>
      </c>
      <c r="E1755" s="120" t="s">
        <v>932</v>
      </c>
      <c r="F1755" s="122" t="s">
        <v>926</v>
      </c>
      <c r="G1755" s="121" t="s">
        <v>1215</v>
      </c>
      <c r="H1755" s="122">
        <v>1</v>
      </c>
      <c r="I1755" s="123">
        <v>0</v>
      </c>
      <c r="J1755" s="120" t="s">
        <v>1514</v>
      </c>
      <c r="K1755" s="131">
        <v>0</v>
      </c>
      <c r="L1755" s="124">
        <v>42766</v>
      </c>
      <c r="M1755" s="131">
        <v>0</v>
      </c>
      <c r="N1755" s="131">
        <v>0</v>
      </c>
      <c r="P1755" s="132" t="s">
        <v>466</v>
      </c>
    </row>
    <row r="1756" spans="1:16" x14ac:dyDescent="0.2">
      <c r="A1756" s="120" t="s">
        <v>8319</v>
      </c>
      <c r="B1756" s="121" t="s">
        <v>8320</v>
      </c>
      <c r="C1756" s="131">
        <v>371619438.60000002</v>
      </c>
      <c r="D1756" s="122" t="s">
        <v>909</v>
      </c>
      <c r="E1756" s="120" t="s">
        <v>932</v>
      </c>
      <c r="F1756" s="122" t="s">
        <v>926</v>
      </c>
      <c r="G1756" s="121" t="s">
        <v>1215</v>
      </c>
      <c r="H1756" s="122">
        <v>1</v>
      </c>
      <c r="I1756" s="123">
        <v>0</v>
      </c>
      <c r="J1756" s="120" t="s">
        <v>1514</v>
      </c>
      <c r="K1756" s="131">
        <v>0</v>
      </c>
      <c r="L1756" s="124">
        <v>42766</v>
      </c>
      <c r="M1756" s="131">
        <v>0</v>
      </c>
      <c r="N1756" s="131">
        <v>0</v>
      </c>
      <c r="P1756" s="132" t="s">
        <v>466</v>
      </c>
    </row>
    <row r="1757" spans="1:16" x14ac:dyDescent="0.2">
      <c r="A1757" s="120" t="s">
        <v>8321</v>
      </c>
      <c r="B1757" s="121" t="s">
        <v>8322</v>
      </c>
      <c r="C1757" s="131">
        <v>310866075.44</v>
      </c>
      <c r="D1757" s="122" t="s">
        <v>909</v>
      </c>
      <c r="E1757" s="120" t="s">
        <v>932</v>
      </c>
      <c r="F1757" s="122" t="s">
        <v>926</v>
      </c>
      <c r="G1757" s="121" t="s">
        <v>1215</v>
      </c>
      <c r="H1757" s="122">
        <v>1</v>
      </c>
      <c r="I1757" s="123">
        <v>0</v>
      </c>
      <c r="J1757" s="120" t="s">
        <v>1514</v>
      </c>
      <c r="K1757" s="131">
        <v>0</v>
      </c>
      <c r="L1757" s="124">
        <v>42766</v>
      </c>
      <c r="M1757" s="131">
        <v>0</v>
      </c>
      <c r="N1757" s="131">
        <v>0</v>
      </c>
      <c r="P1757" s="132" t="s">
        <v>466</v>
      </c>
    </row>
    <row r="1758" spans="1:16" x14ac:dyDescent="0.2">
      <c r="A1758" s="120" t="s">
        <v>8323</v>
      </c>
      <c r="B1758" s="121" t="s">
        <v>8324</v>
      </c>
      <c r="C1758" s="131">
        <v>523237177.69999999</v>
      </c>
      <c r="D1758" s="122" t="s">
        <v>909</v>
      </c>
      <c r="E1758" s="120" t="s">
        <v>932</v>
      </c>
      <c r="F1758" s="122" t="s">
        <v>926</v>
      </c>
      <c r="G1758" s="121" t="s">
        <v>1215</v>
      </c>
      <c r="H1758" s="122">
        <v>1</v>
      </c>
      <c r="I1758" s="123">
        <v>0</v>
      </c>
      <c r="J1758" s="120" t="s">
        <v>1514</v>
      </c>
      <c r="K1758" s="131">
        <v>0</v>
      </c>
      <c r="L1758" s="124">
        <v>42766</v>
      </c>
      <c r="M1758" s="131">
        <v>0</v>
      </c>
      <c r="N1758" s="131">
        <v>0</v>
      </c>
      <c r="P1758" s="132" t="s">
        <v>466</v>
      </c>
    </row>
    <row r="1759" spans="1:16" x14ac:dyDescent="0.2">
      <c r="A1759" s="120" t="s">
        <v>8325</v>
      </c>
      <c r="B1759" s="121" t="s">
        <v>8326</v>
      </c>
      <c r="C1759" s="131">
        <v>353336809.04000002</v>
      </c>
      <c r="D1759" s="122" t="s">
        <v>909</v>
      </c>
      <c r="E1759" s="120" t="s">
        <v>932</v>
      </c>
      <c r="F1759" s="122" t="s">
        <v>926</v>
      </c>
      <c r="G1759" s="121" t="s">
        <v>1215</v>
      </c>
      <c r="H1759" s="122">
        <v>1</v>
      </c>
      <c r="I1759" s="123">
        <v>0</v>
      </c>
      <c r="J1759" s="120" t="s">
        <v>1514</v>
      </c>
      <c r="K1759" s="131">
        <v>0</v>
      </c>
      <c r="L1759" s="124">
        <v>42766</v>
      </c>
      <c r="M1759" s="131">
        <v>0</v>
      </c>
      <c r="N1759" s="131">
        <v>0</v>
      </c>
      <c r="P1759" s="132" t="s">
        <v>466</v>
      </c>
    </row>
    <row r="1760" spans="1:16" x14ac:dyDescent="0.2">
      <c r="A1760" s="120" t="s">
        <v>8327</v>
      </c>
      <c r="B1760" s="121" t="s">
        <v>8328</v>
      </c>
      <c r="C1760" s="131">
        <v>204122763.66</v>
      </c>
      <c r="D1760" s="122" t="s">
        <v>909</v>
      </c>
      <c r="E1760" s="120" t="s">
        <v>932</v>
      </c>
      <c r="F1760" s="122" t="s">
        <v>926</v>
      </c>
      <c r="G1760" s="121" t="s">
        <v>1215</v>
      </c>
      <c r="H1760" s="122">
        <v>1</v>
      </c>
      <c r="I1760" s="123">
        <v>0</v>
      </c>
      <c r="J1760" s="120" t="s">
        <v>1514</v>
      </c>
      <c r="K1760" s="131">
        <v>0</v>
      </c>
      <c r="L1760" s="124">
        <v>42766</v>
      </c>
      <c r="M1760" s="131">
        <v>0</v>
      </c>
      <c r="N1760" s="131">
        <v>0</v>
      </c>
      <c r="P1760" s="132" t="s">
        <v>466</v>
      </c>
    </row>
    <row r="1761" spans="1:16" x14ac:dyDescent="0.2">
      <c r="A1761" s="120" t="s">
        <v>8329</v>
      </c>
      <c r="B1761" s="121" t="s">
        <v>8330</v>
      </c>
      <c r="C1761" s="131">
        <v>543099525.58000004</v>
      </c>
      <c r="D1761" s="122" t="s">
        <v>909</v>
      </c>
      <c r="E1761" s="120" t="s">
        <v>932</v>
      </c>
      <c r="F1761" s="122" t="s">
        <v>926</v>
      </c>
      <c r="G1761" s="121" t="s">
        <v>1215</v>
      </c>
      <c r="H1761" s="122">
        <v>1</v>
      </c>
      <c r="I1761" s="123">
        <v>0</v>
      </c>
      <c r="J1761" s="120" t="s">
        <v>1514</v>
      </c>
      <c r="K1761" s="131">
        <v>0</v>
      </c>
      <c r="L1761" s="124">
        <v>42766</v>
      </c>
      <c r="M1761" s="131">
        <v>0</v>
      </c>
      <c r="N1761" s="131">
        <v>0</v>
      </c>
      <c r="P1761" s="132" t="s">
        <v>466</v>
      </c>
    </row>
    <row r="1762" spans="1:16" x14ac:dyDescent="0.2">
      <c r="A1762" s="120" t="s">
        <v>8331</v>
      </c>
      <c r="B1762" s="121" t="s">
        <v>8332</v>
      </c>
      <c r="C1762" s="131">
        <v>543099525.58000004</v>
      </c>
      <c r="D1762" s="122" t="s">
        <v>909</v>
      </c>
      <c r="E1762" s="120" t="s">
        <v>932</v>
      </c>
      <c r="F1762" s="122" t="s">
        <v>926</v>
      </c>
      <c r="G1762" s="121" t="s">
        <v>1215</v>
      </c>
      <c r="H1762" s="122">
        <v>1</v>
      </c>
      <c r="I1762" s="123">
        <v>0</v>
      </c>
      <c r="J1762" s="120" t="s">
        <v>1514</v>
      </c>
      <c r="K1762" s="131">
        <v>0</v>
      </c>
      <c r="L1762" s="124">
        <v>42766</v>
      </c>
      <c r="M1762" s="131">
        <v>0</v>
      </c>
      <c r="N1762" s="131">
        <v>0</v>
      </c>
      <c r="P1762" s="132" t="s">
        <v>466</v>
      </c>
    </row>
    <row r="1763" spans="1:16" x14ac:dyDescent="0.2">
      <c r="A1763" s="120" t="s">
        <v>8333</v>
      </c>
      <c r="B1763" s="121" t="s">
        <v>8334</v>
      </c>
      <c r="C1763" s="131">
        <v>207582274.72</v>
      </c>
      <c r="D1763" s="122" t="s">
        <v>909</v>
      </c>
      <c r="E1763" s="120" t="s">
        <v>3810</v>
      </c>
      <c r="F1763" s="122" t="s">
        <v>926</v>
      </c>
      <c r="G1763" s="121" t="s">
        <v>1215</v>
      </c>
      <c r="H1763" s="122">
        <v>1</v>
      </c>
      <c r="I1763" s="123">
        <v>0</v>
      </c>
      <c r="J1763" s="120" t="s">
        <v>1514</v>
      </c>
      <c r="K1763" s="131">
        <v>0</v>
      </c>
      <c r="L1763" s="124">
        <v>42766</v>
      </c>
      <c r="M1763" s="131">
        <v>0</v>
      </c>
      <c r="N1763" s="131">
        <v>0</v>
      </c>
      <c r="P1763" s="132" t="s">
        <v>466</v>
      </c>
    </row>
    <row r="1764" spans="1:16" x14ac:dyDescent="0.2">
      <c r="A1764" s="120" t="s">
        <v>8335</v>
      </c>
      <c r="B1764" s="121" t="s">
        <v>8336</v>
      </c>
      <c r="C1764" s="131">
        <v>185686882.74000001</v>
      </c>
      <c r="D1764" s="122" t="s">
        <v>909</v>
      </c>
      <c r="E1764" s="120" t="s">
        <v>3810</v>
      </c>
      <c r="F1764" s="122" t="s">
        <v>926</v>
      </c>
      <c r="G1764" s="121" t="s">
        <v>1215</v>
      </c>
      <c r="H1764" s="122">
        <v>1</v>
      </c>
      <c r="I1764" s="123">
        <v>0</v>
      </c>
      <c r="J1764" s="120" t="s">
        <v>1514</v>
      </c>
      <c r="K1764" s="131">
        <v>0</v>
      </c>
      <c r="L1764" s="124">
        <v>42766</v>
      </c>
      <c r="M1764" s="131">
        <v>0</v>
      </c>
      <c r="N1764" s="131">
        <v>0</v>
      </c>
      <c r="P1764" s="132" t="s">
        <v>466</v>
      </c>
    </row>
    <row r="1765" spans="1:16" x14ac:dyDescent="0.2">
      <c r="A1765" s="120" t="s">
        <v>8337</v>
      </c>
      <c r="B1765" s="121" t="s">
        <v>8338</v>
      </c>
      <c r="C1765" s="131">
        <v>371619438.60000002</v>
      </c>
      <c r="D1765" s="122" t="s">
        <v>909</v>
      </c>
      <c r="E1765" s="120" t="s">
        <v>932</v>
      </c>
      <c r="F1765" s="122" t="s">
        <v>926</v>
      </c>
      <c r="G1765" s="121" t="s">
        <v>1215</v>
      </c>
      <c r="H1765" s="122">
        <v>1</v>
      </c>
      <c r="I1765" s="123">
        <v>0</v>
      </c>
      <c r="J1765" s="120" t="s">
        <v>1514</v>
      </c>
      <c r="K1765" s="131">
        <v>0</v>
      </c>
      <c r="L1765" s="124">
        <v>42766</v>
      </c>
      <c r="M1765" s="131">
        <v>0</v>
      </c>
      <c r="N1765" s="131">
        <v>0</v>
      </c>
      <c r="P1765" s="132" t="s">
        <v>466</v>
      </c>
    </row>
    <row r="1766" spans="1:16" x14ac:dyDescent="0.2">
      <c r="A1766" s="120" t="s">
        <v>8339</v>
      </c>
      <c r="B1766" s="121" t="s">
        <v>8340</v>
      </c>
      <c r="C1766" s="131">
        <v>371619438.60000002</v>
      </c>
      <c r="D1766" s="122" t="s">
        <v>909</v>
      </c>
      <c r="E1766" s="120" t="s">
        <v>932</v>
      </c>
      <c r="F1766" s="122" t="s">
        <v>926</v>
      </c>
      <c r="G1766" s="121" t="s">
        <v>1215</v>
      </c>
      <c r="H1766" s="122">
        <v>1</v>
      </c>
      <c r="I1766" s="123">
        <v>0</v>
      </c>
      <c r="J1766" s="120" t="s">
        <v>1514</v>
      </c>
      <c r="K1766" s="131">
        <v>0</v>
      </c>
      <c r="L1766" s="124">
        <v>42766</v>
      </c>
      <c r="M1766" s="131">
        <v>0</v>
      </c>
      <c r="N1766" s="131">
        <v>0</v>
      </c>
      <c r="P1766" s="132" t="s">
        <v>466</v>
      </c>
    </row>
    <row r="1767" spans="1:16" x14ac:dyDescent="0.2">
      <c r="A1767" s="120" t="s">
        <v>8341</v>
      </c>
      <c r="B1767" s="121" t="s">
        <v>8342</v>
      </c>
      <c r="C1767" s="131">
        <v>325057137.07999998</v>
      </c>
      <c r="D1767" s="122" t="s">
        <v>909</v>
      </c>
      <c r="E1767" s="120" t="s">
        <v>932</v>
      </c>
      <c r="F1767" s="122" t="s">
        <v>926</v>
      </c>
      <c r="G1767" s="121" t="s">
        <v>1215</v>
      </c>
      <c r="H1767" s="122">
        <v>1</v>
      </c>
      <c r="I1767" s="123">
        <v>0</v>
      </c>
      <c r="J1767" s="120" t="s">
        <v>1514</v>
      </c>
      <c r="K1767" s="131">
        <v>0</v>
      </c>
      <c r="L1767" s="124">
        <v>42766</v>
      </c>
      <c r="M1767" s="131">
        <v>0</v>
      </c>
      <c r="N1767" s="131">
        <v>0</v>
      </c>
      <c r="P1767" s="132" t="s">
        <v>466</v>
      </c>
    </row>
    <row r="1768" spans="1:16" x14ac:dyDescent="0.2">
      <c r="A1768" s="120" t="s">
        <v>8343</v>
      </c>
      <c r="B1768" s="121" t="s">
        <v>8344</v>
      </c>
      <c r="C1768" s="131">
        <v>325057137.07999998</v>
      </c>
      <c r="D1768" s="122" t="s">
        <v>909</v>
      </c>
      <c r="E1768" s="120" t="s">
        <v>932</v>
      </c>
      <c r="F1768" s="122" t="s">
        <v>926</v>
      </c>
      <c r="G1768" s="121" t="s">
        <v>1215</v>
      </c>
      <c r="H1768" s="122">
        <v>1</v>
      </c>
      <c r="I1768" s="123">
        <v>0</v>
      </c>
      <c r="J1768" s="120" t="s">
        <v>1514</v>
      </c>
      <c r="K1768" s="131">
        <v>0</v>
      </c>
      <c r="L1768" s="124">
        <v>42766</v>
      </c>
      <c r="M1768" s="131">
        <v>0</v>
      </c>
      <c r="N1768" s="131">
        <v>0</v>
      </c>
      <c r="P1768" s="132" t="s">
        <v>466</v>
      </c>
    </row>
    <row r="1769" spans="1:16" x14ac:dyDescent="0.2">
      <c r="A1769" s="120" t="s">
        <v>8345</v>
      </c>
      <c r="B1769" s="121" t="s">
        <v>8346</v>
      </c>
      <c r="C1769" s="131">
        <v>276907675.24000001</v>
      </c>
      <c r="D1769" s="122" t="s">
        <v>909</v>
      </c>
      <c r="E1769" s="120" t="s">
        <v>932</v>
      </c>
      <c r="F1769" s="122" t="s">
        <v>926</v>
      </c>
      <c r="G1769" s="121" t="s">
        <v>1215</v>
      </c>
      <c r="H1769" s="122">
        <v>1</v>
      </c>
      <c r="I1769" s="123">
        <v>0</v>
      </c>
      <c r="J1769" s="120" t="s">
        <v>1514</v>
      </c>
      <c r="K1769" s="131">
        <v>0</v>
      </c>
      <c r="L1769" s="124">
        <v>42766</v>
      </c>
      <c r="M1769" s="131">
        <v>0</v>
      </c>
      <c r="N1769" s="131">
        <v>0</v>
      </c>
      <c r="P1769" s="132" t="s">
        <v>466</v>
      </c>
    </row>
    <row r="1770" spans="1:16" x14ac:dyDescent="0.2">
      <c r="A1770" s="120" t="s">
        <v>8347</v>
      </c>
      <c r="B1770" s="121" t="s">
        <v>8348</v>
      </c>
      <c r="C1770" s="131">
        <v>543099525.58000004</v>
      </c>
      <c r="D1770" s="122" t="s">
        <v>909</v>
      </c>
      <c r="E1770" s="120" t="s">
        <v>932</v>
      </c>
      <c r="F1770" s="122" t="s">
        <v>926</v>
      </c>
      <c r="G1770" s="121" t="s">
        <v>1215</v>
      </c>
      <c r="H1770" s="122">
        <v>1</v>
      </c>
      <c r="I1770" s="123">
        <v>0</v>
      </c>
      <c r="J1770" s="120" t="s">
        <v>1514</v>
      </c>
      <c r="K1770" s="131">
        <v>0</v>
      </c>
      <c r="L1770" s="124">
        <v>42766</v>
      </c>
      <c r="M1770" s="131">
        <v>0</v>
      </c>
      <c r="N1770" s="131">
        <v>0</v>
      </c>
      <c r="P1770" s="132" t="s">
        <v>466</v>
      </c>
    </row>
    <row r="1771" spans="1:16" x14ac:dyDescent="0.2">
      <c r="A1771" s="120" t="s">
        <v>8349</v>
      </c>
      <c r="B1771" s="121" t="s">
        <v>8350</v>
      </c>
      <c r="C1771" s="131">
        <v>422411235.57999998</v>
      </c>
      <c r="D1771" s="122" t="s">
        <v>909</v>
      </c>
      <c r="E1771" s="120" t="s">
        <v>932</v>
      </c>
      <c r="F1771" s="122" t="s">
        <v>926</v>
      </c>
      <c r="G1771" s="121" t="s">
        <v>1215</v>
      </c>
      <c r="H1771" s="122">
        <v>1</v>
      </c>
      <c r="I1771" s="123">
        <v>0</v>
      </c>
      <c r="J1771" s="120" t="s">
        <v>1514</v>
      </c>
      <c r="K1771" s="131">
        <v>0</v>
      </c>
      <c r="L1771" s="124">
        <v>42766</v>
      </c>
      <c r="M1771" s="131">
        <v>0</v>
      </c>
      <c r="N1771" s="131">
        <v>0</v>
      </c>
      <c r="P1771" s="132" t="s">
        <v>466</v>
      </c>
    </row>
    <row r="1772" spans="1:16" x14ac:dyDescent="0.2">
      <c r="A1772" s="120" t="s">
        <v>8351</v>
      </c>
      <c r="B1772" s="121" t="s">
        <v>8352</v>
      </c>
      <c r="C1772" s="131">
        <v>475986723.25999999</v>
      </c>
      <c r="D1772" s="122" t="s">
        <v>909</v>
      </c>
      <c r="E1772" s="120" t="s">
        <v>932</v>
      </c>
      <c r="F1772" s="122" t="s">
        <v>926</v>
      </c>
      <c r="G1772" s="121" t="s">
        <v>1215</v>
      </c>
      <c r="H1772" s="122">
        <v>1</v>
      </c>
      <c r="I1772" s="123">
        <v>0</v>
      </c>
      <c r="J1772" s="120" t="s">
        <v>1514</v>
      </c>
      <c r="K1772" s="131">
        <v>0</v>
      </c>
      <c r="L1772" s="124">
        <v>42766</v>
      </c>
      <c r="M1772" s="131">
        <v>0</v>
      </c>
      <c r="N1772" s="131">
        <v>0</v>
      </c>
      <c r="P1772" s="132" t="s">
        <v>466</v>
      </c>
    </row>
    <row r="1773" spans="1:16" x14ac:dyDescent="0.2">
      <c r="A1773" s="120" t="s">
        <v>8353</v>
      </c>
      <c r="B1773" s="121" t="s">
        <v>8354</v>
      </c>
      <c r="C1773" s="131">
        <v>307620443.19</v>
      </c>
      <c r="D1773" s="122" t="s">
        <v>909</v>
      </c>
      <c r="E1773" s="120" t="s">
        <v>3810</v>
      </c>
      <c r="F1773" s="122" t="s">
        <v>926</v>
      </c>
      <c r="G1773" s="121" t="s">
        <v>1215</v>
      </c>
      <c r="H1773" s="122">
        <v>1</v>
      </c>
      <c r="I1773" s="123">
        <v>0</v>
      </c>
      <c r="J1773" s="120" t="s">
        <v>1514</v>
      </c>
      <c r="K1773" s="131">
        <v>0</v>
      </c>
      <c r="L1773" s="124">
        <v>42766</v>
      </c>
      <c r="M1773" s="131">
        <v>0</v>
      </c>
      <c r="N1773" s="131">
        <v>0</v>
      </c>
      <c r="P1773" s="132" t="s">
        <v>466</v>
      </c>
    </row>
    <row r="1774" spans="1:16" x14ac:dyDescent="0.2">
      <c r="A1774" s="120" t="s">
        <v>8355</v>
      </c>
      <c r="B1774" s="121" t="s">
        <v>8356</v>
      </c>
      <c r="C1774" s="131">
        <v>371619438.60000002</v>
      </c>
      <c r="D1774" s="122" t="s">
        <v>909</v>
      </c>
      <c r="E1774" s="120" t="s">
        <v>932</v>
      </c>
      <c r="F1774" s="122" t="s">
        <v>926</v>
      </c>
      <c r="G1774" s="121" t="s">
        <v>1215</v>
      </c>
      <c r="H1774" s="122">
        <v>1</v>
      </c>
      <c r="I1774" s="123">
        <v>0</v>
      </c>
      <c r="J1774" s="120" t="s">
        <v>1514</v>
      </c>
      <c r="K1774" s="131">
        <v>0</v>
      </c>
      <c r="L1774" s="124">
        <v>42766</v>
      </c>
      <c r="M1774" s="131">
        <v>0</v>
      </c>
      <c r="N1774" s="131">
        <v>0</v>
      </c>
      <c r="P1774" s="132" t="s">
        <v>466</v>
      </c>
    </row>
    <row r="1775" spans="1:16" x14ac:dyDescent="0.2">
      <c r="A1775" s="120" t="s">
        <v>8357</v>
      </c>
      <c r="B1775" s="121" t="s">
        <v>8358</v>
      </c>
      <c r="C1775" s="131">
        <v>371619438.60000002</v>
      </c>
      <c r="D1775" s="122" t="s">
        <v>909</v>
      </c>
      <c r="E1775" s="120" t="s">
        <v>932</v>
      </c>
      <c r="F1775" s="122" t="s">
        <v>926</v>
      </c>
      <c r="G1775" s="121" t="s">
        <v>1215</v>
      </c>
      <c r="H1775" s="122">
        <v>1</v>
      </c>
      <c r="I1775" s="123">
        <v>0</v>
      </c>
      <c r="J1775" s="120" t="s">
        <v>1514</v>
      </c>
      <c r="K1775" s="131">
        <v>0</v>
      </c>
      <c r="L1775" s="124">
        <v>42766</v>
      </c>
      <c r="M1775" s="131">
        <v>0</v>
      </c>
      <c r="N1775" s="131">
        <v>0</v>
      </c>
      <c r="P1775" s="132" t="s">
        <v>466</v>
      </c>
    </row>
    <row r="1776" spans="1:16" x14ac:dyDescent="0.2">
      <c r="A1776" s="120" t="s">
        <v>8359</v>
      </c>
      <c r="B1776" s="121" t="s">
        <v>8360</v>
      </c>
      <c r="C1776" s="131">
        <v>371619438.60000002</v>
      </c>
      <c r="D1776" s="122" t="s">
        <v>909</v>
      </c>
      <c r="E1776" s="120" t="s">
        <v>932</v>
      </c>
      <c r="F1776" s="122" t="s">
        <v>926</v>
      </c>
      <c r="G1776" s="121" t="s">
        <v>1215</v>
      </c>
      <c r="H1776" s="122">
        <v>1</v>
      </c>
      <c r="I1776" s="123">
        <v>0</v>
      </c>
      <c r="J1776" s="120" t="s">
        <v>1514</v>
      </c>
      <c r="K1776" s="131">
        <v>0</v>
      </c>
      <c r="L1776" s="124">
        <v>42766</v>
      </c>
      <c r="M1776" s="131">
        <v>0</v>
      </c>
      <c r="N1776" s="131">
        <v>0</v>
      </c>
      <c r="P1776" s="132" t="s">
        <v>466</v>
      </c>
    </row>
    <row r="1777" spans="1:16" x14ac:dyDescent="0.2">
      <c r="A1777" s="120" t="s">
        <v>8361</v>
      </c>
      <c r="B1777" s="121" t="s">
        <v>8362</v>
      </c>
      <c r="C1777" s="131">
        <v>300831611.81</v>
      </c>
      <c r="D1777" s="122" t="s">
        <v>909</v>
      </c>
      <c r="E1777" s="120" t="s">
        <v>932</v>
      </c>
      <c r="F1777" s="122" t="s">
        <v>926</v>
      </c>
      <c r="G1777" s="121" t="s">
        <v>1215</v>
      </c>
      <c r="H1777" s="122">
        <v>1</v>
      </c>
      <c r="I1777" s="123">
        <v>0</v>
      </c>
      <c r="J1777" s="120" t="s">
        <v>1514</v>
      </c>
      <c r="K1777" s="131">
        <v>0</v>
      </c>
      <c r="L1777" s="124">
        <v>42766</v>
      </c>
      <c r="M1777" s="131">
        <v>0</v>
      </c>
      <c r="N1777" s="131">
        <v>0</v>
      </c>
      <c r="P1777" s="132" t="s">
        <v>466</v>
      </c>
    </row>
    <row r="1778" spans="1:16" x14ac:dyDescent="0.2">
      <c r="A1778" s="120" t="s">
        <v>8363</v>
      </c>
      <c r="B1778" s="121" t="s">
        <v>8364</v>
      </c>
      <c r="C1778" s="131">
        <v>766084889.38999999</v>
      </c>
      <c r="D1778" s="122" t="s">
        <v>909</v>
      </c>
      <c r="E1778" s="120" t="s">
        <v>932</v>
      </c>
      <c r="F1778" s="122" t="s">
        <v>926</v>
      </c>
      <c r="G1778" s="121" t="s">
        <v>1215</v>
      </c>
      <c r="H1778" s="122">
        <v>1</v>
      </c>
      <c r="I1778" s="123">
        <v>0</v>
      </c>
      <c r="J1778" s="120" t="s">
        <v>1514</v>
      </c>
      <c r="K1778" s="131">
        <v>0</v>
      </c>
      <c r="L1778" s="124">
        <v>42766</v>
      </c>
      <c r="M1778" s="131">
        <v>0</v>
      </c>
      <c r="N1778" s="131">
        <v>0</v>
      </c>
      <c r="P1778" s="132" t="s">
        <v>466</v>
      </c>
    </row>
    <row r="1779" spans="1:16" x14ac:dyDescent="0.2">
      <c r="A1779" s="120" t="s">
        <v>8365</v>
      </c>
      <c r="B1779" s="121" t="s">
        <v>8366</v>
      </c>
      <c r="C1779" s="131">
        <v>339720134.36000001</v>
      </c>
      <c r="D1779" s="122" t="s">
        <v>909</v>
      </c>
      <c r="E1779" s="120" t="s">
        <v>932</v>
      </c>
      <c r="F1779" s="122" t="s">
        <v>926</v>
      </c>
      <c r="G1779" s="121" t="s">
        <v>1215</v>
      </c>
      <c r="H1779" s="122">
        <v>1</v>
      </c>
      <c r="I1779" s="123">
        <v>0</v>
      </c>
      <c r="J1779" s="120" t="s">
        <v>1514</v>
      </c>
      <c r="K1779" s="131">
        <v>0</v>
      </c>
      <c r="L1779" s="124">
        <v>42766</v>
      </c>
      <c r="M1779" s="131">
        <v>0</v>
      </c>
      <c r="N1779" s="131">
        <v>0</v>
      </c>
      <c r="P1779" s="132" t="s">
        <v>466</v>
      </c>
    </row>
    <row r="1780" spans="1:16" x14ac:dyDescent="0.2">
      <c r="A1780" s="120" t="s">
        <v>8367</v>
      </c>
      <c r="B1780" s="121" t="s">
        <v>8368</v>
      </c>
      <c r="C1780" s="131">
        <v>543099525.58000004</v>
      </c>
      <c r="D1780" s="122" t="s">
        <v>909</v>
      </c>
      <c r="E1780" s="120" t="s">
        <v>932</v>
      </c>
      <c r="F1780" s="122" t="s">
        <v>926</v>
      </c>
      <c r="G1780" s="121" t="s">
        <v>1215</v>
      </c>
      <c r="H1780" s="122">
        <v>1</v>
      </c>
      <c r="I1780" s="123">
        <v>0</v>
      </c>
      <c r="J1780" s="120" t="s">
        <v>1514</v>
      </c>
      <c r="K1780" s="131">
        <v>0</v>
      </c>
      <c r="L1780" s="124">
        <v>42766</v>
      </c>
      <c r="M1780" s="131">
        <v>0</v>
      </c>
      <c r="N1780" s="131">
        <v>0</v>
      </c>
      <c r="P1780" s="132" t="s">
        <v>466</v>
      </c>
    </row>
    <row r="1781" spans="1:16" x14ac:dyDescent="0.2">
      <c r="A1781" s="120" t="s">
        <v>8369</v>
      </c>
      <c r="B1781" s="121" t="s">
        <v>8370</v>
      </c>
      <c r="C1781" s="131">
        <v>241377690.59</v>
      </c>
      <c r="D1781" s="122" t="s">
        <v>909</v>
      </c>
      <c r="E1781" s="120" t="s">
        <v>932</v>
      </c>
      <c r="F1781" s="122" t="s">
        <v>926</v>
      </c>
      <c r="G1781" s="121" t="s">
        <v>1215</v>
      </c>
      <c r="H1781" s="122">
        <v>1</v>
      </c>
      <c r="I1781" s="123">
        <v>0</v>
      </c>
      <c r="J1781" s="120" t="s">
        <v>1514</v>
      </c>
      <c r="K1781" s="131">
        <v>0</v>
      </c>
      <c r="L1781" s="124">
        <v>42766</v>
      </c>
      <c r="M1781" s="131">
        <v>0</v>
      </c>
      <c r="N1781" s="131">
        <v>0</v>
      </c>
      <c r="P1781" s="132" t="s">
        <v>466</v>
      </c>
    </row>
    <row r="1782" spans="1:16" x14ac:dyDescent="0.2">
      <c r="A1782" s="120" t="s">
        <v>8371</v>
      </c>
      <c r="B1782" s="121" t="s">
        <v>8372</v>
      </c>
      <c r="C1782" s="131">
        <v>307620443.19</v>
      </c>
      <c r="D1782" s="122" t="s">
        <v>909</v>
      </c>
      <c r="E1782" s="120" t="s">
        <v>3810</v>
      </c>
      <c r="F1782" s="122" t="s">
        <v>926</v>
      </c>
      <c r="G1782" s="121" t="s">
        <v>1215</v>
      </c>
      <c r="H1782" s="122">
        <v>1</v>
      </c>
      <c r="I1782" s="123">
        <v>0</v>
      </c>
      <c r="J1782" s="120" t="s">
        <v>1514</v>
      </c>
      <c r="K1782" s="131">
        <v>0</v>
      </c>
      <c r="L1782" s="124">
        <v>42766</v>
      </c>
      <c r="M1782" s="131">
        <v>0</v>
      </c>
      <c r="N1782" s="131">
        <v>0</v>
      </c>
      <c r="P1782" s="132" t="s">
        <v>466</v>
      </c>
    </row>
    <row r="1783" spans="1:16" x14ac:dyDescent="0.2">
      <c r="A1783" s="120" t="s">
        <v>8373</v>
      </c>
      <c r="B1783" s="121" t="s">
        <v>8374</v>
      </c>
      <c r="C1783" s="131">
        <v>288927389.82999998</v>
      </c>
      <c r="D1783" s="122" t="s">
        <v>909</v>
      </c>
      <c r="E1783" s="120" t="s">
        <v>932</v>
      </c>
      <c r="F1783" s="122" t="s">
        <v>926</v>
      </c>
      <c r="G1783" s="121" t="s">
        <v>1215</v>
      </c>
      <c r="H1783" s="122">
        <v>1</v>
      </c>
      <c r="I1783" s="123">
        <v>0</v>
      </c>
      <c r="J1783" s="120" t="s">
        <v>1514</v>
      </c>
      <c r="K1783" s="131">
        <v>0</v>
      </c>
      <c r="L1783" s="124">
        <v>42766</v>
      </c>
      <c r="M1783" s="131">
        <v>0</v>
      </c>
      <c r="N1783" s="131">
        <v>0</v>
      </c>
      <c r="P1783" s="132" t="s">
        <v>466</v>
      </c>
    </row>
    <row r="1784" spans="1:16" x14ac:dyDescent="0.2">
      <c r="A1784" s="120" t="s">
        <v>8375</v>
      </c>
      <c r="B1784" s="121" t="s">
        <v>8376</v>
      </c>
      <c r="C1784" s="131">
        <v>371619438.60000002</v>
      </c>
      <c r="D1784" s="122" t="s">
        <v>909</v>
      </c>
      <c r="E1784" s="120" t="s">
        <v>932</v>
      </c>
      <c r="F1784" s="122" t="s">
        <v>926</v>
      </c>
      <c r="G1784" s="121" t="s">
        <v>1215</v>
      </c>
      <c r="H1784" s="122">
        <v>1</v>
      </c>
      <c r="I1784" s="123">
        <v>0</v>
      </c>
      <c r="J1784" s="120" t="s">
        <v>1514</v>
      </c>
      <c r="K1784" s="131">
        <v>0</v>
      </c>
      <c r="L1784" s="124">
        <v>42766</v>
      </c>
      <c r="M1784" s="131">
        <v>0</v>
      </c>
      <c r="N1784" s="131">
        <v>0</v>
      </c>
      <c r="P1784" s="132" t="s">
        <v>466</v>
      </c>
    </row>
    <row r="1785" spans="1:16" x14ac:dyDescent="0.2">
      <c r="A1785" s="120" t="s">
        <v>8377</v>
      </c>
      <c r="B1785" s="121" t="s">
        <v>8378</v>
      </c>
      <c r="C1785" s="131">
        <v>474914276</v>
      </c>
      <c r="D1785" s="122" t="s">
        <v>909</v>
      </c>
      <c r="E1785" s="120" t="s">
        <v>932</v>
      </c>
      <c r="F1785" s="122" t="s">
        <v>926</v>
      </c>
      <c r="G1785" s="121" t="s">
        <v>1215</v>
      </c>
      <c r="H1785" s="122">
        <v>1</v>
      </c>
      <c r="I1785" s="123">
        <v>0</v>
      </c>
      <c r="J1785" s="120" t="s">
        <v>1514</v>
      </c>
      <c r="K1785" s="131">
        <v>0</v>
      </c>
      <c r="L1785" s="124">
        <v>42766</v>
      </c>
      <c r="M1785" s="131">
        <v>0</v>
      </c>
      <c r="N1785" s="131">
        <v>0</v>
      </c>
      <c r="P1785" s="132" t="s">
        <v>466</v>
      </c>
    </row>
    <row r="1786" spans="1:16" x14ac:dyDescent="0.2">
      <c r="A1786" s="120" t="s">
        <v>8379</v>
      </c>
      <c r="B1786" s="121" t="s">
        <v>8380</v>
      </c>
      <c r="C1786" s="131">
        <v>550809355.30999994</v>
      </c>
      <c r="D1786" s="122" t="s">
        <v>909</v>
      </c>
      <c r="E1786" s="120" t="s">
        <v>932</v>
      </c>
      <c r="F1786" s="122" t="s">
        <v>926</v>
      </c>
      <c r="G1786" s="121" t="s">
        <v>1215</v>
      </c>
      <c r="H1786" s="122">
        <v>1</v>
      </c>
      <c r="I1786" s="123">
        <v>0</v>
      </c>
      <c r="J1786" s="120" t="s">
        <v>1514</v>
      </c>
      <c r="K1786" s="131">
        <v>0</v>
      </c>
      <c r="L1786" s="124">
        <v>42766</v>
      </c>
      <c r="M1786" s="131">
        <v>0</v>
      </c>
      <c r="N1786" s="131">
        <v>0</v>
      </c>
      <c r="P1786" s="132" t="s">
        <v>466</v>
      </c>
    </row>
    <row r="1787" spans="1:16" x14ac:dyDescent="0.2">
      <c r="A1787" s="120" t="s">
        <v>8381</v>
      </c>
      <c r="B1787" s="121" t="s">
        <v>8382</v>
      </c>
      <c r="C1787" s="131">
        <v>381231820.27999997</v>
      </c>
      <c r="D1787" s="122" t="s">
        <v>909</v>
      </c>
      <c r="E1787" s="120" t="s">
        <v>932</v>
      </c>
      <c r="F1787" s="122" t="s">
        <v>926</v>
      </c>
      <c r="G1787" s="121" t="s">
        <v>1215</v>
      </c>
      <c r="H1787" s="122">
        <v>1</v>
      </c>
      <c r="I1787" s="123">
        <v>0</v>
      </c>
      <c r="J1787" s="120" t="s">
        <v>1514</v>
      </c>
      <c r="K1787" s="131">
        <v>0</v>
      </c>
      <c r="L1787" s="124">
        <v>42766</v>
      </c>
      <c r="M1787" s="131">
        <v>0</v>
      </c>
      <c r="N1787" s="131">
        <v>0</v>
      </c>
      <c r="P1787" s="132" t="s">
        <v>466</v>
      </c>
    </row>
    <row r="1788" spans="1:16" x14ac:dyDescent="0.2">
      <c r="A1788" s="120" t="s">
        <v>8383</v>
      </c>
      <c r="B1788" s="121" t="s">
        <v>8384</v>
      </c>
      <c r="C1788" s="131">
        <v>805520959.51999998</v>
      </c>
      <c r="D1788" s="122" t="s">
        <v>909</v>
      </c>
      <c r="E1788" s="120" t="s">
        <v>932</v>
      </c>
      <c r="F1788" s="122" t="s">
        <v>926</v>
      </c>
      <c r="G1788" s="121" t="s">
        <v>1215</v>
      </c>
      <c r="H1788" s="122">
        <v>1</v>
      </c>
      <c r="I1788" s="123">
        <v>0</v>
      </c>
      <c r="J1788" s="120" t="s">
        <v>1514</v>
      </c>
      <c r="K1788" s="131">
        <v>0</v>
      </c>
      <c r="L1788" s="124">
        <v>42766</v>
      </c>
      <c r="M1788" s="131">
        <v>0</v>
      </c>
      <c r="N1788" s="131">
        <v>0</v>
      </c>
      <c r="P1788" s="132" t="s">
        <v>466</v>
      </c>
    </row>
    <row r="1789" spans="1:16" x14ac:dyDescent="0.2">
      <c r="A1789" s="120" t="s">
        <v>8385</v>
      </c>
      <c r="B1789" s="121" t="s">
        <v>8386</v>
      </c>
      <c r="C1789" s="131">
        <v>693665554</v>
      </c>
      <c r="D1789" s="122" t="s">
        <v>909</v>
      </c>
      <c r="E1789" s="120" t="s">
        <v>932</v>
      </c>
      <c r="F1789" s="122" t="s">
        <v>926</v>
      </c>
      <c r="G1789" s="121" t="s">
        <v>1215</v>
      </c>
      <c r="H1789" s="122">
        <v>1</v>
      </c>
      <c r="I1789" s="123">
        <v>0</v>
      </c>
      <c r="J1789" s="120" t="s">
        <v>1514</v>
      </c>
      <c r="K1789" s="131">
        <v>0</v>
      </c>
      <c r="L1789" s="124">
        <v>42766</v>
      </c>
      <c r="M1789" s="131">
        <v>0</v>
      </c>
      <c r="N1789" s="131">
        <v>0</v>
      </c>
      <c r="P1789" s="132" t="s">
        <v>466</v>
      </c>
    </row>
    <row r="1790" spans="1:16" x14ac:dyDescent="0.2">
      <c r="A1790" s="120" t="s">
        <v>8387</v>
      </c>
      <c r="B1790" s="121" t="s">
        <v>8388</v>
      </c>
      <c r="C1790" s="131">
        <v>543099525.58000004</v>
      </c>
      <c r="D1790" s="122" t="s">
        <v>909</v>
      </c>
      <c r="E1790" s="120" t="s">
        <v>932</v>
      </c>
      <c r="F1790" s="122" t="s">
        <v>926</v>
      </c>
      <c r="G1790" s="121" t="s">
        <v>1215</v>
      </c>
      <c r="H1790" s="122">
        <v>1</v>
      </c>
      <c r="I1790" s="123">
        <v>0</v>
      </c>
      <c r="J1790" s="120" t="s">
        <v>1514</v>
      </c>
      <c r="K1790" s="131">
        <v>0</v>
      </c>
      <c r="L1790" s="124">
        <v>42766</v>
      </c>
      <c r="M1790" s="131">
        <v>0</v>
      </c>
      <c r="N1790" s="131">
        <v>0</v>
      </c>
      <c r="P1790" s="132" t="s">
        <v>466</v>
      </c>
    </row>
    <row r="1791" spans="1:16" x14ac:dyDescent="0.2">
      <c r="A1791" s="120" t="s">
        <v>8389</v>
      </c>
      <c r="B1791" s="121" t="s">
        <v>8390</v>
      </c>
      <c r="C1791" s="131">
        <v>185686882.74000001</v>
      </c>
      <c r="D1791" s="122" t="s">
        <v>909</v>
      </c>
      <c r="E1791" s="120" t="s">
        <v>3810</v>
      </c>
      <c r="F1791" s="122" t="s">
        <v>926</v>
      </c>
      <c r="G1791" s="121" t="s">
        <v>1215</v>
      </c>
      <c r="H1791" s="122">
        <v>1</v>
      </c>
      <c r="I1791" s="123">
        <v>0</v>
      </c>
      <c r="J1791" s="120" t="s">
        <v>1514</v>
      </c>
      <c r="K1791" s="131">
        <v>0</v>
      </c>
      <c r="L1791" s="124">
        <v>42766</v>
      </c>
      <c r="M1791" s="131">
        <v>0</v>
      </c>
      <c r="N1791" s="131">
        <v>0</v>
      </c>
      <c r="P1791" s="132" t="s">
        <v>466</v>
      </c>
    </row>
    <row r="1792" spans="1:16" x14ac:dyDescent="0.2">
      <c r="A1792" s="120" t="s">
        <v>8391</v>
      </c>
      <c r="B1792" s="121" t="s">
        <v>8392</v>
      </c>
      <c r="C1792" s="131">
        <v>369524953.66000003</v>
      </c>
      <c r="D1792" s="122" t="s">
        <v>909</v>
      </c>
      <c r="E1792" s="120" t="s">
        <v>932</v>
      </c>
      <c r="F1792" s="122" t="s">
        <v>926</v>
      </c>
      <c r="G1792" s="121" t="s">
        <v>1215</v>
      </c>
      <c r="H1792" s="122">
        <v>1</v>
      </c>
      <c r="I1792" s="123">
        <v>0</v>
      </c>
      <c r="J1792" s="120" t="s">
        <v>1514</v>
      </c>
      <c r="K1792" s="131">
        <v>0</v>
      </c>
      <c r="L1792" s="124">
        <v>42766</v>
      </c>
      <c r="M1792" s="131">
        <v>0</v>
      </c>
      <c r="N1792" s="131">
        <v>0</v>
      </c>
      <c r="P1792" s="132" t="s">
        <v>466</v>
      </c>
    </row>
    <row r="1793" spans="1:16" x14ac:dyDescent="0.2">
      <c r="A1793" s="120" t="s">
        <v>8393</v>
      </c>
      <c r="B1793" s="121" t="s">
        <v>8394</v>
      </c>
      <c r="C1793" s="131">
        <v>371619438.60000002</v>
      </c>
      <c r="D1793" s="122" t="s">
        <v>909</v>
      </c>
      <c r="E1793" s="120" t="s">
        <v>932</v>
      </c>
      <c r="F1793" s="122" t="s">
        <v>926</v>
      </c>
      <c r="G1793" s="121" t="s">
        <v>1215</v>
      </c>
      <c r="H1793" s="122">
        <v>1</v>
      </c>
      <c r="I1793" s="123">
        <v>0</v>
      </c>
      <c r="J1793" s="120" t="s">
        <v>1514</v>
      </c>
      <c r="K1793" s="131">
        <v>0</v>
      </c>
      <c r="L1793" s="124">
        <v>42766</v>
      </c>
      <c r="M1793" s="131">
        <v>0</v>
      </c>
      <c r="N1793" s="131">
        <v>0</v>
      </c>
      <c r="P1793" s="132" t="s">
        <v>466</v>
      </c>
    </row>
    <row r="1794" spans="1:16" x14ac:dyDescent="0.2">
      <c r="A1794" s="120" t="s">
        <v>8395</v>
      </c>
      <c r="B1794" s="121" t="s">
        <v>8396</v>
      </c>
      <c r="C1794" s="131">
        <v>428592663.19999999</v>
      </c>
      <c r="D1794" s="122" t="s">
        <v>909</v>
      </c>
      <c r="E1794" s="120" t="s">
        <v>932</v>
      </c>
      <c r="F1794" s="122" t="s">
        <v>926</v>
      </c>
      <c r="G1794" s="121" t="s">
        <v>1215</v>
      </c>
      <c r="H1794" s="122">
        <v>1</v>
      </c>
      <c r="I1794" s="123">
        <v>0</v>
      </c>
      <c r="J1794" s="120" t="s">
        <v>1514</v>
      </c>
      <c r="K1794" s="131">
        <v>0</v>
      </c>
      <c r="L1794" s="124">
        <v>42766</v>
      </c>
      <c r="M1794" s="131">
        <v>0</v>
      </c>
      <c r="N1794" s="131">
        <v>0</v>
      </c>
      <c r="P1794" s="132" t="s">
        <v>466</v>
      </c>
    </row>
    <row r="1795" spans="1:16" x14ac:dyDescent="0.2">
      <c r="A1795" s="120" t="s">
        <v>8397</v>
      </c>
      <c r="B1795" s="121" t="s">
        <v>8398</v>
      </c>
      <c r="C1795" s="131">
        <v>325057137.07999998</v>
      </c>
      <c r="D1795" s="122" t="s">
        <v>909</v>
      </c>
      <c r="E1795" s="120" t="s">
        <v>932</v>
      </c>
      <c r="F1795" s="122" t="s">
        <v>926</v>
      </c>
      <c r="G1795" s="121" t="s">
        <v>1215</v>
      </c>
      <c r="H1795" s="122">
        <v>1</v>
      </c>
      <c r="I1795" s="123">
        <v>0</v>
      </c>
      <c r="J1795" s="120" t="s">
        <v>1514</v>
      </c>
      <c r="K1795" s="131">
        <v>0</v>
      </c>
      <c r="L1795" s="124">
        <v>42766</v>
      </c>
      <c r="M1795" s="131">
        <v>0</v>
      </c>
      <c r="N1795" s="131">
        <v>0</v>
      </c>
      <c r="P1795" s="132" t="s">
        <v>466</v>
      </c>
    </row>
    <row r="1796" spans="1:16" x14ac:dyDescent="0.2">
      <c r="A1796" s="120" t="s">
        <v>8399</v>
      </c>
      <c r="B1796" s="121" t="s">
        <v>8400</v>
      </c>
      <c r="C1796" s="131">
        <v>324016954.60000002</v>
      </c>
      <c r="D1796" s="122" t="s">
        <v>909</v>
      </c>
      <c r="E1796" s="120" t="s">
        <v>932</v>
      </c>
      <c r="F1796" s="122" t="s">
        <v>926</v>
      </c>
      <c r="G1796" s="121" t="s">
        <v>1215</v>
      </c>
      <c r="H1796" s="122">
        <v>1</v>
      </c>
      <c r="I1796" s="123">
        <v>0</v>
      </c>
      <c r="J1796" s="120" t="s">
        <v>1514</v>
      </c>
      <c r="K1796" s="131">
        <v>0</v>
      </c>
      <c r="L1796" s="124">
        <v>42766</v>
      </c>
      <c r="M1796" s="131">
        <v>0</v>
      </c>
      <c r="N1796" s="131">
        <v>0</v>
      </c>
      <c r="P1796" s="132" t="s">
        <v>466</v>
      </c>
    </row>
    <row r="1797" spans="1:16" x14ac:dyDescent="0.2">
      <c r="A1797" s="120" t="s">
        <v>8401</v>
      </c>
      <c r="B1797" s="121" t="s">
        <v>8402</v>
      </c>
      <c r="C1797" s="131">
        <v>174017701.47999999</v>
      </c>
      <c r="D1797" s="122" t="s">
        <v>909</v>
      </c>
      <c r="E1797" s="120" t="s">
        <v>932</v>
      </c>
      <c r="F1797" s="122" t="s">
        <v>926</v>
      </c>
      <c r="G1797" s="121" t="s">
        <v>1215</v>
      </c>
      <c r="H1797" s="122">
        <v>1</v>
      </c>
      <c r="I1797" s="123">
        <v>0</v>
      </c>
      <c r="J1797" s="120" t="s">
        <v>1514</v>
      </c>
      <c r="K1797" s="131">
        <v>0</v>
      </c>
      <c r="L1797" s="124">
        <v>42766</v>
      </c>
      <c r="M1797" s="131">
        <v>0</v>
      </c>
      <c r="N1797" s="131">
        <v>0</v>
      </c>
      <c r="P1797" s="132" t="s">
        <v>466</v>
      </c>
    </row>
    <row r="1798" spans="1:16" x14ac:dyDescent="0.2">
      <c r="A1798" s="120" t="s">
        <v>8403</v>
      </c>
      <c r="B1798" s="121" t="s">
        <v>8404</v>
      </c>
      <c r="C1798" s="131">
        <v>543099525.58000004</v>
      </c>
      <c r="D1798" s="122" t="s">
        <v>909</v>
      </c>
      <c r="E1798" s="120" t="s">
        <v>932</v>
      </c>
      <c r="F1798" s="122" t="s">
        <v>926</v>
      </c>
      <c r="G1798" s="121" t="s">
        <v>1215</v>
      </c>
      <c r="H1798" s="122">
        <v>1</v>
      </c>
      <c r="I1798" s="123">
        <v>0</v>
      </c>
      <c r="J1798" s="120" t="s">
        <v>1514</v>
      </c>
      <c r="K1798" s="131">
        <v>0</v>
      </c>
      <c r="L1798" s="124">
        <v>42766</v>
      </c>
      <c r="M1798" s="131">
        <v>0</v>
      </c>
      <c r="N1798" s="131">
        <v>0</v>
      </c>
      <c r="P1798" s="132" t="s">
        <v>466</v>
      </c>
    </row>
    <row r="1799" spans="1:16" x14ac:dyDescent="0.2">
      <c r="A1799" s="120" t="s">
        <v>8405</v>
      </c>
      <c r="B1799" s="121" t="s">
        <v>8406</v>
      </c>
      <c r="C1799" s="131">
        <v>543099525.58000004</v>
      </c>
      <c r="D1799" s="122" t="s">
        <v>909</v>
      </c>
      <c r="E1799" s="120" t="s">
        <v>932</v>
      </c>
      <c r="F1799" s="122" t="s">
        <v>926</v>
      </c>
      <c r="G1799" s="121" t="s">
        <v>1215</v>
      </c>
      <c r="H1799" s="122">
        <v>1</v>
      </c>
      <c r="I1799" s="123">
        <v>0</v>
      </c>
      <c r="J1799" s="120" t="s">
        <v>1514</v>
      </c>
      <c r="K1799" s="131">
        <v>0</v>
      </c>
      <c r="L1799" s="124">
        <v>42766</v>
      </c>
      <c r="M1799" s="131">
        <v>0</v>
      </c>
      <c r="N1799" s="131">
        <v>0</v>
      </c>
      <c r="P1799" s="132" t="s">
        <v>466</v>
      </c>
    </row>
    <row r="1800" spans="1:16" x14ac:dyDescent="0.2">
      <c r="A1800" s="120" t="s">
        <v>8407</v>
      </c>
      <c r="B1800" s="121" t="s">
        <v>8408</v>
      </c>
      <c r="C1800" s="131">
        <v>178037090.88</v>
      </c>
      <c r="D1800" s="122" t="s">
        <v>909</v>
      </c>
      <c r="E1800" s="120" t="s">
        <v>932</v>
      </c>
      <c r="F1800" s="122" t="s">
        <v>926</v>
      </c>
      <c r="G1800" s="121" t="s">
        <v>1215</v>
      </c>
      <c r="H1800" s="122">
        <v>1</v>
      </c>
      <c r="I1800" s="123">
        <v>0</v>
      </c>
      <c r="J1800" s="120" t="s">
        <v>1514</v>
      </c>
      <c r="K1800" s="131">
        <v>0</v>
      </c>
      <c r="L1800" s="124">
        <v>42766</v>
      </c>
      <c r="M1800" s="131">
        <v>0</v>
      </c>
      <c r="N1800" s="131">
        <v>0</v>
      </c>
      <c r="P1800" s="132" t="s">
        <v>466</v>
      </c>
    </row>
    <row r="1801" spans="1:16" x14ac:dyDescent="0.2">
      <c r="A1801" s="120" t="s">
        <v>8409</v>
      </c>
      <c r="B1801" s="121" t="s">
        <v>8410</v>
      </c>
      <c r="C1801" s="131">
        <v>307620443.19</v>
      </c>
      <c r="D1801" s="122" t="s">
        <v>909</v>
      </c>
      <c r="E1801" s="120" t="s">
        <v>3810</v>
      </c>
      <c r="F1801" s="122" t="s">
        <v>926</v>
      </c>
      <c r="G1801" s="121" t="s">
        <v>1215</v>
      </c>
      <c r="H1801" s="122">
        <v>1</v>
      </c>
      <c r="I1801" s="123">
        <v>0</v>
      </c>
      <c r="J1801" s="120" t="s">
        <v>1514</v>
      </c>
      <c r="K1801" s="131">
        <v>0</v>
      </c>
      <c r="L1801" s="124">
        <v>42766</v>
      </c>
      <c r="M1801" s="131">
        <v>0</v>
      </c>
      <c r="N1801" s="131">
        <v>0</v>
      </c>
      <c r="P1801" s="132" t="s">
        <v>466</v>
      </c>
    </row>
    <row r="1802" spans="1:16" x14ac:dyDescent="0.2">
      <c r="A1802" s="120" t="s">
        <v>8411</v>
      </c>
      <c r="B1802" s="121" t="s">
        <v>8412</v>
      </c>
      <c r="C1802" s="131">
        <v>371619438.60000002</v>
      </c>
      <c r="D1802" s="122" t="s">
        <v>909</v>
      </c>
      <c r="E1802" s="120" t="s">
        <v>932</v>
      </c>
      <c r="F1802" s="122" t="s">
        <v>926</v>
      </c>
      <c r="G1802" s="121" t="s">
        <v>1215</v>
      </c>
      <c r="H1802" s="122">
        <v>1</v>
      </c>
      <c r="I1802" s="123">
        <v>0</v>
      </c>
      <c r="J1802" s="120" t="s">
        <v>1514</v>
      </c>
      <c r="K1802" s="131">
        <v>0</v>
      </c>
      <c r="L1802" s="124">
        <v>42766</v>
      </c>
      <c r="M1802" s="131">
        <v>0</v>
      </c>
      <c r="N1802" s="131">
        <v>0</v>
      </c>
      <c r="P1802" s="132" t="s">
        <v>466</v>
      </c>
    </row>
    <row r="1803" spans="1:16" x14ac:dyDescent="0.2">
      <c r="A1803" s="120" t="s">
        <v>8413</v>
      </c>
      <c r="B1803" s="121" t="s">
        <v>8414</v>
      </c>
      <c r="C1803" s="131">
        <v>371619438.60000002</v>
      </c>
      <c r="D1803" s="122" t="s">
        <v>909</v>
      </c>
      <c r="E1803" s="120" t="s">
        <v>932</v>
      </c>
      <c r="F1803" s="122" t="s">
        <v>926</v>
      </c>
      <c r="G1803" s="121" t="s">
        <v>1215</v>
      </c>
      <c r="H1803" s="122">
        <v>1</v>
      </c>
      <c r="I1803" s="123">
        <v>0</v>
      </c>
      <c r="J1803" s="120" t="s">
        <v>1514</v>
      </c>
      <c r="K1803" s="131">
        <v>0</v>
      </c>
      <c r="L1803" s="124">
        <v>42766</v>
      </c>
      <c r="M1803" s="131">
        <v>0</v>
      </c>
      <c r="N1803" s="131">
        <v>0</v>
      </c>
      <c r="P1803" s="132" t="s">
        <v>466</v>
      </c>
    </row>
    <row r="1804" spans="1:16" x14ac:dyDescent="0.2">
      <c r="A1804" s="120" t="s">
        <v>8415</v>
      </c>
      <c r="B1804" s="121" t="s">
        <v>8416</v>
      </c>
      <c r="C1804" s="131">
        <v>371619438.60000002</v>
      </c>
      <c r="D1804" s="122" t="s">
        <v>909</v>
      </c>
      <c r="E1804" s="120" t="s">
        <v>932</v>
      </c>
      <c r="F1804" s="122" t="s">
        <v>926</v>
      </c>
      <c r="G1804" s="121" t="s">
        <v>1215</v>
      </c>
      <c r="H1804" s="122">
        <v>1</v>
      </c>
      <c r="I1804" s="123">
        <v>0</v>
      </c>
      <c r="J1804" s="120" t="s">
        <v>1514</v>
      </c>
      <c r="K1804" s="131">
        <v>0</v>
      </c>
      <c r="L1804" s="124">
        <v>42766</v>
      </c>
      <c r="M1804" s="131">
        <v>0</v>
      </c>
      <c r="N1804" s="131">
        <v>0</v>
      </c>
      <c r="P1804" s="132" t="s">
        <v>466</v>
      </c>
    </row>
    <row r="1805" spans="1:16" x14ac:dyDescent="0.2">
      <c r="A1805" s="120" t="s">
        <v>8417</v>
      </c>
      <c r="B1805" s="121" t="s">
        <v>8418</v>
      </c>
      <c r="C1805" s="131">
        <v>360997934.77999997</v>
      </c>
      <c r="D1805" s="122" t="s">
        <v>909</v>
      </c>
      <c r="E1805" s="120" t="s">
        <v>932</v>
      </c>
      <c r="F1805" s="122" t="s">
        <v>926</v>
      </c>
      <c r="G1805" s="121" t="s">
        <v>1215</v>
      </c>
      <c r="H1805" s="122">
        <v>1</v>
      </c>
      <c r="I1805" s="123">
        <v>0</v>
      </c>
      <c r="J1805" s="120" t="s">
        <v>1514</v>
      </c>
      <c r="K1805" s="131">
        <v>0</v>
      </c>
      <c r="L1805" s="124">
        <v>42766</v>
      </c>
      <c r="M1805" s="131">
        <v>0</v>
      </c>
      <c r="N1805" s="131">
        <v>0</v>
      </c>
      <c r="P1805" s="132" t="s">
        <v>466</v>
      </c>
    </row>
    <row r="1806" spans="1:16" x14ac:dyDescent="0.2">
      <c r="A1806" s="120" t="s">
        <v>8419</v>
      </c>
      <c r="B1806" s="121" t="s">
        <v>8420</v>
      </c>
      <c r="C1806" s="131">
        <v>308836485.82999998</v>
      </c>
      <c r="D1806" s="122" t="s">
        <v>909</v>
      </c>
      <c r="E1806" s="120" t="s">
        <v>932</v>
      </c>
      <c r="F1806" s="122" t="s">
        <v>926</v>
      </c>
      <c r="G1806" s="121" t="s">
        <v>1215</v>
      </c>
      <c r="H1806" s="122">
        <v>1</v>
      </c>
      <c r="I1806" s="123">
        <v>0</v>
      </c>
      <c r="J1806" s="120" t="s">
        <v>1514</v>
      </c>
      <c r="K1806" s="131">
        <v>0</v>
      </c>
      <c r="L1806" s="124">
        <v>42766</v>
      </c>
      <c r="M1806" s="131">
        <v>0</v>
      </c>
      <c r="N1806" s="131">
        <v>0</v>
      </c>
      <c r="P1806" s="132" t="s">
        <v>466</v>
      </c>
    </row>
    <row r="1807" spans="1:16" x14ac:dyDescent="0.2">
      <c r="A1807" s="120" t="s">
        <v>8421</v>
      </c>
      <c r="B1807" s="121" t="s">
        <v>8422</v>
      </c>
      <c r="C1807" s="131">
        <v>276907675.24000001</v>
      </c>
      <c r="D1807" s="122" t="s">
        <v>909</v>
      </c>
      <c r="E1807" s="120" t="s">
        <v>932</v>
      </c>
      <c r="F1807" s="122" t="s">
        <v>926</v>
      </c>
      <c r="G1807" s="121" t="s">
        <v>1215</v>
      </c>
      <c r="H1807" s="122">
        <v>1</v>
      </c>
      <c r="I1807" s="123">
        <v>0</v>
      </c>
      <c r="J1807" s="120" t="s">
        <v>1514</v>
      </c>
      <c r="K1807" s="131">
        <v>0</v>
      </c>
      <c r="L1807" s="124">
        <v>42766</v>
      </c>
      <c r="M1807" s="131">
        <v>0</v>
      </c>
      <c r="N1807" s="131">
        <v>0</v>
      </c>
      <c r="P1807" s="132" t="s">
        <v>466</v>
      </c>
    </row>
    <row r="1808" spans="1:16" x14ac:dyDescent="0.2">
      <c r="A1808" s="120" t="s">
        <v>8423</v>
      </c>
      <c r="B1808" s="121" t="s">
        <v>8424</v>
      </c>
      <c r="C1808" s="131">
        <v>543099525.58000004</v>
      </c>
      <c r="D1808" s="122" t="s">
        <v>909</v>
      </c>
      <c r="E1808" s="120" t="s">
        <v>932</v>
      </c>
      <c r="F1808" s="122" t="s">
        <v>926</v>
      </c>
      <c r="G1808" s="121" t="s">
        <v>1215</v>
      </c>
      <c r="H1808" s="122">
        <v>1</v>
      </c>
      <c r="I1808" s="123">
        <v>0</v>
      </c>
      <c r="J1808" s="120" t="s">
        <v>1514</v>
      </c>
      <c r="K1808" s="131">
        <v>0</v>
      </c>
      <c r="L1808" s="124">
        <v>42766</v>
      </c>
      <c r="M1808" s="131">
        <v>0</v>
      </c>
      <c r="N1808" s="131">
        <v>0</v>
      </c>
      <c r="P1808" s="132" t="s">
        <v>466</v>
      </c>
    </row>
    <row r="1809" spans="1:16" x14ac:dyDescent="0.2">
      <c r="A1809" s="120" t="s">
        <v>8425</v>
      </c>
      <c r="B1809" s="121" t="s">
        <v>8426</v>
      </c>
      <c r="C1809" s="131">
        <v>241377690.59</v>
      </c>
      <c r="D1809" s="122" t="s">
        <v>909</v>
      </c>
      <c r="E1809" s="120" t="s">
        <v>932</v>
      </c>
      <c r="F1809" s="122" t="s">
        <v>926</v>
      </c>
      <c r="G1809" s="121" t="s">
        <v>1215</v>
      </c>
      <c r="H1809" s="122">
        <v>1</v>
      </c>
      <c r="I1809" s="123">
        <v>0</v>
      </c>
      <c r="J1809" s="120" t="s">
        <v>1514</v>
      </c>
      <c r="K1809" s="131">
        <v>0</v>
      </c>
      <c r="L1809" s="124">
        <v>42766</v>
      </c>
      <c r="M1809" s="131">
        <v>0</v>
      </c>
      <c r="N1809" s="131">
        <v>0</v>
      </c>
      <c r="P1809" s="132" t="s">
        <v>466</v>
      </c>
    </row>
    <row r="1810" spans="1:16" x14ac:dyDescent="0.2">
      <c r="A1810" s="120" t="s">
        <v>8427</v>
      </c>
      <c r="B1810" s="121" t="s">
        <v>8428</v>
      </c>
      <c r="C1810" s="131">
        <v>422411235.57999998</v>
      </c>
      <c r="D1810" s="122" t="s">
        <v>909</v>
      </c>
      <c r="E1810" s="120" t="s">
        <v>932</v>
      </c>
      <c r="F1810" s="122" t="s">
        <v>926</v>
      </c>
      <c r="G1810" s="121" t="s">
        <v>1215</v>
      </c>
      <c r="H1810" s="122">
        <v>1</v>
      </c>
      <c r="I1810" s="123">
        <v>0</v>
      </c>
      <c r="J1810" s="120" t="s">
        <v>1514</v>
      </c>
      <c r="K1810" s="131">
        <v>0</v>
      </c>
      <c r="L1810" s="124">
        <v>42766</v>
      </c>
      <c r="M1810" s="131">
        <v>0</v>
      </c>
      <c r="N1810" s="131">
        <v>0</v>
      </c>
      <c r="P1810" s="132" t="s">
        <v>466</v>
      </c>
    </row>
    <row r="1811" spans="1:16" x14ac:dyDescent="0.2">
      <c r="A1811" s="120" t="s">
        <v>8429</v>
      </c>
      <c r="B1811" s="121" t="s">
        <v>8430</v>
      </c>
      <c r="C1811" s="131">
        <v>307620443.19</v>
      </c>
      <c r="D1811" s="122" t="s">
        <v>909</v>
      </c>
      <c r="E1811" s="120" t="s">
        <v>3810</v>
      </c>
      <c r="F1811" s="122" t="s">
        <v>926</v>
      </c>
      <c r="G1811" s="121" t="s">
        <v>1215</v>
      </c>
      <c r="H1811" s="122">
        <v>1</v>
      </c>
      <c r="I1811" s="123">
        <v>0</v>
      </c>
      <c r="J1811" s="120" t="s">
        <v>1514</v>
      </c>
      <c r="K1811" s="131">
        <v>0</v>
      </c>
      <c r="L1811" s="124">
        <v>42766</v>
      </c>
      <c r="M1811" s="131">
        <v>0</v>
      </c>
      <c r="N1811" s="131">
        <v>0</v>
      </c>
      <c r="P1811" s="132" t="s">
        <v>466</v>
      </c>
    </row>
    <row r="1812" spans="1:16" x14ac:dyDescent="0.2">
      <c r="A1812" s="120" t="s">
        <v>8431</v>
      </c>
      <c r="B1812" s="121" t="s">
        <v>8432</v>
      </c>
      <c r="C1812" s="131">
        <v>314646214</v>
      </c>
      <c r="D1812" s="122" t="s">
        <v>909</v>
      </c>
      <c r="E1812" s="120" t="s">
        <v>932</v>
      </c>
      <c r="F1812" s="122" t="s">
        <v>926</v>
      </c>
      <c r="G1812" s="121" t="s">
        <v>1215</v>
      </c>
      <c r="H1812" s="122">
        <v>1</v>
      </c>
      <c r="I1812" s="123">
        <v>0</v>
      </c>
      <c r="J1812" s="120" t="s">
        <v>1514</v>
      </c>
      <c r="K1812" s="131">
        <v>0</v>
      </c>
      <c r="L1812" s="124">
        <v>42766</v>
      </c>
      <c r="M1812" s="131">
        <v>0</v>
      </c>
      <c r="N1812" s="131">
        <v>0</v>
      </c>
      <c r="P1812" s="132" t="s">
        <v>466</v>
      </c>
    </row>
    <row r="1813" spans="1:16" x14ac:dyDescent="0.2">
      <c r="A1813" s="120" t="s">
        <v>8433</v>
      </c>
      <c r="B1813" s="121" t="s">
        <v>8434</v>
      </c>
      <c r="C1813" s="131">
        <v>371619438.60000002</v>
      </c>
      <c r="D1813" s="122" t="s">
        <v>909</v>
      </c>
      <c r="E1813" s="120" t="s">
        <v>932</v>
      </c>
      <c r="F1813" s="122" t="s">
        <v>926</v>
      </c>
      <c r="G1813" s="121" t="s">
        <v>1215</v>
      </c>
      <c r="H1813" s="122">
        <v>1</v>
      </c>
      <c r="I1813" s="123">
        <v>0</v>
      </c>
      <c r="J1813" s="120" t="s">
        <v>1514</v>
      </c>
      <c r="K1813" s="131">
        <v>0</v>
      </c>
      <c r="L1813" s="124">
        <v>42766</v>
      </c>
      <c r="M1813" s="131">
        <v>0</v>
      </c>
      <c r="N1813" s="131">
        <v>0</v>
      </c>
      <c r="P1813" s="132" t="s">
        <v>466</v>
      </c>
    </row>
    <row r="1814" spans="1:16" x14ac:dyDescent="0.2">
      <c r="A1814" s="120" t="s">
        <v>8435</v>
      </c>
      <c r="B1814" s="121" t="s">
        <v>8436</v>
      </c>
      <c r="C1814" s="131">
        <v>664167334.87</v>
      </c>
      <c r="D1814" s="122" t="s">
        <v>909</v>
      </c>
      <c r="E1814" s="120" t="s">
        <v>932</v>
      </c>
      <c r="F1814" s="122" t="s">
        <v>926</v>
      </c>
      <c r="G1814" s="121" t="s">
        <v>1215</v>
      </c>
      <c r="H1814" s="122">
        <v>1</v>
      </c>
      <c r="I1814" s="123">
        <v>0</v>
      </c>
      <c r="J1814" s="120" t="s">
        <v>1514</v>
      </c>
      <c r="K1814" s="131">
        <v>0</v>
      </c>
      <c r="L1814" s="124">
        <v>42766</v>
      </c>
      <c r="M1814" s="131">
        <v>0</v>
      </c>
      <c r="N1814" s="131">
        <v>0</v>
      </c>
      <c r="P1814" s="132" t="s">
        <v>466</v>
      </c>
    </row>
    <row r="1815" spans="1:16" x14ac:dyDescent="0.2">
      <c r="A1815" s="120" t="s">
        <v>8437</v>
      </c>
      <c r="B1815" s="121" t="s">
        <v>8438</v>
      </c>
      <c r="C1815" s="131">
        <v>300831611.81</v>
      </c>
      <c r="D1815" s="122" t="s">
        <v>909</v>
      </c>
      <c r="E1815" s="120" t="s">
        <v>932</v>
      </c>
      <c r="F1815" s="122" t="s">
        <v>926</v>
      </c>
      <c r="G1815" s="121" t="s">
        <v>1215</v>
      </c>
      <c r="H1815" s="122">
        <v>1</v>
      </c>
      <c r="I1815" s="123">
        <v>0</v>
      </c>
      <c r="J1815" s="120" t="s">
        <v>1514</v>
      </c>
      <c r="K1815" s="131">
        <v>0</v>
      </c>
      <c r="L1815" s="124">
        <v>42766</v>
      </c>
      <c r="M1815" s="131">
        <v>0</v>
      </c>
      <c r="N1815" s="131">
        <v>0</v>
      </c>
      <c r="P1815" s="132" t="s">
        <v>466</v>
      </c>
    </row>
    <row r="1816" spans="1:16" x14ac:dyDescent="0.2">
      <c r="A1816" s="120" t="s">
        <v>8439</v>
      </c>
      <c r="B1816" s="121" t="s">
        <v>8440</v>
      </c>
      <c r="C1816" s="131">
        <v>632909325.34000003</v>
      </c>
      <c r="D1816" s="122" t="s">
        <v>909</v>
      </c>
      <c r="E1816" s="120" t="s">
        <v>932</v>
      </c>
      <c r="F1816" s="122" t="s">
        <v>926</v>
      </c>
      <c r="G1816" s="121" t="s">
        <v>1215</v>
      </c>
      <c r="H1816" s="122">
        <v>1</v>
      </c>
      <c r="I1816" s="123">
        <v>0</v>
      </c>
      <c r="J1816" s="120" t="s">
        <v>1514</v>
      </c>
      <c r="K1816" s="131">
        <v>0</v>
      </c>
      <c r="L1816" s="124">
        <v>42766</v>
      </c>
      <c r="M1816" s="131">
        <v>0</v>
      </c>
      <c r="N1816" s="131">
        <v>0</v>
      </c>
      <c r="P1816" s="132" t="s">
        <v>466</v>
      </c>
    </row>
    <row r="1817" spans="1:16" x14ac:dyDescent="0.2">
      <c r="A1817" s="120" t="s">
        <v>8441</v>
      </c>
      <c r="B1817" s="121" t="s">
        <v>8442</v>
      </c>
      <c r="C1817" s="131">
        <v>109407106.63</v>
      </c>
      <c r="D1817" s="122" t="s">
        <v>909</v>
      </c>
      <c r="E1817" s="120" t="s">
        <v>932</v>
      </c>
      <c r="F1817" s="122" t="s">
        <v>926</v>
      </c>
      <c r="G1817" s="121" t="s">
        <v>1215</v>
      </c>
      <c r="H1817" s="122">
        <v>1</v>
      </c>
      <c r="I1817" s="123">
        <v>0</v>
      </c>
      <c r="J1817" s="120" t="s">
        <v>1514</v>
      </c>
      <c r="K1817" s="131">
        <v>0</v>
      </c>
      <c r="L1817" s="124">
        <v>42766</v>
      </c>
      <c r="M1817" s="131">
        <v>0</v>
      </c>
      <c r="N1817" s="131">
        <v>0</v>
      </c>
      <c r="P1817" s="132" t="s">
        <v>466</v>
      </c>
    </row>
    <row r="1818" spans="1:16" x14ac:dyDescent="0.2">
      <c r="A1818" s="120" t="s">
        <v>8443</v>
      </c>
      <c r="B1818" s="121" t="s">
        <v>8444</v>
      </c>
      <c r="C1818" s="131">
        <v>327479882.85000002</v>
      </c>
      <c r="D1818" s="122" t="s">
        <v>909</v>
      </c>
      <c r="E1818" s="120" t="s">
        <v>932</v>
      </c>
      <c r="F1818" s="122" t="s">
        <v>926</v>
      </c>
      <c r="G1818" s="121" t="s">
        <v>1215</v>
      </c>
      <c r="H1818" s="122">
        <v>1</v>
      </c>
      <c r="I1818" s="123">
        <v>0</v>
      </c>
      <c r="J1818" s="120" t="s">
        <v>1514</v>
      </c>
      <c r="K1818" s="131">
        <v>0</v>
      </c>
      <c r="L1818" s="124">
        <v>42766</v>
      </c>
      <c r="M1818" s="131">
        <v>0</v>
      </c>
      <c r="N1818" s="131">
        <v>0</v>
      </c>
      <c r="P1818" s="132" t="s">
        <v>466</v>
      </c>
    </row>
    <row r="1819" spans="1:16" x14ac:dyDescent="0.2">
      <c r="A1819" s="120" t="s">
        <v>8445</v>
      </c>
      <c r="B1819" s="121" t="s">
        <v>8446</v>
      </c>
      <c r="C1819" s="131">
        <v>543099525.58000004</v>
      </c>
      <c r="D1819" s="122" t="s">
        <v>909</v>
      </c>
      <c r="E1819" s="120" t="s">
        <v>932</v>
      </c>
      <c r="F1819" s="122" t="s">
        <v>926</v>
      </c>
      <c r="G1819" s="121" t="s">
        <v>1215</v>
      </c>
      <c r="H1819" s="122">
        <v>1</v>
      </c>
      <c r="I1819" s="123">
        <v>0</v>
      </c>
      <c r="J1819" s="120" t="s">
        <v>1514</v>
      </c>
      <c r="K1819" s="131">
        <v>0</v>
      </c>
      <c r="L1819" s="124">
        <v>42766</v>
      </c>
      <c r="M1819" s="131">
        <v>0</v>
      </c>
      <c r="N1819" s="131">
        <v>0</v>
      </c>
      <c r="P1819" s="132" t="s">
        <v>466</v>
      </c>
    </row>
    <row r="1820" spans="1:16" x14ac:dyDescent="0.2">
      <c r="A1820" s="120" t="s">
        <v>7558</v>
      </c>
      <c r="B1820" s="121" t="s">
        <v>7559</v>
      </c>
      <c r="C1820" s="131">
        <v>14438832000</v>
      </c>
      <c r="D1820" s="122" t="s">
        <v>909</v>
      </c>
      <c r="E1820" s="120" t="s">
        <v>932</v>
      </c>
      <c r="F1820" s="122" t="s">
        <v>926</v>
      </c>
      <c r="G1820" s="121" t="s">
        <v>1215</v>
      </c>
      <c r="H1820" s="122">
        <v>1</v>
      </c>
      <c r="I1820" s="123">
        <v>0</v>
      </c>
      <c r="J1820" s="120" t="s">
        <v>1514</v>
      </c>
      <c r="K1820" s="131">
        <v>0</v>
      </c>
      <c r="L1820" s="124">
        <v>42766</v>
      </c>
      <c r="M1820" s="131">
        <v>0</v>
      </c>
      <c r="N1820" s="131">
        <v>0</v>
      </c>
      <c r="P1820" s="132" t="s">
        <v>466</v>
      </c>
    </row>
    <row r="1821" spans="1:16" x14ac:dyDescent="0.2">
      <c r="A1821" s="120" t="s">
        <v>5595</v>
      </c>
      <c r="B1821" s="121" t="s">
        <v>5906</v>
      </c>
      <c r="C1821" s="131">
        <v>24064720000</v>
      </c>
      <c r="D1821" s="122" t="s">
        <v>909</v>
      </c>
      <c r="E1821" s="120" t="s">
        <v>932</v>
      </c>
      <c r="F1821" s="122" t="s">
        <v>926</v>
      </c>
      <c r="G1821" s="121" t="s">
        <v>1215</v>
      </c>
      <c r="H1821" s="122">
        <v>1</v>
      </c>
      <c r="I1821" s="123">
        <v>0</v>
      </c>
      <c r="J1821" s="120" t="s">
        <v>1514</v>
      </c>
      <c r="K1821" s="131">
        <v>0</v>
      </c>
      <c r="L1821" s="124">
        <v>42766</v>
      </c>
      <c r="M1821" s="131">
        <v>0</v>
      </c>
      <c r="N1821" s="131">
        <v>0</v>
      </c>
      <c r="P1821" s="132" t="s">
        <v>466</v>
      </c>
    </row>
    <row r="1822" spans="1:16" x14ac:dyDescent="0.2">
      <c r="A1822" s="120" t="s">
        <v>7560</v>
      </c>
      <c r="B1822" s="121" t="s">
        <v>7561</v>
      </c>
      <c r="C1822" s="131">
        <v>27674428000</v>
      </c>
      <c r="D1822" s="122" t="s">
        <v>909</v>
      </c>
      <c r="E1822" s="120" t="s">
        <v>932</v>
      </c>
      <c r="F1822" s="122" t="s">
        <v>926</v>
      </c>
      <c r="G1822" s="121" t="s">
        <v>1215</v>
      </c>
      <c r="H1822" s="122">
        <v>1</v>
      </c>
      <c r="I1822" s="123">
        <v>0</v>
      </c>
      <c r="J1822" s="120" t="s">
        <v>1514</v>
      </c>
      <c r="K1822" s="131">
        <v>0</v>
      </c>
      <c r="L1822" s="124">
        <v>42766</v>
      </c>
      <c r="M1822" s="131">
        <v>0</v>
      </c>
      <c r="N1822" s="131">
        <v>0</v>
      </c>
      <c r="P1822" s="132" t="s">
        <v>466</v>
      </c>
    </row>
    <row r="1823" spans="1:16" x14ac:dyDescent="0.2">
      <c r="A1823" s="120" t="s">
        <v>5596</v>
      </c>
      <c r="B1823" s="121" t="s">
        <v>5907</v>
      </c>
      <c r="C1823" s="131">
        <v>24064720000</v>
      </c>
      <c r="D1823" s="122" t="s">
        <v>909</v>
      </c>
      <c r="E1823" s="120" t="s">
        <v>932</v>
      </c>
      <c r="F1823" s="122" t="s">
        <v>926</v>
      </c>
      <c r="G1823" s="121" t="s">
        <v>1215</v>
      </c>
      <c r="H1823" s="122">
        <v>1</v>
      </c>
      <c r="I1823" s="123">
        <v>0</v>
      </c>
      <c r="J1823" s="120" t="s">
        <v>1514</v>
      </c>
      <c r="K1823" s="131">
        <v>0</v>
      </c>
      <c r="L1823" s="124">
        <v>42766</v>
      </c>
      <c r="M1823" s="131">
        <v>0</v>
      </c>
      <c r="N1823" s="131">
        <v>0</v>
      </c>
      <c r="P1823" s="132" t="s">
        <v>466</v>
      </c>
    </row>
    <row r="1824" spans="1:16" x14ac:dyDescent="0.2">
      <c r="A1824" s="120" t="s">
        <v>3824</v>
      </c>
      <c r="B1824" s="121" t="s">
        <v>3906</v>
      </c>
      <c r="C1824" s="131">
        <v>76437666.700000003</v>
      </c>
      <c r="D1824" s="122" t="s">
        <v>909</v>
      </c>
      <c r="E1824" s="120" t="s">
        <v>2588</v>
      </c>
      <c r="F1824" s="122" t="s">
        <v>926</v>
      </c>
      <c r="G1824" s="121" t="s">
        <v>4056</v>
      </c>
      <c r="H1824" s="122">
        <v>1</v>
      </c>
      <c r="I1824" s="123">
        <v>0</v>
      </c>
      <c r="J1824" s="120" t="s">
        <v>2577</v>
      </c>
      <c r="K1824" s="131">
        <v>0</v>
      </c>
      <c r="L1824" s="124">
        <v>42766</v>
      </c>
      <c r="M1824" s="131">
        <v>0</v>
      </c>
      <c r="N1824" s="131">
        <v>0</v>
      </c>
      <c r="P1824" s="132" t="s">
        <v>466</v>
      </c>
    </row>
    <row r="1825" spans="1:18" x14ac:dyDescent="0.2">
      <c r="A1825" s="120" t="s">
        <v>7732</v>
      </c>
      <c r="B1825" s="121" t="s">
        <v>8447</v>
      </c>
      <c r="C1825" s="131">
        <v>299766500</v>
      </c>
      <c r="D1825" s="122" t="s">
        <v>909</v>
      </c>
      <c r="E1825" s="120" t="s">
        <v>4914</v>
      </c>
      <c r="F1825" s="122" t="s">
        <v>926</v>
      </c>
      <c r="G1825" s="121" t="s">
        <v>4056</v>
      </c>
      <c r="H1825" s="122">
        <v>2</v>
      </c>
      <c r="I1825" s="123">
        <v>0.01</v>
      </c>
      <c r="J1825" s="120" t="s">
        <v>8448</v>
      </c>
      <c r="K1825" s="131">
        <v>2997665</v>
      </c>
      <c r="L1825" s="124">
        <v>42766</v>
      </c>
      <c r="M1825" s="131">
        <v>0</v>
      </c>
      <c r="N1825" s="131">
        <v>0</v>
      </c>
      <c r="P1825" s="132" t="s">
        <v>466</v>
      </c>
    </row>
    <row r="1826" spans="1:18" x14ac:dyDescent="0.2">
      <c r="A1826" s="120" t="s">
        <v>3826</v>
      </c>
      <c r="B1826" s="121" t="s">
        <v>3907</v>
      </c>
      <c r="C1826" s="131">
        <v>20252666.699999999</v>
      </c>
      <c r="D1826" s="122" t="s">
        <v>909</v>
      </c>
      <c r="E1826" s="120" t="s">
        <v>2585</v>
      </c>
      <c r="F1826" s="122" t="s">
        <v>926</v>
      </c>
      <c r="G1826" s="121" t="s">
        <v>4056</v>
      </c>
      <c r="H1826" s="122">
        <v>1</v>
      </c>
      <c r="I1826" s="123">
        <v>0</v>
      </c>
      <c r="J1826" s="120" t="s">
        <v>2577</v>
      </c>
      <c r="K1826" s="131">
        <v>0</v>
      </c>
      <c r="L1826" s="124">
        <v>42766</v>
      </c>
      <c r="M1826" s="131">
        <v>0</v>
      </c>
      <c r="N1826" s="131">
        <v>0</v>
      </c>
      <c r="P1826" s="132" t="s">
        <v>466</v>
      </c>
    </row>
    <row r="1827" spans="1:18" x14ac:dyDescent="0.2">
      <c r="A1827" s="120" t="s">
        <v>3825</v>
      </c>
      <c r="B1827" s="121" t="s">
        <v>3908</v>
      </c>
      <c r="C1827" s="131">
        <v>30323833.300000001</v>
      </c>
      <c r="D1827" s="122" t="s">
        <v>909</v>
      </c>
      <c r="E1827" s="120" t="s">
        <v>2588</v>
      </c>
      <c r="F1827" s="122" t="s">
        <v>926</v>
      </c>
      <c r="G1827" s="121" t="s">
        <v>4056</v>
      </c>
      <c r="H1827" s="122">
        <v>1</v>
      </c>
      <c r="I1827" s="123">
        <v>0</v>
      </c>
      <c r="J1827" s="120" t="s">
        <v>2577</v>
      </c>
      <c r="K1827" s="131">
        <v>0</v>
      </c>
      <c r="L1827" s="124">
        <v>42766</v>
      </c>
      <c r="M1827" s="131">
        <v>0</v>
      </c>
      <c r="N1827" s="131">
        <v>0</v>
      </c>
      <c r="P1827" s="132" t="s">
        <v>466</v>
      </c>
    </row>
    <row r="1828" spans="1:18" x14ac:dyDescent="0.2">
      <c r="A1828" s="120" t="s">
        <v>2536</v>
      </c>
      <c r="B1828" s="121" t="s">
        <v>2578</v>
      </c>
      <c r="C1828" s="131">
        <v>10007130</v>
      </c>
      <c r="D1828" s="122" t="s">
        <v>909</v>
      </c>
      <c r="E1828" s="120" t="s">
        <v>2587</v>
      </c>
      <c r="F1828" s="122" t="s">
        <v>926</v>
      </c>
      <c r="G1828" s="121" t="s">
        <v>4056</v>
      </c>
      <c r="H1828" s="122">
        <v>5</v>
      </c>
      <c r="I1828" s="123">
        <v>1</v>
      </c>
      <c r="J1828" s="120" t="s">
        <v>2579</v>
      </c>
      <c r="K1828" s="131">
        <v>10007130</v>
      </c>
      <c r="L1828" s="124">
        <v>42766</v>
      </c>
      <c r="M1828" s="131">
        <v>0</v>
      </c>
      <c r="N1828" s="131">
        <v>0</v>
      </c>
      <c r="P1828" s="132" t="s">
        <v>466</v>
      </c>
    </row>
    <row r="1829" spans="1:18" x14ac:dyDescent="0.2">
      <c r="A1829" s="120" t="s">
        <v>3822</v>
      </c>
      <c r="B1829" s="121" t="s">
        <v>3909</v>
      </c>
      <c r="C1829" s="131">
        <v>41624666.700000003</v>
      </c>
      <c r="D1829" s="122" t="s">
        <v>909</v>
      </c>
      <c r="E1829" s="120" t="s">
        <v>2586</v>
      </c>
      <c r="F1829" s="122" t="s">
        <v>926</v>
      </c>
      <c r="G1829" s="121" t="s">
        <v>4056</v>
      </c>
      <c r="H1829" s="122">
        <v>2</v>
      </c>
      <c r="I1829" s="123">
        <v>0.01</v>
      </c>
      <c r="J1829" s="120" t="s">
        <v>3910</v>
      </c>
      <c r="K1829" s="131">
        <v>416246.67</v>
      </c>
      <c r="L1829" s="124">
        <v>42766</v>
      </c>
      <c r="M1829" s="131">
        <v>0</v>
      </c>
      <c r="N1829" s="131">
        <v>0</v>
      </c>
      <c r="P1829" s="132" t="s">
        <v>466</v>
      </c>
    </row>
    <row r="1830" spans="1:18" x14ac:dyDescent="0.2">
      <c r="A1830" s="120" t="s">
        <v>6768</v>
      </c>
      <c r="B1830" s="121" t="s">
        <v>7562</v>
      </c>
      <c r="C1830" s="131">
        <v>210949860</v>
      </c>
      <c r="D1830" s="122" t="s">
        <v>909</v>
      </c>
      <c r="E1830" s="120" t="s">
        <v>7605</v>
      </c>
      <c r="F1830" s="122" t="s">
        <v>926</v>
      </c>
      <c r="G1830" s="121" t="s">
        <v>4056</v>
      </c>
      <c r="H1830" s="122">
        <v>1</v>
      </c>
      <c r="I1830" s="123">
        <v>0</v>
      </c>
      <c r="J1830" s="120" t="s">
        <v>2577</v>
      </c>
      <c r="K1830" s="131">
        <v>0</v>
      </c>
      <c r="L1830" s="124">
        <v>42766</v>
      </c>
      <c r="M1830" s="131">
        <v>0</v>
      </c>
      <c r="N1830" s="131">
        <v>0</v>
      </c>
      <c r="P1830" s="132" t="s">
        <v>466</v>
      </c>
    </row>
    <row r="1831" spans="1:18" x14ac:dyDescent="0.2">
      <c r="A1831" s="120" t="s">
        <v>3823</v>
      </c>
      <c r="B1831" s="121" t="s">
        <v>3911</v>
      </c>
      <c r="C1831" s="131">
        <v>432554666.69999999</v>
      </c>
      <c r="D1831" s="122" t="s">
        <v>909</v>
      </c>
      <c r="E1831" s="120" t="s">
        <v>2586</v>
      </c>
      <c r="F1831" s="122" t="s">
        <v>926</v>
      </c>
      <c r="G1831" s="121" t="s">
        <v>4056</v>
      </c>
      <c r="H1831" s="122">
        <v>2</v>
      </c>
      <c r="I1831" s="123">
        <v>0.01</v>
      </c>
      <c r="J1831" s="120" t="s">
        <v>3912</v>
      </c>
      <c r="K1831" s="131">
        <v>4325546.67</v>
      </c>
      <c r="L1831" s="124">
        <v>42766</v>
      </c>
      <c r="M1831" s="131">
        <v>0</v>
      </c>
      <c r="N1831" s="131">
        <v>0</v>
      </c>
      <c r="P1831" s="132" t="s">
        <v>466</v>
      </c>
    </row>
    <row r="1832" spans="1:18" x14ac:dyDescent="0.2">
      <c r="A1832" s="120" t="s">
        <v>3827</v>
      </c>
      <c r="B1832" s="121" t="s">
        <v>3913</v>
      </c>
      <c r="C1832" s="131">
        <v>21087500</v>
      </c>
      <c r="D1832" s="122" t="s">
        <v>909</v>
      </c>
      <c r="E1832" s="120" t="s">
        <v>2585</v>
      </c>
      <c r="F1832" s="122" t="s">
        <v>926</v>
      </c>
      <c r="G1832" s="121" t="s">
        <v>4056</v>
      </c>
      <c r="H1832" s="122">
        <v>1</v>
      </c>
      <c r="I1832" s="123">
        <v>0</v>
      </c>
      <c r="J1832" s="120" t="s">
        <v>2577</v>
      </c>
      <c r="K1832" s="131">
        <v>0</v>
      </c>
      <c r="L1832" s="124">
        <v>42766</v>
      </c>
      <c r="M1832" s="131">
        <v>0</v>
      </c>
      <c r="N1832" s="131">
        <v>0</v>
      </c>
      <c r="P1832" s="132" t="s">
        <v>466</v>
      </c>
    </row>
    <row r="1833" spans="1:18" x14ac:dyDescent="0.2">
      <c r="A1833" s="120" t="s">
        <v>7064</v>
      </c>
      <c r="B1833" s="121" t="s">
        <v>7563</v>
      </c>
      <c r="C1833" s="131">
        <v>139975010</v>
      </c>
      <c r="D1833" s="122" t="s">
        <v>909</v>
      </c>
      <c r="E1833" s="120" t="s">
        <v>6744</v>
      </c>
      <c r="F1833" s="122" t="s">
        <v>926</v>
      </c>
      <c r="G1833" s="121" t="s">
        <v>4056</v>
      </c>
      <c r="H1833" s="122">
        <v>1</v>
      </c>
      <c r="I1833" s="123">
        <v>0</v>
      </c>
      <c r="J1833" s="120" t="s">
        <v>2577</v>
      </c>
      <c r="K1833" s="131">
        <v>0</v>
      </c>
      <c r="L1833" s="124">
        <v>42766</v>
      </c>
      <c r="M1833" s="131">
        <v>0</v>
      </c>
      <c r="N1833" s="131">
        <v>0</v>
      </c>
      <c r="P1833" s="132" t="s">
        <v>466</v>
      </c>
    </row>
    <row r="1834" spans="1:18" x14ac:dyDescent="0.2">
      <c r="A1834" s="120" t="s">
        <v>6138</v>
      </c>
      <c r="B1834" s="121" t="s">
        <v>6710</v>
      </c>
      <c r="C1834" s="131">
        <v>4250584642.75</v>
      </c>
      <c r="D1834" s="122" t="s">
        <v>909</v>
      </c>
      <c r="E1834" s="120" t="s">
        <v>6745</v>
      </c>
      <c r="F1834" s="122" t="s">
        <v>926</v>
      </c>
      <c r="G1834" s="121" t="s">
        <v>4056</v>
      </c>
      <c r="H1834" s="122">
        <v>1</v>
      </c>
      <c r="I1834" s="123">
        <v>0</v>
      </c>
      <c r="J1834" s="120" t="s">
        <v>2577</v>
      </c>
      <c r="K1834" s="131">
        <v>0</v>
      </c>
      <c r="L1834" s="124">
        <v>42766</v>
      </c>
      <c r="M1834" s="131">
        <v>0</v>
      </c>
      <c r="N1834" s="131">
        <v>0</v>
      </c>
      <c r="P1834" s="132" t="s">
        <v>466</v>
      </c>
    </row>
    <row r="1835" spans="1:18" x14ac:dyDescent="0.2">
      <c r="A1835" s="120" t="s">
        <v>6953</v>
      </c>
      <c r="B1835" s="121" t="s">
        <v>7564</v>
      </c>
      <c r="C1835" s="131">
        <v>3549546200</v>
      </c>
      <c r="D1835" s="122" t="s">
        <v>909</v>
      </c>
      <c r="E1835" s="120" t="s">
        <v>6745</v>
      </c>
      <c r="F1835" s="122" t="s">
        <v>926</v>
      </c>
      <c r="G1835" s="121" t="s">
        <v>4056</v>
      </c>
      <c r="H1835" s="122">
        <v>1</v>
      </c>
      <c r="I1835" s="123">
        <v>0</v>
      </c>
      <c r="J1835" s="120" t="s">
        <v>2577</v>
      </c>
      <c r="K1835" s="131">
        <v>0</v>
      </c>
      <c r="L1835" s="124">
        <v>42766</v>
      </c>
      <c r="M1835" s="131">
        <v>0</v>
      </c>
      <c r="N1835" s="131">
        <v>0</v>
      </c>
      <c r="P1835" s="132" t="s">
        <v>466</v>
      </c>
    </row>
    <row r="1836" spans="1:18" x14ac:dyDescent="0.2">
      <c r="A1836" s="120" t="s">
        <v>6711</v>
      </c>
      <c r="B1836" s="121" t="s">
        <v>6712</v>
      </c>
      <c r="C1836" s="131">
        <v>4250584642.75</v>
      </c>
      <c r="D1836" s="122" t="s">
        <v>909</v>
      </c>
      <c r="E1836" s="120" t="s">
        <v>6745</v>
      </c>
      <c r="F1836" s="122" t="s">
        <v>926</v>
      </c>
      <c r="G1836" s="121" t="s">
        <v>4056</v>
      </c>
      <c r="H1836" s="122">
        <v>1</v>
      </c>
      <c r="I1836" s="123">
        <v>0</v>
      </c>
      <c r="J1836" s="120" t="s">
        <v>2577</v>
      </c>
      <c r="K1836" s="131">
        <v>0</v>
      </c>
      <c r="L1836" s="124">
        <v>42766</v>
      </c>
      <c r="M1836" s="131">
        <v>0</v>
      </c>
      <c r="N1836" s="131">
        <v>0</v>
      </c>
      <c r="P1836" s="132" t="s">
        <v>466</v>
      </c>
    </row>
    <row r="1837" spans="1:18" x14ac:dyDescent="0.2">
      <c r="A1837" s="120" t="s">
        <v>6884</v>
      </c>
      <c r="B1837" s="121" t="s">
        <v>7565</v>
      </c>
      <c r="C1837" s="131">
        <v>20066901660</v>
      </c>
      <c r="D1837" s="122" t="s">
        <v>909</v>
      </c>
      <c r="E1837" s="120" t="s">
        <v>7606</v>
      </c>
      <c r="F1837" s="122" t="s">
        <v>926</v>
      </c>
      <c r="G1837" s="121" t="s">
        <v>1215</v>
      </c>
      <c r="H1837" s="122">
        <v>1</v>
      </c>
      <c r="I1837" s="123">
        <v>0</v>
      </c>
      <c r="J1837" s="120" t="s">
        <v>2577</v>
      </c>
      <c r="K1837" s="131">
        <v>0</v>
      </c>
      <c r="L1837" s="124">
        <v>42766</v>
      </c>
      <c r="M1837" s="131">
        <v>0</v>
      </c>
      <c r="N1837" s="131">
        <v>0</v>
      </c>
      <c r="P1837" s="132" t="s">
        <v>466</v>
      </c>
      <c r="Q1837" s="108">
        <v>0</v>
      </c>
      <c r="R1837" s="108">
        <v>0</v>
      </c>
    </row>
    <row r="1838" spans="1:18" x14ac:dyDescent="0.2">
      <c r="A1838" s="120" t="s">
        <v>6885</v>
      </c>
      <c r="B1838" s="121" t="s">
        <v>7566</v>
      </c>
      <c r="C1838" s="131">
        <v>85282200000</v>
      </c>
      <c r="D1838" s="122" t="s">
        <v>909</v>
      </c>
      <c r="E1838" s="120" t="s">
        <v>7606</v>
      </c>
      <c r="F1838" s="122" t="s">
        <v>926</v>
      </c>
      <c r="G1838" s="121" t="s">
        <v>1215</v>
      </c>
      <c r="H1838" s="122">
        <v>1</v>
      </c>
      <c r="I1838" s="123">
        <v>0</v>
      </c>
      <c r="J1838" s="120" t="s">
        <v>2577</v>
      </c>
      <c r="K1838" s="131">
        <v>0</v>
      </c>
      <c r="L1838" s="124">
        <v>42766</v>
      </c>
      <c r="M1838" s="131">
        <v>0</v>
      </c>
      <c r="N1838" s="131">
        <v>0</v>
      </c>
      <c r="P1838" s="132" t="s">
        <v>466</v>
      </c>
      <c r="Q1838" s="108">
        <v>0</v>
      </c>
      <c r="R1838" s="108">
        <v>0</v>
      </c>
    </row>
    <row r="1839" spans="1:18" x14ac:dyDescent="0.2">
      <c r="A1839" s="120" t="s">
        <v>6883</v>
      </c>
      <c r="B1839" s="121" t="s">
        <v>7567</v>
      </c>
      <c r="C1839" s="131">
        <v>85282200000</v>
      </c>
      <c r="D1839" s="122" t="s">
        <v>909</v>
      </c>
      <c r="E1839" s="120" t="s">
        <v>7606</v>
      </c>
      <c r="F1839" s="122" t="s">
        <v>926</v>
      </c>
      <c r="G1839" s="121" t="s">
        <v>1215</v>
      </c>
      <c r="H1839" s="122">
        <v>1</v>
      </c>
      <c r="I1839" s="123">
        <v>0</v>
      </c>
      <c r="J1839" s="120" t="s">
        <v>2577</v>
      </c>
      <c r="K1839" s="131">
        <v>0</v>
      </c>
      <c r="L1839" s="124">
        <v>42766</v>
      </c>
      <c r="M1839" s="131">
        <v>0</v>
      </c>
      <c r="N1839" s="131">
        <v>0</v>
      </c>
      <c r="P1839" s="132" t="s">
        <v>466</v>
      </c>
      <c r="Q1839" s="108">
        <v>0</v>
      </c>
      <c r="R1839" s="108">
        <v>0</v>
      </c>
    </row>
    <row r="1840" spans="1:18" x14ac:dyDescent="0.2">
      <c r="A1840" s="120" t="s">
        <v>5370</v>
      </c>
      <c r="B1840" s="121" t="s">
        <v>7702</v>
      </c>
      <c r="C1840" s="131">
        <v>2876203447.2199998</v>
      </c>
      <c r="D1840" s="122" t="s">
        <v>909</v>
      </c>
      <c r="E1840" s="120" t="s">
        <v>5624</v>
      </c>
      <c r="F1840" s="122" t="s">
        <v>926</v>
      </c>
      <c r="G1840" s="121" t="s">
        <v>1215</v>
      </c>
      <c r="H1840" s="122">
        <v>3</v>
      </c>
      <c r="I1840" s="123">
        <v>0.21</v>
      </c>
      <c r="J1840" s="120" t="s">
        <v>5597</v>
      </c>
      <c r="K1840" s="131">
        <v>861107008.59000003</v>
      </c>
      <c r="L1840" s="124">
        <v>42766</v>
      </c>
      <c r="M1840" s="131">
        <v>0</v>
      </c>
      <c r="N1840" s="131">
        <v>3188849516</v>
      </c>
      <c r="P1840" s="132" t="s">
        <v>466</v>
      </c>
      <c r="Q1840" s="108">
        <v>0</v>
      </c>
      <c r="R1840" s="108">
        <v>0</v>
      </c>
    </row>
    <row r="1841" spans="1:18" x14ac:dyDescent="0.2">
      <c r="A1841" s="120" t="s">
        <v>1083</v>
      </c>
      <c r="B1841" s="121" t="s">
        <v>1120</v>
      </c>
      <c r="C1841" s="131">
        <v>36097080000</v>
      </c>
      <c r="D1841" s="122" t="s">
        <v>909</v>
      </c>
      <c r="E1841" s="120" t="s">
        <v>1125</v>
      </c>
      <c r="F1841" s="122" t="s">
        <v>926</v>
      </c>
      <c r="G1841" s="121" t="s">
        <v>4056</v>
      </c>
      <c r="H1841" s="122">
        <v>2</v>
      </c>
      <c r="I1841" s="123">
        <v>0.01</v>
      </c>
      <c r="J1841" s="120" t="s">
        <v>1121</v>
      </c>
      <c r="K1841" s="131">
        <v>465629442</v>
      </c>
      <c r="L1841" s="124">
        <v>42766</v>
      </c>
      <c r="M1841" s="131">
        <v>0</v>
      </c>
      <c r="N1841" s="131">
        <v>0</v>
      </c>
      <c r="P1841" s="132" t="s">
        <v>466</v>
      </c>
    </row>
    <row r="1842" spans="1:18" x14ac:dyDescent="0.2">
      <c r="A1842" s="120" t="s">
        <v>6925</v>
      </c>
      <c r="B1842" s="121" t="s">
        <v>7568</v>
      </c>
      <c r="C1842" s="131">
        <v>13457161.210000001</v>
      </c>
      <c r="D1842" s="122" t="s">
        <v>909</v>
      </c>
      <c r="E1842" s="120" t="s">
        <v>7607</v>
      </c>
      <c r="F1842" s="122" t="s">
        <v>926</v>
      </c>
      <c r="G1842" s="121" t="s">
        <v>1040</v>
      </c>
      <c r="H1842" s="122">
        <v>1</v>
      </c>
      <c r="I1842" s="123">
        <v>0</v>
      </c>
      <c r="J1842" s="120" t="s">
        <v>7569</v>
      </c>
      <c r="K1842" s="131">
        <v>0</v>
      </c>
      <c r="L1842" s="124">
        <v>42766</v>
      </c>
      <c r="M1842" s="131">
        <v>0</v>
      </c>
      <c r="N1842" s="131">
        <v>0</v>
      </c>
      <c r="P1842" s="132" t="s">
        <v>466</v>
      </c>
    </row>
    <row r="1843" spans="1:18" x14ac:dyDescent="0.2">
      <c r="A1843" s="120" t="s">
        <v>7878</v>
      </c>
      <c r="B1843" s="121" t="s">
        <v>8449</v>
      </c>
      <c r="C1843" s="131">
        <v>32003370</v>
      </c>
      <c r="D1843" s="122" t="s">
        <v>909</v>
      </c>
      <c r="E1843" s="120" t="s">
        <v>8476</v>
      </c>
      <c r="F1843" s="122" t="s">
        <v>910</v>
      </c>
      <c r="G1843" s="121" t="s">
        <v>1040</v>
      </c>
      <c r="H1843" s="122">
        <v>1</v>
      </c>
      <c r="I1843" s="123">
        <v>0</v>
      </c>
      <c r="J1843" s="120" t="s">
        <v>8450</v>
      </c>
      <c r="K1843" s="131">
        <v>0</v>
      </c>
      <c r="L1843" s="124">
        <v>42766</v>
      </c>
      <c r="M1843" s="131">
        <v>0</v>
      </c>
      <c r="N1843" s="131">
        <v>0</v>
      </c>
      <c r="P1843" s="132" t="s">
        <v>466</v>
      </c>
    </row>
    <row r="1844" spans="1:18" x14ac:dyDescent="0.2">
      <c r="A1844" s="120" t="s">
        <v>224</v>
      </c>
      <c r="B1844" s="121" t="s">
        <v>868</v>
      </c>
      <c r="C1844" s="131">
        <v>2093000000</v>
      </c>
      <c r="D1844" s="122" t="s">
        <v>909</v>
      </c>
      <c r="E1844" s="120" t="s">
        <v>1041</v>
      </c>
      <c r="F1844" s="122" t="s">
        <v>926</v>
      </c>
      <c r="G1844" s="121" t="s">
        <v>1040</v>
      </c>
      <c r="H1844" s="122">
        <v>1</v>
      </c>
      <c r="I1844" s="123">
        <v>0</v>
      </c>
      <c r="J1844" s="120" t="s">
        <v>1515</v>
      </c>
      <c r="K1844" s="131">
        <v>0</v>
      </c>
      <c r="L1844" s="124">
        <v>42766</v>
      </c>
      <c r="M1844" s="131">
        <v>0</v>
      </c>
      <c r="N1844" s="131">
        <v>0</v>
      </c>
      <c r="P1844" s="132" t="s">
        <v>466</v>
      </c>
    </row>
    <row r="1845" spans="1:18" x14ac:dyDescent="0.2">
      <c r="A1845" s="120" t="s">
        <v>1806</v>
      </c>
      <c r="B1845" s="121" t="s">
        <v>2312</v>
      </c>
      <c r="C1845" s="131">
        <v>3300030000</v>
      </c>
      <c r="D1845" s="122" t="s">
        <v>909</v>
      </c>
      <c r="E1845" s="120" t="s">
        <v>2320</v>
      </c>
      <c r="F1845" s="122" t="s">
        <v>926</v>
      </c>
      <c r="G1845" s="121" t="s">
        <v>1040</v>
      </c>
      <c r="H1845" s="122">
        <v>1</v>
      </c>
      <c r="I1845" s="123">
        <v>0</v>
      </c>
      <c r="J1845" s="120" t="s">
        <v>1515</v>
      </c>
      <c r="K1845" s="131">
        <v>0</v>
      </c>
      <c r="L1845" s="124">
        <v>42766</v>
      </c>
      <c r="M1845" s="131">
        <v>0</v>
      </c>
      <c r="N1845" s="131">
        <v>0</v>
      </c>
      <c r="P1845" s="132" t="s">
        <v>466</v>
      </c>
    </row>
    <row r="1846" spans="1:18" x14ac:dyDescent="0.2">
      <c r="A1846" s="120" t="s">
        <v>7056</v>
      </c>
      <c r="B1846" s="121" t="s">
        <v>7570</v>
      </c>
      <c r="C1846" s="131">
        <v>3600000000</v>
      </c>
      <c r="D1846" s="122" t="s">
        <v>909</v>
      </c>
      <c r="E1846" s="120" t="s">
        <v>1039</v>
      </c>
      <c r="F1846" s="122" t="s">
        <v>926</v>
      </c>
      <c r="G1846" s="121" t="s">
        <v>1040</v>
      </c>
      <c r="H1846" s="122">
        <v>1</v>
      </c>
      <c r="I1846" s="123">
        <v>0</v>
      </c>
      <c r="J1846" s="120" t="s">
        <v>1515</v>
      </c>
      <c r="K1846" s="131">
        <v>0</v>
      </c>
      <c r="L1846" s="124">
        <v>42766</v>
      </c>
      <c r="M1846" s="131">
        <v>0</v>
      </c>
      <c r="N1846" s="131">
        <v>0</v>
      </c>
      <c r="P1846" s="132" t="s">
        <v>466</v>
      </c>
    </row>
    <row r="1847" spans="1:18" x14ac:dyDescent="0.2">
      <c r="A1847" s="120" t="s">
        <v>7860</v>
      </c>
      <c r="B1847" s="121" t="s">
        <v>8451</v>
      </c>
      <c r="C1847" s="131">
        <v>359375</v>
      </c>
      <c r="D1847" s="122" t="s">
        <v>909</v>
      </c>
      <c r="E1847" s="120" t="s">
        <v>8477</v>
      </c>
      <c r="F1847" s="122" t="s">
        <v>910</v>
      </c>
      <c r="G1847" s="121" t="s">
        <v>1040</v>
      </c>
      <c r="H1847" s="122">
        <v>1</v>
      </c>
      <c r="I1847" s="123">
        <v>0</v>
      </c>
      <c r="J1847" s="120" t="s">
        <v>1515</v>
      </c>
      <c r="K1847" s="131">
        <v>0</v>
      </c>
      <c r="L1847" s="124">
        <v>42766</v>
      </c>
      <c r="M1847" s="131">
        <v>0</v>
      </c>
      <c r="N1847" s="131">
        <v>0</v>
      </c>
      <c r="P1847" s="132" t="s">
        <v>466</v>
      </c>
    </row>
    <row r="1848" spans="1:18" x14ac:dyDescent="0.2">
      <c r="A1848" s="120" t="s">
        <v>449</v>
      </c>
      <c r="B1848" s="121" t="s">
        <v>869</v>
      </c>
      <c r="C1848" s="131">
        <v>145001000</v>
      </c>
      <c r="D1848" s="122" t="s">
        <v>909</v>
      </c>
      <c r="E1848" s="120" t="s">
        <v>1042</v>
      </c>
      <c r="F1848" s="122" t="s">
        <v>926</v>
      </c>
      <c r="G1848" s="121" t="s">
        <v>1040</v>
      </c>
      <c r="H1848" s="122">
        <v>5</v>
      </c>
      <c r="I1848" s="123">
        <v>1</v>
      </c>
      <c r="J1848" s="120" t="s">
        <v>870</v>
      </c>
      <c r="K1848" s="131">
        <v>145001000</v>
      </c>
      <c r="L1848" s="124">
        <v>42766</v>
      </c>
      <c r="M1848" s="131">
        <v>0</v>
      </c>
      <c r="N1848" s="131">
        <v>0</v>
      </c>
      <c r="P1848" s="132" t="s">
        <v>466</v>
      </c>
    </row>
    <row r="1849" spans="1:18" x14ac:dyDescent="0.2">
      <c r="A1849" s="120" t="s">
        <v>5598</v>
      </c>
      <c r="B1849" s="121" t="s">
        <v>5599</v>
      </c>
      <c r="C1849" s="131">
        <v>151060.26</v>
      </c>
      <c r="D1849" s="122" t="s">
        <v>909</v>
      </c>
      <c r="E1849" s="120" t="s">
        <v>5917</v>
      </c>
      <c r="F1849" s="122" t="s">
        <v>926</v>
      </c>
      <c r="G1849" s="121" t="s">
        <v>1040</v>
      </c>
      <c r="H1849" s="122">
        <v>4</v>
      </c>
      <c r="I1849" s="123">
        <v>0.51</v>
      </c>
      <c r="J1849" s="120" t="s">
        <v>5600</v>
      </c>
      <c r="K1849" s="131">
        <v>77040.73</v>
      </c>
      <c r="L1849" s="124">
        <v>42766</v>
      </c>
      <c r="M1849" s="131">
        <v>0</v>
      </c>
      <c r="N1849" s="131">
        <v>0</v>
      </c>
      <c r="P1849" s="132" t="s">
        <v>466</v>
      </c>
    </row>
    <row r="1850" spans="1:18" x14ac:dyDescent="0.2">
      <c r="A1850" s="120" t="s">
        <v>5601</v>
      </c>
      <c r="B1850" s="121" t="s">
        <v>5602</v>
      </c>
      <c r="C1850" s="131">
        <v>70054.81</v>
      </c>
      <c r="D1850" s="122" t="s">
        <v>909</v>
      </c>
      <c r="E1850" s="120" t="s">
        <v>5625</v>
      </c>
      <c r="F1850" s="122" t="s">
        <v>926</v>
      </c>
      <c r="G1850" s="121" t="s">
        <v>1040</v>
      </c>
      <c r="H1850" s="122">
        <v>4</v>
      </c>
      <c r="I1850" s="123">
        <v>0.51</v>
      </c>
      <c r="J1850" s="120" t="s">
        <v>5603</v>
      </c>
      <c r="K1850" s="131">
        <v>35727.949999999997</v>
      </c>
      <c r="L1850" s="124">
        <v>42766</v>
      </c>
      <c r="M1850" s="131">
        <v>0</v>
      </c>
      <c r="N1850" s="131">
        <v>0</v>
      </c>
      <c r="P1850" s="132" t="s">
        <v>466</v>
      </c>
    </row>
    <row r="1851" spans="1:18" x14ac:dyDescent="0.2">
      <c r="A1851" s="120" t="s">
        <v>4770</v>
      </c>
      <c r="B1851" s="121" t="s">
        <v>4791</v>
      </c>
      <c r="C1851" s="131">
        <v>5543901551.4300003</v>
      </c>
      <c r="D1851" s="122" t="s">
        <v>909</v>
      </c>
      <c r="E1851" s="120" t="s">
        <v>1612</v>
      </c>
      <c r="F1851" s="122" t="s">
        <v>926</v>
      </c>
      <c r="G1851" s="121" t="s">
        <v>1040</v>
      </c>
      <c r="H1851" s="122">
        <v>3</v>
      </c>
      <c r="I1851" s="123">
        <v>0.21</v>
      </c>
      <c r="J1851" s="120" t="s">
        <v>4792</v>
      </c>
      <c r="K1851" s="131">
        <v>6516952.4500000002</v>
      </c>
      <c r="L1851" s="124">
        <v>42766</v>
      </c>
      <c r="M1851" s="131">
        <v>5512868444.5200005</v>
      </c>
      <c r="N1851" s="131">
        <v>0</v>
      </c>
      <c r="P1851" s="132" t="s">
        <v>466</v>
      </c>
      <c r="Q1851" s="108">
        <v>0</v>
      </c>
      <c r="R1851" s="108">
        <v>0</v>
      </c>
    </row>
    <row r="1852" spans="1:18" x14ac:dyDescent="0.2">
      <c r="A1852" s="120" t="s">
        <v>7846</v>
      </c>
      <c r="B1852" s="121" t="s">
        <v>8452</v>
      </c>
      <c r="C1852" s="131">
        <v>188284625.34999999</v>
      </c>
      <c r="D1852" s="122" t="s">
        <v>909</v>
      </c>
      <c r="E1852" s="120" t="s">
        <v>8478</v>
      </c>
      <c r="F1852" s="122" t="s">
        <v>910</v>
      </c>
      <c r="G1852" s="121" t="s">
        <v>1040</v>
      </c>
      <c r="H1852" s="122">
        <v>1</v>
      </c>
      <c r="I1852" s="123">
        <v>0</v>
      </c>
      <c r="J1852" s="120" t="s">
        <v>1515</v>
      </c>
      <c r="K1852" s="131">
        <v>0</v>
      </c>
      <c r="L1852" s="124">
        <v>42766</v>
      </c>
      <c r="M1852" s="131">
        <v>0</v>
      </c>
      <c r="N1852" s="131">
        <v>0</v>
      </c>
      <c r="P1852" s="132" t="s">
        <v>466</v>
      </c>
    </row>
    <row r="1853" spans="1:18" x14ac:dyDescent="0.2">
      <c r="A1853" s="120" t="s">
        <v>5604</v>
      </c>
      <c r="B1853" s="121" t="s">
        <v>5605</v>
      </c>
      <c r="C1853" s="131">
        <v>279063.52</v>
      </c>
      <c r="D1853" s="122" t="s">
        <v>909</v>
      </c>
      <c r="E1853" s="120" t="s">
        <v>5626</v>
      </c>
      <c r="F1853" s="122" t="s">
        <v>926</v>
      </c>
      <c r="G1853" s="121" t="s">
        <v>1040</v>
      </c>
      <c r="H1853" s="122">
        <v>4</v>
      </c>
      <c r="I1853" s="123">
        <v>0.51</v>
      </c>
      <c r="J1853" s="120" t="s">
        <v>5606</v>
      </c>
      <c r="K1853" s="131">
        <v>142322.4</v>
      </c>
      <c r="L1853" s="124">
        <v>42766</v>
      </c>
      <c r="M1853" s="131">
        <v>0</v>
      </c>
      <c r="N1853" s="131">
        <v>0</v>
      </c>
      <c r="P1853" s="132" t="s">
        <v>466</v>
      </c>
    </row>
    <row r="1854" spans="1:18" x14ac:dyDescent="0.2">
      <c r="A1854" s="120" t="s">
        <v>5908</v>
      </c>
      <c r="B1854" s="121" t="s">
        <v>5909</v>
      </c>
      <c r="C1854" s="131">
        <v>12333.17</v>
      </c>
      <c r="D1854" s="122" t="s">
        <v>909</v>
      </c>
      <c r="E1854" s="120" t="s">
        <v>3915</v>
      </c>
      <c r="F1854" s="122" t="s">
        <v>926</v>
      </c>
      <c r="G1854" s="121" t="s">
        <v>1040</v>
      </c>
      <c r="H1854" s="122">
        <v>3</v>
      </c>
      <c r="I1854" s="123">
        <v>0.21</v>
      </c>
      <c r="J1854" s="120" t="s">
        <v>6713</v>
      </c>
      <c r="K1854" s="131">
        <v>2589.9699999999998</v>
      </c>
      <c r="L1854" s="124">
        <v>42766</v>
      </c>
      <c r="M1854" s="131">
        <v>0</v>
      </c>
      <c r="N1854" s="131">
        <v>0</v>
      </c>
      <c r="P1854" s="132" t="s">
        <v>466</v>
      </c>
    </row>
    <row r="1855" spans="1:18" x14ac:dyDescent="0.2">
      <c r="A1855" s="120" t="s">
        <v>3684</v>
      </c>
      <c r="B1855" s="121" t="s">
        <v>3685</v>
      </c>
      <c r="C1855" s="131">
        <v>38427.15</v>
      </c>
      <c r="D1855" s="122" t="s">
        <v>909</v>
      </c>
      <c r="E1855" s="120" t="s">
        <v>3691</v>
      </c>
      <c r="F1855" s="122" t="s">
        <v>926</v>
      </c>
      <c r="G1855" s="121" t="s">
        <v>1040</v>
      </c>
      <c r="H1855" s="122">
        <v>4</v>
      </c>
      <c r="I1855" s="123">
        <v>0.75</v>
      </c>
      <c r="J1855" s="120" t="s">
        <v>3686</v>
      </c>
      <c r="K1855" s="131">
        <v>28820.36</v>
      </c>
      <c r="L1855" s="124">
        <v>42766</v>
      </c>
      <c r="M1855" s="131">
        <v>0</v>
      </c>
      <c r="N1855" s="131">
        <v>0</v>
      </c>
      <c r="P1855" s="132" t="s">
        <v>466</v>
      </c>
    </row>
    <row r="1856" spans="1:18" x14ac:dyDescent="0.2">
      <c r="A1856" s="120" t="s">
        <v>4946</v>
      </c>
      <c r="B1856" s="121" t="s">
        <v>5116</v>
      </c>
      <c r="C1856" s="131">
        <v>1804.85</v>
      </c>
      <c r="D1856" s="122" t="s">
        <v>909</v>
      </c>
      <c r="E1856" s="120" t="s">
        <v>5138</v>
      </c>
      <c r="F1856" s="122" t="s">
        <v>926</v>
      </c>
      <c r="G1856" s="121" t="s">
        <v>1040</v>
      </c>
      <c r="H1856" s="122">
        <v>3</v>
      </c>
      <c r="I1856" s="123">
        <v>0.21</v>
      </c>
      <c r="J1856" s="120" t="s">
        <v>5117</v>
      </c>
      <c r="K1856" s="131">
        <v>379.02</v>
      </c>
      <c r="L1856" s="124">
        <v>42766</v>
      </c>
      <c r="M1856" s="131">
        <v>0</v>
      </c>
      <c r="N1856" s="131">
        <v>0</v>
      </c>
      <c r="P1856" s="132" t="s">
        <v>466</v>
      </c>
    </row>
    <row r="1857" spans="1:16" x14ac:dyDescent="0.2">
      <c r="A1857" s="120" t="s">
        <v>3299</v>
      </c>
      <c r="B1857" s="121" t="s">
        <v>3356</v>
      </c>
      <c r="C1857" s="131">
        <v>28449382.809999999</v>
      </c>
      <c r="D1857" s="122" t="s">
        <v>909</v>
      </c>
      <c r="E1857" s="120" t="s">
        <v>3405</v>
      </c>
      <c r="F1857" s="122" t="s">
        <v>926</v>
      </c>
      <c r="G1857" s="121" t="s">
        <v>4918</v>
      </c>
      <c r="H1857" s="122">
        <v>5</v>
      </c>
      <c r="I1857" s="123">
        <v>1</v>
      </c>
      <c r="J1857" s="120" t="s">
        <v>3357</v>
      </c>
      <c r="K1857" s="131">
        <v>28449382.809999999</v>
      </c>
      <c r="L1857" s="124">
        <v>42766</v>
      </c>
      <c r="M1857" s="131">
        <v>0</v>
      </c>
      <c r="N1857" s="131">
        <v>0</v>
      </c>
      <c r="P1857" s="132" t="s">
        <v>466</v>
      </c>
    </row>
    <row r="1858" spans="1:16" x14ac:dyDescent="0.2">
      <c r="A1858" s="120" t="s">
        <v>3303</v>
      </c>
      <c r="B1858" s="121" t="s">
        <v>3358</v>
      </c>
      <c r="C1858" s="131">
        <v>65464180.689999998</v>
      </c>
      <c r="D1858" s="122" t="s">
        <v>909</v>
      </c>
      <c r="E1858" s="120" t="s">
        <v>3405</v>
      </c>
      <c r="F1858" s="122" t="s">
        <v>926</v>
      </c>
      <c r="G1858" s="121" t="s">
        <v>4918</v>
      </c>
      <c r="H1858" s="122">
        <v>5</v>
      </c>
      <c r="I1858" s="123">
        <v>1</v>
      </c>
      <c r="J1858" s="120" t="s">
        <v>3359</v>
      </c>
      <c r="K1858" s="131">
        <v>65464180.689999998</v>
      </c>
      <c r="L1858" s="124">
        <v>42766</v>
      </c>
      <c r="M1858" s="131">
        <v>0</v>
      </c>
      <c r="N1858" s="131">
        <v>0</v>
      </c>
      <c r="P1858" s="132" t="s">
        <v>466</v>
      </c>
    </row>
    <row r="1859" spans="1:16" x14ac:dyDescent="0.2">
      <c r="A1859" s="120" t="s">
        <v>4278</v>
      </c>
      <c r="B1859" s="121" t="s">
        <v>4561</v>
      </c>
      <c r="C1859" s="131">
        <v>1656843860.55</v>
      </c>
      <c r="D1859" s="122" t="s">
        <v>909</v>
      </c>
      <c r="E1859" s="120" t="s">
        <v>4654</v>
      </c>
      <c r="F1859" s="122" t="s">
        <v>926</v>
      </c>
      <c r="G1859" s="121" t="s">
        <v>4918</v>
      </c>
      <c r="H1859" s="122">
        <v>2</v>
      </c>
      <c r="I1859" s="123">
        <v>0.04</v>
      </c>
      <c r="J1859" s="120" t="s">
        <v>4562</v>
      </c>
      <c r="K1859" s="131">
        <v>66273754.420000002</v>
      </c>
      <c r="L1859" s="124">
        <v>42766</v>
      </c>
      <c r="M1859" s="131">
        <v>0</v>
      </c>
      <c r="N1859" s="131">
        <v>0</v>
      </c>
      <c r="P1859" s="132" t="s">
        <v>466</v>
      </c>
    </row>
    <row r="1860" spans="1:16" x14ac:dyDescent="0.2">
      <c r="A1860" s="120" t="s">
        <v>6013</v>
      </c>
      <c r="B1860" s="121" t="s">
        <v>6714</v>
      </c>
      <c r="C1860" s="131">
        <v>989877890.07000005</v>
      </c>
      <c r="D1860" s="122" t="s">
        <v>909</v>
      </c>
      <c r="E1860" s="120" t="s">
        <v>4648</v>
      </c>
      <c r="F1860" s="122" t="s">
        <v>926</v>
      </c>
      <c r="G1860" s="121" t="s">
        <v>4918</v>
      </c>
      <c r="H1860" s="122">
        <v>3</v>
      </c>
      <c r="I1860" s="123">
        <v>0.21</v>
      </c>
      <c r="J1860" s="120" t="s">
        <v>6715</v>
      </c>
      <c r="K1860" s="131">
        <v>963496132.74000001</v>
      </c>
      <c r="L1860" s="124">
        <v>42766</v>
      </c>
      <c r="M1860" s="131">
        <v>0</v>
      </c>
      <c r="N1860" s="131">
        <v>0</v>
      </c>
      <c r="P1860" s="132" t="s">
        <v>466</v>
      </c>
    </row>
    <row r="1861" spans="1:16" x14ac:dyDescent="0.2">
      <c r="A1861" s="120" t="s">
        <v>3298</v>
      </c>
      <c r="B1861" s="121" t="s">
        <v>3360</v>
      </c>
      <c r="C1861" s="131">
        <v>143056275.72</v>
      </c>
      <c r="D1861" s="122" t="s">
        <v>909</v>
      </c>
      <c r="E1861" s="120" t="s">
        <v>3405</v>
      </c>
      <c r="F1861" s="122" t="s">
        <v>926</v>
      </c>
      <c r="G1861" s="121" t="s">
        <v>4918</v>
      </c>
      <c r="H1861" s="122">
        <v>5</v>
      </c>
      <c r="I1861" s="123">
        <v>1</v>
      </c>
      <c r="J1861" s="120" t="s">
        <v>3361</v>
      </c>
      <c r="K1861" s="131">
        <v>143056275.72</v>
      </c>
      <c r="L1861" s="124">
        <v>42766</v>
      </c>
      <c r="M1861" s="131">
        <v>0</v>
      </c>
      <c r="N1861" s="131">
        <v>0</v>
      </c>
      <c r="P1861" s="132" t="s">
        <v>466</v>
      </c>
    </row>
    <row r="1862" spans="1:16" x14ac:dyDescent="0.2">
      <c r="A1862" s="120" t="s">
        <v>4280</v>
      </c>
      <c r="B1862" s="121" t="s">
        <v>4563</v>
      </c>
      <c r="C1862" s="131">
        <v>7950755692.5500002</v>
      </c>
      <c r="D1862" s="122" t="s">
        <v>909</v>
      </c>
      <c r="E1862" s="120" t="s">
        <v>4655</v>
      </c>
      <c r="F1862" s="122" t="s">
        <v>926</v>
      </c>
      <c r="G1862" s="121" t="s">
        <v>4918</v>
      </c>
      <c r="H1862" s="122">
        <v>2</v>
      </c>
      <c r="I1862" s="123">
        <v>0.01</v>
      </c>
      <c r="J1862" s="120" t="s">
        <v>4564</v>
      </c>
      <c r="K1862" s="131">
        <v>2489637013.8699999</v>
      </c>
      <c r="L1862" s="124">
        <v>42766</v>
      </c>
      <c r="M1862" s="131">
        <v>0</v>
      </c>
      <c r="N1862" s="131">
        <v>0</v>
      </c>
      <c r="P1862" s="132" t="s">
        <v>466</v>
      </c>
    </row>
    <row r="1863" spans="1:16" x14ac:dyDescent="0.2">
      <c r="A1863" s="120" t="s">
        <v>3302</v>
      </c>
      <c r="B1863" s="121" t="s">
        <v>3362</v>
      </c>
      <c r="C1863" s="131">
        <v>93028307.920000002</v>
      </c>
      <c r="D1863" s="122" t="s">
        <v>909</v>
      </c>
      <c r="E1863" s="120" t="s">
        <v>3405</v>
      </c>
      <c r="F1863" s="122" t="s">
        <v>926</v>
      </c>
      <c r="G1863" s="121" t="s">
        <v>4918</v>
      </c>
      <c r="H1863" s="122">
        <v>5</v>
      </c>
      <c r="I1863" s="123">
        <v>1</v>
      </c>
      <c r="J1863" s="120" t="s">
        <v>3363</v>
      </c>
      <c r="K1863" s="131">
        <v>93028307.920000002</v>
      </c>
      <c r="L1863" s="124">
        <v>42766</v>
      </c>
      <c r="M1863" s="131">
        <v>0</v>
      </c>
      <c r="N1863" s="131">
        <v>0</v>
      </c>
      <c r="P1863" s="132" t="s">
        <v>466</v>
      </c>
    </row>
    <row r="1864" spans="1:16" x14ac:dyDescent="0.2">
      <c r="A1864" s="120" t="s">
        <v>4279</v>
      </c>
      <c r="B1864" s="121" t="s">
        <v>4561</v>
      </c>
      <c r="C1864" s="131">
        <v>1718957236.54</v>
      </c>
      <c r="D1864" s="122" t="s">
        <v>909</v>
      </c>
      <c r="E1864" s="120" t="s">
        <v>4654</v>
      </c>
      <c r="F1864" s="122" t="s">
        <v>926</v>
      </c>
      <c r="G1864" s="121" t="s">
        <v>4918</v>
      </c>
      <c r="H1864" s="122">
        <v>2</v>
      </c>
      <c r="I1864" s="123">
        <v>0.04</v>
      </c>
      <c r="J1864" s="120" t="s">
        <v>4565</v>
      </c>
      <c r="K1864" s="131">
        <v>68758289.459999993</v>
      </c>
      <c r="L1864" s="124">
        <v>42766</v>
      </c>
      <c r="M1864" s="131">
        <v>0</v>
      </c>
      <c r="N1864" s="131">
        <v>0</v>
      </c>
      <c r="P1864" s="132" t="s">
        <v>466</v>
      </c>
    </row>
    <row r="1865" spans="1:16" x14ac:dyDescent="0.2">
      <c r="A1865" s="120" t="s">
        <v>3300</v>
      </c>
      <c r="B1865" s="121" t="s">
        <v>3364</v>
      </c>
      <c r="C1865" s="131">
        <v>53869842.369999997</v>
      </c>
      <c r="D1865" s="122" t="s">
        <v>909</v>
      </c>
      <c r="E1865" s="120" t="s">
        <v>3405</v>
      </c>
      <c r="F1865" s="122" t="s">
        <v>926</v>
      </c>
      <c r="G1865" s="121" t="s">
        <v>4918</v>
      </c>
      <c r="H1865" s="122">
        <v>5</v>
      </c>
      <c r="I1865" s="123">
        <v>1</v>
      </c>
      <c r="J1865" s="120" t="s">
        <v>3365</v>
      </c>
      <c r="K1865" s="131">
        <v>53869842.369999997</v>
      </c>
      <c r="L1865" s="124">
        <v>42766</v>
      </c>
      <c r="M1865" s="131">
        <v>0</v>
      </c>
      <c r="N1865" s="131">
        <v>0</v>
      </c>
      <c r="P1865" s="132" t="s">
        <v>466</v>
      </c>
    </row>
    <row r="1866" spans="1:16" x14ac:dyDescent="0.2">
      <c r="A1866" s="120" t="s">
        <v>3301</v>
      </c>
      <c r="B1866" s="121" t="s">
        <v>3366</v>
      </c>
      <c r="C1866" s="131">
        <v>53869843.549999997</v>
      </c>
      <c r="D1866" s="122" t="s">
        <v>909</v>
      </c>
      <c r="E1866" s="120" t="s">
        <v>3405</v>
      </c>
      <c r="F1866" s="122" t="s">
        <v>926</v>
      </c>
      <c r="G1866" s="121" t="s">
        <v>4918</v>
      </c>
      <c r="H1866" s="122">
        <v>5</v>
      </c>
      <c r="I1866" s="123">
        <v>1</v>
      </c>
      <c r="J1866" s="120" t="s">
        <v>3367</v>
      </c>
      <c r="K1866" s="131">
        <v>53869843.549999997</v>
      </c>
      <c r="L1866" s="124">
        <v>42766</v>
      </c>
      <c r="M1866" s="131">
        <v>0</v>
      </c>
      <c r="N1866" s="131">
        <v>0</v>
      </c>
      <c r="P1866" s="132" t="s">
        <v>466</v>
      </c>
    </row>
    <row r="1867" spans="1:16" x14ac:dyDescent="0.2">
      <c r="A1867" s="120" t="s">
        <v>3231</v>
      </c>
      <c r="B1867" s="121" t="s">
        <v>3368</v>
      </c>
      <c r="C1867" s="131">
        <v>412846974.83999997</v>
      </c>
      <c r="D1867" s="122" t="s">
        <v>909</v>
      </c>
      <c r="E1867" s="120" t="s">
        <v>2321</v>
      </c>
      <c r="F1867" s="122" t="s">
        <v>926</v>
      </c>
      <c r="G1867" s="121" t="s">
        <v>1043</v>
      </c>
      <c r="H1867" s="122">
        <v>5</v>
      </c>
      <c r="I1867" s="123">
        <v>1</v>
      </c>
      <c r="J1867" s="120" t="s">
        <v>3369</v>
      </c>
      <c r="K1867" s="131">
        <v>350919928.61000001</v>
      </c>
      <c r="L1867" s="124">
        <v>42766</v>
      </c>
      <c r="M1867" s="131">
        <v>0</v>
      </c>
      <c r="N1867" s="131">
        <v>0</v>
      </c>
      <c r="P1867" s="132" t="s">
        <v>466</v>
      </c>
    </row>
    <row r="1868" spans="1:16" x14ac:dyDescent="0.2">
      <c r="A1868" s="120" t="s">
        <v>3242</v>
      </c>
      <c r="B1868" s="121" t="s">
        <v>3370</v>
      </c>
      <c r="C1868" s="131">
        <v>16480511.43</v>
      </c>
      <c r="D1868" s="122" t="s">
        <v>909</v>
      </c>
      <c r="E1868" s="120" t="s">
        <v>2321</v>
      </c>
      <c r="F1868" s="122" t="s">
        <v>926</v>
      </c>
      <c r="G1868" s="121" t="s">
        <v>1043</v>
      </c>
      <c r="H1868" s="122">
        <v>5</v>
      </c>
      <c r="I1868" s="123">
        <v>1</v>
      </c>
      <c r="J1868" s="120" t="s">
        <v>3371</v>
      </c>
      <c r="K1868" s="131">
        <v>14008434.720000001</v>
      </c>
      <c r="L1868" s="124">
        <v>42766</v>
      </c>
      <c r="M1868" s="131">
        <v>0</v>
      </c>
      <c r="N1868" s="131">
        <v>0</v>
      </c>
      <c r="P1868" s="132" t="s">
        <v>466</v>
      </c>
    </row>
    <row r="1869" spans="1:16" x14ac:dyDescent="0.2">
      <c r="A1869" s="120" t="s">
        <v>3238</v>
      </c>
      <c r="B1869" s="121" t="s">
        <v>3372</v>
      </c>
      <c r="C1869" s="131">
        <v>9076646.5899999999</v>
      </c>
      <c r="D1869" s="122" t="s">
        <v>909</v>
      </c>
      <c r="E1869" s="120" t="s">
        <v>2321</v>
      </c>
      <c r="F1869" s="122" t="s">
        <v>926</v>
      </c>
      <c r="G1869" s="121" t="s">
        <v>1043</v>
      </c>
      <c r="H1869" s="122">
        <v>5</v>
      </c>
      <c r="I1869" s="123">
        <v>1</v>
      </c>
      <c r="J1869" s="120" t="s">
        <v>3373</v>
      </c>
      <c r="K1869" s="131">
        <v>7715149.5999999996</v>
      </c>
      <c r="L1869" s="124">
        <v>42766</v>
      </c>
      <c r="M1869" s="131">
        <v>0</v>
      </c>
      <c r="N1869" s="131">
        <v>0</v>
      </c>
      <c r="P1869" s="132" t="s">
        <v>466</v>
      </c>
    </row>
    <row r="1870" spans="1:16" x14ac:dyDescent="0.2">
      <c r="A1870" s="120" t="s">
        <v>3241</v>
      </c>
      <c r="B1870" s="121" t="s">
        <v>3374</v>
      </c>
      <c r="C1870" s="131">
        <v>3425747.82</v>
      </c>
      <c r="D1870" s="122" t="s">
        <v>909</v>
      </c>
      <c r="E1870" s="120" t="s">
        <v>2321</v>
      </c>
      <c r="F1870" s="122" t="s">
        <v>926</v>
      </c>
      <c r="G1870" s="121" t="s">
        <v>1043</v>
      </c>
      <c r="H1870" s="122">
        <v>5</v>
      </c>
      <c r="I1870" s="123">
        <v>1</v>
      </c>
      <c r="J1870" s="120" t="s">
        <v>3375</v>
      </c>
      <c r="K1870" s="131">
        <v>2911885.65</v>
      </c>
      <c r="L1870" s="124">
        <v>42766</v>
      </c>
      <c r="M1870" s="131">
        <v>0</v>
      </c>
      <c r="N1870" s="131">
        <v>0</v>
      </c>
      <c r="P1870" s="132" t="s">
        <v>466</v>
      </c>
    </row>
    <row r="1871" spans="1:16" x14ac:dyDescent="0.2">
      <c r="A1871" s="120" t="s">
        <v>3236</v>
      </c>
      <c r="B1871" s="121" t="s">
        <v>3376</v>
      </c>
      <c r="C1871" s="131">
        <v>8879717.3800000008</v>
      </c>
      <c r="D1871" s="122" t="s">
        <v>909</v>
      </c>
      <c r="E1871" s="120" t="s">
        <v>2321</v>
      </c>
      <c r="F1871" s="122" t="s">
        <v>926</v>
      </c>
      <c r="G1871" s="121" t="s">
        <v>1043</v>
      </c>
      <c r="H1871" s="122">
        <v>5</v>
      </c>
      <c r="I1871" s="123">
        <v>1</v>
      </c>
      <c r="J1871" s="120" t="s">
        <v>3377</v>
      </c>
      <c r="K1871" s="131">
        <v>7547759.7699999996</v>
      </c>
      <c r="L1871" s="124">
        <v>42766</v>
      </c>
      <c r="M1871" s="131">
        <v>0</v>
      </c>
      <c r="N1871" s="131">
        <v>0</v>
      </c>
      <c r="P1871" s="132" t="s">
        <v>466</v>
      </c>
    </row>
    <row r="1872" spans="1:16" x14ac:dyDescent="0.2">
      <c r="A1872" s="120" t="s">
        <v>6859</v>
      </c>
      <c r="B1872" s="121" t="s">
        <v>7571</v>
      </c>
      <c r="C1872" s="131">
        <v>494854398.52999997</v>
      </c>
      <c r="D1872" s="122" t="s">
        <v>909</v>
      </c>
      <c r="E1872" s="120" t="s">
        <v>4612</v>
      </c>
      <c r="F1872" s="122" t="s">
        <v>926</v>
      </c>
      <c r="G1872" s="121" t="s">
        <v>1043</v>
      </c>
      <c r="H1872" s="122">
        <v>4</v>
      </c>
      <c r="I1872" s="123">
        <v>0.51</v>
      </c>
      <c r="J1872" s="120" t="s">
        <v>7572</v>
      </c>
      <c r="K1872" s="131">
        <v>252375743.25</v>
      </c>
      <c r="L1872" s="124">
        <v>42766</v>
      </c>
      <c r="M1872" s="131">
        <v>0</v>
      </c>
      <c r="N1872" s="131">
        <v>0</v>
      </c>
      <c r="P1872" s="132" t="s">
        <v>466</v>
      </c>
    </row>
    <row r="1873" spans="1:18" x14ac:dyDescent="0.2">
      <c r="A1873" s="120" t="s">
        <v>3239</v>
      </c>
      <c r="B1873" s="121" t="s">
        <v>3378</v>
      </c>
      <c r="C1873" s="131">
        <v>183298332.63999999</v>
      </c>
      <c r="D1873" s="122" t="s">
        <v>909</v>
      </c>
      <c r="E1873" s="120" t="s">
        <v>2321</v>
      </c>
      <c r="F1873" s="122" t="s">
        <v>926</v>
      </c>
      <c r="G1873" s="121" t="s">
        <v>1043</v>
      </c>
      <c r="H1873" s="122">
        <v>5</v>
      </c>
      <c r="I1873" s="123">
        <v>1</v>
      </c>
      <c r="J1873" s="120" t="s">
        <v>3379</v>
      </c>
      <c r="K1873" s="131">
        <v>155803582.74000001</v>
      </c>
      <c r="L1873" s="124">
        <v>42766</v>
      </c>
      <c r="M1873" s="131">
        <v>0</v>
      </c>
      <c r="N1873" s="131">
        <v>0</v>
      </c>
      <c r="P1873" s="132" t="s">
        <v>466</v>
      </c>
    </row>
    <row r="1874" spans="1:18" x14ac:dyDescent="0.2">
      <c r="A1874" s="120" t="s">
        <v>3501</v>
      </c>
      <c r="B1874" s="121" t="s">
        <v>3581</v>
      </c>
      <c r="C1874" s="131">
        <v>31089745.620000001</v>
      </c>
      <c r="D1874" s="122" t="s">
        <v>909</v>
      </c>
      <c r="E1874" s="120" t="s">
        <v>2322</v>
      </c>
      <c r="F1874" s="122" t="s">
        <v>926</v>
      </c>
      <c r="G1874" s="121" t="s">
        <v>1043</v>
      </c>
      <c r="H1874" s="122">
        <v>5</v>
      </c>
      <c r="I1874" s="123">
        <v>1</v>
      </c>
      <c r="J1874" s="120" t="s">
        <v>3582</v>
      </c>
      <c r="K1874" s="131">
        <v>31089745.620000001</v>
      </c>
      <c r="L1874" s="124">
        <v>42766</v>
      </c>
      <c r="M1874" s="131">
        <v>0</v>
      </c>
      <c r="N1874" s="131">
        <v>0</v>
      </c>
      <c r="P1874" s="132" t="s">
        <v>466</v>
      </c>
    </row>
    <row r="1875" spans="1:18" x14ac:dyDescent="0.2">
      <c r="A1875" s="120" t="s">
        <v>3235</v>
      </c>
      <c r="B1875" s="121" t="s">
        <v>3380</v>
      </c>
      <c r="C1875" s="131">
        <v>24115275.68</v>
      </c>
      <c r="D1875" s="122" t="s">
        <v>909</v>
      </c>
      <c r="E1875" s="120" t="s">
        <v>2321</v>
      </c>
      <c r="F1875" s="122" t="s">
        <v>926</v>
      </c>
      <c r="G1875" s="121" t="s">
        <v>1043</v>
      </c>
      <c r="H1875" s="122">
        <v>5</v>
      </c>
      <c r="I1875" s="123">
        <v>1</v>
      </c>
      <c r="J1875" s="120" t="s">
        <v>3381</v>
      </c>
      <c r="K1875" s="131">
        <v>20497984.329999998</v>
      </c>
      <c r="L1875" s="124">
        <v>42766</v>
      </c>
      <c r="M1875" s="131">
        <v>0</v>
      </c>
      <c r="N1875" s="131">
        <v>0</v>
      </c>
      <c r="P1875" s="132" t="s">
        <v>466</v>
      </c>
    </row>
    <row r="1876" spans="1:18" x14ac:dyDescent="0.2">
      <c r="A1876" s="120" t="s">
        <v>3244</v>
      </c>
      <c r="B1876" s="121" t="s">
        <v>3382</v>
      </c>
      <c r="C1876" s="131">
        <v>6593050.9199999999</v>
      </c>
      <c r="D1876" s="122" t="s">
        <v>909</v>
      </c>
      <c r="E1876" s="120" t="s">
        <v>2321</v>
      </c>
      <c r="F1876" s="122" t="s">
        <v>926</v>
      </c>
      <c r="G1876" s="121" t="s">
        <v>1043</v>
      </c>
      <c r="H1876" s="122">
        <v>5</v>
      </c>
      <c r="I1876" s="123">
        <v>1</v>
      </c>
      <c r="J1876" s="120" t="s">
        <v>3383</v>
      </c>
      <c r="K1876" s="131">
        <v>5604093.2800000003</v>
      </c>
      <c r="L1876" s="124">
        <v>42766</v>
      </c>
      <c r="M1876" s="131">
        <v>0</v>
      </c>
      <c r="N1876" s="131">
        <v>0</v>
      </c>
      <c r="P1876" s="132" t="s">
        <v>466</v>
      </c>
    </row>
    <row r="1877" spans="1:18" x14ac:dyDescent="0.2">
      <c r="A1877" s="120" t="s">
        <v>3240</v>
      </c>
      <c r="B1877" s="121" t="s">
        <v>3384</v>
      </c>
      <c r="C1877" s="131">
        <v>6393983.3200000003</v>
      </c>
      <c r="D1877" s="122" t="s">
        <v>909</v>
      </c>
      <c r="E1877" s="120" t="s">
        <v>2321</v>
      </c>
      <c r="F1877" s="122" t="s">
        <v>926</v>
      </c>
      <c r="G1877" s="121" t="s">
        <v>1043</v>
      </c>
      <c r="H1877" s="122">
        <v>5</v>
      </c>
      <c r="I1877" s="123">
        <v>1</v>
      </c>
      <c r="J1877" s="120" t="s">
        <v>3385</v>
      </c>
      <c r="K1877" s="131">
        <v>5434885.8200000003</v>
      </c>
      <c r="L1877" s="124">
        <v>42766</v>
      </c>
      <c r="M1877" s="131">
        <v>0</v>
      </c>
      <c r="N1877" s="131">
        <v>0</v>
      </c>
      <c r="P1877" s="132" t="s">
        <v>466</v>
      </c>
    </row>
    <row r="1878" spans="1:18" x14ac:dyDescent="0.2">
      <c r="A1878" s="120" t="s">
        <v>6857</v>
      </c>
      <c r="B1878" s="121" t="s">
        <v>7573</v>
      </c>
      <c r="C1878" s="131">
        <v>244217126.81999999</v>
      </c>
      <c r="D1878" s="122" t="s">
        <v>909</v>
      </c>
      <c r="E1878" s="120" t="s">
        <v>4612</v>
      </c>
      <c r="F1878" s="122" t="s">
        <v>926</v>
      </c>
      <c r="G1878" s="121" t="s">
        <v>1043</v>
      </c>
      <c r="H1878" s="122">
        <v>4</v>
      </c>
      <c r="I1878" s="123">
        <v>0.51</v>
      </c>
      <c r="J1878" s="120" t="s">
        <v>7574</v>
      </c>
      <c r="K1878" s="131">
        <v>124550734.68000001</v>
      </c>
      <c r="L1878" s="124">
        <v>42766</v>
      </c>
      <c r="M1878" s="131">
        <v>0</v>
      </c>
      <c r="N1878" s="131">
        <v>0</v>
      </c>
      <c r="P1878" s="132" t="s">
        <v>466</v>
      </c>
    </row>
    <row r="1879" spans="1:18" x14ac:dyDescent="0.2">
      <c r="A1879" s="120" t="s">
        <v>3232</v>
      </c>
      <c r="B1879" s="121" t="s">
        <v>3386</v>
      </c>
      <c r="C1879" s="131">
        <v>5783378</v>
      </c>
      <c r="D1879" s="122" t="s">
        <v>909</v>
      </c>
      <c r="E1879" s="120" t="s">
        <v>2321</v>
      </c>
      <c r="F1879" s="122" t="s">
        <v>926</v>
      </c>
      <c r="G1879" s="121" t="s">
        <v>1043</v>
      </c>
      <c r="H1879" s="122">
        <v>5</v>
      </c>
      <c r="I1879" s="123">
        <v>1</v>
      </c>
      <c r="J1879" s="120" t="s">
        <v>3387</v>
      </c>
      <c r="K1879" s="131">
        <v>4915871.3</v>
      </c>
      <c r="L1879" s="124">
        <v>42766</v>
      </c>
      <c r="M1879" s="131">
        <v>0</v>
      </c>
      <c r="N1879" s="131">
        <v>0</v>
      </c>
      <c r="P1879" s="132" t="s">
        <v>466</v>
      </c>
    </row>
    <row r="1880" spans="1:18" x14ac:dyDescent="0.2">
      <c r="A1880" s="120" t="s">
        <v>3237</v>
      </c>
      <c r="B1880" s="121" t="s">
        <v>3388</v>
      </c>
      <c r="C1880" s="131">
        <v>8915522.6899999995</v>
      </c>
      <c r="D1880" s="122" t="s">
        <v>909</v>
      </c>
      <c r="E1880" s="120" t="s">
        <v>2321</v>
      </c>
      <c r="F1880" s="122" t="s">
        <v>926</v>
      </c>
      <c r="G1880" s="121" t="s">
        <v>1043</v>
      </c>
      <c r="H1880" s="122">
        <v>5</v>
      </c>
      <c r="I1880" s="123">
        <v>1</v>
      </c>
      <c r="J1880" s="120" t="s">
        <v>3389</v>
      </c>
      <c r="K1880" s="131">
        <v>7578194.29</v>
      </c>
      <c r="L1880" s="124">
        <v>42766</v>
      </c>
      <c r="M1880" s="131">
        <v>0</v>
      </c>
      <c r="N1880" s="131">
        <v>0</v>
      </c>
      <c r="P1880" s="132" t="s">
        <v>466</v>
      </c>
    </row>
    <row r="1881" spans="1:18" x14ac:dyDescent="0.2">
      <c r="A1881" s="120" t="s">
        <v>3233</v>
      </c>
      <c r="B1881" s="121" t="s">
        <v>3390</v>
      </c>
      <c r="C1881" s="131">
        <v>5919811.5800000001</v>
      </c>
      <c r="D1881" s="122" t="s">
        <v>909</v>
      </c>
      <c r="E1881" s="120" t="s">
        <v>2321</v>
      </c>
      <c r="F1881" s="122" t="s">
        <v>926</v>
      </c>
      <c r="G1881" s="121" t="s">
        <v>1043</v>
      </c>
      <c r="H1881" s="122">
        <v>5</v>
      </c>
      <c r="I1881" s="123">
        <v>1</v>
      </c>
      <c r="J1881" s="120" t="s">
        <v>3391</v>
      </c>
      <c r="K1881" s="131">
        <v>5031839.84</v>
      </c>
      <c r="L1881" s="124">
        <v>42766</v>
      </c>
      <c r="M1881" s="131">
        <v>0</v>
      </c>
      <c r="N1881" s="131">
        <v>0</v>
      </c>
      <c r="P1881" s="132" t="s">
        <v>466</v>
      </c>
    </row>
    <row r="1882" spans="1:18" x14ac:dyDescent="0.2">
      <c r="A1882" s="120" t="s">
        <v>3234</v>
      </c>
      <c r="B1882" s="121" t="s">
        <v>3392</v>
      </c>
      <c r="C1882" s="131">
        <v>16053810.98</v>
      </c>
      <c r="D1882" s="122" t="s">
        <v>909</v>
      </c>
      <c r="E1882" s="120" t="s">
        <v>2321</v>
      </c>
      <c r="F1882" s="122" t="s">
        <v>926</v>
      </c>
      <c r="G1882" s="121" t="s">
        <v>1043</v>
      </c>
      <c r="H1882" s="122">
        <v>5</v>
      </c>
      <c r="I1882" s="123">
        <v>1</v>
      </c>
      <c r="J1882" s="120" t="s">
        <v>3393</v>
      </c>
      <c r="K1882" s="131">
        <v>13645739.33</v>
      </c>
      <c r="L1882" s="124">
        <v>42766</v>
      </c>
      <c r="M1882" s="131">
        <v>0</v>
      </c>
      <c r="N1882" s="131">
        <v>0</v>
      </c>
      <c r="P1882" s="132" t="s">
        <v>466</v>
      </c>
    </row>
    <row r="1883" spans="1:18" x14ac:dyDescent="0.2">
      <c r="A1883" s="120" t="s">
        <v>3243</v>
      </c>
      <c r="B1883" s="121" t="s">
        <v>2903</v>
      </c>
      <c r="C1883" s="131">
        <v>11191541.720000001</v>
      </c>
      <c r="D1883" s="122" t="s">
        <v>909</v>
      </c>
      <c r="E1883" s="120" t="s">
        <v>2321</v>
      </c>
      <c r="F1883" s="122" t="s">
        <v>926</v>
      </c>
      <c r="G1883" s="121" t="s">
        <v>1043</v>
      </c>
      <c r="H1883" s="122">
        <v>5</v>
      </c>
      <c r="I1883" s="123">
        <v>1</v>
      </c>
      <c r="J1883" s="120" t="s">
        <v>3394</v>
      </c>
      <c r="K1883" s="131">
        <v>9512810.4600000009</v>
      </c>
      <c r="L1883" s="124">
        <v>42766</v>
      </c>
      <c r="M1883" s="131">
        <v>0</v>
      </c>
      <c r="N1883" s="131">
        <v>0</v>
      </c>
      <c r="P1883" s="132" t="s">
        <v>466</v>
      </c>
    </row>
    <row r="1884" spans="1:18" x14ac:dyDescent="0.2">
      <c r="A1884" s="120" t="s">
        <v>6858</v>
      </c>
      <c r="B1884" s="121" t="s">
        <v>7575</v>
      </c>
      <c r="C1884" s="131">
        <v>72202838.75</v>
      </c>
      <c r="D1884" s="122" t="s">
        <v>909</v>
      </c>
      <c r="E1884" s="120" t="s">
        <v>4612</v>
      </c>
      <c r="F1884" s="122" t="s">
        <v>926</v>
      </c>
      <c r="G1884" s="121" t="s">
        <v>1043</v>
      </c>
      <c r="H1884" s="122">
        <v>4</v>
      </c>
      <c r="I1884" s="123">
        <v>0.51</v>
      </c>
      <c r="J1884" s="120" t="s">
        <v>7576</v>
      </c>
      <c r="K1884" s="131">
        <v>36823447.759999998</v>
      </c>
      <c r="L1884" s="124">
        <v>42766</v>
      </c>
      <c r="M1884" s="131">
        <v>0</v>
      </c>
      <c r="N1884" s="131">
        <v>0</v>
      </c>
      <c r="P1884" s="132" t="s">
        <v>466</v>
      </c>
    </row>
    <row r="1885" spans="1:18" x14ac:dyDescent="0.2">
      <c r="A1885" s="120" t="s">
        <v>1808</v>
      </c>
      <c r="B1885" s="121" t="s">
        <v>2313</v>
      </c>
      <c r="C1885" s="131">
        <v>722637132.64999998</v>
      </c>
      <c r="D1885" s="122" t="s">
        <v>909</v>
      </c>
      <c r="E1885" s="120" t="s">
        <v>2321</v>
      </c>
      <c r="F1885" s="122" t="s">
        <v>926</v>
      </c>
      <c r="G1885" s="121" t="s">
        <v>4057</v>
      </c>
      <c r="H1885" s="122">
        <v>5</v>
      </c>
      <c r="I1885" s="123">
        <v>1</v>
      </c>
      <c r="J1885" s="120" t="s">
        <v>2314</v>
      </c>
      <c r="K1885" s="131">
        <v>614241562.75</v>
      </c>
      <c r="L1885" s="124">
        <v>42766</v>
      </c>
      <c r="M1885" s="131">
        <v>0</v>
      </c>
      <c r="N1885" s="131">
        <v>889355408</v>
      </c>
      <c r="P1885" s="132" t="s">
        <v>466</v>
      </c>
      <c r="Q1885" s="108">
        <v>0</v>
      </c>
      <c r="R1885" s="108">
        <v>0</v>
      </c>
    </row>
    <row r="1886" spans="1:18" x14ac:dyDescent="0.2">
      <c r="A1886" s="120" t="s">
        <v>566</v>
      </c>
      <c r="B1886" s="121" t="s">
        <v>871</v>
      </c>
      <c r="C1886" s="131">
        <v>438101726.48000002</v>
      </c>
      <c r="D1886" s="122" t="s">
        <v>909</v>
      </c>
      <c r="E1886" s="120" t="s">
        <v>1044</v>
      </c>
      <c r="F1886" s="122" t="s">
        <v>926</v>
      </c>
      <c r="G1886" s="121" t="s">
        <v>4057</v>
      </c>
      <c r="H1886" s="122">
        <v>5</v>
      </c>
      <c r="I1886" s="123">
        <v>1</v>
      </c>
      <c r="J1886" s="120" t="s">
        <v>872</v>
      </c>
      <c r="K1886" s="131">
        <v>438101726.48000002</v>
      </c>
      <c r="L1886" s="124">
        <v>42766</v>
      </c>
      <c r="M1886" s="131">
        <v>0</v>
      </c>
      <c r="N1886" s="131">
        <v>0</v>
      </c>
      <c r="P1886" s="132" t="s">
        <v>466</v>
      </c>
    </row>
    <row r="1887" spans="1:18" x14ac:dyDescent="0.2">
      <c r="A1887" s="120" t="s">
        <v>553</v>
      </c>
      <c r="B1887" s="121" t="s">
        <v>873</v>
      </c>
      <c r="C1887" s="131">
        <v>99850297.469999999</v>
      </c>
      <c r="D1887" s="122" t="s">
        <v>909</v>
      </c>
      <c r="E1887" s="120" t="s">
        <v>1045</v>
      </c>
      <c r="F1887" s="122" t="s">
        <v>926</v>
      </c>
      <c r="G1887" s="121" t="s">
        <v>4057</v>
      </c>
      <c r="H1887" s="122">
        <v>4</v>
      </c>
      <c r="I1887" s="123">
        <v>0.51</v>
      </c>
      <c r="J1887" s="120" t="s">
        <v>874</v>
      </c>
      <c r="K1887" s="131">
        <v>50923651.710000001</v>
      </c>
      <c r="L1887" s="124">
        <v>42766</v>
      </c>
      <c r="M1887" s="131">
        <v>0</v>
      </c>
      <c r="N1887" s="131">
        <v>0</v>
      </c>
      <c r="P1887" s="132" t="s">
        <v>466</v>
      </c>
    </row>
    <row r="1888" spans="1:18" x14ac:dyDescent="0.2">
      <c r="A1888" s="120" t="s">
        <v>194</v>
      </c>
      <c r="B1888" s="121" t="s">
        <v>875</v>
      </c>
      <c r="C1888" s="131">
        <v>17873122.989999998</v>
      </c>
      <c r="D1888" s="122" t="s">
        <v>909</v>
      </c>
      <c r="E1888" s="120" t="s">
        <v>1046</v>
      </c>
      <c r="F1888" s="122" t="s">
        <v>926</v>
      </c>
      <c r="G1888" s="121" t="s">
        <v>4057</v>
      </c>
      <c r="H1888" s="122">
        <v>5</v>
      </c>
      <c r="I1888" s="123">
        <v>1</v>
      </c>
      <c r="J1888" s="120" t="s">
        <v>876</v>
      </c>
      <c r="K1888" s="131">
        <v>17873122.989999998</v>
      </c>
      <c r="L1888" s="124">
        <v>42766</v>
      </c>
      <c r="M1888" s="131">
        <v>0</v>
      </c>
      <c r="N1888" s="131">
        <v>0</v>
      </c>
      <c r="P1888" s="132" t="s">
        <v>466</v>
      </c>
    </row>
    <row r="1889" spans="1:18" x14ac:dyDescent="0.2">
      <c r="A1889" s="120" t="s">
        <v>277</v>
      </c>
      <c r="B1889" s="121" t="s">
        <v>877</v>
      </c>
      <c r="C1889" s="131">
        <v>6850072.6500000004</v>
      </c>
      <c r="D1889" s="122" t="s">
        <v>909</v>
      </c>
      <c r="E1889" s="120" t="s">
        <v>1047</v>
      </c>
      <c r="F1889" s="122" t="s">
        <v>926</v>
      </c>
      <c r="G1889" s="121" t="s">
        <v>4057</v>
      </c>
      <c r="H1889" s="122">
        <v>5</v>
      </c>
      <c r="I1889" s="123">
        <v>1</v>
      </c>
      <c r="J1889" s="120" t="s">
        <v>878</v>
      </c>
      <c r="K1889" s="131">
        <v>6850072.6500000004</v>
      </c>
      <c r="L1889" s="124">
        <v>42766</v>
      </c>
      <c r="M1889" s="131">
        <v>0</v>
      </c>
      <c r="N1889" s="131">
        <v>0</v>
      </c>
      <c r="P1889" s="132" t="s">
        <v>466</v>
      </c>
    </row>
    <row r="1890" spans="1:18" x14ac:dyDescent="0.2">
      <c r="A1890" s="120" t="s">
        <v>193</v>
      </c>
      <c r="B1890" s="121" t="s">
        <v>2580</v>
      </c>
      <c r="C1890" s="131">
        <v>1886055682.72</v>
      </c>
      <c r="D1890" s="122" t="s">
        <v>909</v>
      </c>
      <c r="E1890" s="120" t="s">
        <v>1049</v>
      </c>
      <c r="F1890" s="122" t="s">
        <v>926</v>
      </c>
      <c r="G1890" s="121" t="s">
        <v>4057</v>
      </c>
      <c r="H1890" s="122">
        <v>4</v>
      </c>
      <c r="I1890" s="123">
        <v>0.51</v>
      </c>
      <c r="J1890" s="120" t="s">
        <v>879</v>
      </c>
      <c r="K1890" s="131">
        <v>467968147.54000002</v>
      </c>
      <c r="L1890" s="124">
        <v>42766</v>
      </c>
      <c r="M1890" s="131">
        <v>0</v>
      </c>
      <c r="N1890" s="131">
        <v>1936942159.4000001</v>
      </c>
      <c r="P1890" s="132" t="s">
        <v>466</v>
      </c>
      <c r="Q1890" s="108">
        <v>0</v>
      </c>
      <c r="R1890" s="108">
        <v>0</v>
      </c>
    </row>
    <row r="1891" spans="1:18" x14ac:dyDescent="0.2">
      <c r="A1891" s="120" t="s">
        <v>2824</v>
      </c>
      <c r="B1891" s="121" t="s">
        <v>5607</v>
      </c>
      <c r="C1891" s="131">
        <v>56600000</v>
      </c>
      <c r="D1891" s="122" t="s">
        <v>909</v>
      </c>
      <c r="E1891" s="120" t="s">
        <v>2918</v>
      </c>
      <c r="F1891" s="122" t="s">
        <v>926</v>
      </c>
      <c r="G1891" s="121" t="s">
        <v>4057</v>
      </c>
      <c r="H1891" s="122">
        <v>5</v>
      </c>
      <c r="I1891" s="123">
        <v>1</v>
      </c>
      <c r="J1891" s="120" t="s">
        <v>2904</v>
      </c>
      <c r="K1891" s="131">
        <v>51506000</v>
      </c>
      <c r="L1891" s="124">
        <v>42766</v>
      </c>
      <c r="M1891" s="131">
        <v>0</v>
      </c>
      <c r="N1891" s="131">
        <v>31481541.350000001</v>
      </c>
      <c r="P1891" s="132" t="s">
        <v>466</v>
      </c>
      <c r="Q1891" s="108">
        <v>0</v>
      </c>
      <c r="R1891" s="108">
        <v>0</v>
      </c>
    </row>
    <row r="1892" spans="1:18" x14ac:dyDescent="0.2">
      <c r="A1892" s="120" t="s">
        <v>1809</v>
      </c>
      <c r="B1892" s="121" t="s">
        <v>2315</v>
      </c>
      <c r="C1892" s="131">
        <v>400000000</v>
      </c>
      <c r="D1892" s="122" t="s">
        <v>909</v>
      </c>
      <c r="E1892" s="120" t="s">
        <v>2322</v>
      </c>
      <c r="F1892" s="122" t="s">
        <v>926</v>
      </c>
      <c r="G1892" s="121" t="s">
        <v>4057</v>
      </c>
      <c r="H1892" s="122">
        <v>5</v>
      </c>
      <c r="I1892" s="123">
        <v>1</v>
      </c>
      <c r="J1892" s="120" t="s">
        <v>2316</v>
      </c>
      <c r="K1892" s="131">
        <v>400000000</v>
      </c>
      <c r="L1892" s="124">
        <v>42766</v>
      </c>
      <c r="M1892" s="131">
        <v>0</v>
      </c>
      <c r="N1892" s="131">
        <v>0</v>
      </c>
      <c r="P1892" s="132" t="s">
        <v>466</v>
      </c>
    </row>
    <row r="1893" spans="1:18" x14ac:dyDescent="0.2">
      <c r="A1893" s="120" t="s">
        <v>278</v>
      </c>
      <c r="B1893" s="121" t="s">
        <v>880</v>
      </c>
      <c r="C1893" s="131">
        <v>25002496.390000001</v>
      </c>
      <c r="D1893" s="122" t="s">
        <v>909</v>
      </c>
      <c r="E1893" s="120" t="s">
        <v>1047</v>
      </c>
      <c r="F1893" s="122" t="s">
        <v>926</v>
      </c>
      <c r="G1893" s="121" t="s">
        <v>4057</v>
      </c>
      <c r="H1893" s="122">
        <v>5</v>
      </c>
      <c r="I1893" s="123">
        <v>1</v>
      </c>
      <c r="J1893" s="120" t="s">
        <v>881</v>
      </c>
      <c r="K1893" s="131">
        <v>25002496.390000001</v>
      </c>
      <c r="L1893" s="124">
        <v>42766</v>
      </c>
      <c r="M1893" s="131">
        <v>0</v>
      </c>
      <c r="N1893" s="131">
        <v>0</v>
      </c>
      <c r="P1893" s="132" t="s">
        <v>466</v>
      </c>
    </row>
    <row r="1894" spans="1:18" x14ac:dyDescent="0.2">
      <c r="A1894" s="120" t="s">
        <v>24</v>
      </c>
      <c r="B1894" s="121" t="s">
        <v>882</v>
      </c>
      <c r="C1894" s="131">
        <v>8317289666.6599998</v>
      </c>
      <c r="D1894" s="122" t="s">
        <v>909</v>
      </c>
      <c r="E1894" s="120" t="s">
        <v>1050</v>
      </c>
      <c r="F1894" s="122" t="s">
        <v>926</v>
      </c>
      <c r="G1894" s="121" t="s">
        <v>4057</v>
      </c>
      <c r="H1894" s="122">
        <v>2</v>
      </c>
      <c r="I1894" s="123">
        <v>0.01</v>
      </c>
      <c r="J1894" s="120" t="s">
        <v>883</v>
      </c>
      <c r="K1894" s="131">
        <v>83172896.670000002</v>
      </c>
      <c r="L1894" s="124">
        <v>42766</v>
      </c>
      <c r="M1894" s="131">
        <v>0</v>
      </c>
      <c r="N1894" s="131">
        <v>0</v>
      </c>
      <c r="P1894" s="132" t="s">
        <v>466</v>
      </c>
    </row>
    <row r="1895" spans="1:18" x14ac:dyDescent="0.2">
      <c r="A1895" s="120" t="s">
        <v>4</v>
      </c>
      <c r="B1895" s="121" t="s">
        <v>884</v>
      </c>
      <c r="C1895" s="131">
        <v>34463243.829999998</v>
      </c>
      <c r="D1895" s="122" t="s">
        <v>909</v>
      </c>
      <c r="E1895" s="120" t="s">
        <v>1051</v>
      </c>
      <c r="F1895" s="122" t="s">
        <v>926</v>
      </c>
      <c r="G1895" s="121" t="s">
        <v>4057</v>
      </c>
      <c r="H1895" s="122">
        <v>5</v>
      </c>
      <c r="I1895" s="123">
        <v>1</v>
      </c>
      <c r="J1895" s="120" t="s">
        <v>885</v>
      </c>
      <c r="K1895" s="131">
        <v>34463243.829999998</v>
      </c>
      <c r="L1895" s="124">
        <v>42766</v>
      </c>
      <c r="M1895" s="131">
        <v>0</v>
      </c>
      <c r="N1895" s="131">
        <v>0</v>
      </c>
      <c r="P1895" s="132" t="s">
        <v>466</v>
      </c>
    </row>
    <row r="1896" spans="1:18" x14ac:dyDescent="0.2">
      <c r="A1896" s="120" t="s">
        <v>3972</v>
      </c>
      <c r="B1896" s="121" t="s">
        <v>4043</v>
      </c>
      <c r="C1896" s="131">
        <v>3311304817.8699999</v>
      </c>
      <c r="D1896" s="122" t="s">
        <v>909</v>
      </c>
      <c r="E1896" s="120" t="s">
        <v>1054</v>
      </c>
      <c r="F1896" s="122" t="s">
        <v>926</v>
      </c>
      <c r="G1896" s="121" t="s">
        <v>4057</v>
      </c>
      <c r="H1896" s="122">
        <v>1</v>
      </c>
      <c r="I1896" s="123">
        <v>0</v>
      </c>
      <c r="J1896" s="120" t="s">
        <v>4044</v>
      </c>
      <c r="K1896" s="131">
        <v>0</v>
      </c>
      <c r="L1896" s="124">
        <v>42766</v>
      </c>
      <c r="M1896" s="131">
        <v>0</v>
      </c>
      <c r="N1896" s="131">
        <v>0</v>
      </c>
      <c r="P1896" s="132" t="s">
        <v>466</v>
      </c>
    </row>
    <row r="1897" spans="1:18" x14ac:dyDescent="0.2">
      <c r="A1897" s="120" t="s">
        <v>2905</v>
      </c>
      <c r="B1897" s="121" t="s">
        <v>2891</v>
      </c>
      <c r="C1897" s="131">
        <v>1000</v>
      </c>
      <c r="D1897" s="122" t="s">
        <v>909</v>
      </c>
      <c r="E1897" s="120" t="s">
        <v>2918</v>
      </c>
      <c r="F1897" s="122" t="s">
        <v>926</v>
      </c>
      <c r="G1897" s="121" t="s">
        <v>4057</v>
      </c>
      <c r="H1897" s="122">
        <v>5</v>
      </c>
      <c r="I1897" s="123">
        <v>1</v>
      </c>
      <c r="J1897" s="120" t="s">
        <v>2906</v>
      </c>
      <c r="K1897" s="131">
        <v>910</v>
      </c>
      <c r="L1897" s="124">
        <v>42766</v>
      </c>
      <c r="M1897" s="131">
        <v>0</v>
      </c>
      <c r="N1897" s="131">
        <v>0</v>
      </c>
      <c r="P1897" s="132" t="s">
        <v>466</v>
      </c>
      <c r="Q1897" s="108">
        <v>0</v>
      </c>
      <c r="R1897" s="108">
        <v>0</v>
      </c>
    </row>
    <row r="1898" spans="1:18" x14ac:dyDescent="0.2">
      <c r="A1898" s="120" t="s">
        <v>1138</v>
      </c>
      <c r="B1898" s="121" t="s">
        <v>1205</v>
      </c>
      <c r="C1898" s="131">
        <v>468750463.94999999</v>
      </c>
      <c r="D1898" s="122" t="s">
        <v>909</v>
      </c>
      <c r="E1898" s="120" t="s">
        <v>1213</v>
      </c>
      <c r="F1898" s="122" t="s">
        <v>926</v>
      </c>
      <c r="G1898" s="121" t="s">
        <v>4057</v>
      </c>
      <c r="H1898" s="122">
        <v>4</v>
      </c>
      <c r="I1898" s="123">
        <v>0.75</v>
      </c>
      <c r="J1898" s="120" t="s">
        <v>1206</v>
      </c>
      <c r="K1898" s="131">
        <v>325507885.45999998</v>
      </c>
      <c r="L1898" s="124">
        <v>42766</v>
      </c>
      <c r="M1898" s="131">
        <v>0</v>
      </c>
      <c r="N1898" s="131">
        <v>69479900</v>
      </c>
      <c r="P1898" s="132" t="s">
        <v>466</v>
      </c>
      <c r="Q1898" s="108">
        <v>0</v>
      </c>
      <c r="R1898" s="108">
        <v>0</v>
      </c>
    </row>
    <row r="1899" spans="1:18" x14ac:dyDescent="0.2">
      <c r="A1899" s="120" t="s">
        <v>2785</v>
      </c>
      <c r="B1899" s="121" t="s">
        <v>2786</v>
      </c>
      <c r="C1899" s="131">
        <v>1701188424.47</v>
      </c>
      <c r="D1899" s="122" t="s">
        <v>909</v>
      </c>
      <c r="E1899" s="120" t="s">
        <v>2799</v>
      </c>
      <c r="F1899" s="122" t="s">
        <v>926</v>
      </c>
      <c r="G1899" s="121" t="s">
        <v>4057</v>
      </c>
      <c r="H1899" s="122">
        <v>4</v>
      </c>
      <c r="I1899" s="123">
        <v>0.75</v>
      </c>
      <c r="J1899" s="120" t="s">
        <v>2787</v>
      </c>
      <c r="K1899" s="131">
        <v>1275891318.3499999</v>
      </c>
      <c r="L1899" s="124">
        <v>42766</v>
      </c>
      <c r="M1899" s="131">
        <v>0</v>
      </c>
      <c r="N1899" s="131">
        <v>0</v>
      </c>
      <c r="P1899" s="132" t="s">
        <v>466</v>
      </c>
    </row>
    <row r="1900" spans="1:18" x14ac:dyDescent="0.2">
      <c r="A1900" s="120" t="s">
        <v>279</v>
      </c>
      <c r="B1900" s="121" t="s">
        <v>886</v>
      </c>
      <c r="C1900" s="131">
        <v>24650345.969999999</v>
      </c>
      <c r="D1900" s="122" t="s">
        <v>909</v>
      </c>
      <c r="E1900" s="120" t="s">
        <v>1047</v>
      </c>
      <c r="F1900" s="122" t="s">
        <v>926</v>
      </c>
      <c r="G1900" s="121" t="s">
        <v>4057</v>
      </c>
      <c r="H1900" s="122">
        <v>5</v>
      </c>
      <c r="I1900" s="123">
        <v>1</v>
      </c>
      <c r="J1900" s="120" t="s">
        <v>887</v>
      </c>
      <c r="K1900" s="131">
        <v>24650345.969999999</v>
      </c>
      <c r="L1900" s="124">
        <v>42766</v>
      </c>
      <c r="M1900" s="131">
        <v>0</v>
      </c>
      <c r="N1900" s="131">
        <v>0</v>
      </c>
      <c r="P1900" s="132" t="s">
        <v>466</v>
      </c>
    </row>
    <row r="1901" spans="1:18" x14ac:dyDescent="0.2">
      <c r="A1901" s="120" t="s">
        <v>552</v>
      </c>
      <c r="B1901" s="121" t="s">
        <v>888</v>
      </c>
      <c r="C1901" s="131">
        <v>65337638.890000001</v>
      </c>
      <c r="D1901" s="122" t="s">
        <v>909</v>
      </c>
      <c r="E1901" s="120" t="s">
        <v>1045</v>
      </c>
      <c r="F1901" s="122" t="s">
        <v>926</v>
      </c>
      <c r="G1901" s="121" t="s">
        <v>4057</v>
      </c>
      <c r="H1901" s="122">
        <v>4</v>
      </c>
      <c r="I1901" s="123">
        <v>0.51</v>
      </c>
      <c r="J1901" s="120" t="s">
        <v>889</v>
      </c>
      <c r="K1901" s="131">
        <v>33322195.829999998</v>
      </c>
      <c r="L1901" s="124">
        <v>42766</v>
      </c>
      <c r="M1901" s="131">
        <v>0</v>
      </c>
      <c r="N1901" s="131">
        <v>0</v>
      </c>
      <c r="P1901" s="132" t="s">
        <v>466</v>
      </c>
    </row>
    <row r="1902" spans="1:18" x14ac:dyDescent="0.2">
      <c r="A1902" s="120" t="s">
        <v>276</v>
      </c>
      <c r="B1902" s="121" t="s">
        <v>890</v>
      </c>
      <c r="C1902" s="131">
        <v>4533572.45</v>
      </c>
      <c r="D1902" s="122" t="s">
        <v>909</v>
      </c>
      <c r="E1902" s="120" t="s">
        <v>1047</v>
      </c>
      <c r="F1902" s="122" t="s">
        <v>926</v>
      </c>
      <c r="G1902" s="121" t="s">
        <v>4057</v>
      </c>
      <c r="H1902" s="122">
        <v>5</v>
      </c>
      <c r="I1902" s="123">
        <v>1</v>
      </c>
      <c r="J1902" s="120" t="s">
        <v>891</v>
      </c>
      <c r="K1902" s="131">
        <v>4533572.45</v>
      </c>
      <c r="L1902" s="124">
        <v>42766</v>
      </c>
      <c r="M1902" s="131">
        <v>0</v>
      </c>
      <c r="N1902" s="131">
        <v>0</v>
      </c>
      <c r="P1902" s="132" t="s">
        <v>466</v>
      </c>
    </row>
    <row r="1903" spans="1:18" x14ac:dyDescent="0.2">
      <c r="A1903" s="120" t="s">
        <v>5608</v>
      </c>
      <c r="B1903" s="121" t="s">
        <v>5609</v>
      </c>
      <c r="C1903" s="131">
        <v>1379146533</v>
      </c>
      <c r="D1903" s="122" t="s">
        <v>909</v>
      </c>
      <c r="E1903" s="120" t="s">
        <v>1024</v>
      </c>
      <c r="F1903" s="122" t="s">
        <v>926</v>
      </c>
      <c r="G1903" s="121" t="s">
        <v>4057</v>
      </c>
      <c r="H1903" s="122">
        <v>1</v>
      </c>
      <c r="I1903" s="123">
        <v>0</v>
      </c>
      <c r="J1903" s="120" t="s">
        <v>1516</v>
      </c>
      <c r="K1903" s="131">
        <v>0</v>
      </c>
      <c r="L1903" s="124">
        <v>42766</v>
      </c>
      <c r="M1903" s="131">
        <v>0</v>
      </c>
      <c r="N1903" s="131">
        <v>0</v>
      </c>
      <c r="P1903" s="132" t="s">
        <v>466</v>
      </c>
    </row>
    <row r="1904" spans="1:18" x14ac:dyDescent="0.2">
      <c r="A1904" s="120" t="s">
        <v>331</v>
      </c>
      <c r="B1904" s="121" t="s">
        <v>892</v>
      </c>
      <c r="C1904" s="131">
        <v>16657936369.23</v>
      </c>
      <c r="D1904" s="122" t="s">
        <v>909</v>
      </c>
      <c r="E1904" s="120" t="s">
        <v>1050</v>
      </c>
      <c r="F1904" s="122" t="s">
        <v>926</v>
      </c>
      <c r="G1904" s="121" t="s">
        <v>4057</v>
      </c>
      <c r="H1904" s="122">
        <v>2</v>
      </c>
      <c r="I1904" s="123">
        <v>0.01</v>
      </c>
      <c r="J1904" s="120" t="s">
        <v>893</v>
      </c>
      <c r="K1904" s="131">
        <v>166579363.69</v>
      </c>
      <c r="L1904" s="124">
        <v>42766</v>
      </c>
      <c r="M1904" s="131">
        <v>0</v>
      </c>
      <c r="N1904" s="131">
        <v>0</v>
      </c>
      <c r="P1904" s="132" t="s">
        <v>466</v>
      </c>
    </row>
    <row r="1905" spans="1:16" x14ac:dyDescent="0.2">
      <c r="A1905" s="120" t="s">
        <v>572</v>
      </c>
      <c r="B1905" s="121" t="s">
        <v>894</v>
      </c>
      <c r="C1905" s="131">
        <v>815794008</v>
      </c>
      <c r="D1905" s="122" t="s">
        <v>909</v>
      </c>
      <c r="E1905" s="120" t="s">
        <v>1052</v>
      </c>
      <c r="F1905" s="122" t="s">
        <v>926</v>
      </c>
      <c r="G1905" s="121" t="s">
        <v>4057</v>
      </c>
      <c r="H1905" s="122">
        <v>1</v>
      </c>
      <c r="I1905" s="123">
        <v>0</v>
      </c>
      <c r="J1905" s="120" t="s">
        <v>2317</v>
      </c>
      <c r="K1905" s="131">
        <v>0</v>
      </c>
      <c r="L1905" s="124">
        <v>42766</v>
      </c>
      <c r="M1905" s="131">
        <v>0</v>
      </c>
      <c r="N1905" s="131">
        <v>0</v>
      </c>
      <c r="P1905" s="132" t="s">
        <v>466</v>
      </c>
    </row>
    <row r="1906" spans="1:16" x14ac:dyDescent="0.2">
      <c r="A1906" s="120" t="s">
        <v>571</v>
      </c>
      <c r="B1906" s="121" t="s">
        <v>895</v>
      </c>
      <c r="C1906" s="131">
        <v>3008376016.4200001</v>
      </c>
      <c r="D1906" s="122" t="s">
        <v>909</v>
      </c>
      <c r="E1906" s="120" t="s">
        <v>1054</v>
      </c>
      <c r="F1906" s="122" t="s">
        <v>926</v>
      </c>
      <c r="G1906" s="121" t="s">
        <v>4057</v>
      </c>
      <c r="H1906" s="122">
        <v>1</v>
      </c>
      <c r="I1906" s="123">
        <v>0</v>
      </c>
      <c r="J1906" s="120" t="s">
        <v>1312</v>
      </c>
      <c r="K1906" s="131">
        <v>0</v>
      </c>
      <c r="L1906" s="124">
        <v>42766</v>
      </c>
      <c r="M1906" s="131">
        <v>0</v>
      </c>
      <c r="N1906" s="131">
        <v>0</v>
      </c>
      <c r="P1906" s="132" t="s">
        <v>466</v>
      </c>
    </row>
    <row r="1907" spans="1:16" x14ac:dyDescent="0.2">
      <c r="A1907" s="120" t="s">
        <v>129</v>
      </c>
      <c r="B1907" s="121" t="s">
        <v>896</v>
      </c>
      <c r="C1907" s="131">
        <v>2423923245.8299999</v>
      </c>
      <c r="D1907" s="122" t="s">
        <v>909</v>
      </c>
      <c r="E1907" s="120" t="s">
        <v>1023</v>
      </c>
      <c r="F1907" s="122" t="s">
        <v>926</v>
      </c>
      <c r="G1907" s="121" t="s">
        <v>4057</v>
      </c>
      <c r="H1907" s="122">
        <v>2</v>
      </c>
      <c r="I1907" s="123">
        <v>0.01</v>
      </c>
      <c r="J1907" s="120" t="s">
        <v>1313</v>
      </c>
      <c r="K1907" s="131">
        <v>24239232.460000001</v>
      </c>
      <c r="L1907" s="124">
        <v>42766</v>
      </c>
      <c r="M1907" s="131">
        <v>0</v>
      </c>
      <c r="N1907" s="131">
        <v>0</v>
      </c>
      <c r="P1907" s="132" t="s">
        <v>466</v>
      </c>
    </row>
    <row r="1908" spans="1:16" x14ac:dyDescent="0.2">
      <c r="A1908" s="120" t="s">
        <v>570</v>
      </c>
      <c r="B1908" s="121" t="s">
        <v>897</v>
      </c>
      <c r="C1908" s="131">
        <v>1526304866</v>
      </c>
      <c r="D1908" s="122" t="s">
        <v>909</v>
      </c>
      <c r="E1908" s="120" t="s">
        <v>1055</v>
      </c>
      <c r="F1908" s="122" t="s">
        <v>926</v>
      </c>
      <c r="G1908" s="121" t="s">
        <v>4057</v>
      </c>
      <c r="H1908" s="122">
        <v>1</v>
      </c>
      <c r="I1908" s="123">
        <v>0</v>
      </c>
      <c r="J1908" s="120" t="s">
        <v>1516</v>
      </c>
      <c r="K1908" s="131">
        <v>0</v>
      </c>
      <c r="L1908" s="124">
        <v>42766</v>
      </c>
      <c r="M1908" s="131">
        <v>0</v>
      </c>
      <c r="N1908" s="131">
        <v>0</v>
      </c>
      <c r="P1908" s="132" t="s">
        <v>466</v>
      </c>
    </row>
    <row r="1909" spans="1:16" x14ac:dyDescent="0.2">
      <c r="A1909" s="120" t="s">
        <v>167</v>
      </c>
      <c r="B1909" s="121" t="s">
        <v>2423</v>
      </c>
      <c r="C1909" s="131">
        <v>27681292.52</v>
      </c>
      <c r="D1909" s="122" t="s">
        <v>909</v>
      </c>
      <c r="E1909" s="120" t="s">
        <v>1056</v>
      </c>
      <c r="F1909" s="122" t="s">
        <v>926</v>
      </c>
      <c r="G1909" s="121" t="s">
        <v>4057</v>
      </c>
      <c r="H1909" s="122">
        <v>1</v>
      </c>
      <c r="I1909" s="123">
        <v>0</v>
      </c>
      <c r="J1909" s="120" t="s">
        <v>1516</v>
      </c>
      <c r="K1909" s="131">
        <v>0</v>
      </c>
      <c r="L1909" s="124">
        <v>42766</v>
      </c>
      <c r="M1909" s="131">
        <v>0</v>
      </c>
      <c r="N1909" s="131">
        <v>0</v>
      </c>
      <c r="P1909" s="132" t="s">
        <v>466</v>
      </c>
    </row>
    <row r="1910" spans="1:16" x14ac:dyDescent="0.2">
      <c r="A1910" s="120" t="s">
        <v>168</v>
      </c>
      <c r="B1910" s="121" t="s">
        <v>2424</v>
      </c>
      <c r="C1910" s="131">
        <v>18280752.809999999</v>
      </c>
      <c r="D1910" s="122" t="s">
        <v>909</v>
      </c>
      <c r="E1910" s="120" t="s">
        <v>1056</v>
      </c>
      <c r="F1910" s="122" t="s">
        <v>926</v>
      </c>
      <c r="G1910" s="121" t="s">
        <v>4057</v>
      </c>
      <c r="H1910" s="122">
        <v>1</v>
      </c>
      <c r="I1910" s="123">
        <v>0</v>
      </c>
      <c r="J1910" s="120" t="s">
        <v>1516</v>
      </c>
      <c r="K1910" s="131">
        <v>0</v>
      </c>
      <c r="L1910" s="124">
        <v>42766</v>
      </c>
      <c r="M1910" s="131">
        <v>0</v>
      </c>
      <c r="N1910" s="131">
        <v>0</v>
      </c>
      <c r="P1910" s="132" t="s">
        <v>466</v>
      </c>
    </row>
    <row r="1911" spans="1:16" x14ac:dyDescent="0.2">
      <c r="A1911" s="120" t="s">
        <v>538</v>
      </c>
      <c r="B1911" s="121" t="s">
        <v>2425</v>
      </c>
      <c r="C1911" s="131">
        <v>106681140.5</v>
      </c>
      <c r="D1911" s="122" t="s">
        <v>909</v>
      </c>
      <c r="E1911" s="120" t="s">
        <v>1056</v>
      </c>
      <c r="F1911" s="122" t="s">
        <v>926</v>
      </c>
      <c r="G1911" s="121" t="s">
        <v>4057</v>
      </c>
      <c r="H1911" s="122">
        <v>1</v>
      </c>
      <c r="I1911" s="123">
        <v>0</v>
      </c>
      <c r="J1911" s="120" t="s">
        <v>1516</v>
      </c>
      <c r="K1911" s="131">
        <v>0</v>
      </c>
      <c r="L1911" s="124">
        <v>42766</v>
      </c>
      <c r="M1911" s="131">
        <v>0</v>
      </c>
      <c r="N1911" s="131">
        <v>0</v>
      </c>
      <c r="P1911" s="132" t="s">
        <v>466</v>
      </c>
    </row>
    <row r="1912" spans="1:16" x14ac:dyDescent="0.2">
      <c r="A1912" s="120" t="s">
        <v>4128</v>
      </c>
      <c r="B1912" s="121" t="s">
        <v>4566</v>
      </c>
      <c r="C1912" s="131">
        <v>591004077.92999995</v>
      </c>
      <c r="D1912" s="122" t="s">
        <v>909</v>
      </c>
      <c r="E1912" s="120" t="s">
        <v>993</v>
      </c>
      <c r="F1912" s="122" t="s">
        <v>926</v>
      </c>
      <c r="G1912" s="121" t="s">
        <v>4057</v>
      </c>
      <c r="H1912" s="122">
        <v>3</v>
      </c>
      <c r="I1912" s="123">
        <v>0.21</v>
      </c>
      <c r="J1912" s="120" t="s">
        <v>4567</v>
      </c>
      <c r="K1912" s="131">
        <v>124110856.37</v>
      </c>
      <c r="L1912" s="124">
        <v>42766</v>
      </c>
      <c r="M1912" s="131">
        <v>0</v>
      </c>
      <c r="N1912" s="131">
        <v>0</v>
      </c>
      <c r="P1912" s="132" t="s">
        <v>466</v>
      </c>
    </row>
    <row r="1913" spans="1:16" x14ac:dyDescent="0.2">
      <c r="A1913" s="120" t="s">
        <v>0</v>
      </c>
      <c r="B1913" s="121" t="s">
        <v>2514</v>
      </c>
      <c r="C1913" s="131">
        <v>35350136.200000003</v>
      </c>
      <c r="D1913" s="122" t="s">
        <v>909</v>
      </c>
      <c r="E1913" s="120" t="s">
        <v>1056</v>
      </c>
      <c r="F1913" s="122" t="s">
        <v>926</v>
      </c>
      <c r="G1913" s="121" t="s">
        <v>4057</v>
      </c>
      <c r="H1913" s="122">
        <v>1</v>
      </c>
      <c r="I1913" s="123">
        <v>0</v>
      </c>
      <c r="J1913" s="120" t="s">
        <v>1516</v>
      </c>
      <c r="K1913" s="131">
        <v>0</v>
      </c>
      <c r="L1913" s="124">
        <v>42766</v>
      </c>
      <c r="M1913" s="131">
        <v>0</v>
      </c>
      <c r="N1913" s="131">
        <v>0</v>
      </c>
      <c r="P1913" s="132" t="s">
        <v>466</v>
      </c>
    </row>
    <row r="1914" spans="1:16" x14ac:dyDescent="0.2">
      <c r="A1914" s="120" t="s">
        <v>1</v>
      </c>
      <c r="B1914" s="121" t="s">
        <v>2426</v>
      </c>
      <c r="C1914" s="131">
        <v>49648798.009999998</v>
      </c>
      <c r="D1914" s="122" t="s">
        <v>909</v>
      </c>
      <c r="E1914" s="120" t="s">
        <v>1056</v>
      </c>
      <c r="F1914" s="122" t="s">
        <v>926</v>
      </c>
      <c r="G1914" s="121" t="s">
        <v>4057</v>
      </c>
      <c r="H1914" s="122">
        <v>1</v>
      </c>
      <c r="I1914" s="123">
        <v>0</v>
      </c>
      <c r="J1914" s="120" t="s">
        <v>1516</v>
      </c>
      <c r="K1914" s="131">
        <v>0</v>
      </c>
      <c r="L1914" s="124">
        <v>42766</v>
      </c>
      <c r="M1914" s="131">
        <v>0</v>
      </c>
      <c r="N1914" s="131">
        <v>0</v>
      </c>
      <c r="P1914" s="132" t="s">
        <v>466</v>
      </c>
    </row>
    <row r="1915" spans="1:16" x14ac:dyDescent="0.2">
      <c r="A1915" s="120" t="s">
        <v>2636</v>
      </c>
      <c r="B1915" s="121" t="s">
        <v>2907</v>
      </c>
      <c r="C1915" s="131">
        <v>4392500000</v>
      </c>
      <c r="D1915" s="122" t="s">
        <v>909</v>
      </c>
      <c r="E1915" s="120" t="s">
        <v>1610</v>
      </c>
      <c r="F1915" s="122" t="s">
        <v>926</v>
      </c>
      <c r="G1915" s="121" t="s">
        <v>4057</v>
      </c>
      <c r="H1915" s="122">
        <v>1</v>
      </c>
      <c r="I1915" s="123">
        <v>0</v>
      </c>
      <c r="J1915" s="120" t="s">
        <v>1516</v>
      </c>
      <c r="K1915" s="131">
        <v>0</v>
      </c>
      <c r="L1915" s="124">
        <v>42766</v>
      </c>
      <c r="M1915" s="131">
        <v>0</v>
      </c>
      <c r="N1915" s="131">
        <v>0</v>
      </c>
      <c r="P1915" s="132" t="s">
        <v>466</v>
      </c>
    </row>
    <row r="1916" spans="1:16" x14ac:dyDescent="0.2">
      <c r="A1916" s="120" t="s">
        <v>4230</v>
      </c>
      <c r="B1916" s="121" t="s">
        <v>8453</v>
      </c>
      <c r="C1916" s="131">
        <v>182024198</v>
      </c>
      <c r="D1916" s="122" t="s">
        <v>909</v>
      </c>
      <c r="E1916" s="120" t="s">
        <v>4614</v>
      </c>
      <c r="F1916" s="122" t="s">
        <v>926</v>
      </c>
      <c r="G1916" s="121" t="s">
        <v>4057</v>
      </c>
      <c r="H1916" s="122">
        <v>2</v>
      </c>
      <c r="I1916" s="123">
        <v>0.05</v>
      </c>
      <c r="J1916" s="120" t="s">
        <v>4568</v>
      </c>
      <c r="K1916" s="131">
        <v>9101209.9000000004</v>
      </c>
      <c r="L1916" s="124">
        <v>42766</v>
      </c>
      <c r="M1916" s="131">
        <v>0</v>
      </c>
      <c r="N1916" s="131">
        <v>0</v>
      </c>
      <c r="P1916" s="132" t="s">
        <v>466</v>
      </c>
    </row>
    <row r="1917" spans="1:16" x14ac:dyDescent="0.2">
      <c r="A1917" s="120" t="s">
        <v>6093</v>
      </c>
      <c r="B1917" s="121" t="s">
        <v>6716</v>
      </c>
      <c r="C1917" s="131">
        <v>763009493</v>
      </c>
      <c r="D1917" s="122" t="s">
        <v>909</v>
      </c>
      <c r="E1917" s="120" t="s">
        <v>466</v>
      </c>
      <c r="F1917" s="122" t="s">
        <v>926</v>
      </c>
      <c r="G1917" s="121" t="s">
        <v>4057</v>
      </c>
      <c r="H1917" s="122">
        <v>4</v>
      </c>
      <c r="I1917" s="123">
        <v>0.51</v>
      </c>
      <c r="J1917" s="120" t="s">
        <v>6717</v>
      </c>
      <c r="K1917" s="131">
        <v>389134841.43000001</v>
      </c>
      <c r="L1917" s="124">
        <v>42766</v>
      </c>
      <c r="M1917" s="131">
        <v>0</v>
      </c>
      <c r="N1917" s="131">
        <v>0</v>
      </c>
      <c r="P1917" s="132" t="s">
        <v>466</v>
      </c>
    </row>
    <row r="1918" spans="1:16" x14ac:dyDescent="0.2">
      <c r="A1918" s="120" t="s">
        <v>130</v>
      </c>
      <c r="B1918" s="121" t="s">
        <v>5610</v>
      </c>
      <c r="C1918" s="131">
        <v>134086000</v>
      </c>
      <c r="D1918" s="122" t="s">
        <v>909</v>
      </c>
      <c r="E1918" s="120" t="s">
        <v>1057</v>
      </c>
      <c r="F1918" s="122" t="s">
        <v>926</v>
      </c>
      <c r="G1918" s="121" t="s">
        <v>4057</v>
      </c>
      <c r="H1918" s="122">
        <v>1</v>
      </c>
      <c r="I1918" s="123">
        <v>0</v>
      </c>
      <c r="J1918" s="120" t="s">
        <v>1516</v>
      </c>
      <c r="K1918" s="131">
        <v>0</v>
      </c>
      <c r="L1918" s="124">
        <v>42766</v>
      </c>
      <c r="M1918" s="131">
        <v>0</v>
      </c>
      <c r="N1918" s="131">
        <v>0</v>
      </c>
      <c r="P1918" s="132" t="s">
        <v>466</v>
      </c>
    </row>
    <row r="1919" spans="1:16" x14ac:dyDescent="0.2">
      <c r="A1919" s="120" t="s">
        <v>2</v>
      </c>
      <c r="B1919" s="121" t="s">
        <v>2427</v>
      </c>
      <c r="C1919" s="131">
        <v>20560670.82</v>
      </c>
      <c r="D1919" s="122" t="s">
        <v>909</v>
      </c>
      <c r="E1919" s="120" t="s">
        <v>1056</v>
      </c>
      <c r="F1919" s="122" t="s">
        <v>926</v>
      </c>
      <c r="G1919" s="121" t="s">
        <v>4057</v>
      </c>
      <c r="H1919" s="122">
        <v>1</v>
      </c>
      <c r="I1919" s="123">
        <v>0</v>
      </c>
      <c r="J1919" s="120" t="s">
        <v>1516</v>
      </c>
      <c r="K1919" s="131">
        <v>0</v>
      </c>
      <c r="L1919" s="124">
        <v>42766</v>
      </c>
      <c r="M1919" s="131">
        <v>0</v>
      </c>
      <c r="N1919" s="131">
        <v>0</v>
      </c>
      <c r="P1919" s="132" t="s">
        <v>466</v>
      </c>
    </row>
    <row r="1920" spans="1:16" x14ac:dyDescent="0.2">
      <c r="A1920" s="120" t="s">
        <v>3</v>
      </c>
      <c r="B1920" s="121" t="s">
        <v>2428</v>
      </c>
      <c r="C1920" s="131">
        <v>483014625.06999999</v>
      </c>
      <c r="D1920" s="122" t="s">
        <v>909</v>
      </c>
      <c r="E1920" s="120" t="s">
        <v>1056</v>
      </c>
      <c r="F1920" s="122" t="s">
        <v>926</v>
      </c>
      <c r="G1920" s="121" t="s">
        <v>4057</v>
      </c>
      <c r="H1920" s="122">
        <v>1</v>
      </c>
      <c r="I1920" s="123">
        <v>0</v>
      </c>
      <c r="J1920" s="120" t="s">
        <v>1516</v>
      </c>
      <c r="K1920" s="131">
        <v>0</v>
      </c>
      <c r="L1920" s="124">
        <v>42766</v>
      </c>
      <c r="M1920" s="131">
        <v>0</v>
      </c>
      <c r="N1920" s="131">
        <v>0</v>
      </c>
      <c r="P1920" s="132" t="s">
        <v>466</v>
      </c>
    </row>
    <row r="1921" spans="1:16" x14ac:dyDescent="0.2">
      <c r="A1921" s="120" t="s">
        <v>470</v>
      </c>
      <c r="B1921" s="121" t="s">
        <v>2429</v>
      </c>
      <c r="C1921" s="131">
        <v>789756847.12</v>
      </c>
      <c r="D1921" s="122" t="s">
        <v>909</v>
      </c>
      <c r="E1921" s="120" t="s">
        <v>1056</v>
      </c>
      <c r="F1921" s="122" t="s">
        <v>926</v>
      </c>
      <c r="G1921" s="121" t="s">
        <v>4057</v>
      </c>
      <c r="H1921" s="122">
        <v>1</v>
      </c>
      <c r="I1921" s="123">
        <v>0</v>
      </c>
      <c r="J1921" s="120" t="s">
        <v>1516</v>
      </c>
      <c r="K1921" s="131">
        <v>0</v>
      </c>
      <c r="L1921" s="124">
        <v>42766</v>
      </c>
      <c r="M1921" s="131">
        <v>0</v>
      </c>
      <c r="N1921" s="131">
        <v>0</v>
      </c>
      <c r="P1921" s="132" t="s">
        <v>466</v>
      </c>
    </row>
    <row r="1922" spans="1:16" x14ac:dyDescent="0.2">
      <c r="A1922" s="120" t="s">
        <v>471</v>
      </c>
      <c r="B1922" s="121" t="s">
        <v>2430</v>
      </c>
      <c r="C1922" s="131">
        <v>881854665.96000004</v>
      </c>
      <c r="D1922" s="122" t="s">
        <v>909</v>
      </c>
      <c r="E1922" s="120" t="s">
        <v>1056</v>
      </c>
      <c r="F1922" s="122" t="s">
        <v>926</v>
      </c>
      <c r="G1922" s="121" t="s">
        <v>4057</v>
      </c>
      <c r="H1922" s="122">
        <v>1</v>
      </c>
      <c r="I1922" s="123">
        <v>0</v>
      </c>
      <c r="J1922" s="120" t="s">
        <v>1516</v>
      </c>
      <c r="K1922" s="131">
        <v>0</v>
      </c>
      <c r="L1922" s="124">
        <v>42766</v>
      </c>
      <c r="M1922" s="131">
        <v>0</v>
      </c>
      <c r="N1922" s="131">
        <v>0</v>
      </c>
      <c r="P1922" s="132" t="s">
        <v>466</v>
      </c>
    </row>
    <row r="1923" spans="1:16" x14ac:dyDescent="0.2">
      <c r="A1923" s="120" t="s">
        <v>66</v>
      </c>
      <c r="B1923" s="121" t="s">
        <v>2431</v>
      </c>
      <c r="C1923" s="131">
        <v>640162522.44000006</v>
      </c>
      <c r="D1923" s="122" t="s">
        <v>909</v>
      </c>
      <c r="E1923" s="120" t="s">
        <v>1056</v>
      </c>
      <c r="F1923" s="122" t="s">
        <v>926</v>
      </c>
      <c r="G1923" s="121" t="s">
        <v>4057</v>
      </c>
      <c r="H1923" s="122">
        <v>1</v>
      </c>
      <c r="I1923" s="123">
        <v>0</v>
      </c>
      <c r="J1923" s="120" t="s">
        <v>1516</v>
      </c>
      <c r="K1923" s="131">
        <v>0</v>
      </c>
      <c r="L1923" s="124">
        <v>42766</v>
      </c>
      <c r="M1923" s="131">
        <v>0</v>
      </c>
      <c r="N1923" s="131">
        <v>0</v>
      </c>
      <c r="P1923" s="132" t="s">
        <v>466</v>
      </c>
    </row>
    <row r="1924" spans="1:16" x14ac:dyDescent="0.2">
      <c r="A1924" s="120" t="s">
        <v>405</v>
      </c>
      <c r="B1924" s="121" t="s">
        <v>2432</v>
      </c>
      <c r="C1924" s="131">
        <v>59797350.850000001</v>
      </c>
      <c r="D1924" s="122" t="s">
        <v>909</v>
      </c>
      <c r="E1924" s="120" t="s">
        <v>1056</v>
      </c>
      <c r="F1924" s="122" t="s">
        <v>926</v>
      </c>
      <c r="G1924" s="121" t="s">
        <v>4057</v>
      </c>
      <c r="H1924" s="122">
        <v>1</v>
      </c>
      <c r="I1924" s="123">
        <v>0</v>
      </c>
      <c r="J1924" s="120" t="s">
        <v>1516</v>
      </c>
      <c r="K1924" s="131">
        <v>0</v>
      </c>
      <c r="L1924" s="124">
        <v>42766</v>
      </c>
      <c r="M1924" s="131">
        <v>0</v>
      </c>
      <c r="N1924" s="131">
        <v>0</v>
      </c>
      <c r="P1924" s="132" t="s">
        <v>466</v>
      </c>
    </row>
    <row r="1925" spans="1:16" x14ac:dyDescent="0.2">
      <c r="A1925" s="120" t="s">
        <v>195</v>
      </c>
      <c r="B1925" s="121" t="s">
        <v>898</v>
      </c>
      <c r="C1925" s="131">
        <v>1</v>
      </c>
      <c r="D1925" s="122" t="s">
        <v>909</v>
      </c>
      <c r="E1925" s="120" t="s">
        <v>1046</v>
      </c>
      <c r="F1925" s="122" t="s">
        <v>926</v>
      </c>
      <c r="G1925" s="121" t="s">
        <v>4057</v>
      </c>
      <c r="H1925" s="122">
        <v>5</v>
      </c>
      <c r="I1925" s="123">
        <v>1</v>
      </c>
      <c r="J1925" s="120" t="s">
        <v>899</v>
      </c>
      <c r="K1925" s="131">
        <v>1</v>
      </c>
      <c r="L1925" s="124">
        <v>42766</v>
      </c>
      <c r="M1925" s="131">
        <v>0</v>
      </c>
      <c r="N1925" s="131">
        <v>0</v>
      </c>
      <c r="P1925" s="132" t="s">
        <v>466</v>
      </c>
    </row>
    <row r="1926" spans="1:16" x14ac:dyDescent="0.2">
      <c r="A1926" s="120" t="s">
        <v>482</v>
      </c>
      <c r="B1926" s="121" t="s">
        <v>2433</v>
      </c>
      <c r="C1926" s="131">
        <v>1108772263.05</v>
      </c>
      <c r="D1926" s="122" t="s">
        <v>909</v>
      </c>
      <c r="E1926" s="120" t="s">
        <v>1056</v>
      </c>
      <c r="F1926" s="122" t="s">
        <v>926</v>
      </c>
      <c r="G1926" s="121" t="s">
        <v>4057</v>
      </c>
      <c r="H1926" s="122">
        <v>1</v>
      </c>
      <c r="I1926" s="123">
        <v>0</v>
      </c>
      <c r="J1926" s="120" t="s">
        <v>1516</v>
      </c>
      <c r="K1926" s="131">
        <v>0</v>
      </c>
      <c r="L1926" s="124">
        <v>42766</v>
      </c>
      <c r="M1926" s="131">
        <v>0</v>
      </c>
      <c r="N1926" s="131">
        <v>0</v>
      </c>
      <c r="P1926" s="132" t="s">
        <v>466</v>
      </c>
    </row>
    <row r="1927" spans="1:16" x14ac:dyDescent="0.2">
      <c r="A1927" s="120" t="s">
        <v>6095</v>
      </c>
      <c r="B1927" s="121" t="s">
        <v>6716</v>
      </c>
      <c r="C1927" s="131">
        <v>43250878</v>
      </c>
      <c r="D1927" s="122" t="s">
        <v>909</v>
      </c>
      <c r="E1927" s="120" t="s">
        <v>466</v>
      </c>
      <c r="F1927" s="122" t="s">
        <v>926</v>
      </c>
      <c r="G1927" s="121" t="s">
        <v>4057</v>
      </c>
      <c r="H1927" s="122">
        <v>4</v>
      </c>
      <c r="I1927" s="123">
        <v>0.51</v>
      </c>
      <c r="J1927" s="120" t="s">
        <v>6718</v>
      </c>
      <c r="K1927" s="131">
        <v>22057947.780000001</v>
      </c>
      <c r="L1927" s="124">
        <v>42766</v>
      </c>
      <c r="M1927" s="131">
        <v>0</v>
      </c>
      <c r="N1927" s="131">
        <v>0</v>
      </c>
      <c r="P1927" s="132" t="s">
        <v>466</v>
      </c>
    </row>
    <row r="1928" spans="1:16" x14ac:dyDescent="0.2">
      <c r="A1928" s="120" t="s">
        <v>1677</v>
      </c>
      <c r="B1928" s="121" t="s">
        <v>1678</v>
      </c>
      <c r="C1928" s="131">
        <v>1599692368.8699999</v>
      </c>
      <c r="D1928" s="122" t="s">
        <v>909</v>
      </c>
      <c r="E1928" s="120" t="s">
        <v>1685</v>
      </c>
      <c r="F1928" s="122" t="s">
        <v>926</v>
      </c>
      <c r="G1928" s="121" t="s">
        <v>4057</v>
      </c>
      <c r="H1928" s="122">
        <v>3</v>
      </c>
      <c r="I1928" s="123">
        <v>0.21</v>
      </c>
      <c r="J1928" s="120" t="s">
        <v>1679</v>
      </c>
      <c r="K1928" s="131">
        <v>335935397.45999998</v>
      </c>
      <c r="L1928" s="124">
        <v>42766</v>
      </c>
      <c r="M1928" s="131">
        <v>0</v>
      </c>
      <c r="N1928" s="131">
        <v>0</v>
      </c>
      <c r="P1928" s="132" t="s">
        <v>466</v>
      </c>
    </row>
    <row r="1929" spans="1:16" x14ac:dyDescent="0.2">
      <c r="A1929" s="120" t="s">
        <v>429</v>
      </c>
      <c r="B1929" s="121" t="s">
        <v>2434</v>
      </c>
      <c r="C1929" s="131">
        <v>160613395.90000001</v>
      </c>
      <c r="D1929" s="122" t="s">
        <v>909</v>
      </c>
      <c r="E1929" s="120" t="s">
        <v>1056</v>
      </c>
      <c r="F1929" s="122" t="s">
        <v>926</v>
      </c>
      <c r="G1929" s="121" t="s">
        <v>4057</v>
      </c>
      <c r="H1929" s="122">
        <v>1</v>
      </c>
      <c r="I1929" s="123">
        <v>0</v>
      </c>
      <c r="J1929" s="120" t="s">
        <v>1516</v>
      </c>
      <c r="K1929" s="131">
        <v>0</v>
      </c>
      <c r="L1929" s="124">
        <v>42766</v>
      </c>
      <c r="M1929" s="131">
        <v>0</v>
      </c>
      <c r="N1929" s="131">
        <v>0</v>
      </c>
      <c r="P1929" s="132" t="s">
        <v>466</v>
      </c>
    </row>
    <row r="1930" spans="1:16" x14ac:dyDescent="0.2">
      <c r="A1930" s="120" t="s">
        <v>430</v>
      </c>
      <c r="B1930" s="121" t="s">
        <v>2435</v>
      </c>
      <c r="C1930" s="131">
        <v>300218776.57999998</v>
      </c>
      <c r="D1930" s="122" t="s">
        <v>909</v>
      </c>
      <c r="E1930" s="120" t="s">
        <v>1056</v>
      </c>
      <c r="F1930" s="122" t="s">
        <v>926</v>
      </c>
      <c r="G1930" s="121" t="s">
        <v>4057</v>
      </c>
      <c r="H1930" s="122">
        <v>1</v>
      </c>
      <c r="I1930" s="123">
        <v>0</v>
      </c>
      <c r="J1930" s="120" t="s">
        <v>1516</v>
      </c>
      <c r="K1930" s="131">
        <v>0</v>
      </c>
      <c r="L1930" s="124">
        <v>42766</v>
      </c>
      <c r="M1930" s="131">
        <v>0</v>
      </c>
      <c r="N1930" s="131">
        <v>0</v>
      </c>
      <c r="P1930" s="132" t="s">
        <v>466</v>
      </c>
    </row>
    <row r="1931" spans="1:16" x14ac:dyDescent="0.2">
      <c r="A1931" s="120" t="s">
        <v>45</v>
      </c>
      <c r="B1931" s="121" t="s">
        <v>2436</v>
      </c>
      <c r="C1931" s="131">
        <v>1297259158.76</v>
      </c>
      <c r="D1931" s="122" t="s">
        <v>909</v>
      </c>
      <c r="E1931" s="120" t="s">
        <v>1056</v>
      </c>
      <c r="F1931" s="122" t="s">
        <v>926</v>
      </c>
      <c r="G1931" s="121" t="s">
        <v>4057</v>
      </c>
      <c r="H1931" s="122">
        <v>1</v>
      </c>
      <c r="I1931" s="123">
        <v>0</v>
      </c>
      <c r="J1931" s="120" t="s">
        <v>1516</v>
      </c>
      <c r="K1931" s="131">
        <v>0</v>
      </c>
      <c r="L1931" s="124">
        <v>42766</v>
      </c>
      <c r="M1931" s="131">
        <v>0</v>
      </c>
      <c r="N1931" s="131">
        <v>0</v>
      </c>
      <c r="P1931" s="132" t="s">
        <v>466</v>
      </c>
    </row>
    <row r="1932" spans="1:16" x14ac:dyDescent="0.2">
      <c r="A1932" s="120" t="s">
        <v>46</v>
      </c>
      <c r="B1932" s="121" t="s">
        <v>2437</v>
      </c>
      <c r="C1932" s="131">
        <v>39554195.979999997</v>
      </c>
      <c r="D1932" s="122" t="s">
        <v>909</v>
      </c>
      <c r="E1932" s="120" t="s">
        <v>1056</v>
      </c>
      <c r="F1932" s="122" t="s">
        <v>926</v>
      </c>
      <c r="G1932" s="121" t="s">
        <v>4057</v>
      </c>
      <c r="H1932" s="122">
        <v>1</v>
      </c>
      <c r="I1932" s="123">
        <v>0</v>
      </c>
      <c r="J1932" s="120" t="s">
        <v>1516</v>
      </c>
      <c r="K1932" s="131">
        <v>0</v>
      </c>
      <c r="L1932" s="124">
        <v>42766</v>
      </c>
      <c r="M1932" s="131">
        <v>0</v>
      </c>
      <c r="N1932" s="131">
        <v>0</v>
      </c>
      <c r="P1932" s="132" t="s">
        <v>466</v>
      </c>
    </row>
    <row r="1933" spans="1:16" x14ac:dyDescent="0.2">
      <c r="A1933" s="120" t="s">
        <v>1219</v>
      </c>
      <c r="B1933" s="121" t="s">
        <v>1252</v>
      </c>
      <c r="C1933" s="131">
        <v>17874516145.830002</v>
      </c>
      <c r="D1933" s="122" t="s">
        <v>909</v>
      </c>
      <c r="E1933" s="120" t="s">
        <v>984</v>
      </c>
      <c r="F1933" s="122" t="s">
        <v>926</v>
      </c>
      <c r="G1933" s="121" t="s">
        <v>4057</v>
      </c>
      <c r="H1933" s="122">
        <v>2</v>
      </c>
      <c r="I1933" s="123">
        <v>0.05</v>
      </c>
      <c r="J1933" s="120" t="s">
        <v>1253</v>
      </c>
      <c r="K1933" s="131">
        <v>893725807.28999996</v>
      </c>
      <c r="L1933" s="124">
        <v>42766</v>
      </c>
      <c r="M1933" s="131">
        <v>0</v>
      </c>
      <c r="N1933" s="131">
        <v>0</v>
      </c>
      <c r="P1933" s="132" t="s">
        <v>466</v>
      </c>
    </row>
    <row r="1934" spans="1:16" x14ac:dyDescent="0.2">
      <c r="A1934" s="120" t="s">
        <v>4127</v>
      </c>
      <c r="B1934" s="121" t="s">
        <v>8454</v>
      </c>
      <c r="C1934" s="131">
        <v>10740000000</v>
      </c>
      <c r="D1934" s="122" t="s">
        <v>909</v>
      </c>
      <c r="E1934" s="120" t="s">
        <v>4602</v>
      </c>
      <c r="F1934" s="122" t="s">
        <v>926</v>
      </c>
      <c r="G1934" s="121" t="s">
        <v>4057</v>
      </c>
      <c r="H1934" s="122">
        <v>3</v>
      </c>
      <c r="I1934" s="123">
        <v>0.21</v>
      </c>
      <c r="J1934" s="120" t="s">
        <v>4569</v>
      </c>
      <c r="K1934" s="131">
        <v>2255400000</v>
      </c>
      <c r="L1934" s="124">
        <v>42766</v>
      </c>
      <c r="M1934" s="131">
        <v>0</v>
      </c>
      <c r="N1934" s="131">
        <v>0</v>
      </c>
      <c r="P1934" s="132" t="s">
        <v>466</v>
      </c>
    </row>
    <row r="1935" spans="1:16" x14ac:dyDescent="0.2">
      <c r="A1935" s="120" t="s">
        <v>4570</v>
      </c>
      <c r="B1935" s="121" t="s">
        <v>8455</v>
      </c>
      <c r="C1935" s="131">
        <v>1345501266.6600001</v>
      </c>
      <c r="D1935" s="122" t="s">
        <v>909</v>
      </c>
      <c r="E1935" s="120" t="s">
        <v>4607</v>
      </c>
      <c r="F1935" s="122" t="s">
        <v>926</v>
      </c>
      <c r="G1935" s="121" t="s">
        <v>4057</v>
      </c>
      <c r="H1935" s="122">
        <v>2</v>
      </c>
      <c r="I1935" s="123">
        <v>0.04</v>
      </c>
      <c r="J1935" s="120" t="s">
        <v>4571</v>
      </c>
      <c r="K1935" s="131">
        <v>53820050.670000002</v>
      </c>
      <c r="L1935" s="124">
        <v>42766</v>
      </c>
      <c r="M1935" s="131">
        <v>0</v>
      </c>
      <c r="N1935" s="131">
        <v>0</v>
      </c>
      <c r="P1935" s="132" t="s">
        <v>466</v>
      </c>
    </row>
    <row r="1936" spans="1:16" x14ac:dyDescent="0.2">
      <c r="A1936" s="120" t="s">
        <v>4232</v>
      </c>
      <c r="B1936" s="121" t="s">
        <v>8456</v>
      </c>
      <c r="C1936" s="131">
        <v>451609393</v>
      </c>
      <c r="D1936" s="122" t="s">
        <v>909</v>
      </c>
      <c r="E1936" s="120" t="s">
        <v>4607</v>
      </c>
      <c r="F1936" s="122" t="s">
        <v>926</v>
      </c>
      <c r="G1936" s="121" t="s">
        <v>4057</v>
      </c>
      <c r="H1936" s="122">
        <v>2</v>
      </c>
      <c r="I1936" s="123">
        <v>0.04</v>
      </c>
      <c r="J1936" s="120" t="s">
        <v>4572</v>
      </c>
      <c r="K1936" s="131">
        <v>18064375.719999999</v>
      </c>
      <c r="L1936" s="124">
        <v>42766</v>
      </c>
      <c r="M1936" s="131">
        <v>0</v>
      </c>
      <c r="N1936" s="131">
        <v>0</v>
      </c>
      <c r="P1936" s="132" t="s">
        <v>466</v>
      </c>
    </row>
    <row r="1937" spans="1:16" x14ac:dyDescent="0.2">
      <c r="A1937" s="120" t="s">
        <v>196</v>
      </c>
      <c r="B1937" s="121" t="s">
        <v>900</v>
      </c>
      <c r="C1937" s="131">
        <v>12934516.060000001</v>
      </c>
      <c r="D1937" s="122" t="s">
        <v>909</v>
      </c>
      <c r="E1937" s="120" t="s">
        <v>1046</v>
      </c>
      <c r="F1937" s="122" t="s">
        <v>926</v>
      </c>
      <c r="G1937" s="121" t="s">
        <v>4057</v>
      </c>
      <c r="H1937" s="122">
        <v>5</v>
      </c>
      <c r="I1937" s="123">
        <v>1</v>
      </c>
      <c r="J1937" s="120" t="s">
        <v>901</v>
      </c>
      <c r="K1937" s="131">
        <v>12934516.060000001</v>
      </c>
      <c r="L1937" s="124">
        <v>42766</v>
      </c>
      <c r="M1937" s="131">
        <v>0</v>
      </c>
      <c r="N1937" s="131">
        <v>0</v>
      </c>
      <c r="P1937" s="132" t="s">
        <v>466</v>
      </c>
    </row>
    <row r="1938" spans="1:16" x14ac:dyDescent="0.2">
      <c r="A1938" s="120" t="s">
        <v>131</v>
      </c>
      <c r="B1938" s="121" t="s">
        <v>5611</v>
      </c>
      <c r="C1938" s="131">
        <v>62094078.82</v>
      </c>
      <c r="D1938" s="122" t="s">
        <v>909</v>
      </c>
      <c r="E1938" s="120" t="s">
        <v>1057</v>
      </c>
      <c r="F1938" s="122" t="s">
        <v>926</v>
      </c>
      <c r="G1938" s="121" t="s">
        <v>4057</v>
      </c>
      <c r="H1938" s="122">
        <v>1</v>
      </c>
      <c r="I1938" s="123">
        <v>0</v>
      </c>
      <c r="J1938" s="120" t="s">
        <v>1516</v>
      </c>
      <c r="K1938" s="131">
        <v>0</v>
      </c>
      <c r="L1938" s="124">
        <v>42766</v>
      </c>
      <c r="M1938" s="131">
        <v>0</v>
      </c>
      <c r="N1938" s="131">
        <v>0</v>
      </c>
      <c r="P1938" s="132" t="s">
        <v>466</v>
      </c>
    </row>
    <row r="1939" spans="1:16" x14ac:dyDescent="0.2">
      <c r="A1939" s="120" t="s">
        <v>171</v>
      </c>
      <c r="B1939" s="121" t="s">
        <v>2438</v>
      </c>
      <c r="C1939" s="131">
        <v>1470049703.1199999</v>
      </c>
      <c r="D1939" s="122" t="s">
        <v>909</v>
      </c>
      <c r="E1939" s="120" t="s">
        <v>1056</v>
      </c>
      <c r="F1939" s="122" t="s">
        <v>926</v>
      </c>
      <c r="G1939" s="121" t="s">
        <v>4057</v>
      </c>
      <c r="H1939" s="122">
        <v>1</v>
      </c>
      <c r="I1939" s="123">
        <v>0</v>
      </c>
      <c r="J1939" s="120" t="s">
        <v>1516</v>
      </c>
      <c r="K1939" s="131">
        <v>0</v>
      </c>
      <c r="L1939" s="124">
        <v>42766</v>
      </c>
      <c r="M1939" s="131">
        <v>0</v>
      </c>
      <c r="N1939" s="131">
        <v>0</v>
      </c>
      <c r="P1939" s="132" t="s">
        <v>466</v>
      </c>
    </row>
    <row r="1940" spans="1:16" x14ac:dyDescent="0.2">
      <c r="A1940" s="120" t="s">
        <v>332</v>
      </c>
      <c r="B1940" s="121" t="s">
        <v>2439</v>
      </c>
      <c r="C1940" s="131">
        <v>272506584.23000002</v>
      </c>
      <c r="D1940" s="122" t="s">
        <v>909</v>
      </c>
      <c r="E1940" s="120" t="s">
        <v>1056</v>
      </c>
      <c r="F1940" s="122" t="s">
        <v>926</v>
      </c>
      <c r="G1940" s="121" t="s">
        <v>4057</v>
      </c>
      <c r="H1940" s="122">
        <v>1</v>
      </c>
      <c r="I1940" s="123">
        <v>0</v>
      </c>
      <c r="J1940" s="120" t="s">
        <v>1516</v>
      </c>
      <c r="K1940" s="131">
        <v>0</v>
      </c>
      <c r="L1940" s="124">
        <v>42766</v>
      </c>
      <c r="M1940" s="131">
        <v>0</v>
      </c>
      <c r="N1940" s="131">
        <v>0</v>
      </c>
      <c r="P1940" s="132" t="s">
        <v>466</v>
      </c>
    </row>
    <row r="1941" spans="1:16" x14ac:dyDescent="0.2">
      <c r="A1941" s="120" t="s">
        <v>352</v>
      </c>
      <c r="B1941" s="121" t="s">
        <v>2440</v>
      </c>
      <c r="C1941" s="131">
        <v>167863350.44</v>
      </c>
      <c r="D1941" s="122" t="s">
        <v>909</v>
      </c>
      <c r="E1941" s="120" t="s">
        <v>1056</v>
      </c>
      <c r="F1941" s="122" t="s">
        <v>926</v>
      </c>
      <c r="G1941" s="121" t="s">
        <v>4057</v>
      </c>
      <c r="H1941" s="122">
        <v>1</v>
      </c>
      <c r="I1941" s="123">
        <v>0</v>
      </c>
      <c r="J1941" s="120" t="s">
        <v>1516</v>
      </c>
      <c r="K1941" s="131">
        <v>0</v>
      </c>
      <c r="L1941" s="124">
        <v>42766</v>
      </c>
      <c r="M1941" s="131">
        <v>0</v>
      </c>
      <c r="N1941" s="131">
        <v>0</v>
      </c>
      <c r="P1941" s="132" t="s">
        <v>466</v>
      </c>
    </row>
    <row r="1942" spans="1:16" x14ac:dyDescent="0.2">
      <c r="A1942" s="120" t="s">
        <v>42</v>
      </c>
      <c r="B1942" s="121" t="s">
        <v>902</v>
      </c>
      <c r="C1942" s="131">
        <v>31000018.18</v>
      </c>
      <c r="D1942" s="122" t="s">
        <v>909</v>
      </c>
      <c r="E1942" s="120" t="s">
        <v>1059</v>
      </c>
      <c r="F1942" s="122" t="s">
        <v>926</v>
      </c>
      <c r="G1942" s="121" t="s">
        <v>4057</v>
      </c>
      <c r="H1942" s="122">
        <v>1</v>
      </c>
      <c r="I1942" s="123">
        <v>0</v>
      </c>
      <c r="J1942" s="120" t="s">
        <v>903</v>
      </c>
      <c r="K1942" s="131">
        <v>0</v>
      </c>
      <c r="L1942" s="124">
        <v>42766</v>
      </c>
      <c r="M1942" s="131">
        <v>0</v>
      </c>
      <c r="N1942" s="131">
        <v>0</v>
      </c>
      <c r="P1942" s="132" t="s">
        <v>466</v>
      </c>
    </row>
    <row r="1943" spans="1:16" x14ac:dyDescent="0.2">
      <c r="A1943" s="120" t="s">
        <v>2825</v>
      </c>
      <c r="B1943" s="121" t="s">
        <v>2908</v>
      </c>
      <c r="C1943" s="131">
        <v>1736516459.03</v>
      </c>
      <c r="D1943" s="122" t="s">
        <v>909</v>
      </c>
      <c r="E1943" s="120" t="s">
        <v>1061</v>
      </c>
      <c r="F1943" s="122" t="s">
        <v>926</v>
      </c>
      <c r="G1943" s="121" t="s">
        <v>4057</v>
      </c>
      <c r="H1943" s="122">
        <v>4</v>
      </c>
      <c r="I1943" s="123">
        <v>0.55000000000000004</v>
      </c>
      <c r="J1943" s="120" t="s">
        <v>3202</v>
      </c>
      <c r="K1943" s="131">
        <v>364668456.39999998</v>
      </c>
      <c r="L1943" s="124">
        <v>42766</v>
      </c>
      <c r="M1943" s="131">
        <v>0</v>
      </c>
      <c r="N1943" s="131">
        <v>0</v>
      </c>
      <c r="P1943" s="132" t="s">
        <v>466</v>
      </c>
    </row>
    <row r="1944" spans="1:16" x14ac:dyDescent="0.2">
      <c r="A1944" s="120" t="s">
        <v>6094</v>
      </c>
      <c r="B1944" s="121" t="s">
        <v>6716</v>
      </c>
      <c r="C1944" s="131">
        <v>132130544.97</v>
      </c>
      <c r="D1944" s="122" t="s">
        <v>909</v>
      </c>
      <c r="E1944" s="120" t="s">
        <v>466</v>
      </c>
      <c r="F1944" s="122" t="s">
        <v>926</v>
      </c>
      <c r="G1944" s="121" t="s">
        <v>4057</v>
      </c>
      <c r="H1944" s="122">
        <v>4</v>
      </c>
      <c r="I1944" s="123">
        <v>0.51</v>
      </c>
      <c r="J1944" s="120" t="s">
        <v>6719</v>
      </c>
      <c r="K1944" s="131">
        <v>67386577.930000007</v>
      </c>
      <c r="L1944" s="124">
        <v>42766</v>
      </c>
      <c r="M1944" s="131">
        <v>0</v>
      </c>
      <c r="N1944" s="131">
        <v>0</v>
      </c>
      <c r="P1944" s="132" t="s">
        <v>466</v>
      </c>
    </row>
    <row r="1945" spans="1:16" x14ac:dyDescent="0.2">
      <c r="A1945" s="120" t="s">
        <v>381</v>
      </c>
      <c r="B1945" s="121" t="s">
        <v>904</v>
      </c>
      <c r="C1945" s="131">
        <v>1887540.11</v>
      </c>
      <c r="D1945" s="122" t="s">
        <v>909</v>
      </c>
      <c r="E1945" s="120" t="s">
        <v>1060</v>
      </c>
      <c r="F1945" s="122" t="s">
        <v>926</v>
      </c>
      <c r="G1945" s="121" t="s">
        <v>4057</v>
      </c>
      <c r="H1945" s="122">
        <v>5</v>
      </c>
      <c r="I1945" s="123">
        <v>1</v>
      </c>
      <c r="J1945" s="120" t="s">
        <v>905</v>
      </c>
      <c r="K1945" s="131">
        <v>1887540.11</v>
      </c>
      <c r="L1945" s="124">
        <v>42766</v>
      </c>
      <c r="M1945" s="131">
        <v>0</v>
      </c>
      <c r="N1945" s="131">
        <v>0</v>
      </c>
      <c r="P1945" s="132" t="s">
        <v>466</v>
      </c>
    </row>
    <row r="1946" spans="1:16" x14ac:dyDescent="0.2">
      <c r="A1946" s="120" t="s">
        <v>379</v>
      </c>
      <c r="B1946" s="121" t="s">
        <v>2441</v>
      </c>
      <c r="C1946" s="131">
        <v>55002339.840000004</v>
      </c>
      <c r="D1946" s="122" t="s">
        <v>909</v>
      </c>
      <c r="E1946" s="120" t="s">
        <v>1056</v>
      </c>
      <c r="F1946" s="122" t="s">
        <v>926</v>
      </c>
      <c r="G1946" s="121" t="s">
        <v>4057</v>
      </c>
      <c r="H1946" s="122">
        <v>1</v>
      </c>
      <c r="I1946" s="123">
        <v>0</v>
      </c>
      <c r="J1946" s="120" t="s">
        <v>1516</v>
      </c>
      <c r="K1946" s="131">
        <v>0</v>
      </c>
      <c r="L1946" s="124">
        <v>42766</v>
      </c>
      <c r="M1946" s="131">
        <v>0</v>
      </c>
      <c r="N1946" s="131">
        <v>0</v>
      </c>
      <c r="P1946" s="132" t="s">
        <v>466</v>
      </c>
    </row>
    <row r="1947" spans="1:16" x14ac:dyDescent="0.2">
      <c r="A1947" s="120" t="s">
        <v>11</v>
      </c>
      <c r="B1947" s="121" t="s">
        <v>906</v>
      </c>
      <c r="C1947" s="131">
        <v>7507500000</v>
      </c>
      <c r="D1947" s="122" t="s">
        <v>909</v>
      </c>
      <c r="E1947" s="120" t="s">
        <v>1061</v>
      </c>
      <c r="F1947" s="122" t="s">
        <v>926</v>
      </c>
      <c r="G1947" s="121" t="s">
        <v>4057</v>
      </c>
      <c r="H1947" s="122">
        <v>4</v>
      </c>
      <c r="I1947" s="123">
        <v>0.55000000000000004</v>
      </c>
      <c r="J1947" s="120" t="s">
        <v>1254</v>
      </c>
      <c r="K1947" s="131">
        <v>1576575000</v>
      </c>
      <c r="L1947" s="124">
        <v>42766</v>
      </c>
      <c r="M1947" s="131">
        <v>0</v>
      </c>
      <c r="N1947" s="131">
        <v>0</v>
      </c>
      <c r="P1947" s="132" t="s">
        <v>466</v>
      </c>
    </row>
    <row r="1948" spans="1:16" x14ac:dyDescent="0.2">
      <c r="A1948" s="120" t="s">
        <v>2542</v>
      </c>
      <c r="B1948" s="121" t="s">
        <v>2581</v>
      </c>
      <c r="C1948" s="131">
        <v>3652795931.9099998</v>
      </c>
      <c r="D1948" s="122" t="s">
        <v>909</v>
      </c>
      <c r="E1948" s="120" t="s">
        <v>2589</v>
      </c>
      <c r="F1948" s="122" t="s">
        <v>926</v>
      </c>
      <c r="G1948" s="121" t="s">
        <v>4057</v>
      </c>
      <c r="H1948" s="122">
        <v>3</v>
      </c>
      <c r="I1948" s="123">
        <v>0.21</v>
      </c>
      <c r="J1948" s="120" t="s">
        <v>2582</v>
      </c>
      <c r="K1948" s="131">
        <v>767087145.70000005</v>
      </c>
      <c r="L1948" s="124">
        <v>42766</v>
      </c>
      <c r="M1948" s="131">
        <v>0</v>
      </c>
      <c r="N1948" s="131">
        <v>0</v>
      </c>
      <c r="P1948" s="132" t="s">
        <v>466</v>
      </c>
    </row>
    <row r="1949" spans="1:16" x14ac:dyDescent="0.2">
      <c r="A1949" s="120" t="s">
        <v>1230</v>
      </c>
      <c r="B1949" s="121" t="s">
        <v>1255</v>
      </c>
      <c r="C1949" s="131">
        <v>15040450000</v>
      </c>
      <c r="D1949" s="122" t="s">
        <v>909</v>
      </c>
      <c r="E1949" s="120" t="s">
        <v>1261</v>
      </c>
      <c r="F1949" s="122" t="s">
        <v>926</v>
      </c>
      <c r="G1949" s="121" t="s">
        <v>4057</v>
      </c>
      <c r="H1949" s="122">
        <v>3</v>
      </c>
      <c r="I1949" s="123">
        <v>0.3</v>
      </c>
      <c r="J1949" s="120" t="s">
        <v>3015</v>
      </c>
      <c r="K1949" s="131">
        <v>4512135000</v>
      </c>
      <c r="L1949" s="124">
        <v>42766</v>
      </c>
      <c r="M1949" s="131">
        <v>0</v>
      </c>
      <c r="N1949" s="131">
        <v>0</v>
      </c>
      <c r="P1949" s="132" t="s">
        <v>466</v>
      </c>
    </row>
    <row r="1950" spans="1:16" x14ac:dyDescent="0.2">
      <c r="A1950" s="120" t="s">
        <v>4231</v>
      </c>
      <c r="B1950" s="121" t="s">
        <v>8457</v>
      </c>
      <c r="C1950" s="131">
        <v>1380267583.26</v>
      </c>
      <c r="D1950" s="122" t="s">
        <v>909</v>
      </c>
      <c r="E1950" s="120" t="s">
        <v>4614</v>
      </c>
      <c r="F1950" s="122" t="s">
        <v>926</v>
      </c>
      <c r="G1950" s="121" t="s">
        <v>4057</v>
      </c>
      <c r="H1950" s="122">
        <v>2</v>
      </c>
      <c r="I1950" s="123">
        <v>0.05</v>
      </c>
      <c r="J1950" s="120" t="s">
        <v>4573</v>
      </c>
      <c r="K1950" s="131">
        <v>69013379.159999996</v>
      </c>
      <c r="L1950" s="124">
        <v>42766</v>
      </c>
      <c r="M1950" s="131">
        <v>0</v>
      </c>
      <c r="N1950" s="131">
        <v>0</v>
      </c>
      <c r="P1950" s="132" t="s">
        <v>466</v>
      </c>
    </row>
    <row r="1951" spans="1:16" x14ac:dyDescent="0.2">
      <c r="A1951" s="120" t="s">
        <v>1170</v>
      </c>
      <c r="B1951" s="121" t="s">
        <v>1207</v>
      </c>
      <c r="C1951" s="131">
        <v>929376945.16999996</v>
      </c>
      <c r="D1951" s="122" t="s">
        <v>909</v>
      </c>
      <c r="E1951" s="120" t="s">
        <v>1214</v>
      </c>
      <c r="F1951" s="122" t="s">
        <v>926</v>
      </c>
      <c r="G1951" s="121" t="s">
        <v>4057</v>
      </c>
      <c r="H1951" s="122">
        <v>4</v>
      </c>
      <c r="I1951" s="123">
        <v>0.51</v>
      </c>
      <c r="J1951" s="120" t="s">
        <v>2318</v>
      </c>
      <c r="K1951" s="131">
        <v>195169158.49000001</v>
      </c>
      <c r="L1951" s="124">
        <v>42766</v>
      </c>
      <c r="M1951" s="131">
        <v>0</v>
      </c>
      <c r="N1951" s="131">
        <v>0</v>
      </c>
      <c r="P1951" s="132" t="s">
        <v>466</v>
      </c>
    </row>
    <row r="1952" spans="1:16" x14ac:dyDescent="0.2">
      <c r="A1952" s="120" t="s">
        <v>1613</v>
      </c>
      <c r="B1952" s="121" t="s">
        <v>1680</v>
      </c>
      <c r="C1952" s="131">
        <v>39105170000</v>
      </c>
      <c r="D1952" s="122" t="s">
        <v>909</v>
      </c>
      <c r="E1952" s="120" t="s">
        <v>1689</v>
      </c>
      <c r="F1952" s="122" t="s">
        <v>926</v>
      </c>
      <c r="G1952" s="121" t="s">
        <v>4057</v>
      </c>
      <c r="H1952" s="122">
        <v>2</v>
      </c>
      <c r="I1952" s="123">
        <v>0.01</v>
      </c>
      <c r="J1952" s="120" t="s">
        <v>5118</v>
      </c>
      <c r="K1952" s="131">
        <v>391051700</v>
      </c>
      <c r="L1952" s="124">
        <v>42766</v>
      </c>
      <c r="M1952" s="131">
        <v>0</v>
      </c>
      <c r="N1952" s="131">
        <v>0</v>
      </c>
      <c r="P1952" s="132" t="s">
        <v>466</v>
      </c>
    </row>
    <row r="1953" spans="1:18" x14ac:dyDescent="0.2">
      <c r="A1953" s="120" t="s">
        <v>1726</v>
      </c>
      <c r="B1953" s="121" t="s">
        <v>1757</v>
      </c>
      <c r="C1953" s="131">
        <v>2154140494.6599998</v>
      </c>
      <c r="D1953" s="122" t="s">
        <v>909</v>
      </c>
      <c r="E1953" s="120" t="s">
        <v>1685</v>
      </c>
      <c r="F1953" s="122" t="s">
        <v>926</v>
      </c>
      <c r="G1953" s="121" t="s">
        <v>4057</v>
      </c>
      <c r="H1953" s="122">
        <v>3</v>
      </c>
      <c r="I1953" s="123">
        <v>0.21</v>
      </c>
      <c r="J1953" s="120" t="s">
        <v>2515</v>
      </c>
      <c r="K1953" s="131">
        <v>452369503.88</v>
      </c>
      <c r="L1953" s="124">
        <v>42766</v>
      </c>
      <c r="M1953" s="131">
        <v>0</v>
      </c>
      <c r="N1953" s="131">
        <v>0</v>
      </c>
      <c r="P1953" s="132" t="s">
        <v>466</v>
      </c>
    </row>
    <row r="1954" spans="1:18" x14ac:dyDescent="0.2">
      <c r="A1954" s="120" t="s">
        <v>6903</v>
      </c>
      <c r="B1954" s="121" t="s">
        <v>7577</v>
      </c>
      <c r="C1954" s="131">
        <v>26047918934</v>
      </c>
      <c r="D1954" s="122" t="s">
        <v>909</v>
      </c>
      <c r="E1954" s="120" t="s">
        <v>7608</v>
      </c>
      <c r="F1954" s="122" t="s">
        <v>926</v>
      </c>
      <c r="G1954" s="121" t="s">
        <v>4057</v>
      </c>
      <c r="H1954" s="122">
        <v>3</v>
      </c>
      <c r="I1954" s="123">
        <v>0.23</v>
      </c>
      <c r="J1954" s="120" t="s">
        <v>7578</v>
      </c>
      <c r="K1954" s="131">
        <v>5991021354.8199997</v>
      </c>
      <c r="L1954" s="124">
        <v>42766</v>
      </c>
      <c r="M1954" s="131">
        <v>0</v>
      </c>
      <c r="N1954" s="131">
        <v>0</v>
      </c>
      <c r="P1954" s="132" t="s">
        <v>466</v>
      </c>
    </row>
    <row r="1955" spans="1:18" x14ac:dyDescent="0.2">
      <c r="A1955" s="120" t="s">
        <v>1727</v>
      </c>
      <c r="B1955" s="121" t="s">
        <v>1758</v>
      </c>
      <c r="C1955" s="131">
        <v>8013551759.3999996</v>
      </c>
      <c r="D1955" s="122" t="s">
        <v>909</v>
      </c>
      <c r="E1955" s="120" t="s">
        <v>1769</v>
      </c>
      <c r="F1955" s="122" t="s">
        <v>926</v>
      </c>
      <c r="G1955" s="121" t="s">
        <v>4057</v>
      </c>
      <c r="H1955" s="122">
        <v>2</v>
      </c>
      <c r="I1955" s="123">
        <v>0.01</v>
      </c>
      <c r="J1955" s="120" t="s">
        <v>2583</v>
      </c>
      <c r="K1955" s="131">
        <v>80135517.590000004</v>
      </c>
      <c r="L1955" s="124">
        <v>42766</v>
      </c>
      <c r="M1955" s="131">
        <v>0</v>
      </c>
      <c r="N1955" s="131">
        <v>0</v>
      </c>
      <c r="P1955" s="132" t="s">
        <v>466</v>
      </c>
    </row>
    <row r="1956" spans="1:18" x14ac:dyDescent="0.2">
      <c r="A1956" s="120" t="s">
        <v>2788</v>
      </c>
      <c r="B1956" s="121" t="s">
        <v>2909</v>
      </c>
      <c r="C1956" s="131">
        <v>724056664.48000002</v>
      </c>
      <c r="D1956" s="122" t="s">
        <v>909</v>
      </c>
      <c r="E1956" s="120" t="s">
        <v>1214</v>
      </c>
      <c r="F1956" s="122" t="s">
        <v>926</v>
      </c>
      <c r="G1956" s="121" t="s">
        <v>4057</v>
      </c>
      <c r="H1956" s="122">
        <v>4</v>
      </c>
      <c r="I1956" s="123">
        <v>0.51</v>
      </c>
      <c r="J1956" s="120" t="s">
        <v>2789</v>
      </c>
      <c r="K1956" s="131">
        <v>152051899.53999999</v>
      </c>
      <c r="L1956" s="124">
        <v>42766</v>
      </c>
      <c r="M1956" s="131">
        <v>0</v>
      </c>
      <c r="N1956" s="131">
        <v>0</v>
      </c>
      <c r="P1956" s="132" t="s">
        <v>466</v>
      </c>
    </row>
    <row r="1957" spans="1:18" x14ac:dyDescent="0.2">
      <c r="A1957" s="120" t="s">
        <v>2807</v>
      </c>
      <c r="B1957" s="121" t="s">
        <v>2910</v>
      </c>
      <c r="C1957" s="131">
        <v>704738424.74000001</v>
      </c>
      <c r="D1957" s="122" t="s">
        <v>909</v>
      </c>
      <c r="E1957" s="120" t="s">
        <v>1214</v>
      </c>
      <c r="F1957" s="122" t="s">
        <v>926</v>
      </c>
      <c r="G1957" s="121" t="s">
        <v>4057</v>
      </c>
      <c r="H1957" s="122">
        <v>4</v>
      </c>
      <c r="I1957" s="123">
        <v>0.51</v>
      </c>
      <c r="J1957" s="120" t="s">
        <v>2911</v>
      </c>
      <c r="K1957" s="131">
        <v>147995069.19999999</v>
      </c>
      <c r="L1957" s="124">
        <v>42766</v>
      </c>
      <c r="M1957" s="131">
        <v>0</v>
      </c>
      <c r="N1957" s="131">
        <v>0</v>
      </c>
      <c r="P1957" s="132" t="s">
        <v>466</v>
      </c>
    </row>
    <row r="1958" spans="1:18" x14ac:dyDescent="0.2">
      <c r="A1958" s="120" t="s">
        <v>4124</v>
      </c>
      <c r="B1958" s="121" t="s">
        <v>8458</v>
      </c>
      <c r="C1958" s="131">
        <v>123620153.8</v>
      </c>
      <c r="D1958" s="122" t="s">
        <v>909</v>
      </c>
      <c r="E1958" s="120" t="s">
        <v>4656</v>
      </c>
      <c r="F1958" s="122" t="s">
        <v>926</v>
      </c>
      <c r="G1958" s="121" t="s">
        <v>4057</v>
      </c>
      <c r="H1958" s="122">
        <v>1</v>
      </c>
      <c r="I1958" s="123">
        <v>0</v>
      </c>
      <c r="J1958" s="120" t="s">
        <v>4574</v>
      </c>
      <c r="K1958" s="131">
        <v>0</v>
      </c>
      <c r="L1958" s="124">
        <v>42766</v>
      </c>
      <c r="M1958" s="131">
        <v>0</v>
      </c>
      <c r="N1958" s="131">
        <v>0</v>
      </c>
      <c r="P1958" s="132" t="s">
        <v>466</v>
      </c>
    </row>
    <row r="1959" spans="1:18" x14ac:dyDescent="0.2">
      <c r="A1959" s="120" t="s">
        <v>3245</v>
      </c>
      <c r="B1959" s="121" t="s">
        <v>3395</v>
      </c>
      <c r="C1959" s="131">
        <v>60101638200</v>
      </c>
      <c r="D1959" s="122" t="s">
        <v>909</v>
      </c>
      <c r="E1959" s="120" t="s">
        <v>3406</v>
      </c>
      <c r="F1959" s="122" t="s">
        <v>926</v>
      </c>
      <c r="G1959" s="121" t="s">
        <v>4057</v>
      </c>
      <c r="H1959" s="122">
        <v>2</v>
      </c>
      <c r="I1959" s="123">
        <v>0.01</v>
      </c>
      <c r="J1959" s="120" t="s">
        <v>4793</v>
      </c>
      <c r="K1959" s="131">
        <v>601016382</v>
      </c>
      <c r="L1959" s="124">
        <v>42766</v>
      </c>
      <c r="M1959" s="131">
        <v>0</v>
      </c>
      <c r="N1959" s="131">
        <v>0</v>
      </c>
      <c r="P1959" s="132" t="s">
        <v>466</v>
      </c>
    </row>
    <row r="1960" spans="1:18" x14ac:dyDescent="0.2">
      <c r="A1960" s="120" t="s">
        <v>6904</v>
      </c>
      <c r="B1960" s="121" t="s">
        <v>7579</v>
      </c>
      <c r="C1960" s="131">
        <v>2188787686.1100001</v>
      </c>
      <c r="D1960" s="122" t="s">
        <v>909</v>
      </c>
      <c r="E1960" s="120" t="s">
        <v>7608</v>
      </c>
      <c r="F1960" s="122" t="s">
        <v>926</v>
      </c>
      <c r="G1960" s="121" t="s">
        <v>4057</v>
      </c>
      <c r="H1960" s="122">
        <v>3</v>
      </c>
      <c r="I1960" s="123">
        <v>0.23</v>
      </c>
      <c r="J1960" s="120" t="s">
        <v>7580</v>
      </c>
      <c r="K1960" s="131">
        <v>503421167.81</v>
      </c>
      <c r="L1960" s="124">
        <v>42766</v>
      </c>
      <c r="M1960" s="131">
        <v>0</v>
      </c>
      <c r="N1960" s="131">
        <v>0</v>
      </c>
      <c r="P1960" s="132" t="s">
        <v>466</v>
      </c>
    </row>
    <row r="1961" spans="1:18" x14ac:dyDescent="0.2">
      <c r="A1961" s="120" t="s">
        <v>1548</v>
      </c>
      <c r="B1961" s="121" t="s">
        <v>2912</v>
      </c>
      <c r="C1961" s="131">
        <v>18048540000</v>
      </c>
      <c r="D1961" s="122" t="s">
        <v>909</v>
      </c>
      <c r="E1961" s="120" t="s">
        <v>1611</v>
      </c>
      <c r="F1961" s="122" t="s">
        <v>926</v>
      </c>
      <c r="G1961" s="121" t="s">
        <v>4057</v>
      </c>
      <c r="H1961" s="122">
        <v>1</v>
      </c>
      <c r="I1961" s="123">
        <v>0</v>
      </c>
      <c r="J1961" s="120" t="s">
        <v>1516</v>
      </c>
      <c r="K1961" s="131">
        <v>0</v>
      </c>
      <c r="L1961" s="124">
        <v>42766</v>
      </c>
      <c r="M1961" s="131">
        <v>0</v>
      </c>
      <c r="N1961" s="131">
        <v>0</v>
      </c>
      <c r="P1961" s="132" t="s">
        <v>466</v>
      </c>
      <c r="Q1961" s="108">
        <v>0</v>
      </c>
      <c r="R1961" s="108">
        <v>0</v>
      </c>
    </row>
    <row r="1962" spans="1:18" x14ac:dyDescent="0.2">
      <c r="A1962" s="120" t="s">
        <v>1728</v>
      </c>
      <c r="B1962" s="121" t="s">
        <v>1759</v>
      </c>
      <c r="C1962" s="131">
        <v>2845089257.29</v>
      </c>
      <c r="D1962" s="122" t="s">
        <v>909</v>
      </c>
      <c r="E1962" s="120" t="s">
        <v>1770</v>
      </c>
      <c r="F1962" s="122" t="s">
        <v>926</v>
      </c>
      <c r="G1962" s="121" t="s">
        <v>4057</v>
      </c>
      <c r="H1962" s="122">
        <v>1</v>
      </c>
      <c r="I1962" s="123">
        <v>0</v>
      </c>
      <c r="J1962" s="120" t="s">
        <v>3583</v>
      </c>
      <c r="K1962" s="131">
        <v>0</v>
      </c>
      <c r="L1962" s="124">
        <v>42766</v>
      </c>
      <c r="M1962" s="131">
        <v>0</v>
      </c>
      <c r="N1962" s="131">
        <v>0</v>
      </c>
      <c r="P1962" s="132" t="s">
        <v>466</v>
      </c>
    </row>
    <row r="1963" spans="1:18" x14ac:dyDescent="0.2">
      <c r="A1963" s="120" t="s">
        <v>2726</v>
      </c>
      <c r="B1963" s="121" t="s">
        <v>3914</v>
      </c>
      <c r="C1963" s="131">
        <v>271981839.42000002</v>
      </c>
      <c r="D1963" s="122" t="s">
        <v>909</v>
      </c>
      <c r="E1963" s="120" t="s">
        <v>1214</v>
      </c>
      <c r="F1963" s="122" t="s">
        <v>926</v>
      </c>
      <c r="G1963" s="121" t="s">
        <v>4057</v>
      </c>
      <c r="H1963" s="122">
        <v>4</v>
      </c>
      <c r="I1963" s="123">
        <v>0.51</v>
      </c>
      <c r="J1963" s="120" t="s">
        <v>2790</v>
      </c>
      <c r="K1963" s="131">
        <v>57116186.280000001</v>
      </c>
      <c r="L1963" s="124">
        <v>42766</v>
      </c>
      <c r="M1963" s="131">
        <v>0</v>
      </c>
      <c r="N1963" s="131">
        <v>0</v>
      </c>
      <c r="P1963" s="132" t="s">
        <v>466</v>
      </c>
    </row>
    <row r="1964" spans="1:18" x14ac:dyDescent="0.2">
      <c r="A1964" s="120" t="s">
        <v>6351</v>
      </c>
      <c r="B1964" s="121" t="s">
        <v>6720</v>
      </c>
      <c r="C1964" s="131">
        <v>11098823924.610001</v>
      </c>
      <c r="D1964" s="122" t="s">
        <v>909</v>
      </c>
      <c r="E1964" s="120" t="s">
        <v>6746</v>
      </c>
      <c r="F1964" s="122" t="s">
        <v>926</v>
      </c>
      <c r="G1964" s="121" t="s">
        <v>4057</v>
      </c>
      <c r="H1964" s="122">
        <v>4</v>
      </c>
      <c r="I1964" s="123">
        <v>0.55000000000000004</v>
      </c>
      <c r="J1964" s="120" t="s">
        <v>6721</v>
      </c>
      <c r="K1964" s="131">
        <v>6104353158.54</v>
      </c>
      <c r="L1964" s="124">
        <v>42766</v>
      </c>
      <c r="M1964" s="131">
        <v>0</v>
      </c>
      <c r="N1964" s="131">
        <v>0</v>
      </c>
      <c r="P1964" s="132" t="s">
        <v>466</v>
      </c>
    </row>
    <row r="1965" spans="1:18" x14ac:dyDescent="0.2">
      <c r="A1965" s="120" t="s">
        <v>2684</v>
      </c>
      <c r="B1965" s="121" t="s">
        <v>2791</v>
      </c>
      <c r="C1965" s="131">
        <v>1786805460</v>
      </c>
      <c r="D1965" s="122" t="s">
        <v>909</v>
      </c>
      <c r="E1965" s="120" t="s">
        <v>1612</v>
      </c>
      <c r="F1965" s="122" t="s">
        <v>926</v>
      </c>
      <c r="G1965" s="121" t="s">
        <v>4057</v>
      </c>
      <c r="H1965" s="122">
        <v>3</v>
      </c>
      <c r="I1965" s="123">
        <v>0.21</v>
      </c>
      <c r="J1965" s="120" t="s">
        <v>2792</v>
      </c>
      <c r="K1965" s="131">
        <v>0</v>
      </c>
      <c r="L1965" s="124">
        <v>42766</v>
      </c>
      <c r="M1965" s="131">
        <v>1786805460</v>
      </c>
      <c r="N1965" s="131">
        <v>0</v>
      </c>
      <c r="P1965" s="132" t="s">
        <v>466</v>
      </c>
      <c r="Q1965" s="108">
        <v>1</v>
      </c>
      <c r="R1965" s="108">
        <v>0</v>
      </c>
    </row>
    <row r="1966" spans="1:18" x14ac:dyDescent="0.2">
      <c r="A1966" s="120" t="s">
        <v>3584</v>
      </c>
      <c r="B1966" s="121" t="s">
        <v>3585</v>
      </c>
      <c r="C1966" s="131">
        <v>28715794254.610001</v>
      </c>
      <c r="D1966" s="122" t="s">
        <v>909</v>
      </c>
      <c r="E1966" s="120" t="s">
        <v>1611</v>
      </c>
      <c r="F1966" s="122" t="s">
        <v>926</v>
      </c>
      <c r="G1966" s="121" t="s">
        <v>4057</v>
      </c>
      <c r="H1966" s="122">
        <v>1</v>
      </c>
      <c r="I1966" s="123">
        <v>0</v>
      </c>
      <c r="J1966" s="120" t="s">
        <v>1516</v>
      </c>
      <c r="K1966" s="131">
        <v>0</v>
      </c>
      <c r="L1966" s="124">
        <v>42766</v>
      </c>
      <c r="M1966" s="131">
        <v>0</v>
      </c>
      <c r="N1966" s="131">
        <v>30736047983.020004</v>
      </c>
      <c r="P1966" s="132" t="s">
        <v>466</v>
      </c>
      <c r="Q1966" s="108">
        <v>0</v>
      </c>
      <c r="R1966" s="108">
        <v>0</v>
      </c>
    </row>
    <row r="1967" spans="1:18" x14ac:dyDescent="0.2">
      <c r="A1967" s="120" t="s">
        <v>4575</v>
      </c>
      <c r="B1967" s="121" t="s">
        <v>8459</v>
      </c>
      <c r="C1967" s="131">
        <v>1315082802.3800001</v>
      </c>
      <c r="D1967" s="122" t="s">
        <v>909</v>
      </c>
      <c r="E1967" s="120" t="s">
        <v>4614</v>
      </c>
      <c r="F1967" s="122" t="s">
        <v>926</v>
      </c>
      <c r="G1967" s="121" t="s">
        <v>4057</v>
      </c>
      <c r="H1967" s="122">
        <v>2</v>
      </c>
      <c r="I1967" s="123">
        <v>0.05</v>
      </c>
      <c r="J1967" s="120" t="s">
        <v>4576</v>
      </c>
      <c r="K1967" s="131">
        <v>65754140.119999997</v>
      </c>
      <c r="L1967" s="124">
        <v>42766</v>
      </c>
      <c r="M1967" s="131">
        <v>0</v>
      </c>
      <c r="N1967" s="131">
        <v>0</v>
      </c>
      <c r="P1967" s="132" t="s">
        <v>466</v>
      </c>
    </row>
    <row r="1968" spans="1:18" x14ac:dyDescent="0.2">
      <c r="A1968" s="120" t="s">
        <v>3474</v>
      </c>
      <c r="B1968" s="121" t="s">
        <v>3586</v>
      </c>
      <c r="C1968" s="131">
        <v>24365529000</v>
      </c>
      <c r="D1968" s="122" t="s">
        <v>909</v>
      </c>
      <c r="E1968" s="120" t="s">
        <v>3600</v>
      </c>
      <c r="F1968" s="122" t="s">
        <v>926</v>
      </c>
      <c r="G1968" s="121" t="s">
        <v>4057</v>
      </c>
      <c r="H1968" s="122">
        <v>1</v>
      </c>
      <c r="I1968" s="123">
        <v>0</v>
      </c>
      <c r="J1968" s="120" t="s">
        <v>1516</v>
      </c>
      <c r="K1968" s="131">
        <v>0</v>
      </c>
      <c r="L1968" s="124">
        <v>42766</v>
      </c>
      <c r="M1968" s="131">
        <v>0</v>
      </c>
      <c r="N1968" s="131">
        <v>0</v>
      </c>
      <c r="P1968" s="132" t="s">
        <v>466</v>
      </c>
    </row>
    <row r="1969" spans="1:18" x14ac:dyDescent="0.2">
      <c r="A1969" s="120" t="s">
        <v>6905</v>
      </c>
      <c r="B1969" s="121" t="s">
        <v>7581</v>
      </c>
      <c r="C1969" s="131">
        <v>14200189468.780001</v>
      </c>
      <c r="D1969" s="122" t="s">
        <v>909</v>
      </c>
      <c r="E1969" s="120" t="s">
        <v>7608</v>
      </c>
      <c r="F1969" s="122" t="s">
        <v>926</v>
      </c>
      <c r="G1969" s="121" t="s">
        <v>4057</v>
      </c>
      <c r="H1969" s="122">
        <v>3</v>
      </c>
      <c r="I1969" s="123">
        <v>0.23</v>
      </c>
      <c r="J1969" s="120" t="s">
        <v>7582</v>
      </c>
      <c r="K1969" s="131">
        <v>3266043577.8200002</v>
      </c>
      <c r="L1969" s="124">
        <v>42766</v>
      </c>
      <c r="M1969" s="131">
        <v>0</v>
      </c>
      <c r="N1969" s="131">
        <v>0</v>
      </c>
      <c r="P1969" s="132" t="s">
        <v>466</v>
      </c>
    </row>
    <row r="1970" spans="1:18" x14ac:dyDescent="0.2">
      <c r="A1970" s="120" t="s">
        <v>3016</v>
      </c>
      <c r="B1970" s="121" t="s">
        <v>3203</v>
      </c>
      <c r="C1970" s="131">
        <v>36097080000</v>
      </c>
      <c r="D1970" s="122" t="s">
        <v>909</v>
      </c>
      <c r="E1970" s="120" t="s">
        <v>1256</v>
      </c>
      <c r="F1970" s="122" t="s">
        <v>910</v>
      </c>
      <c r="G1970" s="121" t="s">
        <v>4057</v>
      </c>
      <c r="H1970" s="122">
        <v>1</v>
      </c>
      <c r="I1970" s="123">
        <v>0</v>
      </c>
      <c r="J1970" s="120" t="s">
        <v>1516</v>
      </c>
      <c r="K1970" s="131">
        <v>0</v>
      </c>
      <c r="L1970" s="124">
        <v>42766</v>
      </c>
      <c r="M1970" s="131">
        <v>0</v>
      </c>
      <c r="N1970" s="131">
        <v>0</v>
      </c>
      <c r="P1970" s="132" t="s">
        <v>466</v>
      </c>
    </row>
    <row r="1971" spans="1:18" x14ac:dyDescent="0.2">
      <c r="A1971" s="120" t="s">
        <v>1550</v>
      </c>
      <c r="B1971" s="121" t="s">
        <v>1603</v>
      </c>
      <c r="C1971" s="131">
        <v>70389306000</v>
      </c>
      <c r="D1971" s="122" t="s">
        <v>909</v>
      </c>
      <c r="E1971" s="120" t="s">
        <v>1612</v>
      </c>
      <c r="F1971" s="122" t="s">
        <v>926</v>
      </c>
      <c r="G1971" s="121" t="s">
        <v>4057</v>
      </c>
      <c r="H1971" s="122">
        <v>3</v>
      </c>
      <c r="I1971" s="123">
        <v>0.21</v>
      </c>
      <c r="J1971" s="120" t="s">
        <v>2584</v>
      </c>
      <c r="K1971" s="131">
        <v>0</v>
      </c>
      <c r="L1971" s="124">
        <v>42766</v>
      </c>
      <c r="M1971" s="131">
        <v>70389306000</v>
      </c>
      <c r="N1971" s="131">
        <v>0</v>
      </c>
      <c r="P1971" s="132" t="s">
        <v>466</v>
      </c>
      <c r="Q1971" s="108">
        <v>1</v>
      </c>
      <c r="R1971" s="108">
        <v>0</v>
      </c>
    </row>
    <row r="1972" spans="1:18" x14ac:dyDescent="0.2">
      <c r="A1972" s="120" t="s">
        <v>1725</v>
      </c>
      <c r="B1972" s="121" t="s">
        <v>1760</v>
      </c>
      <c r="C1972" s="131">
        <v>1370816678.8599999</v>
      </c>
      <c r="D1972" s="122" t="s">
        <v>909</v>
      </c>
      <c r="E1972" s="120" t="s">
        <v>1686</v>
      </c>
      <c r="F1972" s="122" t="s">
        <v>926</v>
      </c>
      <c r="G1972" s="121" t="s">
        <v>4057</v>
      </c>
      <c r="H1972" s="122">
        <v>3</v>
      </c>
      <c r="I1972" s="123">
        <v>0.21</v>
      </c>
      <c r="J1972" s="120" t="s">
        <v>3396</v>
      </c>
      <c r="K1972" s="131">
        <v>287871502.56</v>
      </c>
      <c r="L1972" s="124">
        <v>42766</v>
      </c>
      <c r="M1972" s="131">
        <v>0</v>
      </c>
      <c r="N1972" s="131">
        <v>0</v>
      </c>
      <c r="P1972" s="132" t="s">
        <v>466</v>
      </c>
    </row>
    <row r="1973" spans="1:18" x14ac:dyDescent="0.2">
      <c r="A1973" s="120" t="s">
        <v>2913</v>
      </c>
      <c r="B1973" s="121" t="s">
        <v>1207</v>
      </c>
      <c r="C1973" s="131">
        <v>965408887.38</v>
      </c>
      <c r="D1973" s="122" t="s">
        <v>909</v>
      </c>
      <c r="E1973" s="120" t="s">
        <v>1214</v>
      </c>
      <c r="F1973" s="122" t="s">
        <v>926</v>
      </c>
      <c r="G1973" s="121" t="s">
        <v>4057</v>
      </c>
      <c r="H1973" s="122">
        <v>4</v>
      </c>
      <c r="I1973" s="123">
        <v>0.51</v>
      </c>
      <c r="J1973" s="120" t="s">
        <v>2914</v>
      </c>
      <c r="K1973" s="131">
        <v>202735866.34999999</v>
      </c>
      <c r="L1973" s="124">
        <v>42766</v>
      </c>
      <c r="M1973" s="131">
        <v>0</v>
      </c>
      <c r="N1973" s="131">
        <v>0</v>
      </c>
      <c r="P1973" s="132" t="s">
        <v>466</v>
      </c>
    </row>
    <row r="1974" spans="1:18" x14ac:dyDescent="0.2">
      <c r="A1974" s="120" t="s">
        <v>3017</v>
      </c>
      <c r="B1974" s="121" t="s">
        <v>3018</v>
      </c>
      <c r="C1974" s="131">
        <v>35284895700</v>
      </c>
      <c r="D1974" s="122" t="s">
        <v>909</v>
      </c>
      <c r="E1974" s="120" t="s">
        <v>1611</v>
      </c>
      <c r="F1974" s="122" t="s">
        <v>926</v>
      </c>
      <c r="G1974" s="121" t="s">
        <v>4057</v>
      </c>
      <c r="H1974" s="122">
        <v>1</v>
      </c>
      <c r="I1974" s="123">
        <v>0</v>
      </c>
      <c r="J1974" s="120" t="s">
        <v>1516</v>
      </c>
      <c r="K1974" s="131">
        <v>0</v>
      </c>
      <c r="L1974" s="124">
        <v>42766</v>
      </c>
      <c r="M1974" s="131">
        <v>0</v>
      </c>
      <c r="N1974" s="131">
        <v>70569791400</v>
      </c>
      <c r="P1974" s="132" t="s">
        <v>466</v>
      </c>
      <c r="Q1974" s="108">
        <v>0</v>
      </c>
      <c r="R1974" s="108">
        <v>0</v>
      </c>
    </row>
    <row r="1975" spans="1:18" x14ac:dyDescent="0.2">
      <c r="A1975" s="120" t="s">
        <v>6906</v>
      </c>
      <c r="B1975" s="121" t="s">
        <v>7583</v>
      </c>
      <c r="C1975" s="131">
        <v>24777288742.299999</v>
      </c>
      <c r="D1975" s="122" t="s">
        <v>909</v>
      </c>
      <c r="E1975" s="120" t="s">
        <v>7608</v>
      </c>
      <c r="F1975" s="122" t="s">
        <v>926</v>
      </c>
      <c r="G1975" s="121" t="s">
        <v>4057</v>
      </c>
      <c r="H1975" s="122">
        <v>3</v>
      </c>
      <c r="I1975" s="123">
        <v>0.23</v>
      </c>
      <c r="J1975" s="120" t="s">
        <v>7584</v>
      </c>
      <c r="K1975" s="131">
        <v>5698776410.7299995</v>
      </c>
      <c r="L1975" s="124">
        <v>42766</v>
      </c>
      <c r="M1975" s="131">
        <v>0</v>
      </c>
      <c r="N1975" s="131">
        <v>0</v>
      </c>
      <c r="P1975" s="132" t="s">
        <v>466</v>
      </c>
    </row>
    <row r="1976" spans="1:18" x14ac:dyDescent="0.2">
      <c r="A1976" s="120" t="s">
        <v>3019</v>
      </c>
      <c r="B1976" s="121" t="s">
        <v>3020</v>
      </c>
      <c r="C1976" s="131">
        <v>643544149.95000005</v>
      </c>
      <c r="D1976" s="122" t="s">
        <v>909</v>
      </c>
      <c r="E1976" s="120" t="s">
        <v>913</v>
      </c>
      <c r="F1976" s="122" t="s">
        <v>910</v>
      </c>
      <c r="G1976" s="121" t="s">
        <v>1062</v>
      </c>
      <c r="H1976" s="122">
        <v>1</v>
      </c>
      <c r="I1976" s="123">
        <v>0</v>
      </c>
      <c r="J1976" s="120" t="s">
        <v>3021</v>
      </c>
      <c r="K1976" s="131">
        <v>0</v>
      </c>
      <c r="L1976" s="124">
        <v>42766</v>
      </c>
      <c r="M1976" s="131">
        <v>0</v>
      </c>
      <c r="N1976" s="131">
        <v>0</v>
      </c>
      <c r="P1976" s="132" t="s">
        <v>466</v>
      </c>
    </row>
    <row r="1977" spans="1:18" x14ac:dyDescent="0.2">
      <c r="A1977" s="120" t="s">
        <v>6924</v>
      </c>
      <c r="B1977" s="121" t="s">
        <v>7585</v>
      </c>
      <c r="C1977" s="131">
        <v>5120000000</v>
      </c>
      <c r="D1977" s="122" t="s">
        <v>909</v>
      </c>
      <c r="E1977" s="120" t="s">
        <v>5612</v>
      </c>
      <c r="F1977" s="122" t="s">
        <v>926</v>
      </c>
      <c r="G1977" s="121" t="s">
        <v>1062</v>
      </c>
      <c r="H1977" s="122">
        <v>1</v>
      </c>
      <c r="I1977" s="123">
        <v>0</v>
      </c>
      <c r="J1977" s="120" t="s">
        <v>7586</v>
      </c>
      <c r="K1977" s="131">
        <v>0</v>
      </c>
      <c r="L1977" s="124">
        <v>42766</v>
      </c>
      <c r="M1977" s="131">
        <v>0</v>
      </c>
      <c r="N1977" s="131">
        <v>0</v>
      </c>
      <c r="P1977" s="132" t="s">
        <v>466</v>
      </c>
    </row>
    <row r="1978" spans="1:18" x14ac:dyDescent="0.2">
      <c r="A1978" s="120" t="s">
        <v>4129</v>
      </c>
      <c r="B1978" s="121" t="s">
        <v>4577</v>
      </c>
      <c r="C1978" s="131">
        <v>11504644543.809999</v>
      </c>
      <c r="D1978" s="122" t="s">
        <v>909</v>
      </c>
      <c r="E1978" s="120" t="s">
        <v>4657</v>
      </c>
      <c r="F1978" s="122" t="s">
        <v>926</v>
      </c>
      <c r="G1978" s="121" t="s">
        <v>1062</v>
      </c>
      <c r="H1978" s="122">
        <v>1</v>
      </c>
      <c r="I1978" s="123">
        <v>0</v>
      </c>
      <c r="J1978" s="120" t="s">
        <v>4578</v>
      </c>
      <c r="K1978" s="131">
        <v>3384610186.6799998</v>
      </c>
      <c r="L1978" s="124">
        <v>42766</v>
      </c>
      <c r="M1978" s="131">
        <v>0</v>
      </c>
      <c r="N1978" s="131">
        <v>0</v>
      </c>
      <c r="P1978" s="132" t="s">
        <v>466</v>
      </c>
    </row>
    <row r="1979" spans="1:18" x14ac:dyDescent="0.2">
      <c r="A1979" s="120" t="s">
        <v>4130</v>
      </c>
      <c r="B1979" s="121" t="s">
        <v>4579</v>
      </c>
      <c r="C1979" s="131">
        <v>1304597260.27</v>
      </c>
      <c r="D1979" s="122" t="s">
        <v>909</v>
      </c>
      <c r="E1979" s="120" t="s">
        <v>984</v>
      </c>
      <c r="F1979" s="122" t="s">
        <v>926</v>
      </c>
      <c r="G1979" s="121" t="s">
        <v>1062</v>
      </c>
      <c r="H1979" s="122">
        <v>3</v>
      </c>
      <c r="I1979" s="123">
        <v>0.21</v>
      </c>
      <c r="J1979" s="120" t="s">
        <v>4580</v>
      </c>
      <c r="K1979" s="131">
        <v>273965424.66000003</v>
      </c>
      <c r="L1979" s="124">
        <v>42766</v>
      </c>
      <c r="M1979" s="131">
        <v>0</v>
      </c>
      <c r="N1979" s="131">
        <v>0</v>
      </c>
      <c r="P1979" s="132" t="s">
        <v>466</v>
      </c>
    </row>
    <row r="1980" spans="1:18" x14ac:dyDescent="0.2">
      <c r="A1980" s="120" t="s">
        <v>377</v>
      </c>
      <c r="B1980" s="121" t="s">
        <v>907</v>
      </c>
      <c r="C1980" s="131">
        <v>109410509.92</v>
      </c>
      <c r="D1980" s="122" t="s">
        <v>909</v>
      </c>
      <c r="E1980" s="120" t="s">
        <v>1063</v>
      </c>
      <c r="F1980" s="122" t="s">
        <v>926</v>
      </c>
      <c r="G1980" s="121" t="s">
        <v>1062</v>
      </c>
      <c r="H1980" s="122">
        <v>3</v>
      </c>
      <c r="I1980" s="123">
        <v>0.5</v>
      </c>
      <c r="J1980" s="120" t="s">
        <v>908</v>
      </c>
      <c r="K1980" s="131">
        <v>54705254.960000001</v>
      </c>
      <c r="L1980" s="124">
        <v>42766</v>
      </c>
      <c r="M1980" s="131">
        <v>0</v>
      </c>
      <c r="N1980" s="131">
        <v>0</v>
      </c>
      <c r="P1980" s="132" t="s">
        <v>466</v>
      </c>
    </row>
    <row r="1981" spans="1:18" x14ac:dyDescent="0.2">
      <c r="A1981" s="120" t="s">
        <v>6014</v>
      </c>
      <c r="B1981" s="121" t="s">
        <v>6722</v>
      </c>
      <c r="C1981" s="131">
        <v>354765816.36000001</v>
      </c>
      <c r="D1981" s="122" t="s">
        <v>909</v>
      </c>
      <c r="E1981" s="120" t="s">
        <v>4648</v>
      </c>
      <c r="F1981" s="122" t="s">
        <v>926</v>
      </c>
      <c r="G1981" s="121" t="s">
        <v>4658</v>
      </c>
      <c r="H1981" s="122">
        <v>3</v>
      </c>
      <c r="I1981" s="123">
        <v>0.21</v>
      </c>
      <c r="J1981" s="120" t="s">
        <v>6723</v>
      </c>
      <c r="K1981" s="131">
        <v>74500821.439999998</v>
      </c>
      <c r="L1981" s="124">
        <v>42766</v>
      </c>
      <c r="M1981" s="131">
        <v>0</v>
      </c>
      <c r="N1981" s="131">
        <v>0</v>
      </c>
      <c r="P1981" s="132" t="s">
        <v>466</v>
      </c>
    </row>
    <row r="1982" spans="1:18" x14ac:dyDescent="0.2">
      <c r="A1982" s="120" t="s">
        <v>6422</v>
      </c>
      <c r="B1982" s="121" t="s">
        <v>7587</v>
      </c>
      <c r="C1982" s="131">
        <v>11205574.83</v>
      </c>
      <c r="D1982" s="122" t="s">
        <v>909</v>
      </c>
      <c r="E1982" s="120" t="s">
        <v>955</v>
      </c>
      <c r="F1982" s="122" t="s">
        <v>926</v>
      </c>
      <c r="G1982" s="121" t="s">
        <v>4658</v>
      </c>
      <c r="H1982" s="122">
        <v>3</v>
      </c>
      <c r="I1982" s="123">
        <v>0.23</v>
      </c>
      <c r="J1982" s="120" t="s">
        <v>6724</v>
      </c>
      <c r="K1982" s="131">
        <v>2577282.21</v>
      </c>
      <c r="L1982" s="124">
        <v>42766</v>
      </c>
      <c r="M1982" s="131">
        <v>0</v>
      </c>
      <c r="N1982" s="131">
        <v>0</v>
      </c>
      <c r="P1982" s="132" t="s">
        <v>466</v>
      </c>
    </row>
    <row r="1983" spans="1:18" x14ac:dyDescent="0.2">
      <c r="A1983" s="120" t="s">
        <v>6380</v>
      </c>
      <c r="B1983" s="121" t="s">
        <v>6725</v>
      </c>
      <c r="C1983" s="131">
        <v>206558991.25999999</v>
      </c>
      <c r="D1983" s="122" t="s">
        <v>909</v>
      </c>
      <c r="E1983" s="120" t="s">
        <v>4648</v>
      </c>
      <c r="F1983" s="122" t="s">
        <v>926</v>
      </c>
      <c r="G1983" s="121" t="s">
        <v>4658</v>
      </c>
      <c r="H1983" s="122">
        <v>3</v>
      </c>
      <c r="I1983" s="123">
        <v>0.21</v>
      </c>
      <c r="J1983" s="120" t="s">
        <v>6726</v>
      </c>
      <c r="K1983" s="131">
        <v>43377388.159999996</v>
      </c>
      <c r="L1983" s="124">
        <v>42766</v>
      </c>
      <c r="M1983" s="131">
        <v>0</v>
      </c>
      <c r="N1983" s="131">
        <v>0</v>
      </c>
      <c r="P1983" s="132" t="s">
        <v>466</v>
      </c>
    </row>
    <row r="1984" spans="1:18" x14ac:dyDescent="0.2">
      <c r="A1984" s="120" t="s">
        <v>8460</v>
      </c>
      <c r="B1984" s="121"/>
      <c r="C1984" s="131">
        <v>0</v>
      </c>
      <c r="D1984" s="122" t="s">
        <v>909</v>
      </c>
      <c r="E1984" s="120"/>
      <c r="F1984" s="122" t="s">
        <v>926</v>
      </c>
      <c r="G1984" s="121" t="s">
        <v>927</v>
      </c>
      <c r="H1984" s="122">
        <v>2</v>
      </c>
      <c r="I1984" s="123">
        <v>0.04</v>
      </c>
      <c r="J1984" s="120" t="s">
        <v>6547</v>
      </c>
      <c r="K1984" s="131">
        <v>0</v>
      </c>
      <c r="L1984" s="124">
        <v>42766</v>
      </c>
      <c r="M1984" s="131">
        <v>0</v>
      </c>
      <c r="N1984" s="131">
        <v>0</v>
      </c>
      <c r="P1984" s="132" t="s">
        <v>466</v>
      </c>
    </row>
    <row r="1985" spans="1:16" x14ac:dyDescent="0.2">
      <c r="A1985" s="120" t="s">
        <v>8461</v>
      </c>
      <c r="B1985" s="121"/>
      <c r="C1985" s="131">
        <v>0</v>
      </c>
      <c r="D1985" s="122" t="s">
        <v>909</v>
      </c>
      <c r="E1985" s="120"/>
      <c r="F1985" s="122" t="s">
        <v>926</v>
      </c>
      <c r="G1985" s="121" t="s">
        <v>927</v>
      </c>
      <c r="H1985" s="122">
        <v>3</v>
      </c>
      <c r="I1985" s="123">
        <v>0.21</v>
      </c>
      <c r="J1985" s="120" t="s">
        <v>6517</v>
      </c>
      <c r="K1985" s="131">
        <v>0</v>
      </c>
      <c r="L1985" s="124">
        <v>42766</v>
      </c>
      <c r="M1985" s="131">
        <v>0</v>
      </c>
      <c r="N1985" s="131">
        <v>0</v>
      </c>
      <c r="P1985" s="132" t="s">
        <v>466</v>
      </c>
    </row>
    <row r="1986" spans="1:16" x14ac:dyDescent="0.2">
      <c r="A1986" s="120" t="s">
        <v>8462</v>
      </c>
      <c r="B1986" s="121"/>
      <c r="C1986" s="131">
        <v>0</v>
      </c>
      <c r="D1986" s="122" t="s">
        <v>909</v>
      </c>
      <c r="E1986" s="120"/>
      <c r="F1986" s="122" t="s">
        <v>926</v>
      </c>
      <c r="G1986" s="121" t="s">
        <v>927</v>
      </c>
      <c r="H1986" s="122">
        <v>3</v>
      </c>
      <c r="I1986" s="123">
        <v>0.21</v>
      </c>
      <c r="J1986" s="120" t="s">
        <v>6531</v>
      </c>
      <c r="K1986" s="131">
        <v>0</v>
      </c>
      <c r="L1986" s="124">
        <v>42766</v>
      </c>
      <c r="M1986" s="131">
        <v>0</v>
      </c>
      <c r="N1986" s="131">
        <v>0</v>
      </c>
      <c r="P1986" s="132" t="s">
        <v>466</v>
      </c>
    </row>
    <row r="1987" spans="1:16" x14ac:dyDescent="0.2">
      <c r="A1987" s="120" t="s">
        <v>8463</v>
      </c>
      <c r="B1987" s="121"/>
      <c r="C1987" s="131">
        <v>0</v>
      </c>
      <c r="D1987" s="122" t="s">
        <v>909</v>
      </c>
      <c r="E1987" s="120"/>
      <c r="F1987" s="122" t="s">
        <v>926</v>
      </c>
      <c r="G1987" s="121" t="s">
        <v>927</v>
      </c>
      <c r="H1987" s="122">
        <v>2</v>
      </c>
      <c r="I1987" s="123">
        <v>0.03</v>
      </c>
      <c r="J1987" s="120" t="s">
        <v>6532</v>
      </c>
      <c r="K1987" s="131">
        <v>0</v>
      </c>
      <c r="L1987" s="124">
        <v>42766</v>
      </c>
      <c r="M1987" s="131">
        <v>0</v>
      </c>
      <c r="N1987" s="131">
        <v>0</v>
      </c>
      <c r="P1987" s="132" t="s">
        <v>466</v>
      </c>
    </row>
    <row r="1988" spans="1:16" x14ac:dyDescent="0.2">
      <c r="A1988" s="120" t="s">
        <v>8464</v>
      </c>
      <c r="B1988" s="121"/>
      <c r="C1988" s="131">
        <v>0</v>
      </c>
      <c r="D1988" s="122" t="s">
        <v>909</v>
      </c>
      <c r="E1988" s="120"/>
      <c r="F1988" s="122" t="s">
        <v>926</v>
      </c>
      <c r="G1988" s="121" t="s">
        <v>927</v>
      </c>
      <c r="H1988" s="122">
        <v>3</v>
      </c>
      <c r="I1988" s="123">
        <v>0.23</v>
      </c>
      <c r="J1988" s="120" t="s">
        <v>6567</v>
      </c>
      <c r="K1988" s="131">
        <v>0</v>
      </c>
      <c r="L1988" s="124">
        <v>42766</v>
      </c>
      <c r="M1988" s="131">
        <v>0</v>
      </c>
      <c r="N1988" s="131">
        <v>0</v>
      </c>
      <c r="P1988" s="132" t="s">
        <v>466</v>
      </c>
    </row>
    <row r="1989" spans="1:16" x14ac:dyDescent="0.25">
      <c r="A1989" s="108"/>
      <c r="C1989" s="108"/>
      <c r="H1989" s="108"/>
      <c r="J1989" s="108"/>
      <c r="K1989" s="108"/>
    </row>
    <row r="1990" spans="1:16" x14ac:dyDescent="0.25">
      <c r="A1990" s="108"/>
      <c r="C1990" s="108"/>
      <c r="H1990" s="108"/>
      <c r="J1990" s="108"/>
      <c r="K1990" s="108"/>
    </row>
    <row r="1991" spans="1:16" x14ac:dyDescent="0.25">
      <c r="A1991" s="108"/>
      <c r="C1991" s="108"/>
      <c r="H1991" s="108"/>
      <c r="J1991" s="108"/>
      <c r="K1991" s="108"/>
    </row>
    <row r="1992" spans="1:16" x14ac:dyDescent="0.25">
      <c r="A1992" s="108"/>
      <c r="C1992" s="108"/>
      <c r="H1992" s="108"/>
      <c r="J1992" s="108"/>
      <c r="K1992" s="108"/>
    </row>
    <row r="1993" spans="1:16" x14ac:dyDescent="0.25">
      <c r="A1993" s="108"/>
      <c r="C1993" s="108"/>
      <c r="H1993" s="108"/>
      <c r="J1993" s="108"/>
      <c r="K1993" s="108"/>
    </row>
    <row r="1994" spans="1:16" x14ac:dyDescent="0.25">
      <c r="A1994" s="108"/>
      <c r="C1994" s="108"/>
      <c r="H1994" s="108"/>
      <c r="J1994" s="108"/>
      <c r="K1994" s="108"/>
    </row>
    <row r="1995" spans="1:16" x14ac:dyDescent="0.25">
      <c r="A1995" s="108"/>
      <c r="C1995" s="108"/>
      <c r="H1995" s="108"/>
      <c r="J1995" s="108"/>
      <c r="K1995" s="108"/>
    </row>
    <row r="1996" spans="1:16" x14ac:dyDescent="0.25">
      <c r="A1996" s="108"/>
      <c r="C1996" s="108"/>
      <c r="H1996" s="108"/>
      <c r="J1996" s="108"/>
      <c r="K1996" s="108"/>
    </row>
    <row r="1997" spans="1:16" x14ac:dyDescent="0.25">
      <c r="A1997" s="108"/>
      <c r="C1997" s="108"/>
      <c r="H1997" s="108"/>
      <c r="J1997" s="108"/>
      <c r="K1997" s="108"/>
    </row>
    <row r="1998" spans="1:16" x14ac:dyDescent="0.25">
      <c r="A1998" s="108"/>
      <c r="C1998" s="108"/>
      <c r="H1998" s="108"/>
      <c r="J1998" s="108"/>
      <c r="K1998" s="108"/>
    </row>
    <row r="1999" spans="1:16" x14ac:dyDescent="0.25">
      <c r="A1999" s="108"/>
      <c r="C1999" s="108"/>
      <c r="H1999" s="108"/>
      <c r="J1999" s="108"/>
      <c r="K1999" s="108"/>
    </row>
    <row r="2000" spans="1:16" x14ac:dyDescent="0.25">
      <c r="A2000" s="108"/>
      <c r="C2000" s="108"/>
      <c r="H2000" s="108"/>
      <c r="J2000" s="108"/>
      <c r="K2000" s="108"/>
    </row>
    <row r="2001" spans="1:11" x14ac:dyDescent="0.25">
      <c r="A2001" s="108"/>
      <c r="C2001" s="108"/>
      <c r="H2001" s="108"/>
      <c r="J2001" s="108"/>
      <c r="K2001" s="108"/>
    </row>
    <row r="2002" spans="1:11" x14ac:dyDescent="0.25">
      <c r="A2002" s="108"/>
      <c r="C2002" s="108"/>
      <c r="H2002" s="108"/>
      <c r="J2002" s="108"/>
      <c r="K2002" s="108"/>
    </row>
    <row r="2003" spans="1:11" x14ac:dyDescent="0.25">
      <c r="A2003" s="108"/>
      <c r="C2003" s="108"/>
      <c r="H2003" s="108"/>
      <c r="J2003" s="108"/>
      <c r="K2003" s="108"/>
    </row>
    <row r="2004" spans="1:11" x14ac:dyDescent="0.25">
      <c r="A2004" s="108"/>
      <c r="C2004" s="108"/>
      <c r="H2004" s="108"/>
      <c r="J2004" s="108"/>
      <c r="K2004" s="108"/>
    </row>
    <row r="2005" spans="1:11" x14ac:dyDescent="0.25">
      <c r="A2005" s="108"/>
      <c r="C2005" s="108"/>
      <c r="H2005" s="108"/>
      <c r="J2005" s="108"/>
      <c r="K2005" s="108"/>
    </row>
    <row r="2006" spans="1:11" x14ac:dyDescent="0.25">
      <c r="A2006" s="108"/>
      <c r="C2006" s="108"/>
      <c r="H2006" s="108"/>
      <c r="J2006" s="108"/>
      <c r="K2006" s="108"/>
    </row>
    <row r="2007" spans="1:11" x14ac:dyDescent="0.25">
      <c r="A2007" s="108"/>
      <c r="C2007" s="108"/>
      <c r="H2007" s="108"/>
      <c r="J2007" s="108"/>
      <c r="K2007" s="108"/>
    </row>
    <row r="2008" spans="1:11" x14ac:dyDescent="0.25">
      <c r="A2008" s="108"/>
      <c r="C2008" s="108"/>
      <c r="H2008" s="108"/>
      <c r="J2008" s="108"/>
      <c r="K2008" s="108"/>
    </row>
    <row r="2009" spans="1:11" x14ac:dyDescent="0.25">
      <c r="A2009" s="108"/>
      <c r="C2009" s="108"/>
      <c r="H2009" s="108"/>
      <c r="J2009" s="108"/>
      <c r="K2009" s="108"/>
    </row>
    <row r="2010" spans="1:11" x14ac:dyDescent="0.25">
      <c r="A2010" s="108"/>
      <c r="C2010" s="108"/>
      <c r="H2010" s="108"/>
      <c r="J2010" s="108"/>
      <c r="K2010" s="108"/>
    </row>
    <row r="2011" spans="1:11" x14ac:dyDescent="0.25">
      <c r="A2011" s="108"/>
      <c r="C2011" s="108"/>
      <c r="H2011" s="108"/>
      <c r="J2011" s="108"/>
      <c r="K2011" s="108"/>
    </row>
    <row r="2012" spans="1:11" x14ac:dyDescent="0.25">
      <c r="A2012" s="108"/>
      <c r="C2012" s="108"/>
      <c r="H2012" s="108"/>
      <c r="J2012" s="108"/>
      <c r="K2012" s="108"/>
    </row>
    <row r="2013" spans="1:11" x14ac:dyDescent="0.25">
      <c r="A2013" s="108"/>
      <c r="C2013" s="108"/>
      <c r="H2013" s="108"/>
      <c r="J2013" s="108"/>
      <c r="K2013" s="108"/>
    </row>
    <row r="2014" spans="1:11" x14ac:dyDescent="0.25">
      <c r="A2014" s="108"/>
      <c r="C2014" s="108"/>
      <c r="H2014" s="108"/>
      <c r="J2014" s="108"/>
      <c r="K2014" s="108"/>
    </row>
    <row r="2015" spans="1:11" x14ac:dyDescent="0.25">
      <c r="A2015" s="108"/>
      <c r="C2015" s="108"/>
      <c r="H2015" s="108"/>
      <c r="J2015" s="108"/>
      <c r="K2015" s="108"/>
    </row>
    <row r="2016" spans="1:11" x14ac:dyDescent="0.25">
      <c r="A2016" s="108"/>
      <c r="C2016" s="108"/>
      <c r="H2016" s="108"/>
      <c r="J2016" s="108"/>
      <c r="K2016" s="108"/>
    </row>
    <row r="2017" spans="1:11" x14ac:dyDescent="0.25">
      <c r="A2017" s="108"/>
      <c r="C2017" s="108"/>
      <c r="H2017" s="108"/>
      <c r="J2017" s="108"/>
      <c r="K2017" s="108"/>
    </row>
    <row r="2018" spans="1:11" x14ac:dyDescent="0.25">
      <c r="A2018" s="108"/>
      <c r="C2018" s="108"/>
      <c r="H2018" s="108"/>
      <c r="J2018" s="108"/>
      <c r="K2018" s="108"/>
    </row>
    <row r="2019" spans="1:11" x14ac:dyDescent="0.25">
      <c r="A2019" s="108"/>
      <c r="C2019" s="108"/>
      <c r="H2019" s="108"/>
      <c r="J2019" s="108"/>
      <c r="K2019" s="108"/>
    </row>
    <row r="2020" spans="1:11" x14ac:dyDescent="0.25">
      <c r="A2020" s="108"/>
      <c r="C2020" s="108"/>
      <c r="H2020" s="108"/>
      <c r="J2020" s="108"/>
      <c r="K2020" s="108"/>
    </row>
    <row r="2021" spans="1:11" x14ac:dyDescent="0.25">
      <c r="A2021" s="108"/>
      <c r="C2021" s="108"/>
      <c r="H2021" s="108"/>
      <c r="J2021" s="108"/>
      <c r="K2021" s="108"/>
    </row>
    <row r="2022" spans="1:11" x14ac:dyDescent="0.25">
      <c r="A2022" s="108"/>
      <c r="C2022" s="108"/>
      <c r="H2022" s="108"/>
      <c r="J2022" s="108"/>
      <c r="K2022" s="108"/>
    </row>
    <row r="2023" spans="1:11" x14ac:dyDescent="0.25">
      <c r="A2023" s="108"/>
      <c r="C2023" s="108"/>
      <c r="H2023" s="108"/>
      <c r="J2023" s="108"/>
      <c r="K2023" s="108"/>
    </row>
    <row r="2024" spans="1:11" x14ac:dyDescent="0.25">
      <c r="A2024" s="108"/>
      <c r="C2024" s="108"/>
      <c r="H2024" s="108"/>
      <c r="J2024" s="108"/>
      <c r="K2024" s="108"/>
    </row>
    <row r="2025" spans="1:11" x14ac:dyDescent="0.25">
      <c r="A2025" s="108"/>
      <c r="C2025" s="108"/>
      <c r="H2025" s="108"/>
      <c r="J2025" s="108"/>
      <c r="K2025" s="108"/>
    </row>
    <row r="2026" spans="1:11" x14ac:dyDescent="0.25">
      <c r="A2026" s="108"/>
      <c r="C2026" s="108"/>
      <c r="H2026" s="108"/>
      <c r="J2026" s="108"/>
      <c r="K2026" s="108"/>
    </row>
    <row r="2027" spans="1:11" x14ac:dyDescent="0.25">
      <c r="A2027" s="108"/>
      <c r="C2027" s="108"/>
      <c r="H2027" s="108"/>
      <c r="J2027" s="108"/>
      <c r="K2027" s="108"/>
    </row>
    <row r="2028" spans="1:11" x14ac:dyDescent="0.25">
      <c r="A2028" s="108"/>
      <c r="C2028" s="108"/>
      <c r="H2028" s="108"/>
      <c r="J2028" s="108"/>
      <c r="K2028" s="108"/>
    </row>
    <row r="2029" spans="1:11" x14ac:dyDescent="0.25">
      <c r="A2029" s="108"/>
      <c r="C2029" s="108"/>
      <c r="H2029" s="108"/>
      <c r="J2029" s="108"/>
      <c r="K2029" s="108"/>
    </row>
    <row r="2030" spans="1:11" x14ac:dyDescent="0.25">
      <c r="A2030" s="108"/>
      <c r="C2030" s="108"/>
      <c r="H2030" s="108"/>
      <c r="J2030" s="108"/>
      <c r="K2030" s="108"/>
    </row>
    <row r="2031" spans="1:11" x14ac:dyDescent="0.25">
      <c r="A2031" s="108"/>
      <c r="C2031" s="108"/>
      <c r="H2031" s="108"/>
      <c r="J2031" s="108"/>
      <c r="K2031" s="108"/>
    </row>
    <row r="2032" spans="1:11" x14ac:dyDescent="0.25">
      <c r="A2032" s="108"/>
      <c r="C2032" s="108"/>
      <c r="H2032" s="108"/>
      <c r="J2032" s="108"/>
      <c r="K2032" s="108"/>
    </row>
    <row r="2033" spans="1:11" x14ac:dyDescent="0.25">
      <c r="A2033" s="108"/>
      <c r="C2033" s="108"/>
      <c r="H2033" s="108"/>
      <c r="J2033" s="108"/>
      <c r="K2033" s="108"/>
    </row>
    <row r="2034" spans="1:11" x14ac:dyDescent="0.25">
      <c r="A2034" s="108"/>
      <c r="C2034" s="108"/>
      <c r="H2034" s="108"/>
      <c r="J2034" s="108"/>
      <c r="K2034" s="108"/>
    </row>
    <row r="2035" spans="1:11" x14ac:dyDescent="0.25">
      <c r="A2035" s="108"/>
      <c r="C2035" s="108"/>
      <c r="H2035" s="108"/>
      <c r="J2035" s="108"/>
      <c r="K2035" s="108"/>
    </row>
    <row r="2036" spans="1:11" x14ac:dyDescent="0.25">
      <c r="A2036" s="108"/>
      <c r="C2036" s="108"/>
      <c r="H2036" s="108"/>
      <c r="J2036" s="108"/>
      <c r="K2036" s="108"/>
    </row>
    <row r="2037" spans="1:11" x14ac:dyDescent="0.25">
      <c r="A2037" s="108"/>
      <c r="C2037" s="108"/>
      <c r="H2037" s="108"/>
      <c r="J2037" s="108"/>
      <c r="K2037" s="108"/>
    </row>
    <row r="2038" spans="1:11" x14ac:dyDescent="0.25">
      <c r="A2038" s="108"/>
      <c r="C2038" s="108"/>
      <c r="H2038" s="108"/>
      <c r="J2038" s="108"/>
      <c r="K2038" s="108"/>
    </row>
    <row r="2039" spans="1:11" x14ac:dyDescent="0.25">
      <c r="A2039" s="108"/>
      <c r="C2039" s="108"/>
      <c r="H2039" s="108"/>
      <c r="J2039" s="108"/>
      <c r="K2039" s="108"/>
    </row>
    <row r="2040" spans="1:11" x14ac:dyDescent="0.25">
      <c r="A2040" s="108"/>
      <c r="C2040" s="108"/>
      <c r="H2040" s="108"/>
      <c r="J2040" s="108"/>
      <c r="K2040" s="108"/>
    </row>
    <row r="2041" spans="1:11" x14ac:dyDescent="0.25">
      <c r="A2041" s="108"/>
      <c r="C2041" s="108"/>
      <c r="H2041" s="108"/>
      <c r="J2041" s="108"/>
      <c r="K2041" s="108"/>
    </row>
    <row r="2042" spans="1:11" x14ac:dyDescent="0.25">
      <c r="A2042" s="108"/>
      <c r="C2042" s="108"/>
      <c r="H2042" s="108"/>
      <c r="J2042" s="108"/>
      <c r="K2042" s="108"/>
    </row>
    <row r="2043" spans="1:11" x14ac:dyDescent="0.25">
      <c r="A2043" s="108"/>
      <c r="C2043" s="108"/>
      <c r="H2043" s="108"/>
      <c r="J2043" s="108"/>
      <c r="K2043" s="108"/>
    </row>
    <row r="2044" spans="1:11" x14ac:dyDescent="0.25">
      <c r="A2044" s="108"/>
      <c r="C2044" s="108"/>
      <c r="H2044" s="108"/>
      <c r="J2044" s="108"/>
      <c r="K2044" s="108"/>
    </row>
    <row r="2045" spans="1:11" x14ac:dyDescent="0.25">
      <c r="A2045" s="108"/>
      <c r="C2045" s="108"/>
      <c r="H2045" s="108"/>
      <c r="J2045" s="108"/>
      <c r="K2045" s="108"/>
    </row>
    <row r="2046" spans="1:11" x14ac:dyDescent="0.25">
      <c r="A2046" s="108"/>
      <c r="C2046" s="108"/>
      <c r="H2046" s="108"/>
      <c r="J2046" s="108"/>
      <c r="K2046" s="108"/>
    </row>
    <row r="2047" spans="1:11" x14ac:dyDescent="0.25">
      <c r="A2047" s="108"/>
      <c r="C2047" s="108"/>
      <c r="H2047" s="108"/>
      <c r="J2047" s="108"/>
      <c r="K2047" s="108"/>
    </row>
    <row r="2048" spans="1:11" x14ac:dyDescent="0.25">
      <c r="A2048" s="108"/>
      <c r="C2048" s="108"/>
      <c r="H2048" s="108"/>
      <c r="J2048" s="108"/>
      <c r="K2048" s="108"/>
    </row>
    <row r="2049" spans="1:11" x14ac:dyDescent="0.25">
      <c r="A2049" s="108"/>
      <c r="C2049" s="108"/>
      <c r="H2049" s="108"/>
      <c r="J2049" s="108"/>
      <c r="K2049" s="108"/>
    </row>
    <row r="2050" spans="1:11" x14ac:dyDescent="0.25">
      <c r="A2050" s="108"/>
      <c r="C2050" s="108"/>
      <c r="H2050" s="108"/>
      <c r="J2050" s="108"/>
      <c r="K2050" s="108"/>
    </row>
    <row r="2051" spans="1:11" x14ac:dyDescent="0.25">
      <c r="A2051" s="108"/>
      <c r="C2051" s="108"/>
      <c r="H2051" s="108"/>
      <c r="J2051" s="108"/>
      <c r="K2051" s="108"/>
    </row>
    <row r="2052" spans="1:11" x14ac:dyDescent="0.25">
      <c r="A2052" s="108"/>
      <c r="C2052" s="108"/>
      <c r="H2052" s="108"/>
      <c r="J2052" s="108"/>
      <c r="K2052" s="108"/>
    </row>
    <row r="2053" spans="1:11" x14ac:dyDescent="0.25">
      <c r="A2053" s="108"/>
      <c r="C2053" s="108"/>
      <c r="H2053" s="108"/>
      <c r="J2053" s="108"/>
      <c r="K2053" s="108"/>
    </row>
    <row r="2054" spans="1:11" x14ac:dyDescent="0.25">
      <c r="A2054" s="108"/>
      <c r="C2054" s="108"/>
      <c r="H2054" s="108"/>
      <c r="J2054" s="108"/>
      <c r="K2054" s="108"/>
    </row>
    <row r="2055" spans="1:11" x14ac:dyDescent="0.25">
      <c r="A2055" s="108"/>
      <c r="C2055" s="108"/>
      <c r="H2055" s="108"/>
      <c r="J2055" s="108"/>
      <c r="K2055" s="108"/>
    </row>
    <row r="2056" spans="1:11" x14ac:dyDescent="0.25">
      <c r="A2056" s="108"/>
      <c r="C2056" s="108"/>
      <c r="H2056" s="108"/>
      <c r="J2056" s="108"/>
      <c r="K2056" s="108"/>
    </row>
    <row r="2057" spans="1:11" x14ac:dyDescent="0.25">
      <c r="A2057" s="108"/>
      <c r="C2057" s="108"/>
      <c r="H2057" s="108"/>
      <c r="J2057" s="108"/>
      <c r="K2057" s="108"/>
    </row>
    <row r="2058" spans="1:11" x14ac:dyDescent="0.25">
      <c r="A2058" s="108"/>
      <c r="C2058" s="108"/>
      <c r="H2058" s="108"/>
      <c r="J2058" s="108"/>
      <c r="K2058" s="108"/>
    </row>
    <row r="2059" spans="1:11" x14ac:dyDescent="0.25">
      <c r="A2059" s="108"/>
      <c r="C2059" s="108"/>
      <c r="H2059" s="108"/>
      <c r="J2059" s="108"/>
      <c r="K2059" s="108"/>
    </row>
    <row r="2060" spans="1:11" x14ac:dyDescent="0.25">
      <c r="A2060" s="108"/>
      <c r="C2060" s="108"/>
      <c r="H2060" s="108"/>
      <c r="J2060" s="108"/>
      <c r="K2060" s="108"/>
    </row>
    <row r="2061" spans="1:11" x14ac:dyDescent="0.25">
      <c r="A2061" s="108"/>
      <c r="C2061" s="108"/>
      <c r="H2061" s="108"/>
      <c r="J2061" s="108"/>
      <c r="K2061" s="108"/>
    </row>
    <row r="2062" spans="1:11" x14ac:dyDescent="0.25">
      <c r="A2062" s="108"/>
      <c r="C2062" s="108"/>
      <c r="H2062" s="108"/>
      <c r="J2062" s="108"/>
      <c r="K2062" s="108"/>
    </row>
    <row r="2063" spans="1:11" x14ac:dyDescent="0.25">
      <c r="A2063" s="108"/>
      <c r="C2063" s="108"/>
      <c r="H2063" s="108"/>
      <c r="J2063" s="108"/>
      <c r="K2063" s="108"/>
    </row>
    <row r="2064" spans="1:11" x14ac:dyDescent="0.25">
      <c r="A2064" s="108"/>
      <c r="C2064" s="108"/>
      <c r="H2064" s="108"/>
      <c r="J2064" s="108"/>
      <c r="K2064" s="108"/>
    </row>
    <row r="2065" spans="1:11" x14ac:dyDescent="0.25">
      <c r="A2065" s="108"/>
      <c r="C2065" s="108"/>
      <c r="H2065" s="108"/>
      <c r="J2065" s="108"/>
      <c r="K2065" s="108"/>
    </row>
    <row r="2066" spans="1:11" x14ac:dyDescent="0.25">
      <c r="A2066" s="108"/>
      <c r="C2066" s="108"/>
      <c r="H2066" s="108"/>
      <c r="J2066" s="108"/>
      <c r="K2066" s="108"/>
    </row>
    <row r="2067" spans="1:11" x14ac:dyDescent="0.25">
      <c r="A2067" s="108"/>
      <c r="C2067" s="108"/>
      <c r="H2067" s="108"/>
      <c r="J2067" s="108"/>
      <c r="K2067" s="108"/>
    </row>
    <row r="2068" spans="1:11" x14ac:dyDescent="0.25">
      <c r="A2068" s="108"/>
      <c r="C2068" s="108"/>
      <c r="H2068" s="108"/>
      <c r="J2068" s="108"/>
      <c r="K2068" s="108"/>
    </row>
    <row r="2069" spans="1:11" x14ac:dyDescent="0.25">
      <c r="A2069" s="108"/>
      <c r="C2069" s="108"/>
      <c r="H2069" s="108"/>
      <c r="J2069" s="108"/>
      <c r="K2069" s="108"/>
    </row>
    <row r="2070" spans="1:11" x14ac:dyDescent="0.25">
      <c r="A2070" s="108"/>
      <c r="C2070" s="108"/>
      <c r="H2070" s="108"/>
      <c r="J2070" s="108"/>
      <c r="K2070" s="108"/>
    </row>
    <row r="2071" spans="1:11" x14ac:dyDescent="0.25">
      <c r="A2071" s="108"/>
      <c r="C2071" s="108"/>
      <c r="H2071" s="108"/>
      <c r="J2071" s="108"/>
      <c r="K2071" s="108"/>
    </row>
    <row r="2072" spans="1:11" x14ac:dyDescent="0.25">
      <c r="A2072" s="108"/>
      <c r="C2072" s="108"/>
      <c r="H2072" s="108"/>
      <c r="J2072" s="108"/>
      <c r="K2072" s="108"/>
    </row>
    <row r="2073" spans="1:11" x14ac:dyDescent="0.25">
      <c r="A2073" s="108"/>
      <c r="C2073" s="108"/>
      <c r="H2073" s="108"/>
      <c r="J2073" s="108"/>
      <c r="K2073" s="108"/>
    </row>
    <row r="2074" spans="1:11" x14ac:dyDescent="0.25">
      <c r="A2074" s="108"/>
      <c r="C2074" s="108"/>
      <c r="H2074" s="108"/>
      <c r="J2074" s="108"/>
      <c r="K2074" s="108"/>
    </row>
    <row r="2075" spans="1:11" x14ac:dyDescent="0.25">
      <c r="A2075" s="108"/>
      <c r="C2075" s="108"/>
      <c r="H2075" s="108"/>
      <c r="J2075" s="108"/>
      <c r="K2075" s="108"/>
    </row>
    <row r="2076" spans="1:11" x14ac:dyDescent="0.25">
      <c r="A2076" s="108"/>
      <c r="C2076" s="108"/>
      <c r="H2076" s="108"/>
      <c r="J2076" s="108"/>
      <c r="K2076" s="108"/>
    </row>
    <row r="2077" spans="1:11" x14ac:dyDescent="0.25">
      <c r="A2077" s="108"/>
      <c r="C2077" s="108"/>
      <c r="H2077" s="108"/>
      <c r="J2077" s="108"/>
      <c r="K2077" s="108"/>
    </row>
    <row r="2078" spans="1:11" x14ac:dyDescent="0.25">
      <c r="A2078" s="108"/>
      <c r="C2078" s="108"/>
      <c r="H2078" s="108"/>
      <c r="J2078" s="108"/>
      <c r="K2078" s="108"/>
    </row>
  </sheetData>
  <autoFilter ref="A4:R2043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indexed="44"/>
    <pageSetUpPr fitToPage="1"/>
  </sheetPr>
  <dimension ref="A1:AB54"/>
  <sheetViews>
    <sheetView tabSelected="1" zoomScale="85" zoomScaleNormal="85" workbookViewId="0">
      <pane ySplit="8" topLeftCell="A9" activePane="bottomLeft" state="frozen"/>
      <selection pane="bottomLeft" activeCell="B9" sqref="B9"/>
    </sheetView>
  </sheetViews>
  <sheetFormatPr defaultColWidth="10.6640625" defaultRowHeight="13.2" outlineLevelCol="1" x14ac:dyDescent="0.25"/>
  <cols>
    <col min="1" max="1" width="22.6640625" style="56" customWidth="1"/>
    <col min="2" max="2" width="32.6640625" style="56" customWidth="1" outlineLevel="1"/>
    <col min="3" max="3" width="22.44140625" style="62" bestFit="1" customWidth="1"/>
    <col min="4" max="4" width="20.5546875" style="56" customWidth="1"/>
    <col min="5" max="5" width="11.33203125" style="56" bestFit="1" customWidth="1"/>
    <col min="6" max="6" width="16.6640625" style="56" bestFit="1" customWidth="1"/>
    <col min="7" max="7" width="11" style="56" bestFit="1" customWidth="1"/>
    <col min="8" max="8" width="12.5546875" style="56" bestFit="1" customWidth="1"/>
    <col min="9" max="10" width="20.6640625" style="56" customWidth="1"/>
    <col min="11" max="11" width="18.6640625" style="56" customWidth="1"/>
    <col min="12" max="12" width="50.6640625" style="63" customWidth="1"/>
    <col min="13" max="14" width="10.6640625" style="56" customWidth="1"/>
    <col min="15" max="15" width="15.6640625" style="56" customWidth="1"/>
    <col min="16" max="27" width="10.6640625" style="56" customWidth="1"/>
    <col min="28" max="28" width="21.88671875" style="56" bestFit="1" customWidth="1"/>
    <col min="29" max="16384" width="10.6640625" style="56"/>
  </cols>
  <sheetData>
    <row r="1" spans="1:28" ht="28.5" customHeight="1" x14ac:dyDescent="0.25">
      <c r="A1" s="84"/>
      <c r="B1" s="96" t="s">
        <v>497</v>
      </c>
      <c r="C1" s="85" t="s">
        <v>3610</v>
      </c>
      <c r="D1" s="93" t="s">
        <v>549</v>
      </c>
      <c r="F1" s="98" t="s">
        <v>387</v>
      </c>
      <c r="H1" s="88"/>
      <c r="I1" s="88" t="s">
        <v>537</v>
      </c>
      <c r="L1"/>
      <c r="M1" s="89"/>
      <c r="N1" s="90"/>
      <c r="O1" s="91"/>
    </row>
    <row r="2" spans="1:28" x14ac:dyDescent="0.25">
      <c r="A2" s="92"/>
      <c r="B2" s="96" t="s">
        <v>548</v>
      </c>
      <c r="C2" s="98" t="s">
        <v>3629</v>
      </c>
      <c r="D2" s="97" t="s">
        <v>501</v>
      </c>
      <c r="E2" s="94"/>
      <c r="F2" s="95"/>
      <c r="G2" s="99" t="b">
        <v>1</v>
      </c>
      <c r="H2" s="92"/>
      <c r="I2" s="92"/>
      <c r="J2" s="92"/>
      <c r="K2" s="88"/>
      <c r="L2"/>
      <c r="M2"/>
      <c r="N2"/>
      <c r="O2"/>
    </row>
    <row r="3" spans="1:28" x14ac:dyDescent="0.25">
      <c r="A3" s="92"/>
      <c r="B3" s="92"/>
      <c r="C3" s="92"/>
      <c r="D3" s="92"/>
      <c r="E3" s="92"/>
      <c r="F3" s="92"/>
      <c r="G3" s="92"/>
      <c r="H3" s="92"/>
      <c r="I3" s="92"/>
      <c r="J3" s="92"/>
      <c r="K3" s="88"/>
      <c r="L3"/>
      <c r="M3"/>
      <c r="N3"/>
      <c r="O3"/>
    </row>
    <row r="4" spans="1:28" s="57" customFormat="1" x14ac:dyDescent="0.25">
      <c r="A4" s="70" t="s">
        <v>413</v>
      </c>
      <c r="B4" s="70" t="s">
        <v>39</v>
      </c>
      <c r="C4" s="70" t="s">
        <v>39</v>
      </c>
      <c r="D4" s="70" t="s">
        <v>39</v>
      </c>
      <c r="E4" s="70" t="s">
        <v>413</v>
      </c>
      <c r="F4" s="70" t="s">
        <v>311</v>
      </c>
      <c r="G4" s="70" t="s">
        <v>413</v>
      </c>
      <c r="H4" s="70" t="s">
        <v>413</v>
      </c>
      <c r="I4" s="70" t="s">
        <v>39</v>
      </c>
      <c r="J4" s="70" t="s">
        <v>39</v>
      </c>
      <c r="K4" s="70" t="s">
        <v>39</v>
      </c>
      <c r="L4" s="71" t="s">
        <v>311</v>
      </c>
      <c r="M4" s="70" t="s">
        <v>39</v>
      </c>
      <c r="N4" s="70" t="s">
        <v>39</v>
      </c>
      <c r="O4" s="70" t="s">
        <v>39</v>
      </c>
    </row>
    <row r="5" spans="1:28" s="57" customFormat="1" x14ac:dyDescent="0.25">
      <c r="A5" s="169">
        <f>DtAn</f>
        <v>42767</v>
      </c>
      <c r="B5" s="169"/>
      <c r="G5" s="70" t="s">
        <v>311</v>
      </c>
      <c r="H5" s="70" t="s">
        <v>311</v>
      </c>
      <c r="L5" s="86" t="s">
        <v>223</v>
      </c>
      <c r="M5" s="87">
        <v>2</v>
      </c>
      <c r="N5" s="87">
        <v>3</v>
      </c>
      <c r="O5" s="87">
        <v>1</v>
      </c>
    </row>
    <row r="6" spans="1:28" ht="39.6" x14ac:dyDescent="0.25">
      <c r="A6" s="58" t="s">
        <v>50</v>
      </c>
      <c r="B6" s="58" t="s">
        <v>363</v>
      </c>
      <c r="C6" s="58" t="s">
        <v>364</v>
      </c>
      <c r="D6" s="58" t="s">
        <v>55</v>
      </c>
      <c r="E6" s="58" t="s">
        <v>51</v>
      </c>
      <c r="F6" s="58" t="s">
        <v>484</v>
      </c>
      <c r="G6" s="58" t="s">
        <v>365</v>
      </c>
      <c r="H6" s="58" t="s">
        <v>366</v>
      </c>
      <c r="I6" s="58" t="s">
        <v>452</v>
      </c>
      <c r="J6" s="58" t="s">
        <v>237</v>
      </c>
      <c r="K6" s="58" t="s">
        <v>3834</v>
      </c>
      <c r="L6" s="59" t="s">
        <v>1774</v>
      </c>
      <c r="M6" s="59" t="s">
        <v>52</v>
      </c>
      <c r="N6" s="59" t="s">
        <v>53</v>
      </c>
      <c r="O6" s="59" t="s">
        <v>54</v>
      </c>
      <c r="S6" s="170" t="s">
        <v>420</v>
      </c>
      <c r="T6" s="170"/>
      <c r="U6" s="170"/>
      <c r="V6" s="171" t="s">
        <v>367</v>
      </c>
      <c r="W6" s="171"/>
      <c r="X6" s="171"/>
      <c r="Y6" s="171"/>
      <c r="Z6" s="171"/>
      <c r="AB6" s="77" t="s">
        <v>493</v>
      </c>
    </row>
    <row r="7" spans="1:28" x14ac:dyDescent="0.25">
      <c r="A7" s="72">
        <v>1</v>
      </c>
      <c r="B7" s="72">
        <f t="shared" ref="B7:K7" ca="1" si="0">OFFSET(B7,0,-1)+1</f>
        <v>2</v>
      </c>
      <c r="C7" s="72">
        <f t="shared" ca="1" si="0"/>
        <v>3</v>
      </c>
      <c r="D7" s="72">
        <f t="shared" ca="1" si="0"/>
        <v>4</v>
      </c>
      <c r="E7" s="60">
        <f t="shared" ca="1" si="0"/>
        <v>5</v>
      </c>
      <c r="F7" s="60">
        <f t="shared" ca="1" si="0"/>
        <v>6</v>
      </c>
      <c r="G7" s="60">
        <f t="shared" ca="1" si="0"/>
        <v>7</v>
      </c>
      <c r="H7" s="60">
        <f t="shared" ca="1" si="0"/>
        <v>8</v>
      </c>
      <c r="I7" s="74">
        <f t="shared" ca="1" si="0"/>
        <v>9</v>
      </c>
      <c r="J7" s="74">
        <f t="shared" ca="1" si="0"/>
        <v>10</v>
      </c>
      <c r="K7" s="74">
        <f t="shared" ca="1" si="0"/>
        <v>11</v>
      </c>
      <c r="L7" s="61">
        <f ca="1">OFFSET(L7,0,-1)+1</f>
        <v>12</v>
      </c>
      <c r="M7" s="73">
        <f ca="1">OFFSET(M7,0,-1)+1</f>
        <v>13</v>
      </c>
      <c r="N7" s="73">
        <f ca="1">OFFSET(N7,0,-1)+1</f>
        <v>14</v>
      </c>
      <c r="O7" s="100">
        <f ca="1">OFFSET(O7,0,-1)+1</f>
        <v>15</v>
      </c>
      <c r="P7" s="81">
        <f t="shared" ref="P7:AB7" ca="1" si="1">OFFSET(P7,0,-1)+1</f>
        <v>16</v>
      </c>
      <c r="Q7" s="81">
        <f t="shared" ca="1" si="1"/>
        <v>17</v>
      </c>
      <c r="R7" s="81">
        <f t="shared" ca="1" si="1"/>
        <v>18</v>
      </c>
      <c r="S7" s="80">
        <f t="shared" ca="1" si="1"/>
        <v>19</v>
      </c>
      <c r="T7" s="61">
        <f t="shared" ca="1" si="1"/>
        <v>20</v>
      </c>
      <c r="U7" s="61">
        <f t="shared" ca="1" si="1"/>
        <v>21</v>
      </c>
      <c r="V7" s="61">
        <f t="shared" ca="1" si="1"/>
        <v>22</v>
      </c>
      <c r="W7" s="61">
        <f t="shared" ca="1" si="1"/>
        <v>23</v>
      </c>
      <c r="X7" s="61">
        <f t="shared" ca="1" si="1"/>
        <v>24</v>
      </c>
      <c r="Y7" s="61">
        <f t="shared" ca="1" si="1"/>
        <v>25</v>
      </c>
      <c r="Z7" s="61">
        <f t="shared" ca="1" si="1"/>
        <v>26</v>
      </c>
      <c r="AA7" s="61">
        <f t="shared" ca="1" si="1"/>
        <v>27</v>
      </c>
      <c r="AB7" s="61">
        <f t="shared" ca="1" si="1"/>
        <v>28</v>
      </c>
    </row>
    <row r="8" spans="1:28" x14ac:dyDescent="0.25">
      <c r="A8" s="64" t="s">
        <v>47</v>
      </c>
      <c r="B8" s="64" t="s">
        <v>47</v>
      </c>
      <c r="C8" s="65" t="s">
        <v>47</v>
      </c>
      <c r="D8" s="66" t="s">
        <v>47</v>
      </c>
      <c r="E8" s="76" t="e">
        <f t="shared" ref="E8:E54" ca="1" si="2">S8 &amp; IF(AND(U8, T8&lt;&gt;""), ", " &amp; T8,"")</f>
        <v>#N/A</v>
      </c>
      <c r="F8" s="146" t="e">
        <f t="shared" ref="F8:F54" ca="1" si="3">CHOOSE( VLOOKUP(N8, обл_КС, 10, 0), "хорошее", "среднее", "неуд.")</f>
        <v>#N/A</v>
      </c>
      <c r="G8" s="67" t="s">
        <v>47</v>
      </c>
      <c r="H8" s="78" t="s">
        <v>47</v>
      </c>
      <c r="I8" s="66" t="s">
        <v>47</v>
      </c>
      <c r="J8" s="66" t="s">
        <v>47</v>
      </c>
      <c r="K8" s="66" t="s">
        <v>47</v>
      </c>
      <c r="L8" s="79" t="e">
        <f t="shared" ref="L8:L54" ca="1" si="4">altconcatm(V8,W8,X8)</f>
        <v>#VALUE!</v>
      </c>
      <c r="M8" s="68" t="s">
        <v>47</v>
      </c>
      <c r="N8" s="68" t="s">
        <v>47</v>
      </c>
      <c r="O8" s="69" t="e">
        <f t="shared" ref="O8" ca="1" si="5">VLOOKUP(N8, обл_КС, 28, 0)</f>
        <v>#N/A</v>
      </c>
      <c r="P8" s="56" t="e">
        <f t="shared" ref="P8:P54" si="6">ROUND(K8/D8, 2) &gt; H8</f>
        <v>#VALUE!</v>
      </c>
      <c r="S8" s="139" t="e">
        <f t="shared" ref="S8:S54" ca="1" si="7">CHOOSE( VLOOKUP(M8,обл_Клиент, 2, 0)+1, "отсутств.", "хорошее", "среднее", "плохое") &amp; IF(AA8&lt;&gt;"", "-","") &amp; AA8</f>
        <v>#N/A</v>
      </c>
      <c r="T8" t="e">
        <f t="shared" ref="T8:T54" ca="1" si="8">CHOOSE( VLOOKUP(M8, обл_Клиент, 5,0)+1, "", "отсутств. 1 квартал", "отсутств. более 1 кв.")</f>
        <v>#N/A</v>
      </c>
      <c r="U8" t="e">
        <f t="shared" ref="U8:U54" ca="1" si="9">OR(VLOOKUP(M8, обл_Клиент, 2, 0) = 1, ROUND(VLOOKUP(M8, обл_Клиент, 2, 0),0) = 2)</f>
        <v>#N/A</v>
      </c>
      <c r="V8" s="56" t="e">
        <f t="shared" ref="V8:V54" ca="1" si="10" xml:space="preserve"> T(VLOOKUP(M8,обл_Клиент, 21, 0))</f>
        <v>#N/A</v>
      </c>
      <c r="W8" s="56" t="str">
        <f t="shared" ref="W8:W54" ca="1" si="11">altconcat("; ", IF(T(VLOOKUP(M8,обл_Клиент, 22,0)) = V8, "", T(VLOOKUP(M8,обл_Клиент, 22,0))), T(VLOOKUP(M8,обл_Клиент, 23,0)))</f>
        <v>Error 2042; Error 2042</v>
      </c>
      <c r="X8" s="56" t="e">
        <f t="shared" ref="X8:X54" ca="1" si="12" xml:space="preserve"> IF(Z8="", "", Y8 &amp; ":" &amp; CHAR(10) &amp; Z8)</f>
        <v>#N/A</v>
      </c>
      <c r="Y8" s="56" t="e">
        <f t="shared" ref="Y8:Y54" ca="1" si="13">CONCATENATE("к/с от ", TEXT(VLOOKUP(N8, обл_КС, 6, 0), "дд.ММ.гггг"), " №", VLOOKUP(N8, обл_КС, 4, 0))</f>
        <v>#N/A</v>
      </c>
      <c r="Z8" s="56" t="e">
        <f t="shared" ref="Z8:Z54" ca="1" si="14">VLOOKUP(N8,обл_КС,32,0)</f>
        <v>#N/A</v>
      </c>
      <c r="AA8" s="56" t="e">
        <f t="shared" ref="AA8:AA54" ca="1" si="15">MID(VLOOKUP(M8,обл_Клиент, 2, 0),3,1)</f>
        <v>#N/A</v>
      </c>
      <c r="AB8" s="56" t="s">
        <v>47</v>
      </c>
    </row>
    <row r="9" spans="1:28" ht="26.4" x14ac:dyDescent="0.25">
      <c r="A9" s="64" t="s">
        <v>5727</v>
      </c>
      <c r="B9" s="64" t="s">
        <v>5895</v>
      </c>
      <c r="C9" s="65" t="s">
        <v>5730</v>
      </c>
      <c r="D9" s="66">
        <v>46000000</v>
      </c>
      <c r="E9" s="76" t="str">
        <f t="shared" ca="1" si="2"/>
        <v>среднее-2</v>
      </c>
      <c r="F9" s="161" t="str">
        <f t="shared" ca="1" si="3"/>
        <v>неуд.</v>
      </c>
      <c r="G9" s="67">
        <v>4.2</v>
      </c>
      <c r="H9" s="78">
        <v>0.55000000000000004</v>
      </c>
      <c r="I9" s="66">
        <v>0</v>
      </c>
      <c r="J9" s="66">
        <v>0</v>
      </c>
      <c r="K9" s="66">
        <v>25300000</v>
      </c>
      <c r="L9" s="79" t="str">
        <f t="shared" ca="1" si="4"/>
        <v>отсутствуют</v>
      </c>
      <c r="M9" s="68">
        <v>8203</v>
      </c>
      <c r="N9" s="68">
        <v>26814</v>
      </c>
      <c r="O9" s="69" t="s">
        <v>563</v>
      </c>
      <c r="P9" s="56" t="b">
        <f t="shared" ca="1" si="6"/>
        <v>0</v>
      </c>
      <c r="Q9" s="56" t="e">
        <v>#N/A</v>
      </c>
      <c r="S9" s="139" t="str">
        <f t="shared" ca="1" si="7"/>
        <v>среднее-2</v>
      </c>
      <c r="T9" t="str">
        <f t="shared" ca="1" si="8"/>
        <v/>
      </c>
      <c r="U9" t="b">
        <f t="shared" ca="1" si="9"/>
        <v>1</v>
      </c>
      <c r="V9" s="56" t="str">
        <f t="shared" ca="1" si="10"/>
        <v/>
      </c>
      <c r="W9" s="56" t="str">
        <f t="shared" ca="1" si="11"/>
        <v/>
      </c>
      <c r="X9" s="56" t="str">
        <f t="shared" ca="1" si="12"/>
        <v/>
      </c>
      <c r="Y9" s="56" t="str">
        <f t="shared" ca="1" si="13"/>
        <v>к/с от 25.06.2014 №КС-703740/2014/00024</v>
      </c>
      <c r="Z9" s="56" t="str">
        <f t="shared" ca="1" si="14"/>
        <v/>
      </c>
      <c r="AA9" s="56" t="str">
        <f t="shared" ca="1" si="15"/>
        <v>2</v>
      </c>
      <c r="AB9" s="56" t="s">
        <v>5896</v>
      </c>
    </row>
    <row r="10" spans="1:28" ht="39.6" x14ac:dyDescent="0.25">
      <c r="A10" s="64" t="s">
        <v>5727</v>
      </c>
      <c r="B10" s="64" t="s">
        <v>5897</v>
      </c>
      <c r="C10" s="65" t="s">
        <v>5738</v>
      </c>
      <c r="D10" s="66">
        <v>70000000</v>
      </c>
      <c r="E10" s="76" t="str">
        <f t="shared" ca="1" si="2"/>
        <v>среднее-2</v>
      </c>
      <c r="F10" s="161" t="str">
        <f t="shared" ca="1" si="3"/>
        <v>неуд.</v>
      </c>
      <c r="G10" s="67">
        <v>4.2</v>
      </c>
      <c r="H10" s="78">
        <v>0.55000000000000004</v>
      </c>
      <c r="I10" s="66">
        <v>0</v>
      </c>
      <c r="J10" s="66">
        <v>0</v>
      </c>
      <c r="K10" s="66">
        <v>38500000</v>
      </c>
      <c r="L10" s="79" t="str">
        <f t="shared" ca="1" si="4"/>
        <v>к/с от 13.11.2014 №КС-ЦУ-703740/2014/00048:
реструктуризация (РУОБ отсутствует)</v>
      </c>
      <c r="M10" s="68">
        <v>8203</v>
      </c>
      <c r="N10" s="68">
        <v>26827</v>
      </c>
      <c r="O10" s="69" t="s">
        <v>563</v>
      </c>
      <c r="P10" s="56" t="b">
        <f t="shared" ca="1" si="6"/>
        <v>0</v>
      </c>
      <c r="Q10" s="56" t="e">
        <v>#N/A</v>
      </c>
      <c r="S10" s="139" t="str">
        <f t="shared" ca="1" si="7"/>
        <v>среднее-2</v>
      </c>
      <c r="T10" t="str">
        <f t="shared" ca="1" si="8"/>
        <v/>
      </c>
      <c r="U10" t="b">
        <f t="shared" ca="1" si="9"/>
        <v>1</v>
      </c>
      <c r="V10" s="56" t="str">
        <f t="shared" ca="1" si="10"/>
        <v/>
      </c>
      <c r="W10" s="56" t="str">
        <f t="shared" ca="1" si="11"/>
        <v/>
      </c>
      <c r="X10" s="56" t="str">
        <f t="shared" ca="1" si="12"/>
        <v>к/с от 13.11.2014 №КС-ЦУ-703740/2014/00048:
реструктуризация (РУОБ отсутствует)</v>
      </c>
      <c r="Y10" s="56" t="str">
        <f t="shared" ca="1" si="13"/>
        <v>к/с от 13.11.2014 №КС-ЦУ-703740/2014/00048</v>
      </c>
      <c r="Z10" s="56" t="str">
        <f t="shared" ca="1" si="14"/>
        <v>реструктуризация (РУОБ отсутствует)</v>
      </c>
      <c r="AA10" s="56" t="str">
        <f t="shared" ca="1" si="15"/>
        <v>2</v>
      </c>
      <c r="AB10" s="56" t="s">
        <v>5898</v>
      </c>
    </row>
    <row r="11" spans="1:28" ht="39.6" x14ac:dyDescent="0.25">
      <c r="A11" s="64" t="s">
        <v>5727</v>
      </c>
      <c r="B11" s="64" t="s">
        <v>5899</v>
      </c>
      <c r="C11" s="65" t="s">
        <v>5739</v>
      </c>
      <c r="D11" s="66">
        <v>37000000</v>
      </c>
      <c r="E11" s="76" t="str">
        <f t="shared" ca="1" si="2"/>
        <v>среднее-2</v>
      </c>
      <c r="F11" s="161" t="str">
        <f t="shared" ca="1" si="3"/>
        <v>неуд.</v>
      </c>
      <c r="G11" s="67">
        <v>4.2</v>
      </c>
      <c r="H11" s="78">
        <v>0.55000000000000004</v>
      </c>
      <c r="I11" s="66">
        <v>0</v>
      </c>
      <c r="J11" s="66">
        <v>0</v>
      </c>
      <c r="K11" s="66">
        <v>20350000</v>
      </c>
      <c r="L11" s="79" t="str">
        <f t="shared" ca="1" si="4"/>
        <v>к/с от 13.11.2014 №КС-ЦУ-703740/2014/00049:
реструктуризация (РУОБ отсутствует)</v>
      </c>
      <c r="M11" s="68">
        <v>8203</v>
      </c>
      <c r="N11" s="68">
        <v>26828</v>
      </c>
      <c r="O11" s="69" t="s">
        <v>563</v>
      </c>
      <c r="P11" s="56" t="b">
        <f t="shared" ca="1" si="6"/>
        <v>0</v>
      </c>
      <c r="Q11" s="56" t="e">
        <v>#N/A</v>
      </c>
      <c r="S11" s="139" t="str">
        <f t="shared" ca="1" si="7"/>
        <v>среднее-2</v>
      </c>
      <c r="T11" t="str">
        <f t="shared" ca="1" si="8"/>
        <v/>
      </c>
      <c r="U11" t="b">
        <f t="shared" ca="1" si="9"/>
        <v>1</v>
      </c>
      <c r="V11" s="56" t="str">
        <f t="shared" ca="1" si="10"/>
        <v/>
      </c>
      <c r="W11" s="56" t="str">
        <f t="shared" ca="1" si="11"/>
        <v/>
      </c>
      <c r="X11" s="56" t="str">
        <f t="shared" ca="1" si="12"/>
        <v>к/с от 13.11.2014 №КС-ЦУ-703740/2014/00049:
реструктуризация (РУОБ отсутствует)</v>
      </c>
      <c r="Y11" s="56" t="str">
        <f t="shared" ca="1" si="13"/>
        <v>к/с от 13.11.2014 №КС-ЦУ-703740/2014/00049</v>
      </c>
      <c r="Z11" s="56" t="str">
        <f t="shared" ca="1" si="14"/>
        <v>реструктуризация (РУОБ отсутствует)</v>
      </c>
      <c r="AA11" s="56" t="str">
        <f t="shared" ca="1" si="15"/>
        <v>2</v>
      </c>
      <c r="AB11" s="56" t="s">
        <v>5900</v>
      </c>
    </row>
    <row r="12" spans="1:28" ht="39.6" x14ac:dyDescent="0.25">
      <c r="A12" s="64" t="s">
        <v>5727</v>
      </c>
      <c r="B12" s="64" t="s">
        <v>5903</v>
      </c>
      <c r="C12" s="65" t="s">
        <v>5740</v>
      </c>
      <c r="D12" s="66">
        <v>42000000</v>
      </c>
      <c r="E12" s="76" t="str">
        <f t="shared" ca="1" si="2"/>
        <v>среднее-2</v>
      </c>
      <c r="F12" s="161" t="str">
        <f t="shared" ca="1" si="3"/>
        <v>неуд.</v>
      </c>
      <c r="G12" s="67">
        <v>4.2</v>
      </c>
      <c r="H12" s="78">
        <v>0.55000000000000004</v>
      </c>
      <c r="I12" s="66">
        <v>0</v>
      </c>
      <c r="J12" s="66">
        <v>0</v>
      </c>
      <c r="K12" s="66">
        <v>23100000</v>
      </c>
      <c r="L12" s="79" t="str">
        <f t="shared" ca="1" si="4"/>
        <v>к/с от 13.11.2014 №КС-ЦУ-703740/2014/00050:
реструктуризация (РУОБ отсутствует)</v>
      </c>
      <c r="M12" s="68">
        <v>8203</v>
      </c>
      <c r="N12" s="68">
        <v>26829</v>
      </c>
      <c r="O12" s="69" t="s">
        <v>563</v>
      </c>
      <c r="P12" s="56" t="b">
        <f t="shared" ca="1" si="6"/>
        <v>0</v>
      </c>
      <c r="Q12" s="56" t="e">
        <v>#N/A</v>
      </c>
      <c r="S12" s="139" t="str">
        <f t="shared" ca="1" si="7"/>
        <v>среднее-2</v>
      </c>
      <c r="T12" t="str">
        <f t="shared" ca="1" si="8"/>
        <v/>
      </c>
      <c r="U12" t="b">
        <f t="shared" ca="1" si="9"/>
        <v>1</v>
      </c>
      <c r="V12" s="56" t="str">
        <f t="shared" ca="1" si="10"/>
        <v/>
      </c>
      <c r="W12" s="56" t="str">
        <f t="shared" ca="1" si="11"/>
        <v/>
      </c>
      <c r="X12" s="56" t="str">
        <f t="shared" ca="1" si="12"/>
        <v>к/с от 13.11.2014 №КС-ЦУ-703740/2014/00050:
реструктуризация (РУОБ отсутствует)</v>
      </c>
      <c r="Y12" s="56" t="str">
        <f t="shared" ca="1" si="13"/>
        <v>к/с от 13.11.2014 №КС-ЦУ-703740/2014/00050</v>
      </c>
      <c r="Z12" s="56" t="str">
        <f t="shared" ca="1" si="14"/>
        <v>реструктуризация (РУОБ отсутствует)</v>
      </c>
      <c r="AA12" s="56" t="str">
        <f t="shared" ca="1" si="15"/>
        <v>2</v>
      </c>
      <c r="AB12" s="56" t="s">
        <v>5904</v>
      </c>
    </row>
    <row r="13" spans="1:28" ht="26.4" x14ac:dyDescent="0.25">
      <c r="A13" s="64" t="s">
        <v>3973</v>
      </c>
      <c r="B13" s="64" t="s">
        <v>4000</v>
      </c>
      <c r="C13" s="65" t="s">
        <v>3975</v>
      </c>
      <c r="D13" s="66">
        <v>1172.52</v>
      </c>
      <c r="E13" s="76" t="str">
        <f t="shared" ca="1" si="2"/>
        <v>хорошее</v>
      </c>
      <c r="F13" s="161" t="str">
        <f t="shared" ca="1" si="3"/>
        <v>хорошее</v>
      </c>
      <c r="G13" s="67">
        <v>1</v>
      </c>
      <c r="H13" s="78">
        <v>0</v>
      </c>
      <c r="I13" s="66">
        <v>0</v>
      </c>
      <c r="J13" s="66">
        <v>0</v>
      </c>
      <c r="K13" s="66">
        <v>0</v>
      </c>
      <c r="L13" s="79" t="str">
        <f t="shared" ca="1" si="4"/>
        <v>отсутствуют</v>
      </c>
      <c r="M13" s="68">
        <v>201</v>
      </c>
      <c r="N13" s="68">
        <v>10000201</v>
      </c>
      <c r="O13" s="69" t="s">
        <v>301</v>
      </c>
      <c r="P13" s="56" t="b">
        <f t="shared" ca="1" si="6"/>
        <v>0</v>
      </c>
      <c r="Q13" s="56" t="e">
        <v>#N/A</v>
      </c>
      <c r="S13" s="139" t="str">
        <f t="shared" ca="1" si="7"/>
        <v>хорошее</v>
      </c>
      <c r="T13" t="str">
        <f t="shared" ca="1" si="8"/>
        <v/>
      </c>
      <c r="U13" t="b">
        <f t="shared" ca="1" si="9"/>
        <v>1</v>
      </c>
      <c r="V13" s="56" t="str">
        <f t="shared" ca="1" si="10"/>
        <v/>
      </c>
      <c r="W13" s="56" t="str">
        <f t="shared" ca="1" si="11"/>
        <v/>
      </c>
      <c r="X13" s="56" t="str">
        <f t="shared" ca="1" si="12"/>
        <v/>
      </c>
      <c r="Y13" s="56" t="str">
        <f t="shared" ca="1" si="13"/>
        <v>к/с от 00.01.1900 №</v>
      </c>
      <c r="Z13" s="56" t="str">
        <f t="shared" ca="1" si="14"/>
        <v/>
      </c>
      <c r="AA13" s="56" t="str">
        <f t="shared" ca="1" si="15"/>
        <v/>
      </c>
      <c r="AB13" s="56" t="s">
        <v>1494</v>
      </c>
    </row>
    <row r="14" spans="1:28" ht="26.4" x14ac:dyDescent="0.25">
      <c r="A14" s="64" t="s">
        <v>1638</v>
      </c>
      <c r="B14" s="64" t="s">
        <v>1652</v>
      </c>
      <c r="C14" s="65" t="s">
        <v>1640</v>
      </c>
      <c r="D14" s="66">
        <v>8288414.4000000004</v>
      </c>
      <c r="E14" s="76" t="str">
        <f t="shared" ca="1" si="2"/>
        <v>среднее</v>
      </c>
      <c r="F14" s="161" t="str">
        <f t="shared" ca="1" si="3"/>
        <v>хорошее</v>
      </c>
      <c r="G14" s="67">
        <v>2</v>
      </c>
      <c r="H14" s="78">
        <v>0.01</v>
      </c>
      <c r="I14" s="66">
        <v>8288414.4000000004</v>
      </c>
      <c r="J14" s="66">
        <v>0</v>
      </c>
      <c r="K14" s="66">
        <v>0</v>
      </c>
      <c r="L14" s="79" t="str">
        <f t="shared" ca="1" si="4"/>
        <v>отсутствуют</v>
      </c>
      <c r="M14" s="68">
        <v>5384</v>
      </c>
      <c r="N14" s="68">
        <v>14087</v>
      </c>
      <c r="O14" s="69" t="s">
        <v>298</v>
      </c>
      <c r="P14" s="56" t="b">
        <f t="shared" ca="1" si="6"/>
        <v>0</v>
      </c>
      <c r="Q14" s="56" t="e">
        <v>#N/A</v>
      </c>
      <c r="S14" s="139" t="str">
        <f t="shared" ca="1" si="7"/>
        <v>среднее</v>
      </c>
      <c r="T14" t="str">
        <f t="shared" ca="1" si="8"/>
        <v/>
      </c>
      <c r="U14" t="b">
        <f t="shared" ca="1" si="9"/>
        <v>1</v>
      </c>
      <c r="V14" s="56" t="str">
        <f t="shared" ca="1" si="10"/>
        <v/>
      </c>
      <c r="W14" s="56" t="str">
        <f t="shared" ca="1" si="11"/>
        <v/>
      </c>
      <c r="X14" s="56" t="str">
        <f t="shared" ca="1" si="12"/>
        <v/>
      </c>
      <c r="Y14" s="56" t="str">
        <f t="shared" ca="1" si="13"/>
        <v>к/с от 26.11.2014 №501911144</v>
      </c>
      <c r="Z14" s="56" t="str">
        <f t="shared" ca="1" si="14"/>
        <v/>
      </c>
      <c r="AA14" s="56" t="str">
        <f t="shared" ca="1" si="15"/>
        <v/>
      </c>
      <c r="AB14" s="56" t="s">
        <v>1653</v>
      </c>
    </row>
    <row r="15" spans="1:28" ht="26.4" x14ac:dyDescent="0.25">
      <c r="A15" s="64" t="s">
        <v>1638</v>
      </c>
      <c r="B15" s="64" t="s">
        <v>1655</v>
      </c>
      <c r="C15" s="65" t="s">
        <v>1654</v>
      </c>
      <c r="D15" s="66">
        <v>200688000</v>
      </c>
      <c r="E15" s="76" t="str">
        <f t="shared" ca="1" si="2"/>
        <v>среднее</v>
      </c>
      <c r="F15" s="161" t="str">
        <f t="shared" ca="1" si="3"/>
        <v>хорошее</v>
      </c>
      <c r="G15" s="67">
        <v>2</v>
      </c>
      <c r="H15" s="78">
        <v>0.01</v>
      </c>
      <c r="I15" s="66">
        <v>200688000</v>
      </c>
      <c r="J15" s="66">
        <v>0</v>
      </c>
      <c r="K15" s="66">
        <v>0</v>
      </c>
      <c r="L15" s="79" t="str">
        <f t="shared" ca="1" si="4"/>
        <v>отсутствуют</v>
      </c>
      <c r="M15" s="68">
        <v>5384</v>
      </c>
      <c r="N15" s="68">
        <v>14087</v>
      </c>
      <c r="O15" s="69" t="s">
        <v>298</v>
      </c>
      <c r="P15" s="56" t="b">
        <f t="shared" ca="1" si="6"/>
        <v>0</v>
      </c>
      <c r="Q15" s="56" t="e">
        <v>#N/A</v>
      </c>
      <c r="S15" s="139" t="str">
        <f t="shared" ca="1" si="7"/>
        <v>среднее</v>
      </c>
      <c r="T15" t="str">
        <f t="shared" ca="1" si="8"/>
        <v/>
      </c>
      <c r="U15" t="b">
        <f t="shared" ca="1" si="9"/>
        <v>1</v>
      </c>
      <c r="V15" s="56" t="str">
        <f t="shared" ca="1" si="10"/>
        <v/>
      </c>
      <c r="W15" s="56" t="str">
        <f t="shared" ca="1" si="11"/>
        <v/>
      </c>
      <c r="X15" s="56" t="str">
        <f t="shared" ca="1" si="12"/>
        <v/>
      </c>
      <c r="Y15" s="56" t="str">
        <f t="shared" ca="1" si="13"/>
        <v>к/с от 26.11.2014 №501911144</v>
      </c>
      <c r="Z15" s="56" t="str">
        <f t="shared" ca="1" si="14"/>
        <v/>
      </c>
      <c r="AA15" s="56" t="str">
        <f t="shared" ca="1" si="15"/>
        <v/>
      </c>
      <c r="AB15" s="56" t="s">
        <v>1656</v>
      </c>
    </row>
    <row r="16" spans="1:28" ht="52.8" x14ac:dyDescent="0.25">
      <c r="A16" s="64" t="s">
        <v>1160</v>
      </c>
      <c r="B16" s="64" t="s">
        <v>693</v>
      </c>
      <c r="C16" s="65" t="s">
        <v>37</v>
      </c>
      <c r="D16" s="66">
        <v>61290412.270000003</v>
      </c>
      <c r="E16" s="76" t="str">
        <f t="shared" ca="1" si="2"/>
        <v>среднее-1, отсутств. 1 квартал</v>
      </c>
      <c r="F16" s="161" t="str">
        <f t="shared" ca="1" si="3"/>
        <v>среднее</v>
      </c>
      <c r="G16" s="67">
        <v>3</v>
      </c>
      <c r="H16" s="78">
        <v>0.21</v>
      </c>
      <c r="I16" s="66">
        <v>0</v>
      </c>
      <c r="J16" s="66">
        <v>0</v>
      </c>
      <c r="K16" s="66">
        <v>12870986.58</v>
      </c>
      <c r="L16" s="79" t="str">
        <f t="shared" ca="1" si="4"/>
        <v>к/с от 26.06.2013 №501507131 - участ. Alrara:
цели: предоставление/погашение займов 3 лицам (РП №21 от 2012-04-28)</v>
      </c>
      <c r="M16" s="68">
        <v>4741</v>
      </c>
      <c r="N16" s="68">
        <v>9373</v>
      </c>
      <c r="O16" s="69" t="s">
        <v>296</v>
      </c>
      <c r="P16" s="56" t="b">
        <f t="shared" ca="1" si="6"/>
        <v>0</v>
      </c>
      <c r="Q16" s="56" t="e">
        <v>#N/A</v>
      </c>
      <c r="S16" s="139" t="str">
        <f t="shared" ca="1" si="7"/>
        <v>среднее-1</v>
      </c>
      <c r="T16" t="str">
        <f t="shared" ca="1" si="8"/>
        <v>отсутств. 1 квартал</v>
      </c>
      <c r="U16" t="b">
        <f t="shared" ca="1" si="9"/>
        <v>1</v>
      </c>
      <c r="V16" s="56" t="str">
        <f t="shared" ca="1" si="10"/>
        <v/>
      </c>
      <c r="W16" s="56" t="str">
        <f t="shared" ca="1" si="11"/>
        <v/>
      </c>
      <c r="X16" s="56" t="str">
        <f t="shared" ca="1" si="12"/>
        <v>к/с от 26.06.2013 №501507131 - участ. Alrara:
цели: предоставление/погашение займов 3 лицам (РП №21 от 2012-04-28)</v>
      </c>
      <c r="Y16" s="56" t="str">
        <f t="shared" ca="1" si="13"/>
        <v>к/с от 26.06.2013 №501507131 - участ. Alrara</v>
      </c>
      <c r="Z16" s="56" t="str">
        <f t="shared" ca="1" si="14"/>
        <v>цели: предоставление/погашение займов 3 лицам (РП №21 от 2012-04-28)</v>
      </c>
      <c r="AA16" s="56" t="str">
        <f t="shared" ca="1" si="15"/>
        <v>1</v>
      </c>
      <c r="AB16" s="56" t="s">
        <v>694</v>
      </c>
    </row>
    <row r="17" spans="1:28" ht="92.4" x14ac:dyDescent="0.25">
      <c r="A17" s="64" t="s">
        <v>1162</v>
      </c>
      <c r="B17" s="64" t="s">
        <v>4001</v>
      </c>
      <c r="C17" s="65" t="s">
        <v>3960</v>
      </c>
      <c r="D17" s="66">
        <v>17301000000</v>
      </c>
      <c r="E17" s="76" t="str">
        <f t="shared" ca="1" si="2"/>
        <v>хорошее</v>
      </c>
      <c r="F17" s="161" t="str">
        <f t="shared" ca="1" si="3"/>
        <v>неуд.</v>
      </c>
      <c r="G17" s="67">
        <v>3</v>
      </c>
      <c r="H17" s="78">
        <v>0.21</v>
      </c>
      <c r="I17" s="66">
        <v>17301000000</v>
      </c>
      <c r="J17" s="66">
        <v>0</v>
      </c>
      <c r="K17" s="66">
        <v>0</v>
      </c>
      <c r="L17" s="79" t="str">
        <f t="shared" ca="1" si="4"/>
        <v>РП от 22.04.2014 №17: признать деятельность заемщика реальной;
к/с от 24.04.2013 №502404133 - участ. Arisaema:
реструктуризация (РП №17 от 2014-04-22);
цели: предоставление/погашение займов 3 лицам (РП №7 от 2013-02-19)</v>
      </c>
      <c r="M17" s="68">
        <v>4990</v>
      </c>
      <c r="N17" s="68">
        <v>9024</v>
      </c>
      <c r="O17" s="69" t="s">
        <v>296</v>
      </c>
      <c r="P17" s="56" t="b">
        <f t="shared" ca="1" si="6"/>
        <v>0</v>
      </c>
      <c r="Q17" s="56" t="e">
        <v>#N/A</v>
      </c>
      <c r="S17" s="139" t="str">
        <f t="shared" ca="1" si="7"/>
        <v>хорошее</v>
      </c>
      <c r="T17" t="str">
        <f t="shared" ca="1" si="8"/>
        <v/>
      </c>
      <c r="U17" t="b">
        <f t="shared" ca="1" si="9"/>
        <v>1</v>
      </c>
      <c r="V17" s="56" t="str">
        <f t="shared" ca="1" si="10"/>
        <v>РП от 22.04.2014 №17: признать деятельность заемщика реальной</v>
      </c>
      <c r="W17" s="56" t="str">
        <f t="shared" ca="1" si="11"/>
        <v/>
      </c>
      <c r="X17" s="56" t="str">
        <f t="shared" ca="1" si="12"/>
        <v>к/с от 24.04.2013 №502404133 - участ. Arisaema:
реструктуризация (РП №17 от 2014-04-22);
цели: предоставление/погашение займов 3 лицам (РП №7 от 2013-02-19)</v>
      </c>
      <c r="Y17" s="56" t="str">
        <f t="shared" ca="1" si="13"/>
        <v>к/с от 24.04.2013 №502404133 - участ. Arisaema</v>
      </c>
      <c r="Z17" s="56" t="str">
        <f t="shared" ca="1" si="14"/>
        <v>реструктуризация (РП №17 от 2014-04-22);
цели: предоставление/погашение займов 3 лицам (РП №7 от 2013-02-19)</v>
      </c>
      <c r="AA17" s="56" t="str">
        <f t="shared" ca="1" si="15"/>
        <v/>
      </c>
      <c r="AB17" s="56" t="s">
        <v>4002</v>
      </c>
    </row>
    <row r="18" spans="1:28" ht="79.2" x14ac:dyDescent="0.25">
      <c r="A18" s="64" t="s">
        <v>1162</v>
      </c>
      <c r="B18" s="64" t="s">
        <v>1603</v>
      </c>
      <c r="C18" s="65" t="s">
        <v>1550</v>
      </c>
      <c r="D18" s="66">
        <v>70389306000</v>
      </c>
      <c r="E18" s="76" t="str">
        <f t="shared" ca="1" si="2"/>
        <v>хорошее</v>
      </c>
      <c r="F18" s="161" t="str">
        <f t="shared" ca="1" si="3"/>
        <v>неуд.</v>
      </c>
      <c r="G18" s="67">
        <v>3</v>
      </c>
      <c r="H18" s="78">
        <v>0.21</v>
      </c>
      <c r="I18" s="66">
        <v>70389306000</v>
      </c>
      <c r="J18" s="66">
        <v>0</v>
      </c>
      <c r="K18" s="66">
        <v>0</v>
      </c>
      <c r="L18" s="79" t="str">
        <f t="shared" ca="1" si="4"/>
        <v>РП от 22.04.2014 №17: признать деятельность заемщика реальной;
к/с от 21.04.2013 №б/н_2013-04-21:
цели: предоставление/погашение займов 3 лицам (РП №7 от 2013-02-19)</v>
      </c>
      <c r="M18" s="68">
        <v>4990</v>
      </c>
      <c r="N18" s="68">
        <v>13791</v>
      </c>
      <c r="O18" s="69" t="s">
        <v>296</v>
      </c>
      <c r="P18" s="56" t="b">
        <f t="shared" ca="1" si="6"/>
        <v>0</v>
      </c>
      <c r="Q18" s="56" t="e">
        <v>#N/A</v>
      </c>
      <c r="S18" s="139" t="str">
        <f t="shared" ca="1" si="7"/>
        <v>хорошее</v>
      </c>
      <c r="T18" t="str">
        <f t="shared" ca="1" si="8"/>
        <v/>
      </c>
      <c r="U18" t="b">
        <f t="shared" ca="1" si="9"/>
        <v>1</v>
      </c>
      <c r="V18" s="56" t="str">
        <f t="shared" ca="1" si="10"/>
        <v>РП от 22.04.2014 №17: признать деятельность заемщика реальной</v>
      </c>
      <c r="W18" s="56" t="str">
        <f t="shared" ca="1" si="11"/>
        <v/>
      </c>
      <c r="X18" s="56" t="str">
        <f t="shared" ca="1" si="12"/>
        <v>к/с от 21.04.2013 №б/н_2013-04-21:
цели: предоставление/погашение займов 3 лицам (РП №7 от 2013-02-19)</v>
      </c>
      <c r="Y18" s="56" t="str">
        <f t="shared" ca="1" si="13"/>
        <v>к/с от 21.04.2013 №б/н_2013-04-21</v>
      </c>
      <c r="Z18" s="56" t="str">
        <f t="shared" ca="1" si="14"/>
        <v>цели: предоставление/погашение займов 3 лицам (РП №7 от 2013-02-19)</v>
      </c>
      <c r="AA18" s="56" t="str">
        <f t="shared" ca="1" si="15"/>
        <v/>
      </c>
      <c r="AB18" s="56" t="s">
        <v>2584</v>
      </c>
    </row>
    <row r="19" spans="1:28" ht="79.2" x14ac:dyDescent="0.25">
      <c r="A19" s="64" t="s">
        <v>1162</v>
      </c>
      <c r="B19" s="64" t="s">
        <v>2791</v>
      </c>
      <c r="C19" s="65" t="s">
        <v>2684</v>
      </c>
      <c r="D19" s="66">
        <v>1786805460</v>
      </c>
      <c r="E19" s="76" t="str">
        <f t="shared" ca="1" si="2"/>
        <v>хорошее</v>
      </c>
      <c r="F19" s="161" t="str">
        <f t="shared" ca="1" si="3"/>
        <v>неуд.</v>
      </c>
      <c r="G19" s="67">
        <v>3</v>
      </c>
      <c r="H19" s="78">
        <v>0.21</v>
      </c>
      <c r="I19" s="66">
        <v>1786805460</v>
      </c>
      <c r="J19" s="66">
        <v>0</v>
      </c>
      <c r="K19" s="66">
        <v>0</v>
      </c>
      <c r="L19" s="79" t="str">
        <f t="shared" ca="1" si="4"/>
        <v>РП от 22.04.2014 №17: признать деятельность заемщика реальной;
к/с от 21.04.2013 №б/н_2013-04-21:
цели: предоставление/погашение займов 3 лицам (РП №7 от 2013-02-19)</v>
      </c>
      <c r="M19" s="68">
        <v>4990</v>
      </c>
      <c r="N19" s="68">
        <v>13791</v>
      </c>
      <c r="O19" s="69" t="s">
        <v>296</v>
      </c>
      <c r="P19" s="56" t="b">
        <f t="shared" ca="1" si="6"/>
        <v>0</v>
      </c>
      <c r="Q19" s="56" t="e">
        <v>#N/A</v>
      </c>
      <c r="S19" s="139" t="str">
        <f t="shared" ca="1" si="7"/>
        <v>хорошее</v>
      </c>
      <c r="T19" t="str">
        <f t="shared" ca="1" si="8"/>
        <v/>
      </c>
      <c r="U19" t="b">
        <f t="shared" ca="1" si="9"/>
        <v>1</v>
      </c>
      <c r="V19" s="56" t="str">
        <f t="shared" ca="1" si="10"/>
        <v>РП от 22.04.2014 №17: признать деятельность заемщика реальной</v>
      </c>
      <c r="W19" s="56" t="str">
        <f t="shared" ca="1" si="11"/>
        <v/>
      </c>
      <c r="X19" s="56" t="str">
        <f t="shared" ca="1" si="12"/>
        <v>к/с от 21.04.2013 №б/н_2013-04-21:
цели: предоставление/погашение займов 3 лицам (РП №7 от 2013-02-19)</v>
      </c>
      <c r="Y19" s="56" t="str">
        <f t="shared" ca="1" si="13"/>
        <v>к/с от 21.04.2013 №б/н_2013-04-21</v>
      </c>
      <c r="Z19" s="56" t="str">
        <f t="shared" ca="1" si="14"/>
        <v>цели: предоставление/погашение займов 3 лицам (РП №7 от 2013-02-19)</v>
      </c>
      <c r="AA19" s="56" t="str">
        <f t="shared" ca="1" si="15"/>
        <v/>
      </c>
      <c r="AB19" s="56" t="s">
        <v>2792</v>
      </c>
    </row>
    <row r="20" spans="1:28" ht="79.2" x14ac:dyDescent="0.25">
      <c r="A20" s="64" t="s">
        <v>1162</v>
      </c>
      <c r="B20" s="64" t="s">
        <v>4003</v>
      </c>
      <c r="C20" s="65" t="s">
        <v>3961</v>
      </c>
      <c r="D20" s="66">
        <v>4512135000</v>
      </c>
      <c r="E20" s="76" t="str">
        <f t="shared" ca="1" si="2"/>
        <v>хорошее</v>
      </c>
      <c r="F20" s="161" t="str">
        <f t="shared" ca="1" si="3"/>
        <v>неуд.</v>
      </c>
      <c r="G20" s="67">
        <v>3</v>
      </c>
      <c r="H20" s="78">
        <v>0.21</v>
      </c>
      <c r="I20" s="66">
        <v>4512135000</v>
      </c>
      <c r="J20" s="66">
        <v>0</v>
      </c>
      <c r="K20" s="66">
        <v>0</v>
      </c>
      <c r="L20" s="79" t="str">
        <f t="shared" ca="1" si="4"/>
        <v>РП от 22.04.2014 №17: признать деятельность заемщика реальной;
к/с от 10.02.2015 №701002151(C) - участ. Arisaema:
цели: погашение ранее выданной ссуды (РП №74 от 2014-12-23)</v>
      </c>
      <c r="M20" s="68">
        <v>4990</v>
      </c>
      <c r="N20" s="68">
        <v>14860</v>
      </c>
      <c r="O20" s="69" t="s">
        <v>296</v>
      </c>
      <c r="P20" s="56" t="b">
        <f t="shared" ca="1" si="6"/>
        <v>0</v>
      </c>
      <c r="Q20" s="56" t="e">
        <v>#N/A</v>
      </c>
      <c r="S20" s="139" t="str">
        <f t="shared" ca="1" si="7"/>
        <v>хорошее</v>
      </c>
      <c r="T20" t="str">
        <f t="shared" ca="1" si="8"/>
        <v/>
      </c>
      <c r="U20" t="b">
        <f t="shared" ca="1" si="9"/>
        <v>1</v>
      </c>
      <c r="V20" s="56" t="str">
        <f t="shared" ca="1" si="10"/>
        <v>РП от 22.04.2014 №17: признать деятельность заемщика реальной</v>
      </c>
      <c r="W20" s="56" t="str">
        <f t="shared" ca="1" si="11"/>
        <v/>
      </c>
      <c r="X20" s="56" t="str">
        <f t="shared" ca="1" si="12"/>
        <v>к/с от 10.02.2015 №701002151(C) - участ. Arisaema:
цели: погашение ранее выданной ссуды (РП №74 от 2014-12-23)</v>
      </c>
      <c r="Y20" s="56" t="str">
        <f t="shared" ca="1" si="13"/>
        <v>к/с от 10.02.2015 №701002151(C) - участ. Arisaema</v>
      </c>
      <c r="Z20" s="56" t="str">
        <f t="shared" ca="1" si="14"/>
        <v>цели: погашение ранее выданной ссуды (РП №74 от 2014-12-23)</v>
      </c>
      <c r="AA20" s="56" t="str">
        <f t="shared" ca="1" si="15"/>
        <v/>
      </c>
      <c r="AB20" s="56" t="s">
        <v>4004</v>
      </c>
    </row>
    <row r="21" spans="1:28" ht="26.4" x14ac:dyDescent="0.25">
      <c r="A21" s="64" t="s">
        <v>1162</v>
      </c>
      <c r="B21" s="64" t="s">
        <v>4791</v>
      </c>
      <c r="C21" s="65" t="s">
        <v>4770</v>
      </c>
      <c r="D21" s="66">
        <v>5543901551.4300003</v>
      </c>
      <c r="E21" s="76" t="str">
        <f t="shared" ca="1" si="2"/>
        <v>хорошее</v>
      </c>
      <c r="F21" s="161" t="str">
        <f t="shared" ca="1" si="3"/>
        <v>неуд.</v>
      </c>
      <c r="G21" s="67">
        <v>3</v>
      </c>
      <c r="H21" s="78">
        <v>0.21</v>
      </c>
      <c r="I21" s="66">
        <v>5512868444.5200005</v>
      </c>
      <c r="J21" s="66">
        <v>0</v>
      </c>
      <c r="K21" s="66">
        <v>6516952.4500000002</v>
      </c>
      <c r="L21" s="79" t="str">
        <f t="shared" ca="1" si="4"/>
        <v>РП от 22.04.2014 №17: признать деятельность заемщика реальной</v>
      </c>
      <c r="M21" s="68">
        <v>4990</v>
      </c>
      <c r="N21" s="68">
        <v>22031</v>
      </c>
      <c r="O21" s="69" t="s">
        <v>298</v>
      </c>
      <c r="P21" s="56" t="b">
        <f t="shared" ca="1" si="6"/>
        <v>0</v>
      </c>
      <c r="Q21" s="56" t="e">
        <v>#N/A</v>
      </c>
      <c r="S21" s="139" t="str">
        <f t="shared" ca="1" si="7"/>
        <v>хорошее</v>
      </c>
      <c r="T21" t="str">
        <f t="shared" ca="1" si="8"/>
        <v/>
      </c>
      <c r="U21" t="b">
        <f t="shared" ca="1" si="9"/>
        <v>1</v>
      </c>
      <c r="V21" s="56" t="str">
        <f t="shared" ca="1" si="10"/>
        <v>РП от 22.04.2014 №17: признать деятельность заемщика реальной</v>
      </c>
      <c r="W21" s="56" t="str">
        <f t="shared" ca="1" si="11"/>
        <v/>
      </c>
      <c r="X21" s="56" t="str">
        <f t="shared" ca="1" si="12"/>
        <v/>
      </c>
      <c r="Y21" s="56" t="str">
        <f t="shared" ca="1" si="13"/>
        <v>к/с от 11.09.2015 №IRS702404132</v>
      </c>
      <c r="Z21" s="56" t="str">
        <f t="shared" ca="1" si="14"/>
        <v/>
      </c>
      <c r="AA21" s="56" t="str">
        <f t="shared" ca="1" si="15"/>
        <v/>
      </c>
      <c r="AB21" s="56" t="s">
        <v>4792</v>
      </c>
    </row>
    <row r="22" spans="1:28" ht="26.4" x14ac:dyDescent="0.25">
      <c r="A22" s="64" t="s">
        <v>134</v>
      </c>
      <c r="B22" s="64" t="s">
        <v>834</v>
      </c>
      <c r="C22" s="65" t="s">
        <v>265</v>
      </c>
      <c r="D22" s="66">
        <v>1023941588.26</v>
      </c>
      <c r="E22" s="76" t="str">
        <f t="shared" ca="1" si="2"/>
        <v>среднее-1</v>
      </c>
      <c r="F22" s="161" t="str">
        <f t="shared" ca="1" si="3"/>
        <v>хорошее</v>
      </c>
      <c r="G22" s="67">
        <v>2</v>
      </c>
      <c r="H22" s="78">
        <v>0.01</v>
      </c>
      <c r="I22" s="66">
        <v>1023941588.26</v>
      </c>
      <c r="J22" s="66">
        <v>0</v>
      </c>
      <c r="K22" s="66">
        <v>0</v>
      </c>
      <c r="L22" s="79" t="str">
        <f t="shared" ca="1" si="4"/>
        <v>отсутствуют</v>
      </c>
      <c r="M22" s="68">
        <v>1241</v>
      </c>
      <c r="N22" s="68">
        <v>778</v>
      </c>
      <c r="O22" s="69" t="s">
        <v>296</v>
      </c>
      <c r="P22" s="56" t="b">
        <f t="shared" ca="1" si="6"/>
        <v>0</v>
      </c>
      <c r="Q22" s="56" t="e">
        <v>#N/A</v>
      </c>
      <c r="S22" s="139" t="str">
        <f t="shared" ca="1" si="7"/>
        <v>среднее-1</v>
      </c>
      <c r="T22" t="str">
        <f t="shared" ca="1" si="8"/>
        <v/>
      </c>
      <c r="U22" t="b">
        <f t="shared" ca="1" si="9"/>
        <v>1</v>
      </c>
      <c r="V22" s="56" t="str">
        <f t="shared" ca="1" si="10"/>
        <v/>
      </c>
      <c r="W22" s="56" t="str">
        <f t="shared" ca="1" si="11"/>
        <v/>
      </c>
      <c r="X22" s="56" t="str">
        <f t="shared" ca="1" si="12"/>
        <v/>
      </c>
      <c r="Y22" s="56" t="str">
        <f t="shared" ca="1" si="13"/>
        <v>к/с от 22.12.2006 №б/н</v>
      </c>
      <c r="Z22" s="56" t="str">
        <f t="shared" ca="1" si="14"/>
        <v/>
      </c>
      <c r="AA22" s="56" t="str">
        <f t="shared" ca="1" si="15"/>
        <v>1</v>
      </c>
      <c r="AB22" s="56" t="s">
        <v>835</v>
      </c>
    </row>
    <row r="23" spans="1:28" ht="39.6" x14ac:dyDescent="0.25">
      <c r="A23" s="64" t="s">
        <v>4092</v>
      </c>
      <c r="B23" s="64" t="s">
        <v>4431</v>
      </c>
      <c r="C23" s="65" t="s">
        <v>4146</v>
      </c>
      <c r="D23" s="66">
        <v>2903809987.8499999</v>
      </c>
      <c r="E23" s="76" t="str">
        <f t="shared" ca="1" si="2"/>
        <v>среднее</v>
      </c>
      <c r="F23" s="161" t="str">
        <f t="shared" ca="1" si="3"/>
        <v>хорошее</v>
      </c>
      <c r="G23" s="67">
        <v>2</v>
      </c>
      <c r="H23" s="78">
        <v>0.01</v>
      </c>
      <c r="I23" s="66">
        <v>0</v>
      </c>
      <c r="J23" s="66">
        <v>0</v>
      </c>
      <c r="K23" s="66">
        <v>29038099.879999999</v>
      </c>
      <c r="L23" s="79" t="str">
        <f t="shared" ca="1" si="4"/>
        <v>отсутствуют</v>
      </c>
      <c r="M23" s="68">
        <v>6960</v>
      </c>
      <c r="N23" s="68">
        <v>18428</v>
      </c>
      <c r="O23" s="69" t="s">
        <v>298</v>
      </c>
      <c r="P23" s="56" t="b">
        <f t="shared" ca="1" si="6"/>
        <v>0</v>
      </c>
      <c r="Q23" s="56" t="e">
        <v>#N/A</v>
      </c>
      <c r="S23" s="139" t="str">
        <f t="shared" ca="1" si="7"/>
        <v>среднее</v>
      </c>
      <c r="T23" t="str">
        <f t="shared" ca="1" si="8"/>
        <v/>
      </c>
      <c r="U23" t="b">
        <f t="shared" ca="1" si="9"/>
        <v>1</v>
      </c>
      <c r="V23" s="56" t="str">
        <f t="shared" ca="1" si="10"/>
        <v/>
      </c>
      <c r="W23" s="56" t="str">
        <f t="shared" ca="1" si="11"/>
        <v/>
      </c>
      <c r="X23" s="56" t="str">
        <f t="shared" ca="1" si="12"/>
        <v/>
      </c>
      <c r="Y23" s="56" t="str">
        <f t="shared" ca="1" si="13"/>
        <v>к/с от 31.07.2012 №701005167</v>
      </c>
      <c r="Z23" s="56" t="str">
        <f t="shared" ca="1" si="14"/>
        <v/>
      </c>
      <c r="AA23" s="56" t="str">
        <f t="shared" ca="1" si="15"/>
        <v/>
      </c>
      <c r="AB23" s="56" t="s">
        <v>4432</v>
      </c>
    </row>
    <row r="24" spans="1:28" ht="26.4" x14ac:dyDescent="0.25">
      <c r="A24" s="64" t="s">
        <v>5518</v>
      </c>
      <c r="B24" s="64" t="s">
        <v>7903</v>
      </c>
      <c r="C24" s="65" t="s">
        <v>4404</v>
      </c>
      <c r="D24" s="66">
        <v>816503375.77999997</v>
      </c>
      <c r="E24" s="76" t="str">
        <f t="shared" ca="1" si="2"/>
        <v>хорошее</v>
      </c>
      <c r="F24" s="161" t="str">
        <f t="shared" ca="1" si="3"/>
        <v>хорошее</v>
      </c>
      <c r="G24" s="67">
        <v>1</v>
      </c>
      <c r="H24" s="78">
        <v>0</v>
      </c>
      <c r="I24" s="66">
        <v>0</v>
      </c>
      <c r="J24" s="66">
        <v>0</v>
      </c>
      <c r="K24" s="66">
        <v>0</v>
      </c>
      <c r="L24" s="79" t="str">
        <f t="shared" ca="1" si="4"/>
        <v>отсутствуют</v>
      </c>
      <c r="M24" s="68">
        <v>100</v>
      </c>
      <c r="N24" s="68">
        <v>10000100</v>
      </c>
      <c r="O24" s="69" t="s">
        <v>301</v>
      </c>
      <c r="P24" s="56" t="b">
        <f t="shared" ca="1" si="6"/>
        <v>0</v>
      </c>
      <c r="Q24" s="56" t="e">
        <v>#N/A</v>
      </c>
      <c r="S24" s="139" t="str">
        <f t="shared" ca="1" si="7"/>
        <v>хорошее</v>
      </c>
      <c r="T24" t="str">
        <f t="shared" ca="1" si="8"/>
        <v/>
      </c>
      <c r="U24" t="b">
        <f t="shared" ca="1" si="9"/>
        <v>1</v>
      </c>
      <c r="V24" s="56" t="str">
        <f t="shared" ca="1" si="10"/>
        <v/>
      </c>
      <c r="W24" s="56" t="str">
        <f t="shared" ca="1" si="11"/>
        <v/>
      </c>
      <c r="X24" s="56" t="str">
        <f t="shared" ca="1" si="12"/>
        <v/>
      </c>
      <c r="Y24" s="56" t="str">
        <f t="shared" ca="1" si="13"/>
        <v>к/с от 00.01.1900 №</v>
      </c>
      <c r="Z24" s="56" t="str">
        <f t="shared" ca="1" si="14"/>
        <v/>
      </c>
      <c r="AA24" s="56" t="str">
        <f t="shared" ca="1" si="15"/>
        <v/>
      </c>
      <c r="AB24" s="56" t="s">
        <v>1491</v>
      </c>
    </row>
    <row r="25" spans="1:28" ht="26.4" x14ac:dyDescent="0.25">
      <c r="A25" s="64" t="s">
        <v>1621</v>
      </c>
      <c r="B25" s="64" t="s">
        <v>625</v>
      </c>
      <c r="C25" s="65" t="s">
        <v>495</v>
      </c>
      <c r="D25" s="66">
        <v>180485400</v>
      </c>
      <c r="E25" s="76" t="str">
        <f t="shared" ca="1" si="2"/>
        <v>хорошее</v>
      </c>
      <c r="F25" s="161" t="str">
        <f t="shared" ca="1" si="3"/>
        <v>хорошее</v>
      </c>
      <c r="G25" s="67">
        <v>2</v>
      </c>
      <c r="H25" s="78">
        <v>0.01</v>
      </c>
      <c r="I25" s="66">
        <v>0</v>
      </c>
      <c r="J25" s="66">
        <v>0</v>
      </c>
      <c r="K25" s="66">
        <v>1804854</v>
      </c>
      <c r="L25" s="79" t="str">
        <f t="shared" ca="1" si="4"/>
        <v>РКК КИБ от 30.12.2016 №146: классификация во 2 категорию (1%) по рекомендации аудиторов</v>
      </c>
      <c r="M25" s="68">
        <v>2437</v>
      </c>
      <c r="N25" s="68">
        <v>1394</v>
      </c>
      <c r="O25" s="69" t="s">
        <v>298</v>
      </c>
      <c r="P25" s="56" t="b">
        <f t="shared" ca="1" si="6"/>
        <v>0</v>
      </c>
      <c r="Q25" s="56">
        <v>2437</v>
      </c>
      <c r="S25" s="139" t="str">
        <f t="shared" ca="1" si="7"/>
        <v>хорошее</v>
      </c>
      <c r="T25" t="str">
        <f t="shared" ca="1" si="8"/>
        <v/>
      </c>
      <c r="U25" t="b">
        <f t="shared" ca="1" si="9"/>
        <v>1</v>
      </c>
      <c r="V25" s="56" t="str">
        <f t="shared" ca="1" si="10"/>
        <v>РКК КИБ от 30.12.2016 №146: классификация во 2 категорию (1%) по рекомендации аудиторов</v>
      </c>
      <c r="W25" s="56" t="str">
        <f t="shared" ca="1" si="11"/>
        <v/>
      </c>
      <c r="X25" s="56" t="str">
        <f t="shared" ca="1" si="12"/>
        <v/>
      </c>
      <c r="Y25" s="56" t="str">
        <f t="shared" ca="1" si="13"/>
        <v>к/с от 10.12.2008 №701012081</v>
      </c>
      <c r="Z25" s="56" t="str">
        <f t="shared" ca="1" si="14"/>
        <v/>
      </c>
      <c r="AA25" s="56" t="str">
        <f t="shared" ca="1" si="15"/>
        <v/>
      </c>
      <c r="AB25" s="56" t="s">
        <v>7287</v>
      </c>
    </row>
    <row r="26" spans="1:28" ht="26.4" x14ac:dyDescent="0.25">
      <c r="A26" s="64" t="s">
        <v>1621</v>
      </c>
      <c r="B26" s="64" t="s">
        <v>638</v>
      </c>
      <c r="C26" s="65" t="s">
        <v>496</v>
      </c>
      <c r="D26" s="66">
        <v>75202250</v>
      </c>
      <c r="E26" s="76" t="str">
        <f t="shared" ca="1" si="2"/>
        <v>хорошее</v>
      </c>
      <c r="F26" s="161" t="str">
        <f t="shared" ca="1" si="3"/>
        <v>хорошее</v>
      </c>
      <c r="G26" s="67">
        <v>2</v>
      </c>
      <c r="H26" s="78">
        <v>0.01</v>
      </c>
      <c r="I26" s="66">
        <v>0</v>
      </c>
      <c r="J26" s="66">
        <v>0</v>
      </c>
      <c r="K26" s="66">
        <v>752022.5</v>
      </c>
      <c r="L26" s="79" t="str">
        <f t="shared" ca="1" si="4"/>
        <v>РКК КИБ от 30.12.2016 №146: классификация во 2 категорию (1%) по рекомендации аудиторов</v>
      </c>
      <c r="M26" s="68">
        <v>2437</v>
      </c>
      <c r="N26" s="68">
        <v>2250</v>
      </c>
      <c r="O26" s="69" t="s">
        <v>298</v>
      </c>
      <c r="P26" s="56" t="b">
        <f t="shared" ca="1" si="6"/>
        <v>0</v>
      </c>
      <c r="Q26" s="56">
        <v>2437</v>
      </c>
      <c r="S26" s="139" t="str">
        <f t="shared" ca="1" si="7"/>
        <v>хорошее</v>
      </c>
      <c r="T26" t="str">
        <f t="shared" ca="1" si="8"/>
        <v/>
      </c>
      <c r="U26" t="b">
        <f t="shared" ca="1" si="9"/>
        <v>1</v>
      </c>
      <c r="V26" s="56" t="str">
        <f t="shared" ca="1" si="10"/>
        <v>РКК КИБ от 30.12.2016 №146: классификация во 2 категорию (1%) по рекомендации аудиторов</v>
      </c>
      <c r="W26" s="56" t="str">
        <f t="shared" ca="1" si="11"/>
        <v/>
      </c>
      <c r="X26" s="56" t="str">
        <f t="shared" ca="1" si="12"/>
        <v/>
      </c>
      <c r="Y26" s="56" t="str">
        <f t="shared" ca="1" si="13"/>
        <v>к/с от 31.08.2009 №703108091</v>
      </c>
      <c r="Z26" s="56" t="str">
        <f t="shared" ca="1" si="14"/>
        <v/>
      </c>
      <c r="AA26" s="56" t="str">
        <f t="shared" ca="1" si="15"/>
        <v/>
      </c>
      <c r="AB26" s="56" t="s">
        <v>7310</v>
      </c>
    </row>
    <row r="27" spans="1:28" ht="26.4" x14ac:dyDescent="0.25">
      <c r="A27" s="64" t="s">
        <v>1621</v>
      </c>
      <c r="B27" s="64" t="s">
        <v>609</v>
      </c>
      <c r="C27" s="65" t="s">
        <v>485</v>
      </c>
      <c r="D27" s="66">
        <v>78210340</v>
      </c>
      <c r="E27" s="76" t="str">
        <f t="shared" ca="1" si="2"/>
        <v>хорошее</v>
      </c>
      <c r="F27" s="161" t="str">
        <f t="shared" ca="1" si="3"/>
        <v>хорошее</v>
      </c>
      <c r="G27" s="67">
        <v>2</v>
      </c>
      <c r="H27" s="78">
        <v>0.01</v>
      </c>
      <c r="I27" s="66">
        <v>0</v>
      </c>
      <c r="J27" s="66">
        <v>0</v>
      </c>
      <c r="K27" s="66">
        <v>782103.4</v>
      </c>
      <c r="L27" s="79" t="str">
        <f t="shared" ca="1" si="4"/>
        <v>РКК КИБ от 30.12.2016 №146: классификация во 2 категорию (1%) по рекомендации аудиторов</v>
      </c>
      <c r="M27" s="68">
        <v>2437</v>
      </c>
      <c r="N27" s="68">
        <v>10151</v>
      </c>
      <c r="O27" s="69" t="s">
        <v>298</v>
      </c>
      <c r="P27" s="56" t="b">
        <f t="shared" ca="1" si="6"/>
        <v>0</v>
      </c>
      <c r="Q27" s="56">
        <v>2437</v>
      </c>
      <c r="S27" s="139" t="str">
        <f t="shared" ca="1" si="7"/>
        <v>хорошее</v>
      </c>
      <c r="T27" t="str">
        <f t="shared" ca="1" si="8"/>
        <v/>
      </c>
      <c r="U27" t="b">
        <f t="shared" ca="1" si="9"/>
        <v>1</v>
      </c>
      <c r="V27" s="56" t="str">
        <f t="shared" ca="1" si="10"/>
        <v>РКК КИБ от 30.12.2016 №146: классификация во 2 категорию (1%) по рекомендации аудиторов</v>
      </c>
      <c r="W27" s="56" t="str">
        <f t="shared" ca="1" si="11"/>
        <v/>
      </c>
      <c r="X27" s="56" t="str">
        <f t="shared" ca="1" si="12"/>
        <v/>
      </c>
      <c r="Y27" s="56" t="str">
        <f t="shared" ca="1" si="13"/>
        <v>к/с от 19.12.2012 №701912121</v>
      </c>
      <c r="Z27" s="56" t="str">
        <f t="shared" ca="1" si="14"/>
        <v/>
      </c>
      <c r="AA27" s="56" t="str">
        <f t="shared" ca="1" si="15"/>
        <v/>
      </c>
      <c r="AB27" s="56" t="s">
        <v>7257</v>
      </c>
    </row>
    <row r="28" spans="1:28" ht="26.4" x14ac:dyDescent="0.25">
      <c r="A28" s="64" t="s">
        <v>1621</v>
      </c>
      <c r="B28" s="64" t="s">
        <v>662</v>
      </c>
      <c r="C28" s="65" t="s">
        <v>139</v>
      </c>
      <c r="D28" s="66">
        <v>9024270</v>
      </c>
      <c r="E28" s="76" t="str">
        <f t="shared" ca="1" si="2"/>
        <v>хорошее</v>
      </c>
      <c r="F28" s="161" t="str">
        <f t="shared" ca="1" si="3"/>
        <v>хорошее</v>
      </c>
      <c r="G28" s="67">
        <v>2</v>
      </c>
      <c r="H28" s="78">
        <v>0.01</v>
      </c>
      <c r="I28" s="66">
        <v>0</v>
      </c>
      <c r="J28" s="66">
        <v>0</v>
      </c>
      <c r="K28" s="66">
        <v>90242.7</v>
      </c>
      <c r="L28" s="79" t="str">
        <f t="shared" ca="1" si="4"/>
        <v>РКК КИБ от 30.12.2016 №146: классификация во 2 категорию (1%) по рекомендации аудиторов</v>
      </c>
      <c r="M28" s="68">
        <v>2437</v>
      </c>
      <c r="N28" s="68">
        <v>10157</v>
      </c>
      <c r="O28" s="69" t="s">
        <v>298</v>
      </c>
      <c r="P28" s="56" t="b">
        <f t="shared" ca="1" si="6"/>
        <v>0</v>
      </c>
      <c r="Q28" s="56">
        <v>2437</v>
      </c>
      <c r="S28" s="139" t="str">
        <f t="shared" ca="1" si="7"/>
        <v>хорошее</v>
      </c>
      <c r="T28" t="str">
        <f t="shared" ca="1" si="8"/>
        <v/>
      </c>
      <c r="U28" t="b">
        <f t="shared" ca="1" si="9"/>
        <v>1</v>
      </c>
      <c r="V28" s="56" t="str">
        <f t="shared" ca="1" si="10"/>
        <v>РКК КИБ от 30.12.2016 №146: классификация во 2 категорию (1%) по рекомендации аудиторов</v>
      </c>
      <c r="W28" s="56" t="str">
        <f t="shared" ca="1" si="11"/>
        <v/>
      </c>
      <c r="X28" s="56" t="str">
        <f t="shared" ca="1" si="12"/>
        <v/>
      </c>
      <c r="Y28" s="56" t="str">
        <f t="shared" ca="1" si="13"/>
        <v>к/с от 17.04.2013 №79233747</v>
      </c>
      <c r="Z28" s="56" t="str">
        <f t="shared" ca="1" si="14"/>
        <v/>
      </c>
      <c r="AA28" s="56" t="str">
        <f t="shared" ca="1" si="15"/>
        <v/>
      </c>
      <c r="AB28" s="56" t="s">
        <v>7344</v>
      </c>
    </row>
    <row r="29" spans="1:28" ht="26.4" x14ac:dyDescent="0.25">
      <c r="A29" s="64" t="s">
        <v>1621</v>
      </c>
      <c r="B29" s="64" t="s">
        <v>663</v>
      </c>
      <c r="C29" s="65" t="s">
        <v>25</v>
      </c>
      <c r="D29" s="66">
        <v>14112694.880000001</v>
      </c>
      <c r="E29" s="76" t="str">
        <f t="shared" ca="1" si="2"/>
        <v>хорошее</v>
      </c>
      <c r="F29" s="161" t="str">
        <f t="shared" ca="1" si="3"/>
        <v>хорошее</v>
      </c>
      <c r="G29" s="67">
        <v>2</v>
      </c>
      <c r="H29" s="78">
        <v>0.01</v>
      </c>
      <c r="I29" s="66">
        <v>0</v>
      </c>
      <c r="J29" s="66">
        <v>0</v>
      </c>
      <c r="K29" s="66">
        <v>141126.95000000001</v>
      </c>
      <c r="L29" s="79" t="str">
        <f t="shared" ca="1" si="4"/>
        <v>РКК КИБ от 30.12.2016 №146: классификация во 2 категорию (1%) по рекомендации аудиторов</v>
      </c>
      <c r="M29" s="68">
        <v>2437</v>
      </c>
      <c r="N29" s="68">
        <v>10160</v>
      </c>
      <c r="O29" s="69" t="s">
        <v>298</v>
      </c>
      <c r="P29" s="56" t="b">
        <f t="shared" ca="1" si="6"/>
        <v>0</v>
      </c>
      <c r="Q29" s="56">
        <v>2437</v>
      </c>
      <c r="S29" s="139" t="str">
        <f t="shared" ca="1" si="7"/>
        <v>хорошее</v>
      </c>
      <c r="T29" t="str">
        <f t="shared" ca="1" si="8"/>
        <v/>
      </c>
      <c r="U29" t="b">
        <f t="shared" ca="1" si="9"/>
        <v>1</v>
      </c>
      <c r="V29" s="56" t="str">
        <f t="shared" ca="1" si="10"/>
        <v>РКК КИБ от 30.12.2016 №146: классификация во 2 категорию (1%) по рекомендации аудиторов</v>
      </c>
      <c r="W29" s="56" t="str">
        <f t="shared" ca="1" si="11"/>
        <v/>
      </c>
      <c r="X29" s="56" t="str">
        <f t="shared" ca="1" si="12"/>
        <v/>
      </c>
      <c r="Y29" s="56" t="str">
        <f t="shared" ca="1" si="13"/>
        <v>к/с от 18.04.2013 №79233866</v>
      </c>
      <c r="Z29" s="56" t="str">
        <f t="shared" ca="1" si="14"/>
        <v/>
      </c>
      <c r="AA29" s="56" t="str">
        <f t="shared" ca="1" si="15"/>
        <v/>
      </c>
      <c r="AB29" s="56" t="s">
        <v>7345</v>
      </c>
    </row>
    <row r="30" spans="1:28" ht="26.4" x14ac:dyDescent="0.25">
      <c r="A30" s="64" t="s">
        <v>1621</v>
      </c>
      <c r="B30" s="64" t="s">
        <v>600</v>
      </c>
      <c r="C30" s="65" t="s">
        <v>77</v>
      </c>
      <c r="D30" s="66">
        <v>14661250.17</v>
      </c>
      <c r="E30" s="76" t="str">
        <f t="shared" ca="1" si="2"/>
        <v>хорошее</v>
      </c>
      <c r="F30" s="161" t="str">
        <f t="shared" ca="1" si="3"/>
        <v>хорошее</v>
      </c>
      <c r="G30" s="67">
        <v>2</v>
      </c>
      <c r="H30" s="78">
        <v>0.01</v>
      </c>
      <c r="I30" s="66">
        <v>0</v>
      </c>
      <c r="J30" s="66">
        <v>0</v>
      </c>
      <c r="K30" s="66">
        <v>146612.5</v>
      </c>
      <c r="L30" s="79" t="str">
        <f t="shared" ca="1" si="4"/>
        <v>РКК КИБ от 30.12.2016 №146: классификация во 2 категорию (1%) по рекомендации аудиторов</v>
      </c>
      <c r="M30" s="68">
        <v>2437</v>
      </c>
      <c r="N30" s="68">
        <v>10161</v>
      </c>
      <c r="O30" s="69" t="s">
        <v>298</v>
      </c>
      <c r="P30" s="56" t="b">
        <f t="shared" ca="1" si="6"/>
        <v>0</v>
      </c>
      <c r="Q30" s="56">
        <v>2437</v>
      </c>
      <c r="S30" s="139" t="str">
        <f t="shared" ca="1" si="7"/>
        <v>хорошее</v>
      </c>
      <c r="T30" t="str">
        <f t="shared" ca="1" si="8"/>
        <v/>
      </c>
      <c r="U30" t="b">
        <f t="shared" ca="1" si="9"/>
        <v>1</v>
      </c>
      <c r="V30" s="56" t="str">
        <f t="shared" ca="1" si="10"/>
        <v>РКК КИБ от 30.12.2016 №146: классификация во 2 категорию (1%) по рекомендации аудиторов</v>
      </c>
      <c r="W30" s="56" t="str">
        <f t="shared" ca="1" si="11"/>
        <v/>
      </c>
      <c r="X30" s="56" t="str">
        <f t="shared" ca="1" si="12"/>
        <v/>
      </c>
      <c r="Y30" s="56" t="str">
        <f t="shared" ca="1" si="13"/>
        <v>к/с от 24.04.2013 №79234659</v>
      </c>
      <c r="Z30" s="56" t="str">
        <f t="shared" ca="1" si="14"/>
        <v/>
      </c>
      <c r="AA30" s="56" t="str">
        <f t="shared" ca="1" si="15"/>
        <v/>
      </c>
      <c r="AB30" s="56" t="s">
        <v>7246</v>
      </c>
    </row>
    <row r="31" spans="1:28" ht="26.4" x14ac:dyDescent="0.25">
      <c r="A31" s="64" t="s">
        <v>1621</v>
      </c>
      <c r="B31" s="64" t="s">
        <v>626</v>
      </c>
      <c r="C31" s="65" t="s">
        <v>78</v>
      </c>
      <c r="D31" s="66">
        <v>25251712.309999999</v>
      </c>
      <c r="E31" s="76" t="str">
        <f t="shared" ca="1" si="2"/>
        <v>хорошее</v>
      </c>
      <c r="F31" s="161" t="str">
        <f t="shared" ca="1" si="3"/>
        <v>хорошее</v>
      </c>
      <c r="G31" s="67">
        <v>2</v>
      </c>
      <c r="H31" s="78">
        <v>0.01</v>
      </c>
      <c r="I31" s="66">
        <v>0</v>
      </c>
      <c r="J31" s="66">
        <v>0</v>
      </c>
      <c r="K31" s="66">
        <v>252517.12</v>
      </c>
      <c r="L31" s="79" t="str">
        <f t="shared" ca="1" si="4"/>
        <v>РКК КИБ от 30.12.2016 №146: классификация во 2 категорию (1%) по рекомендации аудиторов</v>
      </c>
      <c r="M31" s="68">
        <v>2437</v>
      </c>
      <c r="N31" s="68">
        <v>10162</v>
      </c>
      <c r="O31" s="69" t="s">
        <v>298</v>
      </c>
      <c r="P31" s="56" t="b">
        <f t="shared" ca="1" si="6"/>
        <v>0</v>
      </c>
      <c r="Q31" s="56">
        <v>2437</v>
      </c>
      <c r="S31" s="139" t="str">
        <f t="shared" ca="1" si="7"/>
        <v>хорошее</v>
      </c>
      <c r="T31" t="str">
        <f t="shared" ca="1" si="8"/>
        <v/>
      </c>
      <c r="U31" t="b">
        <f t="shared" ca="1" si="9"/>
        <v>1</v>
      </c>
      <c r="V31" s="56" t="str">
        <f t="shared" ca="1" si="10"/>
        <v>РКК КИБ от 30.12.2016 №146: классификация во 2 категорию (1%) по рекомендации аудиторов</v>
      </c>
      <c r="W31" s="56" t="str">
        <f t="shared" ca="1" si="11"/>
        <v/>
      </c>
      <c r="X31" s="56" t="str">
        <f t="shared" ca="1" si="12"/>
        <v/>
      </c>
      <c r="Y31" s="56" t="str">
        <f t="shared" ca="1" si="13"/>
        <v>к/с от 24.04.2013 №79234661</v>
      </c>
      <c r="Z31" s="56" t="str">
        <f t="shared" ca="1" si="14"/>
        <v/>
      </c>
      <c r="AA31" s="56" t="str">
        <f t="shared" ca="1" si="15"/>
        <v/>
      </c>
      <c r="AB31" s="56" t="s">
        <v>7288</v>
      </c>
    </row>
    <row r="32" spans="1:28" ht="26.4" x14ac:dyDescent="0.25">
      <c r="A32" s="64" t="s">
        <v>1621</v>
      </c>
      <c r="B32" s="64" t="s">
        <v>653</v>
      </c>
      <c r="C32" s="65" t="s">
        <v>79</v>
      </c>
      <c r="D32" s="66">
        <v>13832942.51</v>
      </c>
      <c r="E32" s="76" t="str">
        <f t="shared" ca="1" si="2"/>
        <v>хорошее</v>
      </c>
      <c r="F32" s="161" t="str">
        <f t="shared" ca="1" si="3"/>
        <v>хорошее</v>
      </c>
      <c r="G32" s="67">
        <v>2</v>
      </c>
      <c r="H32" s="78">
        <v>0.01</v>
      </c>
      <c r="I32" s="66">
        <v>0</v>
      </c>
      <c r="J32" s="66">
        <v>0</v>
      </c>
      <c r="K32" s="66">
        <v>138329.43</v>
      </c>
      <c r="L32" s="79" t="str">
        <f t="shared" ca="1" si="4"/>
        <v>РКК КИБ от 30.12.2016 №146: классификация во 2 категорию (1%) по рекомендации аудиторов</v>
      </c>
      <c r="M32" s="68">
        <v>2437</v>
      </c>
      <c r="N32" s="68">
        <v>10163</v>
      </c>
      <c r="O32" s="69" t="s">
        <v>298</v>
      </c>
      <c r="P32" s="56" t="b">
        <f t="shared" ca="1" si="6"/>
        <v>0</v>
      </c>
      <c r="Q32" s="56">
        <v>2437</v>
      </c>
      <c r="S32" s="139" t="str">
        <f t="shared" ca="1" si="7"/>
        <v>хорошее</v>
      </c>
      <c r="T32" t="str">
        <f t="shared" ca="1" si="8"/>
        <v/>
      </c>
      <c r="U32" t="b">
        <f t="shared" ca="1" si="9"/>
        <v>1</v>
      </c>
      <c r="V32" s="56" t="str">
        <f t="shared" ca="1" si="10"/>
        <v>РКК КИБ от 30.12.2016 №146: классификация во 2 категорию (1%) по рекомендации аудиторов</v>
      </c>
      <c r="W32" s="56" t="str">
        <f t="shared" ca="1" si="11"/>
        <v/>
      </c>
      <c r="X32" s="56" t="str">
        <f t="shared" ca="1" si="12"/>
        <v/>
      </c>
      <c r="Y32" s="56" t="str">
        <f t="shared" ca="1" si="13"/>
        <v>к/с от 30.04.2013 №79235452</v>
      </c>
      <c r="Z32" s="56" t="str">
        <f t="shared" ca="1" si="14"/>
        <v/>
      </c>
      <c r="AA32" s="56" t="str">
        <f t="shared" ca="1" si="15"/>
        <v/>
      </c>
      <c r="AB32" s="56" t="s">
        <v>7329</v>
      </c>
    </row>
    <row r="33" spans="1:28" ht="26.4" x14ac:dyDescent="0.25">
      <c r="A33" s="64" t="s">
        <v>1621</v>
      </c>
      <c r="B33" s="64" t="s">
        <v>592</v>
      </c>
      <c r="C33" s="65" t="s">
        <v>80</v>
      </c>
      <c r="D33" s="66">
        <v>20612515.59</v>
      </c>
      <c r="E33" s="76" t="str">
        <f t="shared" ca="1" si="2"/>
        <v>хорошее</v>
      </c>
      <c r="F33" s="161" t="str">
        <f t="shared" ca="1" si="3"/>
        <v>хорошее</v>
      </c>
      <c r="G33" s="67">
        <v>2</v>
      </c>
      <c r="H33" s="78">
        <v>0.01</v>
      </c>
      <c r="I33" s="66">
        <v>0</v>
      </c>
      <c r="J33" s="66">
        <v>0</v>
      </c>
      <c r="K33" s="66">
        <v>206125.16</v>
      </c>
      <c r="L33" s="79" t="str">
        <f t="shared" ca="1" si="4"/>
        <v>РКК КИБ от 30.12.2016 №146: классификация во 2 категорию (1%) по рекомендации аудиторов</v>
      </c>
      <c r="M33" s="68">
        <v>2437</v>
      </c>
      <c r="N33" s="68">
        <v>10164</v>
      </c>
      <c r="O33" s="69" t="s">
        <v>298</v>
      </c>
      <c r="P33" s="56" t="b">
        <f t="shared" ca="1" si="6"/>
        <v>0</v>
      </c>
      <c r="Q33" s="56">
        <v>2437</v>
      </c>
      <c r="S33" s="139" t="str">
        <f t="shared" ca="1" si="7"/>
        <v>хорошее</v>
      </c>
      <c r="T33" t="str">
        <f t="shared" ca="1" si="8"/>
        <v/>
      </c>
      <c r="U33" t="b">
        <f t="shared" ca="1" si="9"/>
        <v>1</v>
      </c>
      <c r="V33" s="56" t="str">
        <f t="shared" ca="1" si="10"/>
        <v>РКК КИБ от 30.12.2016 №146: классификация во 2 категорию (1%) по рекомендации аудиторов</v>
      </c>
      <c r="W33" s="56" t="str">
        <f t="shared" ca="1" si="11"/>
        <v/>
      </c>
      <c r="X33" s="56" t="str">
        <f t="shared" ca="1" si="12"/>
        <v/>
      </c>
      <c r="Y33" s="56" t="str">
        <f t="shared" ca="1" si="13"/>
        <v>к/с от 30.04.2013 №79235453</v>
      </c>
      <c r="Z33" s="56" t="str">
        <f t="shared" ca="1" si="14"/>
        <v/>
      </c>
      <c r="AA33" s="56" t="str">
        <f t="shared" ca="1" si="15"/>
        <v/>
      </c>
      <c r="AB33" s="56" t="s">
        <v>7230</v>
      </c>
    </row>
    <row r="34" spans="1:28" ht="26.4" x14ac:dyDescent="0.25">
      <c r="A34" s="64" t="s">
        <v>1621</v>
      </c>
      <c r="B34" s="64" t="s">
        <v>641</v>
      </c>
      <c r="C34" s="65" t="s">
        <v>81</v>
      </c>
      <c r="D34" s="66">
        <v>3813175.21</v>
      </c>
      <c r="E34" s="76" t="str">
        <f t="shared" ca="1" si="2"/>
        <v>хорошее</v>
      </c>
      <c r="F34" s="161" t="str">
        <f t="shared" ca="1" si="3"/>
        <v>хорошее</v>
      </c>
      <c r="G34" s="67">
        <v>2</v>
      </c>
      <c r="H34" s="78">
        <v>0.01</v>
      </c>
      <c r="I34" s="66">
        <v>0</v>
      </c>
      <c r="J34" s="66">
        <v>0</v>
      </c>
      <c r="K34" s="66">
        <v>38131.75</v>
      </c>
      <c r="L34" s="79" t="str">
        <f t="shared" ca="1" si="4"/>
        <v>РКК КИБ от 30.12.2016 №146: классификация во 2 категорию (1%) по рекомендации аудиторов</v>
      </c>
      <c r="M34" s="68">
        <v>2437</v>
      </c>
      <c r="N34" s="68">
        <v>10166</v>
      </c>
      <c r="O34" s="69" t="s">
        <v>298</v>
      </c>
      <c r="P34" s="56" t="b">
        <f t="shared" ca="1" si="6"/>
        <v>0</v>
      </c>
      <c r="Q34" s="56">
        <v>2437</v>
      </c>
      <c r="S34" s="139" t="str">
        <f t="shared" ca="1" si="7"/>
        <v>хорошее</v>
      </c>
      <c r="T34" t="str">
        <f t="shared" ca="1" si="8"/>
        <v/>
      </c>
      <c r="U34" t="b">
        <f t="shared" ca="1" si="9"/>
        <v>1</v>
      </c>
      <c r="V34" s="56" t="str">
        <f t="shared" ca="1" si="10"/>
        <v>РКК КИБ от 30.12.2016 №146: классификация во 2 категорию (1%) по рекомендации аудиторов</v>
      </c>
      <c r="W34" s="56" t="str">
        <f t="shared" ca="1" si="11"/>
        <v/>
      </c>
      <c r="X34" s="56" t="str">
        <f t="shared" ca="1" si="12"/>
        <v/>
      </c>
      <c r="Y34" s="56" t="str">
        <f t="shared" ca="1" si="13"/>
        <v>к/с от 07.05.2013 №79235882</v>
      </c>
      <c r="Z34" s="56" t="str">
        <f t="shared" ca="1" si="14"/>
        <v/>
      </c>
      <c r="AA34" s="56" t="str">
        <f t="shared" ca="1" si="15"/>
        <v/>
      </c>
      <c r="AB34" s="56" t="s">
        <v>7311</v>
      </c>
    </row>
    <row r="35" spans="1:28" ht="26.4" x14ac:dyDescent="0.25">
      <c r="A35" s="64" t="s">
        <v>1621</v>
      </c>
      <c r="B35" s="64" t="s">
        <v>618</v>
      </c>
      <c r="C35" s="65" t="s">
        <v>356</v>
      </c>
      <c r="D35" s="66">
        <v>3813175.21</v>
      </c>
      <c r="E35" s="76" t="str">
        <f t="shared" ca="1" si="2"/>
        <v>хорошее</v>
      </c>
      <c r="F35" s="161" t="str">
        <f t="shared" ca="1" si="3"/>
        <v>хорошее</v>
      </c>
      <c r="G35" s="67">
        <v>2</v>
      </c>
      <c r="H35" s="78">
        <v>0.01</v>
      </c>
      <c r="I35" s="66">
        <v>0</v>
      </c>
      <c r="J35" s="66">
        <v>0</v>
      </c>
      <c r="K35" s="66">
        <v>38131.75</v>
      </c>
      <c r="L35" s="79" t="str">
        <f t="shared" ca="1" si="4"/>
        <v>РКК КИБ от 30.12.2016 №146: классификация во 2 категорию (1%) по рекомендации аудиторов</v>
      </c>
      <c r="M35" s="68">
        <v>2437</v>
      </c>
      <c r="N35" s="68">
        <v>10168</v>
      </c>
      <c r="O35" s="69" t="s">
        <v>298</v>
      </c>
      <c r="P35" s="56" t="b">
        <f t="shared" ca="1" si="6"/>
        <v>0</v>
      </c>
      <c r="Q35" s="56">
        <v>2437</v>
      </c>
      <c r="S35" s="139" t="str">
        <f t="shared" ca="1" si="7"/>
        <v>хорошее</v>
      </c>
      <c r="T35" t="str">
        <f t="shared" ca="1" si="8"/>
        <v/>
      </c>
      <c r="U35" t="b">
        <f t="shared" ca="1" si="9"/>
        <v>1</v>
      </c>
      <c r="V35" s="56" t="str">
        <f t="shared" ca="1" si="10"/>
        <v>РКК КИБ от 30.12.2016 №146: классификация во 2 категорию (1%) по рекомендации аудиторов</v>
      </c>
      <c r="W35" s="56" t="str">
        <f t="shared" ca="1" si="11"/>
        <v/>
      </c>
      <c r="X35" s="56" t="str">
        <f t="shared" ca="1" si="12"/>
        <v/>
      </c>
      <c r="Y35" s="56" t="str">
        <f t="shared" ca="1" si="13"/>
        <v>к/с от 07.05.2013 №79235884</v>
      </c>
      <c r="Z35" s="56" t="str">
        <f t="shared" ca="1" si="14"/>
        <v/>
      </c>
      <c r="AA35" s="56" t="str">
        <f t="shared" ca="1" si="15"/>
        <v/>
      </c>
      <c r="AB35" s="56" t="s">
        <v>7272</v>
      </c>
    </row>
    <row r="36" spans="1:28" ht="26.4" x14ac:dyDescent="0.25">
      <c r="A36" s="64" t="s">
        <v>1621</v>
      </c>
      <c r="B36" s="64" t="s">
        <v>642</v>
      </c>
      <c r="C36" s="65" t="s">
        <v>357</v>
      </c>
      <c r="D36" s="66">
        <v>5808441.2999999998</v>
      </c>
      <c r="E36" s="76" t="str">
        <f t="shared" ca="1" si="2"/>
        <v>хорошее</v>
      </c>
      <c r="F36" s="161" t="str">
        <f t="shared" ca="1" si="3"/>
        <v>хорошее</v>
      </c>
      <c r="G36" s="67">
        <v>2</v>
      </c>
      <c r="H36" s="78">
        <v>0.01</v>
      </c>
      <c r="I36" s="66">
        <v>0</v>
      </c>
      <c r="J36" s="66">
        <v>0</v>
      </c>
      <c r="K36" s="66">
        <v>58084.41</v>
      </c>
      <c r="L36" s="79" t="str">
        <f t="shared" ca="1" si="4"/>
        <v>РКК КИБ от 30.12.2016 №146: классификация во 2 категорию (1%) по рекомендации аудиторов</v>
      </c>
      <c r="M36" s="68">
        <v>2437</v>
      </c>
      <c r="N36" s="68">
        <v>10169</v>
      </c>
      <c r="O36" s="69" t="s">
        <v>298</v>
      </c>
      <c r="P36" s="56" t="b">
        <f t="shared" ca="1" si="6"/>
        <v>0</v>
      </c>
      <c r="Q36" s="56">
        <v>2437</v>
      </c>
      <c r="S36" s="139" t="str">
        <f t="shared" ca="1" si="7"/>
        <v>хорошее</v>
      </c>
      <c r="T36" t="str">
        <f t="shared" ca="1" si="8"/>
        <v/>
      </c>
      <c r="U36" t="b">
        <f t="shared" ca="1" si="9"/>
        <v>1</v>
      </c>
      <c r="V36" s="56" t="str">
        <f t="shared" ca="1" si="10"/>
        <v>РКК КИБ от 30.12.2016 №146: классификация во 2 категорию (1%) по рекомендации аудиторов</v>
      </c>
      <c r="W36" s="56" t="str">
        <f t="shared" ca="1" si="11"/>
        <v/>
      </c>
      <c r="X36" s="56" t="str">
        <f t="shared" ca="1" si="12"/>
        <v/>
      </c>
      <c r="Y36" s="56" t="str">
        <f t="shared" ca="1" si="13"/>
        <v>к/с от 07.05.2013 №79235907</v>
      </c>
      <c r="Z36" s="56" t="str">
        <f t="shared" ca="1" si="14"/>
        <v/>
      </c>
      <c r="AA36" s="56" t="str">
        <f t="shared" ca="1" si="15"/>
        <v/>
      </c>
      <c r="AB36" s="56" t="s">
        <v>7312</v>
      </c>
    </row>
    <row r="37" spans="1:28" ht="26.4" x14ac:dyDescent="0.25">
      <c r="A37" s="64" t="s">
        <v>1621</v>
      </c>
      <c r="B37" s="64" t="s">
        <v>674</v>
      </c>
      <c r="C37" s="65" t="s">
        <v>358</v>
      </c>
      <c r="D37" s="66">
        <v>6672485.0800000001</v>
      </c>
      <c r="E37" s="76" t="str">
        <f t="shared" ca="1" si="2"/>
        <v>хорошее</v>
      </c>
      <c r="F37" s="161" t="str">
        <f t="shared" ca="1" si="3"/>
        <v>хорошее</v>
      </c>
      <c r="G37" s="67">
        <v>2</v>
      </c>
      <c r="H37" s="78">
        <v>0.01</v>
      </c>
      <c r="I37" s="66">
        <v>0</v>
      </c>
      <c r="J37" s="66">
        <v>0</v>
      </c>
      <c r="K37" s="66">
        <v>66724.850000000006</v>
      </c>
      <c r="L37" s="79" t="str">
        <f t="shared" ca="1" si="4"/>
        <v>РКК КИБ от 30.12.2016 №146: классификация во 2 категорию (1%) по рекомендации аудиторов</v>
      </c>
      <c r="M37" s="68">
        <v>2437</v>
      </c>
      <c r="N37" s="68">
        <v>10170</v>
      </c>
      <c r="O37" s="69" t="s">
        <v>298</v>
      </c>
      <c r="P37" s="56" t="b">
        <f t="shared" ca="1" si="6"/>
        <v>0</v>
      </c>
      <c r="Q37" s="56">
        <v>2437</v>
      </c>
      <c r="S37" s="139" t="str">
        <f t="shared" ca="1" si="7"/>
        <v>хорошее</v>
      </c>
      <c r="T37" t="str">
        <f t="shared" ca="1" si="8"/>
        <v/>
      </c>
      <c r="U37" t="b">
        <f t="shared" ca="1" si="9"/>
        <v>1</v>
      </c>
      <c r="V37" s="56" t="str">
        <f t="shared" ca="1" si="10"/>
        <v>РКК КИБ от 30.12.2016 №146: классификация во 2 категорию (1%) по рекомендации аудиторов</v>
      </c>
      <c r="W37" s="56" t="str">
        <f t="shared" ca="1" si="11"/>
        <v/>
      </c>
      <c r="X37" s="56" t="str">
        <f t="shared" ca="1" si="12"/>
        <v/>
      </c>
      <c r="Y37" s="56" t="str">
        <f t="shared" ca="1" si="13"/>
        <v>к/с от 14.05.2013 №79236471</v>
      </c>
      <c r="Z37" s="56" t="str">
        <f t="shared" ca="1" si="14"/>
        <v/>
      </c>
      <c r="AA37" s="56" t="str">
        <f t="shared" ca="1" si="15"/>
        <v/>
      </c>
      <c r="AB37" s="56" t="s">
        <v>7357</v>
      </c>
    </row>
    <row r="38" spans="1:28" ht="26.4" x14ac:dyDescent="0.25">
      <c r="A38" s="64" t="s">
        <v>1621</v>
      </c>
      <c r="B38" s="64" t="s">
        <v>610</v>
      </c>
      <c r="C38" s="65" t="s">
        <v>359</v>
      </c>
      <c r="D38" s="66">
        <v>7217972.1200000001</v>
      </c>
      <c r="E38" s="76" t="str">
        <f t="shared" ca="1" si="2"/>
        <v>хорошее</v>
      </c>
      <c r="F38" s="161" t="str">
        <f t="shared" ca="1" si="3"/>
        <v>хорошее</v>
      </c>
      <c r="G38" s="67">
        <v>2</v>
      </c>
      <c r="H38" s="78">
        <v>0.01</v>
      </c>
      <c r="I38" s="66">
        <v>0</v>
      </c>
      <c r="J38" s="66">
        <v>0</v>
      </c>
      <c r="K38" s="66">
        <v>72179.72</v>
      </c>
      <c r="L38" s="79" t="str">
        <f t="shared" ca="1" si="4"/>
        <v>РКК КИБ от 30.12.2016 №146: классификация во 2 категорию (1%) по рекомендации аудиторов</v>
      </c>
      <c r="M38" s="68">
        <v>2437</v>
      </c>
      <c r="N38" s="68">
        <v>10171</v>
      </c>
      <c r="O38" s="69" t="s">
        <v>298</v>
      </c>
      <c r="P38" s="56" t="b">
        <f t="shared" ca="1" si="6"/>
        <v>0</v>
      </c>
      <c r="Q38" s="56">
        <v>2437</v>
      </c>
      <c r="S38" s="139" t="str">
        <f t="shared" ca="1" si="7"/>
        <v>хорошее</v>
      </c>
      <c r="T38" t="str">
        <f t="shared" ca="1" si="8"/>
        <v/>
      </c>
      <c r="U38" t="b">
        <f t="shared" ca="1" si="9"/>
        <v>1</v>
      </c>
      <c r="V38" s="56" t="str">
        <f t="shared" ca="1" si="10"/>
        <v>РКК КИБ от 30.12.2016 №146: классификация во 2 категорию (1%) по рекомендации аудиторов</v>
      </c>
      <c r="W38" s="56" t="str">
        <f t="shared" ca="1" si="11"/>
        <v/>
      </c>
      <c r="X38" s="56" t="str">
        <f t="shared" ca="1" si="12"/>
        <v/>
      </c>
      <c r="Y38" s="56" t="str">
        <f t="shared" ca="1" si="13"/>
        <v>к/с от 14.05.2013 №79236481</v>
      </c>
      <c r="Z38" s="56" t="str">
        <f t="shared" ca="1" si="14"/>
        <v/>
      </c>
      <c r="AA38" s="56" t="str">
        <f t="shared" ca="1" si="15"/>
        <v/>
      </c>
      <c r="AB38" s="56" t="s">
        <v>7258</v>
      </c>
    </row>
    <row r="39" spans="1:28" ht="26.4" x14ac:dyDescent="0.25">
      <c r="A39" s="64" t="s">
        <v>1621</v>
      </c>
      <c r="B39" s="64" t="s">
        <v>664</v>
      </c>
      <c r="C39" s="65" t="s">
        <v>360</v>
      </c>
      <c r="D39" s="66">
        <v>7790110.8300000001</v>
      </c>
      <c r="E39" s="76" t="str">
        <f t="shared" ca="1" si="2"/>
        <v>хорошее</v>
      </c>
      <c r="F39" s="161" t="str">
        <f t="shared" ca="1" si="3"/>
        <v>хорошее</v>
      </c>
      <c r="G39" s="67">
        <v>2</v>
      </c>
      <c r="H39" s="78">
        <v>0.01</v>
      </c>
      <c r="I39" s="66">
        <v>0</v>
      </c>
      <c r="J39" s="66">
        <v>0</v>
      </c>
      <c r="K39" s="66">
        <v>77901.11</v>
      </c>
      <c r="L39" s="79" t="str">
        <f t="shared" ca="1" si="4"/>
        <v>РКК КИБ от 30.12.2016 №146: классификация во 2 категорию (1%) по рекомендации аудиторов</v>
      </c>
      <c r="M39" s="68">
        <v>2437</v>
      </c>
      <c r="N39" s="68">
        <v>10173</v>
      </c>
      <c r="O39" s="69" t="s">
        <v>298</v>
      </c>
      <c r="P39" s="56" t="b">
        <f t="shared" ca="1" si="6"/>
        <v>0</v>
      </c>
      <c r="Q39" s="56">
        <v>2437</v>
      </c>
      <c r="S39" s="139" t="str">
        <f t="shared" ca="1" si="7"/>
        <v>хорошее</v>
      </c>
      <c r="T39" t="str">
        <f t="shared" ca="1" si="8"/>
        <v/>
      </c>
      <c r="U39" t="b">
        <f t="shared" ca="1" si="9"/>
        <v>1</v>
      </c>
      <c r="V39" s="56" t="str">
        <f t="shared" ca="1" si="10"/>
        <v>РКК КИБ от 30.12.2016 №146: классификация во 2 категорию (1%) по рекомендации аудиторов</v>
      </c>
      <c r="W39" s="56" t="str">
        <f t="shared" ca="1" si="11"/>
        <v/>
      </c>
      <c r="X39" s="56" t="str">
        <f t="shared" ca="1" si="12"/>
        <v/>
      </c>
      <c r="Y39" s="56" t="str">
        <f t="shared" ca="1" si="13"/>
        <v>к/с от 14.05.2013 №79236472</v>
      </c>
      <c r="Z39" s="56" t="str">
        <f t="shared" ca="1" si="14"/>
        <v/>
      </c>
      <c r="AA39" s="56" t="str">
        <f t="shared" ca="1" si="15"/>
        <v/>
      </c>
      <c r="AB39" s="56" t="s">
        <v>7346</v>
      </c>
    </row>
    <row r="40" spans="1:28" ht="26.4" x14ac:dyDescent="0.25">
      <c r="A40" s="64" t="s">
        <v>1621</v>
      </c>
      <c r="B40" s="64" t="s">
        <v>654</v>
      </c>
      <c r="C40" s="65" t="s">
        <v>361</v>
      </c>
      <c r="D40" s="66">
        <v>17917507.600000001</v>
      </c>
      <c r="E40" s="76" t="str">
        <f t="shared" ca="1" si="2"/>
        <v>хорошее</v>
      </c>
      <c r="F40" s="161" t="str">
        <f t="shared" ca="1" si="3"/>
        <v>хорошее</v>
      </c>
      <c r="G40" s="67">
        <v>2</v>
      </c>
      <c r="H40" s="78">
        <v>0.01</v>
      </c>
      <c r="I40" s="66">
        <v>0</v>
      </c>
      <c r="J40" s="66">
        <v>0</v>
      </c>
      <c r="K40" s="66">
        <v>179175.08</v>
      </c>
      <c r="L40" s="79" t="str">
        <f t="shared" ca="1" si="4"/>
        <v>РКК КИБ от 30.12.2016 №146: классификация во 2 категорию (1%) по рекомендации аудиторов</v>
      </c>
      <c r="M40" s="68">
        <v>2437</v>
      </c>
      <c r="N40" s="68">
        <v>10174</v>
      </c>
      <c r="O40" s="69" t="s">
        <v>298</v>
      </c>
      <c r="P40" s="56" t="b">
        <f t="shared" ca="1" si="6"/>
        <v>0</v>
      </c>
      <c r="Q40" s="56">
        <v>2437</v>
      </c>
      <c r="S40" s="139" t="str">
        <f t="shared" ca="1" si="7"/>
        <v>хорошее</v>
      </c>
      <c r="T40" t="str">
        <f t="shared" ca="1" si="8"/>
        <v/>
      </c>
      <c r="U40" t="b">
        <f t="shared" ca="1" si="9"/>
        <v>1</v>
      </c>
      <c r="V40" s="56" t="str">
        <f t="shared" ca="1" si="10"/>
        <v>РКК КИБ от 30.12.2016 №146: классификация во 2 категорию (1%) по рекомендации аудиторов</v>
      </c>
      <c r="W40" s="56" t="str">
        <f t="shared" ca="1" si="11"/>
        <v/>
      </c>
      <c r="X40" s="56" t="str">
        <f t="shared" ca="1" si="12"/>
        <v/>
      </c>
      <c r="Y40" s="56" t="str">
        <f t="shared" ca="1" si="13"/>
        <v>к/с от 16.05.2013 №79236687</v>
      </c>
      <c r="Z40" s="56" t="str">
        <f t="shared" ca="1" si="14"/>
        <v/>
      </c>
      <c r="AA40" s="56" t="str">
        <f t="shared" ca="1" si="15"/>
        <v/>
      </c>
      <c r="AB40" s="56" t="s">
        <v>7330</v>
      </c>
    </row>
    <row r="41" spans="1:28" ht="26.4" x14ac:dyDescent="0.25">
      <c r="A41" s="64" t="s">
        <v>1621</v>
      </c>
      <c r="B41" s="64" t="s">
        <v>627</v>
      </c>
      <c r="C41" s="65" t="s">
        <v>93</v>
      </c>
      <c r="D41" s="66">
        <v>12256402.539999999</v>
      </c>
      <c r="E41" s="76" t="str">
        <f t="shared" ca="1" si="2"/>
        <v>хорошее</v>
      </c>
      <c r="F41" s="161" t="str">
        <f t="shared" ca="1" si="3"/>
        <v>хорошее</v>
      </c>
      <c r="G41" s="67">
        <v>2</v>
      </c>
      <c r="H41" s="78">
        <v>0.01</v>
      </c>
      <c r="I41" s="66">
        <v>0</v>
      </c>
      <c r="J41" s="66">
        <v>0</v>
      </c>
      <c r="K41" s="66">
        <v>122564.03</v>
      </c>
      <c r="L41" s="79" t="str">
        <f t="shared" ca="1" si="4"/>
        <v>РКК КИБ от 30.12.2016 №146: классификация во 2 категорию (1%) по рекомендации аудиторов</v>
      </c>
      <c r="M41" s="68">
        <v>2437</v>
      </c>
      <c r="N41" s="68">
        <v>10176</v>
      </c>
      <c r="O41" s="69" t="s">
        <v>298</v>
      </c>
      <c r="P41" s="56" t="b">
        <f t="shared" ca="1" si="6"/>
        <v>0</v>
      </c>
      <c r="Q41" s="56">
        <v>2437</v>
      </c>
      <c r="S41" s="139" t="str">
        <f t="shared" ca="1" si="7"/>
        <v>хорошее</v>
      </c>
      <c r="T41" t="str">
        <f t="shared" ca="1" si="8"/>
        <v/>
      </c>
      <c r="U41" t="b">
        <f t="shared" ca="1" si="9"/>
        <v>1</v>
      </c>
      <c r="V41" s="56" t="str">
        <f t="shared" ca="1" si="10"/>
        <v>РКК КИБ от 30.12.2016 №146: классификация во 2 категорию (1%) по рекомендации аудиторов</v>
      </c>
      <c r="W41" s="56" t="str">
        <f t="shared" ca="1" si="11"/>
        <v/>
      </c>
      <c r="X41" s="56" t="str">
        <f t="shared" ca="1" si="12"/>
        <v/>
      </c>
      <c r="Y41" s="56" t="str">
        <f t="shared" ca="1" si="13"/>
        <v>к/с от 07.06.2013 №79240111</v>
      </c>
      <c r="Z41" s="56" t="str">
        <f t="shared" ca="1" si="14"/>
        <v/>
      </c>
      <c r="AA41" s="56" t="str">
        <f t="shared" ca="1" si="15"/>
        <v/>
      </c>
      <c r="AB41" s="56" t="s">
        <v>7289</v>
      </c>
    </row>
    <row r="42" spans="1:28" ht="26.4" x14ac:dyDescent="0.25">
      <c r="A42" s="64" t="s">
        <v>1621</v>
      </c>
      <c r="B42" s="64" t="s">
        <v>611</v>
      </c>
      <c r="C42" s="65" t="s">
        <v>99</v>
      </c>
      <c r="D42" s="66">
        <v>5386767.25</v>
      </c>
      <c r="E42" s="76" t="str">
        <f t="shared" ca="1" si="2"/>
        <v>хорошее</v>
      </c>
      <c r="F42" s="161" t="str">
        <f t="shared" ca="1" si="3"/>
        <v>хорошее</v>
      </c>
      <c r="G42" s="67">
        <v>2</v>
      </c>
      <c r="H42" s="78">
        <v>0.01</v>
      </c>
      <c r="I42" s="66">
        <v>0</v>
      </c>
      <c r="J42" s="66">
        <v>0</v>
      </c>
      <c r="K42" s="66">
        <v>53867.67</v>
      </c>
      <c r="L42" s="79" t="str">
        <f t="shared" ca="1" si="4"/>
        <v>РКК КИБ от 30.12.2016 №146: классификация во 2 категорию (1%) по рекомендации аудиторов</v>
      </c>
      <c r="M42" s="68">
        <v>2437</v>
      </c>
      <c r="N42" s="68">
        <v>10181</v>
      </c>
      <c r="O42" s="69" t="s">
        <v>298</v>
      </c>
      <c r="P42" s="56" t="b">
        <f t="shared" ca="1" si="6"/>
        <v>0</v>
      </c>
      <c r="Q42" s="56">
        <v>2437</v>
      </c>
      <c r="S42" s="139" t="str">
        <f t="shared" ca="1" si="7"/>
        <v>хорошее</v>
      </c>
      <c r="T42" t="str">
        <f t="shared" ca="1" si="8"/>
        <v/>
      </c>
      <c r="U42" t="b">
        <f t="shared" ca="1" si="9"/>
        <v>1</v>
      </c>
      <c r="V42" s="56" t="str">
        <f t="shared" ca="1" si="10"/>
        <v>РКК КИБ от 30.12.2016 №146: классификация во 2 категорию (1%) по рекомендации аудиторов</v>
      </c>
      <c r="W42" s="56" t="str">
        <f t="shared" ca="1" si="11"/>
        <v/>
      </c>
      <c r="X42" s="56" t="str">
        <f t="shared" ca="1" si="12"/>
        <v/>
      </c>
      <c r="Y42" s="56" t="str">
        <f t="shared" ca="1" si="13"/>
        <v>к/с от 03.07.2013 №79243674</v>
      </c>
      <c r="Z42" s="56" t="str">
        <f t="shared" ca="1" si="14"/>
        <v/>
      </c>
      <c r="AA42" s="56" t="str">
        <f t="shared" ca="1" si="15"/>
        <v/>
      </c>
      <c r="AB42" s="56" t="s">
        <v>7259</v>
      </c>
    </row>
    <row r="43" spans="1:28" ht="26.4" x14ac:dyDescent="0.25">
      <c r="A43" s="64" t="s">
        <v>1621</v>
      </c>
      <c r="B43" s="64" t="s">
        <v>633</v>
      </c>
      <c r="C43" s="65" t="s">
        <v>100</v>
      </c>
      <c r="D43" s="66">
        <v>3882000.31</v>
      </c>
      <c r="E43" s="76" t="str">
        <f t="shared" ca="1" si="2"/>
        <v>хорошее</v>
      </c>
      <c r="F43" s="161" t="str">
        <f t="shared" ca="1" si="3"/>
        <v>хорошее</v>
      </c>
      <c r="G43" s="67">
        <v>2</v>
      </c>
      <c r="H43" s="78">
        <v>0.01</v>
      </c>
      <c r="I43" s="66">
        <v>0</v>
      </c>
      <c r="J43" s="66">
        <v>0</v>
      </c>
      <c r="K43" s="66">
        <v>38820</v>
      </c>
      <c r="L43" s="79" t="str">
        <f t="shared" ca="1" si="4"/>
        <v>РКК КИБ от 30.12.2016 №146: классификация во 2 категорию (1%) по рекомендации аудиторов</v>
      </c>
      <c r="M43" s="68">
        <v>2437</v>
      </c>
      <c r="N43" s="68">
        <v>10182</v>
      </c>
      <c r="O43" s="69" t="s">
        <v>298</v>
      </c>
      <c r="P43" s="56" t="b">
        <f t="shared" ca="1" si="6"/>
        <v>0</v>
      </c>
      <c r="Q43" s="56">
        <v>2437</v>
      </c>
      <c r="S43" s="139" t="str">
        <f t="shared" ca="1" si="7"/>
        <v>хорошее</v>
      </c>
      <c r="T43" t="str">
        <f t="shared" ca="1" si="8"/>
        <v/>
      </c>
      <c r="U43" t="b">
        <f t="shared" ca="1" si="9"/>
        <v>1</v>
      </c>
      <c r="V43" s="56" t="str">
        <f t="shared" ca="1" si="10"/>
        <v>РКК КИБ от 30.12.2016 №146: классификация во 2 категорию (1%) по рекомендации аудиторов</v>
      </c>
      <c r="W43" s="56" t="str">
        <f t="shared" ca="1" si="11"/>
        <v/>
      </c>
      <c r="X43" s="56" t="str">
        <f t="shared" ca="1" si="12"/>
        <v/>
      </c>
      <c r="Y43" s="56" t="str">
        <f t="shared" ca="1" si="13"/>
        <v>к/с от 05.07.2013 №79244058</v>
      </c>
      <c r="Z43" s="56" t="str">
        <f t="shared" ca="1" si="14"/>
        <v/>
      </c>
      <c r="AA43" s="56" t="str">
        <f t="shared" ca="1" si="15"/>
        <v/>
      </c>
      <c r="AB43" s="56" t="s">
        <v>7299</v>
      </c>
    </row>
    <row r="44" spans="1:28" ht="26.4" x14ac:dyDescent="0.25">
      <c r="A44" s="64" t="s">
        <v>1621</v>
      </c>
      <c r="B44" s="64" t="s">
        <v>601</v>
      </c>
      <c r="C44" s="65" t="s">
        <v>101</v>
      </c>
      <c r="D44" s="66">
        <v>22369901.93</v>
      </c>
      <c r="E44" s="76" t="str">
        <f t="shared" ca="1" si="2"/>
        <v>хорошее</v>
      </c>
      <c r="F44" s="161" t="str">
        <f t="shared" ca="1" si="3"/>
        <v>хорошее</v>
      </c>
      <c r="G44" s="67">
        <v>2</v>
      </c>
      <c r="H44" s="78">
        <v>0.01</v>
      </c>
      <c r="I44" s="66">
        <v>0</v>
      </c>
      <c r="J44" s="66">
        <v>0</v>
      </c>
      <c r="K44" s="66">
        <v>223699.02</v>
      </c>
      <c r="L44" s="79" t="str">
        <f t="shared" ca="1" si="4"/>
        <v>РКК КИБ от 30.12.2016 №146: классификация во 2 категорию (1%) по рекомендации аудиторов</v>
      </c>
      <c r="M44" s="68">
        <v>2437</v>
      </c>
      <c r="N44" s="68">
        <v>10184</v>
      </c>
      <c r="O44" s="69" t="s">
        <v>298</v>
      </c>
      <c r="P44" s="56" t="b">
        <f t="shared" ca="1" si="6"/>
        <v>0</v>
      </c>
      <c r="Q44" s="56">
        <v>2437</v>
      </c>
      <c r="S44" s="139" t="str">
        <f t="shared" ca="1" si="7"/>
        <v>хорошее</v>
      </c>
      <c r="T44" t="str">
        <f t="shared" ca="1" si="8"/>
        <v/>
      </c>
      <c r="U44" t="b">
        <f t="shared" ca="1" si="9"/>
        <v>1</v>
      </c>
      <c r="V44" s="56" t="str">
        <f t="shared" ca="1" si="10"/>
        <v>РКК КИБ от 30.12.2016 №146: классификация во 2 категорию (1%) по рекомендации аудиторов</v>
      </c>
      <c r="W44" s="56" t="str">
        <f t="shared" ca="1" si="11"/>
        <v/>
      </c>
      <c r="X44" s="56" t="str">
        <f t="shared" ca="1" si="12"/>
        <v/>
      </c>
      <c r="Y44" s="56" t="str">
        <f t="shared" ca="1" si="13"/>
        <v>к/с от 05.07.2013 №79244057</v>
      </c>
      <c r="Z44" s="56" t="str">
        <f t="shared" ca="1" si="14"/>
        <v/>
      </c>
      <c r="AA44" s="56" t="str">
        <f t="shared" ca="1" si="15"/>
        <v/>
      </c>
      <c r="AB44" s="56" t="s">
        <v>7247</v>
      </c>
    </row>
    <row r="45" spans="1:28" ht="26.4" x14ac:dyDescent="0.25">
      <c r="A45" s="64" t="s">
        <v>1621</v>
      </c>
      <c r="B45" s="64" t="s">
        <v>602</v>
      </c>
      <c r="C45" s="65" t="s">
        <v>259</v>
      </c>
      <c r="D45" s="66">
        <v>13196851.800000001</v>
      </c>
      <c r="E45" s="76" t="str">
        <f t="shared" ca="1" si="2"/>
        <v>хорошее</v>
      </c>
      <c r="F45" s="161" t="str">
        <f t="shared" ca="1" si="3"/>
        <v>хорошее</v>
      </c>
      <c r="G45" s="67">
        <v>2</v>
      </c>
      <c r="H45" s="78">
        <v>0.01</v>
      </c>
      <c r="I45" s="66">
        <v>0</v>
      </c>
      <c r="J45" s="66">
        <v>0</v>
      </c>
      <c r="K45" s="66">
        <v>131968.51999999999</v>
      </c>
      <c r="L45" s="79" t="str">
        <f t="shared" ca="1" si="4"/>
        <v>РКК КИБ от 30.12.2016 №146: классификация во 2 категорию (1%) по рекомендации аудиторов</v>
      </c>
      <c r="M45" s="68">
        <v>2437</v>
      </c>
      <c r="N45" s="68">
        <v>10187</v>
      </c>
      <c r="O45" s="69" t="s">
        <v>298</v>
      </c>
      <c r="P45" s="56" t="b">
        <f t="shared" ca="1" si="6"/>
        <v>0</v>
      </c>
      <c r="Q45" s="56">
        <v>2437</v>
      </c>
      <c r="S45" s="139" t="str">
        <f t="shared" ca="1" si="7"/>
        <v>хорошее</v>
      </c>
      <c r="T45" t="str">
        <f t="shared" ca="1" si="8"/>
        <v/>
      </c>
      <c r="U45" t="b">
        <f t="shared" ca="1" si="9"/>
        <v>1</v>
      </c>
      <c r="V45" s="56" t="str">
        <f t="shared" ca="1" si="10"/>
        <v>РКК КИБ от 30.12.2016 №146: классификация во 2 категорию (1%) по рекомендации аудиторов</v>
      </c>
      <c r="W45" s="56" t="str">
        <f t="shared" ca="1" si="11"/>
        <v/>
      </c>
      <c r="X45" s="56" t="str">
        <f t="shared" ca="1" si="12"/>
        <v/>
      </c>
      <c r="Y45" s="56" t="str">
        <f t="shared" ca="1" si="13"/>
        <v>к/с от 15.07.2013 №79245436</v>
      </c>
      <c r="Z45" s="56" t="str">
        <f t="shared" ca="1" si="14"/>
        <v/>
      </c>
      <c r="AA45" s="56" t="str">
        <f t="shared" ca="1" si="15"/>
        <v/>
      </c>
      <c r="AB45" s="56" t="s">
        <v>7248</v>
      </c>
    </row>
    <row r="46" spans="1:28" ht="26.4" x14ac:dyDescent="0.25">
      <c r="A46" s="64" t="s">
        <v>1621</v>
      </c>
      <c r="B46" s="64" t="s">
        <v>655</v>
      </c>
      <c r="C46" s="65" t="s">
        <v>394</v>
      </c>
      <c r="D46" s="66">
        <v>10311191.060000001</v>
      </c>
      <c r="E46" s="76" t="str">
        <f t="shared" ca="1" si="2"/>
        <v>хорошее</v>
      </c>
      <c r="F46" s="161" t="str">
        <f t="shared" ca="1" si="3"/>
        <v>хорошее</v>
      </c>
      <c r="G46" s="67">
        <v>2</v>
      </c>
      <c r="H46" s="78">
        <v>0.01</v>
      </c>
      <c r="I46" s="66">
        <v>0</v>
      </c>
      <c r="J46" s="66">
        <v>0</v>
      </c>
      <c r="K46" s="66">
        <v>103111.91</v>
      </c>
      <c r="L46" s="79" t="str">
        <f t="shared" ca="1" si="4"/>
        <v>РКК КИБ от 30.12.2016 №146: классификация во 2 категорию (1%) по рекомендации аудиторов</v>
      </c>
      <c r="M46" s="68">
        <v>2437</v>
      </c>
      <c r="N46" s="68">
        <v>10189</v>
      </c>
      <c r="O46" s="69" t="s">
        <v>298</v>
      </c>
      <c r="P46" s="56" t="b">
        <f t="shared" ca="1" si="6"/>
        <v>0</v>
      </c>
      <c r="Q46" s="56">
        <v>2437</v>
      </c>
      <c r="S46" s="139" t="str">
        <f t="shared" ca="1" si="7"/>
        <v>хорошее</v>
      </c>
      <c r="T46" t="str">
        <f t="shared" ca="1" si="8"/>
        <v/>
      </c>
      <c r="U46" t="b">
        <f t="shared" ca="1" si="9"/>
        <v>1</v>
      </c>
      <c r="V46" s="56" t="str">
        <f t="shared" ca="1" si="10"/>
        <v>РКК КИБ от 30.12.2016 №146: классификация во 2 категорию (1%) по рекомендации аудиторов</v>
      </c>
      <c r="W46" s="56" t="str">
        <f t="shared" ca="1" si="11"/>
        <v/>
      </c>
      <c r="X46" s="56" t="str">
        <f t="shared" ca="1" si="12"/>
        <v/>
      </c>
      <c r="Y46" s="56" t="str">
        <f t="shared" ca="1" si="13"/>
        <v>к/с от 17.07.2013 №79245844</v>
      </c>
      <c r="Z46" s="56" t="str">
        <f t="shared" ca="1" si="14"/>
        <v/>
      </c>
      <c r="AA46" s="56" t="str">
        <f t="shared" ca="1" si="15"/>
        <v/>
      </c>
      <c r="AB46" s="56" t="s">
        <v>7331</v>
      </c>
    </row>
    <row r="47" spans="1:28" ht="26.4" x14ac:dyDescent="0.25">
      <c r="A47" s="64" t="s">
        <v>1621</v>
      </c>
      <c r="B47" s="64" t="s">
        <v>593</v>
      </c>
      <c r="C47" s="65" t="s">
        <v>395</v>
      </c>
      <c r="D47" s="66">
        <v>24970636.379999999</v>
      </c>
      <c r="E47" s="76" t="str">
        <f t="shared" ca="1" si="2"/>
        <v>хорошее</v>
      </c>
      <c r="F47" s="161" t="str">
        <f t="shared" ca="1" si="3"/>
        <v>хорошее</v>
      </c>
      <c r="G47" s="67">
        <v>2</v>
      </c>
      <c r="H47" s="78">
        <v>0.01</v>
      </c>
      <c r="I47" s="66">
        <v>0</v>
      </c>
      <c r="J47" s="66">
        <v>0</v>
      </c>
      <c r="K47" s="66">
        <v>249706.36</v>
      </c>
      <c r="L47" s="79" t="str">
        <f t="shared" ca="1" si="4"/>
        <v>РКК КИБ от 30.12.2016 №146: классификация во 2 категорию (1%) по рекомендации аудиторов</v>
      </c>
      <c r="M47" s="68">
        <v>2437</v>
      </c>
      <c r="N47" s="68">
        <v>10190</v>
      </c>
      <c r="O47" s="69" t="s">
        <v>298</v>
      </c>
      <c r="P47" s="56" t="b">
        <f t="shared" ca="1" si="6"/>
        <v>0</v>
      </c>
      <c r="Q47" s="56">
        <v>2437</v>
      </c>
      <c r="S47" s="139" t="str">
        <f t="shared" ca="1" si="7"/>
        <v>хорошее</v>
      </c>
      <c r="T47" t="str">
        <f t="shared" ca="1" si="8"/>
        <v/>
      </c>
      <c r="U47" t="b">
        <f t="shared" ca="1" si="9"/>
        <v>1</v>
      </c>
      <c r="V47" s="56" t="str">
        <f t="shared" ca="1" si="10"/>
        <v>РКК КИБ от 30.12.2016 №146: классификация во 2 категорию (1%) по рекомендации аудиторов</v>
      </c>
      <c r="W47" s="56" t="str">
        <f t="shared" ca="1" si="11"/>
        <v/>
      </c>
      <c r="X47" s="56" t="str">
        <f t="shared" ca="1" si="12"/>
        <v/>
      </c>
      <c r="Y47" s="56" t="str">
        <f t="shared" ca="1" si="13"/>
        <v>к/с от 17.07.2013 №79245845</v>
      </c>
      <c r="Z47" s="56" t="str">
        <f t="shared" ca="1" si="14"/>
        <v/>
      </c>
      <c r="AA47" s="56" t="str">
        <f t="shared" ca="1" si="15"/>
        <v/>
      </c>
      <c r="AB47" s="56" t="s">
        <v>7231</v>
      </c>
    </row>
    <row r="48" spans="1:28" ht="26.4" x14ac:dyDescent="0.25">
      <c r="A48" s="64" t="s">
        <v>1621</v>
      </c>
      <c r="B48" s="64" t="s">
        <v>645</v>
      </c>
      <c r="C48" s="65" t="s">
        <v>214</v>
      </c>
      <c r="D48" s="66">
        <v>11444037.76</v>
      </c>
      <c r="E48" s="76" t="str">
        <f t="shared" ca="1" si="2"/>
        <v>хорошее</v>
      </c>
      <c r="F48" s="161" t="str">
        <f t="shared" ca="1" si="3"/>
        <v>хорошее</v>
      </c>
      <c r="G48" s="67">
        <v>2</v>
      </c>
      <c r="H48" s="78">
        <v>0.01</v>
      </c>
      <c r="I48" s="66">
        <v>0</v>
      </c>
      <c r="J48" s="66">
        <v>0</v>
      </c>
      <c r="K48" s="66">
        <v>114440.38</v>
      </c>
      <c r="L48" s="79" t="str">
        <f t="shared" ca="1" si="4"/>
        <v>РКК КИБ от 30.12.2016 №146: классификация во 2 категорию (1%) по рекомендации аудиторов</v>
      </c>
      <c r="M48" s="68">
        <v>2437</v>
      </c>
      <c r="N48" s="68">
        <v>10192</v>
      </c>
      <c r="O48" s="69" t="s">
        <v>298</v>
      </c>
      <c r="P48" s="56" t="b">
        <f t="shared" ca="1" si="6"/>
        <v>0</v>
      </c>
      <c r="Q48" s="56">
        <v>2437</v>
      </c>
      <c r="S48" s="139" t="str">
        <f t="shared" ca="1" si="7"/>
        <v>хорошее</v>
      </c>
      <c r="T48" t="str">
        <f t="shared" ca="1" si="8"/>
        <v/>
      </c>
      <c r="U48" t="b">
        <f t="shared" ca="1" si="9"/>
        <v>1</v>
      </c>
      <c r="V48" s="56" t="str">
        <f t="shared" ca="1" si="10"/>
        <v>РКК КИБ от 30.12.2016 №146: классификация во 2 категорию (1%) по рекомендации аудиторов</v>
      </c>
      <c r="W48" s="56" t="str">
        <f t="shared" ca="1" si="11"/>
        <v/>
      </c>
      <c r="X48" s="56" t="str">
        <f t="shared" ca="1" si="12"/>
        <v/>
      </c>
      <c r="Y48" s="56" t="str">
        <f t="shared" ca="1" si="13"/>
        <v>к/с от 23.07.2013 №79246646</v>
      </c>
      <c r="Z48" s="56" t="str">
        <f t="shared" ca="1" si="14"/>
        <v/>
      </c>
      <c r="AA48" s="56" t="str">
        <f t="shared" ca="1" si="15"/>
        <v/>
      </c>
      <c r="AB48" s="56" t="s">
        <v>7313</v>
      </c>
    </row>
    <row r="49" spans="1:28" ht="26.4" x14ac:dyDescent="0.25">
      <c r="A49" s="64" t="s">
        <v>1621</v>
      </c>
      <c r="B49" s="64" t="s">
        <v>675</v>
      </c>
      <c r="C49" s="65" t="s">
        <v>215</v>
      </c>
      <c r="D49" s="66">
        <v>29992702.800000001</v>
      </c>
      <c r="E49" s="76" t="str">
        <f t="shared" ca="1" si="2"/>
        <v>хорошее</v>
      </c>
      <c r="F49" s="161" t="str">
        <f t="shared" ca="1" si="3"/>
        <v>хорошее</v>
      </c>
      <c r="G49" s="67">
        <v>2</v>
      </c>
      <c r="H49" s="78">
        <v>0.01</v>
      </c>
      <c r="I49" s="66">
        <v>0</v>
      </c>
      <c r="J49" s="66">
        <v>0</v>
      </c>
      <c r="K49" s="66">
        <v>299927.03000000003</v>
      </c>
      <c r="L49" s="79" t="str">
        <f t="shared" ca="1" si="4"/>
        <v>РКК КИБ от 30.12.2016 №146: классификация во 2 категорию (1%) по рекомендации аудиторов</v>
      </c>
      <c r="M49" s="68">
        <v>2437</v>
      </c>
      <c r="N49" s="68">
        <v>10193</v>
      </c>
      <c r="O49" s="69" t="s">
        <v>298</v>
      </c>
      <c r="P49" s="56" t="b">
        <f t="shared" ca="1" si="6"/>
        <v>0</v>
      </c>
      <c r="Q49" s="56">
        <v>2437</v>
      </c>
      <c r="S49" s="139" t="str">
        <f t="shared" ca="1" si="7"/>
        <v>хорошее</v>
      </c>
      <c r="T49" t="str">
        <f t="shared" ca="1" si="8"/>
        <v/>
      </c>
      <c r="U49" t="b">
        <f t="shared" ca="1" si="9"/>
        <v>1</v>
      </c>
      <c r="V49" s="56" t="str">
        <f t="shared" ca="1" si="10"/>
        <v>РКК КИБ от 30.12.2016 №146: классификация во 2 категорию (1%) по рекомендации аудиторов</v>
      </c>
      <c r="W49" s="56" t="str">
        <f t="shared" ca="1" si="11"/>
        <v/>
      </c>
      <c r="X49" s="56" t="str">
        <f t="shared" ca="1" si="12"/>
        <v/>
      </c>
      <c r="Y49" s="56" t="str">
        <f t="shared" ca="1" si="13"/>
        <v>к/с от 23.07.2013 №79246647</v>
      </c>
      <c r="Z49" s="56" t="str">
        <f t="shared" ca="1" si="14"/>
        <v/>
      </c>
      <c r="AA49" s="56" t="str">
        <f t="shared" ca="1" si="15"/>
        <v/>
      </c>
      <c r="AB49" s="56" t="s">
        <v>7358</v>
      </c>
    </row>
    <row r="50" spans="1:28" ht="26.4" x14ac:dyDescent="0.25">
      <c r="A50" s="64" t="s">
        <v>1621</v>
      </c>
      <c r="B50" s="64" t="s">
        <v>612</v>
      </c>
      <c r="C50" s="65" t="s">
        <v>542</v>
      </c>
      <c r="D50" s="66">
        <v>14495444.25</v>
      </c>
      <c r="E50" s="76" t="str">
        <f t="shared" ca="1" si="2"/>
        <v>хорошее</v>
      </c>
      <c r="F50" s="161" t="str">
        <f t="shared" ca="1" si="3"/>
        <v>хорошее</v>
      </c>
      <c r="G50" s="67">
        <v>2</v>
      </c>
      <c r="H50" s="78">
        <v>0.01</v>
      </c>
      <c r="I50" s="66">
        <v>0</v>
      </c>
      <c r="J50" s="66">
        <v>0</v>
      </c>
      <c r="K50" s="66">
        <v>144954.44</v>
      </c>
      <c r="L50" s="79" t="str">
        <f t="shared" ca="1" si="4"/>
        <v>РКК КИБ от 30.12.2016 №146: классификация во 2 категорию (1%) по рекомендации аудиторов</v>
      </c>
      <c r="M50" s="68">
        <v>2437</v>
      </c>
      <c r="N50" s="68">
        <v>10194</v>
      </c>
      <c r="O50" s="69" t="s">
        <v>298</v>
      </c>
      <c r="P50" s="56" t="b">
        <f t="shared" ca="1" si="6"/>
        <v>0</v>
      </c>
      <c r="Q50" s="56">
        <v>2437</v>
      </c>
      <c r="S50" s="139" t="str">
        <f t="shared" ca="1" si="7"/>
        <v>хорошее</v>
      </c>
      <c r="T50" t="str">
        <f t="shared" ca="1" si="8"/>
        <v/>
      </c>
      <c r="U50" t="b">
        <f t="shared" ca="1" si="9"/>
        <v>1</v>
      </c>
      <c r="V50" s="56" t="str">
        <f t="shared" ca="1" si="10"/>
        <v>РКК КИБ от 30.12.2016 №146: классификация во 2 категорию (1%) по рекомендации аудиторов</v>
      </c>
      <c r="W50" s="56" t="str">
        <f t="shared" ca="1" si="11"/>
        <v/>
      </c>
      <c r="X50" s="56" t="str">
        <f t="shared" ca="1" si="12"/>
        <v/>
      </c>
      <c r="Y50" s="56" t="str">
        <f t="shared" ca="1" si="13"/>
        <v>к/с от 24.07.2013 №79246958</v>
      </c>
      <c r="Z50" s="56" t="str">
        <f t="shared" ca="1" si="14"/>
        <v/>
      </c>
      <c r="AA50" s="56" t="str">
        <f t="shared" ca="1" si="15"/>
        <v/>
      </c>
      <c r="AB50" s="56" t="s">
        <v>7260</v>
      </c>
    </row>
    <row r="51" spans="1:28" ht="26.4" x14ac:dyDescent="0.25">
      <c r="A51" s="64" t="s">
        <v>1621</v>
      </c>
      <c r="B51" s="64" t="s">
        <v>628</v>
      </c>
      <c r="C51" s="65" t="s">
        <v>169</v>
      </c>
      <c r="D51" s="66">
        <v>14808827.07</v>
      </c>
      <c r="E51" s="76" t="str">
        <f t="shared" ca="1" si="2"/>
        <v>хорошее</v>
      </c>
      <c r="F51" s="161" t="str">
        <f t="shared" ca="1" si="3"/>
        <v>хорошее</v>
      </c>
      <c r="G51" s="67">
        <v>2</v>
      </c>
      <c r="H51" s="78">
        <v>0.01</v>
      </c>
      <c r="I51" s="66">
        <v>0</v>
      </c>
      <c r="J51" s="66">
        <v>0</v>
      </c>
      <c r="K51" s="66">
        <v>148088.26999999999</v>
      </c>
      <c r="L51" s="79" t="str">
        <f t="shared" ca="1" si="4"/>
        <v>РКК КИБ от 30.12.2016 №146: классификация во 2 категорию (1%) по рекомендации аудиторов</v>
      </c>
      <c r="M51" s="68">
        <v>2437</v>
      </c>
      <c r="N51" s="68">
        <v>10196</v>
      </c>
      <c r="O51" s="69" t="s">
        <v>298</v>
      </c>
      <c r="P51" s="56" t="b">
        <f t="shared" ca="1" si="6"/>
        <v>0</v>
      </c>
      <c r="Q51" s="56">
        <v>2437</v>
      </c>
      <c r="S51" s="139" t="str">
        <f t="shared" ca="1" si="7"/>
        <v>хорошее</v>
      </c>
      <c r="T51" t="str">
        <f t="shared" ca="1" si="8"/>
        <v/>
      </c>
      <c r="U51" t="b">
        <f t="shared" ca="1" si="9"/>
        <v>1</v>
      </c>
      <c r="V51" s="56" t="str">
        <f t="shared" ca="1" si="10"/>
        <v>РКК КИБ от 30.12.2016 №146: классификация во 2 категорию (1%) по рекомендации аудиторов</v>
      </c>
      <c r="W51" s="56" t="str">
        <f t="shared" ca="1" si="11"/>
        <v/>
      </c>
      <c r="X51" s="56" t="str">
        <f t="shared" ca="1" si="12"/>
        <v/>
      </c>
      <c r="Y51" s="56" t="str">
        <f t="shared" ca="1" si="13"/>
        <v>к/с от 31.07.2013 №79247997</v>
      </c>
      <c r="Z51" s="56" t="str">
        <f t="shared" ca="1" si="14"/>
        <v/>
      </c>
      <c r="AA51" s="56" t="str">
        <f t="shared" ca="1" si="15"/>
        <v/>
      </c>
      <c r="AB51" s="56" t="s">
        <v>7290</v>
      </c>
    </row>
    <row r="52" spans="1:28" ht="26.4" x14ac:dyDescent="0.25">
      <c r="A52" s="64" t="s">
        <v>1621</v>
      </c>
      <c r="B52" s="64" t="s">
        <v>646</v>
      </c>
      <c r="C52" s="65" t="s">
        <v>16</v>
      </c>
      <c r="D52" s="66">
        <v>8441663.1300000008</v>
      </c>
      <c r="E52" s="76" t="str">
        <f t="shared" ca="1" si="2"/>
        <v>хорошее</v>
      </c>
      <c r="F52" s="161" t="str">
        <f t="shared" ca="1" si="3"/>
        <v>хорошее</v>
      </c>
      <c r="G52" s="67">
        <v>2</v>
      </c>
      <c r="H52" s="78">
        <v>0.01</v>
      </c>
      <c r="I52" s="66">
        <v>0</v>
      </c>
      <c r="J52" s="66">
        <v>0</v>
      </c>
      <c r="K52" s="66">
        <v>84416.63</v>
      </c>
      <c r="L52" s="79" t="str">
        <f t="shared" ca="1" si="4"/>
        <v>РКК КИБ от 30.12.2016 №146: классификация во 2 категорию (1%) по рекомендации аудиторов</v>
      </c>
      <c r="M52" s="68">
        <v>2437</v>
      </c>
      <c r="N52" s="68">
        <v>10199</v>
      </c>
      <c r="O52" s="69" t="s">
        <v>298</v>
      </c>
      <c r="P52" s="56" t="b">
        <f t="shared" ca="1" si="6"/>
        <v>0</v>
      </c>
      <c r="Q52" s="56">
        <v>2437</v>
      </c>
      <c r="S52" s="139" t="str">
        <f t="shared" ca="1" si="7"/>
        <v>хорошее</v>
      </c>
      <c r="T52" t="str">
        <f t="shared" ca="1" si="8"/>
        <v/>
      </c>
      <c r="U52" t="b">
        <f t="shared" ca="1" si="9"/>
        <v>1</v>
      </c>
      <c r="V52" s="56" t="str">
        <f t="shared" ca="1" si="10"/>
        <v>РКК КИБ от 30.12.2016 №146: классификация во 2 категорию (1%) по рекомендации аудиторов</v>
      </c>
      <c r="W52" s="56" t="str">
        <f t="shared" ca="1" si="11"/>
        <v/>
      </c>
      <c r="X52" s="56" t="str">
        <f t="shared" ca="1" si="12"/>
        <v/>
      </c>
      <c r="Y52" s="56" t="str">
        <f t="shared" ca="1" si="13"/>
        <v>к/с от 02.08.2013 №79248475</v>
      </c>
      <c r="Z52" s="56" t="str">
        <f t="shared" ca="1" si="14"/>
        <v/>
      </c>
      <c r="AA52" s="56" t="str">
        <f t="shared" ca="1" si="15"/>
        <v/>
      </c>
      <c r="AB52" s="56" t="s">
        <v>7314</v>
      </c>
    </row>
    <row r="53" spans="1:28" ht="26.4" x14ac:dyDescent="0.25">
      <c r="A53" s="64" t="s">
        <v>1621</v>
      </c>
      <c r="B53" s="64" t="s">
        <v>676</v>
      </c>
      <c r="C53" s="65" t="s">
        <v>17</v>
      </c>
      <c r="D53" s="66">
        <v>6644930.9699999997</v>
      </c>
      <c r="E53" s="76" t="str">
        <f t="shared" ca="1" si="2"/>
        <v>хорошее</v>
      </c>
      <c r="F53" s="161" t="str">
        <f t="shared" ca="1" si="3"/>
        <v>хорошее</v>
      </c>
      <c r="G53" s="67">
        <v>2</v>
      </c>
      <c r="H53" s="78">
        <v>0.01</v>
      </c>
      <c r="I53" s="66">
        <v>0</v>
      </c>
      <c r="J53" s="66">
        <v>0</v>
      </c>
      <c r="K53" s="66">
        <v>66449.31</v>
      </c>
      <c r="L53" s="79" t="str">
        <f t="shared" ca="1" si="4"/>
        <v>РКК КИБ от 30.12.2016 №146: классификация во 2 категорию (1%) по рекомендации аудиторов</v>
      </c>
      <c r="M53" s="68">
        <v>2437</v>
      </c>
      <c r="N53" s="68">
        <v>10200</v>
      </c>
      <c r="O53" s="69" t="s">
        <v>298</v>
      </c>
      <c r="P53" s="56" t="b">
        <f t="shared" ca="1" si="6"/>
        <v>0</v>
      </c>
      <c r="Q53" s="56">
        <v>2437</v>
      </c>
      <c r="S53" s="139" t="str">
        <f t="shared" ca="1" si="7"/>
        <v>хорошее</v>
      </c>
      <c r="T53" t="str">
        <f t="shared" ca="1" si="8"/>
        <v/>
      </c>
      <c r="U53" t="b">
        <f t="shared" ca="1" si="9"/>
        <v>1</v>
      </c>
      <c r="V53" s="56" t="str">
        <f t="shared" ca="1" si="10"/>
        <v>РКК КИБ от 30.12.2016 №146: классификация во 2 категорию (1%) по рекомендации аудиторов</v>
      </c>
      <c r="W53" s="56" t="str">
        <f t="shared" ca="1" si="11"/>
        <v/>
      </c>
      <c r="X53" s="56" t="str">
        <f t="shared" ca="1" si="12"/>
        <v/>
      </c>
      <c r="Y53" s="56" t="str">
        <f t="shared" ca="1" si="13"/>
        <v>к/с от 02.08.2013 №79248477</v>
      </c>
      <c r="Z53" s="56" t="str">
        <f t="shared" ca="1" si="14"/>
        <v/>
      </c>
      <c r="AA53" s="56" t="str">
        <f t="shared" ca="1" si="15"/>
        <v/>
      </c>
      <c r="AB53" s="56" t="s">
        <v>7359</v>
      </c>
    </row>
    <row r="54" spans="1:28" ht="26.4" x14ac:dyDescent="0.25">
      <c r="A54" s="64" t="s">
        <v>1621</v>
      </c>
      <c r="B54" s="64" t="s">
        <v>647</v>
      </c>
      <c r="C54" s="65" t="s">
        <v>12</v>
      </c>
      <c r="D54" s="66">
        <v>7600059.71</v>
      </c>
      <c r="E54" s="76" t="str">
        <f t="shared" ca="1" si="2"/>
        <v>хорошее</v>
      </c>
      <c r="F54" s="161" t="str">
        <f t="shared" ca="1" si="3"/>
        <v>хорошее</v>
      </c>
      <c r="G54" s="67">
        <v>2</v>
      </c>
      <c r="H54" s="78">
        <v>0.01</v>
      </c>
      <c r="I54" s="66">
        <v>0</v>
      </c>
      <c r="J54" s="66">
        <v>0</v>
      </c>
      <c r="K54" s="66">
        <v>76000.600000000006</v>
      </c>
      <c r="L54" s="79" t="str">
        <f t="shared" ca="1" si="4"/>
        <v>РКК КИБ от 30.12.2016 №146: классификация во 2 категорию (1%) по рекомендации аудиторов</v>
      </c>
      <c r="M54" s="68">
        <v>2437</v>
      </c>
      <c r="N54" s="68">
        <v>10201</v>
      </c>
      <c r="O54" s="69" t="s">
        <v>298</v>
      </c>
      <c r="P54" s="56" t="b">
        <f t="shared" ca="1" si="6"/>
        <v>0</v>
      </c>
      <c r="Q54" s="56">
        <v>2437</v>
      </c>
      <c r="S54" s="139" t="str">
        <f t="shared" ca="1" si="7"/>
        <v>хорошее</v>
      </c>
      <c r="T54" t="str">
        <f t="shared" ca="1" si="8"/>
        <v/>
      </c>
      <c r="U54" t="b">
        <f t="shared" ca="1" si="9"/>
        <v>1</v>
      </c>
      <c r="V54" s="56" t="str">
        <f t="shared" ca="1" si="10"/>
        <v>РКК КИБ от 30.12.2016 №146: классификация во 2 категорию (1%) по рекомендации аудиторов</v>
      </c>
      <c r="W54" s="56" t="str">
        <f t="shared" ca="1" si="11"/>
        <v/>
      </c>
      <c r="X54" s="56" t="str">
        <f t="shared" ca="1" si="12"/>
        <v/>
      </c>
      <c r="Y54" s="56" t="str">
        <f t="shared" ca="1" si="13"/>
        <v>к/с от 06.08.2013 №79248824</v>
      </c>
      <c r="Z54" s="56" t="str">
        <f t="shared" ca="1" si="14"/>
        <v/>
      </c>
      <c r="AA54" s="56" t="str">
        <f t="shared" ca="1" si="15"/>
        <v/>
      </c>
      <c r="AB54" s="56" t="s">
        <v>7315</v>
      </c>
    </row>
  </sheetData>
  <autoFilter ref="A8:AB54"/>
  <mergeCells count="3">
    <mergeCell ref="A5:B5"/>
    <mergeCell ref="S6:U6"/>
    <mergeCell ref="V6:Z6"/>
  </mergeCells>
  <phoneticPr fontId="3" type="noConversion"/>
  <dataValidations disablePrompts="1" count="1">
    <dataValidation type="list" allowBlank="1" showInputMessage="1" showErrorMessage="1" sqref="C2">
      <formula1>"ВСЁ,Выделенный фрагмент"</formula1>
    </dataValidation>
  </dataValidations>
  <pageMargins left="0.15748031496062992" right="0.15748031496062992" top="0.51181102362204722" bottom="0.51181102362204722" header="0.19685039370078741" footer="0.11811023622047245"/>
  <pageSetup paperSize="9" scale="56" fitToHeight="1000" orientation="landscape" blackAndWhite="1" r:id="rId1"/>
  <headerFooter alignWithMargins="0">
    <oddHeader>&amp;L&amp;14по состоянию на 01.02.2017&amp;R&amp;14 &amp;UПрофессиональное суждение о классификации ссудной задолженности и расчете резерва</oddHeader>
    <oddFooter>&amp;L&amp;12Исп. Вацик В.А., вн. 1-86-40,
        Балиев Д.В., вн. 1-66-13&amp;C&amp;12стр. &amp;P из &amp;N&amp;R&amp;12УПБ / 89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8" name="Button 35">
              <controlPr defaultSize="0" print="0" autoFill="0" autoPict="0" macro="[0]!PrintRep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0</xdr:col>
                    <xdr:colOff>1478280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9" name="Button 37">
              <controlPr defaultSize="0" print="0" autoFill="0" autoPict="0" macro="[0]!SortRep">
                <anchor moveWithCells="1" sizeWithCells="1">
                  <from>
                    <xdr:col>12</xdr:col>
                    <xdr:colOff>60960</xdr:colOff>
                    <xdr:row>0</xdr:row>
                    <xdr:rowOff>38100</xdr:rowOff>
                  </from>
                  <to>
                    <xdr:col>14</xdr:col>
                    <xdr:colOff>1013460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10" name="Check Box 38">
              <controlPr defaultSize="0" autoFill="0" autoLine="0" autoPict="0">
                <anchor moveWithCells="1">
                  <from>
                    <xdr:col>5</xdr:col>
                    <xdr:colOff>297180</xdr:colOff>
                    <xdr:row>0</xdr:row>
                    <xdr:rowOff>335280</xdr:rowOff>
                  </from>
                  <to>
                    <xdr:col>5</xdr:col>
                    <xdr:colOff>601980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Z2527"/>
  <sheetViews>
    <sheetView zoomScale="85" workbookViewId="0">
      <selection activeCell="F51" sqref="F51"/>
    </sheetView>
  </sheetViews>
  <sheetFormatPr defaultRowHeight="13.2" x14ac:dyDescent="0.25"/>
  <cols>
    <col min="2" max="3" width="10.109375" bestFit="1" customWidth="1"/>
    <col min="4" max="4" width="10.109375" customWidth="1"/>
    <col min="7" max="7" width="10.109375" bestFit="1" customWidth="1"/>
    <col min="10" max="11" width="4.6640625" customWidth="1"/>
    <col min="14" max="14" width="4.6640625" customWidth="1"/>
    <col min="17" max="17" width="4.6640625" customWidth="1"/>
    <col min="20" max="20" width="4.6640625" customWidth="1"/>
    <col min="23" max="23" width="4.6640625" customWidth="1"/>
    <col min="26" max="26" width="4.6640625" customWidth="1"/>
  </cols>
  <sheetData>
    <row r="1" spans="1:26" x14ac:dyDescent="0.25">
      <c r="A1" t="s">
        <v>417</v>
      </c>
      <c r="F1" t="s">
        <v>573</v>
      </c>
      <c r="I1" t="s">
        <v>478</v>
      </c>
      <c r="M1" t="s">
        <v>577</v>
      </c>
      <c r="P1" t="s">
        <v>578</v>
      </c>
      <c r="S1" t="s">
        <v>579</v>
      </c>
      <c r="V1" t="s">
        <v>558</v>
      </c>
      <c r="Y1" t="s">
        <v>559</v>
      </c>
    </row>
    <row r="3" spans="1:26" ht="13.8" thickBot="1" x14ac:dyDescent="0.3">
      <c r="A3" s="13" t="s">
        <v>311</v>
      </c>
      <c r="B3" s="13" t="s">
        <v>207</v>
      </c>
      <c r="C3" s="13" t="s">
        <v>208</v>
      </c>
      <c r="D3" s="13" t="s">
        <v>562</v>
      </c>
      <c r="F3" s="13" t="s">
        <v>574</v>
      </c>
      <c r="G3" s="13" t="s">
        <v>575</v>
      </c>
      <c r="I3" s="13" t="s">
        <v>311</v>
      </c>
      <c r="J3" s="13" t="s">
        <v>576</v>
      </c>
      <c r="K3" s="13" t="s">
        <v>561</v>
      </c>
      <c r="M3" s="13" t="s">
        <v>311</v>
      </c>
      <c r="N3" s="13" t="s">
        <v>576</v>
      </c>
      <c r="P3" s="13" t="s">
        <v>311</v>
      </c>
      <c r="Q3" s="13" t="s">
        <v>576</v>
      </c>
      <c r="S3" s="13" t="s">
        <v>311</v>
      </c>
      <c r="T3" s="13" t="s">
        <v>576</v>
      </c>
      <c r="V3" s="13" t="s">
        <v>311</v>
      </c>
      <c r="W3" s="13" t="s">
        <v>560</v>
      </c>
      <c r="Y3" s="13" t="s">
        <v>311</v>
      </c>
      <c r="Z3" s="13" t="s">
        <v>560</v>
      </c>
    </row>
    <row r="4" spans="1:26" x14ac:dyDescent="0.25">
      <c r="A4">
        <v>30</v>
      </c>
      <c r="B4" s="10">
        <v>36526</v>
      </c>
      <c r="C4" s="10">
        <v>40633</v>
      </c>
      <c r="D4" s="10" t="s">
        <v>563</v>
      </c>
      <c r="F4">
        <v>30</v>
      </c>
      <c r="G4" s="10">
        <v>40875</v>
      </c>
      <c r="I4">
        <v>30</v>
      </c>
      <c r="J4">
        <v>0</v>
      </c>
      <c r="K4">
        <v>1</v>
      </c>
      <c r="L4" s="14">
        <f>J4*K4</f>
        <v>0</v>
      </c>
      <c r="M4">
        <v>580</v>
      </c>
      <c r="N4">
        <v>0</v>
      </c>
      <c r="P4">
        <v>1629</v>
      </c>
      <c r="Q4">
        <v>0</v>
      </c>
      <c r="S4">
        <v>45</v>
      </c>
      <c r="T4">
        <v>1</v>
      </c>
      <c r="Y4">
        <v>4835</v>
      </c>
      <c r="Z4">
        <v>31</v>
      </c>
    </row>
    <row r="5" spans="1:26" x14ac:dyDescent="0.25">
      <c r="A5">
        <v>34</v>
      </c>
      <c r="B5" s="10">
        <v>36526</v>
      </c>
      <c r="C5" s="10">
        <v>40633</v>
      </c>
      <c r="D5" s="10" t="s">
        <v>563</v>
      </c>
      <c r="F5">
        <v>34</v>
      </c>
      <c r="G5" s="10">
        <v>40875</v>
      </c>
      <c r="I5">
        <v>34</v>
      </c>
      <c r="J5">
        <v>0</v>
      </c>
      <c r="K5">
        <v>1</v>
      </c>
      <c r="L5" s="14">
        <f t="shared" ref="L5:L68" si="0">J5*K5</f>
        <v>0</v>
      </c>
      <c r="M5">
        <v>691</v>
      </c>
      <c r="N5">
        <v>0</v>
      </c>
      <c r="P5">
        <v>1630</v>
      </c>
      <c r="Q5">
        <v>0</v>
      </c>
      <c r="S5">
        <v>57</v>
      </c>
      <c r="T5">
        <v>0</v>
      </c>
    </row>
    <row r="6" spans="1:26" x14ac:dyDescent="0.25">
      <c r="A6">
        <v>35</v>
      </c>
      <c r="B6" s="10">
        <v>36526</v>
      </c>
      <c r="C6" s="10">
        <v>40633</v>
      </c>
      <c r="D6" s="10" t="s">
        <v>563</v>
      </c>
      <c r="F6">
        <v>35</v>
      </c>
      <c r="G6" s="10">
        <v>40875</v>
      </c>
      <c r="I6">
        <v>35</v>
      </c>
      <c r="J6">
        <v>0</v>
      </c>
      <c r="K6">
        <v>1</v>
      </c>
      <c r="L6" s="14">
        <f t="shared" si="0"/>
        <v>0</v>
      </c>
      <c r="M6">
        <v>736</v>
      </c>
      <c r="N6">
        <v>0</v>
      </c>
      <c r="P6">
        <v>2145</v>
      </c>
      <c r="Q6">
        <v>0</v>
      </c>
      <c r="S6">
        <v>79</v>
      </c>
      <c r="T6">
        <v>0</v>
      </c>
    </row>
    <row r="7" spans="1:26" x14ac:dyDescent="0.25">
      <c r="A7">
        <v>51</v>
      </c>
      <c r="B7" s="10">
        <v>36526</v>
      </c>
      <c r="C7" s="10">
        <v>40633</v>
      </c>
      <c r="D7" s="10" t="s">
        <v>563</v>
      </c>
      <c r="F7">
        <v>51</v>
      </c>
      <c r="G7" s="10">
        <v>40875</v>
      </c>
      <c r="I7">
        <v>43</v>
      </c>
      <c r="J7">
        <v>0</v>
      </c>
      <c r="K7">
        <v>1</v>
      </c>
      <c r="L7" s="14">
        <f t="shared" si="0"/>
        <v>0</v>
      </c>
      <c r="M7">
        <v>739</v>
      </c>
      <c r="N7">
        <v>0</v>
      </c>
      <c r="P7">
        <v>2599</v>
      </c>
      <c r="Q7">
        <v>1</v>
      </c>
      <c r="S7">
        <v>283</v>
      </c>
      <c r="T7">
        <v>0</v>
      </c>
    </row>
    <row r="8" spans="1:26" x14ac:dyDescent="0.25">
      <c r="A8">
        <v>58</v>
      </c>
      <c r="B8" s="10">
        <v>39658</v>
      </c>
      <c r="C8" s="10">
        <v>40512</v>
      </c>
      <c r="D8" s="10" t="s">
        <v>564</v>
      </c>
      <c r="F8">
        <v>60</v>
      </c>
      <c r="G8" s="10">
        <v>40875</v>
      </c>
      <c r="I8">
        <v>51</v>
      </c>
      <c r="J8">
        <v>0</v>
      </c>
      <c r="K8">
        <v>1</v>
      </c>
      <c r="L8" s="14">
        <f t="shared" si="0"/>
        <v>0</v>
      </c>
      <c r="M8">
        <v>1242</v>
      </c>
      <c r="N8">
        <v>1</v>
      </c>
      <c r="P8">
        <v>2600</v>
      </c>
      <c r="Q8">
        <v>1</v>
      </c>
      <c r="S8">
        <v>284</v>
      </c>
      <c r="T8">
        <v>0</v>
      </c>
    </row>
    <row r="9" spans="1:26" x14ac:dyDescent="0.25">
      <c r="A9">
        <v>60</v>
      </c>
      <c r="B9" s="10">
        <v>39693</v>
      </c>
      <c r="C9" s="10">
        <v>40847</v>
      </c>
      <c r="D9" s="10" t="s">
        <v>564</v>
      </c>
      <c r="F9">
        <v>74</v>
      </c>
      <c r="G9" s="10">
        <v>40875</v>
      </c>
      <c r="I9">
        <v>60</v>
      </c>
      <c r="J9">
        <v>0</v>
      </c>
      <c r="K9">
        <v>1</v>
      </c>
      <c r="L9" s="14">
        <f t="shared" si="0"/>
        <v>0</v>
      </c>
      <c r="M9">
        <v>1243</v>
      </c>
      <c r="N9">
        <v>1</v>
      </c>
      <c r="P9">
        <v>2601</v>
      </c>
      <c r="Q9">
        <v>1</v>
      </c>
      <c r="S9">
        <v>291</v>
      </c>
      <c r="T9">
        <v>0</v>
      </c>
    </row>
    <row r="10" spans="1:26" x14ac:dyDescent="0.25">
      <c r="A10">
        <v>66</v>
      </c>
      <c r="B10" s="10">
        <v>36526</v>
      </c>
      <c r="C10" s="10">
        <v>40633</v>
      </c>
      <c r="D10" s="10" t="s">
        <v>564</v>
      </c>
      <c r="F10">
        <v>86</v>
      </c>
      <c r="G10" s="10">
        <v>40875</v>
      </c>
      <c r="I10">
        <v>66</v>
      </c>
      <c r="J10">
        <v>0</v>
      </c>
      <c r="K10">
        <v>1</v>
      </c>
      <c r="L10" s="14">
        <f t="shared" si="0"/>
        <v>0</v>
      </c>
      <c r="M10">
        <v>1244</v>
      </c>
      <c r="N10">
        <v>1</v>
      </c>
      <c r="P10">
        <v>2631</v>
      </c>
      <c r="Q10">
        <v>0</v>
      </c>
      <c r="S10">
        <v>298</v>
      </c>
      <c r="T10">
        <v>0</v>
      </c>
    </row>
    <row r="11" spans="1:26" x14ac:dyDescent="0.25">
      <c r="A11">
        <v>74</v>
      </c>
      <c r="B11" s="10">
        <v>36526</v>
      </c>
      <c r="C11" s="10">
        <v>40329</v>
      </c>
      <c r="D11" s="10" t="s">
        <v>563</v>
      </c>
      <c r="F11">
        <v>87</v>
      </c>
      <c r="G11" s="10">
        <v>40875</v>
      </c>
      <c r="I11">
        <v>79</v>
      </c>
      <c r="J11">
        <v>0</v>
      </c>
      <c r="K11">
        <v>1</v>
      </c>
      <c r="L11" s="14">
        <f t="shared" si="0"/>
        <v>0</v>
      </c>
      <c r="M11">
        <v>1265</v>
      </c>
      <c r="N11">
        <v>0</v>
      </c>
      <c r="P11">
        <v>2633</v>
      </c>
      <c r="Q11">
        <v>0</v>
      </c>
      <c r="S11">
        <v>416</v>
      </c>
      <c r="T11">
        <v>0</v>
      </c>
    </row>
    <row r="12" spans="1:26" x14ac:dyDescent="0.25">
      <c r="A12">
        <v>79</v>
      </c>
      <c r="B12" s="10">
        <v>39702</v>
      </c>
      <c r="C12" s="10">
        <v>40694</v>
      </c>
      <c r="D12" s="10" t="s">
        <v>564</v>
      </c>
      <c r="F12">
        <v>88</v>
      </c>
      <c r="G12" s="10">
        <v>40875</v>
      </c>
      <c r="I12">
        <v>85</v>
      </c>
      <c r="J12">
        <v>1</v>
      </c>
      <c r="K12">
        <v>1</v>
      </c>
      <c r="L12" s="14">
        <f>J12*K12</f>
        <v>1</v>
      </c>
      <c r="M12">
        <v>1266</v>
      </c>
      <c r="N12">
        <v>0</v>
      </c>
      <c r="P12">
        <v>2731</v>
      </c>
      <c r="Q12">
        <v>1</v>
      </c>
      <c r="S12">
        <v>676</v>
      </c>
      <c r="T12">
        <v>0</v>
      </c>
    </row>
    <row r="13" spans="1:26" x14ac:dyDescent="0.25">
      <c r="A13">
        <v>81</v>
      </c>
      <c r="B13" s="10">
        <v>39547</v>
      </c>
      <c r="C13" s="10">
        <v>40268</v>
      </c>
      <c r="D13" s="10" t="s">
        <v>217</v>
      </c>
      <c r="F13">
        <v>90</v>
      </c>
      <c r="G13" s="10">
        <v>40875</v>
      </c>
      <c r="I13">
        <v>86</v>
      </c>
      <c r="J13">
        <v>1</v>
      </c>
      <c r="K13">
        <v>2</v>
      </c>
      <c r="L13" s="14">
        <f t="shared" si="0"/>
        <v>2</v>
      </c>
      <c r="M13">
        <v>1267</v>
      </c>
      <c r="N13">
        <v>0</v>
      </c>
      <c r="P13">
        <v>2740</v>
      </c>
      <c r="Q13">
        <v>1</v>
      </c>
      <c r="S13">
        <v>683</v>
      </c>
      <c r="T13">
        <v>0</v>
      </c>
    </row>
    <row r="14" spans="1:26" x14ac:dyDescent="0.25">
      <c r="A14">
        <v>84</v>
      </c>
      <c r="B14" s="10">
        <v>36526</v>
      </c>
      <c r="C14" s="10">
        <v>40694</v>
      </c>
      <c r="D14" s="10" t="s">
        <v>564</v>
      </c>
      <c r="F14">
        <v>115</v>
      </c>
      <c r="G14" s="10">
        <v>40875</v>
      </c>
      <c r="I14">
        <v>87</v>
      </c>
      <c r="J14">
        <v>1</v>
      </c>
      <c r="K14">
        <v>1</v>
      </c>
      <c r="L14" s="14">
        <f t="shared" si="0"/>
        <v>1</v>
      </c>
      <c r="M14">
        <v>1296</v>
      </c>
      <c r="N14">
        <v>0</v>
      </c>
      <c r="P14">
        <v>3536</v>
      </c>
      <c r="Q14">
        <v>1</v>
      </c>
      <c r="S14">
        <v>691</v>
      </c>
      <c r="T14">
        <v>0</v>
      </c>
    </row>
    <row r="15" spans="1:26" x14ac:dyDescent="0.25">
      <c r="A15">
        <v>85</v>
      </c>
      <c r="B15" s="10">
        <v>36526</v>
      </c>
      <c r="C15" s="10">
        <v>40694</v>
      </c>
      <c r="D15" s="10" t="s">
        <v>564</v>
      </c>
      <c r="F15">
        <v>136</v>
      </c>
      <c r="G15" s="10">
        <v>40875</v>
      </c>
      <c r="I15">
        <v>88</v>
      </c>
      <c r="J15">
        <v>1</v>
      </c>
      <c r="K15">
        <v>2</v>
      </c>
      <c r="L15" s="14">
        <f t="shared" si="0"/>
        <v>2</v>
      </c>
      <c r="M15">
        <v>1297</v>
      </c>
      <c r="N15">
        <v>0</v>
      </c>
      <c r="P15">
        <v>4735</v>
      </c>
      <c r="Q15">
        <v>1</v>
      </c>
      <c r="S15">
        <v>735</v>
      </c>
      <c r="T15">
        <v>0</v>
      </c>
    </row>
    <row r="16" spans="1:26" x14ac:dyDescent="0.25">
      <c r="A16">
        <v>86</v>
      </c>
      <c r="B16" s="10">
        <v>36526</v>
      </c>
      <c r="C16" s="10">
        <v>40694</v>
      </c>
      <c r="D16" s="10" t="s">
        <v>218</v>
      </c>
      <c r="F16">
        <v>141</v>
      </c>
      <c r="G16" s="10">
        <v>40875</v>
      </c>
      <c r="I16">
        <v>89</v>
      </c>
      <c r="J16">
        <v>1</v>
      </c>
      <c r="K16">
        <v>1</v>
      </c>
      <c r="L16" s="14">
        <f t="shared" si="0"/>
        <v>1</v>
      </c>
      <c r="M16">
        <v>1474</v>
      </c>
      <c r="N16">
        <v>0</v>
      </c>
      <c r="P16">
        <v>6288</v>
      </c>
      <c r="Q16">
        <v>1</v>
      </c>
      <c r="S16">
        <v>742</v>
      </c>
      <c r="T16">
        <v>0</v>
      </c>
    </row>
    <row r="17" spans="1:20" x14ac:dyDescent="0.25">
      <c r="A17">
        <v>87</v>
      </c>
      <c r="B17" s="10">
        <v>36526</v>
      </c>
      <c r="C17" s="10">
        <v>40724</v>
      </c>
      <c r="D17" s="10" t="s">
        <v>218</v>
      </c>
      <c r="F17">
        <v>154</v>
      </c>
      <c r="G17" s="10">
        <v>40875</v>
      </c>
      <c r="I17">
        <v>334</v>
      </c>
      <c r="J17">
        <v>0</v>
      </c>
      <c r="K17">
        <v>1</v>
      </c>
      <c r="L17" s="14">
        <f t="shared" si="0"/>
        <v>0</v>
      </c>
      <c r="M17">
        <v>1487</v>
      </c>
      <c r="N17">
        <v>0</v>
      </c>
      <c r="P17">
        <v>6289</v>
      </c>
      <c r="Q17">
        <v>1</v>
      </c>
      <c r="S17">
        <v>749</v>
      </c>
      <c r="T17">
        <v>0</v>
      </c>
    </row>
    <row r="18" spans="1:20" x14ac:dyDescent="0.25">
      <c r="A18">
        <v>88</v>
      </c>
      <c r="B18" s="10">
        <v>36526</v>
      </c>
      <c r="C18" s="10">
        <v>40694</v>
      </c>
      <c r="D18" s="10" t="s">
        <v>218</v>
      </c>
      <c r="F18">
        <v>164</v>
      </c>
      <c r="G18" s="10">
        <v>40875</v>
      </c>
      <c r="I18">
        <v>355</v>
      </c>
      <c r="J18">
        <v>0</v>
      </c>
      <c r="K18">
        <v>1</v>
      </c>
      <c r="L18" s="14">
        <f t="shared" si="0"/>
        <v>0</v>
      </c>
      <c r="M18">
        <v>1766</v>
      </c>
      <c r="N18">
        <v>0</v>
      </c>
      <c r="S18">
        <v>752</v>
      </c>
      <c r="T18">
        <v>0</v>
      </c>
    </row>
    <row r="19" spans="1:20" x14ac:dyDescent="0.25">
      <c r="A19">
        <v>89</v>
      </c>
      <c r="B19" s="10">
        <v>36526</v>
      </c>
      <c r="C19" s="10">
        <v>40694</v>
      </c>
      <c r="D19" s="10" t="s">
        <v>564</v>
      </c>
      <c r="F19">
        <v>167</v>
      </c>
      <c r="G19" s="10">
        <v>40875</v>
      </c>
      <c r="I19">
        <v>416</v>
      </c>
      <c r="J19">
        <v>0</v>
      </c>
      <c r="K19">
        <v>1</v>
      </c>
      <c r="L19" s="14">
        <f t="shared" si="0"/>
        <v>0</v>
      </c>
      <c r="M19">
        <v>1769</v>
      </c>
      <c r="N19">
        <v>0</v>
      </c>
      <c r="S19">
        <v>757</v>
      </c>
      <c r="T19">
        <v>0</v>
      </c>
    </row>
    <row r="20" spans="1:20" x14ac:dyDescent="0.25">
      <c r="A20">
        <v>90</v>
      </c>
      <c r="B20" s="10">
        <v>36526</v>
      </c>
      <c r="C20" s="10">
        <v>40329</v>
      </c>
      <c r="D20" s="10" t="s">
        <v>563</v>
      </c>
      <c r="F20">
        <v>172</v>
      </c>
      <c r="G20" s="10">
        <v>40875</v>
      </c>
      <c r="I20">
        <v>421</v>
      </c>
      <c r="J20">
        <v>0</v>
      </c>
      <c r="K20">
        <v>1</v>
      </c>
      <c r="L20" s="14">
        <f t="shared" si="0"/>
        <v>0</v>
      </c>
      <c r="M20">
        <v>2023</v>
      </c>
      <c r="N20">
        <v>0</v>
      </c>
      <c r="S20">
        <v>762</v>
      </c>
      <c r="T20">
        <v>0</v>
      </c>
    </row>
    <row r="21" spans="1:20" x14ac:dyDescent="0.25">
      <c r="A21">
        <v>115</v>
      </c>
      <c r="B21" s="10">
        <v>36526</v>
      </c>
      <c r="C21" s="10">
        <v>40414</v>
      </c>
      <c r="D21" s="10" t="s">
        <v>563</v>
      </c>
      <c r="F21">
        <v>176</v>
      </c>
      <c r="G21" s="10">
        <v>40875</v>
      </c>
      <c r="I21">
        <v>463</v>
      </c>
      <c r="J21">
        <v>0</v>
      </c>
      <c r="K21">
        <v>1</v>
      </c>
      <c r="L21" s="14">
        <f t="shared" si="0"/>
        <v>0</v>
      </c>
      <c r="M21">
        <v>2037</v>
      </c>
      <c r="N21">
        <v>0</v>
      </c>
      <c r="S21">
        <v>766</v>
      </c>
      <c r="T21">
        <v>0</v>
      </c>
    </row>
    <row r="22" spans="1:20" x14ac:dyDescent="0.25">
      <c r="A22">
        <v>136</v>
      </c>
      <c r="B22" s="10">
        <v>36526</v>
      </c>
      <c r="C22" s="10">
        <v>40694</v>
      </c>
      <c r="D22" s="10" t="s">
        <v>563</v>
      </c>
      <c r="F22">
        <v>186</v>
      </c>
      <c r="G22" s="10">
        <v>40875</v>
      </c>
      <c r="I22">
        <v>475</v>
      </c>
      <c r="J22">
        <v>1</v>
      </c>
      <c r="K22">
        <v>1</v>
      </c>
      <c r="L22" s="14">
        <f t="shared" si="0"/>
        <v>1</v>
      </c>
      <c r="M22">
        <v>2080</v>
      </c>
      <c r="N22">
        <v>0</v>
      </c>
      <c r="S22">
        <v>767</v>
      </c>
      <c r="T22">
        <v>0</v>
      </c>
    </row>
    <row r="23" spans="1:20" x14ac:dyDescent="0.25">
      <c r="A23">
        <v>141</v>
      </c>
      <c r="B23" s="10">
        <v>36526</v>
      </c>
      <c r="C23" s="10">
        <v>40329</v>
      </c>
      <c r="D23" s="10" t="s">
        <v>563</v>
      </c>
      <c r="F23">
        <v>188</v>
      </c>
      <c r="G23" s="10">
        <v>40875</v>
      </c>
      <c r="I23">
        <v>478</v>
      </c>
      <c r="J23">
        <v>1</v>
      </c>
      <c r="K23">
        <v>1</v>
      </c>
      <c r="L23" s="14">
        <f t="shared" si="0"/>
        <v>1</v>
      </c>
      <c r="M23">
        <v>2098</v>
      </c>
      <c r="N23">
        <v>0</v>
      </c>
      <c r="S23">
        <v>771</v>
      </c>
      <c r="T23">
        <v>0</v>
      </c>
    </row>
    <row r="24" spans="1:20" x14ac:dyDescent="0.25">
      <c r="A24">
        <v>154</v>
      </c>
      <c r="B24" s="10">
        <v>36526</v>
      </c>
      <c r="C24" s="10">
        <v>40268</v>
      </c>
      <c r="D24" s="10" t="s">
        <v>563</v>
      </c>
      <c r="F24">
        <v>191</v>
      </c>
      <c r="G24" s="10">
        <v>40875</v>
      </c>
      <c r="I24">
        <v>481</v>
      </c>
      <c r="J24">
        <v>0</v>
      </c>
      <c r="K24">
        <v>1</v>
      </c>
      <c r="L24" s="14">
        <f t="shared" si="0"/>
        <v>0</v>
      </c>
      <c r="M24">
        <v>2190</v>
      </c>
      <c r="N24">
        <v>0</v>
      </c>
      <c r="S24">
        <v>772</v>
      </c>
      <c r="T24">
        <v>0</v>
      </c>
    </row>
    <row r="25" spans="1:20" x14ac:dyDescent="0.25">
      <c r="A25">
        <v>164</v>
      </c>
      <c r="B25" s="10">
        <v>36526</v>
      </c>
      <c r="C25" s="10">
        <v>40359</v>
      </c>
      <c r="D25" s="10" t="s">
        <v>563</v>
      </c>
      <c r="F25">
        <v>206</v>
      </c>
      <c r="G25" s="10">
        <v>40875</v>
      </c>
      <c r="I25">
        <v>482</v>
      </c>
      <c r="J25">
        <v>0</v>
      </c>
      <c r="K25">
        <v>1</v>
      </c>
      <c r="L25" s="14">
        <f t="shared" si="0"/>
        <v>0</v>
      </c>
      <c r="M25">
        <v>2206</v>
      </c>
      <c r="N25">
        <v>0</v>
      </c>
      <c r="S25">
        <v>773</v>
      </c>
      <c r="T25">
        <v>0</v>
      </c>
    </row>
    <row r="26" spans="1:20" x14ac:dyDescent="0.25">
      <c r="A26">
        <v>167</v>
      </c>
      <c r="B26" s="10">
        <v>36526</v>
      </c>
      <c r="C26" s="10">
        <v>40268</v>
      </c>
      <c r="D26" s="10" t="s">
        <v>563</v>
      </c>
      <c r="F26">
        <v>207</v>
      </c>
      <c r="G26" s="10">
        <v>40875</v>
      </c>
      <c r="I26">
        <v>496</v>
      </c>
      <c r="J26">
        <v>0</v>
      </c>
      <c r="K26">
        <v>1</v>
      </c>
      <c r="L26" s="14">
        <f t="shared" si="0"/>
        <v>0</v>
      </c>
      <c r="M26">
        <v>2209</v>
      </c>
      <c r="N26">
        <v>0</v>
      </c>
      <c r="S26">
        <v>775</v>
      </c>
      <c r="T26">
        <v>0</v>
      </c>
    </row>
    <row r="27" spans="1:20" x14ac:dyDescent="0.25">
      <c r="A27">
        <v>172</v>
      </c>
      <c r="B27" s="10">
        <v>36526</v>
      </c>
      <c r="C27" s="10">
        <v>40268</v>
      </c>
      <c r="D27" s="10" t="s">
        <v>563</v>
      </c>
      <c r="F27">
        <v>208</v>
      </c>
      <c r="G27" s="10">
        <v>40875</v>
      </c>
      <c r="I27">
        <v>506</v>
      </c>
      <c r="J27">
        <v>0</v>
      </c>
      <c r="K27">
        <v>1</v>
      </c>
      <c r="L27" s="14">
        <f t="shared" si="0"/>
        <v>0</v>
      </c>
      <c r="M27">
        <v>2221</v>
      </c>
      <c r="N27">
        <v>0</v>
      </c>
      <c r="S27">
        <v>780</v>
      </c>
      <c r="T27">
        <v>0</v>
      </c>
    </row>
    <row r="28" spans="1:20" x14ac:dyDescent="0.25">
      <c r="A28">
        <v>176</v>
      </c>
      <c r="B28" s="10">
        <v>36526</v>
      </c>
      <c r="C28" s="10">
        <v>40359</v>
      </c>
      <c r="D28" s="10" t="s">
        <v>563</v>
      </c>
      <c r="F28">
        <v>212</v>
      </c>
      <c r="G28" s="10">
        <v>40875</v>
      </c>
      <c r="I28">
        <v>507</v>
      </c>
      <c r="J28">
        <v>0</v>
      </c>
      <c r="K28">
        <v>1</v>
      </c>
      <c r="L28" s="14">
        <f t="shared" si="0"/>
        <v>0</v>
      </c>
      <c r="M28">
        <v>2247</v>
      </c>
      <c r="N28">
        <v>0</v>
      </c>
      <c r="S28">
        <v>783</v>
      </c>
      <c r="T28">
        <v>0</v>
      </c>
    </row>
    <row r="29" spans="1:20" x14ac:dyDescent="0.25">
      <c r="A29">
        <v>186</v>
      </c>
      <c r="B29" s="10">
        <v>36526</v>
      </c>
      <c r="C29" s="10">
        <v>40694</v>
      </c>
      <c r="D29" s="10" t="s">
        <v>563</v>
      </c>
      <c r="F29">
        <v>215</v>
      </c>
      <c r="G29" s="10">
        <v>40875</v>
      </c>
      <c r="I29">
        <v>515</v>
      </c>
      <c r="J29">
        <v>0</v>
      </c>
      <c r="K29">
        <v>1</v>
      </c>
      <c r="L29" s="14">
        <f t="shared" si="0"/>
        <v>0</v>
      </c>
      <c r="M29">
        <v>2435</v>
      </c>
      <c r="N29">
        <v>0</v>
      </c>
      <c r="S29">
        <v>894</v>
      </c>
      <c r="T29">
        <v>1</v>
      </c>
    </row>
    <row r="30" spans="1:20" x14ac:dyDescent="0.25">
      <c r="A30">
        <v>188</v>
      </c>
      <c r="B30" s="10">
        <v>36526</v>
      </c>
      <c r="C30" s="10">
        <v>40543</v>
      </c>
      <c r="D30" s="10" t="s">
        <v>563</v>
      </c>
      <c r="F30">
        <v>222</v>
      </c>
      <c r="G30" s="10">
        <v>40875</v>
      </c>
      <c r="I30">
        <v>522</v>
      </c>
      <c r="J30">
        <v>0</v>
      </c>
      <c r="K30">
        <v>1</v>
      </c>
      <c r="L30" s="14">
        <f t="shared" si="0"/>
        <v>0</v>
      </c>
      <c r="M30">
        <v>2436</v>
      </c>
      <c r="N30">
        <v>0</v>
      </c>
      <c r="S30">
        <v>995</v>
      </c>
      <c r="T30">
        <v>0</v>
      </c>
    </row>
    <row r="31" spans="1:20" x14ac:dyDescent="0.25">
      <c r="A31">
        <v>191</v>
      </c>
      <c r="B31" s="10">
        <v>36526</v>
      </c>
      <c r="C31" s="10">
        <v>40714</v>
      </c>
      <c r="D31" s="10" t="s">
        <v>563</v>
      </c>
      <c r="F31">
        <v>252</v>
      </c>
      <c r="G31" s="10">
        <v>40875</v>
      </c>
      <c r="I31">
        <v>539</v>
      </c>
      <c r="J31">
        <v>0</v>
      </c>
      <c r="K31">
        <v>1</v>
      </c>
      <c r="L31" s="14">
        <f t="shared" si="0"/>
        <v>0</v>
      </c>
      <c r="M31">
        <v>2445</v>
      </c>
      <c r="N31">
        <v>0</v>
      </c>
      <c r="S31">
        <v>1019</v>
      </c>
      <c r="T31">
        <v>0</v>
      </c>
    </row>
    <row r="32" spans="1:20" x14ac:dyDescent="0.25">
      <c r="A32">
        <v>199</v>
      </c>
      <c r="B32" s="10">
        <v>39594</v>
      </c>
      <c r="C32" s="10">
        <v>40359</v>
      </c>
      <c r="D32" s="10" t="s">
        <v>217</v>
      </c>
      <c r="F32">
        <v>285</v>
      </c>
      <c r="G32" s="10">
        <v>40875</v>
      </c>
      <c r="I32">
        <v>547</v>
      </c>
      <c r="J32">
        <v>0</v>
      </c>
      <c r="K32">
        <v>1</v>
      </c>
      <c r="L32" s="14">
        <f t="shared" si="0"/>
        <v>0</v>
      </c>
      <c r="M32">
        <v>2538</v>
      </c>
      <c r="N32">
        <v>0</v>
      </c>
      <c r="S32">
        <v>1077</v>
      </c>
      <c r="T32">
        <v>0</v>
      </c>
    </row>
    <row r="33" spans="1:20" x14ac:dyDescent="0.25">
      <c r="A33">
        <v>206</v>
      </c>
      <c r="B33" s="10">
        <v>39649</v>
      </c>
      <c r="C33" s="10">
        <v>40473</v>
      </c>
      <c r="D33" s="10" t="s">
        <v>563</v>
      </c>
      <c r="F33">
        <v>291</v>
      </c>
      <c r="G33" s="10">
        <v>40875</v>
      </c>
      <c r="I33">
        <v>563</v>
      </c>
      <c r="J33">
        <v>1</v>
      </c>
      <c r="K33">
        <v>2</v>
      </c>
      <c r="L33" s="14">
        <f t="shared" si="0"/>
        <v>2</v>
      </c>
      <c r="M33">
        <v>2546</v>
      </c>
      <c r="N33">
        <v>0</v>
      </c>
      <c r="S33">
        <v>1227</v>
      </c>
      <c r="T33">
        <v>0</v>
      </c>
    </row>
    <row r="34" spans="1:20" x14ac:dyDescent="0.25">
      <c r="A34">
        <v>207</v>
      </c>
      <c r="B34" s="10">
        <v>36526</v>
      </c>
      <c r="C34" s="10">
        <v>40268</v>
      </c>
      <c r="D34" s="10" t="s">
        <v>563</v>
      </c>
      <c r="F34">
        <v>300</v>
      </c>
      <c r="G34" s="10">
        <v>40875</v>
      </c>
      <c r="I34">
        <v>564</v>
      </c>
      <c r="J34">
        <v>1</v>
      </c>
      <c r="K34">
        <v>1</v>
      </c>
      <c r="L34" s="14">
        <f t="shared" si="0"/>
        <v>1</v>
      </c>
      <c r="M34">
        <v>2568</v>
      </c>
      <c r="N34">
        <v>0</v>
      </c>
      <c r="S34">
        <v>1242</v>
      </c>
      <c r="T34">
        <v>1</v>
      </c>
    </row>
    <row r="35" spans="1:20" x14ac:dyDescent="0.25">
      <c r="A35">
        <v>208</v>
      </c>
      <c r="B35" s="10">
        <v>39649</v>
      </c>
      <c r="C35" s="10">
        <v>40779</v>
      </c>
      <c r="D35" s="10" t="s">
        <v>563</v>
      </c>
      <c r="F35">
        <v>302</v>
      </c>
      <c r="G35" s="10">
        <v>40875</v>
      </c>
      <c r="I35">
        <v>578</v>
      </c>
      <c r="J35">
        <v>0</v>
      </c>
      <c r="K35">
        <v>1</v>
      </c>
      <c r="L35" s="14">
        <f t="shared" si="0"/>
        <v>0</v>
      </c>
      <c r="M35">
        <v>2598</v>
      </c>
      <c r="N35">
        <v>0</v>
      </c>
      <c r="S35">
        <v>1243</v>
      </c>
      <c r="T35">
        <v>1</v>
      </c>
    </row>
    <row r="36" spans="1:20" x14ac:dyDescent="0.25">
      <c r="A36">
        <v>212</v>
      </c>
      <c r="B36" s="10">
        <v>36526</v>
      </c>
      <c r="C36" s="10">
        <v>40268</v>
      </c>
      <c r="D36" s="10" t="s">
        <v>563</v>
      </c>
      <c r="F36">
        <v>320</v>
      </c>
      <c r="G36" s="10">
        <v>40875</v>
      </c>
      <c r="I36">
        <v>580</v>
      </c>
      <c r="J36">
        <v>0</v>
      </c>
      <c r="K36">
        <v>1</v>
      </c>
      <c r="L36" s="14">
        <f t="shared" si="0"/>
        <v>0</v>
      </c>
      <c r="M36">
        <v>2611</v>
      </c>
      <c r="N36">
        <v>0</v>
      </c>
      <c r="S36">
        <v>1244</v>
      </c>
      <c r="T36">
        <v>1</v>
      </c>
    </row>
    <row r="37" spans="1:20" x14ac:dyDescent="0.25">
      <c r="A37">
        <v>215</v>
      </c>
      <c r="B37" s="10">
        <v>36526</v>
      </c>
      <c r="C37" s="10">
        <v>40268</v>
      </c>
      <c r="D37" s="10" t="s">
        <v>563</v>
      </c>
      <c r="F37">
        <v>324</v>
      </c>
      <c r="G37" s="10">
        <v>40875</v>
      </c>
      <c r="I37">
        <v>584</v>
      </c>
      <c r="J37">
        <v>0</v>
      </c>
      <c r="K37">
        <v>1</v>
      </c>
      <c r="L37" s="14">
        <f t="shared" si="0"/>
        <v>0</v>
      </c>
      <c r="M37">
        <v>2628</v>
      </c>
      <c r="N37">
        <v>0</v>
      </c>
      <c r="S37">
        <v>1251</v>
      </c>
      <c r="T37">
        <v>0</v>
      </c>
    </row>
    <row r="38" spans="1:20" x14ac:dyDescent="0.25">
      <c r="A38">
        <v>222</v>
      </c>
      <c r="B38" s="10">
        <v>36526</v>
      </c>
      <c r="C38" s="10">
        <v>40543</v>
      </c>
      <c r="D38" s="10" t="s">
        <v>563</v>
      </c>
      <c r="F38">
        <v>326</v>
      </c>
      <c r="G38" s="10">
        <v>40875</v>
      </c>
      <c r="I38">
        <v>600</v>
      </c>
      <c r="J38">
        <v>0</v>
      </c>
      <c r="K38">
        <v>1</v>
      </c>
      <c r="L38" s="14">
        <f t="shared" si="0"/>
        <v>0</v>
      </c>
      <c r="M38">
        <v>2629</v>
      </c>
      <c r="N38">
        <v>0</v>
      </c>
      <c r="S38">
        <v>1257</v>
      </c>
      <c r="T38">
        <v>0</v>
      </c>
    </row>
    <row r="39" spans="1:20" x14ac:dyDescent="0.25">
      <c r="A39">
        <v>252</v>
      </c>
      <c r="B39" s="10">
        <v>219148</v>
      </c>
      <c r="C39" s="10">
        <v>40268</v>
      </c>
      <c r="D39" s="10" t="s">
        <v>563</v>
      </c>
      <c r="F39">
        <v>329</v>
      </c>
      <c r="G39" s="10">
        <v>40875</v>
      </c>
      <c r="I39">
        <v>605</v>
      </c>
      <c r="J39">
        <v>0</v>
      </c>
      <c r="K39">
        <v>1</v>
      </c>
      <c r="L39" s="14">
        <f t="shared" si="0"/>
        <v>0</v>
      </c>
      <c r="M39">
        <v>2641</v>
      </c>
      <c r="N39">
        <v>0</v>
      </c>
      <c r="S39">
        <v>1259</v>
      </c>
      <c r="T39">
        <v>0</v>
      </c>
    </row>
    <row r="40" spans="1:20" x14ac:dyDescent="0.25">
      <c r="A40">
        <v>285</v>
      </c>
      <c r="B40" s="10">
        <v>36526</v>
      </c>
      <c r="C40" s="10">
        <v>40682</v>
      </c>
      <c r="D40" s="10" t="s">
        <v>563</v>
      </c>
      <c r="F40">
        <v>334</v>
      </c>
      <c r="G40" s="10">
        <v>40875</v>
      </c>
      <c r="I40">
        <v>609</v>
      </c>
      <c r="J40">
        <v>0</v>
      </c>
      <c r="K40">
        <v>1</v>
      </c>
      <c r="L40" s="14">
        <f t="shared" si="0"/>
        <v>0</v>
      </c>
      <c r="M40">
        <v>2643</v>
      </c>
      <c r="N40">
        <v>0</v>
      </c>
      <c r="S40">
        <v>1265</v>
      </c>
      <c r="T40">
        <v>0</v>
      </c>
    </row>
    <row r="41" spans="1:20" x14ac:dyDescent="0.25">
      <c r="A41">
        <v>286</v>
      </c>
      <c r="B41" s="10">
        <v>39468</v>
      </c>
      <c r="C41" s="10">
        <v>40392</v>
      </c>
      <c r="D41" s="10" t="s">
        <v>564</v>
      </c>
      <c r="F41">
        <v>338</v>
      </c>
      <c r="G41" s="10">
        <v>40875</v>
      </c>
      <c r="I41">
        <v>629</v>
      </c>
      <c r="J41">
        <v>0</v>
      </c>
      <c r="K41">
        <v>1</v>
      </c>
      <c r="L41" s="14">
        <f t="shared" si="0"/>
        <v>0</v>
      </c>
      <c r="M41">
        <v>2657</v>
      </c>
      <c r="N41">
        <v>0</v>
      </c>
      <c r="S41">
        <v>1266</v>
      </c>
      <c r="T41">
        <v>0</v>
      </c>
    </row>
    <row r="42" spans="1:20" x14ac:dyDescent="0.25">
      <c r="A42">
        <v>291</v>
      </c>
      <c r="B42" s="10">
        <v>36526</v>
      </c>
      <c r="C42" s="10">
        <v>40268</v>
      </c>
      <c r="D42" s="10" t="s">
        <v>563</v>
      </c>
      <c r="F42">
        <v>342</v>
      </c>
      <c r="G42" s="10">
        <v>40875</v>
      </c>
      <c r="I42">
        <v>638</v>
      </c>
      <c r="J42">
        <v>0</v>
      </c>
      <c r="K42">
        <v>1</v>
      </c>
      <c r="L42" s="14">
        <f t="shared" si="0"/>
        <v>0</v>
      </c>
      <c r="M42">
        <v>2676</v>
      </c>
      <c r="N42">
        <v>0</v>
      </c>
      <c r="S42">
        <v>1267</v>
      </c>
      <c r="T42">
        <v>0</v>
      </c>
    </row>
    <row r="43" spans="1:20" x14ac:dyDescent="0.25">
      <c r="A43">
        <v>300</v>
      </c>
      <c r="B43" s="10">
        <v>36526</v>
      </c>
      <c r="C43" s="10">
        <v>40268</v>
      </c>
      <c r="D43" s="10" t="s">
        <v>563</v>
      </c>
      <c r="F43">
        <v>343</v>
      </c>
      <c r="G43" s="10">
        <v>40875</v>
      </c>
      <c r="I43">
        <v>670</v>
      </c>
      <c r="J43">
        <v>0</v>
      </c>
      <c r="K43">
        <v>1</v>
      </c>
      <c r="L43" s="14">
        <f t="shared" si="0"/>
        <v>0</v>
      </c>
      <c r="M43">
        <v>2707</v>
      </c>
      <c r="N43">
        <v>0</v>
      </c>
      <c r="S43">
        <v>1273</v>
      </c>
      <c r="T43">
        <v>0</v>
      </c>
    </row>
    <row r="44" spans="1:20" x14ac:dyDescent="0.25">
      <c r="A44">
        <v>302</v>
      </c>
      <c r="B44" s="10">
        <v>36526</v>
      </c>
      <c r="C44" s="10">
        <v>40626</v>
      </c>
      <c r="D44" s="10" t="s">
        <v>563</v>
      </c>
      <c r="F44">
        <v>354</v>
      </c>
      <c r="G44" s="10">
        <v>40875</v>
      </c>
      <c r="I44">
        <v>671</v>
      </c>
      <c r="J44">
        <v>0</v>
      </c>
      <c r="K44">
        <v>1</v>
      </c>
      <c r="L44" s="14">
        <f t="shared" si="0"/>
        <v>0</v>
      </c>
      <c r="M44">
        <v>2714</v>
      </c>
      <c r="N44">
        <v>0</v>
      </c>
      <c r="S44">
        <v>1274</v>
      </c>
      <c r="T44">
        <v>0</v>
      </c>
    </row>
    <row r="45" spans="1:20" x14ac:dyDescent="0.25">
      <c r="A45">
        <v>315</v>
      </c>
      <c r="B45" s="10">
        <v>39588</v>
      </c>
      <c r="C45" s="10">
        <v>40392</v>
      </c>
      <c r="D45" s="10" t="s">
        <v>564</v>
      </c>
      <c r="F45">
        <v>378</v>
      </c>
      <c r="G45" s="10">
        <v>40875</v>
      </c>
      <c r="I45">
        <v>672</v>
      </c>
      <c r="J45">
        <v>0</v>
      </c>
      <c r="K45">
        <v>1</v>
      </c>
      <c r="L45" s="14">
        <f t="shared" si="0"/>
        <v>0</v>
      </c>
      <c r="M45">
        <v>2727</v>
      </c>
      <c r="N45">
        <v>1</v>
      </c>
      <c r="S45">
        <v>1279</v>
      </c>
      <c r="T45">
        <v>1</v>
      </c>
    </row>
    <row r="46" spans="1:20" x14ac:dyDescent="0.25">
      <c r="A46">
        <v>320</v>
      </c>
      <c r="B46" s="10">
        <v>36526</v>
      </c>
      <c r="C46" s="10">
        <v>40268</v>
      </c>
      <c r="D46" s="10" t="s">
        <v>563</v>
      </c>
      <c r="F46">
        <v>381</v>
      </c>
      <c r="G46" s="10">
        <v>40875</v>
      </c>
      <c r="I46">
        <v>673</v>
      </c>
      <c r="J46">
        <v>0</v>
      </c>
      <c r="K46">
        <v>1</v>
      </c>
      <c r="L46" s="14">
        <f t="shared" si="0"/>
        <v>0</v>
      </c>
      <c r="M46">
        <v>2735</v>
      </c>
      <c r="N46">
        <v>0</v>
      </c>
      <c r="S46">
        <v>1297</v>
      </c>
      <c r="T46">
        <v>0</v>
      </c>
    </row>
    <row r="47" spans="1:20" x14ac:dyDescent="0.25">
      <c r="A47">
        <v>324</v>
      </c>
      <c r="B47" s="10">
        <v>36526</v>
      </c>
      <c r="C47" s="10">
        <v>40329</v>
      </c>
      <c r="D47" s="10" t="s">
        <v>563</v>
      </c>
      <c r="F47">
        <v>383</v>
      </c>
      <c r="G47" s="10">
        <v>40875</v>
      </c>
      <c r="I47">
        <v>674</v>
      </c>
      <c r="J47">
        <v>0</v>
      </c>
      <c r="K47">
        <v>1</v>
      </c>
      <c r="L47" s="14">
        <f t="shared" si="0"/>
        <v>0</v>
      </c>
      <c r="M47">
        <v>2746</v>
      </c>
      <c r="N47">
        <v>0</v>
      </c>
      <c r="S47">
        <v>1300</v>
      </c>
      <c r="T47">
        <v>0</v>
      </c>
    </row>
    <row r="48" spans="1:20" x14ac:dyDescent="0.25">
      <c r="A48">
        <v>326</v>
      </c>
      <c r="B48" s="10">
        <v>36526</v>
      </c>
      <c r="C48" s="10">
        <v>40329</v>
      </c>
      <c r="D48" s="10" t="s">
        <v>563</v>
      </c>
      <c r="F48">
        <v>384</v>
      </c>
      <c r="G48" s="10">
        <v>40875</v>
      </c>
      <c r="I48">
        <v>675</v>
      </c>
      <c r="J48">
        <v>0</v>
      </c>
      <c r="K48">
        <v>1</v>
      </c>
      <c r="L48" s="14">
        <f t="shared" si="0"/>
        <v>0</v>
      </c>
      <c r="M48">
        <v>2748</v>
      </c>
      <c r="N48">
        <v>0</v>
      </c>
      <c r="S48">
        <v>1303</v>
      </c>
      <c r="T48">
        <v>0</v>
      </c>
    </row>
    <row r="49" spans="1:20" x14ac:dyDescent="0.25">
      <c r="A49">
        <v>329</v>
      </c>
      <c r="B49" s="10">
        <v>36526</v>
      </c>
      <c r="C49" s="10">
        <v>40666</v>
      </c>
      <c r="D49" s="10" t="s">
        <v>563</v>
      </c>
      <c r="F49">
        <v>385</v>
      </c>
      <c r="G49" s="10">
        <v>40875</v>
      </c>
      <c r="I49">
        <v>676</v>
      </c>
      <c r="J49">
        <v>0</v>
      </c>
      <c r="K49">
        <v>1</v>
      </c>
      <c r="L49" s="14">
        <f t="shared" si="0"/>
        <v>0</v>
      </c>
      <c r="M49">
        <v>2752</v>
      </c>
      <c r="N49">
        <v>0</v>
      </c>
      <c r="S49">
        <v>1356</v>
      </c>
      <c r="T49">
        <v>0</v>
      </c>
    </row>
    <row r="50" spans="1:20" x14ac:dyDescent="0.25">
      <c r="A50">
        <v>334</v>
      </c>
      <c r="B50" s="10">
        <v>36526</v>
      </c>
      <c r="C50" s="10">
        <v>40626</v>
      </c>
      <c r="D50" s="10" t="s">
        <v>563</v>
      </c>
      <c r="F50">
        <v>388</v>
      </c>
      <c r="G50" s="10">
        <v>40875</v>
      </c>
      <c r="I50">
        <v>677</v>
      </c>
      <c r="J50">
        <v>0</v>
      </c>
      <c r="K50">
        <v>1</v>
      </c>
      <c r="L50" s="14">
        <f t="shared" si="0"/>
        <v>0</v>
      </c>
      <c r="M50">
        <v>2756</v>
      </c>
      <c r="N50">
        <v>0</v>
      </c>
      <c r="S50">
        <v>1476</v>
      </c>
      <c r="T50">
        <v>0</v>
      </c>
    </row>
    <row r="51" spans="1:20" x14ac:dyDescent="0.25">
      <c r="A51">
        <v>338</v>
      </c>
      <c r="B51" s="10">
        <v>36526</v>
      </c>
      <c r="C51" s="10">
        <v>40329</v>
      </c>
      <c r="D51" s="10" t="s">
        <v>563</v>
      </c>
      <c r="F51">
        <v>411</v>
      </c>
      <c r="G51" s="10">
        <v>40875</v>
      </c>
      <c r="I51">
        <v>679</v>
      </c>
      <c r="J51">
        <v>0</v>
      </c>
      <c r="K51">
        <v>1</v>
      </c>
      <c r="L51" s="14">
        <f t="shared" si="0"/>
        <v>0</v>
      </c>
      <c r="M51">
        <v>2757</v>
      </c>
      <c r="N51">
        <v>0</v>
      </c>
      <c r="S51">
        <v>1477</v>
      </c>
      <c r="T51">
        <v>0</v>
      </c>
    </row>
    <row r="52" spans="1:20" x14ac:dyDescent="0.25">
      <c r="A52">
        <v>342</v>
      </c>
      <c r="B52" s="10">
        <v>36526</v>
      </c>
      <c r="C52" s="10">
        <v>40329</v>
      </c>
      <c r="D52" s="10" t="s">
        <v>563</v>
      </c>
      <c r="F52">
        <v>420</v>
      </c>
      <c r="G52" s="10">
        <v>40875</v>
      </c>
      <c r="I52">
        <v>680</v>
      </c>
      <c r="J52">
        <v>1</v>
      </c>
      <c r="K52">
        <v>2</v>
      </c>
      <c r="L52" s="14">
        <f t="shared" si="0"/>
        <v>2</v>
      </c>
      <c r="M52">
        <v>2772</v>
      </c>
      <c r="N52">
        <v>0</v>
      </c>
      <c r="S52">
        <v>1480</v>
      </c>
      <c r="T52">
        <v>0</v>
      </c>
    </row>
    <row r="53" spans="1:20" x14ac:dyDescent="0.25">
      <c r="A53">
        <v>343</v>
      </c>
      <c r="B53" s="10">
        <v>36526</v>
      </c>
      <c r="C53" s="10">
        <v>40666</v>
      </c>
      <c r="D53" s="10" t="s">
        <v>563</v>
      </c>
      <c r="F53">
        <v>421</v>
      </c>
      <c r="G53" s="10">
        <v>40875</v>
      </c>
      <c r="I53">
        <v>701</v>
      </c>
      <c r="J53">
        <v>0</v>
      </c>
      <c r="K53">
        <v>1</v>
      </c>
      <c r="L53" s="14">
        <f t="shared" si="0"/>
        <v>0</v>
      </c>
      <c r="M53">
        <v>2780</v>
      </c>
      <c r="N53">
        <v>0</v>
      </c>
      <c r="S53">
        <v>1483</v>
      </c>
      <c r="T53">
        <v>0</v>
      </c>
    </row>
    <row r="54" spans="1:20" x14ac:dyDescent="0.25">
      <c r="A54">
        <v>347</v>
      </c>
      <c r="B54" s="10">
        <v>39436</v>
      </c>
      <c r="C54" s="10">
        <v>40268</v>
      </c>
      <c r="D54" s="10" t="s">
        <v>564</v>
      </c>
      <c r="F54">
        <v>432</v>
      </c>
      <c r="G54" s="10">
        <v>40875</v>
      </c>
      <c r="I54">
        <v>702</v>
      </c>
      <c r="J54">
        <v>0</v>
      </c>
      <c r="K54">
        <v>1</v>
      </c>
      <c r="L54" s="14">
        <f t="shared" si="0"/>
        <v>0</v>
      </c>
      <c r="M54">
        <v>2788</v>
      </c>
      <c r="N54">
        <v>0</v>
      </c>
      <c r="S54">
        <v>1578</v>
      </c>
      <c r="T54">
        <v>0</v>
      </c>
    </row>
    <row r="55" spans="1:20" x14ac:dyDescent="0.25">
      <c r="A55">
        <v>354</v>
      </c>
      <c r="B55" s="10">
        <v>36526</v>
      </c>
      <c r="C55" s="10">
        <v>40602</v>
      </c>
      <c r="D55" s="10" t="s">
        <v>563</v>
      </c>
      <c r="F55">
        <v>442</v>
      </c>
      <c r="G55" s="10">
        <v>40875</v>
      </c>
      <c r="I55">
        <v>705</v>
      </c>
      <c r="J55">
        <v>0</v>
      </c>
      <c r="K55">
        <v>1</v>
      </c>
      <c r="L55" s="14">
        <f t="shared" si="0"/>
        <v>0</v>
      </c>
      <c r="M55">
        <v>2790</v>
      </c>
      <c r="N55">
        <v>0</v>
      </c>
      <c r="S55">
        <v>1628</v>
      </c>
      <c r="T55">
        <v>0</v>
      </c>
    </row>
    <row r="56" spans="1:20" x14ac:dyDescent="0.25">
      <c r="A56">
        <v>355</v>
      </c>
      <c r="B56" s="10">
        <v>39493</v>
      </c>
      <c r="C56" s="10">
        <v>40512</v>
      </c>
      <c r="D56" s="10" t="s">
        <v>564</v>
      </c>
      <c r="F56">
        <v>461</v>
      </c>
      <c r="G56" s="10">
        <v>40875</v>
      </c>
      <c r="I56">
        <v>706</v>
      </c>
      <c r="J56">
        <v>0</v>
      </c>
      <c r="K56">
        <v>1</v>
      </c>
      <c r="L56" s="14">
        <f t="shared" si="0"/>
        <v>0</v>
      </c>
      <c r="M56">
        <v>2794</v>
      </c>
      <c r="N56">
        <v>0</v>
      </c>
      <c r="S56">
        <v>1629</v>
      </c>
      <c r="T56">
        <v>0</v>
      </c>
    </row>
    <row r="57" spans="1:20" x14ac:dyDescent="0.25">
      <c r="A57">
        <v>378</v>
      </c>
      <c r="B57" s="10">
        <v>36526</v>
      </c>
      <c r="C57" s="10">
        <v>40268</v>
      </c>
      <c r="D57" s="10" t="s">
        <v>563</v>
      </c>
      <c r="F57">
        <v>466</v>
      </c>
      <c r="G57" s="10">
        <v>40875</v>
      </c>
      <c r="I57">
        <v>713</v>
      </c>
      <c r="J57">
        <v>1</v>
      </c>
      <c r="K57">
        <v>1</v>
      </c>
      <c r="L57" s="14">
        <f t="shared" si="0"/>
        <v>1</v>
      </c>
      <c r="M57">
        <v>2797</v>
      </c>
      <c r="N57">
        <v>0</v>
      </c>
      <c r="S57">
        <v>1630</v>
      </c>
      <c r="T57">
        <v>0</v>
      </c>
    </row>
    <row r="58" spans="1:20" x14ac:dyDescent="0.25">
      <c r="A58">
        <v>381</v>
      </c>
      <c r="B58" s="10">
        <v>36526</v>
      </c>
      <c r="C58" s="10">
        <v>40602</v>
      </c>
      <c r="D58" s="10" t="s">
        <v>563</v>
      </c>
      <c r="F58">
        <v>467</v>
      </c>
      <c r="G58" s="10">
        <v>40875</v>
      </c>
      <c r="I58">
        <v>714</v>
      </c>
      <c r="J58">
        <v>0</v>
      </c>
      <c r="K58">
        <v>1</v>
      </c>
      <c r="L58" s="14">
        <f t="shared" si="0"/>
        <v>0</v>
      </c>
      <c r="M58">
        <v>2799</v>
      </c>
      <c r="N58">
        <v>0</v>
      </c>
      <c r="S58">
        <v>1800</v>
      </c>
      <c r="T58">
        <v>0</v>
      </c>
    </row>
    <row r="59" spans="1:20" x14ac:dyDescent="0.25">
      <c r="A59">
        <v>383</v>
      </c>
      <c r="B59" s="10">
        <v>36526</v>
      </c>
      <c r="C59" s="10">
        <v>40359</v>
      </c>
      <c r="D59" s="10" t="s">
        <v>563</v>
      </c>
      <c r="F59">
        <v>469</v>
      </c>
      <c r="G59" s="10">
        <v>40875</v>
      </c>
      <c r="I59">
        <v>720</v>
      </c>
      <c r="J59">
        <v>0</v>
      </c>
      <c r="K59">
        <v>1</v>
      </c>
      <c r="L59" s="14">
        <f t="shared" si="0"/>
        <v>0</v>
      </c>
      <c r="M59">
        <v>2805</v>
      </c>
      <c r="N59">
        <v>0</v>
      </c>
      <c r="S59">
        <v>2067</v>
      </c>
      <c r="T59">
        <v>0</v>
      </c>
    </row>
    <row r="60" spans="1:20" x14ac:dyDescent="0.25">
      <c r="A60">
        <v>384</v>
      </c>
      <c r="B60" s="10">
        <v>36526</v>
      </c>
      <c r="C60" s="10">
        <v>40359</v>
      </c>
      <c r="D60" s="10" t="s">
        <v>563</v>
      </c>
      <c r="F60">
        <v>475</v>
      </c>
      <c r="G60" s="10">
        <v>40875</v>
      </c>
      <c r="I60">
        <v>723</v>
      </c>
      <c r="J60">
        <v>1</v>
      </c>
      <c r="K60">
        <v>1</v>
      </c>
      <c r="L60" s="14">
        <f t="shared" si="0"/>
        <v>1</v>
      </c>
      <c r="M60">
        <v>2841</v>
      </c>
      <c r="N60">
        <v>0</v>
      </c>
      <c r="S60">
        <v>2068</v>
      </c>
      <c r="T60">
        <v>0</v>
      </c>
    </row>
    <row r="61" spans="1:20" x14ac:dyDescent="0.25">
      <c r="A61">
        <v>385</v>
      </c>
      <c r="B61" s="10">
        <v>36526</v>
      </c>
      <c r="C61" s="10">
        <v>40359</v>
      </c>
      <c r="D61" s="10" t="s">
        <v>563</v>
      </c>
      <c r="F61">
        <v>478</v>
      </c>
      <c r="G61" s="10">
        <v>40875</v>
      </c>
      <c r="I61">
        <v>724</v>
      </c>
      <c r="J61">
        <v>0</v>
      </c>
      <c r="K61">
        <v>1</v>
      </c>
      <c r="L61" s="14">
        <f t="shared" si="0"/>
        <v>0</v>
      </c>
      <c r="M61">
        <v>2846</v>
      </c>
      <c r="N61">
        <v>0</v>
      </c>
      <c r="S61">
        <v>2071</v>
      </c>
      <c r="T61">
        <v>0</v>
      </c>
    </row>
    <row r="62" spans="1:20" x14ac:dyDescent="0.25">
      <c r="A62">
        <v>388</v>
      </c>
      <c r="B62" s="10">
        <v>36526</v>
      </c>
      <c r="C62" s="10">
        <v>40268</v>
      </c>
      <c r="D62" s="10" t="s">
        <v>563</v>
      </c>
      <c r="F62">
        <v>484</v>
      </c>
      <c r="G62" s="10">
        <v>40875</v>
      </c>
      <c r="I62">
        <v>725</v>
      </c>
      <c r="J62">
        <v>1</v>
      </c>
      <c r="K62">
        <v>1</v>
      </c>
      <c r="L62" s="14">
        <f t="shared" si="0"/>
        <v>1</v>
      </c>
      <c r="M62">
        <v>2847</v>
      </c>
      <c r="N62">
        <v>0</v>
      </c>
      <c r="S62">
        <v>2076</v>
      </c>
      <c r="T62">
        <v>0</v>
      </c>
    </row>
    <row r="63" spans="1:20" x14ac:dyDescent="0.25">
      <c r="A63">
        <v>390</v>
      </c>
      <c r="B63" s="10">
        <v>36526</v>
      </c>
      <c r="C63" s="10">
        <v>40473</v>
      </c>
      <c r="D63" s="10" t="s">
        <v>219</v>
      </c>
      <c r="F63">
        <v>487</v>
      </c>
      <c r="G63" s="10">
        <v>40875</v>
      </c>
      <c r="I63">
        <v>726</v>
      </c>
      <c r="J63">
        <v>0</v>
      </c>
      <c r="K63">
        <v>1</v>
      </c>
      <c r="L63" s="14">
        <f t="shared" si="0"/>
        <v>0</v>
      </c>
      <c r="M63">
        <v>2981</v>
      </c>
      <c r="N63">
        <v>0</v>
      </c>
      <c r="S63">
        <v>2112</v>
      </c>
      <c r="T63">
        <v>0</v>
      </c>
    </row>
    <row r="64" spans="1:20" x14ac:dyDescent="0.25">
      <c r="A64">
        <v>391</v>
      </c>
      <c r="B64" s="10">
        <v>36526</v>
      </c>
      <c r="C64" s="10">
        <v>40473</v>
      </c>
      <c r="D64" s="10" t="s">
        <v>219</v>
      </c>
      <c r="F64">
        <v>488</v>
      </c>
      <c r="G64" s="10">
        <v>40875</v>
      </c>
      <c r="I64">
        <v>727</v>
      </c>
      <c r="J64">
        <v>0</v>
      </c>
      <c r="K64">
        <v>1</v>
      </c>
      <c r="L64" s="14">
        <f t="shared" si="0"/>
        <v>0</v>
      </c>
      <c r="M64">
        <v>3000</v>
      </c>
      <c r="N64">
        <v>0</v>
      </c>
      <c r="S64">
        <v>2113</v>
      </c>
      <c r="T64">
        <v>0</v>
      </c>
    </row>
    <row r="65" spans="1:20" x14ac:dyDescent="0.25">
      <c r="A65">
        <v>411</v>
      </c>
      <c r="B65" s="10">
        <v>36526</v>
      </c>
      <c r="C65" s="10">
        <v>40329</v>
      </c>
      <c r="D65" s="10" t="s">
        <v>563</v>
      </c>
      <c r="F65">
        <v>494</v>
      </c>
      <c r="G65" s="10">
        <v>40875</v>
      </c>
      <c r="I65">
        <v>728</v>
      </c>
      <c r="J65">
        <v>0</v>
      </c>
      <c r="K65">
        <v>1</v>
      </c>
      <c r="L65" s="14">
        <f t="shared" si="0"/>
        <v>0</v>
      </c>
      <c r="M65">
        <v>3012</v>
      </c>
      <c r="N65">
        <v>0</v>
      </c>
      <c r="S65">
        <v>2116</v>
      </c>
      <c r="T65">
        <v>0</v>
      </c>
    </row>
    <row r="66" spans="1:20" x14ac:dyDescent="0.25">
      <c r="A66">
        <v>416</v>
      </c>
      <c r="B66" s="10">
        <v>36526</v>
      </c>
      <c r="C66" s="10">
        <v>40662</v>
      </c>
      <c r="D66" s="10" t="s">
        <v>564</v>
      </c>
      <c r="F66">
        <v>501</v>
      </c>
      <c r="G66" s="10">
        <v>40875</v>
      </c>
      <c r="I66">
        <v>729</v>
      </c>
      <c r="J66">
        <v>0</v>
      </c>
      <c r="K66">
        <v>1</v>
      </c>
      <c r="L66" s="14">
        <f t="shared" si="0"/>
        <v>0</v>
      </c>
      <c r="M66">
        <v>3013</v>
      </c>
      <c r="N66">
        <v>0</v>
      </c>
      <c r="S66">
        <v>2132</v>
      </c>
      <c r="T66">
        <v>0</v>
      </c>
    </row>
    <row r="67" spans="1:20" x14ac:dyDescent="0.25">
      <c r="A67">
        <v>420</v>
      </c>
      <c r="B67" s="10">
        <v>36526</v>
      </c>
      <c r="C67" s="10">
        <v>40389</v>
      </c>
      <c r="D67" s="10" t="s">
        <v>563</v>
      </c>
      <c r="F67">
        <v>522</v>
      </c>
      <c r="G67" s="10">
        <v>40875</v>
      </c>
      <c r="I67">
        <v>735</v>
      </c>
      <c r="J67">
        <v>0</v>
      </c>
      <c r="K67">
        <v>1</v>
      </c>
      <c r="L67" s="14">
        <f t="shared" si="0"/>
        <v>0</v>
      </c>
      <c r="M67">
        <v>3114</v>
      </c>
      <c r="N67">
        <v>0</v>
      </c>
      <c r="S67">
        <v>2165</v>
      </c>
      <c r="T67">
        <v>0</v>
      </c>
    </row>
    <row r="68" spans="1:20" x14ac:dyDescent="0.25">
      <c r="A68">
        <v>421</v>
      </c>
      <c r="B68" s="10">
        <v>36526</v>
      </c>
      <c r="C68" s="10">
        <v>40329</v>
      </c>
      <c r="D68" s="10" t="s">
        <v>563</v>
      </c>
      <c r="F68">
        <v>526</v>
      </c>
      <c r="G68" s="10">
        <v>40875</v>
      </c>
      <c r="I68">
        <v>736</v>
      </c>
      <c r="J68">
        <v>0</v>
      </c>
      <c r="K68">
        <v>1</v>
      </c>
      <c r="L68" s="14">
        <f t="shared" si="0"/>
        <v>0</v>
      </c>
      <c r="M68">
        <v>3308</v>
      </c>
      <c r="N68">
        <v>0</v>
      </c>
      <c r="S68">
        <v>2183</v>
      </c>
      <c r="T68">
        <v>0</v>
      </c>
    </row>
    <row r="69" spans="1:20" x14ac:dyDescent="0.25">
      <c r="A69">
        <v>432</v>
      </c>
      <c r="B69" s="10">
        <v>36526</v>
      </c>
      <c r="C69" s="10">
        <v>40329</v>
      </c>
      <c r="D69" s="10" t="s">
        <v>563</v>
      </c>
      <c r="F69">
        <v>529</v>
      </c>
      <c r="G69" s="10">
        <v>40875</v>
      </c>
      <c r="I69">
        <v>737</v>
      </c>
      <c r="J69">
        <v>0</v>
      </c>
      <c r="K69">
        <v>1</v>
      </c>
      <c r="L69" s="14">
        <f t="shared" ref="L69:L132" si="1">J69*K69</f>
        <v>0</v>
      </c>
      <c r="M69">
        <v>3415</v>
      </c>
      <c r="N69">
        <v>0</v>
      </c>
      <c r="S69">
        <v>2190</v>
      </c>
      <c r="T69">
        <v>0</v>
      </c>
    </row>
    <row r="70" spans="1:20" x14ac:dyDescent="0.25">
      <c r="A70">
        <v>436</v>
      </c>
      <c r="B70" s="10">
        <v>39273</v>
      </c>
      <c r="C70" s="10">
        <v>40268</v>
      </c>
      <c r="D70" s="10" t="s">
        <v>564</v>
      </c>
      <c r="F70">
        <v>530</v>
      </c>
      <c r="G70" s="10">
        <v>40875</v>
      </c>
      <c r="I70">
        <v>740</v>
      </c>
      <c r="J70">
        <v>0</v>
      </c>
      <c r="K70">
        <v>1</v>
      </c>
      <c r="L70" s="14">
        <f t="shared" si="1"/>
        <v>0</v>
      </c>
      <c r="M70">
        <v>3464</v>
      </c>
      <c r="N70">
        <v>0</v>
      </c>
      <c r="S70">
        <v>2192</v>
      </c>
      <c r="T70">
        <v>0</v>
      </c>
    </row>
    <row r="71" spans="1:20" x14ac:dyDescent="0.25">
      <c r="A71">
        <v>442</v>
      </c>
      <c r="B71" s="10">
        <v>219148</v>
      </c>
      <c r="C71" s="10">
        <v>40389</v>
      </c>
      <c r="D71" s="10" t="s">
        <v>563</v>
      </c>
      <c r="F71">
        <v>542</v>
      </c>
      <c r="G71" s="10">
        <v>40875</v>
      </c>
      <c r="I71">
        <v>741</v>
      </c>
      <c r="J71">
        <v>0</v>
      </c>
      <c r="K71">
        <v>1</v>
      </c>
      <c r="L71" s="14">
        <f t="shared" si="1"/>
        <v>0</v>
      </c>
      <c r="M71">
        <v>3485</v>
      </c>
      <c r="N71">
        <v>0</v>
      </c>
      <c r="S71">
        <v>2214</v>
      </c>
      <c r="T71">
        <v>0</v>
      </c>
    </row>
    <row r="72" spans="1:20" x14ac:dyDescent="0.25">
      <c r="A72">
        <v>445</v>
      </c>
      <c r="B72" s="10">
        <v>39667</v>
      </c>
      <c r="C72" s="10">
        <v>40473</v>
      </c>
      <c r="D72" s="10" t="s">
        <v>217</v>
      </c>
      <c r="F72">
        <v>559</v>
      </c>
      <c r="G72" s="10">
        <v>40875</v>
      </c>
      <c r="I72">
        <v>742</v>
      </c>
      <c r="J72">
        <v>0</v>
      </c>
      <c r="K72">
        <v>1</v>
      </c>
      <c r="L72" s="14">
        <f t="shared" si="1"/>
        <v>0</v>
      </c>
      <c r="M72">
        <v>3491</v>
      </c>
      <c r="N72">
        <v>0</v>
      </c>
      <c r="S72">
        <v>2218</v>
      </c>
      <c r="T72">
        <v>0</v>
      </c>
    </row>
    <row r="73" spans="1:20" x14ac:dyDescent="0.25">
      <c r="A73">
        <v>446</v>
      </c>
      <c r="B73" s="10">
        <v>39681</v>
      </c>
      <c r="C73" s="10">
        <v>40268</v>
      </c>
      <c r="D73" s="10" t="s">
        <v>564</v>
      </c>
      <c r="F73">
        <v>560</v>
      </c>
      <c r="G73" s="10">
        <v>40875</v>
      </c>
      <c r="I73">
        <v>743</v>
      </c>
      <c r="J73">
        <v>0</v>
      </c>
      <c r="K73">
        <v>1</v>
      </c>
      <c r="L73" s="14">
        <f t="shared" si="1"/>
        <v>0</v>
      </c>
      <c r="M73">
        <v>3492</v>
      </c>
      <c r="N73">
        <v>0</v>
      </c>
      <c r="S73">
        <v>2246</v>
      </c>
      <c r="T73">
        <v>0</v>
      </c>
    </row>
    <row r="74" spans="1:20" x14ac:dyDescent="0.25">
      <c r="A74">
        <v>456</v>
      </c>
      <c r="B74" s="10">
        <v>36526</v>
      </c>
      <c r="C74" s="10">
        <v>40268</v>
      </c>
      <c r="D74" s="10" t="s">
        <v>219</v>
      </c>
      <c r="F74">
        <v>561</v>
      </c>
      <c r="G74" s="10">
        <v>40875</v>
      </c>
      <c r="I74">
        <v>746</v>
      </c>
      <c r="J74">
        <v>1</v>
      </c>
      <c r="K74">
        <v>1</v>
      </c>
      <c r="L74" s="14">
        <f t="shared" si="1"/>
        <v>1</v>
      </c>
      <c r="M74">
        <v>3494</v>
      </c>
      <c r="N74">
        <v>0</v>
      </c>
      <c r="S74">
        <v>2273</v>
      </c>
      <c r="T74">
        <v>0</v>
      </c>
    </row>
    <row r="75" spans="1:20" x14ac:dyDescent="0.25">
      <c r="A75">
        <v>457</v>
      </c>
      <c r="B75" s="10">
        <v>39712</v>
      </c>
      <c r="C75" s="10">
        <v>40268</v>
      </c>
      <c r="D75" s="10" t="s">
        <v>564</v>
      </c>
      <c r="F75">
        <v>563</v>
      </c>
      <c r="G75" s="10">
        <v>40875</v>
      </c>
      <c r="I75">
        <v>750</v>
      </c>
      <c r="J75">
        <v>0</v>
      </c>
      <c r="K75">
        <v>1</v>
      </c>
      <c r="L75" s="14">
        <f t="shared" si="1"/>
        <v>0</v>
      </c>
      <c r="M75">
        <v>3500</v>
      </c>
      <c r="N75">
        <v>0</v>
      </c>
      <c r="S75">
        <v>2283</v>
      </c>
      <c r="T75">
        <v>0</v>
      </c>
    </row>
    <row r="76" spans="1:20" x14ac:dyDescent="0.25">
      <c r="A76">
        <v>461</v>
      </c>
      <c r="B76" s="10">
        <v>36526</v>
      </c>
      <c r="C76" s="10">
        <v>40268</v>
      </c>
      <c r="D76" s="10" t="s">
        <v>563</v>
      </c>
      <c r="F76">
        <v>564</v>
      </c>
      <c r="G76" s="10">
        <v>40875</v>
      </c>
      <c r="I76">
        <v>751</v>
      </c>
      <c r="J76">
        <v>0</v>
      </c>
      <c r="K76">
        <v>1</v>
      </c>
      <c r="L76" s="14">
        <f t="shared" si="1"/>
        <v>0</v>
      </c>
      <c r="M76">
        <v>3503</v>
      </c>
      <c r="N76">
        <v>0</v>
      </c>
      <c r="S76">
        <v>2409</v>
      </c>
      <c r="T76">
        <v>0</v>
      </c>
    </row>
    <row r="77" spans="1:20" x14ac:dyDescent="0.25">
      <c r="A77">
        <v>463</v>
      </c>
      <c r="B77" s="10">
        <v>38939</v>
      </c>
      <c r="C77" s="10">
        <v>40512</v>
      </c>
      <c r="D77" s="10" t="s">
        <v>564</v>
      </c>
      <c r="F77">
        <v>581</v>
      </c>
      <c r="G77" s="10">
        <v>40875</v>
      </c>
      <c r="I77">
        <v>759</v>
      </c>
      <c r="J77">
        <v>1</v>
      </c>
      <c r="K77">
        <v>1</v>
      </c>
      <c r="L77" s="14">
        <f t="shared" si="1"/>
        <v>1</v>
      </c>
      <c r="M77">
        <v>3527</v>
      </c>
      <c r="N77">
        <v>0</v>
      </c>
      <c r="S77">
        <v>2410</v>
      </c>
      <c r="T77">
        <v>0</v>
      </c>
    </row>
    <row r="78" spans="1:20" x14ac:dyDescent="0.25">
      <c r="A78">
        <v>466</v>
      </c>
      <c r="B78" s="10">
        <v>36526</v>
      </c>
      <c r="C78" s="10">
        <v>40414</v>
      </c>
      <c r="D78" s="10" t="s">
        <v>563</v>
      </c>
      <c r="F78">
        <v>585</v>
      </c>
      <c r="G78" s="10">
        <v>40875</v>
      </c>
      <c r="I78">
        <v>771</v>
      </c>
      <c r="J78">
        <v>0</v>
      </c>
      <c r="K78">
        <v>1</v>
      </c>
      <c r="L78" s="14">
        <f t="shared" si="1"/>
        <v>0</v>
      </c>
      <c r="M78">
        <v>3528</v>
      </c>
      <c r="N78">
        <v>0</v>
      </c>
      <c r="S78">
        <v>2481</v>
      </c>
      <c r="T78">
        <v>0</v>
      </c>
    </row>
    <row r="79" spans="1:20" x14ac:dyDescent="0.25">
      <c r="A79">
        <v>467</v>
      </c>
      <c r="B79" s="10">
        <v>36526</v>
      </c>
      <c r="C79" s="10">
        <v>40389</v>
      </c>
      <c r="D79" s="10" t="s">
        <v>563</v>
      </c>
      <c r="F79">
        <v>591</v>
      </c>
      <c r="G79" s="10">
        <v>40875</v>
      </c>
      <c r="I79">
        <v>773</v>
      </c>
      <c r="J79">
        <v>0</v>
      </c>
      <c r="K79">
        <v>1</v>
      </c>
      <c r="L79" s="14">
        <f t="shared" si="1"/>
        <v>0</v>
      </c>
      <c r="M79">
        <v>3530</v>
      </c>
      <c r="N79">
        <v>0</v>
      </c>
      <c r="S79">
        <v>2504</v>
      </c>
      <c r="T79">
        <v>0</v>
      </c>
    </row>
    <row r="80" spans="1:20" x14ac:dyDescent="0.25">
      <c r="A80">
        <v>469</v>
      </c>
      <c r="B80" s="10">
        <v>36526</v>
      </c>
      <c r="C80" s="10">
        <v>40268</v>
      </c>
      <c r="D80" s="10" t="s">
        <v>563</v>
      </c>
      <c r="F80">
        <v>600</v>
      </c>
      <c r="G80" s="10">
        <v>40697</v>
      </c>
      <c r="I80">
        <v>788</v>
      </c>
      <c r="J80">
        <v>1</v>
      </c>
      <c r="K80">
        <v>1</v>
      </c>
      <c r="L80" s="14">
        <f t="shared" si="1"/>
        <v>1</v>
      </c>
      <c r="M80">
        <v>3533</v>
      </c>
      <c r="N80">
        <v>0</v>
      </c>
      <c r="S80">
        <v>2528</v>
      </c>
      <c r="T80">
        <v>0</v>
      </c>
    </row>
    <row r="81" spans="1:20" x14ac:dyDescent="0.25">
      <c r="A81">
        <v>475</v>
      </c>
      <c r="B81" s="10">
        <v>36526</v>
      </c>
      <c r="C81" s="10">
        <v>40444</v>
      </c>
      <c r="D81" s="10" t="s">
        <v>563</v>
      </c>
      <c r="F81">
        <v>606</v>
      </c>
      <c r="G81" s="10">
        <v>40875</v>
      </c>
      <c r="I81">
        <v>802</v>
      </c>
      <c r="J81">
        <v>1</v>
      </c>
      <c r="K81">
        <v>1</v>
      </c>
      <c r="L81" s="14">
        <f t="shared" si="1"/>
        <v>1</v>
      </c>
      <c r="M81">
        <v>3536</v>
      </c>
      <c r="N81">
        <v>0</v>
      </c>
      <c r="S81">
        <v>2538</v>
      </c>
      <c r="T81">
        <v>0</v>
      </c>
    </row>
    <row r="82" spans="1:20" x14ac:dyDescent="0.25">
      <c r="A82">
        <v>478</v>
      </c>
      <c r="B82" s="10">
        <v>36526</v>
      </c>
      <c r="C82" s="10">
        <v>40444</v>
      </c>
      <c r="D82" s="10" t="s">
        <v>563</v>
      </c>
      <c r="F82">
        <v>607</v>
      </c>
      <c r="G82" s="10">
        <v>40875</v>
      </c>
      <c r="I82">
        <v>803</v>
      </c>
      <c r="J82">
        <v>1</v>
      </c>
      <c r="K82">
        <v>1</v>
      </c>
      <c r="L82" s="14">
        <f t="shared" si="1"/>
        <v>1</v>
      </c>
      <c r="M82">
        <v>3543</v>
      </c>
      <c r="N82">
        <v>0</v>
      </c>
      <c r="S82">
        <v>2562</v>
      </c>
      <c r="T82">
        <v>0</v>
      </c>
    </row>
    <row r="83" spans="1:20" x14ac:dyDescent="0.25">
      <c r="A83">
        <v>481</v>
      </c>
      <c r="B83" s="10">
        <v>39006</v>
      </c>
      <c r="C83" s="10">
        <v>40512</v>
      </c>
      <c r="D83" s="10" t="s">
        <v>564</v>
      </c>
      <c r="F83">
        <v>609</v>
      </c>
      <c r="G83" s="10">
        <v>40802</v>
      </c>
      <c r="I83">
        <v>804</v>
      </c>
      <c r="J83">
        <v>1</v>
      </c>
      <c r="K83">
        <v>1</v>
      </c>
      <c r="L83" s="14">
        <f t="shared" si="1"/>
        <v>1</v>
      </c>
      <c r="M83">
        <v>3544</v>
      </c>
      <c r="N83">
        <v>0</v>
      </c>
      <c r="S83">
        <v>2564</v>
      </c>
      <c r="T83">
        <v>0</v>
      </c>
    </row>
    <row r="84" spans="1:20" x14ac:dyDescent="0.25">
      <c r="A84">
        <v>482</v>
      </c>
      <c r="B84" s="10">
        <v>39009</v>
      </c>
      <c r="C84" s="10">
        <v>40512</v>
      </c>
      <c r="D84" s="10" t="s">
        <v>564</v>
      </c>
      <c r="F84">
        <v>622</v>
      </c>
      <c r="G84" s="10">
        <v>40875</v>
      </c>
      <c r="I84">
        <v>812</v>
      </c>
      <c r="J84">
        <v>1</v>
      </c>
      <c r="K84">
        <v>1</v>
      </c>
      <c r="L84" s="14">
        <f t="shared" si="1"/>
        <v>1</v>
      </c>
      <c r="M84">
        <v>3556</v>
      </c>
      <c r="N84">
        <v>1</v>
      </c>
      <c r="S84">
        <v>2566</v>
      </c>
      <c r="T84">
        <v>0</v>
      </c>
    </row>
    <row r="85" spans="1:20" x14ac:dyDescent="0.25">
      <c r="A85">
        <v>484</v>
      </c>
      <c r="B85" s="10">
        <v>36526</v>
      </c>
      <c r="C85" s="10">
        <v>40512</v>
      </c>
      <c r="D85" s="10" t="s">
        <v>563</v>
      </c>
      <c r="F85">
        <v>623</v>
      </c>
      <c r="G85" s="10">
        <v>40875</v>
      </c>
      <c r="I85">
        <v>818</v>
      </c>
      <c r="J85">
        <v>1</v>
      </c>
      <c r="K85">
        <v>1</v>
      </c>
      <c r="L85" s="14">
        <f t="shared" si="1"/>
        <v>1</v>
      </c>
      <c r="M85">
        <v>3557</v>
      </c>
      <c r="N85">
        <v>1</v>
      </c>
      <c r="S85">
        <v>2582</v>
      </c>
      <c r="T85">
        <v>0</v>
      </c>
    </row>
    <row r="86" spans="1:20" x14ac:dyDescent="0.25">
      <c r="A86">
        <v>487</v>
      </c>
      <c r="B86" s="10">
        <v>36526</v>
      </c>
      <c r="C86" s="10">
        <v>40268</v>
      </c>
      <c r="D86" s="10" t="s">
        <v>563</v>
      </c>
      <c r="F86">
        <v>637</v>
      </c>
      <c r="G86" s="10">
        <v>40875</v>
      </c>
      <c r="I86">
        <v>819</v>
      </c>
      <c r="J86">
        <v>1</v>
      </c>
      <c r="K86">
        <v>1</v>
      </c>
      <c r="L86" s="14">
        <f t="shared" si="1"/>
        <v>1</v>
      </c>
      <c r="M86">
        <v>3595</v>
      </c>
      <c r="N86">
        <v>0</v>
      </c>
      <c r="S86">
        <v>2599</v>
      </c>
      <c r="T86">
        <v>1</v>
      </c>
    </row>
    <row r="87" spans="1:20" x14ac:dyDescent="0.25">
      <c r="A87">
        <v>488</v>
      </c>
      <c r="B87" s="10">
        <v>36526</v>
      </c>
      <c r="C87" s="10">
        <v>40268</v>
      </c>
      <c r="D87" s="10" t="s">
        <v>563</v>
      </c>
      <c r="F87">
        <v>638</v>
      </c>
      <c r="G87" s="10">
        <v>40875</v>
      </c>
      <c r="I87">
        <v>909</v>
      </c>
      <c r="J87">
        <v>1</v>
      </c>
      <c r="K87">
        <v>2</v>
      </c>
      <c r="L87" s="14">
        <f t="shared" si="1"/>
        <v>2</v>
      </c>
      <c r="M87">
        <v>3605</v>
      </c>
      <c r="N87">
        <v>0</v>
      </c>
      <c r="S87">
        <v>2600</v>
      </c>
      <c r="T87">
        <v>1</v>
      </c>
    </row>
    <row r="88" spans="1:20" x14ac:dyDescent="0.25">
      <c r="A88">
        <v>494</v>
      </c>
      <c r="B88" s="10">
        <v>36526</v>
      </c>
      <c r="C88" s="10">
        <v>40329</v>
      </c>
      <c r="D88" s="10" t="s">
        <v>563</v>
      </c>
      <c r="F88">
        <v>639</v>
      </c>
      <c r="G88" s="10">
        <v>40875</v>
      </c>
      <c r="I88">
        <v>912</v>
      </c>
      <c r="J88">
        <v>1</v>
      </c>
      <c r="K88">
        <v>2</v>
      </c>
      <c r="L88" s="14">
        <f t="shared" si="1"/>
        <v>2</v>
      </c>
      <c r="M88">
        <v>3609</v>
      </c>
      <c r="N88">
        <v>0</v>
      </c>
      <c r="S88">
        <v>2601</v>
      </c>
      <c r="T88">
        <v>1</v>
      </c>
    </row>
    <row r="89" spans="1:20" x14ac:dyDescent="0.25">
      <c r="A89">
        <v>496</v>
      </c>
      <c r="B89" s="10">
        <v>39071</v>
      </c>
      <c r="C89" s="10">
        <v>40512</v>
      </c>
      <c r="D89" s="10" t="s">
        <v>564</v>
      </c>
      <c r="F89">
        <v>646</v>
      </c>
      <c r="G89" s="10">
        <v>40875</v>
      </c>
      <c r="I89">
        <v>919</v>
      </c>
      <c r="J89">
        <v>1</v>
      </c>
      <c r="K89">
        <v>2</v>
      </c>
      <c r="L89" s="14">
        <f t="shared" si="1"/>
        <v>2</v>
      </c>
      <c r="M89">
        <v>3611</v>
      </c>
      <c r="N89">
        <v>0</v>
      </c>
      <c r="S89">
        <v>2611</v>
      </c>
      <c r="T89">
        <v>1</v>
      </c>
    </row>
    <row r="90" spans="1:20" x14ac:dyDescent="0.25">
      <c r="A90">
        <v>501</v>
      </c>
      <c r="B90" s="10">
        <v>36526</v>
      </c>
      <c r="C90" s="10">
        <v>40268</v>
      </c>
      <c r="D90" s="10" t="s">
        <v>563</v>
      </c>
      <c r="F90">
        <v>647</v>
      </c>
      <c r="G90" s="10">
        <v>40875</v>
      </c>
      <c r="I90">
        <v>922</v>
      </c>
      <c r="J90">
        <v>1</v>
      </c>
      <c r="K90">
        <v>2</v>
      </c>
      <c r="L90" s="14">
        <f t="shared" si="1"/>
        <v>2</v>
      </c>
      <c r="M90">
        <v>3614</v>
      </c>
      <c r="N90">
        <v>1</v>
      </c>
      <c r="S90">
        <v>2631</v>
      </c>
      <c r="T90">
        <v>0</v>
      </c>
    </row>
    <row r="91" spans="1:20" x14ac:dyDescent="0.25">
      <c r="A91">
        <v>506</v>
      </c>
      <c r="B91" s="10">
        <v>39134</v>
      </c>
      <c r="C91" s="10">
        <v>40512</v>
      </c>
      <c r="D91" s="10" t="s">
        <v>564</v>
      </c>
      <c r="F91">
        <v>656</v>
      </c>
      <c r="G91" s="10">
        <v>40875</v>
      </c>
      <c r="I91">
        <v>923</v>
      </c>
      <c r="J91">
        <v>1</v>
      </c>
      <c r="K91">
        <v>2</v>
      </c>
      <c r="L91" s="14">
        <f t="shared" si="1"/>
        <v>2</v>
      </c>
      <c r="M91">
        <v>3615</v>
      </c>
      <c r="N91">
        <v>0</v>
      </c>
      <c r="S91">
        <v>2632</v>
      </c>
      <c r="T91">
        <v>0</v>
      </c>
    </row>
    <row r="92" spans="1:20" x14ac:dyDescent="0.25">
      <c r="A92">
        <v>507</v>
      </c>
      <c r="B92" s="10">
        <v>39157</v>
      </c>
      <c r="C92" s="10">
        <v>40512</v>
      </c>
      <c r="D92" s="10" t="s">
        <v>564</v>
      </c>
      <c r="F92">
        <v>663</v>
      </c>
      <c r="G92" s="10">
        <v>40875</v>
      </c>
      <c r="I92">
        <v>925</v>
      </c>
      <c r="J92">
        <v>1</v>
      </c>
      <c r="K92">
        <v>2</v>
      </c>
      <c r="L92" s="14">
        <f t="shared" si="1"/>
        <v>2</v>
      </c>
      <c r="M92">
        <v>3617</v>
      </c>
      <c r="N92">
        <v>0</v>
      </c>
      <c r="S92">
        <v>2633</v>
      </c>
      <c r="T92">
        <v>0</v>
      </c>
    </row>
    <row r="93" spans="1:20" x14ac:dyDescent="0.25">
      <c r="A93">
        <v>515</v>
      </c>
      <c r="B93" s="10">
        <v>39177</v>
      </c>
      <c r="C93" s="10">
        <v>40512</v>
      </c>
      <c r="D93" s="10" t="s">
        <v>564</v>
      </c>
      <c r="F93">
        <v>668</v>
      </c>
      <c r="G93" s="10">
        <v>40875</v>
      </c>
      <c r="I93">
        <v>931</v>
      </c>
      <c r="J93">
        <v>1</v>
      </c>
      <c r="K93">
        <v>2</v>
      </c>
      <c r="L93" s="14">
        <f t="shared" si="1"/>
        <v>2</v>
      </c>
      <c r="M93">
        <v>3618</v>
      </c>
      <c r="N93">
        <v>0</v>
      </c>
      <c r="S93">
        <v>2636</v>
      </c>
      <c r="T93">
        <v>0</v>
      </c>
    </row>
    <row r="94" spans="1:20" x14ac:dyDescent="0.25">
      <c r="A94">
        <v>522</v>
      </c>
      <c r="B94" s="10">
        <v>39224</v>
      </c>
      <c r="C94" s="10">
        <v>40847</v>
      </c>
      <c r="D94" s="10" t="s">
        <v>563</v>
      </c>
      <c r="F94">
        <v>680</v>
      </c>
      <c r="G94" s="10">
        <v>40875</v>
      </c>
      <c r="I94">
        <v>968</v>
      </c>
      <c r="J94">
        <v>1</v>
      </c>
      <c r="K94">
        <v>2</v>
      </c>
      <c r="L94" s="14">
        <f t="shared" si="1"/>
        <v>2</v>
      </c>
      <c r="M94">
        <v>3619</v>
      </c>
      <c r="N94">
        <v>0</v>
      </c>
      <c r="S94">
        <v>2637</v>
      </c>
      <c r="T94">
        <v>0</v>
      </c>
    </row>
    <row r="95" spans="1:20" x14ac:dyDescent="0.25">
      <c r="A95">
        <v>526</v>
      </c>
      <c r="B95" s="10">
        <v>36526</v>
      </c>
      <c r="C95" s="10">
        <v>40574</v>
      </c>
      <c r="D95" s="10" t="s">
        <v>563</v>
      </c>
      <c r="F95">
        <v>707</v>
      </c>
      <c r="G95" s="10">
        <v>40875</v>
      </c>
      <c r="I95">
        <v>969</v>
      </c>
      <c r="J95">
        <v>1</v>
      </c>
      <c r="K95">
        <v>2</v>
      </c>
      <c r="L95" s="14">
        <f t="shared" si="1"/>
        <v>2</v>
      </c>
      <c r="M95">
        <v>3620</v>
      </c>
      <c r="N95">
        <v>0</v>
      </c>
      <c r="S95">
        <v>2694</v>
      </c>
      <c r="T95">
        <v>0</v>
      </c>
    </row>
    <row r="96" spans="1:20" x14ac:dyDescent="0.25">
      <c r="A96">
        <v>529</v>
      </c>
      <c r="B96" s="10">
        <v>36526</v>
      </c>
      <c r="C96" s="10">
        <v>40268</v>
      </c>
      <c r="D96" s="10" t="s">
        <v>563</v>
      </c>
      <c r="F96">
        <v>708</v>
      </c>
      <c r="G96" s="10">
        <v>40875</v>
      </c>
      <c r="I96">
        <v>970</v>
      </c>
      <c r="J96">
        <v>1</v>
      </c>
      <c r="K96">
        <v>2</v>
      </c>
      <c r="L96" s="14">
        <f t="shared" si="1"/>
        <v>2</v>
      </c>
      <c r="M96">
        <v>3621</v>
      </c>
      <c r="N96">
        <v>0</v>
      </c>
      <c r="S96">
        <v>2695</v>
      </c>
      <c r="T96">
        <v>0</v>
      </c>
    </row>
    <row r="97" spans="1:20" x14ac:dyDescent="0.25">
      <c r="A97">
        <v>530</v>
      </c>
      <c r="B97" s="10">
        <v>36526</v>
      </c>
      <c r="C97" s="10">
        <v>40268</v>
      </c>
      <c r="D97" s="10" t="s">
        <v>563</v>
      </c>
      <c r="F97">
        <v>709</v>
      </c>
      <c r="G97" s="10">
        <v>40875</v>
      </c>
      <c r="I97">
        <v>971</v>
      </c>
      <c r="J97">
        <v>1</v>
      </c>
      <c r="K97">
        <v>2</v>
      </c>
      <c r="L97" s="14">
        <f t="shared" si="1"/>
        <v>2</v>
      </c>
      <c r="M97">
        <v>3622</v>
      </c>
      <c r="N97">
        <v>0</v>
      </c>
      <c r="S97">
        <v>2696</v>
      </c>
      <c r="T97">
        <v>0</v>
      </c>
    </row>
    <row r="98" spans="1:20" x14ac:dyDescent="0.25">
      <c r="A98">
        <v>531</v>
      </c>
      <c r="B98" s="10">
        <v>39290</v>
      </c>
      <c r="C98" s="10">
        <v>40329</v>
      </c>
      <c r="D98" s="10" t="s">
        <v>217</v>
      </c>
      <c r="F98">
        <v>710</v>
      </c>
      <c r="G98" s="10">
        <v>40875</v>
      </c>
      <c r="I98">
        <v>972</v>
      </c>
      <c r="J98">
        <v>1</v>
      </c>
      <c r="K98">
        <v>2</v>
      </c>
      <c r="L98" s="14">
        <f t="shared" si="1"/>
        <v>2</v>
      </c>
      <c r="M98">
        <v>3648</v>
      </c>
      <c r="N98">
        <v>0</v>
      </c>
      <c r="S98">
        <v>2697</v>
      </c>
      <c r="T98">
        <v>0</v>
      </c>
    </row>
    <row r="99" spans="1:20" x14ac:dyDescent="0.25">
      <c r="A99">
        <v>536</v>
      </c>
      <c r="B99" s="10">
        <v>39377</v>
      </c>
      <c r="C99" s="10">
        <v>40268</v>
      </c>
      <c r="D99" s="10" t="s">
        <v>564</v>
      </c>
      <c r="F99">
        <v>713</v>
      </c>
      <c r="G99" s="10">
        <v>40875</v>
      </c>
      <c r="I99">
        <v>974</v>
      </c>
      <c r="J99">
        <v>1</v>
      </c>
      <c r="K99">
        <v>2</v>
      </c>
      <c r="L99" s="14">
        <f t="shared" si="1"/>
        <v>2</v>
      </c>
      <c r="M99">
        <v>3649</v>
      </c>
      <c r="N99">
        <v>0</v>
      </c>
      <c r="S99">
        <v>2698</v>
      </c>
      <c r="T99">
        <v>0</v>
      </c>
    </row>
    <row r="100" spans="1:20" x14ac:dyDescent="0.25">
      <c r="A100">
        <v>538</v>
      </c>
      <c r="B100" s="10">
        <v>36526</v>
      </c>
      <c r="C100" s="10">
        <v>40329</v>
      </c>
      <c r="D100" s="10" t="s">
        <v>218</v>
      </c>
      <c r="F100">
        <v>723</v>
      </c>
      <c r="G100" s="10">
        <v>40875</v>
      </c>
      <c r="I100">
        <v>1009</v>
      </c>
      <c r="J100">
        <v>0</v>
      </c>
      <c r="K100">
        <v>1</v>
      </c>
      <c r="L100" s="14">
        <f t="shared" si="1"/>
        <v>0</v>
      </c>
      <c r="M100">
        <v>3652</v>
      </c>
      <c r="N100">
        <v>1</v>
      </c>
      <c r="S100">
        <v>2699</v>
      </c>
      <c r="T100">
        <v>0</v>
      </c>
    </row>
    <row r="101" spans="1:20" x14ac:dyDescent="0.25">
      <c r="A101">
        <v>539</v>
      </c>
      <c r="B101" s="10">
        <v>39317</v>
      </c>
      <c r="C101" s="10">
        <v>40512</v>
      </c>
      <c r="D101" s="10" t="s">
        <v>564</v>
      </c>
      <c r="F101">
        <v>732</v>
      </c>
      <c r="G101" s="10">
        <v>40875</v>
      </c>
      <c r="I101">
        <v>1019</v>
      </c>
      <c r="J101">
        <v>1</v>
      </c>
      <c r="K101">
        <v>2</v>
      </c>
      <c r="L101" s="14">
        <f t="shared" si="1"/>
        <v>2</v>
      </c>
      <c r="M101">
        <v>3653</v>
      </c>
      <c r="N101">
        <v>1</v>
      </c>
      <c r="S101">
        <v>2700</v>
      </c>
      <c r="T101">
        <v>0</v>
      </c>
    </row>
    <row r="102" spans="1:20" x14ac:dyDescent="0.25">
      <c r="A102">
        <v>542</v>
      </c>
      <c r="B102" s="10">
        <v>36526</v>
      </c>
      <c r="C102" s="10">
        <v>40512</v>
      </c>
      <c r="D102" s="10" t="s">
        <v>563</v>
      </c>
      <c r="F102">
        <v>733</v>
      </c>
      <c r="G102" s="10">
        <v>40875</v>
      </c>
      <c r="I102">
        <v>1081</v>
      </c>
      <c r="J102">
        <v>0</v>
      </c>
      <c r="K102">
        <v>1</v>
      </c>
      <c r="L102" s="14">
        <f t="shared" si="1"/>
        <v>0</v>
      </c>
      <c r="M102">
        <v>3675</v>
      </c>
      <c r="N102">
        <v>0</v>
      </c>
      <c r="S102">
        <v>2701</v>
      </c>
      <c r="T102">
        <v>0</v>
      </c>
    </row>
    <row r="103" spans="1:20" x14ac:dyDescent="0.25">
      <c r="A103">
        <v>546</v>
      </c>
      <c r="B103" s="10">
        <v>39353</v>
      </c>
      <c r="C103" s="10">
        <v>40359</v>
      </c>
      <c r="D103" s="10" t="s">
        <v>217</v>
      </c>
      <c r="F103">
        <v>734</v>
      </c>
      <c r="G103" s="10">
        <v>40875</v>
      </c>
      <c r="I103">
        <v>1082</v>
      </c>
      <c r="J103">
        <v>0</v>
      </c>
      <c r="K103">
        <v>1</v>
      </c>
      <c r="L103" s="14">
        <f t="shared" si="1"/>
        <v>0</v>
      </c>
      <c r="M103">
        <v>3691</v>
      </c>
      <c r="N103">
        <v>0</v>
      </c>
      <c r="S103">
        <v>2702</v>
      </c>
      <c r="T103">
        <v>0</v>
      </c>
    </row>
    <row r="104" spans="1:20" x14ac:dyDescent="0.25">
      <c r="A104">
        <v>547</v>
      </c>
      <c r="B104" s="10">
        <v>36526</v>
      </c>
      <c r="C104" s="10">
        <v>40753</v>
      </c>
      <c r="D104" s="10" t="s">
        <v>564</v>
      </c>
      <c r="F104">
        <v>746</v>
      </c>
      <c r="G104" s="10">
        <v>40724</v>
      </c>
      <c r="I104">
        <v>1083</v>
      </c>
      <c r="J104">
        <v>0</v>
      </c>
      <c r="K104">
        <v>1</v>
      </c>
      <c r="L104" s="14">
        <f t="shared" si="1"/>
        <v>0</v>
      </c>
      <c r="M104">
        <v>3692</v>
      </c>
      <c r="N104">
        <v>0</v>
      </c>
      <c r="S104">
        <v>2715</v>
      </c>
      <c r="T104">
        <v>0</v>
      </c>
    </row>
    <row r="105" spans="1:20" x14ac:dyDescent="0.25">
      <c r="A105">
        <v>559</v>
      </c>
      <c r="B105" s="10">
        <v>36526</v>
      </c>
      <c r="C105" s="10">
        <v>40662</v>
      </c>
      <c r="D105" s="10" t="s">
        <v>563</v>
      </c>
      <c r="F105">
        <v>772</v>
      </c>
      <c r="G105" s="10">
        <v>40875</v>
      </c>
      <c r="I105">
        <v>1129</v>
      </c>
      <c r="J105">
        <v>1</v>
      </c>
      <c r="K105">
        <v>1</v>
      </c>
      <c r="L105" s="14">
        <f t="shared" si="1"/>
        <v>1</v>
      </c>
      <c r="M105">
        <v>3694</v>
      </c>
      <c r="N105">
        <v>0</v>
      </c>
      <c r="S105">
        <v>2722</v>
      </c>
      <c r="T105">
        <v>0</v>
      </c>
    </row>
    <row r="106" spans="1:20" x14ac:dyDescent="0.25">
      <c r="A106">
        <v>560</v>
      </c>
      <c r="B106" s="10">
        <v>36526</v>
      </c>
      <c r="C106" s="10">
        <v>40662</v>
      </c>
      <c r="D106" s="10" t="s">
        <v>563</v>
      </c>
      <c r="F106">
        <v>777</v>
      </c>
      <c r="G106" s="10">
        <v>40875</v>
      </c>
      <c r="I106">
        <v>1130</v>
      </c>
      <c r="J106">
        <v>1</v>
      </c>
      <c r="K106">
        <v>1</v>
      </c>
      <c r="L106" s="14">
        <f t="shared" si="1"/>
        <v>1</v>
      </c>
      <c r="M106">
        <v>3728</v>
      </c>
      <c r="N106">
        <v>0</v>
      </c>
      <c r="S106">
        <v>2772</v>
      </c>
      <c r="T106">
        <v>0</v>
      </c>
    </row>
    <row r="107" spans="1:20" x14ac:dyDescent="0.25">
      <c r="A107">
        <v>561</v>
      </c>
      <c r="B107" s="10">
        <v>36526</v>
      </c>
      <c r="C107" s="10">
        <v>40662</v>
      </c>
      <c r="D107" s="10" t="s">
        <v>563</v>
      </c>
      <c r="F107">
        <v>788</v>
      </c>
      <c r="G107" s="10">
        <v>40875</v>
      </c>
      <c r="I107">
        <v>1131</v>
      </c>
      <c r="J107">
        <v>1</v>
      </c>
      <c r="K107">
        <v>1</v>
      </c>
      <c r="L107" s="14">
        <f t="shared" si="1"/>
        <v>1</v>
      </c>
      <c r="M107">
        <v>3740</v>
      </c>
      <c r="N107">
        <v>0</v>
      </c>
      <c r="S107">
        <v>2791</v>
      </c>
      <c r="T107">
        <v>0</v>
      </c>
    </row>
    <row r="108" spans="1:20" x14ac:dyDescent="0.25">
      <c r="A108">
        <v>562</v>
      </c>
      <c r="B108" s="10">
        <v>36526</v>
      </c>
      <c r="C108" s="10">
        <v>40329</v>
      </c>
      <c r="D108" s="10" t="s">
        <v>218</v>
      </c>
      <c r="F108">
        <v>789</v>
      </c>
      <c r="G108" s="10">
        <v>40875</v>
      </c>
      <c r="I108">
        <v>1223</v>
      </c>
      <c r="J108">
        <v>0</v>
      </c>
      <c r="K108">
        <v>1</v>
      </c>
      <c r="L108" s="14">
        <f t="shared" si="1"/>
        <v>0</v>
      </c>
      <c r="M108">
        <v>3767</v>
      </c>
      <c r="N108">
        <v>0</v>
      </c>
      <c r="S108">
        <v>2792</v>
      </c>
      <c r="T108">
        <v>0</v>
      </c>
    </row>
    <row r="109" spans="1:20" x14ac:dyDescent="0.25">
      <c r="A109">
        <v>563</v>
      </c>
      <c r="B109" s="10">
        <v>36526</v>
      </c>
      <c r="C109" s="10">
        <v>40840</v>
      </c>
      <c r="D109" s="10" t="s">
        <v>563</v>
      </c>
      <c r="F109">
        <v>791</v>
      </c>
      <c r="G109" s="10">
        <v>40875</v>
      </c>
      <c r="I109">
        <v>1224</v>
      </c>
      <c r="J109">
        <v>0</v>
      </c>
      <c r="K109">
        <v>1</v>
      </c>
      <c r="L109" s="14">
        <f t="shared" si="1"/>
        <v>0</v>
      </c>
      <c r="M109">
        <v>3798</v>
      </c>
      <c r="N109">
        <v>0</v>
      </c>
      <c r="S109">
        <v>2793</v>
      </c>
      <c r="T109">
        <v>0</v>
      </c>
    </row>
    <row r="110" spans="1:20" x14ac:dyDescent="0.25">
      <c r="A110">
        <v>564</v>
      </c>
      <c r="B110" s="10">
        <v>36526</v>
      </c>
      <c r="C110" s="10">
        <v>40840</v>
      </c>
      <c r="D110" s="10" t="s">
        <v>563</v>
      </c>
      <c r="F110">
        <v>792</v>
      </c>
      <c r="G110" s="10">
        <v>40875</v>
      </c>
      <c r="I110">
        <v>1225</v>
      </c>
      <c r="J110">
        <v>0</v>
      </c>
      <c r="K110">
        <v>1</v>
      </c>
      <c r="L110" s="14">
        <f t="shared" si="1"/>
        <v>0</v>
      </c>
      <c r="M110">
        <v>3802</v>
      </c>
      <c r="N110">
        <v>0</v>
      </c>
      <c r="S110">
        <v>2849</v>
      </c>
      <c r="T110">
        <v>0</v>
      </c>
    </row>
    <row r="111" spans="1:20" x14ac:dyDescent="0.25">
      <c r="A111">
        <v>567</v>
      </c>
      <c r="B111" s="10">
        <v>36526</v>
      </c>
      <c r="C111" s="10">
        <v>40268</v>
      </c>
      <c r="D111" s="10" t="s">
        <v>563</v>
      </c>
      <c r="F111">
        <v>793</v>
      </c>
      <c r="G111" s="10">
        <v>40875</v>
      </c>
      <c r="I111">
        <v>1227</v>
      </c>
      <c r="J111">
        <v>0</v>
      </c>
      <c r="K111">
        <v>1</v>
      </c>
      <c r="L111" s="14">
        <f t="shared" si="1"/>
        <v>0</v>
      </c>
      <c r="M111">
        <v>3804</v>
      </c>
      <c r="N111">
        <v>1</v>
      </c>
      <c r="S111">
        <v>2866</v>
      </c>
      <c r="T111">
        <v>0</v>
      </c>
    </row>
    <row r="112" spans="1:20" x14ac:dyDescent="0.25">
      <c r="A112">
        <v>568</v>
      </c>
      <c r="B112" s="10">
        <v>39419</v>
      </c>
      <c r="C112" s="10">
        <v>40473</v>
      </c>
      <c r="D112" s="10" t="s">
        <v>217</v>
      </c>
      <c r="F112">
        <v>794</v>
      </c>
      <c r="G112" s="10">
        <v>40875</v>
      </c>
      <c r="I112">
        <v>1235</v>
      </c>
      <c r="J112">
        <v>0</v>
      </c>
      <c r="K112">
        <v>1</v>
      </c>
      <c r="L112" s="14">
        <f t="shared" si="1"/>
        <v>0</v>
      </c>
      <c r="M112">
        <v>3805</v>
      </c>
      <c r="N112">
        <v>1</v>
      </c>
      <c r="S112">
        <v>2877</v>
      </c>
      <c r="T112">
        <v>0</v>
      </c>
    </row>
    <row r="113" spans="1:20" x14ac:dyDescent="0.25">
      <c r="A113">
        <v>570</v>
      </c>
      <c r="B113" s="10">
        <v>36526</v>
      </c>
      <c r="C113" s="10">
        <v>40329</v>
      </c>
      <c r="D113" s="10" t="s">
        <v>219</v>
      </c>
      <c r="F113">
        <v>795</v>
      </c>
      <c r="G113" s="10">
        <v>40875</v>
      </c>
      <c r="I113">
        <v>1247</v>
      </c>
      <c r="J113">
        <v>0</v>
      </c>
      <c r="K113">
        <v>1</v>
      </c>
      <c r="L113" s="14">
        <f t="shared" si="1"/>
        <v>0</v>
      </c>
      <c r="M113">
        <v>3814</v>
      </c>
      <c r="N113">
        <v>0</v>
      </c>
      <c r="S113">
        <v>2947</v>
      </c>
      <c r="T113">
        <v>0</v>
      </c>
    </row>
    <row r="114" spans="1:20" x14ac:dyDescent="0.25">
      <c r="A114">
        <v>577</v>
      </c>
      <c r="B114" s="10">
        <v>39489</v>
      </c>
      <c r="C114" s="10">
        <v>40268</v>
      </c>
      <c r="D114" s="10" t="s">
        <v>564</v>
      </c>
      <c r="F114">
        <v>798</v>
      </c>
      <c r="G114" s="10">
        <v>40875</v>
      </c>
      <c r="I114">
        <v>1264</v>
      </c>
      <c r="J114">
        <v>1</v>
      </c>
      <c r="K114">
        <v>2</v>
      </c>
      <c r="L114" s="14">
        <f t="shared" si="1"/>
        <v>2</v>
      </c>
      <c r="M114">
        <v>3818</v>
      </c>
      <c r="N114">
        <v>0</v>
      </c>
      <c r="S114">
        <v>2950</v>
      </c>
      <c r="T114">
        <v>0</v>
      </c>
    </row>
    <row r="115" spans="1:20" x14ac:dyDescent="0.25">
      <c r="A115">
        <v>578</v>
      </c>
      <c r="B115" s="10">
        <v>39429</v>
      </c>
      <c r="C115" s="10">
        <v>40512</v>
      </c>
      <c r="D115" s="10" t="s">
        <v>564</v>
      </c>
      <c r="F115">
        <v>799</v>
      </c>
      <c r="G115" s="10">
        <v>40875</v>
      </c>
      <c r="I115">
        <v>1295</v>
      </c>
      <c r="J115">
        <v>0</v>
      </c>
      <c r="K115">
        <v>1</v>
      </c>
      <c r="L115" s="14">
        <f t="shared" si="1"/>
        <v>0</v>
      </c>
      <c r="M115">
        <v>3860</v>
      </c>
      <c r="N115">
        <v>0</v>
      </c>
      <c r="S115">
        <v>3007</v>
      </c>
      <c r="T115">
        <v>0</v>
      </c>
    </row>
    <row r="116" spans="1:20" x14ac:dyDescent="0.25">
      <c r="A116">
        <v>580</v>
      </c>
      <c r="B116" s="10">
        <v>39321</v>
      </c>
      <c r="C116" s="10">
        <v>40753</v>
      </c>
      <c r="D116" s="10" t="s">
        <v>564</v>
      </c>
      <c r="F116">
        <v>801</v>
      </c>
      <c r="G116" s="10">
        <v>40875</v>
      </c>
      <c r="I116">
        <v>1300</v>
      </c>
      <c r="J116">
        <v>0</v>
      </c>
      <c r="K116">
        <v>1</v>
      </c>
      <c r="L116" s="14">
        <f t="shared" si="1"/>
        <v>0</v>
      </c>
      <c r="M116">
        <v>3913</v>
      </c>
      <c r="N116">
        <v>0</v>
      </c>
      <c r="S116">
        <v>3021</v>
      </c>
      <c r="T116">
        <v>0</v>
      </c>
    </row>
    <row r="117" spans="1:20" x14ac:dyDescent="0.25">
      <c r="A117">
        <v>581</v>
      </c>
      <c r="B117" s="10">
        <v>36526</v>
      </c>
      <c r="C117" s="10">
        <v>40512</v>
      </c>
      <c r="D117" s="10" t="s">
        <v>563</v>
      </c>
      <c r="F117">
        <v>802</v>
      </c>
      <c r="G117" s="10">
        <v>40875</v>
      </c>
      <c r="I117">
        <v>1351</v>
      </c>
      <c r="J117">
        <v>0</v>
      </c>
      <c r="K117">
        <v>1</v>
      </c>
      <c r="L117" s="14">
        <f t="shared" si="1"/>
        <v>0</v>
      </c>
      <c r="M117">
        <v>3919</v>
      </c>
      <c r="N117">
        <v>0</v>
      </c>
      <c r="S117">
        <v>3058</v>
      </c>
      <c r="T117">
        <v>0</v>
      </c>
    </row>
    <row r="118" spans="1:20" x14ac:dyDescent="0.25">
      <c r="A118">
        <v>584</v>
      </c>
      <c r="B118" s="10">
        <v>39440</v>
      </c>
      <c r="C118" s="10">
        <v>40512</v>
      </c>
      <c r="D118" s="10" t="s">
        <v>564</v>
      </c>
      <c r="F118">
        <v>803</v>
      </c>
      <c r="G118" s="10">
        <v>40875</v>
      </c>
      <c r="I118">
        <v>1411</v>
      </c>
      <c r="J118">
        <v>1</v>
      </c>
      <c r="K118">
        <v>1</v>
      </c>
      <c r="L118" s="14">
        <f t="shared" si="1"/>
        <v>1</v>
      </c>
      <c r="M118">
        <v>3933</v>
      </c>
      <c r="N118">
        <v>0</v>
      </c>
      <c r="S118">
        <v>3217</v>
      </c>
      <c r="T118">
        <v>0</v>
      </c>
    </row>
    <row r="119" spans="1:20" x14ac:dyDescent="0.25">
      <c r="A119">
        <v>585</v>
      </c>
      <c r="B119" s="10">
        <v>36526</v>
      </c>
      <c r="C119" s="10">
        <v>40291</v>
      </c>
      <c r="D119" s="10" t="s">
        <v>563</v>
      </c>
      <c r="F119">
        <v>804</v>
      </c>
      <c r="G119" s="10">
        <v>40875</v>
      </c>
      <c r="I119">
        <v>1468</v>
      </c>
      <c r="J119">
        <v>0</v>
      </c>
      <c r="K119">
        <v>1</v>
      </c>
      <c r="L119" s="14">
        <f t="shared" si="1"/>
        <v>0</v>
      </c>
      <c r="M119">
        <v>3946</v>
      </c>
      <c r="N119">
        <v>0</v>
      </c>
      <c r="S119">
        <v>3335</v>
      </c>
      <c r="T119">
        <v>0</v>
      </c>
    </row>
    <row r="120" spans="1:20" x14ac:dyDescent="0.25">
      <c r="A120">
        <v>587</v>
      </c>
      <c r="B120" s="10">
        <v>36526</v>
      </c>
      <c r="C120" s="10">
        <v>40268</v>
      </c>
      <c r="D120" s="10" t="s">
        <v>563</v>
      </c>
      <c r="F120">
        <v>805</v>
      </c>
      <c r="G120" s="10">
        <v>40875</v>
      </c>
      <c r="I120">
        <v>1469</v>
      </c>
      <c r="J120">
        <v>0</v>
      </c>
      <c r="K120">
        <v>1</v>
      </c>
      <c r="L120" s="14">
        <f t="shared" si="1"/>
        <v>0</v>
      </c>
      <c r="M120">
        <v>3968</v>
      </c>
      <c r="N120">
        <v>0</v>
      </c>
      <c r="S120">
        <v>3363</v>
      </c>
      <c r="T120">
        <v>0</v>
      </c>
    </row>
    <row r="121" spans="1:20" x14ac:dyDescent="0.25">
      <c r="A121">
        <v>591</v>
      </c>
      <c r="B121" s="10">
        <v>36526</v>
      </c>
      <c r="C121" s="10">
        <v>40662</v>
      </c>
      <c r="D121" s="10" t="s">
        <v>563</v>
      </c>
      <c r="F121">
        <v>806</v>
      </c>
      <c r="G121" s="10">
        <v>40875</v>
      </c>
      <c r="I121">
        <v>1470</v>
      </c>
      <c r="J121">
        <v>0</v>
      </c>
      <c r="K121">
        <v>1</v>
      </c>
      <c r="L121" s="14">
        <f t="shared" si="1"/>
        <v>0</v>
      </c>
      <c r="M121">
        <v>4001</v>
      </c>
      <c r="N121">
        <v>0</v>
      </c>
      <c r="S121">
        <v>3459</v>
      </c>
      <c r="T121">
        <v>0</v>
      </c>
    </row>
    <row r="122" spans="1:20" x14ac:dyDescent="0.25">
      <c r="A122">
        <v>593</v>
      </c>
      <c r="B122" s="10">
        <v>39421</v>
      </c>
      <c r="C122" s="10">
        <v>40268</v>
      </c>
      <c r="D122" s="10" t="s">
        <v>217</v>
      </c>
      <c r="F122">
        <v>807</v>
      </c>
      <c r="G122" s="10">
        <v>40875</v>
      </c>
      <c r="I122">
        <v>1479</v>
      </c>
      <c r="J122">
        <v>0</v>
      </c>
      <c r="K122">
        <v>1</v>
      </c>
      <c r="L122" s="14">
        <f t="shared" si="1"/>
        <v>0</v>
      </c>
      <c r="M122">
        <v>4004</v>
      </c>
      <c r="N122">
        <v>0</v>
      </c>
      <c r="S122">
        <v>3460</v>
      </c>
      <c r="T122">
        <v>0</v>
      </c>
    </row>
    <row r="123" spans="1:20" x14ac:dyDescent="0.25">
      <c r="A123">
        <v>594</v>
      </c>
      <c r="B123" s="10">
        <v>39492</v>
      </c>
      <c r="C123" s="10">
        <v>40268</v>
      </c>
      <c r="D123" s="10" t="s">
        <v>564</v>
      </c>
      <c r="F123">
        <v>808</v>
      </c>
      <c r="G123" s="10">
        <v>40875</v>
      </c>
      <c r="I123">
        <v>1482</v>
      </c>
      <c r="J123">
        <v>0</v>
      </c>
      <c r="K123">
        <v>1</v>
      </c>
      <c r="L123" s="14">
        <f t="shared" si="1"/>
        <v>0</v>
      </c>
      <c r="M123">
        <v>4005</v>
      </c>
      <c r="N123">
        <v>0</v>
      </c>
      <c r="S123">
        <v>3473</v>
      </c>
      <c r="T123">
        <v>0</v>
      </c>
    </row>
    <row r="124" spans="1:20" x14ac:dyDescent="0.25">
      <c r="A124">
        <v>596</v>
      </c>
      <c r="B124" s="10">
        <v>36526</v>
      </c>
      <c r="C124" s="10">
        <v>40512</v>
      </c>
      <c r="D124" s="10" t="s">
        <v>218</v>
      </c>
      <c r="F124">
        <v>811</v>
      </c>
      <c r="G124" s="10">
        <v>40875</v>
      </c>
      <c r="I124">
        <v>1483</v>
      </c>
      <c r="J124">
        <v>0</v>
      </c>
      <c r="K124">
        <v>1</v>
      </c>
      <c r="L124" s="14">
        <f t="shared" si="1"/>
        <v>0</v>
      </c>
      <c r="M124">
        <v>4020</v>
      </c>
      <c r="N124">
        <v>0</v>
      </c>
      <c r="S124">
        <v>3474</v>
      </c>
      <c r="T124">
        <v>0</v>
      </c>
    </row>
    <row r="125" spans="1:20" x14ac:dyDescent="0.25">
      <c r="A125">
        <v>600</v>
      </c>
      <c r="B125" s="10">
        <v>39518</v>
      </c>
      <c r="C125" s="10">
        <v>40816</v>
      </c>
      <c r="D125" s="10" t="s">
        <v>564</v>
      </c>
      <c r="F125">
        <v>812</v>
      </c>
      <c r="G125" s="10">
        <v>40875</v>
      </c>
      <c r="I125">
        <v>1569</v>
      </c>
      <c r="J125">
        <v>0</v>
      </c>
      <c r="K125">
        <v>1</v>
      </c>
      <c r="L125" s="14">
        <f t="shared" si="1"/>
        <v>0</v>
      </c>
      <c r="M125">
        <v>4023</v>
      </c>
      <c r="N125">
        <v>0</v>
      </c>
      <c r="S125">
        <v>3517</v>
      </c>
      <c r="T125">
        <v>0</v>
      </c>
    </row>
    <row r="126" spans="1:20" x14ac:dyDescent="0.25">
      <c r="A126">
        <v>603</v>
      </c>
      <c r="B126" s="10">
        <v>36526</v>
      </c>
      <c r="C126" s="10">
        <v>40329</v>
      </c>
      <c r="D126" s="10" t="s">
        <v>218</v>
      </c>
      <c r="F126">
        <v>813</v>
      </c>
      <c r="G126" s="10">
        <v>40875</v>
      </c>
      <c r="I126">
        <v>1628</v>
      </c>
      <c r="J126">
        <v>0</v>
      </c>
      <c r="K126">
        <v>1</v>
      </c>
      <c r="L126" s="14">
        <f t="shared" si="1"/>
        <v>0</v>
      </c>
      <c r="M126">
        <v>4024</v>
      </c>
      <c r="N126">
        <v>0</v>
      </c>
      <c r="S126">
        <v>3533</v>
      </c>
      <c r="T126">
        <v>0</v>
      </c>
    </row>
    <row r="127" spans="1:20" x14ac:dyDescent="0.25">
      <c r="A127">
        <v>605</v>
      </c>
      <c r="B127" s="10">
        <v>39534</v>
      </c>
      <c r="C127" s="10">
        <v>40816</v>
      </c>
      <c r="D127" s="10" t="s">
        <v>564</v>
      </c>
      <c r="F127">
        <v>814</v>
      </c>
      <c r="G127" s="10">
        <v>40875</v>
      </c>
      <c r="I127">
        <v>1629</v>
      </c>
      <c r="J127">
        <v>0</v>
      </c>
      <c r="K127">
        <v>1</v>
      </c>
      <c r="L127" s="14">
        <f t="shared" si="1"/>
        <v>0</v>
      </c>
      <c r="M127">
        <v>4080</v>
      </c>
      <c r="N127">
        <v>0</v>
      </c>
      <c r="S127">
        <v>3604</v>
      </c>
      <c r="T127">
        <v>0</v>
      </c>
    </row>
    <row r="128" spans="1:20" x14ac:dyDescent="0.25">
      <c r="A128">
        <v>606</v>
      </c>
      <c r="B128" s="10">
        <v>36526</v>
      </c>
      <c r="C128" s="10">
        <v>40512</v>
      </c>
      <c r="D128" s="10" t="s">
        <v>563</v>
      </c>
      <c r="F128">
        <v>815</v>
      </c>
      <c r="G128" s="10">
        <v>40875</v>
      </c>
      <c r="I128">
        <v>1630</v>
      </c>
      <c r="J128">
        <v>0</v>
      </c>
      <c r="K128">
        <v>1</v>
      </c>
      <c r="L128" s="14">
        <f t="shared" si="1"/>
        <v>0</v>
      </c>
      <c r="M128">
        <v>4125</v>
      </c>
      <c r="N128">
        <v>0</v>
      </c>
      <c r="S128">
        <v>3611</v>
      </c>
      <c r="T128">
        <v>0</v>
      </c>
    </row>
    <row r="129" spans="1:20" x14ac:dyDescent="0.25">
      <c r="A129">
        <v>607</v>
      </c>
      <c r="B129" s="10">
        <v>36526</v>
      </c>
      <c r="C129" s="10">
        <v>40512</v>
      </c>
      <c r="D129" s="10" t="s">
        <v>563</v>
      </c>
      <c r="F129">
        <v>816</v>
      </c>
      <c r="G129" s="10">
        <v>40875</v>
      </c>
      <c r="I129">
        <v>1654</v>
      </c>
      <c r="J129">
        <v>0</v>
      </c>
      <c r="K129">
        <v>1</v>
      </c>
      <c r="L129" s="14">
        <f t="shared" si="1"/>
        <v>0</v>
      </c>
      <c r="M129">
        <v>4136</v>
      </c>
      <c r="N129">
        <v>0</v>
      </c>
      <c r="S129">
        <v>3639</v>
      </c>
      <c r="T129">
        <v>0</v>
      </c>
    </row>
    <row r="130" spans="1:20" x14ac:dyDescent="0.25">
      <c r="A130">
        <v>609</v>
      </c>
      <c r="B130" s="10">
        <v>39559</v>
      </c>
      <c r="C130" s="10">
        <v>40802</v>
      </c>
      <c r="D130" s="10" t="s">
        <v>564</v>
      </c>
      <c r="F130">
        <v>818</v>
      </c>
      <c r="G130" s="10">
        <v>40875</v>
      </c>
      <c r="I130">
        <v>1767</v>
      </c>
      <c r="J130">
        <v>1</v>
      </c>
      <c r="K130">
        <v>1</v>
      </c>
      <c r="L130" s="14">
        <f t="shared" si="1"/>
        <v>1</v>
      </c>
      <c r="M130">
        <v>4167</v>
      </c>
      <c r="N130">
        <v>0</v>
      </c>
      <c r="S130">
        <v>3640</v>
      </c>
      <c r="T130">
        <v>0</v>
      </c>
    </row>
    <row r="131" spans="1:20" x14ac:dyDescent="0.25">
      <c r="A131">
        <v>611</v>
      </c>
      <c r="B131" s="10">
        <v>36526</v>
      </c>
      <c r="C131" s="10">
        <v>40268</v>
      </c>
      <c r="D131" s="10" t="s">
        <v>219</v>
      </c>
      <c r="F131">
        <v>819</v>
      </c>
      <c r="G131" s="10">
        <v>40875</v>
      </c>
      <c r="I131">
        <v>1781</v>
      </c>
      <c r="J131">
        <v>1</v>
      </c>
      <c r="K131">
        <v>1</v>
      </c>
      <c r="L131" s="14">
        <f t="shared" si="1"/>
        <v>1</v>
      </c>
      <c r="M131">
        <v>4172</v>
      </c>
      <c r="N131">
        <v>0</v>
      </c>
      <c r="S131">
        <v>3644</v>
      </c>
      <c r="T131">
        <v>0</v>
      </c>
    </row>
    <row r="132" spans="1:20" x14ac:dyDescent="0.25">
      <c r="A132">
        <v>618</v>
      </c>
      <c r="B132" s="10">
        <v>36526</v>
      </c>
      <c r="C132" s="10">
        <v>40268</v>
      </c>
      <c r="D132" s="10" t="s">
        <v>220</v>
      </c>
      <c r="F132">
        <v>820</v>
      </c>
      <c r="G132" s="10">
        <v>40875</v>
      </c>
      <c r="I132">
        <v>1782</v>
      </c>
      <c r="J132">
        <v>1</v>
      </c>
      <c r="K132">
        <v>1</v>
      </c>
      <c r="L132" s="14">
        <f t="shared" si="1"/>
        <v>1</v>
      </c>
      <c r="M132">
        <v>4217</v>
      </c>
      <c r="N132">
        <v>0</v>
      </c>
      <c r="S132">
        <v>3650</v>
      </c>
      <c r="T132">
        <v>0</v>
      </c>
    </row>
    <row r="133" spans="1:20" x14ac:dyDescent="0.25">
      <c r="A133">
        <v>622</v>
      </c>
      <c r="B133" s="10">
        <v>36526</v>
      </c>
      <c r="C133" s="10">
        <v>40268</v>
      </c>
      <c r="D133" s="10" t="s">
        <v>563</v>
      </c>
      <c r="F133">
        <v>828</v>
      </c>
      <c r="G133" s="10">
        <v>40875</v>
      </c>
      <c r="I133">
        <v>1783</v>
      </c>
      <c r="J133">
        <v>1</v>
      </c>
      <c r="K133">
        <v>1</v>
      </c>
      <c r="L133" s="14">
        <f t="shared" ref="L133:L196" si="2">J133*K133</f>
        <v>1</v>
      </c>
      <c r="M133">
        <v>4241</v>
      </c>
      <c r="N133">
        <v>0</v>
      </c>
      <c r="S133">
        <v>3661</v>
      </c>
      <c r="T133">
        <v>0</v>
      </c>
    </row>
    <row r="134" spans="1:20" x14ac:dyDescent="0.25">
      <c r="A134">
        <v>623</v>
      </c>
      <c r="B134" s="10">
        <v>36526</v>
      </c>
      <c r="C134" s="10">
        <v>40268</v>
      </c>
      <c r="D134" s="10" t="s">
        <v>563</v>
      </c>
      <c r="F134">
        <v>830</v>
      </c>
      <c r="G134" s="10">
        <v>40875</v>
      </c>
      <c r="I134">
        <v>1784</v>
      </c>
      <c r="J134">
        <v>1</v>
      </c>
      <c r="K134">
        <v>1</v>
      </c>
      <c r="L134" s="14">
        <f t="shared" si="2"/>
        <v>1</v>
      </c>
      <c r="M134">
        <v>4254</v>
      </c>
      <c r="N134">
        <v>0</v>
      </c>
      <c r="S134">
        <v>3663</v>
      </c>
      <c r="T134">
        <v>0</v>
      </c>
    </row>
    <row r="135" spans="1:20" x14ac:dyDescent="0.25">
      <c r="A135">
        <v>624</v>
      </c>
      <c r="B135" s="10">
        <v>36526</v>
      </c>
      <c r="C135" s="10">
        <v>40268</v>
      </c>
      <c r="D135" s="10" t="s">
        <v>219</v>
      </c>
      <c r="F135">
        <v>831</v>
      </c>
      <c r="G135" s="10">
        <v>40875</v>
      </c>
      <c r="I135">
        <v>1785</v>
      </c>
      <c r="J135">
        <v>1</v>
      </c>
      <c r="K135">
        <v>1</v>
      </c>
      <c r="L135" s="14">
        <f t="shared" si="2"/>
        <v>1</v>
      </c>
      <c r="M135">
        <v>4279</v>
      </c>
      <c r="N135">
        <v>0</v>
      </c>
      <c r="S135">
        <v>3700</v>
      </c>
      <c r="T135">
        <v>0</v>
      </c>
    </row>
    <row r="136" spans="1:20" x14ac:dyDescent="0.25">
      <c r="A136">
        <v>625</v>
      </c>
      <c r="B136" s="10">
        <v>36526</v>
      </c>
      <c r="C136" s="10">
        <v>40329</v>
      </c>
      <c r="D136" s="10" t="s">
        <v>218</v>
      </c>
      <c r="F136">
        <v>835</v>
      </c>
      <c r="G136" s="10">
        <v>40875</v>
      </c>
      <c r="I136">
        <v>1798</v>
      </c>
      <c r="J136">
        <v>1</v>
      </c>
      <c r="K136">
        <v>1</v>
      </c>
      <c r="L136" s="14">
        <f t="shared" si="2"/>
        <v>1</v>
      </c>
      <c r="M136">
        <v>4286</v>
      </c>
      <c r="N136">
        <v>0</v>
      </c>
      <c r="S136">
        <v>3701</v>
      </c>
      <c r="T136">
        <v>0</v>
      </c>
    </row>
    <row r="137" spans="1:20" x14ac:dyDescent="0.25">
      <c r="A137">
        <v>629</v>
      </c>
      <c r="B137" s="10">
        <v>39597</v>
      </c>
      <c r="C137" s="10">
        <v>40512</v>
      </c>
      <c r="D137" s="10" t="s">
        <v>564</v>
      </c>
      <c r="F137">
        <v>836</v>
      </c>
      <c r="G137" s="10">
        <v>40875</v>
      </c>
      <c r="I137">
        <v>1802</v>
      </c>
      <c r="J137">
        <v>1</v>
      </c>
      <c r="K137">
        <v>1</v>
      </c>
      <c r="L137" s="14">
        <f t="shared" si="2"/>
        <v>1</v>
      </c>
      <c r="M137">
        <v>4299</v>
      </c>
      <c r="N137">
        <v>1</v>
      </c>
      <c r="S137">
        <v>3709</v>
      </c>
      <c r="T137">
        <v>0</v>
      </c>
    </row>
    <row r="138" spans="1:20" x14ac:dyDescent="0.25">
      <c r="A138">
        <v>630</v>
      </c>
      <c r="B138" s="10">
        <v>36526</v>
      </c>
      <c r="C138" s="10">
        <v>40329</v>
      </c>
      <c r="D138" s="10" t="s">
        <v>218</v>
      </c>
      <c r="F138">
        <v>837</v>
      </c>
      <c r="G138" s="10">
        <v>40875</v>
      </c>
      <c r="I138">
        <v>1803</v>
      </c>
      <c r="J138">
        <v>1</v>
      </c>
      <c r="K138">
        <v>1</v>
      </c>
      <c r="L138" s="14">
        <f t="shared" si="2"/>
        <v>1</v>
      </c>
      <c r="M138">
        <v>4320</v>
      </c>
      <c r="N138">
        <v>0</v>
      </c>
      <c r="S138">
        <v>3753</v>
      </c>
      <c r="T138">
        <v>0</v>
      </c>
    </row>
    <row r="139" spans="1:20" x14ac:dyDescent="0.25">
      <c r="A139">
        <v>631</v>
      </c>
      <c r="B139" s="10">
        <v>36526</v>
      </c>
      <c r="C139" s="10">
        <v>40512</v>
      </c>
      <c r="D139" s="10" t="s">
        <v>218</v>
      </c>
      <c r="F139">
        <v>838</v>
      </c>
      <c r="G139" s="10">
        <v>40875</v>
      </c>
      <c r="I139">
        <v>2045</v>
      </c>
      <c r="J139">
        <v>0</v>
      </c>
      <c r="K139">
        <v>1</v>
      </c>
      <c r="L139" s="14">
        <f t="shared" si="2"/>
        <v>0</v>
      </c>
      <c r="M139">
        <v>4322</v>
      </c>
      <c r="N139">
        <v>0</v>
      </c>
      <c r="S139">
        <v>3828</v>
      </c>
      <c r="T139">
        <v>0</v>
      </c>
    </row>
    <row r="140" spans="1:20" x14ac:dyDescent="0.25">
      <c r="A140">
        <v>632</v>
      </c>
      <c r="B140" s="10">
        <v>36526</v>
      </c>
      <c r="C140" s="10">
        <v>40268</v>
      </c>
      <c r="D140" s="10" t="s">
        <v>219</v>
      </c>
      <c r="F140">
        <v>839</v>
      </c>
      <c r="G140" s="10">
        <v>40875</v>
      </c>
      <c r="I140">
        <v>2070</v>
      </c>
      <c r="J140">
        <v>0</v>
      </c>
      <c r="K140">
        <v>1</v>
      </c>
      <c r="L140" s="14">
        <f t="shared" si="2"/>
        <v>0</v>
      </c>
      <c r="M140">
        <v>4323</v>
      </c>
      <c r="N140">
        <v>0</v>
      </c>
      <c r="S140">
        <v>3854</v>
      </c>
      <c r="T140">
        <v>0</v>
      </c>
    </row>
    <row r="141" spans="1:20" x14ac:dyDescent="0.25">
      <c r="A141">
        <v>633</v>
      </c>
      <c r="B141" s="10">
        <v>39610</v>
      </c>
      <c r="C141" s="10">
        <v>40589</v>
      </c>
      <c r="D141" s="10" t="s">
        <v>564</v>
      </c>
      <c r="F141">
        <v>840</v>
      </c>
      <c r="G141" s="10">
        <v>40875</v>
      </c>
      <c r="I141">
        <v>2094</v>
      </c>
      <c r="J141">
        <v>0</v>
      </c>
      <c r="K141">
        <v>1</v>
      </c>
      <c r="L141" s="14">
        <f t="shared" si="2"/>
        <v>0</v>
      </c>
      <c r="M141">
        <v>4331</v>
      </c>
      <c r="N141">
        <v>1</v>
      </c>
      <c r="S141">
        <v>3875</v>
      </c>
      <c r="T141">
        <v>0</v>
      </c>
    </row>
    <row r="142" spans="1:20" x14ac:dyDescent="0.25">
      <c r="A142">
        <v>635</v>
      </c>
      <c r="B142" s="10">
        <v>36526</v>
      </c>
      <c r="C142" s="10">
        <v>40291</v>
      </c>
      <c r="D142" s="10" t="s">
        <v>220</v>
      </c>
      <c r="F142">
        <v>865</v>
      </c>
      <c r="G142" s="10">
        <v>40875</v>
      </c>
      <c r="I142">
        <v>2095</v>
      </c>
      <c r="J142">
        <v>0</v>
      </c>
      <c r="K142">
        <v>1</v>
      </c>
      <c r="L142" s="14">
        <f t="shared" si="2"/>
        <v>0</v>
      </c>
      <c r="M142">
        <v>4332</v>
      </c>
      <c r="N142">
        <v>1</v>
      </c>
      <c r="S142">
        <v>3981</v>
      </c>
      <c r="T142">
        <v>0</v>
      </c>
    </row>
    <row r="143" spans="1:20" x14ac:dyDescent="0.25">
      <c r="A143">
        <v>637</v>
      </c>
      <c r="B143" s="10">
        <v>36526</v>
      </c>
      <c r="C143" s="10">
        <v>40329</v>
      </c>
      <c r="D143" s="10" t="s">
        <v>563</v>
      </c>
      <c r="F143">
        <v>891</v>
      </c>
      <c r="G143" s="10">
        <v>40875</v>
      </c>
      <c r="I143">
        <v>2109</v>
      </c>
      <c r="J143">
        <v>0</v>
      </c>
      <c r="K143">
        <v>1</v>
      </c>
      <c r="L143" s="14">
        <f t="shared" si="2"/>
        <v>0</v>
      </c>
      <c r="M143">
        <v>4337</v>
      </c>
      <c r="N143">
        <v>0</v>
      </c>
      <c r="S143">
        <v>4001</v>
      </c>
      <c r="T143">
        <v>0</v>
      </c>
    </row>
    <row r="144" spans="1:20" x14ac:dyDescent="0.25">
      <c r="A144">
        <v>638</v>
      </c>
      <c r="B144" s="10">
        <v>36526</v>
      </c>
      <c r="C144" s="10">
        <v>40268</v>
      </c>
      <c r="D144" s="10" t="s">
        <v>563</v>
      </c>
      <c r="F144">
        <v>894</v>
      </c>
      <c r="G144" s="10">
        <v>40875</v>
      </c>
      <c r="I144">
        <v>2113</v>
      </c>
      <c r="J144">
        <v>0</v>
      </c>
      <c r="K144">
        <v>1</v>
      </c>
      <c r="L144" s="14">
        <f t="shared" si="2"/>
        <v>0</v>
      </c>
      <c r="M144">
        <v>4351</v>
      </c>
      <c r="N144">
        <v>0</v>
      </c>
      <c r="S144">
        <v>4079</v>
      </c>
      <c r="T144">
        <v>0</v>
      </c>
    </row>
    <row r="145" spans="1:20" x14ac:dyDescent="0.25">
      <c r="A145">
        <v>639</v>
      </c>
      <c r="B145" s="10">
        <v>36526</v>
      </c>
      <c r="C145" s="10">
        <v>40495</v>
      </c>
      <c r="D145" s="10" t="s">
        <v>563</v>
      </c>
      <c r="F145">
        <v>895</v>
      </c>
      <c r="G145" s="10">
        <v>40875</v>
      </c>
      <c r="I145">
        <v>2130</v>
      </c>
      <c r="J145">
        <v>0</v>
      </c>
      <c r="K145">
        <v>1</v>
      </c>
      <c r="L145" s="14">
        <f t="shared" si="2"/>
        <v>0</v>
      </c>
      <c r="M145">
        <v>4354</v>
      </c>
      <c r="N145">
        <v>0</v>
      </c>
      <c r="S145">
        <v>4096</v>
      </c>
      <c r="T145">
        <v>0</v>
      </c>
    </row>
    <row r="146" spans="1:20" x14ac:dyDescent="0.25">
      <c r="A146">
        <v>643</v>
      </c>
      <c r="B146" s="10">
        <v>36526</v>
      </c>
      <c r="C146" s="10">
        <v>40268</v>
      </c>
      <c r="D146" s="10" t="s">
        <v>219</v>
      </c>
      <c r="F146">
        <v>905</v>
      </c>
      <c r="G146" s="10">
        <v>40875</v>
      </c>
      <c r="I146">
        <v>2132</v>
      </c>
      <c r="J146">
        <v>0</v>
      </c>
      <c r="K146">
        <v>1</v>
      </c>
      <c r="L146" s="14">
        <f t="shared" si="2"/>
        <v>0</v>
      </c>
      <c r="M146">
        <v>4358</v>
      </c>
      <c r="N146">
        <v>0</v>
      </c>
      <c r="S146">
        <v>4112</v>
      </c>
      <c r="T146">
        <v>0</v>
      </c>
    </row>
    <row r="147" spans="1:20" x14ac:dyDescent="0.25">
      <c r="A147">
        <v>645</v>
      </c>
      <c r="B147" s="10">
        <v>36526</v>
      </c>
      <c r="C147" s="10">
        <v>40602</v>
      </c>
      <c r="D147" s="10" t="s">
        <v>219</v>
      </c>
      <c r="F147">
        <v>909</v>
      </c>
      <c r="G147" s="10">
        <v>40785</v>
      </c>
      <c r="I147">
        <v>2144</v>
      </c>
      <c r="J147">
        <v>1</v>
      </c>
      <c r="K147">
        <v>2</v>
      </c>
      <c r="L147" s="14">
        <f t="shared" si="2"/>
        <v>2</v>
      </c>
      <c r="M147">
        <v>4359</v>
      </c>
      <c r="N147">
        <v>0</v>
      </c>
      <c r="S147">
        <v>4209</v>
      </c>
      <c r="T147">
        <v>0</v>
      </c>
    </row>
    <row r="148" spans="1:20" x14ac:dyDescent="0.25">
      <c r="A148">
        <v>646</v>
      </c>
      <c r="B148" s="10">
        <v>36526</v>
      </c>
      <c r="C148" s="10">
        <v>40268</v>
      </c>
      <c r="D148" s="10" t="s">
        <v>563</v>
      </c>
      <c r="F148">
        <v>912</v>
      </c>
      <c r="G148" s="10">
        <v>40875</v>
      </c>
      <c r="I148">
        <v>2148</v>
      </c>
      <c r="J148">
        <v>1</v>
      </c>
      <c r="K148">
        <v>2</v>
      </c>
      <c r="L148" s="14">
        <f t="shared" si="2"/>
        <v>2</v>
      </c>
      <c r="M148">
        <v>4364</v>
      </c>
      <c r="N148">
        <v>0</v>
      </c>
      <c r="S148">
        <v>4247</v>
      </c>
      <c r="T148">
        <v>0</v>
      </c>
    </row>
    <row r="149" spans="1:20" x14ac:dyDescent="0.25">
      <c r="A149">
        <v>647</v>
      </c>
      <c r="B149" s="10">
        <v>36526</v>
      </c>
      <c r="C149" s="10">
        <v>40329</v>
      </c>
      <c r="D149" s="10" t="s">
        <v>563</v>
      </c>
      <c r="F149">
        <v>919</v>
      </c>
      <c r="G149" s="10">
        <v>40875</v>
      </c>
      <c r="I149">
        <v>2159</v>
      </c>
      <c r="J149">
        <v>0</v>
      </c>
      <c r="K149">
        <v>1</v>
      </c>
      <c r="L149" s="14">
        <f t="shared" si="2"/>
        <v>0</v>
      </c>
      <c r="M149">
        <v>4366</v>
      </c>
      <c r="N149">
        <v>0</v>
      </c>
      <c r="S149">
        <v>4314</v>
      </c>
      <c r="T149">
        <v>0</v>
      </c>
    </row>
    <row r="150" spans="1:20" x14ac:dyDescent="0.25">
      <c r="A150">
        <v>651</v>
      </c>
      <c r="B150" s="10">
        <v>39636</v>
      </c>
      <c r="C150" s="10">
        <v>40589</v>
      </c>
      <c r="D150" s="10" t="s">
        <v>564</v>
      </c>
      <c r="F150">
        <v>922</v>
      </c>
      <c r="G150" s="10">
        <v>40875</v>
      </c>
      <c r="I150">
        <v>2160</v>
      </c>
      <c r="J150">
        <v>0</v>
      </c>
      <c r="K150">
        <v>1</v>
      </c>
      <c r="L150" s="14">
        <f t="shared" si="2"/>
        <v>0</v>
      </c>
      <c r="M150">
        <v>4369</v>
      </c>
      <c r="N150">
        <v>0</v>
      </c>
      <c r="S150">
        <v>4347</v>
      </c>
      <c r="T150">
        <v>0</v>
      </c>
    </row>
    <row r="151" spans="1:20" x14ac:dyDescent="0.25">
      <c r="A151">
        <v>652</v>
      </c>
      <c r="B151" s="10">
        <v>36526</v>
      </c>
      <c r="C151" s="10">
        <v>40602</v>
      </c>
      <c r="D151" s="10" t="s">
        <v>294</v>
      </c>
      <c r="F151">
        <v>923</v>
      </c>
      <c r="G151" s="10">
        <v>40875</v>
      </c>
      <c r="I151">
        <v>2166</v>
      </c>
      <c r="J151">
        <v>0</v>
      </c>
      <c r="K151">
        <v>1</v>
      </c>
      <c r="L151" s="14">
        <f t="shared" si="2"/>
        <v>0</v>
      </c>
      <c r="M151">
        <v>4373</v>
      </c>
      <c r="N151">
        <v>0</v>
      </c>
      <c r="S151">
        <v>4353</v>
      </c>
      <c r="T151">
        <v>0</v>
      </c>
    </row>
    <row r="152" spans="1:20" x14ac:dyDescent="0.25">
      <c r="A152">
        <v>654</v>
      </c>
      <c r="B152" s="10">
        <v>39653</v>
      </c>
      <c r="C152" s="10">
        <v>40589</v>
      </c>
      <c r="D152" s="10" t="s">
        <v>564</v>
      </c>
      <c r="F152">
        <v>925</v>
      </c>
      <c r="G152" s="10">
        <v>40875</v>
      </c>
      <c r="I152">
        <v>2167</v>
      </c>
      <c r="J152">
        <v>0</v>
      </c>
      <c r="K152">
        <v>1</v>
      </c>
      <c r="L152" s="14">
        <f t="shared" si="2"/>
        <v>0</v>
      </c>
      <c r="M152">
        <v>4374</v>
      </c>
      <c r="N152">
        <v>0</v>
      </c>
      <c r="S152">
        <v>4384</v>
      </c>
      <c r="T152">
        <v>0</v>
      </c>
    </row>
    <row r="153" spans="1:20" x14ac:dyDescent="0.25">
      <c r="A153">
        <v>656</v>
      </c>
      <c r="B153" s="10">
        <v>219148</v>
      </c>
      <c r="C153" s="10">
        <v>40389</v>
      </c>
      <c r="D153" s="10" t="s">
        <v>563</v>
      </c>
      <c r="F153">
        <v>931</v>
      </c>
      <c r="G153" s="10">
        <v>40875</v>
      </c>
      <c r="I153">
        <v>2178</v>
      </c>
      <c r="J153">
        <v>1</v>
      </c>
      <c r="K153">
        <v>1</v>
      </c>
      <c r="L153" s="14">
        <f t="shared" si="2"/>
        <v>1</v>
      </c>
      <c r="M153">
        <v>4377</v>
      </c>
      <c r="N153">
        <v>0</v>
      </c>
      <c r="S153">
        <v>4449</v>
      </c>
      <c r="T153">
        <v>0</v>
      </c>
    </row>
    <row r="154" spans="1:20" x14ac:dyDescent="0.25">
      <c r="A154">
        <v>657</v>
      </c>
      <c r="B154" s="10">
        <v>36526</v>
      </c>
      <c r="C154" s="10">
        <v>40268</v>
      </c>
      <c r="D154" s="10" t="s">
        <v>219</v>
      </c>
      <c r="F154">
        <v>950</v>
      </c>
      <c r="G154" s="10">
        <v>40875</v>
      </c>
      <c r="I154">
        <v>2190</v>
      </c>
      <c r="J154">
        <v>1</v>
      </c>
      <c r="K154">
        <v>2</v>
      </c>
      <c r="L154" s="14">
        <f t="shared" si="2"/>
        <v>2</v>
      </c>
      <c r="M154">
        <v>4383</v>
      </c>
      <c r="N154">
        <v>0</v>
      </c>
      <c r="S154">
        <v>4474</v>
      </c>
      <c r="T154">
        <v>0</v>
      </c>
    </row>
    <row r="155" spans="1:20" x14ac:dyDescent="0.25">
      <c r="A155">
        <v>662</v>
      </c>
      <c r="B155" s="10">
        <v>36526</v>
      </c>
      <c r="C155" s="10">
        <v>40268</v>
      </c>
      <c r="D155" s="10" t="s">
        <v>220</v>
      </c>
      <c r="F155">
        <v>952</v>
      </c>
      <c r="G155" s="10">
        <v>40875</v>
      </c>
      <c r="I155">
        <v>2197</v>
      </c>
      <c r="J155">
        <v>0</v>
      </c>
      <c r="K155">
        <v>1</v>
      </c>
      <c r="L155" s="14">
        <f t="shared" si="2"/>
        <v>0</v>
      </c>
      <c r="M155">
        <v>4395</v>
      </c>
      <c r="N155">
        <v>0</v>
      </c>
      <c r="S155">
        <v>4511</v>
      </c>
      <c r="T155">
        <v>0</v>
      </c>
    </row>
    <row r="156" spans="1:20" x14ac:dyDescent="0.25">
      <c r="A156">
        <v>663</v>
      </c>
      <c r="B156" s="10">
        <v>36526</v>
      </c>
      <c r="C156" s="10">
        <v>40512</v>
      </c>
      <c r="D156" s="10" t="s">
        <v>563</v>
      </c>
      <c r="F156">
        <v>968</v>
      </c>
      <c r="G156" s="10">
        <v>40875</v>
      </c>
      <c r="I156">
        <v>2214</v>
      </c>
      <c r="J156">
        <v>0</v>
      </c>
      <c r="K156">
        <v>1</v>
      </c>
      <c r="L156" s="14">
        <f t="shared" si="2"/>
        <v>0</v>
      </c>
      <c r="M156">
        <v>4397</v>
      </c>
      <c r="N156">
        <v>0</v>
      </c>
      <c r="S156">
        <v>4621</v>
      </c>
      <c r="T156">
        <v>0</v>
      </c>
    </row>
    <row r="157" spans="1:20" x14ac:dyDescent="0.25">
      <c r="A157">
        <v>667</v>
      </c>
      <c r="B157" s="10">
        <v>39681</v>
      </c>
      <c r="C157" s="10">
        <v>40451</v>
      </c>
      <c r="D157" s="10" t="s">
        <v>564</v>
      </c>
      <c r="F157">
        <v>969</v>
      </c>
      <c r="G157" s="10">
        <v>40856</v>
      </c>
      <c r="I157">
        <v>2229</v>
      </c>
      <c r="J157">
        <v>1</v>
      </c>
      <c r="K157">
        <v>1</v>
      </c>
      <c r="L157" s="14">
        <f t="shared" si="2"/>
        <v>1</v>
      </c>
      <c r="M157">
        <v>4401</v>
      </c>
      <c r="N157">
        <v>0</v>
      </c>
      <c r="S157">
        <v>4648</v>
      </c>
      <c r="T157">
        <v>0</v>
      </c>
    </row>
    <row r="158" spans="1:20" x14ac:dyDescent="0.25">
      <c r="A158">
        <v>668</v>
      </c>
      <c r="B158" s="10">
        <v>36526</v>
      </c>
      <c r="C158" s="10">
        <v>40484</v>
      </c>
      <c r="D158" s="10" t="s">
        <v>563</v>
      </c>
      <c r="F158">
        <v>970</v>
      </c>
      <c r="G158" s="10">
        <v>40875</v>
      </c>
      <c r="I158">
        <v>2231</v>
      </c>
      <c r="J158">
        <v>1</v>
      </c>
      <c r="K158">
        <v>1</v>
      </c>
      <c r="L158" s="14">
        <f t="shared" si="2"/>
        <v>1</v>
      </c>
      <c r="M158">
        <v>4402</v>
      </c>
      <c r="N158">
        <v>0</v>
      </c>
      <c r="S158">
        <v>4662</v>
      </c>
      <c r="T158">
        <v>0</v>
      </c>
    </row>
    <row r="159" spans="1:20" x14ac:dyDescent="0.25">
      <c r="A159">
        <v>670</v>
      </c>
      <c r="B159" s="10">
        <v>36526</v>
      </c>
      <c r="C159" s="10">
        <v>40753</v>
      </c>
      <c r="D159" s="10" t="s">
        <v>564</v>
      </c>
      <c r="F159">
        <v>971</v>
      </c>
      <c r="G159" s="10">
        <v>40875</v>
      </c>
      <c r="I159">
        <v>2232</v>
      </c>
      <c r="J159">
        <v>1</v>
      </c>
      <c r="K159">
        <v>1</v>
      </c>
      <c r="L159" s="14">
        <f t="shared" si="2"/>
        <v>1</v>
      </c>
      <c r="M159">
        <v>4409</v>
      </c>
      <c r="N159">
        <v>0</v>
      </c>
      <c r="S159">
        <v>4681</v>
      </c>
      <c r="T159">
        <v>0</v>
      </c>
    </row>
    <row r="160" spans="1:20" x14ac:dyDescent="0.25">
      <c r="A160">
        <v>671</v>
      </c>
      <c r="B160" s="10">
        <v>38813</v>
      </c>
      <c r="C160" s="10">
        <v>40512</v>
      </c>
      <c r="D160" s="10" t="s">
        <v>564</v>
      </c>
      <c r="F160">
        <v>972</v>
      </c>
      <c r="G160" s="10">
        <v>40875</v>
      </c>
      <c r="I160">
        <v>2233</v>
      </c>
      <c r="J160">
        <v>1</v>
      </c>
      <c r="K160">
        <v>1</v>
      </c>
      <c r="L160" s="14">
        <f t="shared" si="2"/>
        <v>1</v>
      </c>
      <c r="M160">
        <v>4411</v>
      </c>
      <c r="N160">
        <v>0</v>
      </c>
      <c r="S160">
        <v>4706</v>
      </c>
      <c r="T160">
        <v>0</v>
      </c>
    </row>
    <row r="161" spans="1:20" x14ac:dyDescent="0.25">
      <c r="A161">
        <v>672</v>
      </c>
      <c r="B161" s="10">
        <v>38966</v>
      </c>
      <c r="C161" s="10">
        <v>40753</v>
      </c>
      <c r="D161" s="10" t="s">
        <v>564</v>
      </c>
      <c r="F161">
        <v>974</v>
      </c>
      <c r="G161" s="10">
        <v>40875</v>
      </c>
      <c r="I161">
        <v>2238</v>
      </c>
      <c r="J161">
        <v>0</v>
      </c>
      <c r="K161">
        <v>1</v>
      </c>
      <c r="L161" s="14">
        <f t="shared" si="2"/>
        <v>0</v>
      </c>
      <c r="M161">
        <v>4412</v>
      </c>
      <c r="N161">
        <v>0</v>
      </c>
      <c r="S161">
        <v>4738</v>
      </c>
      <c r="T161">
        <v>0</v>
      </c>
    </row>
    <row r="162" spans="1:20" x14ac:dyDescent="0.25">
      <c r="A162">
        <v>673</v>
      </c>
      <c r="B162" s="10">
        <v>36526</v>
      </c>
      <c r="C162" s="10">
        <v>40753</v>
      </c>
      <c r="D162" s="10" t="s">
        <v>564</v>
      </c>
      <c r="F162">
        <v>977</v>
      </c>
      <c r="G162" s="10">
        <v>40875</v>
      </c>
      <c r="I162">
        <v>2239</v>
      </c>
      <c r="J162">
        <v>1</v>
      </c>
      <c r="K162">
        <v>1</v>
      </c>
      <c r="L162" s="14">
        <f t="shared" si="2"/>
        <v>1</v>
      </c>
      <c r="M162">
        <v>4414</v>
      </c>
      <c r="N162">
        <v>0</v>
      </c>
      <c r="S162">
        <v>4823</v>
      </c>
      <c r="T162">
        <v>0</v>
      </c>
    </row>
    <row r="163" spans="1:20" x14ac:dyDescent="0.25">
      <c r="A163">
        <v>674</v>
      </c>
      <c r="B163" s="10">
        <v>36526</v>
      </c>
      <c r="C163" s="10">
        <v>40512</v>
      </c>
      <c r="D163" s="10" t="s">
        <v>564</v>
      </c>
      <c r="F163">
        <v>999</v>
      </c>
      <c r="G163" s="10">
        <v>40875</v>
      </c>
      <c r="I163">
        <v>2240</v>
      </c>
      <c r="J163">
        <v>1</v>
      </c>
      <c r="K163">
        <v>1</v>
      </c>
      <c r="L163" s="14">
        <f t="shared" si="2"/>
        <v>1</v>
      </c>
      <c r="M163">
        <v>4418</v>
      </c>
      <c r="N163">
        <v>0</v>
      </c>
      <c r="S163">
        <v>4824</v>
      </c>
      <c r="T163">
        <v>0</v>
      </c>
    </row>
    <row r="164" spans="1:20" x14ac:dyDescent="0.25">
      <c r="A164">
        <v>675</v>
      </c>
      <c r="B164" s="10">
        <v>38790</v>
      </c>
      <c r="C164" s="10">
        <v>40753</v>
      </c>
      <c r="D164" s="10" t="s">
        <v>564</v>
      </c>
      <c r="F164">
        <v>1000</v>
      </c>
      <c r="G164" s="10">
        <v>40875</v>
      </c>
      <c r="I164">
        <v>2242</v>
      </c>
      <c r="J164">
        <v>1</v>
      </c>
      <c r="K164">
        <v>1</v>
      </c>
      <c r="L164" s="14">
        <f t="shared" si="2"/>
        <v>1</v>
      </c>
      <c r="M164">
        <v>4419</v>
      </c>
      <c r="N164">
        <v>0</v>
      </c>
      <c r="S164">
        <v>4825</v>
      </c>
      <c r="T164">
        <v>0</v>
      </c>
    </row>
    <row r="165" spans="1:20" x14ac:dyDescent="0.25">
      <c r="A165">
        <v>676</v>
      </c>
      <c r="B165" s="10">
        <v>38832</v>
      </c>
      <c r="C165" s="10">
        <v>40444</v>
      </c>
      <c r="D165" s="10" t="s">
        <v>564</v>
      </c>
      <c r="F165">
        <v>1001</v>
      </c>
      <c r="G165" s="10">
        <v>40875</v>
      </c>
      <c r="I165">
        <v>2243</v>
      </c>
      <c r="J165">
        <v>1</v>
      </c>
      <c r="K165">
        <v>1</v>
      </c>
      <c r="L165" s="14">
        <f t="shared" si="2"/>
        <v>1</v>
      </c>
      <c r="M165">
        <v>4420</v>
      </c>
      <c r="N165">
        <v>1</v>
      </c>
      <c r="S165">
        <v>4826</v>
      </c>
      <c r="T165">
        <v>0</v>
      </c>
    </row>
    <row r="166" spans="1:20" x14ac:dyDescent="0.25">
      <c r="A166">
        <v>677</v>
      </c>
      <c r="B166" s="10">
        <v>36526</v>
      </c>
      <c r="C166" s="10">
        <v>40753</v>
      </c>
      <c r="D166" s="10" t="s">
        <v>564</v>
      </c>
      <c r="F166">
        <v>1002</v>
      </c>
      <c r="G166" s="10">
        <v>40875</v>
      </c>
      <c r="I166">
        <v>2244</v>
      </c>
      <c r="J166">
        <v>1</v>
      </c>
      <c r="K166">
        <v>1</v>
      </c>
      <c r="L166" s="14">
        <f t="shared" si="2"/>
        <v>1</v>
      </c>
      <c r="M166">
        <v>4421</v>
      </c>
      <c r="N166">
        <v>1</v>
      </c>
      <c r="S166">
        <v>4827</v>
      </c>
      <c r="T166">
        <v>0</v>
      </c>
    </row>
    <row r="167" spans="1:20" x14ac:dyDescent="0.25">
      <c r="A167">
        <v>679</v>
      </c>
      <c r="B167" s="10">
        <v>38947</v>
      </c>
      <c r="C167" s="10">
        <v>40753</v>
      </c>
      <c r="D167" s="10" t="s">
        <v>564</v>
      </c>
      <c r="F167">
        <v>1003</v>
      </c>
      <c r="G167" s="10">
        <v>40875</v>
      </c>
      <c r="I167">
        <v>2258</v>
      </c>
      <c r="J167">
        <v>1</v>
      </c>
      <c r="K167">
        <v>1</v>
      </c>
      <c r="L167" s="14">
        <f t="shared" si="2"/>
        <v>1</v>
      </c>
      <c r="M167">
        <v>4436</v>
      </c>
      <c r="N167">
        <v>0</v>
      </c>
      <c r="S167">
        <v>4828</v>
      </c>
      <c r="T167">
        <v>0</v>
      </c>
    </row>
    <row r="168" spans="1:20" x14ac:dyDescent="0.25">
      <c r="A168">
        <v>680</v>
      </c>
      <c r="B168" s="10">
        <v>36526</v>
      </c>
      <c r="C168" s="10">
        <v>40732</v>
      </c>
      <c r="D168" s="10" t="s">
        <v>563</v>
      </c>
      <c r="F168">
        <v>1004</v>
      </c>
      <c r="G168" s="10">
        <v>40875</v>
      </c>
      <c r="I168">
        <v>2259</v>
      </c>
      <c r="J168">
        <v>1</v>
      </c>
      <c r="K168">
        <v>1</v>
      </c>
      <c r="L168" s="14">
        <f t="shared" si="2"/>
        <v>1</v>
      </c>
      <c r="M168">
        <v>4438</v>
      </c>
      <c r="N168">
        <v>0</v>
      </c>
      <c r="S168">
        <v>4832</v>
      </c>
      <c r="T168">
        <v>0</v>
      </c>
    </row>
    <row r="169" spans="1:20" x14ac:dyDescent="0.25">
      <c r="A169">
        <v>681</v>
      </c>
      <c r="B169" s="10">
        <v>36526</v>
      </c>
      <c r="C169" s="10">
        <v>40444</v>
      </c>
      <c r="D169" s="10" t="s">
        <v>564</v>
      </c>
      <c r="F169">
        <v>1005</v>
      </c>
      <c r="G169" s="10">
        <v>40875</v>
      </c>
      <c r="I169">
        <v>2260</v>
      </c>
      <c r="J169">
        <v>1</v>
      </c>
      <c r="K169">
        <v>1</v>
      </c>
      <c r="L169" s="14">
        <f t="shared" si="2"/>
        <v>1</v>
      </c>
      <c r="M169">
        <v>4439</v>
      </c>
      <c r="N169">
        <v>0</v>
      </c>
      <c r="S169">
        <v>4833</v>
      </c>
      <c r="T169">
        <v>0</v>
      </c>
    </row>
    <row r="170" spans="1:20" x14ac:dyDescent="0.25">
      <c r="A170">
        <v>685</v>
      </c>
      <c r="B170" s="10">
        <v>36526</v>
      </c>
      <c r="C170" s="10">
        <v>40444</v>
      </c>
      <c r="D170" s="10" t="s">
        <v>564</v>
      </c>
      <c r="F170">
        <v>1009</v>
      </c>
      <c r="G170" s="10">
        <v>40875</v>
      </c>
      <c r="I170">
        <v>2263</v>
      </c>
      <c r="J170">
        <v>1</v>
      </c>
      <c r="K170">
        <v>1</v>
      </c>
      <c r="L170" s="14">
        <f t="shared" si="2"/>
        <v>1</v>
      </c>
      <c r="M170">
        <v>4445</v>
      </c>
      <c r="N170">
        <v>0</v>
      </c>
      <c r="S170">
        <v>4835</v>
      </c>
      <c r="T170">
        <v>0</v>
      </c>
    </row>
    <row r="171" spans="1:20" x14ac:dyDescent="0.25">
      <c r="A171">
        <v>686</v>
      </c>
      <c r="B171" s="10">
        <v>39559</v>
      </c>
      <c r="C171" s="10">
        <v>40329</v>
      </c>
      <c r="D171" s="10" t="s">
        <v>564</v>
      </c>
      <c r="F171">
        <v>1134</v>
      </c>
      <c r="G171" s="10">
        <v>40875</v>
      </c>
      <c r="I171">
        <v>2271</v>
      </c>
      <c r="J171">
        <v>0</v>
      </c>
      <c r="K171">
        <v>1</v>
      </c>
      <c r="L171" s="14">
        <f t="shared" si="2"/>
        <v>0</v>
      </c>
      <c r="M171">
        <v>4446</v>
      </c>
      <c r="N171">
        <v>0</v>
      </c>
      <c r="S171">
        <v>4847</v>
      </c>
      <c r="T171">
        <v>0</v>
      </c>
    </row>
    <row r="172" spans="1:20" x14ac:dyDescent="0.25">
      <c r="A172">
        <v>692</v>
      </c>
      <c r="B172" s="10">
        <v>38796</v>
      </c>
      <c r="C172" s="10">
        <v>40268</v>
      </c>
      <c r="D172" s="10" t="s">
        <v>564</v>
      </c>
      <c r="F172">
        <v>1248</v>
      </c>
      <c r="G172" s="10">
        <v>40875</v>
      </c>
      <c r="I172">
        <v>2275</v>
      </c>
      <c r="J172">
        <v>1</v>
      </c>
      <c r="K172">
        <v>1</v>
      </c>
      <c r="L172" s="14">
        <f t="shared" si="2"/>
        <v>1</v>
      </c>
      <c r="M172">
        <v>4447</v>
      </c>
      <c r="N172">
        <v>0</v>
      </c>
      <c r="S172">
        <v>4880</v>
      </c>
      <c r="T172">
        <v>0</v>
      </c>
    </row>
    <row r="173" spans="1:20" x14ac:dyDescent="0.25">
      <c r="A173">
        <v>698</v>
      </c>
      <c r="B173" s="10">
        <v>38758</v>
      </c>
      <c r="C173" s="10">
        <v>40602</v>
      </c>
      <c r="D173" s="10" t="s">
        <v>564</v>
      </c>
      <c r="F173">
        <v>1249</v>
      </c>
      <c r="G173" s="10">
        <v>40875</v>
      </c>
      <c r="I173">
        <v>2276</v>
      </c>
      <c r="J173">
        <v>1</v>
      </c>
      <c r="K173">
        <v>1</v>
      </c>
      <c r="L173" s="14">
        <f t="shared" si="2"/>
        <v>1</v>
      </c>
      <c r="M173">
        <v>4472</v>
      </c>
      <c r="N173">
        <v>1</v>
      </c>
      <c r="S173">
        <v>4907</v>
      </c>
      <c r="T173">
        <v>0</v>
      </c>
    </row>
    <row r="174" spans="1:20" x14ac:dyDescent="0.25">
      <c r="A174">
        <v>699</v>
      </c>
      <c r="B174" s="10">
        <v>36526</v>
      </c>
      <c r="C174" s="10">
        <v>40268</v>
      </c>
      <c r="D174" s="10" t="s">
        <v>564</v>
      </c>
      <c r="F174">
        <v>1255</v>
      </c>
      <c r="G174" s="10">
        <v>40875</v>
      </c>
      <c r="I174">
        <v>2277</v>
      </c>
      <c r="J174">
        <v>1</v>
      </c>
      <c r="K174">
        <v>1</v>
      </c>
      <c r="L174" s="14">
        <f t="shared" si="2"/>
        <v>1</v>
      </c>
      <c r="M174">
        <v>4494</v>
      </c>
      <c r="N174">
        <v>0</v>
      </c>
      <c r="S174">
        <v>4966</v>
      </c>
      <c r="T174">
        <v>0</v>
      </c>
    </row>
    <row r="175" spans="1:20" x14ac:dyDescent="0.25">
      <c r="A175">
        <v>701</v>
      </c>
      <c r="B175" s="10">
        <v>38968</v>
      </c>
      <c r="C175" s="10">
        <v>40512</v>
      </c>
      <c r="D175" s="10" t="s">
        <v>564</v>
      </c>
      <c r="F175">
        <v>1256</v>
      </c>
      <c r="G175" s="10">
        <v>40875</v>
      </c>
      <c r="I175">
        <v>2429</v>
      </c>
      <c r="J175">
        <v>1</v>
      </c>
      <c r="K175">
        <v>1</v>
      </c>
      <c r="L175" s="14">
        <f t="shared" si="2"/>
        <v>1</v>
      </c>
      <c r="M175">
        <v>4497</v>
      </c>
      <c r="N175">
        <v>0</v>
      </c>
      <c r="S175">
        <v>4967</v>
      </c>
      <c r="T175">
        <v>0</v>
      </c>
    </row>
    <row r="176" spans="1:20" x14ac:dyDescent="0.25">
      <c r="A176">
        <v>702</v>
      </c>
      <c r="B176" s="10">
        <v>38980</v>
      </c>
      <c r="C176" s="10">
        <v>40753</v>
      </c>
      <c r="D176" s="10" t="s">
        <v>564</v>
      </c>
      <c r="F176">
        <v>1261</v>
      </c>
      <c r="G176" s="10">
        <v>40875</v>
      </c>
      <c r="I176">
        <v>2432</v>
      </c>
      <c r="J176">
        <v>1</v>
      </c>
      <c r="K176">
        <v>1</v>
      </c>
      <c r="L176" s="14">
        <f t="shared" si="2"/>
        <v>1</v>
      </c>
      <c r="M176">
        <v>4504</v>
      </c>
      <c r="N176">
        <v>1</v>
      </c>
      <c r="S176">
        <v>5038</v>
      </c>
      <c r="T176">
        <v>0</v>
      </c>
    </row>
    <row r="177" spans="1:20" x14ac:dyDescent="0.25">
      <c r="A177">
        <v>705</v>
      </c>
      <c r="B177" s="10">
        <v>39002</v>
      </c>
      <c r="C177" s="10">
        <v>40753</v>
      </c>
      <c r="D177" s="10" t="s">
        <v>564</v>
      </c>
      <c r="F177">
        <v>1262</v>
      </c>
      <c r="G177" s="10">
        <v>40875</v>
      </c>
      <c r="I177">
        <v>2441</v>
      </c>
      <c r="J177">
        <v>1</v>
      </c>
      <c r="K177">
        <v>1</v>
      </c>
      <c r="L177" s="14">
        <f t="shared" si="2"/>
        <v>1</v>
      </c>
      <c r="M177">
        <v>4509</v>
      </c>
      <c r="N177">
        <v>0</v>
      </c>
      <c r="S177">
        <v>5101</v>
      </c>
      <c r="T177">
        <v>0</v>
      </c>
    </row>
    <row r="178" spans="1:20" x14ac:dyDescent="0.25">
      <c r="A178">
        <v>706</v>
      </c>
      <c r="B178" s="10">
        <v>39001</v>
      </c>
      <c r="C178" s="10">
        <v>40512</v>
      </c>
      <c r="D178" s="10" t="s">
        <v>564</v>
      </c>
      <c r="F178">
        <v>1263</v>
      </c>
      <c r="G178" s="10">
        <v>40875</v>
      </c>
      <c r="I178">
        <v>2442</v>
      </c>
      <c r="J178">
        <v>1</v>
      </c>
      <c r="K178">
        <v>1</v>
      </c>
      <c r="L178" s="14">
        <f t="shared" si="2"/>
        <v>1</v>
      </c>
      <c r="M178">
        <v>4512</v>
      </c>
      <c r="N178">
        <v>0</v>
      </c>
      <c r="S178">
        <v>5243</v>
      </c>
      <c r="T178">
        <v>0</v>
      </c>
    </row>
    <row r="179" spans="1:20" x14ac:dyDescent="0.25">
      <c r="A179">
        <v>707</v>
      </c>
      <c r="B179" s="10">
        <v>36526</v>
      </c>
      <c r="C179" s="10">
        <v>40268</v>
      </c>
      <c r="D179" s="10" t="s">
        <v>563</v>
      </c>
      <c r="F179">
        <v>1269</v>
      </c>
      <c r="G179" s="10">
        <v>40875</v>
      </c>
      <c r="I179">
        <v>2443</v>
      </c>
      <c r="J179">
        <v>1</v>
      </c>
      <c r="K179">
        <v>1</v>
      </c>
      <c r="L179" s="14">
        <f t="shared" si="2"/>
        <v>1</v>
      </c>
      <c r="M179">
        <v>4560</v>
      </c>
      <c r="N179">
        <v>0</v>
      </c>
      <c r="S179">
        <v>5269</v>
      </c>
      <c r="T179">
        <v>0</v>
      </c>
    </row>
    <row r="180" spans="1:20" x14ac:dyDescent="0.25">
      <c r="A180">
        <v>708</v>
      </c>
      <c r="B180" s="10">
        <v>36526</v>
      </c>
      <c r="C180" s="10">
        <v>40268</v>
      </c>
      <c r="D180" s="10" t="s">
        <v>563</v>
      </c>
      <c r="F180">
        <v>1277</v>
      </c>
      <c r="G180" s="10">
        <v>40875</v>
      </c>
      <c r="I180">
        <v>2452</v>
      </c>
      <c r="J180">
        <v>0</v>
      </c>
      <c r="K180">
        <v>1</v>
      </c>
      <c r="L180" s="14">
        <f t="shared" si="2"/>
        <v>0</v>
      </c>
      <c r="M180">
        <v>4561</v>
      </c>
      <c r="N180">
        <v>0</v>
      </c>
      <c r="S180">
        <v>5285</v>
      </c>
      <c r="T180">
        <v>0</v>
      </c>
    </row>
    <row r="181" spans="1:20" x14ac:dyDescent="0.25">
      <c r="A181">
        <v>709</v>
      </c>
      <c r="B181" s="10">
        <v>36526</v>
      </c>
      <c r="C181" s="10">
        <v>40268</v>
      </c>
      <c r="D181" s="10" t="s">
        <v>563</v>
      </c>
      <c r="F181">
        <v>1284</v>
      </c>
      <c r="G181" s="10">
        <v>40875</v>
      </c>
      <c r="I181">
        <v>2453</v>
      </c>
      <c r="J181">
        <v>0</v>
      </c>
      <c r="K181">
        <v>1</v>
      </c>
      <c r="L181" s="14">
        <f t="shared" si="2"/>
        <v>0</v>
      </c>
      <c r="M181">
        <v>4564</v>
      </c>
      <c r="N181">
        <v>0</v>
      </c>
      <c r="S181">
        <v>5307</v>
      </c>
      <c r="T181">
        <v>0</v>
      </c>
    </row>
    <row r="182" spans="1:20" x14ac:dyDescent="0.25">
      <c r="A182">
        <v>710</v>
      </c>
      <c r="B182" s="10">
        <v>36526</v>
      </c>
      <c r="C182" s="10">
        <v>40268</v>
      </c>
      <c r="D182" s="10" t="s">
        <v>563</v>
      </c>
      <c r="F182">
        <v>1285</v>
      </c>
      <c r="G182" s="10">
        <v>40875</v>
      </c>
      <c r="I182">
        <v>2454</v>
      </c>
      <c r="J182">
        <v>0</v>
      </c>
      <c r="K182">
        <v>1</v>
      </c>
      <c r="L182" s="14">
        <f t="shared" si="2"/>
        <v>0</v>
      </c>
      <c r="M182">
        <v>4568</v>
      </c>
      <c r="N182">
        <v>0</v>
      </c>
      <c r="S182">
        <v>5328</v>
      </c>
      <c r="T182">
        <v>0</v>
      </c>
    </row>
    <row r="183" spans="1:20" x14ac:dyDescent="0.25">
      <c r="A183">
        <v>713</v>
      </c>
      <c r="B183" s="10">
        <v>36526</v>
      </c>
      <c r="C183" s="10">
        <v>40444</v>
      </c>
      <c r="D183" s="10" t="s">
        <v>563</v>
      </c>
      <c r="F183">
        <v>1286</v>
      </c>
      <c r="G183" s="10">
        <v>40875</v>
      </c>
      <c r="I183">
        <v>2455</v>
      </c>
      <c r="J183">
        <v>0</v>
      </c>
      <c r="K183">
        <v>1</v>
      </c>
      <c r="L183" s="14">
        <f t="shared" si="2"/>
        <v>0</v>
      </c>
      <c r="M183">
        <v>4570</v>
      </c>
      <c r="N183">
        <v>0</v>
      </c>
      <c r="S183">
        <v>5330</v>
      </c>
      <c r="T183">
        <v>0</v>
      </c>
    </row>
    <row r="184" spans="1:20" x14ac:dyDescent="0.25">
      <c r="A184">
        <v>714</v>
      </c>
      <c r="B184" s="10">
        <v>39065</v>
      </c>
      <c r="C184" s="10">
        <v>40753</v>
      </c>
      <c r="D184" s="10" t="s">
        <v>564</v>
      </c>
      <c r="F184">
        <v>1287</v>
      </c>
      <c r="G184" s="10">
        <v>40875</v>
      </c>
      <c r="I184">
        <v>2507</v>
      </c>
      <c r="J184">
        <v>0</v>
      </c>
      <c r="K184">
        <v>1</v>
      </c>
      <c r="L184" s="14">
        <f t="shared" si="2"/>
        <v>0</v>
      </c>
      <c r="M184">
        <v>4587</v>
      </c>
      <c r="N184">
        <v>0</v>
      </c>
      <c r="S184">
        <v>5527</v>
      </c>
      <c r="T184">
        <v>0</v>
      </c>
    </row>
    <row r="185" spans="1:20" x14ac:dyDescent="0.25">
      <c r="A185">
        <v>715</v>
      </c>
      <c r="B185" s="10">
        <v>39080</v>
      </c>
      <c r="C185" s="10">
        <v>40268</v>
      </c>
      <c r="D185" s="10" t="s">
        <v>564</v>
      </c>
      <c r="F185">
        <v>1290</v>
      </c>
      <c r="G185" s="10">
        <v>40875</v>
      </c>
      <c r="I185">
        <v>2538</v>
      </c>
      <c r="J185">
        <v>1</v>
      </c>
      <c r="K185">
        <v>2</v>
      </c>
      <c r="L185" s="14">
        <f t="shared" si="2"/>
        <v>2</v>
      </c>
      <c r="M185">
        <v>4632</v>
      </c>
      <c r="N185">
        <v>0</v>
      </c>
      <c r="S185">
        <v>5560</v>
      </c>
      <c r="T185">
        <v>0</v>
      </c>
    </row>
    <row r="186" spans="1:20" x14ac:dyDescent="0.25">
      <c r="A186">
        <v>718</v>
      </c>
      <c r="B186" s="10">
        <v>39093</v>
      </c>
      <c r="C186" s="10">
        <v>40268</v>
      </c>
      <c r="D186" s="10" t="s">
        <v>564</v>
      </c>
      <c r="F186">
        <v>1291</v>
      </c>
      <c r="G186" s="10">
        <v>40875</v>
      </c>
      <c r="I186">
        <v>2547</v>
      </c>
      <c r="J186">
        <v>1</v>
      </c>
      <c r="K186">
        <v>1</v>
      </c>
      <c r="L186" s="14">
        <f t="shared" si="2"/>
        <v>1</v>
      </c>
      <c r="M186">
        <v>4661</v>
      </c>
      <c r="N186">
        <v>0</v>
      </c>
      <c r="S186">
        <v>5561</v>
      </c>
      <c r="T186">
        <v>0</v>
      </c>
    </row>
    <row r="187" spans="1:20" x14ac:dyDescent="0.25">
      <c r="A187">
        <v>720</v>
      </c>
      <c r="B187" s="10">
        <v>39202</v>
      </c>
      <c r="C187" s="10">
        <v>40512</v>
      </c>
      <c r="D187" s="10" t="s">
        <v>564</v>
      </c>
      <c r="F187">
        <v>1292</v>
      </c>
      <c r="G187" s="10">
        <v>40875</v>
      </c>
      <c r="I187">
        <v>2564</v>
      </c>
      <c r="J187">
        <v>0</v>
      </c>
      <c r="K187">
        <v>1</v>
      </c>
      <c r="L187" s="14">
        <f t="shared" si="2"/>
        <v>0</v>
      </c>
      <c r="M187">
        <v>4671</v>
      </c>
      <c r="N187">
        <v>0</v>
      </c>
      <c r="S187">
        <v>5582</v>
      </c>
      <c r="T187">
        <v>0</v>
      </c>
    </row>
    <row r="188" spans="1:20" x14ac:dyDescent="0.25">
      <c r="A188">
        <v>721</v>
      </c>
      <c r="B188" s="10">
        <v>39512</v>
      </c>
      <c r="C188" s="10">
        <v>40512</v>
      </c>
      <c r="D188" s="10" t="s">
        <v>564</v>
      </c>
      <c r="F188">
        <v>1294</v>
      </c>
      <c r="G188" s="10">
        <v>40875</v>
      </c>
      <c r="I188">
        <v>2566</v>
      </c>
      <c r="J188">
        <v>1</v>
      </c>
      <c r="K188">
        <v>2</v>
      </c>
      <c r="L188" s="14">
        <f t="shared" si="2"/>
        <v>2</v>
      </c>
      <c r="M188">
        <v>4672</v>
      </c>
      <c r="N188">
        <v>0</v>
      </c>
      <c r="S188">
        <v>5777</v>
      </c>
      <c r="T188">
        <v>0</v>
      </c>
    </row>
    <row r="189" spans="1:20" x14ac:dyDescent="0.25">
      <c r="A189">
        <v>722</v>
      </c>
      <c r="B189" s="10">
        <v>38985</v>
      </c>
      <c r="C189" s="10">
        <v>40268</v>
      </c>
      <c r="D189" s="10" t="s">
        <v>564</v>
      </c>
      <c r="F189">
        <v>1301</v>
      </c>
      <c r="G189" s="10">
        <v>40875</v>
      </c>
      <c r="I189">
        <v>2568</v>
      </c>
      <c r="J189">
        <v>0</v>
      </c>
      <c r="K189">
        <v>1</v>
      </c>
      <c r="L189" s="14">
        <f t="shared" si="2"/>
        <v>0</v>
      </c>
      <c r="M189">
        <v>4742</v>
      </c>
      <c r="N189">
        <v>0</v>
      </c>
      <c r="S189">
        <v>5948</v>
      </c>
      <c r="T189">
        <v>0</v>
      </c>
    </row>
    <row r="190" spans="1:20" x14ac:dyDescent="0.25">
      <c r="A190">
        <v>723</v>
      </c>
      <c r="B190" s="10">
        <v>36526</v>
      </c>
      <c r="C190" s="10">
        <v>40291</v>
      </c>
      <c r="D190" s="10" t="s">
        <v>563</v>
      </c>
      <c r="F190">
        <v>1302</v>
      </c>
      <c r="G190" s="10">
        <v>40875</v>
      </c>
      <c r="I190">
        <v>2590</v>
      </c>
      <c r="J190">
        <v>0</v>
      </c>
      <c r="K190">
        <v>1</v>
      </c>
      <c r="L190" s="14">
        <f t="shared" si="2"/>
        <v>0</v>
      </c>
      <c r="M190">
        <v>4808</v>
      </c>
      <c r="N190">
        <v>0</v>
      </c>
      <c r="S190">
        <v>5952</v>
      </c>
      <c r="T190">
        <v>0</v>
      </c>
    </row>
    <row r="191" spans="1:20" x14ac:dyDescent="0.25">
      <c r="A191">
        <v>724</v>
      </c>
      <c r="B191" s="10">
        <v>39230</v>
      </c>
      <c r="C191" s="10">
        <v>40512</v>
      </c>
      <c r="D191" s="10" t="s">
        <v>564</v>
      </c>
      <c r="F191">
        <v>1304</v>
      </c>
      <c r="G191" s="10">
        <v>40875</v>
      </c>
      <c r="I191">
        <v>2595</v>
      </c>
      <c r="J191">
        <v>1</v>
      </c>
      <c r="K191">
        <v>1</v>
      </c>
      <c r="L191" s="14">
        <f t="shared" si="2"/>
        <v>1</v>
      </c>
      <c r="M191">
        <v>4809</v>
      </c>
      <c r="N191">
        <v>0</v>
      </c>
      <c r="S191">
        <v>5958</v>
      </c>
      <c r="T191">
        <v>0</v>
      </c>
    </row>
    <row r="192" spans="1:20" x14ac:dyDescent="0.25">
      <c r="A192">
        <v>725</v>
      </c>
      <c r="B192" s="10">
        <v>39311</v>
      </c>
      <c r="C192" s="10">
        <v>40268</v>
      </c>
      <c r="D192" s="10" t="s">
        <v>564</v>
      </c>
      <c r="F192">
        <v>1305</v>
      </c>
      <c r="G192" s="10">
        <v>40875</v>
      </c>
      <c r="I192">
        <v>2602</v>
      </c>
      <c r="J192">
        <v>0</v>
      </c>
      <c r="K192">
        <v>1</v>
      </c>
      <c r="L192" s="14">
        <f t="shared" si="2"/>
        <v>0</v>
      </c>
      <c r="M192">
        <v>4836</v>
      </c>
      <c r="N192">
        <v>0</v>
      </c>
      <c r="S192">
        <v>5969</v>
      </c>
      <c r="T192">
        <v>0</v>
      </c>
    </row>
    <row r="193" spans="1:20" x14ac:dyDescent="0.25">
      <c r="A193">
        <v>726</v>
      </c>
      <c r="B193" s="10">
        <v>39246</v>
      </c>
      <c r="C193" s="10">
        <v>40574</v>
      </c>
      <c r="D193" s="10" t="s">
        <v>564</v>
      </c>
      <c r="F193">
        <v>1306</v>
      </c>
      <c r="G193" s="10">
        <v>40875</v>
      </c>
      <c r="I193">
        <v>2618</v>
      </c>
      <c r="J193">
        <v>0</v>
      </c>
      <c r="K193">
        <v>1</v>
      </c>
      <c r="L193" s="14">
        <f t="shared" si="2"/>
        <v>0</v>
      </c>
      <c r="M193">
        <v>4845</v>
      </c>
      <c r="N193">
        <v>0</v>
      </c>
      <c r="S193">
        <v>5989</v>
      </c>
      <c r="T193">
        <v>0</v>
      </c>
    </row>
    <row r="194" spans="1:20" x14ac:dyDescent="0.25">
      <c r="A194">
        <v>727</v>
      </c>
      <c r="B194" s="10">
        <v>39246</v>
      </c>
      <c r="C194" s="10">
        <v>40574</v>
      </c>
      <c r="D194" s="10" t="s">
        <v>564</v>
      </c>
      <c r="F194">
        <v>1307</v>
      </c>
      <c r="G194" s="10">
        <v>40875</v>
      </c>
      <c r="I194">
        <v>2620</v>
      </c>
      <c r="J194">
        <v>1</v>
      </c>
      <c r="K194">
        <v>1</v>
      </c>
      <c r="L194" s="14">
        <f t="shared" si="2"/>
        <v>1</v>
      </c>
      <c r="M194">
        <v>4849</v>
      </c>
      <c r="N194">
        <v>0</v>
      </c>
      <c r="S194">
        <v>6032</v>
      </c>
      <c r="T194">
        <v>0</v>
      </c>
    </row>
    <row r="195" spans="1:20" x14ac:dyDescent="0.25">
      <c r="A195">
        <v>728</v>
      </c>
      <c r="B195" s="10">
        <v>39246</v>
      </c>
      <c r="C195" s="10">
        <v>40574</v>
      </c>
      <c r="D195" s="10" t="s">
        <v>564</v>
      </c>
      <c r="F195">
        <v>1308</v>
      </c>
      <c r="G195" s="10">
        <v>40875</v>
      </c>
      <c r="I195">
        <v>2621</v>
      </c>
      <c r="J195">
        <v>1</v>
      </c>
      <c r="K195">
        <v>1</v>
      </c>
      <c r="L195" s="14">
        <f t="shared" si="2"/>
        <v>1</v>
      </c>
      <c r="M195">
        <v>4854</v>
      </c>
      <c r="N195">
        <v>1</v>
      </c>
      <c r="S195">
        <v>6049</v>
      </c>
      <c r="T195">
        <v>0</v>
      </c>
    </row>
    <row r="196" spans="1:20" x14ac:dyDescent="0.25">
      <c r="A196">
        <v>729</v>
      </c>
      <c r="B196" s="10">
        <v>39246</v>
      </c>
      <c r="C196" s="10">
        <v>40574</v>
      </c>
      <c r="D196" s="10" t="s">
        <v>564</v>
      </c>
      <c r="F196">
        <v>1309</v>
      </c>
      <c r="G196" s="10">
        <v>40875</v>
      </c>
      <c r="I196">
        <v>2622</v>
      </c>
      <c r="J196">
        <v>1</v>
      </c>
      <c r="K196">
        <v>1</v>
      </c>
      <c r="L196" s="14">
        <f t="shared" si="2"/>
        <v>1</v>
      </c>
      <c r="M196">
        <v>4856</v>
      </c>
      <c r="N196">
        <v>0</v>
      </c>
      <c r="S196">
        <v>6108</v>
      </c>
      <c r="T196">
        <v>0</v>
      </c>
    </row>
    <row r="197" spans="1:20" x14ac:dyDescent="0.25">
      <c r="A197">
        <v>732</v>
      </c>
      <c r="B197" s="10">
        <v>36526</v>
      </c>
      <c r="C197" s="10">
        <v>40444</v>
      </c>
      <c r="D197" s="10" t="s">
        <v>563</v>
      </c>
      <c r="F197">
        <v>1310</v>
      </c>
      <c r="G197" s="10">
        <v>40875</v>
      </c>
      <c r="I197">
        <v>2627</v>
      </c>
      <c r="J197">
        <v>1</v>
      </c>
      <c r="K197">
        <v>1</v>
      </c>
      <c r="L197" s="14">
        <f t="shared" ref="L197:L260" si="3">J197*K197</f>
        <v>1</v>
      </c>
      <c r="M197">
        <v>4863</v>
      </c>
      <c r="N197">
        <v>0</v>
      </c>
      <c r="S197">
        <v>6109</v>
      </c>
      <c r="T197">
        <v>0</v>
      </c>
    </row>
    <row r="198" spans="1:20" x14ac:dyDescent="0.25">
      <c r="A198">
        <v>733</v>
      </c>
      <c r="B198" s="10">
        <v>36526</v>
      </c>
      <c r="C198" s="10">
        <v>40268</v>
      </c>
      <c r="D198" s="10" t="s">
        <v>563</v>
      </c>
      <c r="F198">
        <v>1311</v>
      </c>
      <c r="G198" s="10">
        <v>40875</v>
      </c>
      <c r="I198">
        <v>2628</v>
      </c>
      <c r="J198">
        <v>0</v>
      </c>
      <c r="K198">
        <v>1</v>
      </c>
      <c r="L198" s="14">
        <f t="shared" si="3"/>
        <v>0</v>
      </c>
      <c r="M198">
        <v>4915</v>
      </c>
      <c r="N198">
        <v>0</v>
      </c>
      <c r="S198">
        <v>6110</v>
      </c>
      <c r="T198">
        <v>0</v>
      </c>
    </row>
    <row r="199" spans="1:20" x14ac:dyDescent="0.25">
      <c r="A199">
        <v>734</v>
      </c>
      <c r="B199" s="10">
        <v>36526</v>
      </c>
      <c r="C199" s="10">
        <v>40268</v>
      </c>
      <c r="D199" s="10" t="s">
        <v>563</v>
      </c>
      <c r="F199">
        <v>1312</v>
      </c>
      <c r="G199" s="10">
        <v>40875</v>
      </c>
      <c r="I199">
        <v>2711</v>
      </c>
      <c r="J199">
        <v>1</v>
      </c>
      <c r="K199">
        <v>2</v>
      </c>
      <c r="L199" s="14">
        <f t="shared" si="3"/>
        <v>2</v>
      </c>
      <c r="M199">
        <v>5241</v>
      </c>
      <c r="N199">
        <v>0</v>
      </c>
      <c r="S199">
        <v>6111</v>
      </c>
      <c r="T199">
        <v>0</v>
      </c>
    </row>
    <row r="200" spans="1:20" x14ac:dyDescent="0.25">
      <c r="A200">
        <v>735</v>
      </c>
      <c r="B200" s="10">
        <v>39304</v>
      </c>
      <c r="C200" s="10">
        <v>40753</v>
      </c>
      <c r="D200" s="10" t="s">
        <v>564</v>
      </c>
      <c r="F200">
        <v>1335</v>
      </c>
      <c r="G200" s="10">
        <v>40875</v>
      </c>
      <c r="I200">
        <v>2718</v>
      </c>
      <c r="J200">
        <v>1</v>
      </c>
      <c r="K200">
        <v>1</v>
      </c>
      <c r="L200" s="14">
        <f t="shared" si="3"/>
        <v>1</v>
      </c>
      <c r="M200">
        <v>5331</v>
      </c>
      <c r="N200">
        <v>0</v>
      </c>
      <c r="S200">
        <v>6137</v>
      </c>
      <c r="T200">
        <v>0</v>
      </c>
    </row>
    <row r="201" spans="1:20" x14ac:dyDescent="0.25">
      <c r="A201">
        <v>736</v>
      </c>
      <c r="B201" s="10">
        <v>39321</v>
      </c>
      <c r="C201" s="10">
        <v>40753</v>
      </c>
      <c r="D201" s="10" t="s">
        <v>564</v>
      </c>
      <c r="F201">
        <v>1336</v>
      </c>
      <c r="G201" s="10">
        <v>40875</v>
      </c>
      <c r="I201">
        <v>2727</v>
      </c>
      <c r="J201">
        <v>1</v>
      </c>
      <c r="K201">
        <v>1</v>
      </c>
      <c r="L201" s="14">
        <f t="shared" si="3"/>
        <v>1</v>
      </c>
      <c r="M201">
        <v>5425</v>
      </c>
      <c r="N201">
        <v>0</v>
      </c>
      <c r="S201">
        <v>6241</v>
      </c>
      <c r="T201">
        <v>0</v>
      </c>
    </row>
    <row r="202" spans="1:20" x14ac:dyDescent="0.25">
      <c r="A202">
        <v>737</v>
      </c>
      <c r="B202" s="10">
        <v>39317</v>
      </c>
      <c r="C202" s="10">
        <v>40512</v>
      </c>
      <c r="D202" s="10" t="s">
        <v>564</v>
      </c>
      <c r="F202">
        <v>1338</v>
      </c>
      <c r="G202" s="10">
        <v>40875</v>
      </c>
      <c r="I202">
        <v>2733</v>
      </c>
      <c r="J202">
        <v>1</v>
      </c>
      <c r="K202">
        <v>2</v>
      </c>
      <c r="L202" s="14">
        <f t="shared" si="3"/>
        <v>2</v>
      </c>
      <c r="M202">
        <v>5584</v>
      </c>
      <c r="N202">
        <v>0</v>
      </c>
      <c r="S202">
        <v>6259</v>
      </c>
      <c r="T202">
        <v>0</v>
      </c>
    </row>
    <row r="203" spans="1:20" x14ac:dyDescent="0.25">
      <c r="A203">
        <v>739</v>
      </c>
      <c r="B203" s="10">
        <v>39321</v>
      </c>
      <c r="C203" s="10">
        <v>40753</v>
      </c>
      <c r="D203" s="10" t="s">
        <v>564</v>
      </c>
      <c r="F203">
        <v>1339</v>
      </c>
      <c r="G203" s="10">
        <v>40875</v>
      </c>
      <c r="I203">
        <v>2765</v>
      </c>
      <c r="J203">
        <v>1</v>
      </c>
      <c r="K203">
        <v>1</v>
      </c>
      <c r="L203" s="14">
        <f t="shared" si="3"/>
        <v>1</v>
      </c>
      <c r="M203">
        <v>5585</v>
      </c>
      <c r="N203">
        <v>0</v>
      </c>
    </row>
    <row r="204" spans="1:20" x14ac:dyDescent="0.25">
      <c r="A204">
        <v>740</v>
      </c>
      <c r="B204" s="10">
        <v>38894</v>
      </c>
      <c r="C204" s="10">
        <v>40512</v>
      </c>
      <c r="D204" s="10" t="s">
        <v>564</v>
      </c>
      <c r="F204">
        <v>1340</v>
      </c>
      <c r="G204" s="10">
        <v>40875</v>
      </c>
      <c r="I204">
        <v>2930</v>
      </c>
      <c r="J204">
        <v>1</v>
      </c>
      <c r="K204">
        <v>1</v>
      </c>
      <c r="L204" s="14">
        <f t="shared" si="3"/>
        <v>1</v>
      </c>
      <c r="M204">
        <v>5589</v>
      </c>
      <c r="N204">
        <v>0</v>
      </c>
    </row>
    <row r="205" spans="1:20" x14ac:dyDescent="0.25">
      <c r="A205">
        <v>741</v>
      </c>
      <c r="B205" s="10">
        <v>39388</v>
      </c>
      <c r="C205" s="10">
        <v>40753</v>
      </c>
      <c r="D205" s="10" t="s">
        <v>564</v>
      </c>
      <c r="F205">
        <v>1341</v>
      </c>
      <c r="G205" s="10">
        <v>40875</v>
      </c>
      <c r="I205">
        <v>2947</v>
      </c>
      <c r="J205">
        <v>0</v>
      </c>
      <c r="K205">
        <v>1</v>
      </c>
      <c r="L205" s="14">
        <f t="shared" si="3"/>
        <v>0</v>
      </c>
      <c r="M205">
        <v>5606</v>
      </c>
      <c r="N205">
        <v>0</v>
      </c>
    </row>
    <row r="206" spans="1:20" x14ac:dyDescent="0.25">
      <c r="A206">
        <v>742</v>
      </c>
      <c r="B206" s="10">
        <v>39436</v>
      </c>
      <c r="C206" s="10">
        <v>40753</v>
      </c>
      <c r="D206" s="10" t="s">
        <v>564</v>
      </c>
      <c r="F206">
        <v>1402</v>
      </c>
      <c r="G206" s="10">
        <v>40875</v>
      </c>
      <c r="I206">
        <v>2948</v>
      </c>
      <c r="J206">
        <v>0</v>
      </c>
      <c r="K206">
        <v>1</v>
      </c>
      <c r="L206" s="14">
        <f t="shared" si="3"/>
        <v>0</v>
      </c>
      <c r="M206">
        <v>5617</v>
      </c>
      <c r="N206">
        <v>0</v>
      </c>
    </row>
    <row r="207" spans="1:20" x14ac:dyDescent="0.25">
      <c r="A207">
        <v>743</v>
      </c>
      <c r="B207" s="10">
        <v>39402</v>
      </c>
      <c r="C207" s="10">
        <v>40512</v>
      </c>
      <c r="D207" s="10" t="s">
        <v>564</v>
      </c>
      <c r="F207">
        <v>1411</v>
      </c>
      <c r="G207" s="10">
        <v>40875</v>
      </c>
      <c r="I207">
        <v>2949</v>
      </c>
      <c r="J207">
        <v>1</v>
      </c>
      <c r="K207">
        <v>1</v>
      </c>
      <c r="L207" s="14">
        <f t="shared" si="3"/>
        <v>1</v>
      </c>
      <c r="M207">
        <v>5618</v>
      </c>
      <c r="N207">
        <v>0</v>
      </c>
    </row>
    <row r="208" spans="1:20" x14ac:dyDescent="0.25">
      <c r="A208">
        <v>746</v>
      </c>
      <c r="B208" s="10">
        <v>39456</v>
      </c>
      <c r="C208" s="10">
        <v>40724</v>
      </c>
      <c r="D208" s="10" t="s">
        <v>564</v>
      </c>
      <c r="F208">
        <v>1441</v>
      </c>
      <c r="G208" s="10">
        <v>40875</v>
      </c>
      <c r="I208">
        <v>2999</v>
      </c>
      <c r="J208">
        <v>0</v>
      </c>
      <c r="K208">
        <v>1</v>
      </c>
      <c r="L208" s="14">
        <f t="shared" si="3"/>
        <v>0</v>
      </c>
      <c r="M208">
        <v>5641</v>
      </c>
      <c r="N208">
        <v>0</v>
      </c>
    </row>
    <row r="209" spans="1:14" x14ac:dyDescent="0.25">
      <c r="A209">
        <v>749</v>
      </c>
      <c r="B209" s="10">
        <v>39527</v>
      </c>
      <c r="C209" s="10">
        <v>40268</v>
      </c>
      <c r="D209" s="10" t="s">
        <v>564</v>
      </c>
      <c r="F209">
        <v>1453</v>
      </c>
      <c r="G209" s="10">
        <v>40875</v>
      </c>
      <c r="I209">
        <v>3008</v>
      </c>
      <c r="J209">
        <v>1</v>
      </c>
      <c r="K209">
        <v>1</v>
      </c>
      <c r="L209" s="14">
        <f t="shared" si="3"/>
        <v>1</v>
      </c>
      <c r="M209">
        <v>5642</v>
      </c>
      <c r="N209">
        <v>0</v>
      </c>
    </row>
    <row r="210" spans="1:14" x14ac:dyDescent="0.25">
      <c r="A210">
        <v>750</v>
      </c>
      <c r="B210" s="10">
        <v>39505</v>
      </c>
      <c r="C210" s="10">
        <v>40574</v>
      </c>
      <c r="D210" s="10" t="s">
        <v>564</v>
      </c>
      <c r="F210">
        <v>1454</v>
      </c>
      <c r="G210" s="10">
        <v>40875</v>
      </c>
      <c r="I210">
        <v>3009</v>
      </c>
      <c r="J210">
        <v>1</v>
      </c>
      <c r="K210">
        <v>1</v>
      </c>
      <c r="L210" s="14">
        <f t="shared" si="3"/>
        <v>1</v>
      </c>
      <c r="M210">
        <v>5647</v>
      </c>
      <c r="N210">
        <v>0</v>
      </c>
    </row>
    <row r="211" spans="1:14" x14ac:dyDescent="0.25">
      <c r="A211">
        <v>751</v>
      </c>
      <c r="B211" s="10">
        <v>39505</v>
      </c>
      <c r="C211" s="10">
        <v>40574</v>
      </c>
      <c r="D211" s="10" t="s">
        <v>564</v>
      </c>
      <c r="F211">
        <v>1455</v>
      </c>
      <c r="G211" s="10">
        <v>40875</v>
      </c>
      <c r="I211">
        <v>3010</v>
      </c>
      <c r="J211">
        <v>1</v>
      </c>
      <c r="K211">
        <v>1</v>
      </c>
      <c r="L211" s="14">
        <f t="shared" si="3"/>
        <v>1</v>
      </c>
      <c r="M211">
        <v>5772</v>
      </c>
      <c r="N211">
        <v>0</v>
      </c>
    </row>
    <row r="212" spans="1:14" x14ac:dyDescent="0.25">
      <c r="A212">
        <v>753</v>
      </c>
      <c r="B212" s="10">
        <v>39533</v>
      </c>
      <c r="C212" s="10">
        <v>40589</v>
      </c>
      <c r="D212" s="10" t="s">
        <v>564</v>
      </c>
      <c r="F212">
        <v>1456</v>
      </c>
      <c r="G212" s="10">
        <v>40875</v>
      </c>
      <c r="I212">
        <v>3059</v>
      </c>
      <c r="J212">
        <v>0</v>
      </c>
      <c r="K212">
        <v>1</v>
      </c>
      <c r="L212" s="14">
        <f t="shared" si="3"/>
        <v>0</v>
      </c>
      <c r="M212">
        <v>5781</v>
      </c>
      <c r="N212">
        <v>0</v>
      </c>
    </row>
    <row r="213" spans="1:14" x14ac:dyDescent="0.25">
      <c r="A213">
        <v>754</v>
      </c>
      <c r="B213" s="10">
        <v>39591</v>
      </c>
      <c r="C213" s="10">
        <v>40268</v>
      </c>
      <c r="D213" s="10" t="s">
        <v>564</v>
      </c>
      <c r="F213">
        <v>1457</v>
      </c>
      <c r="G213" s="10">
        <v>40875</v>
      </c>
      <c r="I213">
        <v>3060</v>
      </c>
      <c r="J213">
        <v>0</v>
      </c>
      <c r="K213">
        <v>1</v>
      </c>
      <c r="L213" s="14">
        <f t="shared" si="3"/>
        <v>0</v>
      </c>
      <c r="M213">
        <v>5787</v>
      </c>
      <c r="N213">
        <v>0</v>
      </c>
    </row>
    <row r="214" spans="1:14" x14ac:dyDescent="0.25">
      <c r="A214">
        <v>755</v>
      </c>
      <c r="B214" s="10">
        <v>39591</v>
      </c>
      <c r="C214" s="10">
        <v>40268</v>
      </c>
      <c r="D214" s="10" t="s">
        <v>564</v>
      </c>
      <c r="F214">
        <v>1764</v>
      </c>
      <c r="G214" s="10">
        <v>40875</v>
      </c>
      <c r="I214">
        <v>3061</v>
      </c>
      <c r="J214">
        <v>0</v>
      </c>
      <c r="K214">
        <v>1</v>
      </c>
      <c r="L214" s="14">
        <f t="shared" si="3"/>
        <v>0</v>
      </c>
      <c r="M214">
        <v>5803</v>
      </c>
      <c r="N214">
        <v>0</v>
      </c>
    </row>
    <row r="215" spans="1:14" x14ac:dyDescent="0.25">
      <c r="A215">
        <v>756</v>
      </c>
      <c r="B215" s="10">
        <v>39594</v>
      </c>
      <c r="C215" s="10">
        <v>40268</v>
      </c>
      <c r="D215" s="10" t="s">
        <v>564</v>
      </c>
      <c r="F215">
        <v>1772</v>
      </c>
      <c r="G215" s="10">
        <v>40875</v>
      </c>
      <c r="I215">
        <v>3077</v>
      </c>
      <c r="J215">
        <v>0</v>
      </c>
      <c r="K215">
        <v>1</v>
      </c>
      <c r="L215" s="14">
        <f t="shared" si="3"/>
        <v>0</v>
      </c>
      <c r="M215">
        <v>5810</v>
      </c>
      <c r="N215">
        <v>0</v>
      </c>
    </row>
    <row r="216" spans="1:14" x14ac:dyDescent="0.25">
      <c r="A216">
        <v>757</v>
      </c>
      <c r="B216" s="10">
        <v>39568</v>
      </c>
      <c r="C216" s="10">
        <v>40268</v>
      </c>
      <c r="D216" s="10" t="s">
        <v>564</v>
      </c>
      <c r="F216">
        <v>1773</v>
      </c>
      <c r="G216" s="10">
        <v>40875</v>
      </c>
      <c r="I216">
        <v>3120</v>
      </c>
      <c r="J216">
        <v>0</v>
      </c>
      <c r="K216">
        <v>1</v>
      </c>
      <c r="L216" s="14">
        <f t="shared" si="3"/>
        <v>0</v>
      </c>
      <c r="M216">
        <v>5818</v>
      </c>
      <c r="N216">
        <v>0</v>
      </c>
    </row>
    <row r="217" spans="1:14" x14ac:dyDescent="0.25">
      <c r="A217">
        <v>758</v>
      </c>
      <c r="B217" s="10">
        <v>39171</v>
      </c>
      <c r="C217" s="10">
        <v>40268</v>
      </c>
      <c r="D217" s="10" t="s">
        <v>564</v>
      </c>
      <c r="F217">
        <v>1774</v>
      </c>
      <c r="G217" s="10">
        <v>40875</v>
      </c>
      <c r="I217">
        <v>3121</v>
      </c>
      <c r="J217">
        <v>0</v>
      </c>
      <c r="K217">
        <v>1</v>
      </c>
      <c r="L217" s="14">
        <f t="shared" si="3"/>
        <v>0</v>
      </c>
      <c r="M217">
        <v>5829</v>
      </c>
      <c r="N217">
        <v>0</v>
      </c>
    </row>
    <row r="218" spans="1:14" x14ac:dyDescent="0.25">
      <c r="A218">
        <v>759</v>
      </c>
      <c r="B218" s="10">
        <v>36526</v>
      </c>
      <c r="C218" s="10">
        <v>40694</v>
      </c>
      <c r="D218" s="10" t="s">
        <v>564</v>
      </c>
      <c r="F218">
        <v>1775</v>
      </c>
      <c r="G218" s="10">
        <v>40875</v>
      </c>
      <c r="I218">
        <v>3122</v>
      </c>
      <c r="J218">
        <v>0</v>
      </c>
      <c r="K218">
        <v>1</v>
      </c>
      <c r="L218" s="14">
        <f t="shared" si="3"/>
        <v>0</v>
      </c>
      <c r="M218">
        <v>5830</v>
      </c>
      <c r="N218">
        <v>0</v>
      </c>
    </row>
    <row r="219" spans="1:14" x14ac:dyDescent="0.25">
      <c r="A219">
        <v>771</v>
      </c>
      <c r="B219" s="10">
        <v>39496</v>
      </c>
      <c r="C219" s="10">
        <v>40840</v>
      </c>
      <c r="D219" s="10" t="s">
        <v>564</v>
      </c>
      <c r="F219">
        <v>1776</v>
      </c>
      <c r="G219" s="10">
        <v>40875</v>
      </c>
      <c r="I219">
        <v>3123</v>
      </c>
      <c r="J219">
        <v>0</v>
      </c>
      <c r="K219">
        <v>1</v>
      </c>
      <c r="L219" s="14">
        <f t="shared" si="3"/>
        <v>0</v>
      </c>
      <c r="M219">
        <v>5831</v>
      </c>
      <c r="N219">
        <v>0</v>
      </c>
    </row>
    <row r="220" spans="1:14" x14ac:dyDescent="0.25">
      <c r="A220">
        <v>772</v>
      </c>
      <c r="B220" s="10">
        <v>36526</v>
      </c>
      <c r="C220" s="10">
        <v>40444</v>
      </c>
      <c r="D220" s="10" t="s">
        <v>563</v>
      </c>
      <c r="F220">
        <v>1789</v>
      </c>
      <c r="G220" s="10">
        <v>40875</v>
      </c>
      <c r="I220">
        <v>3147</v>
      </c>
      <c r="J220">
        <v>0</v>
      </c>
      <c r="K220">
        <v>1</v>
      </c>
      <c r="L220" s="14">
        <f t="shared" si="3"/>
        <v>0</v>
      </c>
      <c r="M220">
        <v>5832</v>
      </c>
      <c r="N220">
        <v>0</v>
      </c>
    </row>
    <row r="221" spans="1:14" x14ac:dyDescent="0.25">
      <c r="A221">
        <v>773</v>
      </c>
      <c r="B221" s="10">
        <v>39688</v>
      </c>
      <c r="C221" s="10">
        <v>40779</v>
      </c>
      <c r="D221" s="10" t="s">
        <v>564</v>
      </c>
      <c r="F221">
        <v>1790</v>
      </c>
      <c r="G221" s="10">
        <v>40875</v>
      </c>
      <c r="I221">
        <v>3148</v>
      </c>
      <c r="J221">
        <v>0</v>
      </c>
      <c r="K221">
        <v>1</v>
      </c>
      <c r="L221" s="14">
        <f t="shared" si="3"/>
        <v>0</v>
      </c>
      <c r="M221">
        <v>5841</v>
      </c>
      <c r="N221">
        <v>0</v>
      </c>
    </row>
    <row r="222" spans="1:14" x14ac:dyDescent="0.25">
      <c r="A222">
        <v>776</v>
      </c>
      <c r="B222" s="10">
        <v>36526</v>
      </c>
      <c r="C222" s="10">
        <v>40268</v>
      </c>
      <c r="D222" s="10" t="s">
        <v>564</v>
      </c>
      <c r="F222">
        <v>1791</v>
      </c>
      <c r="G222" s="10">
        <v>40875</v>
      </c>
      <c r="I222">
        <v>3335</v>
      </c>
      <c r="J222">
        <v>0</v>
      </c>
      <c r="K222">
        <v>1</v>
      </c>
      <c r="L222" s="14">
        <f t="shared" si="3"/>
        <v>0</v>
      </c>
      <c r="M222">
        <v>5842</v>
      </c>
      <c r="N222">
        <v>0</v>
      </c>
    </row>
    <row r="223" spans="1:14" x14ac:dyDescent="0.25">
      <c r="A223">
        <v>777</v>
      </c>
      <c r="B223" s="10">
        <v>36526</v>
      </c>
      <c r="C223" s="10">
        <v>40268</v>
      </c>
      <c r="D223" s="10" t="s">
        <v>563</v>
      </c>
      <c r="F223">
        <v>1792</v>
      </c>
      <c r="G223" s="10">
        <v>40875</v>
      </c>
      <c r="I223">
        <v>3363</v>
      </c>
      <c r="J223">
        <v>0</v>
      </c>
      <c r="K223">
        <v>1</v>
      </c>
      <c r="L223" s="14">
        <f t="shared" si="3"/>
        <v>0</v>
      </c>
      <c r="M223">
        <v>5907</v>
      </c>
      <c r="N223">
        <v>0</v>
      </c>
    </row>
    <row r="224" spans="1:14" x14ac:dyDescent="0.25">
      <c r="A224">
        <v>778</v>
      </c>
      <c r="B224" s="10">
        <v>39079</v>
      </c>
      <c r="C224" s="10">
        <v>40414</v>
      </c>
      <c r="D224" s="10" t="s">
        <v>564</v>
      </c>
      <c r="F224">
        <v>1793</v>
      </c>
      <c r="G224" s="10">
        <v>40875</v>
      </c>
      <c r="I224">
        <v>3417</v>
      </c>
      <c r="J224">
        <v>0</v>
      </c>
      <c r="K224">
        <v>1</v>
      </c>
      <c r="L224" s="14">
        <f t="shared" si="3"/>
        <v>0</v>
      </c>
      <c r="M224">
        <v>5979</v>
      </c>
      <c r="N224">
        <v>0</v>
      </c>
    </row>
    <row r="225" spans="1:14" x14ac:dyDescent="0.25">
      <c r="A225">
        <v>781</v>
      </c>
      <c r="B225" s="10">
        <v>39429</v>
      </c>
      <c r="C225" s="10">
        <v>40396</v>
      </c>
      <c r="D225" s="10" t="s">
        <v>564</v>
      </c>
      <c r="F225">
        <v>1798</v>
      </c>
      <c r="G225" s="10">
        <v>40875</v>
      </c>
      <c r="I225">
        <v>3418</v>
      </c>
      <c r="J225">
        <v>0</v>
      </c>
      <c r="K225">
        <v>1</v>
      </c>
      <c r="L225" s="14">
        <f t="shared" si="3"/>
        <v>0</v>
      </c>
      <c r="M225">
        <v>5980</v>
      </c>
      <c r="N225">
        <v>0</v>
      </c>
    </row>
    <row r="226" spans="1:14" x14ac:dyDescent="0.25">
      <c r="A226">
        <v>782</v>
      </c>
      <c r="B226" s="10">
        <v>39443</v>
      </c>
      <c r="C226" s="10">
        <v>40268</v>
      </c>
      <c r="D226" s="10" t="s">
        <v>564</v>
      </c>
      <c r="F226">
        <v>1802</v>
      </c>
      <c r="G226" s="10">
        <v>40875</v>
      </c>
      <c r="I226">
        <v>3419</v>
      </c>
      <c r="J226">
        <v>0</v>
      </c>
      <c r="K226">
        <v>1</v>
      </c>
      <c r="L226" s="14">
        <f t="shared" si="3"/>
        <v>0</v>
      </c>
      <c r="M226">
        <v>5982</v>
      </c>
      <c r="N226">
        <v>0</v>
      </c>
    </row>
    <row r="227" spans="1:14" x14ac:dyDescent="0.25">
      <c r="A227">
        <v>783</v>
      </c>
      <c r="B227" s="10">
        <v>39471</v>
      </c>
      <c r="C227" s="10">
        <v>40512</v>
      </c>
      <c r="D227" s="10" t="s">
        <v>564</v>
      </c>
      <c r="F227">
        <v>1803</v>
      </c>
      <c r="G227" s="10">
        <v>40875</v>
      </c>
      <c r="I227">
        <v>3442</v>
      </c>
      <c r="J227">
        <v>0</v>
      </c>
      <c r="K227">
        <v>1</v>
      </c>
      <c r="L227" s="14">
        <f t="shared" si="3"/>
        <v>0</v>
      </c>
      <c r="M227">
        <v>6011</v>
      </c>
      <c r="N227">
        <v>0</v>
      </c>
    </row>
    <row r="228" spans="1:14" x14ac:dyDescent="0.25">
      <c r="A228">
        <v>788</v>
      </c>
      <c r="B228" s="10">
        <v>36526</v>
      </c>
      <c r="C228" s="10">
        <v>40268</v>
      </c>
      <c r="D228" s="10" t="s">
        <v>563</v>
      </c>
      <c r="F228">
        <v>1821</v>
      </c>
      <c r="G228" s="10">
        <v>40875</v>
      </c>
      <c r="I228">
        <v>3447</v>
      </c>
      <c r="J228">
        <v>0</v>
      </c>
      <c r="K228">
        <v>1</v>
      </c>
      <c r="L228" s="14">
        <f t="shared" si="3"/>
        <v>0</v>
      </c>
      <c r="M228">
        <v>6012</v>
      </c>
      <c r="N228">
        <v>0</v>
      </c>
    </row>
    <row r="229" spans="1:14" x14ac:dyDescent="0.25">
      <c r="A229">
        <v>789</v>
      </c>
      <c r="B229" s="10">
        <v>36526</v>
      </c>
      <c r="C229" s="10">
        <v>40753</v>
      </c>
      <c r="D229" s="10" t="s">
        <v>563</v>
      </c>
      <c r="F229">
        <v>2033</v>
      </c>
      <c r="G229" s="10">
        <v>40875</v>
      </c>
      <c r="I229">
        <v>3448</v>
      </c>
      <c r="J229">
        <v>0</v>
      </c>
      <c r="K229">
        <v>1</v>
      </c>
      <c r="L229" s="14">
        <f t="shared" si="3"/>
        <v>0</v>
      </c>
      <c r="M229">
        <v>6014</v>
      </c>
      <c r="N229">
        <v>0</v>
      </c>
    </row>
    <row r="230" spans="1:14" x14ac:dyDescent="0.25">
      <c r="A230">
        <v>791</v>
      </c>
      <c r="B230" s="10">
        <v>36526</v>
      </c>
      <c r="C230" s="10">
        <v>40574</v>
      </c>
      <c r="D230" s="10" t="s">
        <v>563</v>
      </c>
      <c r="F230">
        <v>2041</v>
      </c>
      <c r="G230" s="10">
        <v>40875</v>
      </c>
      <c r="I230">
        <v>3465</v>
      </c>
      <c r="J230">
        <v>0</v>
      </c>
      <c r="K230">
        <v>1</v>
      </c>
      <c r="L230" s="14">
        <f t="shared" si="3"/>
        <v>0</v>
      </c>
      <c r="M230">
        <v>6052</v>
      </c>
      <c r="N230">
        <v>0</v>
      </c>
    </row>
    <row r="231" spans="1:14" x14ac:dyDescent="0.25">
      <c r="A231">
        <v>792</v>
      </c>
      <c r="B231" s="10">
        <v>36526</v>
      </c>
      <c r="C231" s="10">
        <v>40268</v>
      </c>
      <c r="D231" s="10" t="s">
        <v>563</v>
      </c>
      <c r="F231">
        <v>2042</v>
      </c>
      <c r="G231" s="10">
        <v>40875</v>
      </c>
      <c r="I231">
        <v>3466</v>
      </c>
      <c r="J231">
        <v>0</v>
      </c>
      <c r="K231">
        <v>1</v>
      </c>
      <c r="L231" s="14">
        <f t="shared" si="3"/>
        <v>0</v>
      </c>
      <c r="M231">
        <v>6070</v>
      </c>
      <c r="N231">
        <v>0</v>
      </c>
    </row>
    <row r="232" spans="1:14" x14ac:dyDescent="0.25">
      <c r="A232">
        <v>793</v>
      </c>
      <c r="B232" s="10">
        <v>36526</v>
      </c>
      <c r="C232" s="10">
        <v>40268</v>
      </c>
      <c r="D232" s="10" t="s">
        <v>563</v>
      </c>
      <c r="F232">
        <v>2043</v>
      </c>
      <c r="G232" s="10">
        <v>40875</v>
      </c>
      <c r="I232">
        <v>3467</v>
      </c>
      <c r="J232">
        <v>0</v>
      </c>
      <c r="K232">
        <v>1</v>
      </c>
      <c r="L232" s="14">
        <f t="shared" si="3"/>
        <v>0</v>
      </c>
      <c r="M232">
        <v>6113</v>
      </c>
      <c r="N232">
        <v>0</v>
      </c>
    </row>
    <row r="233" spans="1:14" x14ac:dyDescent="0.25">
      <c r="A233">
        <v>794</v>
      </c>
      <c r="B233" s="10">
        <v>36526</v>
      </c>
      <c r="C233" s="10">
        <v>40268</v>
      </c>
      <c r="D233" s="10" t="s">
        <v>563</v>
      </c>
      <c r="F233">
        <v>2045</v>
      </c>
      <c r="G233" s="10">
        <v>40700</v>
      </c>
      <c r="I233">
        <v>3477</v>
      </c>
      <c r="J233">
        <v>0</v>
      </c>
      <c r="K233">
        <v>1</v>
      </c>
      <c r="L233" s="14">
        <f t="shared" si="3"/>
        <v>0</v>
      </c>
      <c r="M233">
        <v>6118</v>
      </c>
      <c r="N233">
        <v>0</v>
      </c>
    </row>
    <row r="234" spans="1:14" x14ac:dyDescent="0.25">
      <c r="A234">
        <v>795</v>
      </c>
      <c r="B234" s="10">
        <v>36526</v>
      </c>
      <c r="C234" s="10">
        <v>40268</v>
      </c>
      <c r="D234" s="10" t="s">
        <v>563</v>
      </c>
      <c r="F234">
        <v>2072</v>
      </c>
      <c r="G234" s="10">
        <v>40875</v>
      </c>
      <c r="I234">
        <v>3478</v>
      </c>
      <c r="J234">
        <v>0</v>
      </c>
      <c r="K234">
        <v>1</v>
      </c>
      <c r="L234" s="14">
        <f t="shared" si="3"/>
        <v>0</v>
      </c>
      <c r="M234">
        <v>6119</v>
      </c>
      <c r="N234">
        <v>0</v>
      </c>
    </row>
    <row r="235" spans="1:14" x14ac:dyDescent="0.25">
      <c r="A235">
        <v>798</v>
      </c>
      <c r="B235" s="10">
        <v>36526</v>
      </c>
      <c r="C235" s="10">
        <v>40444</v>
      </c>
      <c r="D235" s="10" t="s">
        <v>563</v>
      </c>
      <c r="F235">
        <v>2075</v>
      </c>
      <c r="G235" s="10">
        <v>40875</v>
      </c>
      <c r="I235">
        <v>3479</v>
      </c>
      <c r="J235">
        <v>0</v>
      </c>
      <c r="K235">
        <v>1</v>
      </c>
      <c r="L235" s="14">
        <f t="shared" si="3"/>
        <v>0</v>
      </c>
      <c r="M235">
        <v>6129</v>
      </c>
      <c r="N235">
        <v>0</v>
      </c>
    </row>
    <row r="236" spans="1:14" x14ac:dyDescent="0.25">
      <c r="A236">
        <v>799</v>
      </c>
      <c r="B236" s="10">
        <v>36526</v>
      </c>
      <c r="C236" s="10">
        <v>40268</v>
      </c>
      <c r="D236" s="10" t="s">
        <v>563</v>
      </c>
      <c r="F236">
        <v>2088</v>
      </c>
      <c r="G236" s="10">
        <v>40875</v>
      </c>
      <c r="I236">
        <v>3480</v>
      </c>
      <c r="J236">
        <v>0</v>
      </c>
      <c r="K236">
        <v>1</v>
      </c>
      <c r="L236" s="14">
        <f t="shared" si="3"/>
        <v>0</v>
      </c>
      <c r="M236">
        <v>6130</v>
      </c>
      <c r="N236">
        <v>0</v>
      </c>
    </row>
    <row r="237" spans="1:14" x14ac:dyDescent="0.25">
      <c r="A237">
        <v>801</v>
      </c>
      <c r="B237" s="10">
        <v>36526</v>
      </c>
      <c r="C237" s="10">
        <v>40694</v>
      </c>
      <c r="D237" s="10" t="s">
        <v>563</v>
      </c>
      <c r="F237">
        <v>2089</v>
      </c>
      <c r="G237" s="10">
        <v>40875</v>
      </c>
      <c r="I237">
        <v>3481</v>
      </c>
      <c r="J237">
        <v>0</v>
      </c>
      <c r="K237">
        <v>1</v>
      </c>
      <c r="L237" s="14">
        <f t="shared" si="3"/>
        <v>0</v>
      </c>
      <c r="M237">
        <v>6135</v>
      </c>
      <c r="N237">
        <v>0</v>
      </c>
    </row>
    <row r="238" spans="1:14" x14ac:dyDescent="0.25">
      <c r="A238">
        <v>802</v>
      </c>
      <c r="B238" s="10">
        <v>36526</v>
      </c>
      <c r="C238" s="10">
        <v>40268</v>
      </c>
      <c r="D238" s="10" t="s">
        <v>563</v>
      </c>
      <c r="F238">
        <v>2090</v>
      </c>
      <c r="G238" s="10">
        <v>40875</v>
      </c>
      <c r="I238">
        <v>3482</v>
      </c>
      <c r="J238">
        <v>0</v>
      </c>
      <c r="K238">
        <v>1</v>
      </c>
      <c r="L238" s="14">
        <f t="shared" si="3"/>
        <v>0</v>
      </c>
      <c r="M238">
        <v>6142</v>
      </c>
      <c r="N238">
        <v>0</v>
      </c>
    </row>
    <row r="239" spans="1:14" x14ac:dyDescent="0.25">
      <c r="A239">
        <v>803</v>
      </c>
      <c r="B239" s="10">
        <v>36526</v>
      </c>
      <c r="C239" s="10">
        <v>40268</v>
      </c>
      <c r="D239" s="10" t="s">
        <v>563</v>
      </c>
      <c r="F239">
        <v>2091</v>
      </c>
      <c r="G239" s="10">
        <v>40875</v>
      </c>
      <c r="I239">
        <v>3489</v>
      </c>
      <c r="J239">
        <v>0</v>
      </c>
      <c r="K239">
        <v>1</v>
      </c>
      <c r="L239" s="14">
        <f t="shared" si="3"/>
        <v>0</v>
      </c>
      <c r="M239">
        <v>6149</v>
      </c>
      <c r="N239">
        <v>0</v>
      </c>
    </row>
    <row r="240" spans="1:14" x14ac:dyDescent="0.25">
      <c r="A240">
        <v>804</v>
      </c>
      <c r="B240" s="10">
        <v>36526</v>
      </c>
      <c r="C240" s="10">
        <v>40268</v>
      </c>
      <c r="D240" s="10" t="s">
        <v>563</v>
      </c>
      <c r="F240">
        <v>2092</v>
      </c>
      <c r="G240" s="10">
        <v>40875</v>
      </c>
      <c r="I240">
        <v>3514</v>
      </c>
      <c r="J240">
        <v>0</v>
      </c>
      <c r="K240">
        <v>1</v>
      </c>
      <c r="L240" s="14">
        <f t="shared" si="3"/>
        <v>0</v>
      </c>
      <c r="M240">
        <v>6151</v>
      </c>
      <c r="N240">
        <v>0</v>
      </c>
    </row>
    <row r="241" spans="1:14" x14ac:dyDescent="0.25">
      <c r="A241">
        <v>805</v>
      </c>
      <c r="B241" s="10">
        <v>36526</v>
      </c>
      <c r="C241" s="10">
        <v>40268</v>
      </c>
      <c r="D241" s="10" t="s">
        <v>563</v>
      </c>
      <c r="F241">
        <v>2093</v>
      </c>
      <c r="G241" s="10">
        <v>40875</v>
      </c>
      <c r="I241">
        <v>3519</v>
      </c>
      <c r="J241">
        <v>0</v>
      </c>
      <c r="K241">
        <v>1</v>
      </c>
      <c r="L241" s="14">
        <f t="shared" si="3"/>
        <v>0</v>
      </c>
      <c r="M241">
        <v>6155</v>
      </c>
      <c r="N241">
        <v>0</v>
      </c>
    </row>
    <row r="242" spans="1:14" x14ac:dyDescent="0.25">
      <c r="A242">
        <v>806</v>
      </c>
      <c r="B242" s="10">
        <v>36526</v>
      </c>
      <c r="C242" s="10">
        <v>40268</v>
      </c>
      <c r="D242" s="10" t="s">
        <v>563</v>
      </c>
      <c r="F242">
        <v>2094</v>
      </c>
      <c r="G242" s="10">
        <v>40875</v>
      </c>
      <c r="I242">
        <v>3520</v>
      </c>
      <c r="J242">
        <v>0</v>
      </c>
      <c r="K242">
        <v>1</v>
      </c>
      <c r="L242" s="14">
        <f t="shared" si="3"/>
        <v>0</v>
      </c>
      <c r="M242">
        <v>6157</v>
      </c>
      <c r="N242">
        <v>0</v>
      </c>
    </row>
    <row r="243" spans="1:14" x14ac:dyDescent="0.25">
      <c r="A243">
        <v>807</v>
      </c>
      <c r="B243" s="10">
        <v>36526</v>
      </c>
      <c r="C243" s="10">
        <v>40268</v>
      </c>
      <c r="D243" s="10" t="s">
        <v>563</v>
      </c>
      <c r="F243">
        <v>2095</v>
      </c>
      <c r="G243" s="10">
        <v>40875</v>
      </c>
      <c r="I243">
        <v>3521</v>
      </c>
      <c r="J243">
        <v>0</v>
      </c>
      <c r="K243">
        <v>1</v>
      </c>
      <c r="L243" s="14">
        <f t="shared" si="3"/>
        <v>0</v>
      </c>
      <c r="M243">
        <v>6162</v>
      </c>
      <c r="N243">
        <v>0</v>
      </c>
    </row>
    <row r="244" spans="1:14" x14ac:dyDescent="0.25">
      <c r="A244">
        <v>808</v>
      </c>
      <c r="B244" s="10">
        <v>36526</v>
      </c>
      <c r="C244" s="10">
        <v>40816</v>
      </c>
      <c r="D244" s="10" t="s">
        <v>563</v>
      </c>
      <c r="F244">
        <v>2096</v>
      </c>
      <c r="G244" s="10">
        <v>40875</v>
      </c>
      <c r="I244">
        <v>3522</v>
      </c>
      <c r="J244">
        <v>0</v>
      </c>
      <c r="K244">
        <v>1</v>
      </c>
      <c r="L244" s="14">
        <f t="shared" si="3"/>
        <v>0</v>
      </c>
      <c r="M244">
        <v>6163</v>
      </c>
      <c r="N244">
        <v>0</v>
      </c>
    </row>
    <row r="245" spans="1:14" x14ac:dyDescent="0.25">
      <c r="A245">
        <v>811</v>
      </c>
      <c r="B245" s="10">
        <v>36526</v>
      </c>
      <c r="C245" s="10">
        <v>40268</v>
      </c>
      <c r="D245" s="10" t="s">
        <v>563</v>
      </c>
      <c r="F245">
        <v>2097</v>
      </c>
      <c r="G245" s="10">
        <v>40875</v>
      </c>
      <c r="I245">
        <v>3533</v>
      </c>
      <c r="J245">
        <v>0</v>
      </c>
      <c r="K245">
        <v>1</v>
      </c>
      <c r="L245" s="14">
        <f t="shared" si="3"/>
        <v>0</v>
      </c>
      <c r="M245">
        <v>6165</v>
      </c>
      <c r="N245">
        <v>0</v>
      </c>
    </row>
    <row r="246" spans="1:14" x14ac:dyDescent="0.25">
      <c r="A246">
        <v>812</v>
      </c>
      <c r="B246" s="10">
        <v>36526</v>
      </c>
      <c r="C246" s="10">
        <v>40268</v>
      </c>
      <c r="D246" s="10" t="s">
        <v>563</v>
      </c>
      <c r="F246">
        <v>2102</v>
      </c>
      <c r="G246" s="10">
        <v>40875</v>
      </c>
      <c r="I246">
        <v>3585</v>
      </c>
      <c r="J246">
        <v>0</v>
      </c>
      <c r="K246">
        <v>1</v>
      </c>
      <c r="L246" s="14">
        <f t="shared" si="3"/>
        <v>0</v>
      </c>
      <c r="M246">
        <v>6166</v>
      </c>
      <c r="N246">
        <v>0</v>
      </c>
    </row>
    <row r="247" spans="1:14" x14ac:dyDescent="0.25">
      <c r="A247">
        <v>813</v>
      </c>
      <c r="B247" s="10">
        <v>36526</v>
      </c>
      <c r="C247" s="10">
        <v>40473</v>
      </c>
      <c r="D247" s="10" t="s">
        <v>563</v>
      </c>
      <c r="F247">
        <v>2103</v>
      </c>
      <c r="G247" s="10">
        <v>40875</v>
      </c>
      <c r="I247">
        <v>3586</v>
      </c>
      <c r="J247">
        <v>0</v>
      </c>
      <c r="K247">
        <v>1</v>
      </c>
      <c r="L247" s="14">
        <f t="shared" si="3"/>
        <v>0</v>
      </c>
      <c r="M247">
        <v>6182</v>
      </c>
      <c r="N247">
        <v>0</v>
      </c>
    </row>
    <row r="248" spans="1:14" x14ac:dyDescent="0.25">
      <c r="A248">
        <v>814</v>
      </c>
      <c r="B248" s="10">
        <v>36526</v>
      </c>
      <c r="C248" s="10">
        <v>40268</v>
      </c>
      <c r="D248" s="10" t="s">
        <v>563</v>
      </c>
      <c r="F248">
        <v>2104</v>
      </c>
      <c r="G248" s="10">
        <v>40875</v>
      </c>
      <c r="I248">
        <v>3587</v>
      </c>
      <c r="J248">
        <v>0</v>
      </c>
      <c r="K248">
        <v>1</v>
      </c>
      <c r="L248" s="14">
        <f t="shared" si="3"/>
        <v>0</v>
      </c>
      <c r="M248">
        <v>6196</v>
      </c>
      <c r="N248">
        <v>0</v>
      </c>
    </row>
    <row r="249" spans="1:14" x14ac:dyDescent="0.25">
      <c r="A249">
        <v>815</v>
      </c>
      <c r="B249" s="10">
        <v>36526</v>
      </c>
      <c r="C249" s="10">
        <v>40268</v>
      </c>
      <c r="D249" s="10" t="s">
        <v>563</v>
      </c>
      <c r="F249">
        <v>2105</v>
      </c>
      <c r="G249" s="10">
        <v>40875</v>
      </c>
      <c r="I249">
        <v>3607</v>
      </c>
      <c r="J249">
        <v>0</v>
      </c>
      <c r="K249">
        <v>1</v>
      </c>
      <c r="L249" s="14">
        <f t="shared" si="3"/>
        <v>0</v>
      </c>
      <c r="M249">
        <v>6197</v>
      </c>
      <c r="N249">
        <v>0</v>
      </c>
    </row>
    <row r="250" spans="1:14" x14ac:dyDescent="0.25">
      <c r="A250">
        <v>816</v>
      </c>
      <c r="B250" s="10">
        <v>36526</v>
      </c>
      <c r="C250" s="10">
        <v>40268</v>
      </c>
      <c r="D250" s="10" t="s">
        <v>563</v>
      </c>
      <c r="F250">
        <v>2106</v>
      </c>
      <c r="G250" s="10">
        <v>40875</v>
      </c>
      <c r="I250">
        <v>3663</v>
      </c>
      <c r="J250">
        <v>0</v>
      </c>
      <c r="K250">
        <v>1</v>
      </c>
      <c r="L250" s="14">
        <f t="shared" si="3"/>
        <v>0</v>
      </c>
      <c r="M250">
        <v>6221</v>
      </c>
      <c r="N250">
        <v>0</v>
      </c>
    </row>
    <row r="251" spans="1:14" x14ac:dyDescent="0.25">
      <c r="A251">
        <v>818</v>
      </c>
      <c r="B251" s="10">
        <v>36526</v>
      </c>
      <c r="C251" s="10">
        <v>40268</v>
      </c>
      <c r="D251" s="10" t="s">
        <v>563</v>
      </c>
      <c r="F251">
        <v>2109</v>
      </c>
      <c r="G251" s="10">
        <v>40875</v>
      </c>
      <c r="I251">
        <v>3696</v>
      </c>
      <c r="J251">
        <v>0</v>
      </c>
      <c r="K251">
        <v>1</v>
      </c>
      <c r="L251" s="14">
        <f t="shared" si="3"/>
        <v>0</v>
      </c>
      <c r="M251">
        <v>6222</v>
      </c>
      <c r="N251">
        <v>0</v>
      </c>
    </row>
    <row r="252" spans="1:14" x14ac:dyDescent="0.25">
      <c r="A252">
        <v>819</v>
      </c>
      <c r="B252" s="10">
        <v>36526</v>
      </c>
      <c r="C252" s="10">
        <v>40444</v>
      </c>
      <c r="D252" s="10" t="s">
        <v>563</v>
      </c>
      <c r="F252">
        <v>2130</v>
      </c>
      <c r="G252" s="10">
        <v>40875</v>
      </c>
      <c r="I252">
        <v>3700</v>
      </c>
      <c r="J252">
        <v>0</v>
      </c>
      <c r="K252">
        <v>1</v>
      </c>
      <c r="L252" s="14">
        <f t="shared" si="3"/>
        <v>0</v>
      </c>
      <c r="M252">
        <v>6226</v>
      </c>
      <c r="N252">
        <v>0</v>
      </c>
    </row>
    <row r="253" spans="1:14" x14ac:dyDescent="0.25">
      <c r="A253">
        <v>820</v>
      </c>
      <c r="B253" s="10">
        <v>36526</v>
      </c>
      <c r="C253" s="10">
        <v>40602</v>
      </c>
      <c r="D253" s="10" t="s">
        <v>563</v>
      </c>
      <c r="F253">
        <v>2131</v>
      </c>
      <c r="G253" s="10">
        <v>40875</v>
      </c>
      <c r="I253">
        <v>3701</v>
      </c>
      <c r="J253">
        <v>0</v>
      </c>
      <c r="K253">
        <v>1</v>
      </c>
      <c r="L253" s="14">
        <f t="shared" si="3"/>
        <v>0</v>
      </c>
      <c r="M253">
        <v>6234</v>
      </c>
      <c r="N253">
        <v>0</v>
      </c>
    </row>
    <row r="254" spans="1:14" x14ac:dyDescent="0.25">
      <c r="A254">
        <v>828</v>
      </c>
      <c r="B254" s="10">
        <v>36526</v>
      </c>
      <c r="C254" s="10">
        <v>40268</v>
      </c>
      <c r="D254" s="10" t="s">
        <v>563</v>
      </c>
      <c r="F254">
        <v>2143</v>
      </c>
      <c r="G254" s="10">
        <v>40875</v>
      </c>
      <c r="I254">
        <v>3806</v>
      </c>
      <c r="J254">
        <v>0</v>
      </c>
      <c r="K254">
        <v>1</v>
      </c>
      <c r="L254" s="14">
        <f t="shared" si="3"/>
        <v>0</v>
      </c>
      <c r="M254">
        <v>6243</v>
      </c>
      <c r="N254">
        <v>0</v>
      </c>
    </row>
    <row r="255" spans="1:14" x14ac:dyDescent="0.25">
      <c r="A255">
        <v>830</v>
      </c>
      <c r="B255" s="10">
        <v>36526</v>
      </c>
      <c r="C255" s="10">
        <v>40291</v>
      </c>
      <c r="D255" s="10" t="s">
        <v>563</v>
      </c>
      <c r="F255">
        <v>2144</v>
      </c>
      <c r="G255" s="10">
        <v>40875</v>
      </c>
      <c r="I255">
        <v>3807</v>
      </c>
      <c r="J255">
        <v>0</v>
      </c>
      <c r="K255">
        <v>1</v>
      </c>
      <c r="L255" s="14">
        <f t="shared" si="3"/>
        <v>0</v>
      </c>
      <c r="M255">
        <v>6244</v>
      </c>
      <c r="N255">
        <v>0</v>
      </c>
    </row>
    <row r="256" spans="1:14" x14ac:dyDescent="0.25">
      <c r="A256">
        <v>831</v>
      </c>
      <c r="B256" s="10">
        <v>36526</v>
      </c>
      <c r="C256" s="10">
        <v>40414</v>
      </c>
      <c r="D256" s="10" t="s">
        <v>563</v>
      </c>
      <c r="F256">
        <v>2145</v>
      </c>
      <c r="G256" s="10">
        <v>40875</v>
      </c>
      <c r="I256">
        <v>3824</v>
      </c>
      <c r="J256">
        <v>1</v>
      </c>
      <c r="K256">
        <v>1</v>
      </c>
      <c r="L256" s="14">
        <f t="shared" si="3"/>
        <v>1</v>
      </c>
      <c r="M256">
        <v>6254</v>
      </c>
      <c r="N256">
        <v>0</v>
      </c>
    </row>
    <row r="257" spans="1:14" x14ac:dyDescent="0.25">
      <c r="A257">
        <v>835</v>
      </c>
      <c r="B257" s="10">
        <v>36526</v>
      </c>
      <c r="C257" s="10">
        <v>40512</v>
      </c>
      <c r="D257" s="10" t="s">
        <v>563</v>
      </c>
      <c r="F257">
        <v>2149</v>
      </c>
      <c r="G257" s="10">
        <v>40875</v>
      </c>
      <c r="I257">
        <v>3919</v>
      </c>
      <c r="J257">
        <v>0</v>
      </c>
      <c r="K257">
        <v>1</v>
      </c>
      <c r="L257" s="14">
        <f t="shared" si="3"/>
        <v>0</v>
      </c>
      <c r="M257">
        <v>6279</v>
      </c>
      <c r="N257">
        <v>0</v>
      </c>
    </row>
    <row r="258" spans="1:14" x14ac:dyDescent="0.25">
      <c r="A258">
        <v>836</v>
      </c>
      <c r="B258" s="10">
        <v>219148</v>
      </c>
      <c r="C258" s="10">
        <v>40539</v>
      </c>
      <c r="D258" s="10" t="s">
        <v>563</v>
      </c>
      <c r="F258">
        <v>2150</v>
      </c>
      <c r="G258" s="10">
        <v>40875</v>
      </c>
      <c r="I258">
        <v>3920</v>
      </c>
      <c r="J258">
        <v>1</v>
      </c>
      <c r="K258">
        <v>2</v>
      </c>
      <c r="L258" s="14">
        <f t="shared" si="3"/>
        <v>2</v>
      </c>
      <c r="M258">
        <v>6285</v>
      </c>
      <c r="N258">
        <v>0</v>
      </c>
    </row>
    <row r="259" spans="1:14" x14ac:dyDescent="0.25">
      <c r="A259">
        <v>837</v>
      </c>
      <c r="B259" s="10">
        <v>36526</v>
      </c>
      <c r="C259" s="10">
        <v>40539</v>
      </c>
      <c r="D259" s="10" t="s">
        <v>563</v>
      </c>
      <c r="F259">
        <v>2151</v>
      </c>
      <c r="G259" s="10">
        <v>40875</v>
      </c>
      <c r="I259">
        <v>3921</v>
      </c>
      <c r="J259">
        <v>1</v>
      </c>
      <c r="K259">
        <v>2</v>
      </c>
      <c r="L259" s="14">
        <f t="shared" si="3"/>
        <v>2</v>
      </c>
      <c r="M259">
        <v>6299</v>
      </c>
      <c r="N259">
        <v>0</v>
      </c>
    </row>
    <row r="260" spans="1:14" x14ac:dyDescent="0.25">
      <c r="A260">
        <v>838</v>
      </c>
      <c r="B260" s="10">
        <v>36526</v>
      </c>
      <c r="C260" s="10">
        <v>40539</v>
      </c>
      <c r="D260" s="10" t="s">
        <v>563</v>
      </c>
      <c r="F260">
        <v>2152</v>
      </c>
      <c r="G260" s="10">
        <v>40875</v>
      </c>
      <c r="I260">
        <v>3923</v>
      </c>
      <c r="J260">
        <v>0</v>
      </c>
      <c r="K260">
        <v>1</v>
      </c>
      <c r="L260" s="14">
        <f t="shared" si="3"/>
        <v>0</v>
      </c>
      <c r="M260">
        <v>6301</v>
      </c>
      <c r="N260">
        <v>0</v>
      </c>
    </row>
    <row r="261" spans="1:14" x14ac:dyDescent="0.25">
      <c r="A261">
        <v>839</v>
      </c>
      <c r="B261" s="10">
        <v>36526</v>
      </c>
      <c r="C261" s="10">
        <v>40539</v>
      </c>
      <c r="D261" s="10" t="s">
        <v>563</v>
      </c>
      <c r="F261">
        <v>2153</v>
      </c>
      <c r="G261" s="10">
        <v>40875</v>
      </c>
      <c r="I261">
        <v>3924</v>
      </c>
      <c r="J261">
        <v>0</v>
      </c>
      <c r="K261">
        <v>1</v>
      </c>
      <c r="L261" s="14">
        <f t="shared" ref="L261:L324" si="4">J261*K261</f>
        <v>0</v>
      </c>
      <c r="M261">
        <v>6302</v>
      </c>
      <c r="N261">
        <v>0</v>
      </c>
    </row>
    <row r="262" spans="1:14" x14ac:dyDescent="0.25">
      <c r="A262">
        <v>840</v>
      </c>
      <c r="B262" s="10">
        <v>36526</v>
      </c>
      <c r="C262" s="10">
        <v>40662</v>
      </c>
      <c r="D262" s="10" t="s">
        <v>563</v>
      </c>
      <c r="F262">
        <v>2154</v>
      </c>
      <c r="G262" s="10">
        <v>40875</v>
      </c>
      <c r="I262">
        <v>3925</v>
      </c>
      <c r="J262">
        <v>0</v>
      </c>
      <c r="K262">
        <v>1</v>
      </c>
      <c r="L262" s="14">
        <f t="shared" si="4"/>
        <v>0</v>
      </c>
      <c r="M262">
        <v>6305</v>
      </c>
      <c r="N262">
        <v>0</v>
      </c>
    </row>
    <row r="263" spans="1:14" x14ac:dyDescent="0.25">
      <c r="A263">
        <v>865</v>
      </c>
      <c r="B263" s="10">
        <v>36526</v>
      </c>
      <c r="C263" s="10">
        <v>40268</v>
      </c>
      <c r="D263" s="10" t="s">
        <v>563</v>
      </c>
      <c r="F263">
        <v>2155</v>
      </c>
      <c r="G263" s="10">
        <v>40875</v>
      </c>
      <c r="I263">
        <v>3926</v>
      </c>
      <c r="J263">
        <v>0</v>
      </c>
      <c r="K263">
        <v>1</v>
      </c>
      <c r="L263" s="14">
        <f t="shared" si="4"/>
        <v>0</v>
      </c>
      <c r="M263">
        <v>6307</v>
      </c>
      <c r="N263">
        <v>0</v>
      </c>
    </row>
    <row r="264" spans="1:14" x14ac:dyDescent="0.25">
      <c r="A264">
        <v>891</v>
      </c>
      <c r="B264" s="10">
        <v>36526</v>
      </c>
      <c r="C264" s="10">
        <v>40779</v>
      </c>
      <c r="D264" s="10" t="s">
        <v>563</v>
      </c>
      <c r="F264">
        <v>2156</v>
      </c>
      <c r="G264" s="10">
        <v>40875</v>
      </c>
      <c r="I264">
        <v>3948</v>
      </c>
      <c r="J264">
        <v>0</v>
      </c>
      <c r="K264">
        <v>1</v>
      </c>
      <c r="L264" s="14">
        <f t="shared" si="4"/>
        <v>0</v>
      </c>
      <c r="M264">
        <v>6308</v>
      </c>
      <c r="N264">
        <v>0</v>
      </c>
    </row>
    <row r="265" spans="1:14" x14ac:dyDescent="0.25">
      <c r="A265">
        <v>893</v>
      </c>
      <c r="B265" s="10">
        <v>36526</v>
      </c>
      <c r="C265" s="10">
        <v>40268</v>
      </c>
      <c r="D265" s="10" t="s">
        <v>295</v>
      </c>
      <c r="F265">
        <v>2157</v>
      </c>
      <c r="G265" s="10">
        <v>40875</v>
      </c>
      <c r="I265">
        <v>3949</v>
      </c>
      <c r="J265">
        <v>0</v>
      </c>
      <c r="K265">
        <v>1</v>
      </c>
      <c r="L265" s="14">
        <f t="shared" si="4"/>
        <v>0</v>
      </c>
      <c r="M265">
        <v>6330</v>
      </c>
      <c r="N265">
        <v>0</v>
      </c>
    </row>
    <row r="266" spans="1:14" x14ac:dyDescent="0.25">
      <c r="A266">
        <v>894</v>
      </c>
      <c r="B266" s="10">
        <v>36526</v>
      </c>
      <c r="C266" s="10">
        <v>40543</v>
      </c>
      <c r="D266" s="10" t="s">
        <v>563</v>
      </c>
      <c r="F266">
        <v>2159</v>
      </c>
      <c r="G266" s="10">
        <v>40875</v>
      </c>
      <c r="I266">
        <v>3950</v>
      </c>
      <c r="J266">
        <v>1</v>
      </c>
      <c r="K266">
        <v>2</v>
      </c>
      <c r="L266" s="14">
        <f t="shared" si="4"/>
        <v>2</v>
      </c>
      <c r="M266">
        <v>6331</v>
      </c>
      <c r="N266">
        <v>0</v>
      </c>
    </row>
    <row r="267" spans="1:14" x14ac:dyDescent="0.25">
      <c r="A267">
        <v>895</v>
      </c>
      <c r="B267" s="10">
        <v>36526</v>
      </c>
      <c r="C267" s="10">
        <v>40268</v>
      </c>
      <c r="D267" s="10" t="s">
        <v>563</v>
      </c>
      <c r="F267">
        <v>2160</v>
      </c>
      <c r="G267" s="10">
        <v>40875</v>
      </c>
      <c r="I267">
        <v>3951</v>
      </c>
      <c r="J267">
        <v>1</v>
      </c>
      <c r="K267">
        <v>2</v>
      </c>
      <c r="L267" s="14">
        <f t="shared" si="4"/>
        <v>2</v>
      </c>
      <c r="M267">
        <v>6332</v>
      </c>
      <c r="N267">
        <v>0</v>
      </c>
    </row>
    <row r="268" spans="1:14" x14ac:dyDescent="0.25">
      <c r="A268">
        <v>905</v>
      </c>
      <c r="B268" s="10">
        <v>36526</v>
      </c>
      <c r="C268" s="10">
        <v>40268</v>
      </c>
      <c r="D268" s="10" t="s">
        <v>563</v>
      </c>
      <c r="F268">
        <v>2161</v>
      </c>
      <c r="G268" s="10">
        <v>40875</v>
      </c>
      <c r="I268">
        <v>3965</v>
      </c>
      <c r="J268">
        <v>0</v>
      </c>
      <c r="K268">
        <v>1</v>
      </c>
      <c r="L268" s="14">
        <f t="shared" si="4"/>
        <v>0</v>
      </c>
      <c r="M268">
        <v>6338</v>
      </c>
      <c r="N268">
        <v>0</v>
      </c>
    </row>
    <row r="269" spans="1:14" x14ac:dyDescent="0.25">
      <c r="A269">
        <v>909</v>
      </c>
      <c r="B269" s="10">
        <v>36526</v>
      </c>
      <c r="C269" s="10">
        <v>40785</v>
      </c>
      <c r="D269" s="10" t="s">
        <v>564</v>
      </c>
      <c r="F269">
        <v>2163</v>
      </c>
      <c r="G269" s="10">
        <v>40875</v>
      </c>
      <c r="I269">
        <v>3966</v>
      </c>
      <c r="J269">
        <v>0</v>
      </c>
      <c r="K269">
        <v>1</v>
      </c>
      <c r="L269" s="14">
        <f t="shared" si="4"/>
        <v>0</v>
      </c>
      <c r="M269">
        <v>6343</v>
      </c>
      <c r="N269">
        <v>0</v>
      </c>
    </row>
    <row r="270" spans="1:14" x14ac:dyDescent="0.25">
      <c r="A270">
        <v>912</v>
      </c>
      <c r="B270" s="10">
        <v>36526</v>
      </c>
      <c r="C270" s="10">
        <v>40863</v>
      </c>
      <c r="D270" s="10" t="s">
        <v>296</v>
      </c>
      <c r="F270">
        <v>2173</v>
      </c>
      <c r="G270" s="10">
        <v>40875</v>
      </c>
      <c r="I270">
        <v>3989</v>
      </c>
      <c r="J270">
        <v>1</v>
      </c>
      <c r="K270">
        <v>2</v>
      </c>
      <c r="L270" s="14">
        <f t="shared" si="4"/>
        <v>2</v>
      </c>
      <c r="M270">
        <v>6344</v>
      </c>
      <c r="N270">
        <v>0</v>
      </c>
    </row>
    <row r="271" spans="1:14" x14ac:dyDescent="0.25">
      <c r="A271">
        <v>916</v>
      </c>
      <c r="B271" s="10">
        <v>36526</v>
      </c>
      <c r="C271" s="10">
        <v>40604</v>
      </c>
      <c r="D271" s="10" t="s">
        <v>218</v>
      </c>
      <c r="F271">
        <v>2190</v>
      </c>
      <c r="G271" s="10">
        <v>40862</v>
      </c>
      <c r="I271">
        <v>3990</v>
      </c>
      <c r="J271">
        <v>1</v>
      </c>
      <c r="K271">
        <v>2</v>
      </c>
      <c r="L271" s="14">
        <f t="shared" si="4"/>
        <v>2</v>
      </c>
      <c r="M271">
        <v>6353</v>
      </c>
      <c r="N271">
        <v>0</v>
      </c>
    </row>
    <row r="272" spans="1:14" x14ac:dyDescent="0.25">
      <c r="A272">
        <v>919</v>
      </c>
      <c r="B272" s="10">
        <v>36526</v>
      </c>
      <c r="C272" s="10">
        <v>40694</v>
      </c>
      <c r="D272" s="10" t="s">
        <v>218</v>
      </c>
      <c r="F272">
        <v>2215</v>
      </c>
      <c r="G272" s="10">
        <v>40875</v>
      </c>
      <c r="I272">
        <v>4019</v>
      </c>
      <c r="J272">
        <v>0</v>
      </c>
      <c r="K272">
        <v>1</v>
      </c>
      <c r="L272" s="14">
        <f t="shared" si="4"/>
        <v>0</v>
      </c>
      <c r="M272">
        <v>6360</v>
      </c>
      <c r="N272">
        <v>0</v>
      </c>
    </row>
    <row r="273" spans="1:14" x14ac:dyDescent="0.25">
      <c r="A273">
        <v>922</v>
      </c>
      <c r="B273" s="10">
        <v>36526</v>
      </c>
      <c r="C273" s="10">
        <v>40861</v>
      </c>
      <c r="D273" s="10" t="s">
        <v>296</v>
      </c>
      <c r="F273">
        <v>2219</v>
      </c>
      <c r="G273" s="10">
        <v>40875</v>
      </c>
      <c r="I273">
        <v>4067</v>
      </c>
      <c r="J273">
        <v>1</v>
      </c>
      <c r="K273">
        <v>2</v>
      </c>
      <c r="L273" s="14">
        <f t="shared" si="4"/>
        <v>2</v>
      </c>
      <c r="M273">
        <v>6361</v>
      </c>
      <c r="N273">
        <v>0</v>
      </c>
    </row>
    <row r="274" spans="1:14" x14ac:dyDescent="0.25">
      <c r="A274">
        <v>923</v>
      </c>
      <c r="B274" s="10">
        <v>36526</v>
      </c>
      <c r="C274" s="10">
        <v>40861</v>
      </c>
      <c r="D274" s="10" t="s">
        <v>296</v>
      </c>
      <c r="F274">
        <v>2223</v>
      </c>
      <c r="G274" s="10">
        <v>40875</v>
      </c>
      <c r="I274">
        <v>4068</v>
      </c>
      <c r="J274">
        <v>1</v>
      </c>
      <c r="K274">
        <v>2</v>
      </c>
      <c r="L274" s="14">
        <f t="shared" si="4"/>
        <v>2</v>
      </c>
      <c r="M274">
        <v>6362</v>
      </c>
      <c r="N274">
        <v>0</v>
      </c>
    </row>
    <row r="275" spans="1:14" x14ac:dyDescent="0.25">
      <c r="A275">
        <v>924</v>
      </c>
      <c r="B275" s="10">
        <v>36526</v>
      </c>
      <c r="C275" s="10">
        <v>40604</v>
      </c>
      <c r="D275" s="10" t="s">
        <v>218</v>
      </c>
      <c r="F275">
        <v>2224</v>
      </c>
      <c r="G275" s="10">
        <v>40875</v>
      </c>
      <c r="I275">
        <v>4100</v>
      </c>
      <c r="J275">
        <v>0</v>
      </c>
      <c r="K275">
        <v>1</v>
      </c>
      <c r="L275" s="14">
        <f t="shared" si="4"/>
        <v>0</v>
      </c>
      <c r="M275">
        <v>6378</v>
      </c>
      <c r="N275">
        <v>0</v>
      </c>
    </row>
    <row r="276" spans="1:14" x14ac:dyDescent="0.25">
      <c r="A276">
        <v>925</v>
      </c>
      <c r="B276" s="10">
        <v>36526</v>
      </c>
      <c r="C276" s="10">
        <v>40861</v>
      </c>
      <c r="D276" s="10" t="s">
        <v>296</v>
      </c>
      <c r="F276">
        <v>2225</v>
      </c>
      <c r="G276" s="10">
        <v>40875</v>
      </c>
      <c r="I276">
        <v>4101</v>
      </c>
      <c r="J276">
        <v>0</v>
      </c>
      <c r="K276">
        <v>1</v>
      </c>
      <c r="L276" s="14">
        <f t="shared" si="4"/>
        <v>0</v>
      </c>
      <c r="M276">
        <v>6379</v>
      </c>
      <c r="N276">
        <v>0</v>
      </c>
    </row>
    <row r="277" spans="1:14" x14ac:dyDescent="0.25">
      <c r="A277">
        <v>931</v>
      </c>
      <c r="B277" s="10">
        <v>36526</v>
      </c>
      <c r="C277" s="10">
        <v>40861</v>
      </c>
      <c r="D277" s="10" t="s">
        <v>296</v>
      </c>
      <c r="F277">
        <v>2226</v>
      </c>
      <c r="G277" s="10">
        <v>40875</v>
      </c>
      <c r="I277">
        <v>4102</v>
      </c>
      <c r="J277">
        <v>0</v>
      </c>
      <c r="K277">
        <v>1</v>
      </c>
      <c r="L277" s="14">
        <f t="shared" si="4"/>
        <v>0</v>
      </c>
      <c r="M277">
        <v>6380</v>
      </c>
      <c r="N277">
        <v>0</v>
      </c>
    </row>
    <row r="278" spans="1:14" x14ac:dyDescent="0.25">
      <c r="A278">
        <v>935</v>
      </c>
      <c r="B278" s="10">
        <v>39559</v>
      </c>
      <c r="C278" s="10">
        <v>40543</v>
      </c>
      <c r="D278" s="10" t="s">
        <v>564</v>
      </c>
      <c r="F278">
        <v>2227</v>
      </c>
      <c r="G278" s="10">
        <v>40875</v>
      </c>
      <c r="I278">
        <v>4103</v>
      </c>
      <c r="J278">
        <v>0</v>
      </c>
      <c r="K278">
        <v>1</v>
      </c>
      <c r="L278" s="14">
        <f t="shared" si="4"/>
        <v>0</v>
      </c>
    </row>
    <row r="279" spans="1:14" x14ac:dyDescent="0.25">
      <c r="A279">
        <v>942</v>
      </c>
      <c r="B279" s="10">
        <v>36526</v>
      </c>
      <c r="C279" s="10">
        <v>40268</v>
      </c>
      <c r="D279" s="10" t="s">
        <v>294</v>
      </c>
      <c r="F279">
        <v>2229</v>
      </c>
      <c r="G279" s="10">
        <v>40875</v>
      </c>
      <c r="I279">
        <v>4118</v>
      </c>
      <c r="J279">
        <v>1</v>
      </c>
      <c r="K279">
        <v>2</v>
      </c>
      <c r="L279" s="14">
        <f t="shared" si="4"/>
        <v>2</v>
      </c>
    </row>
    <row r="280" spans="1:14" x14ac:dyDescent="0.25">
      <c r="A280">
        <v>950</v>
      </c>
      <c r="B280" s="10">
        <v>36526</v>
      </c>
      <c r="C280" s="10">
        <v>40268</v>
      </c>
      <c r="D280" s="10" t="s">
        <v>563</v>
      </c>
      <c r="F280">
        <v>2231</v>
      </c>
      <c r="G280" s="10">
        <v>40875</v>
      </c>
      <c r="I280">
        <v>4119</v>
      </c>
      <c r="J280">
        <v>1</v>
      </c>
      <c r="K280">
        <v>2</v>
      </c>
      <c r="L280" s="14">
        <f t="shared" si="4"/>
        <v>2</v>
      </c>
    </row>
    <row r="281" spans="1:14" x14ac:dyDescent="0.25">
      <c r="A281">
        <v>951</v>
      </c>
      <c r="B281" s="10">
        <v>36526</v>
      </c>
      <c r="C281" s="10">
        <v>40268</v>
      </c>
      <c r="D281" s="10" t="s">
        <v>294</v>
      </c>
      <c r="F281">
        <v>2232</v>
      </c>
      <c r="G281" s="10">
        <v>40875</v>
      </c>
      <c r="I281">
        <v>4137</v>
      </c>
      <c r="J281">
        <v>1</v>
      </c>
      <c r="K281">
        <v>2</v>
      </c>
      <c r="L281" s="14">
        <f t="shared" si="4"/>
        <v>2</v>
      </c>
    </row>
    <row r="282" spans="1:14" x14ac:dyDescent="0.25">
      <c r="A282">
        <v>952</v>
      </c>
      <c r="B282" s="10">
        <v>36526</v>
      </c>
      <c r="C282" s="10">
        <v>40666</v>
      </c>
      <c r="D282" s="10" t="s">
        <v>563</v>
      </c>
      <c r="F282">
        <v>2233</v>
      </c>
      <c r="G282" s="10">
        <v>40875</v>
      </c>
      <c r="I282">
        <v>4138</v>
      </c>
      <c r="J282">
        <v>1</v>
      </c>
      <c r="K282">
        <v>2</v>
      </c>
      <c r="L282" s="14">
        <f t="shared" si="4"/>
        <v>2</v>
      </c>
    </row>
    <row r="283" spans="1:14" x14ac:dyDescent="0.25">
      <c r="A283">
        <v>965</v>
      </c>
      <c r="B283" s="10">
        <v>36526</v>
      </c>
      <c r="C283" s="10">
        <v>40694</v>
      </c>
      <c r="D283" s="10" t="s">
        <v>564</v>
      </c>
      <c r="F283">
        <v>2239</v>
      </c>
      <c r="G283" s="10">
        <v>40875</v>
      </c>
      <c r="I283">
        <v>4139</v>
      </c>
      <c r="J283">
        <v>0</v>
      </c>
      <c r="K283">
        <v>1</v>
      </c>
      <c r="L283" s="14">
        <f t="shared" si="4"/>
        <v>0</v>
      </c>
    </row>
    <row r="284" spans="1:14" x14ac:dyDescent="0.25">
      <c r="A284">
        <v>968</v>
      </c>
      <c r="B284" s="10">
        <v>36526</v>
      </c>
      <c r="C284" s="10">
        <v>40847</v>
      </c>
      <c r="D284" s="10" t="s">
        <v>564</v>
      </c>
      <c r="F284">
        <v>2240</v>
      </c>
      <c r="G284" s="10">
        <v>40875</v>
      </c>
      <c r="I284">
        <v>4140</v>
      </c>
      <c r="J284">
        <v>0</v>
      </c>
      <c r="K284">
        <v>1</v>
      </c>
      <c r="L284" s="14">
        <f t="shared" si="4"/>
        <v>0</v>
      </c>
    </row>
    <row r="285" spans="1:14" x14ac:dyDescent="0.25">
      <c r="A285">
        <v>969</v>
      </c>
      <c r="B285" s="10">
        <v>36526</v>
      </c>
      <c r="C285" s="10">
        <v>40856</v>
      </c>
      <c r="D285" s="10" t="s">
        <v>564</v>
      </c>
      <c r="F285">
        <v>2241</v>
      </c>
      <c r="G285" s="10">
        <v>40875</v>
      </c>
      <c r="I285">
        <v>4141</v>
      </c>
      <c r="J285">
        <v>1</v>
      </c>
      <c r="K285">
        <v>2</v>
      </c>
      <c r="L285" s="14">
        <f t="shared" si="4"/>
        <v>2</v>
      </c>
    </row>
    <row r="286" spans="1:14" x14ac:dyDescent="0.25">
      <c r="A286">
        <v>970</v>
      </c>
      <c r="B286" s="10">
        <v>36526</v>
      </c>
      <c r="C286" s="10">
        <v>40847</v>
      </c>
      <c r="D286" s="10" t="s">
        <v>564</v>
      </c>
      <c r="F286">
        <v>2242</v>
      </c>
      <c r="G286" s="10">
        <v>40875</v>
      </c>
      <c r="I286">
        <v>4152</v>
      </c>
      <c r="J286">
        <v>1</v>
      </c>
      <c r="K286">
        <v>2</v>
      </c>
      <c r="L286" s="14">
        <f t="shared" si="4"/>
        <v>2</v>
      </c>
    </row>
    <row r="287" spans="1:14" x14ac:dyDescent="0.25">
      <c r="A287">
        <v>971</v>
      </c>
      <c r="B287" s="10">
        <v>36526</v>
      </c>
      <c r="C287" s="10">
        <v>40847</v>
      </c>
      <c r="D287" s="10" t="s">
        <v>564</v>
      </c>
      <c r="F287">
        <v>2243</v>
      </c>
      <c r="G287" s="10">
        <v>40875</v>
      </c>
      <c r="I287">
        <v>4153</v>
      </c>
      <c r="J287">
        <v>1</v>
      </c>
      <c r="K287">
        <v>2</v>
      </c>
      <c r="L287" s="14">
        <f t="shared" si="4"/>
        <v>2</v>
      </c>
    </row>
    <row r="288" spans="1:14" x14ac:dyDescent="0.25">
      <c r="A288">
        <v>972</v>
      </c>
      <c r="B288" s="10">
        <v>36526</v>
      </c>
      <c r="C288" s="10">
        <v>40847</v>
      </c>
      <c r="D288" s="10" t="s">
        <v>564</v>
      </c>
      <c r="F288">
        <v>2244</v>
      </c>
      <c r="G288" s="10">
        <v>40778</v>
      </c>
      <c r="I288">
        <v>4154</v>
      </c>
      <c r="J288">
        <v>1</v>
      </c>
      <c r="K288">
        <v>2</v>
      </c>
      <c r="L288" s="14">
        <f t="shared" si="4"/>
        <v>2</v>
      </c>
    </row>
    <row r="289" spans="1:12" x14ac:dyDescent="0.25">
      <c r="A289">
        <v>974</v>
      </c>
      <c r="B289" s="10">
        <v>36526</v>
      </c>
      <c r="C289" s="10">
        <v>40847</v>
      </c>
      <c r="D289" s="10" t="s">
        <v>564</v>
      </c>
      <c r="F289">
        <v>2251</v>
      </c>
      <c r="G289" s="10">
        <v>40875</v>
      </c>
      <c r="I289">
        <v>4160</v>
      </c>
      <c r="J289">
        <v>0</v>
      </c>
      <c r="K289">
        <v>1</v>
      </c>
      <c r="L289" s="14">
        <f t="shared" si="4"/>
        <v>0</v>
      </c>
    </row>
    <row r="290" spans="1:12" x14ac:dyDescent="0.25">
      <c r="A290">
        <v>977</v>
      </c>
      <c r="B290" s="10">
        <v>36526</v>
      </c>
      <c r="C290" s="10">
        <v>40666</v>
      </c>
      <c r="D290" s="10" t="s">
        <v>563</v>
      </c>
      <c r="F290">
        <v>2257</v>
      </c>
      <c r="G290" s="10">
        <v>40875</v>
      </c>
      <c r="I290">
        <v>4161</v>
      </c>
      <c r="J290">
        <v>0</v>
      </c>
      <c r="K290">
        <v>1</v>
      </c>
      <c r="L290" s="14">
        <f t="shared" si="4"/>
        <v>0</v>
      </c>
    </row>
    <row r="291" spans="1:12" x14ac:dyDescent="0.25">
      <c r="A291">
        <v>983</v>
      </c>
      <c r="B291" s="10">
        <v>36526</v>
      </c>
      <c r="C291" s="10">
        <v>40329</v>
      </c>
      <c r="D291" s="10" t="s">
        <v>218</v>
      </c>
      <c r="F291">
        <v>2258</v>
      </c>
      <c r="G291" s="10">
        <v>40875</v>
      </c>
      <c r="I291">
        <v>4179</v>
      </c>
      <c r="J291">
        <v>1</v>
      </c>
      <c r="K291">
        <v>2</v>
      </c>
      <c r="L291" s="14">
        <f t="shared" si="4"/>
        <v>2</v>
      </c>
    </row>
    <row r="292" spans="1:12" x14ac:dyDescent="0.25">
      <c r="A292">
        <v>984</v>
      </c>
      <c r="B292" s="10">
        <v>36526</v>
      </c>
      <c r="C292" s="10">
        <v>40414</v>
      </c>
      <c r="D292" s="10" t="s">
        <v>218</v>
      </c>
      <c r="F292">
        <v>2259</v>
      </c>
      <c r="G292" s="10">
        <v>40875</v>
      </c>
      <c r="I292">
        <v>4197</v>
      </c>
      <c r="J292">
        <v>0</v>
      </c>
      <c r="K292">
        <v>1</v>
      </c>
      <c r="L292" s="14">
        <f t="shared" si="4"/>
        <v>0</v>
      </c>
    </row>
    <row r="293" spans="1:12" x14ac:dyDescent="0.25">
      <c r="A293">
        <v>985</v>
      </c>
      <c r="B293" s="10">
        <v>36526</v>
      </c>
      <c r="C293" s="10">
        <v>40329</v>
      </c>
      <c r="D293" s="10" t="s">
        <v>218</v>
      </c>
      <c r="F293">
        <v>2260</v>
      </c>
      <c r="G293" s="10">
        <v>40875</v>
      </c>
      <c r="I293">
        <v>4198</v>
      </c>
      <c r="J293">
        <v>1</v>
      </c>
      <c r="K293">
        <v>2</v>
      </c>
      <c r="L293" s="14">
        <f t="shared" si="4"/>
        <v>2</v>
      </c>
    </row>
    <row r="294" spans="1:12" x14ac:dyDescent="0.25">
      <c r="A294">
        <v>986</v>
      </c>
      <c r="B294" s="10">
        <v>36526</v>
      </c>
      <c r="C294" s="10">
        <v>40268</v>
      </c>
      <c r="D294" s="10" t="s">
        <v>218</v>
      </c>
      <c r="F294">
        <v>2261</v>
      </c>
      <c r="G294" s="10">
        <v>40875</v>
      </c>
      <c r="I294">
        <v>4199</v>
      </c>
      <c r="J294">
        <v>0</v>
      </c>
      <c r="K294">
        <v>1</v>
      </c>
      <c r="L294" s="14">
        <f t="shared" si="4"/>
        <v>0</v>
      </c>
    </row>
    <row r="295" spans="1:12" x14ac:dyDescent="0.25">
      <c r="A295">
        <v>987</v>
      </c>
      <c r="B295" s="10">
        <v>36526</v>
      </c>
      <c r="C295" s="10">
        <v>40512</v>
      </c>
      <c r="D295" s="10" t="s">
        <v>218</v>
      </c>
      <c r="F295">
        <v>2262</v>
      </c>
      <c r="G295" s="10">
        <v>40875</v>
      </c>
      <c r="I295">
        <v>4200</v>
      </c>
      <c r="J295">
        <v>0</v>
      </c>
      <c r="K295">
        <v>1</v>
      </c>
      <c r="L295" s="14">
        <f t="shared" si="4"/>
        <v>0</v>
      </c>
    </row>
    <row r="296" spans="1:12" x14ac:dyDescent="0.25">
      <c r="A296">
        <v>988</v>
      </c>
      <c r="B296" s="10">
        <v>36526</v>
      </c>
      <c r="C296" s="10">
        <v>40512</v>
      </c>
      <c r="D296" s="10" t="s">
        <v>218</v>
      </c>
      <c r="F296">
        <v>2263</v>
      </c>
      <c r="G296" s="10">
        <v>40875</v>
      </c>
      <c r="I296">
        <v>4201</v>
      </c>
      <c r="J296">
        <v>1</v>
      </c>
      <c r="K296">
        <v>2</v>
      </c>
      <c r="L296" s="14">
        <f t="shared" si="4"/>
        <v>2</v>
      </c>
    </row>
    <row r="297" spans="1:12" x14ac:dyDescent="0.25">
      <c r="A297">
        <v>989</v>
      </c>
      <c r="B297" s="10">
        <v>36526</v>
      </c>
      <c r="C297" s="10">
        <v>40414</v>
      </c>
      <c r="D297" s="10" t="s">
        <v>218</v>
      </c>
      <c r="F297">
        <v>2265</v>
      </c>
      <c r="G297" s="10">
        <v>40875</v>
      </c>
      <c r="I297">
        <v>4202</v>
      </c>
      <c r="J297">
        <v>1</v>
      </c>
      <c r="K297">
        <v>2</v>
      </c>
      <c r="L297" s="14">
        <f t="shared" si="4"/>
        <v>2</v>
      </c>
    </row>
    <row r="298" spans="1:12" x14ac:dyDescent="0.25">
      <c r="A298">
        <v>992</v>
      </c>
      <c r="B298" s="10">
        <v>36526</v>
      </c>
      <c r="C298" s="10">
        <v>40512</v>
      </c>
      <c r="D298" s="10" t="s">
        <v>218</v>
      </c>
      <c r="F298">
        <v>2271</v>
      </c>
      <c r="G298" s="10">
        <v>40827</v>
      </c>
      <c r="I298">
        <v>4212</v>
      </c>
      <c r="J298">
        <v>0</v>
      </c>
      <c r="K298">
        <v>1</v>
      </c>
      <c r="L298" s="14">
        <f t="shared" si="4"/>
        <v>0</v>
      </c>
    </row>
    <row r="299" spans="1:12" x14ac:dyDescent="0.25">
      <c r="A299">
        <v>993</v>
      </c>
      <c r="B299" s="10">
        <v>36526</v>
      </c>
      <c r="C299" s="10">
        <v>40329</v>
      </c>
      <c r="D299" s="10" t="s">
        <v>218</v>
      </c>
      <c r="F299">
        <v>2275</v>
      </c>
      <c r="G299" s="10">
        <v>40875</v>
      </c>
      <c r="I299">
        <v>4213</v>
      </c>
      <c r="J299">
        <v>0</v>
      </c>
      <c r="K299">
        <v>1</v>
      </c>
      <c r="L299" s="14">
        <f t="shared" si="4"/>
        <v>0</v>
      </c>
    </row>
    <row r="300" spans="1:12" x14ac:dyDescent="0.25">
      <c r="A300">
        <v>994</v>
      </c>
      <c r="B300" s="10">
        <v>36526</v>
      </c>
      <c r="C300" s="10">
        <v>40291</v>
      </c>
      <c r="D300" s="10" t="s">
        <v>218</v>
      </c>
      <c r="F300">
        <v>2276</v>
      </c>
      <c r="G300" s="10">
        <v>40875</v>
      </c>
      <c r="I300">
        <v>4214</v>
      </c>
      <c r="J300">
        <v>0</v>
      </c>
      <c r="K300">
        <v>1</v>
      </c>
      <c r="L300" s="14">
        <f t="shared" si="4"/>
        <v>0</v>
      </c>
    </row>
    <row r="301" spans="1:12" x14ac:dyDescent="0.25">
      <c r="A301">
        <v>999</v>
      </c>
      <c r="B301" s="10">
        <v>36526</v>
      </c>
      <c r="C301" s="10">
        <v>40268</v>
      </c>
      <c r="D301" s="10" t="s">
        <v>563</v>
      </c>
      <c r="F301">
        <v>2277</v>
      </c>
      <c r="G301" s="10">
        <v>40875</v>
      </c>
      <c r="I301">
        <v>4215</v>
      </c>
      <c r="J301">
        <v>0</v>
      </c>
      <c r="K301">
        <v>1</v>
      </c>
      <c r="L301" s="14">
        <f t="shared" si="4"/>
        <v>0</v>
      </c>
    </row>
    <row r="302" spans="1:12" x14ac:dyDescent="0.25">
      <c r="A302">
        <v>1000</v>
      </c>
      <c r="B302" s="10">
        <v>36526</v>
      </c>
      <c r="C302" s="10">
        <v>40268</v>
      </c>
      <c r="D302" s="10" t="s">
        <v>563</v>
      </c>
      <c r="F302">
        <v>2423</v>
      </c>
      <c r="G302" s="10">
        <v>40875</v>
      </c>
      <c r="I302">
        <v>4236</v>
      </c>
      <c r="J302">
        <v>0</v>
      </c>
      <c r="K302">
        <v>1</v>
      </c>
      <c r="L302" s="14">
        <f t="shared" si="4"/>
        <v>0</v>
      </c>
    </row>
    <row r="303" spans="1:12" x14ac:dyDescent="0.25">
      <c r="A303">
        <v>1001</v>
      </c>
      <c r="B303" s="10">
        <v>36526</v>
      </c>
      <c r="C303" s="10">
        <v>40574</v>
      </c>
      <c r="D303" s="10" t="s">
        <v>563</v>
      </c>
      <c r="F303">
        <v>2424</v>
      </c>
      <c r="G303" s="10">
        <v>40875</v>
      </c>
      <c r="I303">
        <v>4238</v>
      </c>
      <c r="J303">
        <v>0</v>
      </c>
      <c r="K303">
        <v>1</v>
      </c>
      <c r="L303" s="14">
        <f t="shared" si="4"/>
        <v>0</v>
      </c>
    </row>
    <row r="304" spans="1:12" x14ac:dyDescent="0.25">
      <c r="A304">
        <v>1002</v>
      </c>
      <c r="B304" s="10">
        <v>36526</v>
      </c>
      <c r="C304" s="10">
        <v>40574</v>
      </c>
      <c r="D304" s="10" t="s">
        <v>563</v>
      </c>
      <c r="F304">
        <v>2425</v>
      </c>
      <c r="G304" s="10">
        <v>40875</v>
      </c>
      <c r="I304">
        <v>4239</v>
      </c>
      <c r="J304">
        <v>0</v>
      </c>
      <c r="K304">
        <v>1</v>
      </c>
      <c r="L304" s="14">
        <f t="shared" si="4"/>
        <v>0</v>
      </c>
    </row>
    <row r="305" spans="1:12" x14ac:dyDescent="0.25">
      <c r="A305">
        <v>1003</v>
      </c>
      <c r="B305" s="10">
        <v>36526</v>
      </c>
      <c r="C305" s="10">
        <v>40574</v>
      </c>
      <c r="D305" s="10" t="s">
        <v>563</v>
      </c>
      <c r="F305">
        <v>2426</v>
      </c>
      <c r="G305" s="10">
        <v>40875</v>
      </c>
      <c r="I305">
        <v>4240</v>
      </c>
      <c r="J305">
        <v>0</v>
      </c>
      <c r="K305">
        <v>1</v>
      </c>
      <c r="L305" s="14">
        <f t="shared" si="4"/>
        <v>0</v>
      </c>
    </row>
    <row r="306" spans="1:12" x14ac:dyDescent="0.25">
      <c r="A306">
        <v>1004</v>
      </c>
      <c r="B306" s="10">
        <v>36526</v>
      </c>
      <c r="C306" s="10">
        <v>40291</v>
      </c>
      <c r="D306" s="10" t="s">
        <v>563</v>
      </c>
      <c r="F306">
        <v>2427</v>
      </c>
      <c r="G306" s="10">
        <v>40875</v>
      </c>
      <c r="I306">
        <v>4241</v>
      </c>
      <c r="J306">
        <v>0</v>
      </c>
      <c r="K306">
        <v>1</v>
      </c>
      <c r="L306" s="14">
        <f t="shared" si="4"/>
        <v>0</v>
      </c>
    </row>
    <row r="307" spans="1:12" x14ac:dyDescent="0.25">
      <c r="A307">
        <v>1005</v>
      </c>
      <c r="B307" s="10">
        <v>36526</v>
      </c>
      <c r="C307" s="10">
        <v>40291</v>
      </c>
      <c r="D307" s="10" t="s">
        <v>563</v>
      </c>
      <c r="F307">
        <v>2428</v>
      </c>
      <c r="G307" s="10">
        <v>40875</v>
      </c>
      <c r="I307">
        <v>4251</v>
      </c>
      <c r="J307">
        <v>1</v>
      </c>
      <c r="K307">
        <v>1</v>
      </c>
      <c r="L307" s="14">
        <f t="shared" si="4"/>
        <v>1</v>
      </c>
    </row>
    <row r="308" spans="1:12" x14ac:dyDescent="0.25">
      <c r="A308">
        <v>1009</v>
      </c>
      <c r="B308" s="10">
        <v>39710</v>
      </c>
      <c r="C308" s="10">
        <v>40847</v>
      </c>
      <c r="D308" s="10" t="s">
        <v>564</v>
      </c>
      <c r="F308">
        <v>2429</v>
      </c>
      <c r="G308" s="10">
        <v>40875</v>
      </c>
      <c r="I308">
        <v>4353</v>
      </c>
      <c r="J308">
        <v>0</v>
      </c>
      <c r="K308">
        <v>1</v>
      </c>
      <c r="L308" s="14">
        <f t="shared" si="4"/>
        <v>0</v>
      </c>
    </row>
    <row r="309" spans="1:12" x14ac:dyDescent="0.25">
      <c r="A309">
        <v>1019</v>
      </c>
      <c r="B309" s="10">
        <v>39720</v>
      </c>
      <c r="C309" s="10">
        <v>40633</v>
      </c>
      <c r="D309" s="10" t="s">
        <v>564</v>
      </c>
      <c r="F309">
        <v>2430</v>
      </c>
      <c r="G309" s="10">
        <v>40875</v>
      </c>
      <c r="I309">
        <v>4422</v>
      </c>
      <c r="J309">
        <v>1</v>
      </c>
      <c r="K309">
        <v>1</v>
      </c>
      <c r="L309" s="14">
        <f t="shared" si="4"/>
        <v>1</v>
      </c>
    </row>
    <row r="310" spans="1:12" x14ac:dyDescent="0.25">
      <c r="A310">
        <v>1020</v>
      </c>
      <c r="B310" s="10">
        <v>39721</v>
      </c>
      <c r="C310" s="10">
        <v>40694</v>
      </c>
      <c r="D310" s="10" t="s">
        <v>564</v>
      </c>
      <c r="F310">
        <v>2431</v>
      </c>
      <c r="G310" s="10">
        <v>40875</v>
      </c>
      <c r="I310">
        <v>4450</v>
      </c>
      <c r="J310">
        <v>0</v>
      </c>
      <c r="K310">
        <v>1</v>
      </c>
      <c r="L310" s="14">
        <f t="shared" si="4"/>
        <v>0</v>
      </c>
    </row>
    <row r="311" spans="1:12" x14ac:dyDescent="0.25">
      <c r="A311">
        <v>1026</v>
      </c>
      <c r="B311" s="10">
        <v>39703</v>
      </c>
      <c r="C311" s="10">
        <v>40389</v>
      </c>
      <c r="D311" s="10" t="s">
        <v>297</v>
      </c>
      <c r="F311">
        <v>2432</v>
      </c>
      <c r="G311" s="10">
        <v>40875</v>
      </c>
      <c r="I311">
        <v>4451</v>
      </c>
      <c r="J311">
        <v>0</v>
      </c>
      <c r="K311">
        <v>1</v>
      </c>
      <c r="L311" s="14">
        <f t="shared" si="4"/>
        <v>0</v>
      </c>
    </row>
    <row r="312" spans="1:12" x14ac:dyDescent="0.25">
      <c r="A312">
        <v>1078</v>
      </c>
      <c r="B312" s="10">
        <v>36526</v>
      </c>
      <c r="C312" s="10">
        <v>40268</v>
      </c>
      <c r="D312" s="10" t="s">
        <v>219</v>
      </c>
      <c r="F312">
        <v>2433</v>
      </c>
      <c r="G312" s="10">
        <v>40875</v>
      </c>
      <c r="I312">
        <v>4452</v>
      </c>
      <c r="J312">
        <v>0</v>
      </c>
      <c r="K312">
        <v>1</v>
      </c>
      <c r="L312" s="14">
        <f t="shared" si="4"/>
        <v>0</v>
      </c>
    </row>
    <row r="313" spans="1:12" x14ac:dyDescent="0.25">
      <c r="A313">
        <v>1081</v>
      </c>
      <c r="B313" s="10">
        <v>39752</v>
      </c>
      <c r="C313" s="10">
        <v>40574</v>
      </c>
      <c r="D313" s="10" t="s">
        <v>564</v>
      </c>
      <c r="F313">
        <v>2434</v>
      </c>
      <c r="G313" s="10">
        <v>40875</v>
      </c>
      <c r="I313">
        <v>4453</v>
      </c>
      <c r="J313">
        <v>0</v>
      </c>
      <c r="K313">
        <v>1</v>
      </c>
      <c r="L313" s="14">
        <f t="shared" si="4"/>
        <v>0</v>
      </c>
    </row>
    <row r="314" spans="1:12" x14ac:dyDescent="0.25">
      <c r="A314">
        <v>1082</v>
      </c>
      <c r="B314" s="10">
        <v>39736</v>
      </c>
      <c r="C314" s="10">
        <v>40779</v>
      </c>
      <c r="D314" s="10" t="s">
        <v>564</v>
      </c>
      <c r="F314">
        <v>2435</v>
      </c>
      <c r="G314" s="10">
        <v>40875</v>
      </c>
      <c r="I314">
        <v>4454</v>
      </c>
      <c r="J314">
        <v>0</v>
      </c>
      <c r="K314">
        <v>1</v>
      </c>
      <c r="L314" s="14">
        <f t="shared" si="4"/>
        <v>0</v>
      </c>
    </row>
    <row r="315" spans="1:12" x14ac:dyDescent="0.25">
      <c r="A315">
        <v>1083</v>
      </c>
      <c r="B315" s="10">
        <v>39731</v>
      </c>
      <c r="C315" s="10">
        <v>40574</v>
      </c>
      <c r="D315" s="10" t="s">
        <v>564</v>
      </c>
      <c r="F315">
        <v>2436</v>
      </c>
      <c r="G315" s="10">
        <v>40875</v>
      </c>
      <c r="I315">
        <v>4455</v>
      </c>
      <c r="J315">
        <v>0</v>
      </c>
      <c r="K315">
        <v>1</v>
      </c>
      <c r="L315" s="14">
        <f t="shared" si="4"/>
        <v>0</v>
      </c>
    </row>
    <row r="316" spans="1:12" x14ac:dyDescent="0.25">
      <c r="A316">
        <v>1129</v>
      </c>
      <c r="B316" s="10">
        <v>219148</v>
      </c>
      <c r="C316" s="10">
        <v>40679</v>
      </c>
      <c r="D316" s="10" t="s">
        <v>298</v>
      </c>
      <c r="F316">
        <v>2439</v>
      </c>
      <c r="G316" s="10">
        <v>40875</v>
      </c>
      <c r="I316">
        <v>4456</v>
      </c>
      <c r="J316">
        <v>0</v>
      </c>
      <c r="K316">
        <v>1</v>
      </c>
      <c r="L316" s="14">
        <f t="shared" si="4"/>
        <v>0</v>
      </c>
    </row>
    <row r="317" spans="1:12" x14ac:dyDescent="0.25">
      <c r="A317">
        <v>1130</v>
      </c>
      <c r="B317" s="10">
        <v>219148</v>
      </c>
      <c r="C317" s="10">
        <v>40543</v>
      </c>
      <c r="D317" s="10" t="s">
        <v>298</v>
      </c>
      <c r="F317">
        <v>2441</v>
      </c>
      <c r="G317" s="10">
        <v>40875</v>
      </c>
      <c r="I317">
        <v>4457</v>
      </c>
      <c r="J317">
        <v>0</v>
      </c>
      <c r="K317">
        <v>1</v>
      </c>
      <c r="L317" s="14">
        <f t="shared" si="4"/>
        <v>0</v>
      </c>
    </row>
    <row r="318" spans="1:12" x14ac:dyDescent="0.25">
      <c r="A318">
        <v>1131</v>
      </c>
      <c r="B318" s="10">
        <v>219148</v>
      </c>
      <c r="C318" s="10">
        <v>40543</v>
      </c>
      <c r="D318" s="10" t="s">
        <v>298</v>
      </c>
      <c r="F318">
        <v>2442</v>
      </c>
      <c r="G318" s="10">
        <v>40875</v>
      </c>
      <c r="I318">
        <v>4458</v>
      </c>
      <c r="J318">
        <v>0</v>
      </c>
      <c r="K318">
        <v>1</v>
      </c>
      <c r="L318" s="14">
        <f t="shared" si="4"/>
        <v>0</v>
      </c>
    </row>
    <row r="319" spans="1:12" x14ac:dyDescent="0.25">
      <c r="A319">
        <v>1134</v>
      </c>
      <c r="B319" s="10">
        <v>36526</v>
      </c>
      <c r="C319" s="10">
        <v>40662</v>
      </c>
      <c r="D319" s="10" t="s">
        <v>563</v>
      </c>
      <c r="F319">
        <v>2443</v>
      </c>
      <c r="G319" s="10">
        <v>40875</v>
      </c>
      <c r="I319">
        <v>4459</v>
      </c>
      <c r="J319">
        <v>0</v>
      </c>
      <c r="K319">
        <v>1</v>
      </c>
      <c r="L319" s="14">
        <f t="shared" si="4"/>
        <v>0</v>
      </c>
    </row>
    <row r="320" spans="1:12" x14ac:dyDescent="0.25">
      <c r="A320">
        <v>1142</v>
      </c>
      <c r="B320" s="10">
        <v>219148</v>
      </c>
      <c r="C320" s="10">
        <v>40268</v>
      </c>
      <c r="D320" s="10" t="s">
        <v>299</v>
      </c>
      <c r="F320">
        <v>2444</v>
      </c>
      <c r="G320" s="10">
        <v>40875</v>
      </c>
      <c r="I320">
        <v>4487</v>
      </c>
      <c r="J320">
        <v>1</v>
      </c>
      <c r="K320">
        <v>1</v>
      </c>
      <c r="L320" s="14">
        <f t="shared" si="4"/>
        <v>1</v>
      </c>
    </row>
    <row r="321" spans="1:12" x14ac:dyDescent="0.25">
      <c r="A321">
        <v>1200</v>
      </c>
      <c r="B321" s="10">
        <v>40855</v>
      </c>
      <c r="C321" s="10">
        <v>40826</v>
      </c>
      <c r="D321" s="10" t="s">
        <v>300</v>
      </c>
      <c r="F321">
        <v>2446</v>
      </c>
      <c r="G321" s="10">
        <v>40875</v>
      </c>
      <c r="I321">
        <v>4572</v>
      </c>
      <c r="J321">
        <v>1</v>
      </c>
      <c r="K321">
        <v>1</v>
      </c>
      <c r="L321" s="14">
        <f t="shared" si="4"/>
        <v>1</v>
      </c>
    </row>
    <row r="322" spans="1:12" x14ac:dyDescent="0.25">
      <c r="A322">
        <v>1223</v>
      </c>
      <c r="B322" s="10">
        <v>39751</v>
      </c>
      <c r="C322" s="10">
        <v>40779</v>
      </c>
      <c r="D322" s="10" t="s">
        <v>564</v>
      </c>
      <c r="F322">
        <v>2447</v>
      </c>
      <c r="G322" s="10">
        <v>40875</v>
      </c>
      <c r="I322">
        <v>4581</v>
      </c>
      <c r="J322">
        <v>1</v>
      </c>
      <c r="K322">
        <v>1</v>
      </c>
      <c r="L322" s="14">
        <f t="shared" si="4"/>
        <v>1</v>
      </c>
    </row>
    <row r="323" spans="1:12" x14ac:dyDescent="0.25">
      <c r="A323">
        <v>1224</v>
      </c>
      <c r="B323" s="10">
        <v>39751</v>
      </c>
      <c r="C323" s="10">
        <v>40779</v>
      </c>
      <c r="D323" s="10" t="s">
        <v>564</v>
      </c>
      <c r="F323">
        <v>2449</v>
      </c>
      <c r="G323" s="10">
        <v>40875</v>
      </c>
      <c r="I323">
        <v>4626</v>
      </c>
      <c r="J323">
        <v>1</v>
      </c>
      <c r="K323">
        <v>2</v>
      </c>
      <c r="L323" s="14">
        <f t="shared" si="4"/>
        <v>2</v>
      </c>
    </row>
    <row r="324" spans="1:12" x14ac:dyDescent="0.25">
      <c r="A324">
        <v>1225</v>
      </c>
      <c r="B324" s="10">
        <v>39751</v>
      </c>
      <c r="C324" s="10">
        <v>40786</v>
      </c>
      <c r="D324" s="10" t="s">
        <v>564</v>
      </c>
      <c r="F324">
        <v>2452</v>
      </c>
      <c r="G324" s="10">
        <v>40875</v>
      </c>
      <c r="I324">
        <v>4627</v>
      </c>
      <c r="J324">
        <v>1</v>
      </c>
      <c r="K324">
        <v>1</v>
      </c>
      <c r="L324" s="14">
        <f t="shared" si="4"/>
        <v>1</v>
      </c>
    </row>
    <row r="325" spans="1:12" x14ac:dyDescent="0.25">
      <c r="A325">
        <v>1227</v>
      </c>
      <c r="B325" s="10">
        <v>39752</v>
      </c>
      <c r="C325" s="10">
        <v>40512</v>
      </c>
      <c r="D325" s="10" t="s">
        <v>564</v>
      </c>
      <c r="F325">
        <v>2453</v>
      </c>
      <c r="G325" s="10">
        <v>40875</v>
      </c>
      <c r="I325">
        <v>4648</v>
      </c>
      <c r="J325">
        <v>0</v>
      </c>
      <c r="K325">
        <v>1</v>
      </c>
      <c r="L325" s="14">
        <f t="shared" ref="L325:L381" si="5">J325*K325</f>
        <v>0</v>
      </c>
    </row>
    <row r="326" spans="1:12" x14ac:dyDescent="0.25">
      <c r="A326">
        <v>1231</v>
      </c>
      <c r="B326" s="10">
        <v>36526</v>
      </c>
      <c r="C326" s="10">
        <v>40268</v>
      </c>
      <c r="D326" s="10" t="s">
        <v>219</v>
      </c>
      <c r="F326">
        <v>2454</v>
      </c>
      <c r="G326" s="10">
        <v>40875</v>
      </c>
      <c r="I326">
        <v>4694</v>
      </c>
      <c r="J326">
        <v>1</v>
      </c>
      <c r="K326">
        <v>1</v>
      </c>
      <c r="L326" s="14">
        <f t="shared" si="5"/>
        <v>1</v>
      </c>
    </row>
    <row r="327" spans="1:12" x14ac:dyDescent="0.25">
      <c r="A327">
        <v>1235</v>
      </c>
      <c r="B327" s="10">
        <v>39758</v>
      </c>
      <c r="C327" s="10">
        <v>40574</v>
      </c>
      <c r="D327" s="10" t="s">
        <v>564</v>
      </c>
      <c r="F327">
        <v>2455</v>
      </c>
      <c r="G327" s="10">
        <v>40875</v>
      </c>
      <c r="I327">
        <v>4697</v>
      </c>
      <c r="J327">
        <v>1</v>
      </c>
      <c r="K327">
        <v>1</v>
      </c>
      <c r="L327" s="14">
        <f t="shared" si="5"/>
        <v>1</v>
      </c>
    </row>
    <row r="328" spans="1:12" x14ac:dyDescent="0.25">
      <c r="A328">
        <v>1246</v>
      </c>
      <c r="B328" s="10">
        <v>39763</v>
      </c>
      <c r="C328" s="10">
        <v>40589</v>
      </c>
      <c r="D328" s="10" t="s">
        <v>564</v>
      </c>
      <c r="F328">
        <v>2457</v>
      </c>
      <c r="G328" s="10">
        <v>40875</v>
      </c>
      <c r="I328">
        <v>4698</v>
      </c>
      <c r="J328">
        <v>1</v>
      </c>
      <c r="K328">
        <v>1</v>
      </c>
      <c r="L328" s="14">
        <f t="shared" si="5"/>
        <v>1</v>
      </c>
    </row>
    <row r="329" spans="1:12" x14ac:dyDescent="0.25">
      <c r="A329">
        <v>1247</v>
      </c>
      <c r="B329" s="10">
        <v>39763</v>
      </c>
      <c r="C329" s="10">
        <v>40512</v>
      </c>
      <c r="D329" s="10" t="s">
        <v>564</v>
      </c>
      <c r="F329">
        <v>2458</v>
      </c>
      <c r="G329" s="10">
        <v>40875</v>
      </c>
      <c r="I329">
        <v>4724</v>
      </c>
      <c r="J329">
        <v>1</v>
      </c>
      <c r="K329">
        <v>1</v>
      </c>
      <c r="L329" s="14">
        <f t="shared" si="5"/>
        <v>1</v>
      </c>
    </row>
    <row r="330" spans="1:12" x14ac:dyDescent="0.25">
      <c r="A330">
        <v>1248</v>
      </c>
      <c r="B330" s="10">
        <v>36526</v>
      </c>
      <c r="C330" s="10">
        <v>40389</v>
      </c>
      <c r="D330" s="10" t="s">
        <v>563</v>
      </c>
      <c r="F330">
        <v>2459</v>
      </c>
      <c r="G330" s="10">
        <v>40875</v>
      </c>
      <c r="I330">
        <v>4725</v>
      </c>
      <c r="J330">
        <v>1</v>
      </c>
      <c r="K330">
        <v>1</v>
      </c>
      <c r="L330" s="14">
        <f t="shared" si="5"/>
        <v>1</v>
      </c>
    </row>
    <row r="331" spans="1:12" x14ac:dyDescent="0.25">
      <c r="A331">
        <v>1249</v>
      </c>
      <c r="B331" s="10">
        <v>36526</v>
      </c>
      <c r="C331" s="10">
        <v>40268</v>
      </c>
      <c r="D331" s="10" t="s">
        <v>563</v>
      </c>
      <c r="F331">
        <v>2460</v>
      </c>
      <c r="G331" s="10">
        <v>40875</v>
      </c>
      <c r="I331">
        <v>4753</v>
      </c>
      <c r="J331">
        <v>1</v>
      </c>
      <c r="K331">
        <v>1</v>
      </c>
      <c r="L331" s="14">
        <f t="shared" si="5"/>
        <v>1</v>
      </c>
    </row>
    <row r="332" spans="1:12" x14ac:dyDescent="0.25">
      <c r="A332">
        <v>1255</v>
      </c>
      <c r="B332" s="10">
        <v>36526</v>
      </c>
      <c r="C332" s="10">
        <v>40268</v>
      </c>
      <c r="D332" s="10" t="s">
        <v>563</v>
      </c>
      <c r="F332">
        <v>2466</v>
      </c>
      <c r="G332" s="10">
        <v>40875</v>
      </c>
      <c r="I332">
        <v>4768</v>
      </c>
      <c r="J332">
        <v>0</v>
      </c>
      <c r="K332">
        <v>1</v>
      </c>
      <c r="L332" s="14">
        <f t="shared" si="5"/>
        <v>0</v>
      </c>
    </row>
    <row r="333" spans="1:12" x14ac:dyDescent="0.25">
      <c r="A333">
        <v>1256</v>
      </c>
      <c r="B333" s="10">
        <v>36526</v>
      </c>
      <c r="C333" s="10">
        <v>40268</v>
      </c>
      <c r="D333" s="10" t="s">
        <v>563</v>
      </c>
      <c r="F333">
        <v>2467</v>
      </c>
      <c r="G333" s="10">
        <v>40875</v>
      </c>
      <c r="I333">
        <v>4772</v>
      </c>
      <c r="J333">
        <v>0</v>
      </c>
      <c r="K333">
        <v>1</v>
      </c>
      <c r="L333" s="14">
        <f t="shared" si="5"/>
        <v>0</v>
      </c>
    </row>
    <row r="334" spans="1:12" x14ac:dyDescent="0.25">
      <c r="A334">
        <v>1259</v>
      </c>
      <c r="B334" s="10">
        <v>39795</v>
      </c>
      <c r="C334" s="10">
        <v>40291</v>
      </c>
      <c r="D334" s="10" t="s">
        <v>564</v>
      </c>
      <c r="F334">
        <v>2468</v>
      </c>
      <c r="G334" s="10">
        <v>40875</v>
      </c>
      <c r="I334">
        <v>4804</v>
      </c>
      <c r="J334">
        <v>1</v>
      </c>
      <c r="K334">
        <v>1</v>
      </c>
      <c r="L334" s="14">
        <f t="shared" si="5"/>
        <v>1</v>
      </c>
    </row>
    <row r="335" spans="1:12" x14ac:dyDescent="0.25">
      <c r="A335">
        <v>1261</v>
      </c>
      <c r="B335" s="10">
        <v>36526</v>
      </c>
      <c r="C335" s="10">
        <v>40268</v>
      </c>
      <c r="D335" s="10" t="s">
        <v>563</v>
      </c>
      <c r="F335">
        <v>2469</v>
      </c>
      <c r="G335" s="10">
        <v>40875</v>
      </c>
      <c r="I335">
        <v>4864</v>
      </c>
      <c r="J335">
        <v>1</v>
      </c>
      <c r="K335">
        <v>1</v>
      </c>
      <c r="L335" s="14">
        <f t="shared" si="5"/>
        <v>1</v>
      </c>
    </row>
    <row r="336" spans="1:12" x14ac:dyDescent="0.25">
      <c r="A336">
        <v>1262</v>
      </c>
      <c r="B336" s="10">
        <v>36526</v>
      </c>
      <c r="C336" s="10">
        <v>40268</v>
      </c>
      <c r="D336" s="10" t="s">
        <v>563</v>
      </c>
      <c r="F336">
        <v>2470</v>
      </c>
      <c r="G336" s="10">
        <v>40875</v>
      </c>
      <c r="I336">
        <v>4966</v>
      </c>
      <c r="J336">
        <v>0</v>
      </c>
      <c r="K336">
        <v>1</v>
      </c>
      <c r="L336" s="14">
        <f t="shared" si="5"/>
        <v>0</v>
      </c>
    </row>
    <row r="337" spans="1:12" x14ac:dyDescent="0.25">
      <c r="A337">
        <v>1263</v>
      </c>
      <c r="B337" s="10">
        <v>39780</v>
      </c>
      <c r="C337" s="10">
        <v>40847</v>
      </c>
      <c r="D337" s="10" t="s">
        <v>563</v>
      </c>
      <c r="F337">
        <v>2475</v>
      </c>
      <c r="G337" s="10">
        <v>40875</v>
      </c>
      <c r="I337">
        <v>4967</v>
      </c>
      <c r="J337">
        <v>0</v>
      </c>
      <c r="K337">
        <v>1</v>
      </c>
      <c r="L337" s="14">
        <f t="shared" si="5"/>
        <v>0</v>
      </c>
    </row>
    <row r="338" spans="1:12" x14ac:dyDescent="0.25">
      <c r="A338">
        <v>1264</v>
      </c>
      <c r="B338" s="10">
        <v>39771</v>
      </c>
      <c r="C338" s="10">
        <v>40864</v>
      </c>
      <c r="D338" s="10" t="s">
        <v>296</v>
      </c>
      <c r="F338">
        <v>2477</v>
      </c>
      <c r="G338" s="10">
        <v>40875</v>
      </c>
      <c r="I338">
        <v>4968</v>
      </c>
      <c r="J338">
        <v>1</v>
      </c>
      <c r="K338">
        <v>1</v>
      </c>
      <c r="L338" s="14">
        <f t="shared" si="5"/>
        <v>1</v>
      </c>
    </row>
    <row r="339" spans="1:12" x14ac:dyDescent="0.25">
      <c r="A339">
        <v>1269</v>
      </c>
      <c r="B339" s="10">
        <v>36526</v>
      </c>
      <c r="C339" s="10">
        <v>40268</v>
      </c>
      <c r="D339" s="10" t="s">
        <v>563</v>
      </c>
      <c r="F339">
        <v>2480</v>
      </c>
      <c r="G339" s="10">
        <v>40875</v>
      </c>
      <c r="I339">
        <v>4991</v>
      </c>
      <c r="J339">
        <v>0</v>
      </c>
      <c r="K339">
        <v>1</v>
      </c>
      <c r="L339" s="14">
        <f t="shared" si="5"/>
        <v>0</v>
      </c>
    </row>
    <row r="340" spans="1:12" x14ac:dyDescent="0.25">
      <c r="A340">
        <v>1277</v>
      </c>
      <c r="B340" s="10">
        <v>36526</v>
      </c>
      <c r="C340" s="10">
        <v>40444</v>
      </c>
      <c r="D340" s="10" t="s">
        <v>563</v>
      </c>
      <c r="F340">
        <v>2482</v>
      </c>
      <c r="G340" s="10">
        <v>40875</v>
      </c>
      <c r="I340">
        <v>4992</v>
      </c>
      <c r="J340">
        <v>0</v>
      </c>
      <c r="K340">
        <v>1</v>
      </c>
      <c r="L340" s="14">
        <f t="shared" si="5"/>
        <v>0</v>
      </c>
    </row>
    <row r="341" spans="1:12" x14ac:dyDescent="0.25">
      <c r="A341">
        <v>1284</v>
      </c>
      <c r="B341" s="10">
        <v>36526</v>
      </c>
      <c r="C341" s="10">
        <v>40389</v>
      </c>
      <c r="D341" s="10" t="s">
        <v>299</v>
      </c>
      <c r="F341">
        <v>2484</v>
      </c>
      <c r="G341" s="10">
        <v>40875</v>
      </c>
      <c r="I341">
        <v>5053</v>
      </c>
      <c r="J341">
        <v>1</v>
      </c>
      <c r="K341">
        <v>1</v>
      </c>
      <c r="L341" s="14">
        <f t="shared" si="5"/>
        <v>1</v>
      </c>
    </row>
    <row r="342" spans="1:12" x14ac:dyDescent="0.25">
      <c r="A342">
        <v>1285</v>
      </c>
      <c r="B342" s="10">
        <v>36526</v>
      </c>
      <c r="C342" s="10">
        <v>40389</v>
      </c>
      <c r="D342" s="10" t="s">
        <v>299</v>
      </c>
      <c r="F342">
        <v>2485</v>
      </c>
      <c r="G342" s="10">
        <v>40875</v>
      </c>
      <c r="I342">
        <v>5465</v>
      </c>
      <c r="J342">
        <v>0</v>
      </c>
      <c r="K342">
        <v>1</v>
      </c>
      <c r="L342" s="14">
        <f t="shared" si="5"/>
        <v>0</v>
      </c>
    </row>
    <row r="343" spans="1:12" x14ac:dyDescent="0.25">
      <c r="A343">
        <v>1286</v>
      </c>
      <c r="B343" s="10">
        <v>36526</v>
      </c>
      <c r="C343" s="10">
        <v>40389</v>
      </c>
      <c r="D343" s="10" t="s">
        <v>299</v>
      </c>
      <c r="F343">
        <v>2486</v>
      </c>
      <c r="G343" s="10">
        <v>40875</v>
      </c>
      <c r="I343">
        <v>5479</v>
      </c>
      <c r="J343">
        <v>1</v>
      </c>
      <c r="K343">
        <v>1</v>
      </c>
      <c r="L343" s="14">
        <f t="shared" si="5"/>
        <v>1</v>
      </c>
    </row>
    <row r="344" spans="1:12" x14ac:dyDescent="0.25">
      <c r="A344">
        <v>1287</v>
      </c>
      <c r="B344" s="10">
        <v>36526</v>
      </c>
      <c r="C344" s="10">
        <v>40389</v>
      </c>
      <c r="D344" s="10" t="s">
        <v>299</v>
      </c>
      <c r="F344">
        <v>2487</v>
      </c>
      <c r="G344" s="10">
        <v>40875</v>
      </c>
      <c r="I344">
        <v>5480</v>
      </c>
      <c r="J344">
        <v>1</v>
      </c>
      <c r="K344">
        <v>1</v>
      </c>
      <c r="L344" s="14">
        <f t="shared" si="5"/>
        <v>1</v>
      </c>
    </row>
    <row r="345" spans="1:12" x14ac:dyDescent="0.25">
      <c r="A345">
        <v>1290</v>
      </c>
      <c r="B345" s="10">
        <v>36526</v>
      </c>
      <c r="C345" s="10">
        <v>40268</v>
      </c>
      <c r="D345" s="10" t="s">
        <v>563</v>
      </c>
      <c r="F345">
        <v>2488</v>
      </c>
      <c r="G345" s="10">
        <v>40875</v>
      </c>
      <c r="I345">
        <v>5496</v>
      </c>
      <c r="J345">
        <v>1</v>
      </c>
      <c r="K345">
        <v>1</v>
      </c>
      <c r="L345" s="14">
        <f t="shared" si="5"/>
        <v>1</v>
      </c>
    </row>
    <row r="346" spans="1:12" x14ac:dyDescent="0.25">
      <c r="A346">
        <v>1291</v>
      </c>
      <c r="B346" s="10">
        <v>36526</v>
      </c>
      <c r="C346" s="10">
        <v>40268</v>
      </c>
      <c r="D346" s="10" t="s">
        <v>563</v>
      </c>
      <c r="F346">
        <v>2508</v>
      </c>
      <c r="G346" s="10">
        <v>40875</v>
      </c>
      <c r="I346">
        <v>5706</v>
      </c>
      <c r="J346">
        <v>0</v>
      </c>
      <c r="K346">
        <v>1</v>
      </c>
      <c r="L346" s="14">
        <f t="shared" si="5"/>
        <v>0</v>
      </c>
    </row>
    <row r="347" spans="1:12" x14ac:dyDescent="0.25">
      <c r="A347">
        <v>1292</v>
      </c>
      <c r="B347" s="10">
        <v>36526</v>
      </c>
      <c r="C347" s="10">
        <v>40268</v>
      </c>
      <c r="D347" s="10" t="s">
        <v>563</v>
      </c>
      <c r="F347">
        <v>2509</v>
      </c>
      <c r="G347" s="10">
        <v>40875</v>
      </c>
      <c r="I347">
        <v>5715</v>
      </c>
      <c r="J347">
        <v>0</v>
      </c>
      <c r="K347">
        <v>1</v>
      </c>
      <c r="L347" s="14">
        <f t="shared" si="5"/>
        <v>0</v>
      </c>
    </row>
    <row r="348" spans="1:12" x14ac:dyDescent="0.25">
      <c r="A348">
        <v>1294</v>
      </c>
      <c r="B348" s="10">
        <v>36526</v>
      </c>
      <c r="C348" s="10">
        <v>40268</v>
      </c>
      <c r="D348" s="10" t="s">
        <v>563</v>
      </c>
      <c r="F348">
        <v>2510</v>
      </c>
      <c r="G348" s="10">
        <v>40875</v>
      </c>
      <c r="I348">
        <v>5762</v>
      </c>
      <c r="J348">
        <v>1</v>
      </c>
      <c r="K348">
        <v>1</v>
      </c>
      <c r="L348" s="14">
        <f t="shared" si="5"/>
        <v>1</v>
      </c>
    </row>
    <row r="349" spans="1:12" x14ac:dyDescent="0.25">
      <c r="A349">
        <v>1295</v>
      </c>
      <c r="B349" s="10">
        <v>38812</v>
      </c>
      <c r="C349" s="10">
        <v>40414</v>
      </c>
      <c r="D349" s="10" t="s">
        <v>298</v>
      </c>
      <c r="F349">
        <v>2511</v>
      </c>
      <c r="G349" s="10">
        <v>40875</v>
      </c>
      <c r="I349">
        <v>5809</v>
      </c>
      <c r="J349">
        <v>0</v>
      </c>
      <c r="K349">
        <v>1</v>
      </c>
      <c r="L349" s="14">
        <f t="shared" si="5"/>
        <v>0</v>
      </c>
    </row>
    <row r="350" spans="1:12" x14ac:dyDescent="0.25">
      <c r="A350">
        <v>1300</v>
      </c>
      <c r="B350" s="10">
        <v>39797</v>
      </c>
      <c r="C350" s="10">
        <v>40753</v>
      </c>
      <c r="D350" s="10" t="s">
        <v>564</v>
      </c>
      <c r="F350">
        <v>2518</v>
      </c>
      <c r="G350" s="10">
        <v>40875</v>
      </c>
      <c r="I350">
        <v>5839</v>
      </c>
      <c r="J350">
        <v>0</v>
      </c>
      <c r="K350">
        <v>1</v>
      </c>
      <c r="L350" s="14">
        <f t="shared" si="5"/>
        <v>0</v>
      </c>
    </row>
    <row r="351" spans="1:12" x14ac:dyDescent="0.25">
      <c r="A351">
        <v>1301</v>
      </c>
      <c r="B351" s="10">
        <v>36526</v>
      </c>
      <c r="C351" s="10">
        <v>40522</v>
      </c>
      <c r="D351" s="10" t="s">
        <v>563</v>
      </c>
      <c r="F351">
        <v>2519</v>
      </c>
      <c r="G351" s="10">
        <v>40875</v>
      </c>
      <c r="I351">
        <v>5921</v>
      </c>
      <c r="J351">
        <v>0</v>
      </c>
      <c r="K351">
        <v>1</v>
      </c>
      <c r="L351" s="14">
        <f t="shared" si="5"/>
        <v>0</v>
      </c>
    </row>
    <row r="352" spans="1:12" x14ac:dyDescent="0.25">
      <c r="A352">
        <v>1302</v>
      </c>
      <c r="B352" s="10">
        <v>36526</v>
      </c>
      <c r="C352" s="10">
        <v>40522</v>
      </c>
      <c r="D352" s="10" t="s">
        <v>563</v>
      </c>
      <c r="F352">
        <v>2520</v>
      </c>
      <c r="G352" s="10">
        <v>40875</v>
      </c>
      <c r="I352">
        <v>5938</v>
      </c>
      <c r="J352">
        <v>0</v>
      </c>
      <c r="K352">
        <v>1</v>
      </c>
      <c r="L352" s="14">
        <f t="shared" si="5"/>
        <v>0</v>
      </c>
    </row>
    <row r="353" spans="1:12" x14ac:dyDescent="0.25">
      <c r="A353">
        <v>1303</v>
      </c>
      <c r="B353" s="10">
        <v>39793</v>
      </c>
      <c r="C353" s="10">
        <v>40753</v>
      </c>
      <c r="D353" s="10" t="s">
        <v>564</v>
      </c>
      <c r="F353">
        <v>2521</v>
      </c>
      <c r="G353" s="10">
        <v>40875</v>
      </c>
      <c r="I353">
        <v>5995</v>
      </c>
      <c r="J353">
        <v>0</v>
      </c>
      <c r="K353">
        <v>1</v>
      </c>
      <c r="L353" s="14">
        <f t="shared" si="5"/>
        <v>0</v>
      </c>
    </row>
    <row r="354" spans="1:12" x14ac:dyDescent="0.25">
      <c r="A354">
        <v>1304</v>
      </c>
      <c r="B354" s="10">
        <v>36526</v>
      </c>
      <c r="C354" s="10">
        <v>40611</v>
      </c>
      <c r="D354" s="10" t="s">
        <v>563</v>
      </c>
      <c r="F354">
        <v>2523</v>
      </c>
      <c r="G354" s="10">
        <v>40875</v>
      </c>
      <c r="I354">
        <v>5996</v>
      </c>
      <c r="J354">
        <v>0</v>
      </c>
      <c r="K354">
        <v>1</v>
      </c>
      <c r="L354" s="14">
        <f t="shared" si="5"/>
        <v>0</v>
      </c>
    </row>
    <row r="355" spans="1:12" x14ac:dyDescent="0.25">
      <c r="A355">
        <v>1305</v>
      </c>
      <c r="B355" s="10">
        <v>36526</v>
      </c>
      <c r="C355" s="10">
        <v>40611</v>
      </c>
      <c r="D355" s="10" t="s">
        <v>563</v>
      </c>
      <c r="F355">
        <v>2524</v>
      </c>
      <c r="G355" s="10">
        <v>40875</v>
      </c>
      <c r="I355">
        <v>5997</v>
      </c>
      <c r="J355">
        <v>0</v>
      </c>
      <c r="K355">
        <v>1</v>
      </c>
      <c r="L355" s="14">
        <f t="shared" si="5"/>
        <v>0</v>
      </c>
    </row>
    <row r="356" spans="1:12" x14ac:dyDescent="0.25">
      <c r="A356">
        <v>1306</v>
      </c>
      <c r="B356" s="10">
        <v>36526</v>
      </c>
      <c r="C356" s="10">
        <v>40574</v>
      </c>
      <c r="D356" s="10" t="s">
        <v>563</v>
      </c>
      <c r="F356">
        <v>2525</v>
      </c>
      <c r="G356" s="10">
        <v>40875</v>
      </c>
      <c r="I356">
        <v>5998</v>
      </c>
      <c r="J356">
        <v>0</v>
      </c>
      <c r="K356">
        <v>1</v>
      </c>
      <c r="L356" s="14">
        <f t="shared" si="5"/>
        <v>0</v>
      </c>
    </row>
    <row r="357" spans="1:12" x14ac:dyDescent="0.25">
      <c r="A357">
        <v>1307</v>
      </c>
      <c r="B357" s="10">
        <v>36526</v>
      </c>
      <c r="C357" s="10">
        <v>40574</v>
      </c>
      <c r="D357" s="10" t="s">
        <v>563</v>
      </c>
      <c r="F357">
        <v>2526</v>
      </c>
      <c r="G357" s="10">
        <v>40875</v>
      </c>
      <c r="I357">
        <v>5999</v>
      </c>
      <c r="J357">
        <v>0</v>
      </c>
      <c r="K357">
        <v>1</v>
      </c>
      <c r="L357" s="14">
        <f t="shared" si="5"/>
        <v>0</v>
      </c>
    </row>
    <row r="358" spans="1:12" x14ac:dyDescent="0.25">
      <c r="A358">
        <v>1308</v>
      </c>
      <c r="B358" s="10">
        <v>36526</v>
      </c>
      <c r="C358" s="10">
        <v>40268</v>
      </c>
      <c r="D358" s="10" t="s">
        <v>563</v>
      </c>
      <c r="F358">
        <v>2527</v>
      </c>
      <c r="G358" s="10">
        <v>40875</v>
      </c>
      <c r="I358">
        <v>6000</v>
      </c>
      <c r="J358">
        <v>0</v>
      </c>
      <c r="K358">
        <v>1</v>
      </c>
      <c r="L358" s="14">
        <f t="shared" si="5"/>
        <v>0</v>
      </c>
    </row>
    <row r="359" spans="1:12" x14ac:dyDescent="0.25">
      <c r="A359">
        <v>1309</v>
      </c>
      <c r="B359" s="10">
        <v>36526</v>
      </c>
      <c r="C359" s="10">
        <v>40268</v>
      </c>
      <c r="D359" s="10" t="s">
        <v>563</v>
      </c>
      <c r="F359">
        <v>2529</v>
      </c>
      <c r="G359" s="10">
        <v>40875</v>
      </c>
      <c r="I359">
        <v>6001</v>
      </c>
      <c r="J359">
        <v>0</v>
      </c>
      <c r="K359">
        <v>1</v>
      </c>
      <c r="L359" s="14">
        <f t="shared" si="5"/>
        <v>0</v>
      </c>
    </row>
    <row r="360" spans="1:12" x14ac:dyDescent="0.25">
      <c r="A360">
        <v>1310</v>
      </c>
      <c r="B360" s="10">
        <v>36526</v>
      </c>
      <c r="C360" s="10">
        <v>40602</v>
      </c>
      <c r="D360" s="10" t="s">
        <v>563</v>
      </c>
      <c r="F360">
        <v>2530</v>
      </c>
      <c r="G360" s="10">
        <v>40875</v>
      </c>
      <c r="I360">
        <v>6007</v>
      </c>
      <c r="J360">
        <v>0</v>
      </c>
      <c r="K360">
        <v>1</v>
      </c>
      <c r="L360" s="14">
        <f t="shared" si="5"/>
        <v>0</v>
      </c>
    </row>
    <row r="361" spans="1:12" x14ac:dyDescent="0.25">
      <c r="A361">
        <v>1311</v>
      </c>
      <c r="B361" s="10">
        <v>36526</v>
      </c>
      <c r="C361" s="10">
        <v>40602</v>
      </c>
      <c r="D361" s="10" t="s">
        <v>563</v>
      </c>
      <c r="F361">
        <v>2533</v>
      </c>
      <c r="G361" s="10">
        <v>40875</v>
      </c>
      <c r="I361">
        <v>6017</v>
      </c>
      <c r="J361">
        <v>0</v>
      </c>
      <c r="K361">
        <v>1</v>
      </c>
      <c r="L361" s="14">
        <f t="shared" si="5"/>
        <v>0</v>
      </c>
    </row>
    <row r="362" spans="1:12" x14ac:dyDescent="0.25">
      <c r="A362">
        <v>1312</v>
      </c>
      <c r="B362" s="10">
        <v>36526</v>
      </c>
      <c r="C362" s="10">
        <v>40602</v>
      </c>
      <c r="D362" s="10" t="s">
        <v>563</v>
      </c>
      <c r="F362">
        <v>2534</v>
      </c>
      <c r="G362" s="10">
        <v>40875</v>
      </c>
      <c r="I362">
        <v>6073</v>
      </c>
      <c r="J362">
        <v>0</v>
      </c>
      <c r="K362">
        <v>1</v>
      </c>
      <c r="L362" s="14">
        <f t="shared" si="5"/>
        <v>0</v>
      </c>
    </row>
    <row r="363" spans="1:12" x14ac:dyDescent="0.25">
      <c r="A363">
        <v>1335</v>
      </c>
      <c r="B363" s="10">
        <v>36526</v>
      </c>
      <c r="C363" s="10">
        <v>40522</v>
      </c>
      <c r="D363" s="10" t="s">
        <v>563</v>
      </c>
      <c r="F363">
        <v>2535</v>
      </c>
      <c r="G363" s="10">
        <v>40875</v>
      </c>
      <c r="I363">
        <v>6093</v>
      </c>
      <c r="J363">
        <v>0</v>
      </c>
      <c r="K363">
        <v>1</v>
      </c>
      <c r="L363" s="14">
        <f t="shared" si="5"/>
        <v>0</v>
      </c>
    </row>
    <row r="364" spans="1:12" x14ac:dyDescent="0.25">
      <c r="A364">
        <v>1336</v>
      </c>
      <c r="B364" s="10">
        <v>36526</v>
      </c>
      <c r="C364" s="10">
        <v>40522</v>
      </c>
      <c r="D364" s="10" t="s">
        <v>563</v>
      </c>
      <c r="F364">
        <v>2536</v>
      </c>
      <c r="G364" s="10">
        <v>40875</v>
      </c>
      <c r="I364">
        <v>6099</v>
      </c>
      <c r="J364">
        <v>1</v>
      </c>
      <c r="K364">
        <v>1</v>
      </c>
      <c r="L364" s="14">
        <f t="shared" si="5"/>
        <v>1</v>
      </c>
    </row>
    <row r="365" spans="1:12" x14ac:dyDescent="0.25">
      <c r="A365">
        <v>1338</v>
      </c>
      <c r="B365" s="10">
        <v>36526</v>
      </c>
      <c r="C365" s="10">
        <v>40421</v>
      </c>
      <c r="D365" s="10" t="s">
        <v>564</v>
      </c>
      <c r="F365">
        <v>2537</v>
      </c>
      <c r="G365" s="10">
        <v>40875</v>
      </c>
      <c r="I365">
        <v>6134</v>
      </c>
      <c r="J365">
        <v>0</v>
      </c>
      <c r="K365">
        <v>1</v>
      </c>
      <c r="L365" s="14">
        <f t="shared" si="5"/>
        <v>0</v>
      </c>
    </row>
    <row r="366" spans="1:12" x14ac:dyDescent="0.25">
      <c r="A366">
        <v>1339</v>
      </c>
      <c r="B366" s="10">
        <v>36526</v>
      </c>
      <c r="C366" s="10">
        <v>40421</v>
      </c>
      <c r="D366" s="10" t="s">
        <v>564</v>
      </c>
      <c r="F366">
        <v>2540</v>
      </c>
      <c r="G366" s="10">
        <v>40875</v>
      </c>
      <c r="I366">
        <v>6146</v>
      </c>
      <c r="J366">
        <v>0</v>
      </c>
      <c r="K366">
        <v>1</v>
      </c>
      <c r="L366" s="14">
        <f t="shared" si="5"/>
        <v>0</v>
      </c>
    </row>
    <row r="367" spans="1:12" x14ac:dyDescent="0.25">
      <c r="A367">
        <v>1340</v>
      </c>
      <c r="B367" s="10">
        <v>36526</v>
      </c>
      <c r="C367" s="10">
        <v>40421</v>
      </c>
      <c r="D367" s="10" t="s">
        <v>564</v>
      </c>
      <c r="F367">
        <v>2541</v>
      </c>
      <c r="G367" s="10">
        <v>40875</v>
      </c>
      <c r="I367">
        <v>6147</v>
      </c>
      <c r="J367">
        <v>0</v>
      </c>
      <c r="K367">
        <v>1</v>
      </c>
      <c r="L367" s="14">
        <f t="shared" si="5"/>
        <v>0</v>
      </c>
    </row>
    <row r="368" spans="1:12" x14ac:dyDescent="0.25">
      <c r="A368">
        <v>1341</v>
      </c>
      <c r="B368" s="10">
        <v>36526</v>
      </c>
      <c r="C368" s="10">
        <v>40421</v>
      </c>
      <c r="D368" s="10" t="s">
        <v>564</v>
      </c>
      <c r="F368">
        <v>2542</v>
      </c>
      <c r="G368" s="10">
        <v>40875</v>
      </c>
      <c r="I368">
        <v>6148</v>
      </c>
      <c r="J368">
        <v>0</v>
      </c>
      <c r="K368">
        <v>1</v>
      </c>
      <c r="L368" s="14">
        <f t="shared" si="5"/>
        <v>0</v>
      </c>
    </row>
    <row r="369" spans="1:12" x14ac:dyDescent="0.25">
      <c r="A369">
        <v>1351</v>
      </c>
      <c r="B369" s="10">
        <v>38982</v>
      </c>
      <c r="C369" s="10">
        <v>40512</v>
      </c>
      <c r="D369" s="10" t="s">
        <v>564</v>
      </c>
      <c r="F369">
        <v>2543</v>
      </c>
      <c r="G369" s="10">
        <v>40875</v>
      </c>
      <c r="I369">
        <v>6167</v>
      </c>
      <c r="J369">
        <v>1</v>
      </c>
      <c r="K369">
        <v>1</v>
      </c>
      <c r="L369" s="14">
        <f t="shared" si="5"/>
        <v>1</v>
      </c>
    </row>
    <row r="370" spans="1:12" x14ac:dyDescent="0.25">
      <c r="A370">
        <v>1353</v>
      </c>
      <c r="B370" s="10">
        <v>39809</v>
      </c>
      <c r="C370" s="10">
        <v>40512</v>
      </c>
      <c r="D370" s="10" t="s">
        <v>564</v>
      </c>
      <c r="F370">
        <v>2544</v>
      </c>
      <c r="G370" s="10">
        <v>40875</v>
      </c>
      <c r="I370">
        <v>6183</v>
      </c>
      <c r="J370">
        <v>0</v>
      </c>
      <c r="K370">
        <v>1</v>
      </c>
      <c r="L370" s="14">
        <f t="shared" si="5"/>
        <v>0</v>
      </c>
    </row>
    <row r="371" spans="1:12" x14ac:dyDescent="0.25">
      <c r="A371">
        <v>1356</v>
      </c>
      <c r="B371" s="10">
        <v>39800</v>
      </c>
      <c r="C371" s="10">
        <v>40268</v>
      </c>
      <c r="D371" s="10" t="s">
        <v>564</v>
      </c>
      <c r="F371">
        <v>2545</v>
      </c>
      <c r="G371" s="10">
        <v>40875</v>
      </c>
      <c r="I371">
        <v>6184</v>
      </c>
      <c r="J371">
        <v>0</v>
      </c>
      <c r="K371">
        <v>1</v>
      </c>
      <c r="L371" s="14">
        <f t="shared" si="5"/>
        <v>0</v>
      </c>
    </row>
    <row r="372" spans="1:12" x14ac:dyDescent="0.25">
      <c r="A372">
        <v>1362</v>
      </c>
      <c r="B372" s="10">
        <v>39801</v>
      </c>
      <c r="C372" s="10">
        <v>40512</v>
      </c>
      <c r="D372" s="10" t="s">
        <v>564</v>
      </c>
      <c r="F372">
        <v>2552</v>
      </c>
      <c r="G372" s="10">
        <v>40875</v>
      </c>
      <c r="I372">
        <v>6186</v>
      </c>
      <c r="J372">
        <v>0</v>
      </c>
      <c r="K372">
        <v>1</v>
      </c>
      <c r="L372" s="14">
        <f t="shared" si="5"/>
        <v>0</v>
      </c>
    </row>
    <row r="373" spans="1:12" x14ac:dyDescent="0.25">
      <c r="A373">
        <v>1364</v>
      </c>
      <c r="B373" s="10">
        <v>39272</v>
      </c>
      <c r="C373" s="10">
        <v>40268</v>
      </c>
      <c r="D373" s="10" t="s">
        <v>299</v>
      </c>
      <c r="F373">
        <v>2553</v>
      </c>
      <c r="G373" s="10">
        <v>40875</v>
      </c>
      <c r="I373">
        <v>6277</v>
      </c>
      <c r="J373">
        <v>0</v>
      </c>
      <c r="K373">
        <v>1</v>
      </c>
      <c r="L373" s="14">
        <f t="shared" si="5"/>
        <v>0</v>
      </c>
    </row>
    <row r="374" spans="1:12" x14ac:dyDescent="0.25">
      <c r="A374">
        <v>1402</v>
      </c>
      <c r="B374" s="10">
        <v>36526</v>
      </c>
      <c r="C374" s="10">
        <v>40268</v>
      </c>
      <c r="D374" s="10" t="s">
        <v>563</v>
      </c>
      <c r="F374">
        <v>2554</v>
      </c>
      <c r="G374" s="10">
        <v>40875</v>
      </c>
      <c r="I374">
        <v>6283</v>
      </c>
      <c r="J374">
        <v>0</v>
      </c>
      <c r="K374">
        <v>1</v>
      </c>
      <c r="L374" s="14">
        <f t="shared" si="5"/>
        <v>0</v>
      </c>
    </row>
    <row r="375" spans="1:12" x14ac:dyDescent="0.25">
      <c r="A375">
        <v>1407</v>
      </c>
      <c r="B375" s="10">
        <v>39051</v>
      </c>
      <c r="C375" s="10">
        <v>40268</v>
      </c>
      <c r="D375" s="10" t="s">
        <v>564</v>
      </c>
      <c r="F375">
        <v>2555</v>
      </c>
      <c r="G375" s="10">
        <v>40875</v>
      </c>
      <c r="I375">
        <v>6288</v>
      </c>
      <c r="J375">
        <v>1</v>
      </c>
      <c r="K375">
        <v>1</v>
      </c>
      <c r="L375" s="14">
        <f t="shared" si="5"/>
        <v>1</v>
      </c>
    </row>
    <row r="376" spans="1:12" x14ac:dyDescent="0.25">
      <c r="A376">
        <v>1411</v>
      </c>
      <c r="B376" s="10">
        <v>36526</v>
      </c>
      <c r="C376" s="10">
        <v>40840</v>
      </c>
      <c r="D376" s="10" t="s">
        <v>563</v>
      </c>
      <c r="F376">
        <v>2566</v>
      </c>
      <c r="G376" s="10">
        <v>40862</v>
      </c>
      <c r="I376">
        <v>6289</v>
      </c>
      <c r="J376">
        <v>1</v>
      </c>
      <c r="K376">
        <v>1</v>
      </c>
      <c r="L376" s="14">
        <f t="shared" si="5"/>
        <v>1</v>
      </c>
    </row>
    <row r="377" spans="1:12" x14ac:dyDescent="0.25">
      <c r="A377">
        <v>1423</v>
      </c>
      <c r="B377" s="10">
        <v>39512</v>
      </c>
      <c r="C377" s="10">
        <v>40268</v>
      </c>
      <c r="D377" s="10" t="s">
        <v>299</v>
      </c>
      <c r="F377">
        <v>2569</v>
      </c>
      <c r="G377" s="10">
        <v>40875</v>
      </c>
      <c r="I377">
        <v>6304</v>
      </c>
      <c r="J377">
        <v>0</v>
      </c>
      <c r="K377">
        <v>1</v>
      </c>
      <c r="L377" s="14">
        <f t="shared" si="5"/>
        <v>0</v>
      </c>
    </row>
    <row r="378" spans="1:12" x14ac:dyDescent="0.25">
      <c r="A378">
        <v>1441</v>
      </c>
      <c r="B378" s="10">
        <v>39808</v>
      </c>
      <c r="C378" s="10">
        <v>40413</v>
      </c>
      <c r="D378" s="10" t="s">
        <v>564</v>
      </c>
      <c r="F378">
        <v>2570</v>
      </c>
      <c r="G378" s="10">
        <v>40875</v>
      </c>
      <c r="I378">
        <v>6329</v>
      </c>
      <c r="J378">
        <v>0</v>
      </c>
      <c r="K378">
        <v>1</v>
      </c>
      <c r="L378" s="14">
        <f t="shared" si="5"/>
        <v>0</v>
      </c>
    </row>
    <row r="379" spans="1:12" x14ac:dyDescent="0.25">
      <c r="A379">
        <v>1453</v>
      </c>
      <c r="B379" s="10">
        <v>36526</v>
      </c>
      <c r="C379" s="10">
        <v>40268</v>
      </c>
      <c r="D379" s="10" t="s">
        <v>563</v>
      </c>
      <c r="F379">
        <v>2573</v>
      </c>
      <c r="G379" s="10">
        <v>40875</v>
      </c>
      <c r="I379">
        <v>6335</v>
      </c>
      <c r="J379">
        <v>1</v>
      </c>
      <c r="K379">
        <v>1</v>
      </c>
      <c r="L379" s="14">
        <f t="shared" si="5"/>
        <v>1</v>
      </c>
    </row>
    <row r="380" spans="1:12" x14ac:dyDescent="0.25">
      <c r="A380">
        <v>1454</v>
      </c>
      <c r="B380" s="10">
        <v>36526</v>
      </c>
      <c r="C380" s="10">
        <v>40268</v>
      </c>
      <c r="D380" s="10" t="s">
        <v>563</v>
      </c>
      <c r="F380">
        <v>2574</v>
      </c>
      <c r="G380" s="10">
        <v>40875</v>
      </c>
      <c r="I380">
        <v>6336</v>
      </c>
      <c r="J380">
        <v>1</v>
      </c>
      <c r="K380">
        <v>1</v>
      </c>
      <c r="L380" s="14">
        <f t="shared" si="5"/>
        <v>1</v>
      </c>
    </row>
    <row r="381" spans="1:12" x14ac:dyDescent="0.25">
      <c r="A381">
        <v>1455</v>
      </c>
      <c r="B381" s="10">
        <v>36526</v>
      </c>
      <c r="C381" s="10">
        <v>40268</v>
      </c>
      <c r="D381" s="10" t="s">
        <v>563</v>
      </c>
      <c r="F381">
        <v>2575</v>
      </c>
      <c r="G381" s="10">
        <v>40875</v>
      </c>
      <c r="I381">
        <v>6352</v>
      </c>
      <c r="J381">
        <v>0</v>
      </c>
      <c r="K381">
        <v>1</v>
      </c>
      <c r="L381" s="14">
        <f t="shared" si="5"/>
        <v>0</v>
      </c>
    </row>
    <row r="382" spans="1:12" x14ac:dyDescent="0.25">
      <c r="A382">
        <v>1456</v>
      </c>
      <c r="B382" s="10">
        <v>36526</v>
      </c>
      <c r="C382" s="10">
        <v>40268</v>
      </c>
      <c r="D382" s="10" t="s">
        <v>563</v>
      </c>
      <c r="F382">
        <v>2576</v>
      </c>
      <c r="G382" s="10">
        <v>40875</v>
      </c>
    </row>
    <row r="383" spans="1:12" x14ac:dyDescent="0.25">
      <c r="A383">
        <v>1457</v>
      </c>
      <c r="B383" s="10">
        <v>36526</v>
      </c>
      <c r="C383" s="10">
        <v>40268</v>
      </c>
      <c r="D383" s="10" t="s">
        <v>563</v>
      </c>
      <c r="F383">
        <v>2577</v>
      </c>
      <c r="G383" s="10">
        <v>40875</v>
      </c>
    </row>
    <row r="384" spans="1:12" x14ac:dyDescent="0.25">
      <c r="A384">
        <v>1467</v>
      </c>
      <c r="B384" s="10">
        <v>39462</v>
      </c>
      <c r="C384" s="10">
        <v>40268</v>
      </c>
      <c r="D384" s="10" t="s">
        <v>564</v>
      </c>
      <c r="F384">
        <v>2578</v>
      </c>
      <c r="G384" s="10">
        <v>40875</v>
      </c>
    </row>
    <row r="385" spans="1:7" x14ac:dyDescent="0.25">
      <c r="A385">
        <v>1468</v>
      </c>
      <c r="B385" s="10">
        <v>39813</v>
      </c>
      <c r="C385" s="10">
        <v>40574</v>
      </c>
      <c r="D385" s="10" t="s">
        <v>564</v>
      </c>
      <c r="F385">
        <v>2579</v>
      </c>
      <c r="G385" s="10">
        <v>40875</v>
      </c>
    </row>
    <row r="386" spans="1:7" x14ac:dyDescent="0.25">
      <c r="A386">
        <v>1469</v>
      </c>
      <c r="B386" s="10">
        <v>39813</v>
      </c>
      <c r="C386" s="10">
        <v>40574</v>
      </c>
      <c r="D386" s="10" t="s">
        <v>564</v>
      </c>
      <c r="F386">
        <v>2580</v>
      </c>
      <c r="G386" s="10">
        <v>40875</v>
      </c>
    </row>
    <row r="387" spans="1:7" x14ac:dyDescent="0.25">
      <c r="A387">
        <v>1470</v>
      </c>
      <c r="B387" s="10">
        <v>39813</v>
      </c>
      <c r="C387" s="10">
        <v>40574</v>
      </c>
      <c r="D387" s="10" t="s">
        <v>564</v>
      </c>
      <c r="F387">
        <v>2581</v>
      </c>
      <c r="G387" s="10">
        <v>40875</v>
      </c>
    </row>
    <row r="388" spans="1:7" x14ac:dyDescent="0.25">
      <c r="A388">
        <v>1479</v>
      </c>
      <c r="B388" s="10">
        <v>39338</v>
      </c>
      <c r="C388" s="10">
        <v>40543</v>
      </c>
      <c r="D388" s="10" t="s">
        <v>298</v>
      </c>
      <c r="F388">
        <v>2584</v>
      </c>
      <c r="G388" s="10">
        <v>40875</v>
      </c>
    </row>
    <row r="389" spans="1:7" x14ac:dyDescent="0.25">
      <c r="A389">
        <v>1482</v>
      </c>
      <c r="B389" s="10">
        <v>39834</v>
      </c>
      <c r="C389" s="10">
        <v>40512</v>
      </c>
      <c r="D389" s="10" t="s">
        <v>564</v>
      </c>
      <c r="F389">
        <v>2585</v>
      </c>
      <c r="G389" s="10">
        <v>40875</v>
      </c>
    </row>
    <row r="390" spans="1:7" x14ac:dyDescent="0.25">
      <c r="A390">
        <v>1483</v>
      </c>
      <c r="B390" s="10">
        <v>39852</v>
      </c>
      <c r="C390" s="10">
        <v>40512</v>
      </c>
      <c r="D390" s="10" t="s">
        <v>564</v>
      </c>
      <c r="F390">
        <v>2586</v>
      </c>
      <c r="G390" s="10">
        <v>40875</v>
      </c>
    </row>
    <row r="391" spans="1:7" x14ac:dyDescent="0.25">
      <c r="A391">
        <v>1485</v>
      </c>
      <c r="B391" s="10">
        <v>39856</v>
      </c>
      <c r="C391" s="10">
        <v>40389</v>
      </c>
      <c r="D391" s="10" t="s">
        <v>297</v>
      </c>
      <c r="F391">
        <v>2587</v>
      </c>
      <c r="G391" s="10">
        <v>40875</v>
      </c>
    </row>
    <row r="392" spans="1:7" x14ac:dyDescent="0.25">
      <c r="A392">
        <v>1569</v>
      </c>
      <c r="B392" s="10">
        <v>39989</v>
      </c>
      <c r="C392" s="10">
        <v>40574</v>
      </c>
      <c r="D392" s="10" t="s">
        <v>564</v>
      </c>
      <c r="F392">
        <v>2588</v>
      </c>
      <c r="G392" s="10">
        <v>40875</v>
      </c>
    </row>
    <row r="393" spans="1:7" x14ac:dyDescent="0.25">
      <c r="A393">
        <v>1628</v>
      </c>
      <c r="B393" s="10">
        <v>39843</v>
      </c>
      <c r="C393" s="10">
        <v>40512</v>
      </c>
      <c r="D393" s="10" t="s">
        <v>564</v>
      </c>
      <c r="F393">
        <v>2589</v>
      </c>
      <c r="G393" s="10">
        <v>40875</v>
      </c>
    </row>
    <row r="394" spans="1:7" x14ac:dyDescent="0.25">
      <c r="A394">
        <v>1629</v>
      </c>
      <c r="B394" s="10">
        <v>39843</v>
      </c>
      <c r="C394" s="10">
        <v>40724</v>
      </c>
      <c r="D394" s="10" t="s">
        <v>564</v>
      </c>
      <c r="F394">
        <v>2595</v>
      </c>
      <c r="G394" s="10">
        <v>40875</v>
      </c>
    </row>
    <row r="395" spans="1:7" x14ac:dyDescent="0.25">
      <c r="A395">
        <v>1630</v>
      </c>
      <c r="B395" s="10">
        <v>39843</v>
      </c>
      <c r="C395" s="10">
        <v>40753</v>
      </c>
      <c r="D395" s="10" t="s">
        <v>564</v>
      </c>
      <c r="F395">
        <v>2596</v>
      </c>
      <c r="G395" s="10">
        <v>40875</v>
      </c>
    </row>
    <row r="396" spans="1:7" x14ac:dyDescent="0.25">
      <c r="A396">
        <v>1654</v>
      </c>
      <c r="B396" s="10">
        <v>39813</v>
      </c>
      <c r="C396" s="10">
        <v>40444</v>
      </c>
      <c r="D396" s="10" t="s">
        <v>298</v>
      </c>
      <c r="F396">
        <v>2597</v>
      </c>
      <c r="G396" s="10">
        <v>40875</v>
      </c>
    </row>
    <row r="397" spans="1:7" x14ac:dyDescent="0.25">
      <c r="A397">
        <v>1764</v>
      </c>
      <c r="B397" s="10">
        <v>36526</v>
      </c>
      <c r="C397" s="10">
        <v>40574</v>
      </c>
      <c r="D397" s="10" t="s">
        <v>218</v>
      </c>
      <c r="F397">
        <v>2605</v>
      </c>
      <c r="G397" s="10">
        <v>40875</v>
      </c>
    </row>
    <row r="398" spans="1:7" x14ac:dyDescent="0.25">
      <c r="A398">
        <v>1765</v>
      </c>
      <c r="B398" s="10">
        <v>36526</v>
      </c>
      <c r="C398" s="10">
        <v>40268</v>
      </c>
      <c r="D398" s="10" t="s">
        <v>564</v>
      </c>
      <c r="F398">
        <v>2606</v>
      </c>
      <c r="G398" s="10">
        <v>40875</v>
      </c>
    </row>
    <row r="399" spans="1:7" x14ac:dyDescent="0.25">
      <c r="A399">
        <v>1767</v>
      </c>
      <c r="B399" s="10">
        <v>36526</v>
      </c>
      <c r="C399" s="10">
        <v>40480</v>
      </c>
      <c r="D399" s="10" t="s">
        <v>563</v>
      </c>
      <c r="F399">
        <v>2607</v>
      </c>
      <c r="G399" s="10">
        <v>40875</v>
      </c>
    </row>
    <row r="400" spans="1:7" x14ac:dyDescent="0.25">
      <c r="A400">
        <v>1772</v>
      </c>
      <c r="B400" s="10">
        <v>36526</v>
      </c>
      <c r="C400" s="10">
        <v>40268</v>
      </c>
      <c r="D400" s="10" t="s">
        <v>563</v>
      </c>
      <c r="F400">
        <v>2620</v>
      </c>
      <c r="G400" s="10">
        <v>40875</v>
      </c>
    </row>
    <row r="401" spans="1:7" x14ac:dyDescent="0.25">
      <c r="A401">
        <v>1773</v>
      </c>
      <c r="B401" s="10">
        <v>36526</v>
      </c>
      <c r="C401" s="10">
        <v>40268</v>
      </c>
      <c r="D401" s="10" t="s">
        <v>563</v>
      </c>
      <c r="F401">
        <v>2621</v>
      </c>
      <c r="G401" s="10">
        <v>40875</v>
      </c>
    </row>
    <row r="402" spans="1:7" x14ac:dyDescent="0.25">
      <c r="A402">
        <v>1774</v>
      </c>
      <c r="B402" s="10">
        <v>36526</v>
      </c>
      <c r="C402" s="10">
        <v>40268</v>
      </c>
      <c r="D402" s="10" t="s">
        <v>563</v>
      </c>
      <c r="F402">
        <v>2622</v>
      </c>
      <c r="G402" s="10">
        <v>40875</v>
      </c>
    </row>
    <row r="403" spans="1:7" x14ac:dyDescent="0.25">
      <c r="A403">
        <v>1775</v>
      </c>
      <c r="B403" s="10">
        <v>36526</v>
      </c>
      <c r="C403" s="10">
        <v>40268</v>
      </c>
      <c r="D403" s="10" t="s">
        <v>563</v>
      </c>
      <c r="F403">
        <v>2625</v>
      </c>
      <c r="G403" s="10">
        <v>40875</v>
      </c>
    </row>
    <row r="404" spans="1:7" x14ac:dyDescent="0.25">
      <c r="A404">
        <v>1776</v>
      </c>
      <c r="B404" s="10">
        <v>36526</v>
      </c>
      <c r="C404" s="10">
        <v>40606</v>
      </c>
      <c r="D404" s="10" t="s">
        <v>298</v>
      </c>
      <c r="F404">
        <v>2627</v>
      </c>
      <c r="G404" s="10">
        <v>40875</v>
      </c>
    </row>
    <row r="405" spans="1:7" x14ac:dyDescent="0.25">
      <c r="A405">
        <v>1781</v>
      </c>
      <c r="B405" s="10">
        <v>36526</v>
      </c>
      <c r="C405" s="10">
        <v>40480</v>
      </c>
      <c r="D405" s="10" t="s">
        <v>563</v>
      </c>
      <c r="F405">
        <v>2638</v>
      </c>
      <c r="G405" s="10">
        <v>40875</v>
      </c>
    </row>
    <row r="406" spans="1:7" x14ac:dyDescent="0.25">
      <c r="A406">
        <v>1782</v>
      </c>
      <c r="B406" s="10">
        <v>36526</v>
      </c>
      <c r="C406" s="10">
        <v>40480</v>
      </c>
      <c r="D406" s="10" t="s">
        <v>563</v>
      </c>
      <c r="F406">
        <v>2653</v>
      </c>
      <c r="G406" s="10">
        <v>40875</v>
      </c>
    </row>
    <row r="407" spans="1:7" x14ac:dyDescent="0.25">
      <c r="A407">
        <v>1783</v>
      </c>
      <c r="B407" s="10">
        <v>36526</v>
      </c>
      <c r="C407" s="10">
        <v>40480</v>
      </c>
      <c r="D407" s="10" t="s">
        <v>563</v>
      </c>
      <c r="F407">
        <v>2654</v>
      </c>
      <c r="G407" s="10">
        <v>40875</v>
      </c>
    </row>
    <row r="408" spans="1:7" x14ac:dyDescent="0.25">
      <c r="A408">
        <v>1784</v>
      </c>
      <c r="B408" s="10">
        <v>36526</v>
      </c>
      <c r="C408" s="10">
        <v>40480</v>
      </c>
      <c r="D408" s="10" t="s">
        <v>563</v>
      </c>
      <c r="F408">
        <v>2655</v>
      </c>
      <c r="G408" s="10">
        <v>40875</v>
      </c>
    </row>
    <row r="409" spans="1:7" x14ac:dyDescent="0.25">
      <c r="A409">
        <v>1785</v>
      </c>
      <c r="B409" s="10">
        <v>36526</v>
      </c>
      <c r="C409" s="10">
        <v>40480</v>
      </c>
      <c r="D409" s="10" t="s">
        <v>563</v>
      </c>
      <c r="F409">
        <v>2656</v>
      </c>
      <c r="G409" s="10">
        <v>40875</v>
      </c>
    </row>
    <row r="410" spans="1:7" x14ac:dyDescent="0.25">
      <c r="A410">
        <v>1789</v>
      </c>
      <c r="B410" s="10">
        <v>36526</v>
      </c>
      <c r="C410" s="10">
        <v>40268</v>
      </c>
      <c r="D410" s="10" t="s">
        <v>563</v>
      </c>
      <c r="F410">
        <v>2669</v>
      </c>
      <c r="G410" s="10">
        <v>40875</v>
      </c>
    </row>
    <row r="411" spans="1:7" x14ac:dyDescent="0.25">
      <c r="A411">
        <v>1790</v>
      </c>
      <c r="B411" s="10">
        <v>36526</v>
      </c>
      <c r="C411" s="10">
        <v>40268</v>
      </c>
      <c r="D411" s="10" t="s">
        <v>563</v>
      </c>
      <c r="F411">
        <v>2670</v>
      </c>
      <c r="G411" s="10">
        <v>40875</v>
      </c>
    </row>
    <row r="412" spans="1:7" x14ac:dyDescent="0.25">
      <c r="A412">
        <v>1791</v>
      </c>
      <c r="B412" s="10">
        <v>36526</v>
      </c>
      <c r="C412" s="10">
        <v>40268</v>
      </c>
      <c r="D412" s="10" t="s">
        <v>563</v>
      </c>
      <c r="F412">
        <v>2671</v>
      </c>
      <c r="G412" s="10">
        <v>40875</v>
      </c>
    </row>
    <row r="413" spans="1:7" x14ac:dyDescent="0.25">
      <c r="A413">
        <v>1792</v>
      </c>
      <c r="B413" s="10">
        <v>36526</v>
      </c>
      <c r="C413" s="10">
        <v>40268</v>
      </c>
      <c r="D413" s="10" t="s">
        <v>563</v>
      </c>
      <c r="F413">
        <v>2679</v>
      </c>
      <c r="G413" s="10">
        <v>40875</v>
      </c>
    </row>
    <row r="414" spans="1:7" x14ac:dyDescent="0.25">
      <c r="A414">
        <v>1793</v>
      </c>
      <c r="B414" s="10">
        <v>36526</v>
      </c>
      <c r="C414" s="10">
        <v>40268</v>
      </c>
      <c r="D414" s="10" t="s">
        <v>563</v>
      </c>
      <c r="F414">
        <v>2680</v>
      </c>
      <c r="G414" s="10">
        <v>40875</v>
      </c>
    </row>
    <row r="415" spans="1:7" x14ac:dyDescent="0.25">
      <c r="A415">
        <v>1794</v>
      </c>
      <c r="B415" s="10">
        <v>39864</v>
      </c>
      <c r="C415" s="10">
        <v>40589</v>
      </c>
      <c r="D415" s="10" t="s">
        <v>564</v>
      </c>
      <c r="F415">
        <v>2681</v>
      </c>
      <c r="G415" s="10">
        <v>40875</v>
      </c>
    </row>
    <row r="416" spans="1:7" x14ac:dyDescent="0.25">
      <c r="A416">
        <v>1798</v>
      </c>
      <c r="B416" s="10">
        <v>36526</v>
      </c>
      <c r="C416" s="10">
        <v>40543</v>
      </c>
      <c r="D416" s="10" t="s">
        <v>563</v>
      </c>
      <c r="F416">
        <v>2682</v>
      </c>
      <c r="G416" s="10">
        <v>40875</v>
      </c>
    </row>
    <row r="417" spans="1:7" x14ac:dyDescent="0.25">
      <c r="A417">
        <v>1800</v>
      </c>
      <c r="B417" s="10">
        <v>39869</v>
      </c>
      <c r="C417" s="10">
        <v>40268</v>
      </c>
      <c r="D417" s="10" t="s">
        <v>564</v>
      </c>
      <c r="F417">
        <v>2686</v>
      </c>
      <c r="G417" s="10">
        <v>40875</v>
      </c>
    </row>
    <row r="418" spans="1:7" x14ac:dyDescent="0.25">
      <c r="A418">
        <v>1802</v>
      </c>
      <c r="B418" s="10">
        <v>36526</v>
      </c>
      <c r="C418" s="10">
        <v>40574</v>
      </c>
      <c r="D418" s="10" t="s">
        <v>563</v>
      </c>
      <c r="F418">
        <v>2687</v>
      </c>
      <c r="G418" s="10">
        <v>40875</v>
      </c>
    </row>
    <row r="419" spans="1:7" x14ac:dyDescent="0.25">
      <c r="A419">
        <v>1803</v>
      </c>
      <c r="B419" s="10">
        <v>36526</v>
      </c>
      <c r="C419" s="10">
        <v>40574</v>
      </c>
      <c r="D419" s="10" t="s">
        <v>563</v>
      </c>
      <c r="F419">
        <v>2689</v>
      </c>
      <c r="G419" s="10">
        <v>40875</v>
      </c>
    </row>
    <row r="420" spans="1:7" x14ac:dyDescent="0.25">
      <c r="A420">
        <v>1805</v>
      </c>
      <c r="B420" s="10">
        <v>39892</v>
      </c>
      <c r="C420" s="10">
        <v>40512</v>
      </c>
      <c r="D420" s="10" t="s">
        <v>564</v>
      </c>
      <c r="F420">
        <v>2690</v>
      </c>
      <c r="G420" s="10">
        <v>40875</v>
      </c>
    </row>
    <row r="421" spans="1:7" x14ac:dyDescent="0.25">
      <c r="A421">
        <v>1821</v>
      </c>
      <c r="B421" s="10">
        <v>219148</v>
      </c>
      <c r="C421" s="10">
        <v>40291</v>
      </c>
      <c r="D421" s="10" t="s">
        <v>301</v>
      </c>
      <c r="F421">
        <v>2691</v>
      </c>
      <c r="G421" s="10">
        <v>40875</v>
      </c>
    </row>
    <row r="422" spans="1:7" x14ac:dyDescent="0.25">
      <c r="A422">
        <v>2033</v>
      </c>
      <c r="B422" s="10">
        <v>36526</v>
      </c>
      <c r="C422" s="10">
        <v>40444</v>
      </c>
      <c r="D422" s="10" t="s">
        <v>563</v>
      </c>
      <c r="F422">
        <v>2692</v>
      </c>
      <c r="G422" s="10">
        <v>40875</v>
      </c>
    </row>
    <row r="423" spans="1:7" x14ac:dyDescent="0.25">
      <c r="A423">
        <v>2034</v>
      </c>
      <c r="B423" s="10">
        <v>39461</v>
      </c>
      <c r="C423" s="10">
        <v>40414</v>
      </c>
      <c r="D423" s="10" t="s">
        <v>298</v>
      </c>
      <c r="F423">
        <v>2707</v>
      </c>
      <c r="G423" s="10">
        <v>40875</v>
      </c>
    </row>
    <row r="424" spans="1:7" x14ac:dyDescent="0.25">
      <c r="A424">
        <v>2041</v>
      </c>
      <c r="B424" s="10">
        <v>36526</v>
      </c>
      <c r="C424" s="10">
        <v>40753</v>
      </c>
      <c r="D424" s="10" t="s">
        <v>563</v>
      </c>
      <c r="F424">
        <v>2716</v>
      </c>
      <c r="G424" s="10">
        <v>40875</v>
      </c>
    </row>
    <row r="425" spans="1:7" x14ac:dyDescent="0.25">
      <c r="A425">
        <v>2042</v>
      </c>
      <c r="B425" s="10">
        <v>36526</v>
      </c>
      <c r="C425" s="10">
        <v>40753</v>
      </c>
      <c r="D425" s="10" t="s">
        <v>563</v>
      </c>
      <c r="F425">
        <v>2728</v>
      </c>
      <c r="G425" s="10">
        <v>40875</v>
      </c>
    </row>
    <row r="426" spans="1:7" x14ac:dyDescent="0.25">
      <c r="A426">
        <v>2043</v>
      </c>
      <c r="B426" s="10">
        <v>36526</v>
      </c>
      <c r="C426" s="10">
        <v>40512</v>
      </c>
      <c r="D426" s="10" t="s">
        <v>563</v>
      </c>
      <c r="F426">
        <v>2729</v>
      </c>
      <c r="G426" s="10">
        <v>40875</v>
      </c>
    </row>
    <row r="427" spans="1:7" x14ac:dyDescent="0.25">
      <c r="A427">
        <v>2045</v>
      </c>
      <c r="B427" s="10">
        <v>39948</v>
      </c>
      <c r="C427" s="10">
        <v>40700</v>
      </c>
      <c r="D427" s="10" t="s">
        <v>564</v>
      </c>
      <c r="F427">
        <v>2730</v>
      </c>
      <c r="G427" s="10">
        <v>40875</v>
      </c>
    </row>
    <row r="428" spans="1:7" x14ac:dyDescent="0.25">
      <c r="A428">
        <v>2067</v>
      </c>
      <c r="B428" s="10">
        <v>39910</v>
      </c>
      <c r="C428" s="10">
        <v>40268</v>
      </c>
      <c r="D428" s="10" t="s">
        <v>564</v>
      </c>
      <c r="F428">
        <v>2731</v>
      </c>
      <c r="G428" s="10">
        <v>40875</v>
      </c>
    </row>
    <row r="429" spans="1:7" x14ac:dyDescent="0.25">
      <c r="A429">
        <v>2070</v>
      </c>
      <c r="B429" s="10">
        <v>39918</v>
      </c>
      <c r="C429" s="10">
        <v>40512</v>
      </c>
      <c r="D429" s="10" t="s">
        <v>564</v>
      </c>
      <c r="F429">
        <v>2733</v>
      </c>
      <c r="G429" s="10">
        <v>40702</v>
      </c>
    </row>
    <row r="430" spans="1:7" x14ac:dyDescent="0.25">
      <c r="A430">
        <v>2072</v>
      </c>
      <c r="B430" s="10">
        <v>39923</v>
      </c>
      <c r="C430" s="10">
        <v>40512</v>
      </c>
      <c r="D430" s="10" t="s">
        <v>564</v>
      </c>
      <c r="F430">
        <v>2740</v>
      </c>
      <c r="G430" s="10">
        <v>40875</v>
      </c>
    </row>
    <row r="431" spans="1:7" x14ac:dyDescent="0.25">
      <c r="A431">
        <v>2075</v>
      </c>
      <c r="B431" s="10">
        <v>36526</v>
      </c>
      <c r="C431" s="10">
        <v>40840</v>
      </c>
      <c r="D431" s="10" t="s">
        <v>563</v>
      </c>
      <c r="F431">
        <v>2751</v>
      </c>
      <c r="G431" s="10">
        <v>40875</v>
      </c>
    </row>
    <row r="432" spans="1:7" x14ac:dyDescent="0.25">
      <c r="A432">
        <v>2083</v>
      </c>
      <c r="B432" s="10">
        <v>39945</v>
      </c>
      <c r="C432" s="10">
        <v>40389</v>
      </c>
      <c r="D432" s="10" t="s">
        <v>297</v>
      </c>
      <c r="F432">
        <v>2762</v>
      </c>
      <c r="G432" s="10">
        <v>40875</v>
      </c>
    </row>
    <row r="433" spans="1:7" x14ac:dyDescent="0.25">
      <c r="A433">
        <v>2088</v>
      </c>
      <c r="B433" s="10">
        <v>36526</v>
      </c>
      <c r="C433" s="10">
        <v>40268</v>
      </c>
      <c r="D433" s="10" t="s">
        <v>563</v>
      </c>
      <c r="F433">
        <v>2765</v>
      </c>
      <c r="G433" s="10">
        <v>40875</v>
      </c>
    </row>
    <row r="434" spans="1:7" x14ac:dyDescent="0.25">
      <c r="A434">
        <v>2089</v>
      </c>
      <c r="B434" s="10">
        <v>36526</v>
      </c>
      <c r="C434" s="10">
        <v>40268</v>
      </c>
      <c r="D434" s="10" t="s">
        <v>563</v>
      </c>
      <c r="F434">
        <v>2767</v>
      </c>
      <c r="G434" s="10">
        <v>40875</v>
      </c>
    </row>
    <row r="435" spans="1:7" x14ac:dyDescent="0.25">
      <c r="A435">
        <v>2090</v>
      </c>
      <c r="B435" s="10">
        <v>36526</v>
      </c>
      <c r="C435" s="10">
        <v>40268</v>
      </c>
      <c r="D435" s="10" t="s">
        <v>563</v>
      </c>
      <c r="F435">
        <v>2778</v>
      </c>
      <c r="G435" s="10">
        <v>40875</v>
      </c>
    </row>
    <row r="436" spans="1:7" x14ac:dyDescent="0.25">
      <c r="A436">
        <v>2091</v>
      </c>
      <c r="B436" s="10">
        <v>36526</v>
      </c>
      <c r="C436" s="10">
        <v>40268</v>
      </c>
      <c r="D436" s="10" t="s">
        <v>563</v>
      </c>
      <c r="F436">
        <v>2807</v>
      </c>
      <c r="G436" s="10">
        <v>40875</v>
      </c>
    </row>
    <row r="437" spans="1:7" x14ac:dyDescent="0.25">
      <c r="A437">
        <v>2092</v>
      </c>
      <c r="B437" s="10">
        <v>36526</v>
      </c>
      <c r="C437" s="10">
        <v>40268</v>
      </c>
      <c r="D437" s="10" t="s">
        <v>563</v>
      </c>
      <c r="F437">
        <v>2837</v>
      </c>
      <c r="G437" s="10">
        <v>40875</v>
      </c>
    </row>
    <row r="438" spans="1:7" x14ac:dyDescent="0.25">
      <c r="A438">
        <v>2093</v>
      </c>
      <c r="B438" s="10">
        <v>39984</v>
      </c>
      <c r="C438" s="10">
        <v>40403</v>
      </c>
      <c r="D438" s="10" t="s">
        <v>564</v>
      </c>
      <c r="F438">
        <v>2842</v>
      </c>
      <c r="G438" s="10">
        <v>40875</v>
      </c>
    </row>
    <row r="439" spans="1:7" x14ac:dyDescent="0.25">
      <c r="A439">
        <v>2094</v>
      </c>
      <c r="B439" s="10">
        <v>36526</v>
      </c>
      <c r="C439" s="10">
        <v>40798</v>
      </c>
      <c r="D439" s="10" t="s">
        <v>563</v>
      </c>
      <c r="F439">
        <v>2843</v>
      </c>
      <c r="G439" s="10">
        <v>40875</v>
      </c>
    </row>
    <row r="440" spans="1:7" x14ac:dyDescent="0.25">
      <c r="A440">
        <v>2095</v>
      </c>
      <c r="B440" s="10">
        <v>36526</v>
      </c>
      <c r="C440" s="10">
        <v>40798</v>
      </c>
      <c r="D440" s="10" t="s">
        <v>563</v>
      </c>
      <c r="F440">
        <v>2844</v>
      </c>
      <c r="G440" s="10">
        <v>40875</v>
      </c>
    </row>
    <row r="441" spans="1:7" x14ac:dyDescent="0.25">
      <c r="A441">
        <v>2096</v>
      </c>
      <c r="B441" s="10">
        <v>36526</v>
      </c>
      <c r="C441" s="10">
        <v>40268</v>
      </c>
      <c r="D441" s="10" t="s">
        <v>563</v>
      </c>
      <c r="F441">
        <v>2845</v>
      </c>
      <c r="G441" s="10">
        <v>40875</v>
      </c>
    </row>
    <row r="442" spans="1:7" x14ac:dyDescent="0.25">
      <c r="A442">
        <v>2097</v>
      </c>
      <c r="B442" s="10">
        <v>36526</v>
      </c>
      <c r="C442" s="10">
        <v>40268</v>
      </c>
      <c r="D442" s="10" t="s">
        <v>563</v>
      </c>
      <c r="F442">
        <v>2848</v>
      </c>
      <c r="G442" s="10">
        <v>40875</v>
      </c>
    </row>
    <row r="443" spans="1:7" x14ac:dyDescent="0.25">
      <c r="A443">
        <v>2098</v>
      </c>
      <c r="B443" s="10">
        <v>39988</v>
      </c>
      <c r="C443" s="10">
        <v>40753</v>
      </c>
      <c r="D443" s="10" t="s">
        <v>564</v>
      </c>
      <c r="F443">
        <v>2852</v>
      </c>
      <c r="G443" s="10">
        <v>40875</v>
      </c>
    </row>
    <row r="444" spans="1:7" x14ac:dyDescent="0.25">
      <c r="A444">
        <v>2102</v>
      </c>
      <c r="B444" s="10">
        <v>36526</v>
      </c>
      <c r="C444" s="10">
        <v>40268</v>
      </c>
      <c r="D444" s="10" t="s">
        <v>563</v>
      </c>
      <c r="F444">
        <v>2853</v>
      </c>
      <c r="G444" s="10">
        <v>40875</v>
      </c>
    </row>
    <row r="445" spans="1:7" x14ac:dyDescent="0.25">
      <c r="A445">
        <v>2103</v>
      </c>
      <c r="B445" s="10">
        <v>36526</v>
      </c>
      <c r="C445" s="10">
        <v>40779</v>
      </c>
      <c r="D445" s="10" t="s">
        <v>563</v>
      </c>
      <c r="F445">
        <v>2862</v>
      </c>
      <c r="G445" s="10">
        <v>40875</v>
      </c>
    </row>
    <row r="446" spans="1:7" x14ac:dyDescent="0.25">
      <c r="A446">
        <v>2104</v>
      </c>
      <c r="B446" s="10">
        <v>36526</v>
      </c>
      <c r="C446" s="10">
        <v>40329</v>
      </c>
      <c r="D446" s="10" t="s">
        <v>563</v>
      </c>
      <c r="F446">
        <v>2878</v>
      </c>
      <c r="G446" s="10">
        <v>40875</v>
      </c>
    </row>
    <row r="447" spans="1:7" x14ac:dyDescent="0.25">
      <c r="A447">
        <v>2105</v>
      </c>
      <c r="B447" s="10">
        <v>36526</v>
      </c>
      <c r="C447" s="10">
        <v>40268</v>
      </c>
      <c r="D447" s="10" t="s">
        <v>563</v>
      </c>
      <c r="F447">
        <v>2879</v>
      </c>
      <c r="G447" s="10">
        <v>40875</v>
      </c>
    </row>
    <row r="448" spans="1:7" x14ac:dyDescent="0.25">
      <c r="A448">
        <v>2106</v>
      </c>
      <c r="B448" s="10">
        <v>36526</v>
      </c>
      <c r="C448" s="10">
        <v>40359</v>
      </c>
      <c r="D448" s="10" t="s">
        <v>563</v>
      </c>
      <c r="F448">
        <v>2880</v>
      </c>
      <c r="G448" s="10">
        <v>40875</v>
      </c>
    </row>
    <row r="449" spans="1:7" x14ac:dyDescent="0.25">
      <c r="A449">
        <v>2109</v>
      </c>
      <c r="B449" s="10">
        <v>39979</v>
      </c>
      <c r="C449" s="10">
        <v>40847</v>
      </c>
      <c r="D449" s="10" t="s">
        <v>564</v>
      </c>
      <c r="F449">
        <v>2881</v>
      </c>
      <c r="G449" s="10">
        <v>40875</v>
      </c>
    </row>
    <row r="450" spans="1:7" x14ac:dyDescent="0.25">
      <c r="A450">
        <v>2113</v>
      </c>
      <c r="B450" s="10">
        <v>39983</v>
      </c>
      <c r="C450" s="10">
        <v>40753</v>
      </c>
      <c r="D450" s="10" t="s">
        <v>564</v>
      </c>
      <c r="F450">
        <v>2882</v>
      </c>
      <c r="G450" s="10">
        <v>40875</v>
      </c>
    </row>
    <row r="451" spans="1:7" x14ac:dyDescent="0.25">
      <c r="A451">
        <v>2114</v>
      </c>
      <c r="B451" s="10">
        <v>39987</v>
      </c>
      <c r="C451" s="10">
        <v>40268</v>
      </c>
      <c r="D451" s="10" t="s">
        <v>564</v>
      </c>
      <c r="F451">
        <v>2883</v>
      </c>
      <c r="G451" s="10">
        <v>40875</v>
      </c>
    </row>
    <row r="452" spans="1:7" x14ac:dyDescent="0.25">
      <c r="A452">
        <v>2115</v>
      </c>
      <c r="B452" s="10">
        <v>40007</v>
      </c>
      <c r="C452" s="10">
        <v>40389</v>
      </c>
      <c r="D452" s="10" t="s">
        <v>297</v>
      </c>
      <c r="F452">
        <v>2884</v>
      </c>
      <c r="G452" s="10">
        <v>40875</v>
      </c>
    </row>
    <row r="453" spans="1:7" x14ac:dyDescent="0.25">
      <c r="A453">
        <v>2125</v>
      </c>
      <c r="B453" s="10">
        <v>40660</v>
      </c>
      <c r="C453" s="10">
        <v>40660</v>
      </c>
      <c r="D453" s="10" t="s">
        <v>301</v>
      </c>
      <c r="F453">
        <v>2885</v>
      </c>
      <c r="G453" s="10">
        <v>40875</v>
      </c>
    </row>
    <row r="454" spans="1:7" x14ac:dyDescent="0.25">
      <c r="A454">
        <v>2130</v>
      </c>
      <c r="B454" s="10">
        <v>36526</v>
      </c>
      <c r="C454" s="10">
        <v>40329</v>
      </c>
      <c r="D454" s="10" t="s">
        <v>563</v>
      </c>
      <c r="F454">
        <v>2886</v>
      </c>
      <c r="G454" s="10">
        <v>40875</v>
      </c>
    </row>
    <row r="455" spans="1:7" x14ac:dyDescent="0.25">
      <c r="A455">
        <v>2131</v>
      </c>
      <c r="B455" s="10">
        <v>36526</v>
      </c>
      <c r="C455" s="10">
        <v>40816</v>
      </c>
      <c r="D455" s="10" t="s">
        <v>563</v>
      </c>
      <c r="F455">
        <v>2930</v>
      </c>
      <c r="G455" s="10">
        <v>40875</v>
      </c>
    </row>
    <row r="456" spans="1:7" x14ac:dyDescent="0.25">
      <c r="A456">
        <v>2132</v>
      </c>
      <c r="B456" s="10">
        <v>39994</v>
      </c>
      <c r="C456" s="10">
        <v>40753</v>
      </c>
      <c r="D456" s="10" t="s">
        <v>564</v>
      </c>
      <c r="F456">
        <v>2951</v>
      </c>
      <c r="G456" s="10">
        <v>40875</v>
      </c>
    </row>
    <row r="457" spans="1:7" x14ac:dyDescent="0.25">
      <c r="A457">
        <v>2143</v>
      </c>
      <c r="B457" s="10">
        <v>36526</v>
      </c>
      <c r="C457" s="10">
        <v>40268</v>
      </c>
      <c r="D457" s="10" t="s">
        <v>563</v>
      </c>
      <c r="F457">
        <v>3008</v>
      </c>
      <c r="G457" s="10">
        <v>40875</v>
      </c>
    </row>
    <row r="458" spans="1:7" x14ac:dyDescent="0.25">
      <c r="A458">
        <v>2144</v>
      </c>
      <c r="B458" s="10">
        <v>36526</v>
      </c>
      <c r="C458" s="10">
        <v>40840</v>
      </c>
      <c r="D458" s="10" t="s">
        <v>563</v>
      </c>
      <c r="F458">
        <v>3009</v>
      </c>
      <c r="G458" s="10">
        <v>40875</v>
      </c>
    </row>
    <row r="459" spans="1:7" x14ac:dyDescent="0.25">
      <c r="A459">
        <v>2145</v>
      </c>
      <c r="B459" s="10">
        <v>36526</v>
      </c>
      <c r="C459" s="10">
        <v>40451</v>
      </c>
      <c r="D459" s="10" t="s">
        <v>563</v>
      </c>
      <c r="F459">
        <v>3010</v>
      </c>
      <c r="G459" s="10">
        <v>40875</v>
      </c>
    </row>
    <row r="460" spans="1:7" x14ac:dyDescent="0.25">
      <c r="A460">
        <v>2147</v>
      </c>
      <c r="B460" s="10">
        <v>36526</v>
      </c>
      <c r="C460" s="10">
        <v>40291</v>
      </c>
      <c r="D460" s="10" t="s">
        <v>563</v>
      </c>
      <c r="F460">
        <v>3059</v>
      </c>
      <c r="G460" s="10">
        <v>40875</v>
      </c>
    </row>
    <row r="461" spans="1:7" x14ac:dyDescent="0.25">
      <c r="A461">
        <v>2148</v>
      </c>
      <c r="B461" s="10">
        <v>40014</v>
      </c>
      <c r="C461" s="10">
        <v>40626</v>
      </c>
      <c r="D461" s="10" t="s">
        <v>564</v>
      </c>
      <c r="F461">
        <v>3060</v>
      </c>
      <c r="G461" s="10">
        <v>40875</v>
      </c>
    </row>
    <row r="462" spans="1:7" x14ac:dyDescent="0.25">
      <c r="A462">
        <v>2149</v>
      </c>
      <c r="B462" s="10">
        <v>36526</v>
      </c>
      <c r="C462" s="10">
        <v>40840</v>
      </c>
      <c r="D462" s="10" t="s">
        <v>563</v>
      </c>
      <c r="F462">
        <v>3061</v>
      </c>
      <c r="G462" s="10">
        <v>40875</v>
      </c>
    </row>
    <row r="463" spans="1:7" x14ac:dyDescent="0.25">
      <c r="A463">
        <v>2150</v>
      </c>
      <c r="B463" s="10">
        <v>36526</v>
      </c>
      <c r="C463" s="10">
        <v>40840</v>
      </c>
      <c r="D463" s="10" t="s">
        <v>563</v>
      </c>
      <c r="F463">
        <v>3120</v>
      </c>
      <c r="G463" s="10">
        <v>40875</v>
      </c>
    </row>
    <row r="464" spans="1:7" x14ac:dyDescent="0.25">
      <c r="A464">
        <v>2151</v>
      </c>
      <c r="B464" s="10">
        <v>36526</v>
      </c>
      <c r="C464" s="10">
        <v>40840</v>
      </c>
      <c r="D464" s="10" t="s">
        <v>563</v>
      </c>
      <c r="F464">
        <v>3121</v>
      </c>
      <c r="G464" s="10">
        <v>40875</v>
      </c>
    </row>
    <row r="465" spans="1:7" x14ac:dyDescent="0.25">
      <c r="A465">
        <v>2152</v>
      </c>
      <c r="B465" s="10">
        <v>36526</v>
      </c>
      <c r="C465" s="10">
        <v>40840</v>
      </c>
      <c r="D465" s="10" t="s">
        <v>563</v>
      </c>
      <c r="F465">
        <v>3122</v>
      </c>
      <c r="G465" s="10">
        <v>40875</v>
      </c>
    </row>
    <row r="466" spans="1:7" x14ac:dyDescent="0.25">
      <c r="A466">
        <v>2153</v>
      </c>
      <c r="B466" s="10">
        <v>36526</v>
      </c>
      <c r="C466" s="10">
        <v>40840</v>
      </c>
      <c r="D466" s="10" t="s">
        <v>563</v>
      </c>
      <c r="F466">
        <v>3123</v>
      </c>
      <c r="G466" s="10">
        <v>40875</v>
      </c>
    </row>
    <row r="467" spans="1:7" x14ac:dyDescent="0.25">
      <c r="A467">
        <v>2154</v>
      </c>
      <c r="B467" s="10">
        <v>36526</v>
      </c>
      <c r="C467" s="10">
        <v>40840</v>
      </c>
      <c r="D467" s="10" t="s">
        <v>563</v>
      </c>
      <c r="F467">
        <v>3147</v>
      </c>
      <c r="G467" s="10">
        <v>40875</v>
      </c>
    </row>
    <row r="468" spans="1:7" x14ac:dyDescent="0.25">
      <c r="A468">
        <v>2155</v>
      </c>
      <c r="B468" s="10">
        <v>36526</v>
      </c>
      <c r="C468" s="10">
        <v>40840</v>
      </c>
      <c r="D468" s="10" t="s">
        <v>563</v>
      </c>
      <c r="F468">
        <v>3148</v>
      </c>
      <c r="G468" s="10">
        <v>40875</v>
      </c>
    </row>
    <row r="469" spans="1:7" x14ac:dyDescent="0.25">
      <c r="A469">
        <v>2156</v>
      </c>
      <c r="B469" s="10">
        <v>36526</v>
      </c>
      <c r="C469" s="10">
        <v>40840</v>
      </c>
      <c r="D469" s="10" t="s">
        <v>563</v>
      </c>
      <c r="F469">
        <v>3282</v>
      </c>
      <c r="G469" s="10">
        <v>40875</v>
      </c>
    </row>
    <row r="470" spans="1:7" x14ac:dyDescent="0.25">
      <c r="A470">
        <v>2157</v>
      </c>
      <c r="B470" s="10">
        <v>36526</v>
      </c>
      <c r="C470" s="10">
        <v>40840</v>
      </c>
      <c r="D470" s="10" t="s">
        <v>563</v>
      </c>
      <c r="F470">
        <v>3283</v>
      </c>
      <c r="G470" s="10">
        <v>40875</v>
      </c>
    </row>
    <row r="471" spans="1:7" x14ac:dyDescent="0.25">
      <c r="A471">
        <v>2158</v>
      </c>
      <c r="B471" s="10">
        <v>40004</v>
      </c>
      <c r="C471" s="10">
        <v>40268</v>
      </c>
      <c r="D471" s="10" t="s">
        <v>564</v>
      </c>
      <c r="F471">
        <v>3387</v>
      </c>
      <c r="G471" s="10">
        <v>40875</v>
      </c>
    </row>
    <row r="472" spans="1:7" x14ac:dyDescent="0.25">
      <c r="A472">
        <v>2159</v>
      </c>
      <c r="B472" s="10">
        <v>36526</v>
      </c>
      <c r="C472" s="10">
        <v>40291</v>
      </c>
      <c r="D472" s="10" t="s">
        <v>563</v>
      </c>
      <c r="F472">
        <v>3417</v>
      </c>
      <c r="G472" s="10">
        <v>40875</v>
      </c>
    </row>
    <row r="473" spans="1:7" x14ac:dyDescent="0.25">
      <c r="A473">
        <v>2160</v>
      </c>
      <c r="B473" s="10">
        <v>36526</v>
      </c>
      <c r="C473" s="10">
        <v>40291</v>
      </c>
      <c r="D473" s="10" t="s">
        <v>563</v>
      </c>
      <c r="F473">
        <v>3418</v>
      </c>
      <c r="G473" s="10">
        <v>40875</v>
      </c>
    </row>
    <row r="474" spans="1:7" x14ac:dyDescent="0.25">
      <c r="A474">
        <v>2161</v>
      </c>
      <c r="B474" s="10">
        <v>36526</v>
      </c>
      <c r="C474" s="10">
        <v>40291</v>
      </c>
      <c r="D474" s="10" t="s">
        <v>563</v>
      </c>
      <c r="F474">
        <v>3419</v>
      </c>
      <c r="G474" s="10">
        <v>40875</v>
      </c>
    </row>
    <row r="475" spans="1:7" x14ac:dyDescent="0.25">
      <c r="A475">
        <v>2162</v>
      </c>
      <c r="B475" s="10">
        <v>40011</v>
      </c>
      <c r="C475" s="10">
        <v>40268</v>
      </c>
      <c r="D475" s="10" t="s">
        <v>564</v>
      </c>
      <c r="F475">
        <v>3441</v>
      </c>
      <c r="G475" s="10">
        <v>40875</v>
      </c>
    </row>
    <row r="476" spans="1:7" x14ac:dyDescent="0.25">
      <c r="A476">
        <v>2163</v>
      </c>
      <c r="B476" s="10">
        <v>36526</v>
      </c>
      <c r="C476" s="10">
        <v>40840</v>
      </c>
      <c r="D476" s="10" t="s">
        <v>563</v>
      </c>
      <c r="F476">
        <v>3443</v>
      </c>
      <c r="G476" s="10">
        <v>40875</v>
      </c>
    </row>
    <row r="477" spans="1:7" x14ac:dyDescent="0.25">
      <c r="A477">
        <v>2166</v>
      </c>
      <c r="B477" s="10">
        <v>40014</v>
      </c>
      <c r="C477" s="10">
        <v>40574</v>
      </c>
      <c r="D477" s="10" t="s">
        <v>564</v>
      </c>
      <c r="F477">
        <v>3444</v>
      </c>
      <c r="G477" s="10">
        <v>40875</v>
      </c>
    </row>
    <row r="478" spans="1:7" x14ac:dyDescent="0.25">
      <c r="A478">
        <v>2167</v>
      </c>
      <c r="B478" s="10">
        <v>40014</v>
      </c>
      <c r="C478" s="10">
        <v>40574</v>
      </c>
      <c r="D478" s="10" t="s">
        <v>564</v>
      </c>
      <c r="F478">
        <v>3445</v>
      </c>
      <c r="G478" s="10">
        <v>40875</v>
      </c>
    </row>
    <row r="479" spans="1:7" x14ac:dyDescent="0.25">
      <c r="A479">
        <v>2168</v>
      </c>
      <c r="B479" s="10">
        <v>40035</v>
      </c>
      <c r="C479" s="10">
        <v>40291</v>
      </c>
      <c r="D479" s="10" t="s">
        <v>302</v>
      </c>
      <c r="F479">
        <v>3446</v>
      </c>
      <c r="G479" s="10">
        <v>40875</v>
      </c>
    </row>
    <row r="480" spans="1:7" x14ac:dyDescent="0.25">
      <c r="A480">
        <v>2173</v>
      </c>
      <c r="B480" s="10">
        <v>36526</v>
      </c>
      <c r="C480" s="10">
        <v>40414</v>
      </c>
      <c r="D480" s="10" t="s">
        <v>563</v>
      </c>
      <c r="F480">
        <v>3447</v>
      </c>
      <c r="G480" s="10">
        <v>40875</v>
      </c>
    </row>
    <row r="481" spans="1:7" x14ac:dyDescent="0.25">
      <c r="A481">
        <v>2178</v>
      </c>
      <c r="B481" s="10">
        <v>36526</v>
      </c>
      <c r="C481" s="10">
        <v>40480</v>
      </c>
      <c r="D481" s="10" t="s">
        <v>563</v>
      </c>
      <c r="F481">
        <v>3448</v>
      </c>
      <c r="G481" s="10">
        <v>40875</v>
      </c>
    </row>
    <row r="482" spans="1:7" x14ac:dyDescent="0.25">
      <c r="A482">
        <v>2179</v>
      </c>
      <c r="B482" s="10">
        <v>40023</v>
      </c>
      <c r="C482" s="10">
        <v>40268</v>
      </c>
      <c r="D482" s="10" t="s">
        <v>564</v>
      </c>
      <c r="F482">
        <v>3465</v>
      </c>
      <c r="G482" s="10">
        <v>40875</v>
      </c>
    </row>
    <row r="483" spans="1:7" x14ac:dyDescent="0.25">
      <c r="A483">
        <v>2182</v>
      </c>
      <c r="B483" s="10">
        <v>40052</v>
      </c>
      <c r="C483" s="10">
        <v>40268</v>
      </c>
      <c r="D483" s="10" t="s">
        <v>564</v>
      </c>
      <c r="F483">
        <v>3466</v>
      </c>
      <c r="G483" s="10">
        <v>40875</v>
      </c>
    </row>
    <row r="484" spans="1:7" x14ac:dyDescent="0.25">
      <c r="A484">
        <v>2190</v>
      </c>
      <c r="B484" s="10">
        <v>40025</v>
      </c>
      <c r="C484" s="10">
        <v>40862</v>
      </c>
      <c r="D484" s="10" t="s">
        <v>296</v>
      </c>
      <c r="F484">
        <v>3467</v>
      </c>
      <c r="G484" s="10">
        <v>40875</v>
      </c>
    </row>
    <row r="485" spans="1:7" x14ac:dyDescent="0.25">
      <c r="A485">
        <v>2192</v>
      </c>
      <c r="B485" s="10">
        <v>40024</v>
      </c>
      <c r="C485" s="10">
        <v>40473</v>
      </c>
      <c r="D485" s="10" t="s">
        <v>564</v>
      </c>
      <c r="F485">
        <v>3475</v>
      </c>
      <c r="G485" s="10">
        <v>40875</v>
      </c>
    </row>
    <row r="486" spans="1:7" x14ac:dyDescent="0.25">
      <c r="A486">
        <v>2197</v>
      </c>
      <c r="B486" s="10">
        <v>40142</v>
      </c>
      <c r="C486" s="10">
        <v>40574</v>
      </c>
      <c r="D486" s="10" t="s">
        <v>564</v>
      </c>
      <c r="F486">
        <v>3476</v>
      </c>
      <c r="G486" s="10">
        <v>40875</v>
      </c>
    </row>
    <row r="487" spans="1:7" x14ac:dyDescent="0.25">
      <c r="A487">
        <v>2212</v>
      </c>
      <c r="B487" s="10">
        <v>219148</v>
      </c>
      <c r="C487" s="10">
        <v>40268</v>
      </c>
      <c r="D487" s="10" t="s">
        <v>299</v>
      </c>
      <c r="F487">
        <v>3477</v>
      </c>
      <c r="G487" s="10">
        <v>40875</v>
      </c>
    </row>
    <row r="488" spans="1:7" x14ac:dyDescent="0.25">
      <c r="A488">
        <v>2214</v>
      </c>
      <c r="B488" s="10">
        <v>40037</v>
      </c>
      <c r="C488" s="10">
        <v>40858</v>
      </c>
      <c r="D488" s="10" t="s">
        <v>296</v>
      </c>
      <c r="F488">
        <v>3478</v>
      </c>
      <c r="G488" s="10">
        <v>40875</v>
      </c>
    </row>
    <row r="489" spans="1:7" x14ac:dyDescent="0.25">
      <c r="A489">
        <v>2215</v>
      </c>
      <c r="B489" s="10">
        <v>36526</v>
      </c>
      <c r="C489" s="10">
        <v>40268</v>
      </c>
      <c r="D489" s="10" t="s">
        <v>563</v>
      </c>
      <c r="F489">
        <v>3479</v>
      </c>
      <c r="G489" s="10">
        <v>40875</v>
      </c>
    </row>
    <row r="490" spans="1:7" x14ac:dyDescent="0.25">
      <c r="A490">
        <v>2217</v>
      </c>
      <c r="B490" s="10">
        <v>40043</v>
      </c>
      <c r="C490" s="10">
        <v>40268</v>
      </c>
      <c r="D490" s="10" t="s">
        <v>564</v>
      </c>
      <c r="F490">
        <v>3480</v>
      </c>
      <c r="G490" s="10">
        <v>40875</v>
      </c>
    </row>
    <row r="491" spans="1:7" x14ac:dyDescent="0.25">
      <c r="A491">
        <v>2218</v>
      </c>
      <c r="B491" s="10">
        <v>40043</v>
      </c>
      <c r="C491" s="10">
        <v>40512</v>
      </c>
      <c r="D491" s="10" t="s">
        <v>564</v>
      </c>
      <c r="F491">
        <v>3481</v>
      </c>
      <c r="G491" s="10">
        <v>40875</v>
      </c>
    </row>
    <row r="492" spans="1:7" x14ac:dyDescent="0.25">
      <c r="A492">
        <v>2219</v>
      </c>
      <c r="B492" s="10">
        <v>36526</v>
      </c>
      <c r="C492" s="10">
        <v>40268</v>
      </c>
      <c r="D492" s="10" t="s">
        <v>563</v>
      </c>
      <c r="F492">
        <v>3482</v>
      </c>
      <c r="G492" s="10">
        <v>40875</v>
      </c>
    </row>
    <row r="493" spans="1:7" x14ac:dyDescent="0.25">
      <c r="A493">
        <v>2222</v>
      </c>
      <c r="B493" s="10">
        <v>40063</v>
      </c>
      <c r="C493" s="10">
        <v>40389</v>
      </c>
      <c r="D493" s="10" t="s">
        <v>297</v>
      </c>
      <c r="F493">
        <v>3488</v>
      </c>
      <c r="G493" s="10">
        <v>40875</v>
      </c>
    </row>
    <row r="494" spans="1:7" x14ac:dyDescent="0.25">
      <c r="A494">
        <v>2223</v>
      </c>
      <c r="B494" s="10">
        <v>36526</v>
      </c>
      <c r="C494" s="10">
        <v>40574</v>
      </c>
      <c r="D494" s="10" t="s">
        <v>563</v>
      </c>
      <c r="F494">
        <v>3489</v>
      </c>
      <c r="G494" s="10">
        <v>40875</v>
      </c>
    </row>
    <row r="495" spans="1:7" x14ac:dyDescent="0.25">
      <c r="A495">
        <v>2224</v>
      </c>
      <c r="B495" s="10">
        <v>36526</v>
      </c>
      <c r="C495" s="10">
        <v>40574</v>
      </c>
      <c r="D495" s="10" t="s">
        <v>563</v>
      </c>
      <c r="F495">
        <v>3495</v>
      </c>
      <c r="G495" s="10">
        <v>40875</v>
      </c>
    </row>
    <row r="496" spans="1:7" x14ac:dyDescent="0.25">
      <c r="A496">
        <v>2225</v>
      </c>
      <c r="B496" s="10">
        <v>36526</v>
      </c>
      <c r="C496" s="10">
        <v>40574</v>
      </c>
      <c r="D496" s="10" t="s">
        <v>563</v>
      </c>
      <c r="F496">
        <v>3496</v>
      </c>
      <c r="G496" s="10">
        <v>40875</v>
      </c>
    </row>
    <row r="497" spans="1:7" x14ac:dyDescent="0.25">
      <c r="A497">
        <v>2226</v>
      </c>
      <c r="B497" s="10">
        <v>36526</v>
      </c>
      <c r="C497" s="10">
        <v>40574</v>
      </c>
      <c r="D497" s="10" t="s">
        <v>563</v>
      </c>
      <c r="F497">
        <v>3497</v>
      </c>
      <c r="G497" s="10">
        <v>40875</v>
      </c>
    </row>
    <row r="498" spans="1:7" x14ac:dyDescent="0.25">
      <c r="A498">
        <v>2227</v>
      </c>
      <c r="B498" s="10">
        <v>36526</v>
      </c>
      <c r="C498" s="10">
        <v>40574</v>
      </c>
      <c r="D498" s="10" t="s">
        <v>563</v>
      </c>
      <c r="F498">
        <v>3514</v>
      </c>
      <c r="G498" s="10">
        <v>40875</v>
      </c>
    </row>
    <row r="499" spans="1:7" x14ac:dyDescent="0.25">
      <c r="A499">
        <v>2229</v>
      </c>
      <c r="B499" s="10">
        <v>36526</v>
      </c>
      <c r="C499" s="10">
        <v>40473</v>
      </c>
      <c r="D499" s="10" t="s">
        <v>563</v>
      </c>
      <c r="F499">
        <v>3519</v>
      </c>
      <c r="G499" s="10">
        <v>40875</v>
      </c>
    </row>
    <row r="500" spans="1:7" x14ac:dyDescent="0.25">
      <c r="A500">
        <v>2231</v>
      </c>
      <c r="B500" s="10">
        <v>36526</v>
      </c>
      <c r="C500" s="10">
        <v>40473</v>
      </c>
      <c r="D500" s="10" t="s">
        <v>563</v>
      </c>
      <c r="F500">
        <v>3520</v>
      </c>
      <c r="G500" s="10">
        <v>40875</v>
      </c>
    </row>
    <row r="501" spans="1:7" x14ac:dyDescent="0.25">
      <c r="A501">
        <v>2232</v>
      </c>
      <c r="B501" s="10">
        <v>36526</v>
      </c>
      <c r="C501" s="10">
        <v>40473</v>
      </c>
      <c r="D501" s="10" t="s">
        <v>563</v>
      </c>
      <c r="F501">
        <v>3521</v>
      </c>
      <c r="G501" s="10">
        <v>40875</v>
      </c>
    </row>
    <row r="502" spans="1:7" x14ac:dyDescent="0.25">
      <c r="A502">
        <v>2233</v>
      </c>
      <c r="B502" s="10">
        <v>36526</v>
      </c>
      <c r="C502" s="10">
        <v>40473</v>
      </c>
      <c r="D502" s="10" t="s">
        <v>563</v>
      </c>
      <c r="F502">
        <v>3522</v>
      </c>
      <c r="G502" s="10">
        <v>40875</v>
      </c>
    </row>
    <row r="503" spans="1:7" x14ac:dyDescent="0.25">
      <c r="A503">
        <v>2235</v>
      </c>
      <c r="B503" s="10">
        <v>40052</v>
      </c>
      <c r="C503" s="10">
        <v>40291</v>
      </c>
      <c r="D503" s="10" t="s">
        <v>564</v>
      </c>
      <c r="F503">
        <v>3523</v>
      </c>
      <c r="G503" s="10">
        <v>40875</v>
      </c>
    </row>
    <row r="504" spans="1:7" x14ac:dyDescent="0.25">
      <c r="A504">
        <v>2238</v>
      </c>
      <c r="B504" s="10">
        <v>40056</v>
      </c>
      <c r="C504" s="10">
        <v>40694</v>
      </c>
      <c r="D504" s="10" t="s">
        <v>564</v>
      </c>
      <c r="F504">
        <v>3524</v>
      </c>
      <c r="G504" s="10">
        <v>40875</v>
      </c>
    </row>
    <row r="505" spans="1:7" x14ac:dyDescent="0.25">
      <c r="A505">
        <v>2239</v>
      </c>
      <c r="B505" s="10">
        <v>36526</v>
      </c>
      <c r="C505" s="10">
        <v>40473</v>
      </c>
      <c r="D505" s="10" t="s">
        <v>563</v>
      </c>
      <c r="F505">
        <v>3525</v>
      </c>
      <c r="G505" s="10">
        <v>40875</v>
      </c>
    </row>
    <row r="506" spans="1:7" x14ac:dyDescent="0.25">
      <c r="A506">
        <v>2240</v>
      </c>
      <c r="B506" s="10">
        <v>36526</v>
      </c>
      <c r="C506" s="10">
        <v>40473</v>
      </c>
      <c r="D506" s="10" t="s">
        <v>563</v>
      </c>
      <c r="F506">
        <v>3526</v>
      </c>
      <c r="G506" s="10">
        <v>40875</v>
      </c>
    </row>
    <row r="507" spans="1:7" x14ac:dyDescent="0.25">
      <c r="A507">
        <v>2241</v>
      </c>
      <c r="B507" s="10">
        <v>36526</v>
      </c>
      <c r="C507" s="10">
        <v>40329</v>
      </c>
      <c r="D507" s="10" t="s">
        <v>563</v>
      </c>
      <c r="F507">
        <v>3554</v>
      </c>
      <c r="G507" s="10">
        <v>40875</v>
      </c>
    </row>
    <row r="508" spans="1:7" x14ac:dyDescent="0.25">
      <c r="A508">
        <v>2242</v>
      </c>
      <c r="B508" s="10">
        <v>36526</v>
      </c>
      <c r="C508" s="10">
        <v>40473</v>
      </c>
      <c r="D508" s="10" t="s">
        <v>563</v>
      </c>
      <c r="F508">
        <v>3555</v>
      </c>
      <c r="G508" s="10">
        <v>40875</v>
      </c>
    </row>
    <row r="509" spans="1:7" x14ac:dyDescent="0.25">
      <c r="A509">
        <v>2243</v>
      </c>
      <c r="B509" s="10">
        <v>36526</v>
      </c>
      <c r="C509" s="10">
        <v>40840</v>
      </c>
      <c r="D509" s="10" t="s">
        <v>563</v>
      </c>
      <c r="F509">
        <v>3565</v>
      </c>
      <c r="G509" s="10">
        <v>40875</v>
      </c>
    </row>
    <row r="510" spans="1:7" x14ac:dyDescent="0.25">
      <c r="A510">
        <v>2244</v>
      </c>
      <c r="B510" s="10">
        <v>40053</v>
      </c>
      <c r="C510" s="10">
        <v>40816</v>
      </c>
      <c r="D510" s="10" t="s">
        <v>564</v>
      </c>
      <c r="F510">
        <v>3566</v>
      </c>
      <c r="G510" s="10">
        <v>40875</v>
      </c>
    </row>
    <row r="511" spans="1:7" x14ac:dyDescent="0.25">
      <c r="A511">
        <v>2245</v>
      </c>
      <c r="B511" s="10">
        <v>40053</v>
      </c>
      <c r="C511" s="10">
        <v>40617</v>
      </c>
      <c r="D511" s="10" t="s">
        <v>564</v>
      </c>
      <c r="F511">
        <v>3568</v>
      </c>
      <c r="G511" s="10">
        <v>40875</v>
      </c>
    </row>
    <row r="512" spans="1:7" x14ac:dyDescent="0.25">
      <c r="A512">
        <v>2249</v>
      </c>
      <c r="B512" s="10">
        <v>40066</v>
      </c>
      <c r="C512" s="10">
        <v>40291</v>
      </c>
      <c r="D512" s="10" t="s">
        <v>302</v>
      </c>
      <c r="F512">
        <v>3576</v>
      </c>
      <c r="G512" s="10">
        <v>40875</v>
      </c>
    </row>
    <row r="513" spans="1:7" x14ac:dyDescent="0.25">
      <c r="A513">
        <v>2251</v>
      </c>
      <c r="B513" s="10">
        <v>36526</v>
      </c>
      <c r="C513" s="10">
        <v>40626</v>
      </c>
      <c r="D513" s="10" t="s">
        <v>563</v>
      </c>
      <c r="F513">
        <v>3577</v>
      </c>
      <c r="G513" s="10">
        <v>40875</v>
      </c>
    </row>
    <row r="514" spans="1:7" x14ac:dyDescent="0.25">
      <c r="A514">
        <v>2257</v>
      </c>
      <c r="B514" s="10">
        <v>36526</v>
      </c>
      <c r="C514" s="10">
        <v>40329</v>
      </c>
      <c r="D514" s="10" t="s">
        <v>563</v>
      </c>
      <c r="F514">
        <v>3578</v>
      </c>
      <c r="G514" s="10">
        <v>40875</v>
      </c>
    </row>
    <row r="515" spans="1:7" x14ac:dyDescent="0.25">
      <c r="A515">
        <v>2258</v>
      </c>
      <c r="B515" s="10">
        <v>36526</v>
      </c>
      <c r="C515" s="10">
        <v>40473</v>
      </c>
      <c r="D515" s="10" t="s">
        <v>563</v>
      </c>
      <c r="F515">
        <v>3579</v>
      </c>
      <c r="G515" s="10">
        <v>40875</v>
      </c>
    </row>
    <row r="516" spans="1:7" x14ac:dyDescent="0.25">
      <c r="A516">
        <v>2259</v>
      </c>
      <c r="B516" s="10">
        <v>36526</v>
      </c>
      <c r="C516" s="10">
        <v>40473</v>
      </c>
      <c r="D516" s="10" t="s">
        <v>563</v>
      </c>
      <c r="F516">
        <v>3580</v>
      </c>
      <c r="G516" s="10">
        <v>40875</v>
      </c>
    </row>
    <row r="517" spans="1:7" x14ac:dyDescent="0.25">
      <c r="A517">
        <v>2260</v>
      </c>
      <c r="B517" s="10">
        <v>36526</v>
      </c>
      <c r="C517" s="10">
        <v>40473</v>
      </c>
      <c r="D517" s="10" t="s">
        <v>563</v>
      </c>
      <c r="F517">
        <v>3581</v>
      </c>
      <c r="G517" s="10">
        <v>40875</v>
      </c>
    </row>
    <row r="518" spans="1:7" x14ac:dyDescent="0.25">
      <c r="A518">
        <v>2261</v>
      </c>
      <c r="B518" s="10">
        <v>36526</v>
      </c>
      <c r="C518" s="10">
        <v>40268</v>
      </c>
      <c r="D518" s="10" t="s">
        <v>563</v>
      </c>
      <c r="F518">
        <v>3585</v>
      </c>
      <c r="G518" s="10">
        <v>40875</v>
      </c>
    </row>
    <row r="519" spans="1:7" x14ac:dyDescent="0.25">
      <c r="A519">
        <v>2262</v>
      </c>
      <c r="B519" s="10">
        <v>36526</v>
      </c>
      <c r="C519" s="10">
        <v>40268</v>
      </c>
      <c r="D519" s="10" t="s">
        <v>563</v>
      </c>
      <c r="F519">
        <v>3586</v>
      </c>
      <c r="G519" s="10">
        <v>40875</v>
      </c>
    </row>
    <row r="520" spans="1:7" x14ac:dyDescent="0.25">
      <c r="A520">
        <v>2263</v>
      </c>
      <c r="B520" s="10">
        <v>36526</v>
      </c>
      <c r="C520" s="10">
        <v>40268</v>
      </c>
      <c r="D520" s="10" t="s">
        <v>563</v>
      </c>
      <c r="F520">
        <v>3587</v>
      </c>
      <c r="G520" s="10">
        <v>40875</v>
      </c>
    </row>
    <row r="521" spans="1:7" x14ac:dyDescent="0.25">
      <c r="A521">
        <v>2265</v>
      </c>
      <c r="B521" s="10">
        <v>36526</v>
      </c>
      <c r="C521" s="10">
        <v>40329</v>
      </c>
      <c r="D521" s="10" t="s">
        <v>563</v>
      </c>
      <c r="F521">
        <v>3591</v>
      </c>
      <c r="G521" s="10">
        <v>40875</v>
      </c>
    </row>
    <row r="522" spans="1:7" x14ac:dyDescent="0.25">
      <c r="A522">
        <v>2266</v>
      </c>
      <c r="B522" s="10">
        <v>40071</v>
      </c>
      <c r="C522" s="10">
        <v>40268</v>
      </c>
      <c r="D522" s="10" t="s">
        <v>564</v>
      </c>
      <c r="F522">
        <v>3592</v>
      </c>
      <c r="G522" s="10">
        <v>40875</v>
      </c>
    </row>
    <row r="523" spans="1:7" x14ac:dyDescent="0.25">
      <c r="A523">
        <v>2271</v>
      </c>
      <c r="B523" s="10">
        <v>40086</v>
      </c>
      <c r="C523" s="10">
        <v>40840</v>
      </c>
      <c r="D523" s="10" t="s">
        <v>564</v>
      </c>
      <c r="F523">
        <v>3593</v>
      </c>
      <c r="G523" s="10">
        <v>40875</v>
      </c>
    </row>
    <row r="524" spans="1:7" x14ac:dyDescent="0.25">
      <c r="A524">
        <v>2273</v>
      </c>
      <c r="B524" s="10">
        <v>40079</v>
      </c>
      <c r="C524" s="10">
        <v>40512</v>
      </c>
      <c r="D524" s="10" t="s">
        <v>564</v>
      </c>
      <c r="F524">
        <v>3631</v>
      </c>
      <c r="G524" s="10">
        <v>40875</v>
      </c>
    </row>
    <row r="525" spans="1:7" x14ac:dyDescent="0.25">
      <c r="A525">
        <v>2275</v>
      </c>
      <c r="B525" s="10">
        <v>36526</v>
      </c>
      <c r="C525" s="10">
        <v>40473</v>
      </c>
      <c r="D525" s="10" t="s">
        <v>563</v>
      </c>
      <c r="F525">
        <v>3632</v>
      </c>
      <c r="G525" s="10">
        <v>40875</v>
      </c>
    </row>
    <row r="526" spans="1:7" x14ac:dyDescent="0.25">
      <c r="A526">
        <v>2276</v>
      </c>
      <c r="B526" s="10">
        <v>36526</v>
      </c>
      <c r="C526" s="10">
        <v>40473</v>
      </c>
      <c r="D526" s="10" t="s">
        <v>563</v>
      </c>
      <c r="F526">
        <v>3633</v>
      </c>
      <c r="G526" s="10">
        <v>40875</v>
      </c>
    </row>
    <row r="527" spans="1:7" x14ac:dyDescent="0.25">
      <c r="A527">
        <v>2277</v>
      </c>
      <c r="B527" s="10">
        <v>36526</v>
      </c>
      <c r="C527" s="10">
        <v>40473</v>
      </c>
      <c r="D527" s="10" t="s">
        <v>563</v>
      </c>
      <c r="F527">
        <v>3675</v>
      </c>
      <c r="G527" s="10">
        <v>40716</v>
      </c>
    </row>
    <row r="528" spans="1:7" x14ac:dyDescent="0.25">
      <c r="A528">
        <v>2278</v>
      </c>
      <c r="B528" s="10">
        <v>40101</v>
      </c>
      <c r="C528" s="10">
        <v>40268</v>
      </c>
      <c r="D528" s="10" t="s">
        <v>303</v>
      </c>
      <c r="F528">
        <v>3685</v>
      </c>
      <c r="G528" s="10">
        <v>40875</v>
      </c>
    </row>
    <row r="529" spans="1:7" x14ac:dyDescent="0.25">
      <c r="A529">
        <v>2283</v>
      </c>
      <c r="B529" s="10">
        <v>40074</v>
      </c>
      <c r="C529" s="10">
        <v>40617</v>
      </c>
      <c r="D529" s="10" t="s">
        <v>564</v>
      </c>
      <c r="F529">
        <v>3771</v>
      </c>
      <c r="G529" s="10">
        <v>40875</v>
      </c>
    </row>
    <row r="530" spans="1:7" x14ac:dyDescent="0.25">
      <c r="A530">
        <v>2285</v>
      </c>
      <c r="B530" s="10">
        <v>40098</v>
      </c>
      <c r="C530" s="10">
        <v>40359</v>
      </c>
      <c r="D530" s="10" t="s">
        <v>302</v>
      </c>
      <c r="F530">
        <v>3792</v>
      </c>
      <c r="G530" s="10">
        <v>40875</v>
      </c>
    </row>
    <row r="531" spans="1:7" x14ac:dyDescent="0.25">
      <c r="A531">
        <v>2303</v>
      </c>
      <c r="B531" s="10">
        <v>219148</v>
      </c>
      <c r="C531" s="10">
        <v>40536</v>
      </c>
      <c r="D531" s="10" t="s">
        <v>301</v>
      </c>
      <c r="F531">
        <v>3793</v>
      </c>
      <c r="G531" s="10">
        <v>40875</v>
      </c>
    </row>
    <row r="532" spans="1:7" x14ac:dyDescent="0.25">
      <c r="A532">
        <v>2379</v>
      </c>
      <c r="B532" s="10">
        <v>36526</v>
      </c>
      <c r="C532" s="10">
        <v>40626</v>
      </c>
      <c r="D532" s="10" t="s">
        <v>301</v>
      </c>
      <c r="F532">
        <v>3806</v>
      </c>
      <c r="G532" s="10">
        <v>40875</v>
      </c>
    </row>
    <row r="533" spans="1:7" x14ac:dyDescent="0.25">
      <c r="A533">
        <v>2380</v>
      </c>
      <c r="B533" s="10">
        <v>36526</v>
      </c>
      <c r="C533" s="10">
        <v>40626</v>
      </c>
      <c r="D533" s="10" t="s">
        <v>301</v>
      </c>
      <c r="F533">
        <v>3807</v>
      </c>
      <c r="G533" s="10">
        <v>40875</v>
      </c>
    </row>
    <row r="534" spans="1:7" x14ac:dyDescent="0.25">
      <c r="A534">
        <v>2385</v>
      </c>
      <c r="B534" s="10">
        <v>40868</v>
      </c>
      <c r="C534" s="10">
        <v>40868</v>
      </c>
      <c r="D534" s="10" t="s">
        <v>301</v>
      </c>
      <c r="F534">
        <v>3823</v>
      </c>
      <c r="G534" s="10">
        <v>40875</v>
      </c>
    </row>
    <row r="535" spans="1:7" x14ac:dyDescent="0.25">
      <c r="A535">
        <v>2396</v>
      </c>
      <c r="B535" s="10">
        <v>40730</v>
      </c>
      <c r="C535" s="10">
        <v>40730</v>
      </c>
      <c r="D535" s="10" t="s">
        <v>301</v>
      </c>
      <c r="F535">
        <v>3824</v>
      </c>
      <c r="G535" s="10">
        <v>40875</v>
      </c>
    </row>
    <row r="536" spans="1:7" x14ac:dyDescent="0.25">
      <c r="A536">
        <v>2397</v>
      </c>
      <c r="B536" s="10">
        <v>36526</v>
      </c>
      <c r="C536" s="10">
        <v>40694</v>
      </c>
      <c r="D536" s="10" t="s">
        <v>301</v>
      </c>
      <c r="F536">
        <v>3825</v>
      </c>
      <c r="G536" s="10">
        <v>40875</v>
      </c>
    </row>
    <row r="537" spans="1:7" x14ac:dyDescent="0.25">
      <c r="A537">
        <v>2401</v>
      </c>
      <c r="B537" s="10">
        <v>36526</v>
      </c>
      <c r="C537" s="10">
        <v>40786</v>
      </c>
      <c r="D537" s="10" t="s">
        <v>301</v>
      </c>
      <c r="F537">
        <v>3826</v>
      </c>
      <c r="G537" s="10">
        <v>40875</v>
      </c>
    </row>
    <row r="538" spans="1:7" x14ac:dyDescent="0.25">
      <c r="A538">
        <v>2405</v>
      </c>
      <c r="B538" s="10">
        <v>40098</v>
      </c>
      <c r="C538" s="10">
        <v>40359</v>
      </c>
      <c r="D538" s="10" t="s">
        <v>302</v>
      </c>
      <c r="F538">
        <v>3919</v>
      </c>
      <c r="G538" s="10">
        <v>40875</v>
      </c>
    </row>
    <row r="539" spans="1:7" x14ac:dyDescent="0.25">
      <c r="A539">
        <v>2417</v>
      </c>
      <c r="B539" s="10">
        <v>40098</v>
      </c>
      <c r="C539" s="10">
        <v>40444</v>
      </c>
      <c r="D539" s="10" t="s">
        <v>302</v>
      </c>
      <c r="F539">
        <v>3920</v>
      </c>
      <c r="G539" s="10">
        <v>40875</v>
      </c>
    </row>
    <row r="540" spans="1:7" x14ac:dyDescent="0.25">
      <c r="A540">
        <v>2423</v>
      </c>
      <c r="B540" s="10">
        <v>36526</v>
      </c>
      <c r="C540" s="10">
        <v>40329</v>
      </c>
      <c r="D540" s="10" t="s">
        <v>563</v>
      </c>
      <c r="F540">
        <v>3921</v>
      </c>
      <c r="G540" s="10">
        <v>40875</v>
      </c>
    </row>
    <row r="541" spans="1:7" x14ac:dyDescent="0.25">
      <c r="A541">
        <v>2424</v>
      </c>
      <c r="B541" s="10">
        <v>36526</v>
      </c>
      <c r="C541" s="10">
        <v>40329</v>
      </c>
      <c r="D541" s="10" t="s">
        <v>563</v>
      </c>
      <c r="F541">
        <v>3922</v>
      </c>
      <c r="G541" s="10">
        <v>40875</v>
      </c>
    </row>
    <row r="542" spans="1:7" x14ac:dyDescent="0.25">
      <c r="A542">
        <v>2425</v>
      </c>
      <c r="B542" s="10">
        <v>36526</v>
      </c>
      <c r="C542" s="10">
        <v>40329</v>
      </c>
      <c r="D542" s="10" t="s">
        <v>563</v>
      </c>
      <c r="F542">
        <v>3923</v>
      </c>
      <c r="G542" s="10">
        <v>40875</v>
      </c>
    </row>
    <row r="543" spans="1:7" x14ac:dyDescent="0.25">
      <c r="A543">
        <v>2426</v>
      </c>
      <c r="B543" s="10">
        <v>36526</v>
      </c>
      <c r="C543" s="10">
        <v>40329</v>
      </c>
      <c r="D543" s="10" t="s">
        <v>563</v>
      </c>
      <c r="F543">
        <v>3924</v>
      </c>
      <c r="G543" s="10">
        <v>40875</v>
      </c>
    </row>
    <row r="544" spans="1:7" x14ac:dyDescent="0.25">
      <c r="A544">
        <v>2427</v>
      </c>
      <c r="B544" s="10">
        <v>36526</v>
      </c>
      <c r="C544" s="10">
        <v>40329</v>
      </c>
      <c r="D544" s="10" t="s">
        <v>563</v>
      </c>
      <c r="F544">
        <v>3925</v>
      </c>
      <c r="G544" s="10">
        <v>40875</v>
      </c>
    </row>
    <row r="545" spans="1:7" x14ac:dyDescent="0.25">
      <c r="A545">
        <v>2428</v>
      </c>
      <c r="B545" s="10">
        <v>36526</v>
      </c>
      <c r="C545" s="10">
        <v>40329</v>
      </c>
      <c r="D545" s="10" t="s">
        <v>563</v>
      </c>
      <c r="F545">
        <v>3926</v>
      </c>
      <c r="G545" s="10">
        <v>40875</v>
      </c>
    </row>
    <row r="546" spans="1:7" x14ac:dyDescent="0.25">
      <c r="A546">
        <v>2429</v>
      </c>
      <c r="B546" s="10">
        <v>36526</v>
      </c>
      <c r="C546" s="10">
        <v>40329</v>
      </c>
      <c r="D546" s="10" t="s">
        <v>563</v>
      </c>
      <c r="F546">
        <v>3948</v>
      </c>
      <c r="G546" s="10">
        <v>40875</v>
      </c>
    </row>
    <row r="547" spans="1:7" x14ac:dyDescent="0.25">
      <c r="A547">
        <v>2430</v>
      </c>
      <c r="B547" s="10">
        <v>36526</v>
      </c>
      <c r="C547" s="10">
        <v>40329</v>
      </c>
      <c r="D547" s="10" t="s">
        <v>563</v>
      </c>
      <c r="F547">
        <v>3949</v>
      </c>
      <c r="G547" s="10">
        <v>40875</v>
      </c>
    </row>
    <row r="548" spans="1:7" x14ac:dyDescent="0.25">
      <c r="A548">
        <v>2431</v>
      </c>
      <c r="B548" s="10">
        <v>36526</v>
      </c>
      <c r="C548" s="10">
        <v>40329</v>
      </c>
      <c r="D548" s="10" t="s">
        <v>563</v>
      </c>
      <c r="F548">
        <v>3950</v>
      </c>
      <c r="G548" s="10">
        <v>40875</v>
      </c>
    </row>
    <row r="549" spans="1:7" x14ac:dyDescent="0.25">
      <c r="A549">
        <v>2432</v>
      </c>
      <c r="B549" s="10">
        <v>36526</v>
      </c>
      <c r="C549" s="10">
        <v>40329</v>
      </c>
      <c r="D549" s="10" t="s">
        <v>563</v>
      </c>
      <c r="F549">
        <v>3951</v>
      </c>
      <c r="G549" s="10">
        <v>40875</v>
      </c>
    </row>
    <row r="550" spans="1:7" x14ac:dyDescent="0.25">
      <c r="A550">
        <v>2433</v>
      </c>
      <c r="B550" s="10">
        <v>36526</v>
      </c>
      <c r="C550" s="10">
        <v>40329</v>
      </c>
      <c r="D550" s="10" t="s">
        <v>563</v>
      </c>
      <c r="F550">
        <v>3965</v>
      </c>
      <c r="G550" s="10">
        <v>40875</v>
      </c>
    </row>
    <row r="551" spans="1:7" x14ac:dyDescent="0.25">
      <c r="A551">
        <v>2434</v>
      </c>
      <c r="B551" s="10">
        <v>36526</v>
      </c>
      <c r="C551" s="10">
        <v>40512</v>
      </c>
      <c r="D551" s="10" t="s">
        <v>563</v>
      </c>
      <c r="F551">
        <v>3966</v>
      </c>
      <c r="G551" s="10">
        <v>40875</v>
      </c>
    </row>
    <row r="552" spans="1:7" x14ac:dyDescent="0.25">
      <c r="A552">
        <v>2435</v>
      </c>
      <c r="B552" s="10">
        <v>36526</v>
      </c>
      <c r="C552" s="10">
        <v>40512</v>
      </c>
      <c r="D552" s="10" t="s">
        <v>563</v>
      </c>
      <c r="F552">
        <v>3989</v>
      </c>
      <c r="G552" s="10">
        <v>40875</v>
      </c>
    </row>
    <row r="553" spans="1:7" x14ac:dyDescent="0.25">
      <c r="A553">
        <v>2436</v>
      </c>
      <c r="B553" s="10">
        <v>36526</v>
      </c>
      <c r="C553" s="10">
        <v>40512</v>
      </c>
      <c r="D553" s="10" t="s">
        <v>563</v>
      </c>
      <c r="F553">
        <v>3990</v>
      </c>
      <c r="G553" s="10">
        <v>40875</v>
      </c>
    </row>
    <row r="554" spans="1:7" x14ac:dyDescent="0.25">
      <c r="A554">
        <v>2438</v>
      </c>
      <c r="B554" s="10">
        <v>40095</v>
      </c>
      <c r="C554" s="10">
        <v>40268</v>
      </c>
      <c r="D554" s="10" t="s">
        <v>564</v>
      </c>
      <c r="F554">
        <v>4067</v>
      </c>
      <c r="G554" s="10">
        <v>40875</v>
      </c>
    </row>
    <row r="555" spans="1:7" x14ac:dyDescent="0.25">
      <c r="A555">
        <v>2439</v>
      </c>
      <c r="B555" s="10">
        <v>36526</v>
      </c>
      <c r="C555" s="10">
        <v>40512</v>
      </c>
      <c r="D555" s="10" t="s">
        <v>563</v>
      </c>
      <c r="F555">
        <v>4068</v>
      </c>
      <c r="G555" s="10">
        <v>40875</v>
      </c>
    </row>
    <row r="556" spans="1:7" x14ac:dyDescent="0.25">
      <c r="A556">
        <v>2441</v>
      </c>
      <c r="B556" s="10">
        <v>36526</v>
      </c>
      <c r="C556" s="10">
        <v>40473</v>
      </c>
      <c r="D556" s="10" t="s">
        <v>563</v>
      </c>
      <c r="F556">
        <v>4099</v>
      </c>
      <c r="G556" s="10">
        <v>40875</v>
      </c>
    </row>
    <row r="557" spans="1:7" x14ac:dyDescent="0.25">
      <c r="A557">
        <v>2442</v>
      </c>
      <c r="B557" s="10">
        <v>36526</v>
      </c>
      <c r="C557" s="10">
        <v>40473</v>
      </c>
      <c r="D557" s="10" t="s">
        <v>563</v>
      </c>
      <c r="F557">
        <v>4100</v>
      </c>
      <c r="G557" s="10">
        <v>40875</v>
      </c>
    </row>
    <row r="558" spans="1:7" x14ac:dyDescent="0.25">
      <c r="A558">
        <v>2443</v>
      </c>
      <c r="B558" s="10">
        <v>36526</v>
      </c>
      <c r="C558" s="10">
        <v>40473</v>
      </c>
      <c r="D558" s="10" t="s">
        <v>563</v>
      </c>
      <c r="F558">
        <v>4101</v>
      </c>
      <c r="G558" s="10">
        <v>40875</v>
      </c>
    </row>
    <row r="559" spans="1:7" x14ac:dyDescent="0.25">
      <c r="A559">
        <v>2444</v>
      </c>
      <c r="B559" s="10">
        <v>36526</v>
      </c>
      <c r="C559" s="10">
        <v>40329</v>
      </c>
      <c r="D559" s="10" t="s">
        <v>563</v>
      </c>
      <c r="F559">
        <v>4102</v>
      </c>
      <c r="G559" s="10">
        <v>40875</v>
      </c>
    </row>
    <row r="560" spans="1:7" x14ac:dyDescent="0.25">
      <c r="A560">
        <v>2445</v>
      </c>
      <c r="B560" s="10">
        <v>40100</v>
      </c>
      <c r="C560" s="10">
        <v>40268</v>
      </c>
      <c r="D560" s="10" t="s">
        <v>564</v>
      </c>
      <c r="F560">
        <v>4103</v>
      </c>
      <c r="G560" s="10">
        <v>40875</v>
      </c>
    </row>
    <row r="561" spans="1:7" x14ac:dyDescent="0.25">
      <c r="A561">
        <v>2446</v>
      </c>
      <c r="B561" s="10">
        <v>36526</v>
      </c>
      <c r="C561" s="10">
        <v>40543</v>
      </c>
      <c r="D561" s="10" t="s">
        <v>563</v>
      </c>
      <c r="F561">
        <v>4107</v>
      </c>
      <c r="G561" s="10">
        <v>40875</v>
      </c>
    </row>
    <row r="562" spans="1:7" x14ac:dyDescent="0.25">
      <c r="A562">
        <v>2447</v>
      </c>
      <c r="B562" s="10">
        <v>36526</v>
      </c>
      <c r="C562" s="10">
        <v>40543</v>
      </c>
      <c r="D562" s="10" t="s">
        <v>563</v>
      </c>
      <c r="F562">
        <v>4108</v>
      </c>
      <c r="G562" s="10">
        <v>40875</v>
      </c>
    </row>
    <row r="563" spans="1:7" x14ac:dyDescent="0.25">
      <c r="A563">
        <v>2449</v>
      </c>
      <c r="B563" s="10">
        <v>36526</v>
      </c>
      <c r="C563" s="10">
        <v>40512</v>
      </c>
      <c r="D563" s="10" t="s">
        <v>563</v>
      </c>
      <c r="F563">
        <v>4109</v>
      </c>
      <c r="G563" s="10">
        <v>40875</v>
      </c>
    </row>
    <row r="564" spans="1:7" x14ac:dyDescent="0.25">
      <c r="A564">
        <v>2450</v>
      </c>
      <c r="B564" s="10">
        <v>40122</v>
      </c>
      <c r="C564" s="10">
        <v>40451</v>
      </c>
      <c r="D564" s="10" t="s">
        <v>297</v>
      </c>
      <c r="F564">
        <v>4110</v>
      </c>
      <c r="G564" s="10">
        <v>40875</v>
      </c>
    </row>
    <row r="565" spans="1:7" x14ac:dyDescent="0.25">
      <c r="A565">
        <v>2452</v>
      </c>
      <c r="B565" s="10">
        <v>39435</v>
      </c>
      <c r="C565" s="10">
        <v>40847</v>
      </c>
      <c r="D565" s="10" t="s">
        <v>563</v>
      </c>
      <c r="F565">
        <v>4111</v>
      </c>
      <c r="G565" s="10">
        <v>40875</v>
      </c>
    </row>
    <row r="566" spans="1:7" x14ac:dyDescent="0.25">
      <c r="A566">
        <v>2453</v>
      </c>
      <c r="B566" s="10">
        <v>39252</v>
      </c>
      <c r="C566" s="10">
        <v>40847</v>
      </c>
      <c r="D566" s="10" t="s">
        <v>563</v>
      </c>
      <c r="F566">
        <v>4116</v>
      </c>
      <c r="G566" s="10">
        <v>40875</v>
      </c>
    </row>
    <row r="567" spans="1:7" x14ac:dyDescent="0.25">
      <c r="A567">
        <v>2454</v>
      </c>
      <c r="B567" s="10">
        <v>39218</v>
      </c>
      <c r="C567" s="10">
        <v>40847</v>
      </c>
      <c r="D567" s="10" t="s">
        <v>563</v>
      </c>
      <c r="F567">
        <v>4117</v>
      </c>
      <c r="G567" s="10">
        <v>40875</v>
      </c>
    </row>
    <row r="568" spans="1:7" x14ac:dyDescent="0.25">
      <c r="A568">
        <v>2455</v>
      </c>
      <c r="B568" s="10">
        <v>39442</v>
      </c>
      <c r="C568" s="10">
        <v>40847</v>
      </c>
      <c r="D568" s="10" t="s">
        <v>563</v>
      </c>
      <c r="F568">
        <v>4118</v>
      </c>
      <c r="G568" s="10">
        <v>40875</v>
      </c>
    </row>
    <row r="569" spans="1:7" x14ac:dyDescent="0.25">
      <c r="A569">
        <v>2457</v>
      </c>
      <c r="B569" s="10">
        <v>36526</v>
      </c>
      <c r="C569" s="10">
        <v>40543</v>
      </c>
      <c r="D569" s="10" t="s">
        <v>563</v>
      </c>
      <c r="F569">
        <v>4119</v>
      </c>
      <c r="G569" s="10">
        <v>40875</v>
      </c>
    </row>
    <row r="570" spans="1:7" x14ac:dyDescent="0.25">
      <c r="A570">
        <v>2458</v>
      </c>
      <c r="B570" s="10">
        <v>36526</v>
      </c>
      <c r="C570" s="10">
        <v>40543</v>
      </c>
      <c r="D570" s="10" t="s">
        <v>563</v>
      </c>
      <c r="F570">
        <v>4137</v>
      </c>
      <c r="G570" s="10">
        <v>40875</v>
      </c>
    </row>
    <row r="571" spans="1:7" x14ac:dyDescent="0.25">
      <c r="A571">
        <v>2459</v>
      </c>
      <c r="B571" s="10">
        <v>36526</v>
      </c>
      <c r="C571" s="10">
        <v>40543</v>
      </c>
      <c r="D571" s="10" t="s">
        <v>563</v>
      </c>
      <c r="F571">
        <v>4138</v>
      </c>
      <c r="G571" s="10">
        <v>40875</v>
      </c>
    </row>
    <row r="572" spans="1:7" x14ac:dyDescent="0.25">
      <c r="A572">
        <v>2460</v>
      </c>
      <c r="B572" s="10">
        <v>36526</v>
      </c>
      <c r="C572" s="10">
        <v>40543</v>
      </c>
      <c r="D572" s="10" t="s">
        <v>563</v>
      </c>
      <c r="F572">
        <v>4139</v>
      </c>
      <c r="G572" s="10">
        <v>40875</v>
      </c>
    </row>
    <row r="573" spans="1:7" x14ac:dyDescent="0.25">
      <c r="A573">
        <v>2466</v>
      </c>
      <c r="B573" s="10">
        <v>36526</v>
      </c>
      <c r="C573" s="10">
        <v>40359</v>
      </c>
      <c r="D573" s="10" t="s">
        <v>563</v>
      </c>
      <c r="F573">
        <v>4140</v>
      </c>
      <c r="G573" s="10">
        <v>40875</v>
      </c>
    </row>
    <row r="574" spans="1:7" x14ac:dyDescent="0.25">
      <c r="A574">
        <v>2467</v>
      </c>
      <c r="B574" s="10">
        <v>36526</v>
      </c>
      <c r="C574" s="10">
        <v>40359</v>
      </c>
      <c r="D574" s="10" t="s">
        <v>563</v>
      </c>
      <c r="F574">
        <v>4141</v>
      </c>
      <c r="G574" s="10">
        <v>40875</v>
      </c>
    </row>
    <row r="575" spans="1:7" x14ac:dyDescent="0.25">
      <c r="A575">
        <v>2468</v>
      </c>
      <c r="B575" s="10">
        <v>36526</v>
      </c>
      <c r="C575" s="10">
        <v>40359</v>
      </c>
      <c r="D575" s="10" t="s">
        <v>563</v>
      </c>
      <c r="F575">
        <v>4152</v>
      </c>
      <c r="G575" s="10">
        <v>40875</v>
      </c>
    </row>
    <row r="576" spans="1:7" x14ac:dyDescent="0.25">
      <c r="A576">
        <v>2469</v>
      </c>
      <c r="B576" s="10">
        <v>36526</v>
      </c>
      <c r="C576" s="10">
        <v>40543</v>
      </c>
      <c r="D576" s="10" t="s">
        <v>563</v>
      </c>
      <c r="F576">
        <v>4153</v>
      </c>
      <c r="G576" s="10">
        <v>40875</v>
      </c>
    </row>
    <row r="577" spans="1:7" x14ac:dyDescent="0.25">
      <c r="A577">
        <v>2470</v>
      </c>
      <c r="B577" s="10">
        <v>36526</v>
      </c>
      <c r="C577" s="10">
        <v>40543</v>
      </c>
      <c r="D577" s="10" t="s">
        <v>563</v>
      </c>
      <c r="F577">
        <v>4154</v>
      </c>
      <c r="G577" s="10">
        <v>40875</v>
      </c>
    </row>
    <row r="578" spans="1:7" x14ac:dyDescent="0.25">
      <c r="A578">
        <v>2475</v>
      </c>
      <c r="B578" s="10">
        <v>36526</v>
      </c>
      <c r="C578" s="10">
        <v>40543</v>
      </c>
      <c r="D578" s="10" t="s">
        <v>563</v>
      </c>
      <c r="F578">
        <v>4160</v>
      </c>
      <c r="G578" s="10">
        <v>40875</v>
      </c>
    </row>
    <row r="579" spans="1:7" x14ac:dyDescent="0.25">
      <c r="A579">
        <v>2477</v>
      </c>
      <c r="B579" s="10">
        <v>36526</v>
      </c>
      <c r="C579" s="10">
        <v>40543</v>
      </c>
      <c r="D579" s="10" t="s">
        <v>563</v>
      </c>
      <c r="F579">
        <v>4161</v>
      </c>
      <c r="G579" s="10">
        <v>40875</v>
      </c>
    </row>
    <row r="580" spans="1:7" x14ac:dyDescent="0.25">
      <c r="A580">
        <v>2480</v>
      </c>
      <c r="B580" s="10">
        <v>36526</v>
      </c>
      <c r="C580" s="10">
        <v>40268</v>
      </c>
      <c r="D580" s="10" t="s">
        <v>563</v>
      </c>
      <c r="F580">
        <v>4179</v>
      </c>
      <c r="G580" s="10">
        <v>40875</v>
      </c>
    </row>
    <row r="581" spans="1:7" x14ac:dyDescent="0.25">
      <c r="A581">
        <v>2481</v>
      </c>
      <c r="B581" s="10">
        <v>40114</v>
      </c>
      <c r="C581" s="10">
        <v>40329</v>
      </c>
      <c r="D581" s="10" t="s">
        <v>564</v>
      </c>
      <c r="F581">
        <v>4197</v>
      </c>
      <c r="G581" s="10">
        <v>40875</v>
      </c>
    </row>
    <row r="582" spans="1:7" x14ac:dyDescent="0.25">
      <c r="A582">
        <v>2482</v>
      </c>
      <c r="B582" s="10">
        <v>36526</v>
      </c>
      <c r="C582" s="10">
        <v>40543</v>
      </c>
      <c r="D582" s="10" t="s">
        <v>563</v>
      </c>
      <c r="F582">
        <v>4198</v>
      </c>
      <c r="G582" s="10">
        <v>40875</v>
      </c>
    </row>
    <row r="583" spans="1:7" x14ac:dyDescent="0.25">
      <c r="A583">
        <v>2483</v>
      </c>
      <c r="B583" s="10">
        <v>36526</v>
      </c>
      <c r="C583" s="10">
        <v>40268</v>
      </c>
      <c r="D583" s="10" t="s">
        <v>563</v>
      </c>
      <c r="F583">
        <v>4199</v>
      </c>
      <c r="G583" s="10">
        <v>40875</v>
      </c>
    </row>
    <row r="584" spans="1:7" x14ac:dyDescent="0.25">
      <c r="A584">
        <v>2484</v>
      </c>
      <c r="B584" s="10">
        <v>36526</v>
      </c>
      <c r="C584" s="10">
        <v>40268</v>
      </c>
      <c r="D584" s="10" t="s">
        <v>563</v>
      </c>
      <c r="F584">
        <v>4200</v>
      </c>
      <c r="G584" s="10">
        <v>40875</v>
      </c>
    </row>
    <row r="585" spans="1:7" x14ac:dyDescent="0.25">
      <c r="A585">
        <v>2485</v>
      </c>
      <c r="B585" s="10">
        <v>36526</v>
      </c>
      <c r="C585" s="10">
        <v>40268</v>
      </c>
      <c r="D585" s="10" t="s">
        <v>563</v>
      </c>
      <c r="F585">
        <v>4201</v>
      </c>
      <c r="G585" s="10">
        <v>40875</v>
      </c>
    </row>
    <row r="586" spans="1:7" x14ac:dyDescent="0.25">
      <c r="A586">
        <v>2486</v>
      </c>
      <c r="B586" s="10">
        <v>36526</v>
      </c>
      <c r="C586" s="10">
        <v>40543</v>
      </c>
      <c r="D586" s="10" t="s">
        <v>563</v>
      </c>
      <c r="F586">
        <v>4202</v>
      </c>
      <c r="G586" s="10">
        <v>40875</v>
      </c>
    </row>
    <row r="587" spans="1:7" x14ac:dyDescent="0.25">
      <c r="A587">
        <v>2487</v>
      </c>
      <c r="B587" s="10">
        <v>36526</v>
      </c>
      <c r="C587" s="10">
        <v>40268</v>
      </c>
      <c r="D587" s="10" t="s">
        <v>563</v>
      </c>
      <c r="F587">
        <v>4212</v>
      </c>
      <c r="G587" s="10">
        <v>40875</v>
      </c>
    </row>
    <row r="588" spans="1:7" x14ac:dyDescent="0.25">
      <c r="A588">
        <v>2488</v>
      </c>
      <c r="B588" s="10">
        <v>36526</v>
      </c>
      <c r="C588" s="10">
        <v>40268</v>
      </c>
      <c r="D588" s="10" t="s">
        <v>563</v>
      </c>
      <c r="F588">
        <v>4213</v>
      </c>
      <c r="G588" s="10">
        <v>40875</v>
      </c>
    </row>
    <row r="589" spans="1:7" x14ac:dyDescent="0.25">
      <c r="A589">
        <v>2489</v>
      </c>
      <c r="B589" s="10">
        <v>40116</v>
      </c>
      <c r="C589" s="10">
        <v>40268</v>
      </c>
      <c r="D589" s="10" t="s">
        <v>564</v>
      </c>
      <c r="F589">
        <v>4214</v>
      </c>
      <c r="G589" s="10">
        <v>40875</v>
      </c>
    </row>
    <row r="590" spans="1:7" x14ac:dyDescent="0.25">
      <c r="A590">
        <v>2490</v>
      </c>
      <c r="B590" s="10">
        <v>40116</v>
      </c>
      <c r="C590" s="10">
        <v>40512</v>
      </c>
      <c r="D590" s="10" t="s">
        <v>564</v>
      </c>
      <c r="F590">
        <v>4215</v>
      </c>
      <c r="G590" s="10">
        <v>40875</v>
      </c>
    </row>
    <row r="591" spans="1:7" x14ac:dyDescent="0.25">
      <c r="A591">
        <v>2504</v>
      </c>
      <c r="B591" s="10">
        <v>40171</v>
      </c>
      <c r="C591" s="10">
        <v>40268</v>
      </c>
      <c r="D591" s="10" t="s">
        <v>564</v>
      </c>
      <c r="F591">
        <v>4238</v>
      </c>
      <c r="G591" s="10">
        <v>40875</v>
      </c>
    </row>
    <row r="592" spans="1:7" x14ac:dyDescent="0.25">
      <c r="A592">
        <v>2507</v>
      </c>
      <c r="B592" s="10">
        <v>40120</v>
      </c>
      <c r="C592" s="10">
        <v>40753</v>
      </c>
      <c r="D592" s="10" t="s">
        <v>564</v>
      </c>
      <c r="F592">
        <v>4239</v>
      </c>
      <c r="G592" s="10">
        <v>40875</v>
      </c>
    </row>
    <row r="593" spans="1:7" x14ac:dyDescent="0.25">
      <c r="A593">
        <v>2508</v>
      </c>
      <c r="B593" s="10">
        <v>219148</v>
      </c>
      <c r="C593" s="10">
        <v>40268</v>
      </c>
      <c r="D593" s="10" t="s">
        <v>300</v>
      </c>
      <c r="F593">
        <v>4240</v>
      </c>
      <c r="G593" s="10">
        <v>40875</v>
      </c>
    </row>
    <row r="594" spans="1:7" x14ac:dyDescent="0.25">
      <c r="A594">
        <v>2509</v>
      </c>
      <c r="B594" s="10">
        <v>36526</v>
      </c>
      <c r="C594" s="10">
        <v>40543</v>
      </c>
      <c r="D594" s="10" t="s">
        <v>563</v>
      </c>
      <c r="F594">
        <v>4241</v>
      </c>
      <c r="G594" s="10">
        <v>40875</v>
      </c>
    </row>
    <row r="595" spans="1:7" x14ac:dyDescent="0.25">
      <c r="A595">
        <v>2510</v>
      </c>
      <c r="B595" s="10">
        <v>36526</v>
      </c>
      <c r="C595" s="10">
        <v>40543</v>
      </c>
      <c r="D595" s="10" t="s">
        <v>563</v>
      </c>
      <c r="F595">
        <v>4242</v>
      </c>
      <c r="G595" s="10">
        <v>40875</v>
      </c>
    </row>
    <row r="596" spans="1:7" x14ac:dyDescent="0.25">
      <c r="A596">
        <v>2511</v>
      </c>
      <c r="B596" s="10">
        <v>36526</v>
      </c>
      <c r="C596" s="10">
        <v>40268</v>
      </c>
      <c r="D596" s="10" t="s">
        <v>563</v>
      </c>
      <c r="F596">
        <v>4243</v>
      </c>
      <c r="G596" s="10">
        <v>40875</v>
      </c>
    </row>
    <row r="597" spans="1:7" x14ac:dyDescent="0.25">
      <c r="A597">
        <v>2512</v>
      </c>
      <c r="B597" s="10">
        <v>36526</v>
      </c>
      <c r="C597" s="10">
        <v>40329</v>
      </c>
      <c r="D597" s="10" t="s">
        <v>219</v>
      </c>
      <c r="F597">
        <v>4251</v>
      </c>
      <c r="G597" s="10">
        <v>40875</v>
      </c>
    </row>
    <row r="598" spans="1:7" x14ac:dyDescent="0.25">
      <c r="A598">
        <v>2513</v>
      </c>
      <c r="B598" s="10">
        <v>40119</v>
      </c>
      <c r="C598" s="10">
        <v>40694</v>
      </c>
      <c r="D598" s="10" t="s">
        <v>564</v>
      </c>
      <c r="F598">
        <v>4257</v>
      </c>
      <c r="G598" s="10">
        <v>40875</v>
      </c>
    </row>
    <row r="599" spans="1:7" x14ac:dyDescent="0.25">
      <c r="A599">
        <v>2518</v>
      </c>
      <c r="B599" s="10">
        <v>36526</v>
      </c>
      <c r="C599" s="10">
        <v>40268</v>
      </c>
      <c r="D599" s="10" t="s">
        <v>563</v>
      </c>
      <c r="F599">
        <v>4258</v>
      </c>
      <c r="G599" s="10">
        <v>40875</v>
      </c>
    </row>
    <row r="600" spans="1:7" x14ac:dyDescent="0.25">
      <c r="A600">
        <v>2519</v>
      </c>
      <c r="B600" s="10">
        <v>36526</v>
      </c>
      <c r="C600" s="10">
        <v>40268</v>
      </c>
      <c r="D600" s="10" t="s">
        <v>563</v>
      </c>
      <c r="F600">
        <v>4259</v>
      </c>
      <c r="G600" s="10">
        <v>40875</v>
      </c>
    </row>
    <row r="601" spans="1:7" x14ac:dyDescent="0.25">
      <c r="A601">
        <v>2520</v>
      </c>
      <c r="B601" s="10">
        <v>36526</v>
      </c>
      <c r="C601" s="10">
        <v>40268</v>
      </c>
      <c r="D601" s="10" t="s">
        <v>563</v>
      </c>
      <c r="F601">
        <v>4261</v>
      </c>
      <c r="G601" s="10">
        <v>40875</v>
      </c>
    </row>
    <row r="602" spans="1:7" x14ac:dyDescent="0.25">
      <c r="A602">
        <v>2521</v>
      </c>
      <c r="B602" s="10">
        <v>36526</v>
      </c>
      <c r="C602" s="10">
        <v>40268</v>
      </c>
      <c r="D602" s="10" t="s">
        <v>563</v>
      </c>
      <c r="F602">
        <v>4262</v>
      </c>
      <c r="G602" s="10">
        <v>40875</v>
      </c>
    </row>
    <row r="603" spans="1:7" x14ac:dyDescent="0.25">
      <c r="A603">
        <v>2523</v>
      </c>
      <c r="B603" s="10">
        <v>36526</v>
      </c>
      <c r="C603" s="10">
        <v>40543</v>
      </c>
      <c r="D603" s="10" t="s">
        <v>563</v>
      </c>
      <c r="F603">
        <v>4263</v>
      </c>
      <c r="G603" s="10">
        <v>40875</v>
      </c>
    </row>
    <row r="604" spans="1:7" x14ac:dyDescent="0.25">
      <c r="A604">
        <v>2524</v>
      </c>
      <c r="B604" s="10">
        <v>36526</v>
      </c>
      <c r="C604" s="10">
        <v>40543</v>
      </c>
      <c r="D604" s="10" t="s">
        <v>563</v>
      </c>
      <c r="F604">
        <v>4264</v>
      </c>
      <c r="G604" s="10">
        <v>40875</v>
      </c>
    </row>
    <row r="605" spans="1:7" x14ac:dyDescent="0.25">
      <c r="A605">
        <v>2525</v>
      </c>
      <c r="B605" s="10">
        <v>36526</v>
      </c>
      <c r="C605" s="10">
        <v>40268</v>
      </c>
      <c r="D605" s="10" t="s">
        <v>563</v>
      </c>
      <c r="F605">
        <v>4303</v>
      </c>
      <c r="G605" s="10">
        <v>40875</v>
      </c>
    </row>
    <row r="606" spans="1:7" x14ac:dyDescent="0.25">
      <c r="A606">
        <v>2526</v>
      </c>
      <c r="B606" s="10">
        <v>36526</v>
      </c>
      <c r="C606" s="10">
        <v>40543</v>
      </c>
      <c r="D606" s="10" t="s">
        <v>563</v>
      </c>
      <c r="F606">
        <v>4304</v>
      </c>
      <c r="G606" s="10">
        <v>40875</v>
      </c>
    </row>
    <row r="607" spans="1:7" x14ac:dyDescent="0.25">
      <c r="A607">
        <v>2527</v>
      </c>
      <c r="B607" s="10">
        <v>36526</v>
      </c>
      <c r="C607" s="10">
        <v>40268</v>
      </c>
      <c r="D607" s="10" t="s">
        <v>563</v>
      </c>
      <c r="F607">
        <v>4305</v>
      </c>
      <c r="G607" s="10">
        <v>40875</v>
      </c>
    </row>
    <row r="608" spans="1:7" x14ac:dyDescent="0.25">
      <c r="A608">
        <v>2528</v>
      </c>
      <c r="B608" s="10">
        <v>40129</v>
      </c>
      <c r="C608" s="10">
        <v>40473</v>
      </c>
      <c r="D608" s="10" t="s">
        <v>564</v>
      </c>
      <c r="F608">
        <v>4391</v>
      </c>
      <c r="G608" s="10">
        <v>40820</v>
      </c>
    </row>
    <row r="609" spans="1:7" x14ac:dyDescent="0.25">
      <c r="A609">
        <v>2529</v>
      </c>
      <c r="B609" s="10">
        <v>36526</v>
      </c>
      <c r="C609" s="10">
        <v>40268</v>
      </c>
      <c r="D609" s="10" t="s">
        <v>563</v>
      </c>
      <c r="F609">
        <v>4422</v>
      </c>
      <c r="G609" s="10">
        <v>40875</v>
      </c>
    </row>
    <row r="610" spans="1:7" x14ac:dyDescent="0.25">
      <c r="A610">
        <v>2530</v>
      </c>
      <c r="B610" s="10">
        <v>36526</v>
      </c>
      <c r="C610" s="10">
        <v>40268</v>
      </c>
      <c r="D610" s="10" t="s">
        <v>563</v>
      </c>
      <c r="F610">
        <v>4425</v>
      </c>
      <c r="G610" s="10">
        <v>40875</v>
      </c>
    </row>
    <row r="611" spans="1:7" x14ac:dyDescent="0.25">
      <c r="A611">
        <v>2531</v>
      </c>
      <c r="B611" s="10">
        <v>40130</v>
      </c>
      <c r="C611" s="10">
        <v>40268</v>
      </c>
      <c r="D611" s="10" t="s">
        <v>564</v>
      </c>
      <c r="F611">
        <v>4426</v>
      </c>
      <c r="G611" s="10">
        <v>40875</v>
      </c>
    </row>
    <row r="612" spans="1:7" x14ac:dyDescent="0.25">
      <c r="A612">
        <v>2533</v>
      </c>
      <c r="B612" s="10">
        <v>36526</v>
      </c>
      <c r="C612" s="10">
        <v>40268</v>
      </c>
      <c r="D612" s="10" t="s">
        <v>563</v>
      </c>
      <c r="F612">
        <v>4427</v>
      </c>
      <c r="G612" s="10">
        <v>40875</v>
      </c>
    </row>
    <row r="613" spans="1:7" x14ac:dyDescent="0.25">
      <c r="A613">
        <v>2534</v>
      </c>
      <c r="B613" s="10">
        <v>36526</v>
      </c>
      <c r="C613" s="10">
        <v>40268</v>
      </c>
      <c r="D613" s="10" t="s">
        <v>563</v>
      </c>
      <c r="F613">
        <v>4485</v>
      </c>
      <c r="G613" s="10">
        <v>40875</v>
      </c>
    </row>
    <row r="614" spans="1:7" x14ac:dyDescent="0.25">
      <c r="A614">
        <v>2535</v>
      </c>
      <c r="B614" s="10">
        <v>36526</v>
      </c>
      <c r="C614" s="10">
        <v>40543</v>
      </c>
      <c r="D614" s="10" t="s">
        <v>563</v>
      </c>
      <c r="F614">
        <v>4486</v>
      </c>
      <c r="G614" s="10">
        <v>40875</v>
      </c>
    </row>
    <row r="615" spans="1:7" x14ac:dyDescent="0.25">
      <c r="A615">
        <v>2536</v>
      </c>
      <c r="B615" s="10">
        <v>36526</v>
      </c>
      <c r="C615" s="10">
        <v>40268</v>
      </c>
      <c r="D615" s="10" t="s">
        <v>563</v>
      </c>
      <c r="F615">
        <v>4487</v>
      </c>
      <c r="G615" s="10">
        <v>40875</v>
      </c>
    </row>
    <row r="616" spans="1:7" x14ac:dyDescent="0.25">
      <c r="A616">
        <v>2537</v>
      </c>
      <c r="B616" s="10">
        <v>36526</v>
      </c>
      <c r="C616" s="10">
        <v>40543</v>
      </c>
      <c r="D616" s="10" t="s">
        <v>563</v>
      </c>
      <c r="F616">
        <v>4573</v>
      </c>
      <c r="G616" s="10">
        <v>40875</v>
      </c>
    </row>
    <row r="617" spans="1:7" x14ac:dyDescent="0.25">
      <c r="A617">
        <v>2538</v>
      </c>
      <c r="B617" s="10">
        <v>40135</v>
      </c>
      <c r="C617" s="10">
        <v>40694</v>
      </c>
      <c r="D617" s="10" t="s">
        <v>564</v>
      </c>
      <c r="F617">
        <v>4574</v>
      </c>
      <c r="G617" s="10">
        <v>40875</v>
      </c>
    </row>
    <row r="618" spans="1:7" x14ac:dyDescent="0.25">
      <c r="A618">
        <v>2539</v>
      </c>
      <c r="B618" s="10">
        <v>40135</v>
      </c>
      <c r="C618" s="10">
        <v>40694</v>
      </c>
      <c r="D618" s="10" t="s">
        <v>564</v>
      </c>
      <c r="F618">
        <v>4575</v>
      </c>
      <c r="G618" s="10">
        <v>40875</v>
      </c>
    </row>
    <row r="619" spans="1:7" x14ac:dyDescent="0.25">
      <c r="A619">
        <v>2540</v>
      </c>
      <c r="B619" s="10">
        <v>36526</v>
      </c>
      <c r="C619" s="10">
        <v>40543</v>
      </c>
      <c r="D619" s="10" t="s">
        <v>563</v>
      </c>
      <c r="F619">
        <v>4576</v>
      </c>
      <c r="G619" s="10">
        <v>40875</v>
      </c>
    </row>
    <row r="620" spans="1:7" x14ac:dyDescent="0.25">
      <c r="A620">
        <v>2541</v>
      </c>
      <c r="B620" s="10">
        <v>36526</v>
      </c>
      <c r="C620" s="10">
        <v>40543</v>
      </c>
      <c r="D620" s="10" t="s">
        <v>563</v>
      </c>
      <c r="F620">
        <v>4577</v>
      </c>
      <c r="G620" s="10">
        <v>40875</v>
      </c>
    </row>
    <row r="621" spans="1:7" x14ac:dyDescent="0.25">
      <c r="A621">
        <v>2542</v>
      </c>
      <c r="B621" s="10">
        <v>36526</v>
      </c>
      <c r="C621" s="10">
        <v>40543</v>
      </c>
      <c r="D621" s="10" t="s">
        <v>563</v>
      </c>
      <c r="F621">
        <v>4578</v>
      </c>
      <c r="G621" s="10">
        <v>40875</v>
      </c>
    </row>
    <row r="622" spans="1:7" x14ac:dyDescent="0.25">
      <c r="A622">
        <v>2543</v>
      </c>
      <c r="B622" s="10">
        <v>36526</v>
      </c>
      <c r="C622" s="10">
        <v>40268</v>
      </c>
      <c r="D622" s="10" t="s">
        <v>563</v>
      </c>
      <c r="F622">
        <v>4581</v>
      </c>
      <c r="G622" s="10">
        <v>40875</v>
      </c>
    </row>
    <row r="623" spans="1:7" x14ac:dyDescent="0.25">
      <c r="A623">
        <v>2544</v>
      </c>
      <c r="B623" s="10">
        <v>36526</v>
      </c>
      <c r="C623" s="10">
        <v>40543</v>
      </c>
      <c r="D623" s="10" t="s">
        <v>563</v>
      </c>
      <c r="F623">
        <v>4582</v>
      </c>
      <c r="G623" s="10">
        <v>40875</v>
      </c>
    </row>
    <row r="624" spans="1:7" x14ac:dyDescent="0.25">
      <c r="A624">
        <v>2545</v>
      </c>
      <c r="B624" s="10">
        <v>36526</v>
      </c>
      <c r="C624" s="10">
        <v>40268</v>
      </c>
      <c r="D624" s="10" t="s">
        <v>563</v>
      </c>
      <c r="F624">
        <v>4583</v>
      </c>
      <c r="G624" s="10">
        <v>40875</v>
      </c>
    </row>
    <row r="625" spans="1:7" x14ac:dyDescent="0.25">
      <c r="A625">
        <v>2546</v>
      </c>
      <c r="B625" s="10">
        <v>40141</v>
      </c>
      <c r="C625" s="10">
        <v>40291</v>
      </c>
      <c r="D625" s="10" t="s">
        <v>564</v>
      </c>
      <c r="F625">
        <v>4626</v>
      </c>
      <c r="G625" s="10">
        <v>40771</v>
      </c>
    </row>
    <row r="626" spans="1:7" x14ac:dyDescent="0.25">
      <c r="A626">
        <v>2547</v>
      </c>
      <c r="B626" s="10">
        <v>40142</v>
      </c>
      <c r="C626" s="10">
        <v>40816</v>
      </c>
      <c r="D626" s="10" t="s">
        <v>564</v>
      </c>
      <c r="F626">
        <v>4627</v>
      </c>
      <c r="G626" s="10">
        <v>40771</v>
      </c>
    </row>
    <row r="627" spans="1:7" x14ac:dyDescent="0.25">
      <c r="A627">
        <v>2550</v>
      </c>
      <c r="B627" s="10">
        <v>36526</v>
      </c>
      <c r="C627" s="10">
        <v>40473</v>
      </c>
      <c r="D627" s="10" t="s">
        <v>297</v>
      </c>
      <c r="F627">
        <v>4636</v>
      </c>
      <c r="G627" s="10">
        <v>40875</v>
      </c>
    </row>
    <row r="628" spans="1:7" x14ac:dyDescent="0.25">
      <c r="A628">
        <v>2552</v>
      </c>
      <c r="B628" s="10">
        <v>36526</v>
      </c>
      <c r="C628" s="10">
        <v>40359</v>
      </c>
      <c r="D628" s="10" t="s">
        <v>563</v>
      </c>
      <c r="F628">
        <v>4651</v>
      </c>
      <c r="G628" s="10">
        <v>40794</v>
      </c>
    </row>
    <row r="629" spans="1:7" x14ac:dyDescent="0.25">
      <c r="A629">
        <v>2553</v>
      </c>
      <c r="B629" s="10">
        <v>36526</v>
      </c>
      <c r="C629" s="10">
        <v>40268</v>
      </c>
      <c r="D629" s="10" t="s">
        <v>563</v>
      </c>
      <c r="F629">
        <v>4694</v>
      </c>
      <c r="G629" s="10">
        <v>40875</v>
      </c>
    </row>
    <row r="630" spans="1:7" x14ac:dyDescent="0.25">
      <c r="A630">
        <v>2554</v>
      </c>
      <c r="B630" s="10">
        <v>36526</v>
      </c>
      <c r="C630" s="10">
        <v>40543</v>
      </c>
      <c r="D630" s="10" t="s">
        <v>563</v>
      </c>
      <c r="F630">
        <v>4695</v>
      </c>
      <c r="G630" s="10">
        <v>40875</v>
      </c>
    </row>
    <row r="631" spans="1:7" x14ac:dyDescent="0.25">
      <c r="A631">
        <v>2555</v>
      </c>
      <c r="B631" s="10">
        <v>36526</v>
      </c>
      <c r="C631" s="10">
        <v>40543</v>
      </c>
      <c r="D631" s="10" t="s">
        <v>563</v>
      </c>
      <c r="F631">
        <v>4696</v>
      </c>
      <c r="G631" s="10">
        <v>40875</v>
      </c>
    </row>
    <row r="632" spans="1:7" x14ac:dyDescent="0.25">
      <c r="A632">
        <v>2562</v>
      </c>
      <c r="B632" s="10">
        <v>40158</v>
      </c>
      <c r="C632" s="10">
        <v>40444</v>
      </c>
      <c r="D632" s="10" t="s">
        <v>564</v>
      </c>
      <c r="F632">
        <v>4697</v>
      </c>
      <c r="G632" s="10">
        <v>40875</v>
      </c>
    </row>
    <row r="633" spans="1:7" x14ac:dyDescent="0.25">
      <c r="A633">
        <v>2563</v>
      </c>
      <c r="B633" s="10">
        <v>40165</v>
      </c>
      <c r="C633" s="10">
        <v>40344</v>
      </c>
      <c r="D633" s="10" t="s">
        <v>564</v>
      </c>
      <c r="F633">
        <v>4698</v>
      </c>
      <c r="G633" s="10">
        <v>40875</v>
      </c>
    </row>
    <row r="634" spans="1:7" x14ac:dyDescent="0.25">
      <c r="A634">
        <v>2564</v>
      </c>
      <c r="B634" s="10">
        <v>40148</v>
      </c>
      <c r="C634" s="10">
        <v>40724</v>
      </c>
      <c r="D634" s="10" t="s">
        <v>564</v>
      </c>
      <c r="F634">
        <v>4699</v>
      </c>
      <c r="G634" s="10">
        <v>40875</v>
      </c>
    </row>
    <row r="635" spans="1:7" x14ac:dyDescent="0.25">
      <c r="A635">
        <v>2566</v>
      </c>
      <c r="B635" s="10">
        <v>40148</v>
      </c>
      <c r="C635" s="10">
        <v>40862</v>
      </c>
      <c r="D635" s="10" t="s">
        <v>296</v>
      </c>
      <c r="F635">
        <v>4732</v>
      </c>
      <c r="G635" s="10">
        <v>40875</v>
      </c>
    </row>
    <row r="636" spans="1:7" x14ac:dyDescent="0.25">
      <c r="A636">
        <v>2568</v>
      </c>
      <c r="B636" s="10">
        <v>40162</v>
      </c>
      <c r="C636" s="10">
        <v>40512</v>
      </c>
      <c r="D636" s="10" t="s">
        <v>564</v>
      </c>
      <c r="F636">
        <v>4733</v>
      </c>
      <c r="G636" s="10">
        <v>40875</v>
      </c>
    </row>
    <row r="637" spans="1:7" x14ac:dyDescent="0.25">
      <c r="A637">
        <v>2569</v>
      </c>
      <c r="B637" s="10">
        <v>36526</v>
      </c>
      <c r="C637" s="10">
        <v>40268</v>
      </c>
      <c r="D637" s="10" t="s">
        <v>563</v>
      </c>
      <c r="F637">
        <v>4909</v>
      </c>
      <c r="G637" s="10">
        <v>40709</v>
      </c>
    </row>
    <row r="638" spans="1:7" x14ac:dyDescent="0.25">
      <c r="A638">
        <v>2570</v>
      </c>
      <c r="B638" s="10">
        <v>36526</v>
      </c>
      <c r="C638" s="10">
        <v>40268</v>
      </c>
      <c r="D638" s="10" t="s">
        <v>563</v>
      </c>
      <c r="F638">
        <v>4964</v>
      </c>
      <c r="G638" s="10">
        <v>40875</v>
      </c>
    </row>
    <row r="639" spans="1:7" x14ac:dyDescent="0.25">
      <c r="A639">
        <v>2573</v>
      </c>
      <c r="B639" s="10">
        <v>36526</v>
      </c>
      <c r="C639" s="10">
        <v>40543</v>
      </c>
      <c r="D639" s="10" t="s">
        <v>563</v>
      </c>
      <c r="F639">
        <v>5018</v>
      </c>
      <c r="G639" s="10">
        <v>40875</v>
      </c>
    </row>
    <row r="640" spans="1:7" x14ac:dyDescent="0.25">
      <c r="A640">
        <v>2574</v>
      </c>
      <c r="B640" s="10">
        <v>36526</v>
      </c>
      <c r="C640" s="10">
        <v>40543</v>
      </c>
      <c r="D640" s="10" t="s">
        <v>563</v>
      </c>
      <c r="F640">
        <v>5019</v>
      </c>
      <c r="G640" s="10">
        <v>40875</v>
      </c>
    </row>
    <row r="641" spans="1:7" x14ac:dyDescent="0.25">
      <c r="A641">
        <v>2575</v>
      </c>
      <c r="B641" s="10">
        <v>36526</v>
      </c>
      <c r="C641" s="10">
        <v>40543</v>
      </c>
      <c r="D641" s="10" t="s">
        <v>563</v>
      </c>
      <c r="F641">
        <v>5020</v>
      </c>
      <c r="G641" s="10">
        <v>40875</v>
      </c>
    </row>
    <row r="642" spans="1:7" x14ac:dyDescent="0.25">
      <c r="A642">
        <v>2576</v>
      </c>
      <c r="B642" s="10">
        <v>36526</v>
      </c>
      <c r="C642" s="10">
        <v>40543</v>
      </c>
      <c r="D642" s="10" t="s">
        <v>563</v>
      </c>
      <c r="F642">
        <v>5021</v>
      </c>
      <c r="G642" s="10">
        <v>40875</v>
      </c>
    </row>
    <row r="643" spans="1:7" x14ac:dyDescent="0.25">
      <c r="A643">
        <v>2577</v>
      </c>
      <c r="B643" s="10">
        <v>36526</v>
      </c>
      <c r="C643" s="10">
        <v>40543</v>
      </c>
      <c r="D643" s="10" t="s">
        <v>563</v>
      </c>
      <c r="F643">
        <v>5053</v>
      </c>
      <c r="G643" s="10">
        <v>40875</v>
      </c>
    </row>
    <row r="644" spans="1:7" x14ac:dyDescent="0.25">
      <c r="A644">
        <v>2578</v>
      </c>
      <c r="B644" s="10">
        <v>36526</v>
      </c>
      <c r="C644" s="10">
        <v>40268</v>
      </c>
      <c r="D644" s="10" t="s">
        <v>563</v>
      </c>
      <c r="F644">
        <v>5105</v>
      </c>
      <c r="G644" s="10">
        <v>40875</v>
      </c>
    </row>
    <row r="645" spans="1:7" x14ac:dyDescent="0.25">
      <c r="A645">
        <v>2579</v>
      </c>
      <c r="B645" s="10">
        <v>36526</v>
      </c>
      <c r="C645" s="10">
        <v>40268</v>
      </c>
      <c r="D645" s="10" t="s">
        <v>563</v>
      </c>
      <c r="F645">
        <v>5184</v>
      </c>
      <c r="G645" s="10">
        <v>40841</v>
      </c>
    </row>
    <row r="646" spans="1:7" x14ac:dyDescent="0.25">
      <c r="A646">
        <v>2580</v>
      </c>
      <c r="B646" s="10">
        <v>36526</v>
      </c>
      <c r="C646" s="10">
        <v>40268</v>
      </c>
      <c r="D646" s="10" t="s">
        <v>563</v>
      </c>
      <c r="F646">
        <v>5322</v>
      </c>
      <c r="G646" s="10">
        <v>40714</v>
      </c>
    </row>
    <row r="647" spans="1:7" x14ac:dyDescent="0.25">
      <c r="A647">
        <v>2581</v>
      </c>
      <c r="B647" s="10">
        <v>36526</v>
      </c>
      <c r="C647" s="10">
        <v>40268</v>
      </c>
      <c r="D647" s="10" t="s">
        <v>563</v>
      </c>
      <c r="F647">
        <v>5380</v>
      </c>
      <c r="G647" s="10">
        <v>40875</v>
      </c>
    </row>
    <row r="648" spans="1:7" x14ac:dyDescent="0.25">
      <c r="A648">
        <v>2582</v>
      </c>
      <c r="B648" s="10">
        <v>40155</v>
      </c>
      <c r="C648" s="10">
        <v>40512</v>
      </c>
      <c r="D648" s="10" t="s">
        <v>564</v>
      </c>
      <c r="F648">
        <v>5381</v>
      </c>
      <c r="G648" s="10">
        <v>40875</v>
      </c>
    </row>
    <row r="649" spans="1:7" x14ac:dyDescent="0.25">
      <c r="A649">
        <v>2584</v>
      </c>
      <c r="B649" s="10">
        <v>36526</v>
      </c>
      <c r="C649" s="10">
        <v>40729</v>
      </c>
      <c r="D649" s="10" t="s">
        <v>563</v>
      </c>
      <c r="F649">
        <v>5382</v>
      </c>
      <c r="G649" s="10">
        <v>40875</v>
      </c>
    </row>
    <row r="650" spans="1:7" x14ac:dyDescent="0.25">
      <c r="A650">
        <v>2585</v>
      </c>
      <c r="B650" s="10">
        <v>36526</v>
      </c>
      <c r="C650" s="10">
        <v>40756</v>
      </c>
      <c r="D650" s="10" t="s">
        <v>563</v>
      </c>
      <c r="F650">
        <v>5383</v>
      </c>
      <c r="G650" s="10">
        <v>40875</v>
      </c>
    </row>
    <row r="651" spans="1:7" x14ac:dyDescent="0.25">
      <c r="A651">
        <v>2586</v>
      </c>
      <c r="B651" s="10">
        <v>36526</v>
      </c>
      <c r="C651" s="10">
        <v>40268</v>
      </c>
      <c r="D651" s="10" t="s">
        <v>563</v>
      </c>
      <c r="F651">
        <v>5384</v>
      </c>
      <c r="G651" s="10">
        <v>40875</v>
      </c>
    </row>
    <row r="652" spans="1:7" x14ac:dyDescent="0.25">
      <c r="A652">
        <v>2587</v>
      </c>
      <c r="B652" s="10">
        <v>36526</v>
      </c>
      <c r="C652" s="10">
        <v>40543</v>
      </c>
      <c r="D652" s="10" t="s">
        <v>563</v>
      </c>
      <c r="F652">
        <v>5385</v>
      </c>
      <c r="G652" s="10">
        <v>40875</v>
      </c>
    </row>
    <row r="653" spans="1:7" x14ac:dyDescent="0.25">
      <c r="A653">
        <v>2588</v>
      </c>
      <c r="B653" s="10">
        <v>36526</v>
      </c>
      <c r="C653" s="10">
        <v>40268</v>
      </c>
      <c r="D653" s="10" t="s">
        <v>563</v>
      </c>
      <c r="F653">
        <v>5399</v>
      </c>
      <c r="G653" s="10">
        <v>40875</v>
      </c>
    </row>
    <row r="654" spans="1:7" x14ac:dyDescent="0.25">
      <c r="A654">
        <v>2589</v>
      </c>
      <c r="B654" s="10">
        <v>36526</v>
      </c>
      <c r="C654" s="10">
        <v>40268</v>
      </c>
      <c r="D654" s="10" t="s">
        <v>563</v>
      </c>
      <c r="F654">
        <v>5479</v>
      </c>
      <c r="G654" s="10">
        <v>40875</v>
      </c>
    </row>
    <row r="655" spans="1:7" x14ac:dyDescent="0.25">
      <c r="A655">
        <v>2590</v>
      </c>
      <c r="B655" s="10">
        <v>40161</v>
      </c>
      <c r="C655" s="10">
        <v>40543</v>
      </c>
      <c r="D655" s="10" t="s">
        <v>564</v>
      </c>
      <c r="F655">
        <v>5480</v>
      </c>
      <c r="G655" s="10">
        <v>40875</v>
      </c>
    </row>
    <row r="656" spans="1:7" x14ac:dyDescent="0.25">
      <c r="A656">
        <v>2592</v>
      </c>
      <c r="B656" s="10">
        <v>40183</v>
      </c>
      <c r="C656" s="10">
        <v>40291</v>
      </c>
      <c r="D656" s="10" t="s">
        <v>564</v>
      </c>
      <c r="F656">
        <v>5491</v>
      </c>
      <c r="G656" s="10">
        <v>40875</v>
      </c>
    </row>
    <row r="657" spans="1:7" x14ac:dyDescent="0.25">
      <c r="A657">
        <v>2594</v>
      </c>
      <c r="B657" s="10">
        <v>36526</v>
      </c>
      <c r="C657" s="10">
        <v>40473</v>
      </c>
      <c r="D657" s="10" t="s">
        <v>563</v>
      </c>
      <c r="F657">
        <v>5492</v>
      </c>
      <c r="G657" s="10">
        <v>40875</v>
      </c>
    </row>
    <row r="658" spans="1:7" x14ac:dyDescent="0.25">
      <c r="A658">
        <v>2595</v>
      </c>
      <c r="B658" s="10">
        <v>36526</v>
      </c>
      <c r="C658" s="10">
        <v>40268</v>
      </c>
      <c r="D658" s="10" t="s">
        <v>563</v>
      </c>
      <c r="F658">
        <v>5493</v>
      </c>
      <c r="G658" s="10">
        <v>40875</v>
      </c>
    </row>
    <row r="659" spans="1:7" x14ac:dyDescent="0.25">
      <c r="A659">
        <v>2596</v>
      </c>
      <c r="B659" s="10">
        <v>36526</v>
      </c>
      <c r="C659" s="10">
        <v>40268</v>
      </c>
      <c r="D659" s="10" t="s">
        <v>563</v>
      </c>
      <c r="F659">
        <v>5494</v>
      </c>
      <c r="G659" s="10">
        <v>40875</v>
      </c>
    </row>
    <row r="660" spans="1:7" x14ac:dyDescent="0.25">
      <c r="A660">
        <v>2597</v>
      </c>
      <c r="B660" s="10">
        <v>36526</v>
      </c>
      <c r="C660" s="10">
        <v>40268</v>
      </c>
      <c r="D660" s="10" t="s">
        <v>563</v>
      </c>
      <c r="F660">
        <v>5495</v>
      </c>
      <c r="G660" s="10">
        <v>40875</v>
      </c>
    </row>
    <row r="661" spans="1:7" x14ac:dyDescent="0.25">
      <c r="A661">
        <v>2599</v>
      </c>
      <c r="B661" s="10">
        <v>40165</v>
      </c>
      <c r="C661" s="10">
        <v>40512</v>
      </c>
      <c r="D661" s="10" t="s">
        <v>564</v>
      </c>
      <c r="F661">
        <v>5496</v>
      </c>
      <c r="G661" s="10">
        <v>40875</v>
      </c>
    </row>
    <row r="662" spans="1:7" x14ac:dyDescent="0.25">
      <c r="A662">
        <v>2600</v>
      </c>
      <c r="B662" s="10">
        <v>40165</v>
      </c>
      <c r="C662" s="10">
        <v>40512</v>
      </c>
      <c r="D662" s="10" t="s">
        <v>564</v>
      </c>
      <c r="F662">
        <v>5497</v>
      </c>
      <c r="G662" s="10">
        <v>40875</v>
      </c>
    </row>
    <row r="663" spans="1:7" x14ac:dyDescent="0.25">
      <c r="A663">
        <v>2601</v>
      </c>
      <c r="B663" s="10">
        <v>40165</v>
      </c>
      <c r="C663" s="10">
        <v>40512</v>
      </c>
      <c r="D663" s="10" t="s">
        <v>564</v>
      </c>
      <c r="F663">
        <v>5515</v>
      </c>
      <c r="G663" s="10">
        <v>40875</v>
      </c>
    </row>
    <row r="664" spans="1:7" x14ac:dyDescent="0.25">
      <c r="A664">
        <v>2602</v>
      </c>
      <c r="B664" s="10">
        <v>40164</v>
      </c>
      <c r="C664" s="10">
        <v>40574</v>
      </c>
      <c r="D664" s="10" t="s">
        <v>564</v>
      </c>
      <c r="F664">
        <v>5516</v>
      </c>
      <c r="G664" s="10">
        <v>40875</v>
      </c>
    </row>
    <row r="665" spans="1:7" x14ac:dyDescent="0.25">
      <c r="A665">
        <v>2603</v>
      </c>
      <c r="B665" s="10">
        <v>40157</v>
      </c>
      <c r="C665" s="10">
        <v>40473</v>
      </c>
      <c r="D665" s="10" t="s">
        <v>302</v>
      </c>
      <c r="F665">
        <v>5517</v>
      </c>
      <c r="G665" s="10">
        <v>40875</v>
      </c>
    </row>
    <row r="666" spans="1:7" x14ac:dyDescent="0.25">
      <c r="A666">
        <v>2605</v>
      </c>
      <c r="B666" s="10">
        <v>36526</v>
      </c>
      <c r="C666" s="10">
        <v>40268</v>
      </c>
      <c r="D666" s="10" t="s">
        <v>563</v>
      </c>
      <c r="F666">
        <v>5518</v>
      </c>
      <c r="G666" s="10">
        <v>40875</v>
      </c>
    </row>
    <row r="667" spans="1:7" x14ac:dyDescent="0.25">
      <c r="A667">
        <v>2606</v>
      </c>
      <c r="B667" s="10">
        <v>36526</v>
      </c>
      <c r="C667" s="10">
        <v>40268</v>
      </c>
      <c r="D667" s="10" t="s">
        <v>563</v>
      </c>
      <c r="F667">
        <v>5519</v>
      </c>
      <c r="G667" s="10">
        <v>40875</v>
      </c>
    </row>
    <row r="668" spans="1:7" x14ac:dyDescent="0.25">
      <c r="A668">
        <v>2607</v>
      </c>
      <c r="B668" s="10">
        <v>36526</v>
      </c>
      <c r="C668" s="10">
        <v>40729</v>
      </c>
      <c r="D668" s="10" t="s">
        <v>563</v>
      </c>
      <c r="F668">
        <v>5562</v>
      </c>
      <c r="G668" s="10">
        <v>40875</v>
      </c>
    </row>
    <row r="669" spans="1:7" x14ac:dyDescent="0.25">
      <c r="A669">
        <v>2609</v>
      </c>
      <c r="B669" s="10">
        <v>40169</v>
      </c>
      <c r="C669" s="10">
        <v>40480</v>
      </c>
      <c r="D669" s="10" t="s">
        <v>302</v>
      </c>
      <c r="F669">
        <v>5563</v>
      </c>
      <c r="G669" s="10">
        <v>40875</v>
      </c>
    </row>
    <row r="670" spans="1:7" x14ac:dyDescent="0.25">
      <c r="A670">
        <v>2610</v>
      </c>
      <c r="B670" s="10">
        <v>40172</v>
      </c>
      <c r="C670" s="10">
        <v>40389</v>
      </c>
      <c r="D670" s="10" t="s">
        <v>564</v>
      </c>
      <c r="F670">
        <v>5564</v>
      </c>
      <c r="G670" s="10">
        <v>40875</v>
      </c>
    </row>
    <row r="671" spans="1:7" x14ac:dyDescent="0.25">
      <c r="A671">
        <v>2611</v>
      </c>
      <c r="B671" s="10">
        <v>40177</v>
      </c>
      <c r="C671" s="10">
        <v>40512</v>
      </c>
      <c r="D671" s="10" t="s">
        <v>564</v>
      </c>
      <c r="F671">
        <v>5593</v>
      </c>
      <c r="G671" s="10">
        <v>40875</v>
      </c>
    </row>
    <row r="672" spans="1:7" x14ac:dyDescent="0.25">
      <c r="A672">
        <v>2618</v>
      </c>
      <c r="B672" s="10">
        <v>40172</v>
      </c>
      <c r="C672" s="10">
        <v>40694</v>
      </c>
      <c r="D672" s="10" t="s">
        <v>564</v>
      </c>
      <c r="F672">
        <v>5632</v>
      </c>
      <c r="G672" s="10">
        <v>40875</v>
      </c>
    </row>
    <row r="673" spans="1:7" x14ac:dyDescent="0.25">
      <c r="A673">
        <v>2620</v>
      </c>
      <c r="B673" s="10">
        <v>36526</v>
      </c>
      <c r="C673" s="10">
        <v>40444</v>
      </c>
      <c r="D673" s="10" t="s">
        <v>563</v>
      </c>
      <c r="F673">
        <v>5651</v>
      </c>
      <c r="G673" s="10">
        <v>40875</v>
      </c>
    </row>
    <row r="674" spans="1:7" x14ac:dyDescent="0.25">
      <c r="A674">
        <v>2621</v>
      </c>
      <c r="B674" s="10">
        <v>36526</v>
      </c>
      <c r="C674" s="10">
        <v>40444</v>
      </c>
      <c r="D674" s="10" t="s">
        <v>563</v>
      </c>
      <c r="F674">
        <v>5652</v>
      </c>
      <c r="G674" s="10">
        <v>40875</v>
      </c>
    </row>
    <row r="675" spans="1:7" x14ac:dyDescent="0.25">
      <c r="A675">
        <v>2622</v>
      </c>
      <c r="B675" s="10">
        <v>36526</v>
      </c>
      <c r="C675" s="10">
        <v>40753</v>
      </c>
      <c r="D675" s="10" t="s">
        <v>563</v>
      </c>
      <c r="F675">
        <v>5653</v>
      </c>
      <c r="G675" s="10">
        <v>40875</v>
      </c>
    </row>
    <row r="676" spans="1:7" x14ac:dyDescent="0.25">
      <c r="A676">
        <v>2625</v>
      </c>
      <c r="B676" s="10">
        <v>36526</v>
      </c>
      <c r="C676" s="10">
        <v>40816</v>
      </c>
      <c r="D676" s="10" t="s">
        <v>304</v>
      </c>
      <c r="F676">
        <v>5863</v>
      </c>
      <c r="G676" s="10">
        <v>40875</v>
      </c>
    </row>
    <row r="677" spans="1:7" x14ac:dyDescent="0.25">
      <c r="A677">
        <v>2626</v>
      </c>
      <c r="B677" s="10">
        <v>40176</v>
      </c>
      <c r="C677" s="10">
        <v>40389</v>
      </c>
      <c r="D677" s="10" t="s">
        <v>564</v>
      </c>
      <c r="F677">
        <v>5887</v>
      </c>
      <c r="G677" s="10">
        <v>40875</v>
      </c>
    </row>
    <row r="678" spans="1:7" x14ac:dyDescent="0.25">
      <c r="A678">
        <v>2627</v>
      </c>
      <c r="B678" s="10">
        <v>36526</v>
      </c>
      <c r="C678" s="10">
        <v>40473</v>
      </c>
      <c r="D678" s="10" t="s">
        <v>563</v>
      </c>
      <c r="F678">
        <v>5888</v>
      </c>
      <c r="G678" s="10">
        <v>40875</v>
      </c>
    </row>
    <row r="679" spans="1:7" x14ac:dyDescent="0.25">
      <c r="A679">
        <v>2628</v>
      </c>
      <c r="B679" s="10">
        <v>40177</v>
      </c>
      <c r="C679" s="10">
        <v>40512</v>
      </c>
      <c r="D679" s="10" t="s">
        <v>564</v>
      </c>
      <c r="F679">
        <v>5977</v>
      </c>
      <c r="G679" s="10">
        <v>40875</v>
      </c>
    </row>
    <row r="680" spans="1:7" x14ac:dyDescent="0.25">
      <c r="A680">
        <v>2629</v>
      </c>
      <c r="B680" s="10">
        <v>40177</v>
      </c>
      <c r="C680" s="10">
        <v>40268</v>
      </c>
      <c r="D680" s="10" t="s">
        <v>564</v>
      </c>
      <c r="F680">
        <v>6030</v>
      </c>
      <c r="G680" s="10">
        <v>40820</v>
      </c>
    </row>
    <row r="681" spans="1:7" x14ac:dyDescent="0.25">
      <c r="A681">
        <v>2631</v>
      </c>
      <c r="B681" s="10">
        <v>40177</v>
      </c>
      <c r="C681" s="10">
        <v>40512</v>
      </c>
      <c r="D681" s="10" t="s">
        <v>564</v>
      </c>
      <c r="F681">
        <v>6066</v>
      </c>
      <c r="G681" s="10">
        <v>40875</v>
      </c>
    </row>
    <row r="682" spans="1:7" x14ac:dyDescent="0.25">
      <c r="A682">
        <v>2632</v>
      </c>
      <c r="B682" s="10">
        <v>40177</v>
      </c>
      <c r="C682" s="10">
        <v>40268</v>
      </c>
      <c r="D682" s="10" t="s">
        <v>564</v>
      </c>
      <c r="F682">
        <v>6107</v>
      </c>
      <c r="G682" s="10">
        <v>40875</v>
      </c>
    </row>
    <row r="683" spans="1:7" x14ac:dyDescent="0.25">
      <c r="A683">
        <v>2633</v>
      </c>
      <c r="B683" s="10">
        <v>40178</v>
      </c>
      <c r="C683" s="10">
        <v>40512</v>
      </c>
      <c r="D683" s="10" t="s">
        <v>564</v>
      </c>
      <c r="F683">
        <v>6160</v>
      </c>
      <c r="G683" s="10">
        <v>40834</v>
      </c>
    </row>
    <row r="684" spans="1:7" x14ac:dyDescent="0.25">
      <c r="A684">
        <v>2637</v>
      </c>
      <c r="B684" s="10">
        <v>36526</v>
      </c>
      <c r="C684" s="10">
        <v>40444</v>
      </c>
      <c r="D684" s="10" t="s">
        <v>298</v>
      </c>
      <c r="F684">
        <v>6167</v>
      </c>
      <c r="G684" s="10">
        <v>40875</v>
      </c>
    </row>
    <row r="685" spans="1:7" x14ac:dyDescent="0.25">
      <c r="A685">
        <v>2638</v>
      </c>
      <c r="B685" s="10">
        <v>36526</v>
      </c>
      <c r="C685" s="10">
        <v>40753</v>
      </c>
      <c r="D685" s="10" t="s">
        <v>563</v>
      </c>
      <c r="F685">
        <v>6262</v>
      </c>
      <c r="G685" s="10">
        <v>40863</v>
      </c>
    </row>
    <row r="686" spans="1:7" x14ac:dyDescent="0.25">
      <c r="A686">
        <v>2642</v>
      </c>
      <c r="B686" s="10">
        <v>40863</v>
      </c>
      <c r="C686" s="10">
        <v>40863</v>
      </c>
      <c r="D686" s="10" t="s">
        <v>301</v>
      </c>
      <c r="F686">
        <v>6333</v>
      </c>
      <c r="G686" s="10">
        <v>40875</v>
      </c>
    </row>
    <row r="687" spans="1:7" x14ac:dyDescent="0.25">
      <c r="A687">
        <v>2643</v>
      </c>
      <c r="B687" s="10">
        <v>40198</v>
      </c>
      <c r="C687" s="10">
        <v>40512</v>
      </c>
      <c r="D687" s="10" t="s">
        <v>564</v>
      </c>
      <c r="F687">
        <v>6335</v>
      </c>
      <c r="G687" s="10">
        <v>40875</v>
      </c>
    </row>
    <row r="688" spans="1:7" x14ac:dyDescent="0.25">
      <c r="A688">
        <v>2652</v>
      </c>
      <c r="B688" s="10">
        <v>40200</v>
      </c>
      <c r="C688" s="10">
        <v>40268</v>
      </c>
      <c r="D688" s="10" t="s">
        <v>564</v>
      </c>
      <c r="F688">
        <v>6336</v>
      </c>
      <c r="G688" s="10">
        <v>40875</v>
      </c>
    </row>
    <row r="689" spans="1:7" x14ac:dyDescent="0.25">
      <c r="A689">
        <v>2653</v>
      </c>
      <c r="B689" s="10">
        <v>36526</v>
      </c>
      <c r="C689" s="10">
        <v>40268</v>
      </c>
      <c r="D689" s="10" t="s">
        <v>563</v>
      </c>
      <c r="F689">
        <v>6348</v>
      </c>
      <c r="G689" s="10">
        <v>40875</v>
      </c>
    </row>
    <row r="690" spans="1:7" x14ac:dyDescent="0.25">
      <c r="A690">
        <v>2654</v>
      </c>
      <c r="B690" s="10">
        <v>36526</v>
      </c>
      <c r="C690" s="10">
        <v>40268</v>
      </c>
      <c r="D690" s="10" t="s">
        <v>563</v>
      </c>
      <c r="F690">
        <v>6349</v>
      </c>
      <c r="G690" s="10">
        <v>40875</v>
      </c>
    </row>
    <row r="691" spans="1:7" x14ac:dyDescent="0.25">
      <c r="A691">
        <v>2655</v>
      </c>
      <c r="B691" s="10">
        <v>36526</v>
      </c>
      <c r="C691" s="10">
        <v>40268</v>
      </c>
      <c r="D691" s="10" t="s">
        <v>563</v>
      </c>
      <c r="F691">
        <v>6350</v>
      </c>
      <c r="G691" s="10">
        <v>40875</v>
      </c>
    </row>
    <row r="692" spans="1:7" x14ac:dyDescent="0.25">
      <c r="A692">
        <v>2656</v>
      </c>
      <c r="B692" s="10">
        <v>36526</v>
      </c>
      <c r="C692" s="10">
        <v>40268</v>
      </c>
      <c r="D692" s="10" t="s">
        <v>563</v>
      </c>
    </row>
    <row r="693" spans="1:7" x14ac:dyDescent="0.25">
      <c r="A693">
        <v>2657</v>
      </c>
      <c r="B693" s="10">
        <v>40203</v>
      </c>
      <c r="C693" s="10">
        <v>40268</v>
      </c>
      <c r="D693" s="10" t="s">
        <v>564</v>
      </c>
    </row>
    <row r="694" spans="1:7" x14ac:dyDescent="0.25">
      <c r="A694">
        <v>2667</v>
      </c>
      <c r="B694" s="10">
        <v>40213</v>
      </c>
      <c r="C694" s="10">
        <v>40414</v>
      </c>
      <c r="D694" s="10" t="s">
        <v>217</v>
      </c>
    </row>
    <row r="695" spans="1:7" x14ac:dyDescent="0.25">
      <c r="A695">
        <v>2669</v>
      </c>
      <c r="B695" s="10">
        <v>36526</v>
      </c>
      <c r="C695" s="10">
        <v>40268</v>
      </c>
      <c r="D695" s="10" t="s">
        <v>563</v>
      </c>
    </row>
    <row r="696" spans="1:7" x14ac:dyDescent="0.25">
      <c r="A696">
        <v>2670</v>
      </c>
      <c r="B696" s="10">
        <v>36526</v>
      </c>
      <c r="C696" s="10">
        <v>40268</v>
      </c>
      <c r="D696" s="10" t="s">
        <v>563</v>
      </c>
    </row>
    <row r="697" spans="1:7" x14ac:dyDescent="0.25">
      <c r="A697">
        <v>2671</v>
      </c>
      <c r="B697" s="10">
        <v>36526</v>
      </c>
      <c r="C697" s="10">
        <v>40268</v>
      </c>
      <c r="D697" s="10" t="s">
        <v>563</v>
      </c>
    </row>
    <row r="698" spans="1:7" x14ac:dyDescent="0.25">
      <c r="A698">
        <v>2674</v>
      </c>
      <c r="B698" s="10">
        <v>40233</v>
      </c>
      <c r="C698" s="10">
        <v>40543</v>
      </c>
      <c r="D698" s="10" t="s">
        <v>305</v>
      </c>
    </row>
    <row r="699" spans="1:7" x14ac:dyDescent="0.25">
      <c r="A699">
        <v>2679</v>
      </c>
      <c r="B699" s="10">
        <v>36526</v>
      </c>
      <c r="C699" s="10">
        <v>40268</v>
      </c>
      <c r="D699" s="10" t="s">
        <v>563</v>
      </c>
    </row>
    <row r="700" spans="1:7" x14ac:dyDescent="0.25">
      <c r="A700">
        <v>2680</v>
      </c>
      <c r="B700" s="10">
        <v>36526</v>
      </c>
      <c r="C700" s="10">
        <v>40268</v>
      </c>
      <c r="D700" s="10" t="s">
        <v>563</v>
      </c>
    </row>
    <row r="701" spans="1:7" x14ac:dyDescent="0.25">
      <c r="A701">
        <v>2681</v>
      </c>
      <c r="B701" s="10">
        <v>36526</v>
      </c>
      <c r="C701" s="10">
        <v>40268</v>
      </c>
      <c r="D701" s="10" t="s">
        <v>563</v>
      </c>
    </row>
    <row r="702" spans="1:7" x14ac:dyDescent="0.25">
      <c r="A702">
        <v>2682</v>
      </c>
      <c r="B702" s="10">
        <v>36526</v>
      </c>
      <c r="C702" s="10">
        <v>40268</v>
      </c>
      <c r="D702" s="10" t="s">
        <v>563</v>
      </c>
    </row>
    <row r="703" spans="1:7" x14ac:dyDescent="0.25">
      <c r="A703">
        <v>2686</v>
      </c>
      <c r="B703" s="10">
        <v>36526</v>
      </c>
      <c r="C703" s="10">
        <v>40543</v>
      </c>
      <c r="D703" s="10" t="s">
        <v>563</v>
      </c>
    </row>
    <row r="704" spans="1:7" x14ac:dyDescent="0.25">
      <c r="A704">
        <v>2687</v>
      </c>
      <c r="B704" s="10">
        <v>36526</v>
      </c>
      <c r="C704" s="10">
        <v>40359</v>
      </c>
      <c r="D704" s="10" t="s">
        <v>563</v>
      </c>
    </row>
    <row r="705" spans="1:4" x14ac:dyDescent="0.25">
      <c r="A705">
        <v>2688</v>
      </c>
      <c r="B705" s="10">
        <v>36526</v>
      </c>
      <c r="C705" s="10">
        <v>40268</v>
      </c>
      <c r="D705" s="10" t="s">
        <v>563</v>
      </c>
    </row>
    <row r="706" spans="1:4" x14ac:dyDescent="0.25">
      <c r="A706">
        <v>2689</v>
      </c>
      <c r="B706" s="10">
        <v>36526</v>
      </c>
      <c r="C706" s="10">
        <v>40480</v>
      </c>
      <c r="D706" s="10" t="s">
        <v>563</v>
      </c>
    </row>
    <row r="707" spans="1:4" x14ac:dyDescent="0.25">
      <c r="A707">
        <v>2690</v>
      </c>
      <c r="B707" s="10">
        <v>36526</v>
      </c>
      <c r="C707" s="10">
        <v>40359</v>
      </c>
      <c r="D707" s="10" t="s">
        <v>563</v>
      </c>
    </row>
    <row r="708" spans="1:4" x14ac:dyDescent="0.25">
      <c r="A708">
        <v>2691</v>
      </c>
      <c r="B708" s="10">
        <v>36526</v>
      </c>
      <c r="C708" s="10">
        <v>40512</v>
      </c>
      <c r="D708" s="10" t="s">
        <v>563</v>
      </c>
    </row>
    <row r="709" spans="1:4" x14ac:dyDescent="0.25">
      <c r="A709">
        <v>2692</v>
      </c>
      <c r="B709" s="10">
        <v>36526</v>
      </c>
      <c r="C709" s="10">
        <v>40840</v>
      </c>
      <c r="D709" s="10" t="s">
        <v>563</v>
      </c>
    </row>
    <row r="710" spans="1:4" x14ac:dyDescent="0.25">
      <c r="A710">
        <v>2704</v>
      </c>
      <c r="B710" s="10">
        <v>36526</v>
      </c>
      <c r="C710" s="10">
        <v>40359</v>
      </c>
      <c r="D710" s="10" t="s">
        <v>299</v>
      </c>
    </row>
    <row r="711" spans="1:4" x14ac:dyDescent="0.25">
      <c r="A711">
        <v>2705</v>
      </c>
      <c r="B711" s="10">
        <v>36526</v>
      </c>
      <c r="C711" s="10">
        <v>40359</v>
      </c>
      <c r="D711" s="10" t="s">
        <v>299</v>
      </c>
    </row>
    <row r="712" spans="1:4" x14ac:dyDescent="0.25">
      <c r="A712">
        <v>2707</v>
      </c>
      <c r="B712" s="10">
        <v>40217</v>
      </c>
      <c r="C712" s="10">
        <v>40694</v>
      </c>
      <c r="D712" s="10" t="s">
        <v>564</v>
      </c>
    </row>
    <row r="713" spans="1:4" x14ac:dyDescent="0.25">
      <c r="A713">
        <v>2709</v>
      </c>
      <c r="B713" s="10">
        <v>40219</v>
      </c>
      <c r="C713" s="10">
        <v>40617</v>
      </c>
      <c r="D713" s="10" t="s">
        <v>564</v>
      </c>
    </row>
    <row r="714" spans="1:4" x14ac:dyDescent="0.25">
      <c r="A714">
        <v>2711</v>
      </c>
      <c r="B714" s="10">
        <v>40220</v>
      </c>
      <c r="C714" s="10">
        <v>40802</v>
      </c>
      <c r="D714" s="10" t="s">
        <v>564</v>
      </c>
    </row>
    <row r="715" spans="1:4" x14ac:dyDescent="0.25">
      <c r="A715">
        <v>2712</v>
      </c>
      <c r="B715" s="10">
        <v>40224</v>
      </c>
      <c r="C715" s="10">
        <v>40268</v>
      </c>
      <c r="D715" s="10" t="s">
        <v>564</v>
      </c>
    </row>
    <row r="716" spans="1:4" x14ac:dyDescent="0.25">
      <c r="A716">
        <v>2713</v>
      </c>
      <c r="B716" s="10">
        <v>36526</v>
      </c>
      <c r="C716" s="10">
        <v>40389</v>
      </c>
      <c r="D716" s="10" t="s">
        <v>218</v>
      </c>
    </row>
    <row r="717" spans="1:4" x14ac:dyDescent="0.25">
      <c r="A717">
        <v>2714</v>
      </c>
      <c r="B717" s="10">
        <v>40225</v>
      </c>
      <c r="C717" s="10">
        <v>40268</v>
      </c>
      <c r="D717" s="10" t="s">
        <v>564</v>
      </c>
    </row>
    <row r="718" spans="1:4" x14ac:dyDescent="0.25">
      <c r="A718">
        <v>2715</v>
      </c>
      <c r="B718" s="10">
        <v>40590</v>
      </c>
      <c r="C718" s="10">
        <v>40344</v>
      </c>
      <c r="D718" s="10" t="s">
        <v>564</v>
      </c>
    </row>
    <row r="719" spans="1:4" x14ac:dyDescent="0.25">
      <c r="A719">
        <v>2716</v>
      </c>
      <c r="B719" s="10">
        <v>36526</v>
      </c>
      <c r="C719" s="10">
        <v>40268</v>
      </c>
      <c r="D719" s="10" t="s">
        <v>563</v>
      </c>
    </row>
    <row r="720" spans="1:4" x14ac:dyDescent="0.25">
      <c r="A720">
        <v>2718</v>
      </c>
      <c r="B720" s="10">
        <v>36526</v>
      </c>
      <c r="C720" s="10">
        <v>40444</v>
      </c>
      <c r="D720" s="10" t="s">
        <v>563</v>
      </c>
    </row>
    <row r="721" spans="1:4" x14ac:dyDescent="0.25">
      <c r="A721">
        <v>2722</v>
      </c>
      <c r="B721" s="10">
        <v>40228</v>
      </c>
      <c r="C721" s="10">
        <v>40512</v>
      </c>
      <c r="D721" s="10" t="s">
        <v>564</v>
      </c>
    </row>
    <row r="722" spans="1:4" x14ac:dyDescent="0.25">
      <c r="A722">
        <v>2727</v>
      </c>
      <c r="B722" s="10">
        <v>36526</v>
      </c>
      <c r="C722" s="10">
        <v>40633</v>
      </c>
      <c r="D722" s="10" t="s">
        <v>563</v>
      </c>
    </row>
    <row r="723" spans="1:4" x14ac:dyDescent="0.25">
      <c r="A723">
        <v>2728</v>
      </c>
      <c r="B723" s="10">
        <v>36526</v>
      </c>
      <c r="C723" s="10">
        <v>40473</v>
      </c>
      <c r="D723" s="10" t="s">
        <v>563</v>
      </c>
    </row>
    <row r="724" spans="1:4" x14ac:dyDescent="0.25">
      <c r="A724">
        <v>2729</v>
      </c>
      <c r="B724" s="10">
        <v>36526</v>
      </c>
      <c r="C724" s="10">
        <v>40473</v>
      </c>
      <c r="D724" s="10" t="s">
        <v>563</v>
      </c>
    </row>
    <row r="725" spans="1:4" x14ac:dyDescent="0.25">
      <c r="A725">
        <v>2730</v>
      </c>
      <c r="B725" s="10">
        <v>36526</v>
      </c>
      <c r="C725" s="10">
        <v>40473</v>
      </c>
      <c r="D725" s="10" t="s">
        <v>563</v>
      </c>
    </row>
    <row r="726" spans="1:4" x14ac:dyDescent="0.25">
      <c r="A726">
        <v>2731</v>
      </c>
      <c r="B726" s="10">
        <v>40344</v>
      </c>
      <c r="C726" s="10">
        <v>40633</v>
      </c>
      <c r="D726" s="10" t="s">
        <v>564</v>
      </c>
    </row>
    <row r="727" spans="1:4" x14ac:dyDescent="0.25">
      <c r="A727">
        <v>2733</v>
      </c>
      <c r="B727" s="10">
        <v>40233</v>
      </c>
      <c r="C727" s="10">
        <v>40786</v>
      </c>
      <c r="D727" s="10" t="s">
        <v>564</v>
      </c>
    </row>
    <row r="728" spans="1:4" x14ac:dyDescent="0.25">
      <c r="A728">
        <v>2740</v>
      </c>
      <c r="B728" s="10">
        <v>36526</v>
      </c>
      <c r="C728" s="10">
        <v>40724</v>
      </c>
      <c r="D728" s="10" t="s">
        <v>563</v>
      </c>
    </row>
    <row r="729" spans="1:4" x14ac:dyDescent="0.25">
      <c r="A729">
        <v>2741</v>
      </c>
      <c r="B729" s="10">
        <v>40241</v>
      </c>
      <c r="C729" s="10">
        <v>40414</v>
      </c>
      <c r="D729" s="10" t="s">
        <v>217</v>
      </c>
    </row>
    <row r="730" spans="1:4" x14ac:dyDescent="0.25">
      <c r="A730">
        <v>2743</v>
      </c>
      <c r="B730" s="10">
        <v>36526</v>
      </c>
      <c r="C730" s="10">
        <v>40291</v>
      </c>
      <c r="D730" s="10" t="s">
        <v>294</v>
      </c>
    </row>
    <row r="731" spans="1:4" x14ac:dyDescent="0.25">
      <c r="A731">
        <v>2751</v>
      </c>
      <c r="B731" s="10">
        <v>36526</v>
      </c>
      <c r="C731" s="10">
        <v>40268</v>
      </c>
      <c r="D731" s="10" t="s">
        <v>563</v>
      </c>
    </row>
    <row r="732" spans="1:4" x14ac:dyDescent="0.25">
      <c r="A732">
        <v>2752</v>
      </c>
      <c r="B732" s="10">
        <v>36526</v>
      </c>
      <c r="C732" s="10">
        <v>40268</v>
      </c>
      <c r="D732" s="10" t="s">
        <v>299</v>
      </c>
    </row>
    <row r="733" spans="1:4" x14ac:dyDescent="0.25">
      <c r="A733">
        <v>2753</v>
      </c>
      <c r="B733" s="10">
        <v>40252</v>
      </c>
      <c r="C733" s="10">
        <v>40268</v>
      </c>
      <c r="D733" s="10" t="s">
        <v>564</v>
      </c>
    </row>
    <row r="734" spans="1:4" x14ac:dyDescent="0.25">
      <c r="A734">
        <v>2756</v>
      </c>
      <c r="B734" s="10">
        <v>219148</v>
      </c>
      <c r="C734" s="10">
        <v>40268</v>
      </c>
      <c r="D734" s="10" t="s">
        <v>299</v>
      </c>
    </row>
    <row r="735" spans="1:4" x14ac:dyDescent="0.25">
      <c r="A735">
        <v>2757</v>
      </c>
      <c r="B735" s="10">
        <v>219148</v>
      </c>
      <c r="C735" s="10">
        <v>40268</v>
      </c>
      <c r="D735" s="10" t="s">
        <v>299</v>
      </c>
    </row>
    <row r="736" spans="1:4" x14ac:dyDescent="0.25">
      <c r="A736">
        <v>2762</v>
      </c>
      <c r="B736" s="10">
        <v>36526</v>
      </c>
      <c r="C736" s="10">
        <v>40528</v>
      </c>
      <c r="D736" s="10" t="s">
        <v>563</v>
      </c>
    </row>
    <row r="737" spans="1:4" x14ac:dyDescent="0.25">
      <c r="A737">
        <v>2764</v>
      </c>
      <c r="B737" s="10">
        <v>40256</v>
      </c>
      <c r="C737" s="10">
        <v>40268</v>
      </c>
      <c r="D737" s="10" t="s">
        <v>564</v>
      </c>
    </row>
    <row r="738" spans="1:4" x14ac:dyDescent="0.25">
      <c r="A738">
        <v>2765</v>
      </c>
      <c r="B738" s="10">
        <v>36526</v>
      </c>
      <c r="C738" s="10">
        <v>40268</v>
      </c>
      <c r="D738" s="10" t="s">
        <v>563</v>
      </c>
    </row>
    <row r="739" spans="1:4" x14ac:dyDescent="0.25">
      <c r="A739">
        <v>2767</v>
      </c>
      <c r="B739" s="10">
        <v>36526</v>
      </c>
      <c r="C739" s="10">
        <v>40753</v>
      </c>
      <c r="D739" s="10" t="s">
        <v>563</v>
      </c>
    </row>
    <row r="740" spans="1:4" x14ac:dyDescent="0.25">
      <c r="A740">
        <v>2772</v>
      </c>
      <c r="B740" s="10">
        <v>40260</v>
      </c>
      <c r="C740" s="10">
        <v>40512</v>
      </c>
      <c r="D740" s="10" t="s">
        <v>564</v>
      </c>
    </row>
    <row r="741" spans="1:4" x14ac:dyDescent="0.25">
      <c r="A741">
        <v>2778</v>
      </c>
      <c r="B741" s="10">
        <v>36526</v>
      </c>
      <c r="C741" s="10">
        <v>40528</v>
      </c>
      <c r="D741" s="10" t="s">
        <v>563</v>
      </c>
    </row>
    <row r="742" spans="1:4" x14ac:dyDescent="0.25">
      <c r="A742">
        <v>2780</v>
      </c>
      <c r="B742" s="10">
        <v>219148</v>
      </c>
      <c r="C742" s="10">
        <v>40268</v>
      </c>
      <c r="D742" s="10" t="s">
        <v>299</v>
      </c>
    </row>
    <row r="743" spans="1:4" x14ac:dyDescent="0.25">
      <c r="A743">
        <v>2783</v>
      </c>
      <c r="B743" s="10">
        <v>40267</v>
      </c>
      <c r="C743" s="10">
        <v>40779</v>
      </c>
      <c r="D743" s="10" t="s">
        <v>564</v>
      </c>
    </row>
    <row r="744" spans="1:4" x14ac:dyDescent="0.25">
      <c r="A744">
        <v>2788</v>
      </c>
      <c r="B744" s="10">
        <v>219148</v>
      </c>
      <c r="C744" s="10">
        <v>40268</v>
      </c>
      <c r="D744" s="10" t="s">
        <v>299</v>
      </c>
    </row>
    <row r="745" spans="1:4" x14ac:dyDescent="0.25">
      <c r="A745">
        <v>2789</v>
      </c>
      <c r="B745" s="10">
        <v>40283</v>
      </c>
      <c r="C745" s="10">
        <v>40602</v>
      </c>
      <c r="D745" s="10" t="s">
        <v>303</v>
      </c>
    </row>
    <row r="746" spans="1:4" x14ac:dyDescent="0.25">
      <c r="A746">
        <v>2790</v>
      </c>
      <c r="B746" s="10">
        <v>219148</v>
      </c>
      <c r="C746" s="10">
        <v>40268</v>
      </c>
      <c r="D746" s="10" t="s">
        <v>299</v>
      </c>
    </row>
    <row r="747" spans="1:4" x14ac:dyDescent="0.25">
      <c r="A747">
        <v>2791</v>
      </c>
      <c r="B747" s="10">
        <v>40298</v>
      </c>
      <c r="C747" s="10">
        <v>40268</v>
      </c>
      <c r="D747" s="10" t="s">
        <v>564</v>
      </c>
    </row>
    <row r="748" spans="1:4" x14ac:dyDescent="0.25">
      <c r="A748">
        <v>2792</v>
      </c>
      <c r="B748" s="10">
        <v>40298</v>
      </c>
      <c r="C748" s="10">
        <v>40268</v>
      </c>
      <c r="D748" s="10" t="s">
        <v>564</v>
      </c>
    </row>
    <row r="749" spans="1:4" x14ac:dyDescent="0.25">
      <c r="A749">
        <v>2793</v>
      </c>
      <c r="B749" s="10">
        <v>40298</v>
      </c>
      <c r="C749" s="10">
        <v>40268</v>
      </c>
      <c r="D749" s="10" t="s">
        <v>564</v>
      </c>
    </row>
    <row r="750" spans="1:4" x14ac:dyDescent="0.25">
      <c r="A750">
        <v>2794</v>
      </c>
      <c r="B750" s="10">
        <v>40293</v>
      </c>
      <c r="C750" s="10">
        <v>40268</v>
      </c>
      <c r="D750" s="10" t="s">
        <v>564</v>
      </c>
    </row>
    <row r="751" spans="1:4" x14ac:dyDescent="0.25">
      <c r="A751">
        <v>2796</v>
      </c>
      <c r="B751" s="10">
        <v>36526</v>
      </c>
      <c r="C751" s="10">
        <v>40291</v>
      </c>
      <c r="D751" s="10" t="s">
        <v>299</v>
      </c>
    </row>
    <row r="752" spans="1:4" x14ac:dyDescent="0.25">
      <c r="A752">
        <v>2797</v>
      </c>
      <c r="B752" s="10">
        <v>40293</v>
      </c>
      <c r="C752" s="10">
        <v>40268</v>
      </c>
      <c r="D752" s="10" t="s">
        <v>564</v>
      </c>
    </row>
    <row r="753" spans="1:4" x14ac:dyDescent="0.25">
      <c r="A753">
        <v>2798</v>
      </c>
      <c r="B753" s="10">
        <v>40293</v>
      </c>
      <c r="C753" s="10">
        <v>40329</v>
      </c>
      <c r="D753" s="10" t="s">
        <v>564</v>
      </c>
    </row>
    <row r="754" spans="1:4" x14ac:dyDescent="0.25">
      <c r="A754">
        <v>2799</v>
      </c>
      <c r="B754" s="10">
        <v>40293</v>
      </c>
      <c r="C754" s="10">
        <v>40268</v>
      </c>
      <c r="D754" s="10" t="s">
        <v>564</v>
      </c>
    </row>
    <row r="755" spans="1:4" x14ac:dyDescent="0.25">
      <c r="A755">
        <v>2801</v>
      </c>
      <c r="B755" s="10">
        <v>40280</v>
      </c>
      <c r="C755" s="10">
        <v>40543</v>
      </c>
      <c r="D755" s="10" t="s">
        <v>302</v>
      </c>
    </row>
    <row r="756" spans="1:4" x14ac:dyDescent="0.25">
      <c r="A756">
        <v>2805</v>
      </c>
      <c r="B756" s="10">
        <v>40293</v>
      </c>
      <c r="C756" s="10">
        <v>40268</v>
      </c>
      <c r="D756" s="10" t="s">
        <v>564</v>
      </c>
    </row>
    <row r="757" spans="1:4" x14ac:dyDescent="0.25">
      <c r="A757">
        <v>2807</v>
      </c>
      <c r="B757" s="10">
        <v>36526</v>
      </c>
      <c r="C757" s="10">
        <v>40528</v>
      </c>
      <c r="D757" s="10" t="s">
        <v>563</v>
      </c>
    </row>
    <row r="758" spans="1:4" x14ac:dyDescent="0.25">
      <c r="A758">
        <v>2808</v>
      </c>
      <c r="B758" s="10">
        <v>219148</v>
      </c>
      <c r="C758" s="10">
        <v>40268</v>
      </c>
      <c r="D758" s="10" t="s">
        <v>299</v>
      </c>
    </row>
    <row r="759" spans="1:4" x14ac:dyDescent="0.25">
      <c r="A759">
        <v>2809</v>
      </c>
      <c r="B759" s="10">
        <v>219148</v>
      </c>
      <c r="C759" s="10">
        <v>40268</v>
      </c>
      <c r="D759" s="10" t="s">
        <v>299</v>
      </c>
    </row>
    <row r="760" spans="1:4" x14ac:dyDescent="0.25">
      <c r="A760">
        <v>2810</v>
      </c>
      <c r="B760" s="10">
        <v>219148</v>
      </c>
      <c r="C760" s="10">
        <v>40268</v>
      </c>
      <c r="D760" s="10" t="s">
        <v>299</v>
      </c>
    </row>
    <row r="761" spans="1:4" x14ac:dyDescent="0.25">
      <c r="A761">
        <v>2811</v>
      </c>
      <c r="B761" s="10">
        <v>40295</v>
      </c>
      <c r="C761" s="10">
        <v>40444</v>
      </c>
      <c r="D761" s="10" t="s">
        <v>564</v>
      </c>
    </row>
    <row r="762" spans="1:4" x14ac:dyDescent="0.25">
      <c r="A762">
        <v>2820</v>
      </c>
      <c r="B762" s="10">
        <v>36526</v>
      </c>
      <c r="C762" s="10">
        <v>40389</v>
      </c>
      <c r="D762" s="10" t="s">
        <v>304</v>
      </c>
    </row>
    <row r="763" spans="1:4" x14ac:dyDescent="0.25">
      <c r="A763">
        <v>2823</v>
      </c>
      <c r="B763" s="10">
        <v>219148</v>
      </c>
      <c r="C763" s="10">
        <v>40268</v>
      </c>
      <c r="D763" s="10" t="s">
        <v>299</v>
      </c>
    </row>
    <row r="764" spans="1:4" x14ac:dyDescent="0.25">
      <c r="A764">
        <v>2824</v>
      </c>
      <c r="B764" s="10">
        <v>219148</v>
      </c>
      <c r="C764" s="10">
        <v>40268</v>
      </c>
      <c r="D764" s="10" t="s">
        <v>299</v>
      </c>
    </row>
    <row r="765" spans="1:4" x14ac:dyDescent="0.25">
      <c r="A765">
        <v>2825</v>
      </c>
      <c r="B765" s="10">
        <v>219148</v>
      </c>
      <c r="C765" s="10">
        <v>40268</v>
      </c>
      <c r="D765" s="10" t="s">
        <v>299</v>
      </c>
    </row>
    <row r="766" spans="1:4" x14ac:dyDescent="0.25">
      <c r="A766">
        <v>2826</v>
      </c>
      <c r="B766" s="10">
        <v>219148</v>
      </c>
      <c r="C766" s="10">
        <v>40268</v>
      </c>
      <c r="D766" s="10" t="s">
        <v>299</v>
      </c>
    </row>
    <row r="767" spans="1:4" x14ac:dyDescent="0.25">
      <c r="A767">
        <v>2827</v>
      </c>
      <c r="B767" s="10">
        <v>219148</v>
      </c>
      <c r="C767" s="10">
        <v>40268</v>
      </c>
      <c r="D767" s="10" t="s">
        <v>299</v>
      </c>
    </row>
    <row r="768" spans="1:4" x14ac:dyDescent="0.25">
      <c r="A768">
        <v>2828</v>
      </c>
      <c r="B768" s="10">
        <v>219148</v>
      </c>
      <c r="C768" s="10">
        <v>40268</v>
      </c>
      <c r="D768" s="10" t="s">
        <v>299</v>
      </c>
    </row>
    <row r="769" spans="1:4" x14ac:dyDescent="0.25">
      <c r="A769">
        <v>2829</v>
      </c>
      <c r="B769" s="10">
        <v>219148</v>
      </c>
      <c r="C769" s="10">
        <v>40268</v>
      </c>
      <c r="D769" s="10" t="s">
        <v>299</v>
      </c>
    </row>
    <row r="770" spans="1:4" x14ac:dyDescent="0.25">
      <c r="A770">
        <v>2830</v>
      </c>
      <c r="B770" s="10">
        <v>219148</v>
      </c>
      <c r="C770" s="10">
        <v>40268</v>
      </c>
      <c r="D770" s="10" t="s">
        <v>299</v>
      </c>
    </row>
    <row r="771" spans="1:4" x14ac:dyDescent="0.25">
      <c r="A771">
        <v>2831</v>
      </c>
      <c r="B771" s="10">
        <v>219148</v>
      </c>
      <c r="C771" s="10">
        <v>40268</v>
      </c>
      <c r="D771" s="10" t="s">
        <v>299</v>
      </c>
    </row>
    <row r="772" spans="1:4" x14ac:dyDescent="0.25">
      <c r="A772">
        <v>2832</v>
      </c>
      <c r="B772" s="10">
        <v>219148</v>
      </c>
      <c r="C772" s="10">
        <v>40268</v>
      </c>
      <c r="D772" s="10" t="s">
        <v>299</v>
      </c>
    </row>
    <row r="773" spans="1:4" x14ac:dyDescent="0.25">
      <c r="A773">
        <v>2833</v>
      </c>
      <c r="B773" s="10">
        <v>36526</v>
      </c>
      <c r="C773" s="10">
        <v>40268</v>
      </c>
      <c r="D773" s="10" t="s">
        <v>299</v>
      </c>
    </row>
    <row r="774" spans="1:4" x14ac:dyDescent="0.25">
      <c r="A774">
        <v>2834</v>
      </c>
      <c r="B774" s="10">
        <v>36526</v>
      </c>
      <c r="C774" s="10">
        <v>40268</v>
      </c>
      <c r="D774" s="10" t="s">
        <v>563</v>
      </c>
    </row>
    <row r="775" spans="1:4" x14ac:dyDescent="0.25">
      <c r="A775">
        <v>2835</v>
      </c>
      <c r="B775" s="10">
        <v>36526</v>
      </c>
      <c r="C775" s="10">
        <v>40268</v>
      </c>
      <c r="D775" s="10" t="s">
        <v>563</v>
      </c>
    </row>
    <row r="776" spans="1:4" x14ac:dyDescent="0.25">
      <c r="A776">
        <v>2836</v>
      </c>
      <c r="B776" s="10">
        <v>36526</v>
      </c>
      <c r="C776" s="10">
        <v>40268</v>
      </c>
      <c r="D776" s="10" t="s">
        <v>563</v>
      </c>
    </row>
    <row r="777" spans="1:4" x14ac:dyDescent="0.25">
      <c r="A777">
        <v>2837</v>
      </c>
      <c r="B777" s="10">
        <v>219148</v>
      </c>
      <c r="C777" s="10">
        <v>40329</v>
      </c>
      <c r="D777" s="10" t="s">
        <v>306</v>
      </c>
    </row>
    <row r="778" spans="1:4" x14ac:dyDescent="0.25">
      <c r="A778">
        <v>2838</v>
      </c>
      <c r="B778" s="10">
        <v>36526</v>
      </c>
      <c r="C778" s="10">
        <v>40268</v>
      </c>
      <c r="D778" s="10" t="s">
        <v>304</v>
      </c>
    </row>
    <row r="779" spans="1:4" x14ac:dyDescent="0.25">
      <c r="A779">
        <v>2841</v>
      </c>
      <c r="B779" s="10">
        <v>40293</v>
      </c>
      <c r="C779" s="10">
        <v>40512</v>
      </c>
      <c r="D779" s="10" t="s">
        <v>564</v>
      </c>
    </row>
    <row r="780" spans="1:4" x14ac:dyDescent="0.25">
      <c r="A780">
        <v>2842</v>
      </c>
      <c r="B780" s="10">
        <v>36526</v>
      </c>
      <c r="C780" s="10">
        <v>40786</v>
      </c>
      <c r="D780" s="10" t="s">
        <v>563</v>
      </c>
    </row>
    <row r="781" spans="1:4" x14ac:dyDescent="0.25">
      <c r="A781">
        <v>2843</v>
      </c>
      <c r="B781" s="10">
        <v>36526</v>
      </c>
      <c r="C781" s="10">
        <v>40786</v>
      </c>
      <c r="D781" s="10" t="s">
        <v>563</v>
      </c>
    </row>
    <row r="782" spans="1:4" x14ac:dyDescent="0.25">
      <c r="A782">
        <v>2844</v>
      </c>
      <c r="B782" s="10">
        <v>36526</v>
      </c>
      <c r="C782" s="10">
        <v>40786</v>
      </c>
      <c r="D782" s="10" t="s">
        <v>563</v>
      </c>
    </row>
    <row r="783" spans="1:4" x14ac:dyDescent="0.25">
      <c r="A783">
        <v>2845</v>
      </c>
      <c r="B783" s="10">
        <v>36526</v>
      </c>
      <c r="C783" s="10">
        <v>40786</v>
      </c>
      <c r="D783" s="10" t="s">
        <v>563</v>
      </c>
    </row>
    <row r="784" spans="1:4" x14ac:dyDescent="0.25">
      <c r="A784">
        <v>2846</v>
      </c>
      <c r="B784" s="10">
        <v>36526</v>
      </c>
      <c r="C784" s="10">
        <v>40291</v>
      </c>
      <c r="D784" s="10" t="s">
        <v>299</v>
      </c>
    </row>
    <row r="785" spans="1:4" x14ac:dyDescent="0.25">
      <c r="A785">
        <v>2847</v>
      </c>
      <c r="B785" s="10">
        <v>36526</v>
      </c>
      <c r="C785" s="10">
        <v>40291</v>
      </c>
      <c r="D785" s="10" t="s">
        <v>299</v>
      </c>
    </row>
    <row r="786" spans="1:4" x14ac:dyDescent="0.25">
      <c r="A786">
        <v>2848</v>
      </c>
      <c r="B786" s="10">
        <v>36526</v>
      </c>
      <c r="C786" s="10">
        <v>40528</v>
      </c>
      <c r="D786" s="10" t="s">
        <v>563</v>
      </c>
    </row>
    <row r="787" spans="1:4" x14ac:dyDescent="0.25">
      <c r="A787">
        <v>2849</v>
      </c>
      <c r="B787" s="10">
        <v>40276</v>
      </c>
      <c r="C787" s="10">
        <v>40753</v>
      </c>
      <c r="D787" s="10" t="s">
        <v>564</v>
      </c>
    </row>
    <row r="788" spans="1:4" x14ac:dyDescent="0.25">
      <c r="A788">
        <v>2852</v>
      </c>
      <c r="B788" s="10">
        <v>36526</v>
      </c>
      <c r="C788" s="10">
        <v>40786</v>
      </c>
      <c r="D788" s="10" t="s">
        <v>563</v>
      </c>
    </row>
    <row r="789" spans="1:4" x14ac:dyDescent="0.25">
      <c r="A789">
        <v>2853</v>
      </c>
      <c r="B789" s="10">
        <v>36526</v>
      </c>
      <c r="C789" s="10">
        <v>40786</v>
      </c>
      <c r="D789" s="10" t="s">
        <v>563</v>
      </c>
    </row>
    <row r="790" spans="1:4" x14ac:dyDescent="0.25">
      <c r="A790">
        <v>2862</v>
      </c>
      <c r="B790" s="10">
        <v>36526</v>
      </c>
      <c r="C790" s="10">
        <v>40528</v>
      </c>
      <c r="D790" s="10" t="s">
        <v>563</v>
      </c>
    </row>
    <row r="791" spans="1:4" x14ac:dyDescent="0.25">
      <c r="A791">
        <v>2863</v>
      </c>
      <c r="B791" s="10">
        <v>40284</v>
      </c>
      <c r="C791" s="10">
        <v>40329</v>
      </c>
      <c r="D791" s="10" t="s">
        <v>564</v>
      </c>
    </row>
    <row r="792" spans="1:4" x14ac:dyDescent="0.25">
      <c r="A792">
        <v>2864</v>
      </c>
      <c r="B792" s="10">
        <v>36526</v>
      </c>
      <c r="C792" s="10">
        <v>40291</v>
      </c>
      <c r="D792" s="10" t="s">
        <v>299</v>
      </c>
    </row>
    <row r="793" spans="1:4" x14ac:dyDescent="0.25">
      <c r="A793">
        <v>2865</v>
      </c>
      <c r="B793" s="10">
        <v>40287</v>
      </c>
      <c r="C793" s="10">
        <v>40291</v>
      </c>
      <c r="D793" s="10" t="s">
        <v>564</v>
      </c>
    </row>
    <row r="794" spans="1:4" x14ac:dyDescent="0.25">
      <c r="A794">
        <v>2866</v>
      </c>
      <c r="B794" s="10">
        <v>40294</v>
      </c>
      <c r="C794" s="10">
        <v>40574</v>
      </c>
      <c r="D794" s="10" t="s">
        <v>564</v>
      </c>
    </row>
    <row r="795" spans="1:4" x14ac:dyDescent="0.25">
      <c r="A795">
        <v>2867</v>
      </c>
      <c r="B795" s="10">
        <v>219148</v>
      </c>
      <c r="C795" s="10">
        <v>40290</v>
      </c>
      <c r="D795" s="10" t="s">
        <v>299</v>
      </c>
    </row>
    <row r="796" spans="1:4" x14ac:dyDescent="0.25">
      <c r="A796">
        <v>2868</v>
      </c>
      <c r="B796" s="10">
        <v>219148</v>
      </c>
      <c r="C796" s="10">
        <v>40290</v>
      </c>
      <c r="D796" s="10" t="s">
        <v>299</v>
      </c>
    </row>
    <row r="797" spans="1:4" x14ac:dyDescent="0.25">
      <c r="A797">
        <v>2869</v>
      </c>
      <c r="B797" s="10">
        <v>219148</v>
      </c>
      <c r="C797" s="10">
        <v>40290</v>
      </c>
      <c r="D797" s="10" t="s">
        <v>299</v>
      </c>
    </row>
    <row r="798" spans="1:4" x14ac:dyDescent="0.25">
      <c r="A798">
        <v>2870</v>
      </c>
      <c r="B798" s="10">
        <v>219148</v>
      </c>
      <c r="C798" s="10">
        <v>40290</v>
      </c>
      <c r="D798" s="10" t="s">
        <v>299</v>
      </c>
    </row>
    <row r="799" spans="1:4" x14ac:dyDescent="0.25">
      <c r="A799">
        <v>2871</v>
      </c>
      <c r="B799" s="10">
        <v>219148</v>
      </c>
      <c r="C799" s="10">
        <v>40290</v>
      </c>
      <c r="D799" s="10" t="s">
        <v>299</v>
      </c>
    </row>
    <row r="800" spans="1:4" x14ac:dyDescent="0.25">
      <c r="A800">
        <v>2872</v>
      </c>
      <c r="B800" s="10">
        <v>219148</v>
      </c>
      <c r="C800" s="10">
        <v>40290</v>
      </c>
      <c r="D800" s="10" t="s">
        <v>299</v>
      </c>
    </row>
    <row r="801" spans="1:4" x14ac:dyDescent="0.25">
      <c r="A801">
        <v>2873</v>
      </c>
      <c r="B801" s="10">
        <v>219148</v>
      </c>
      <c r="C801" s="10">
        <v>40290</v>
      </c>
      <c r="D801" s="10" t="s">
        <v>299</v>
      </c>
    </row>
    <row r="802" spans="1:4" x14ac:dyDescent="0.25">
      <c r="A802">
        <v>2874</v>
      </c>
      <c r="B802" s="10">
        <v>219148</v>
      </c>
      <c r="C802" s="10">
        <v>40290</v>
      </c>
      <c r="D802" s="10" t="s">
        <v>299</v>
      </c>
    </row>
    <row r="803" spans="1:4" x14ac:dyDescent="0.25">
      <c r="A803">
        <v>2875</v>
      </c>
      <c r="B803" s="10">
        <v>40290</v>
      </c>
      <c r="C803" s="10">
        <v>40291</v>
      </c>
      <c r="D803" s="10" t="s">
        <v>564</v>
      </c>
    </row>
    <row r="804" spans="1:4" x14ac:dyDescent="0.25">
      <c r="A804">
        <v>2877</v>
      </c>
      <c r="B804" s="10">
        <v>43941</v>
      </c>
      <c r="C804" s="10">
        <v>40512</v>
      </c>
      <c r="D804" s="10" t="s">
        <v>564</v>
      </c>
    </row>
    <row r="805" spans="1:4" x14ac:dyDescent="0.25">
      <c r="A805">
        <v>2878</v>
      </c>
      <c r="B805" s="10">
        <v>36526</v>
      </c>
      <c r="C805" s="10">
        <v>40329</v>
      </c>
      <c r="D805" s="10" t="s">
        <v>563</v>
      </c>
    </row>
    <row r="806" spans="1:4" x14ac:dyDescent="0.25">
      <c r="A806">
        <v>2879</v>
      </c>
      <c r="B806" s="10">
        <v>36526</v>
      </c>
      <c r="C806" s="10">
        <v>40329</v>
      </c>
      <c r="D806" s="10" t="s">
        <v>563</v>
      </c>
    </row>
    <row r="807" spans="1:4" x14ac:dyDescent="0.25">
      <c r="A807">
        <v>2880</v>
      </c>
      <c r="B807" s="10">
        <v>36526</v>
      </c>
      <c r="C807" s="10">
        <v>40329</v>
      </c>
      <c r="D807" s="10" t="s">
        <v>563</v>
      </c>
    </row>
    <row r="808" spans="1:4" x14ac:dyDescent="0.25">
      <c r="A808">
        <v>2881</v>
      </c>
      <c r="B808" s="10">
        <v>36526</v>
      </c>
      <c r="C808" s="10">
        <v>40329</v>
      </c>
      <c r="D808" s="10" t="s">
        <v>563</v>
      </c>
    </row>
    <row r="809" spans="1:4" x14ac:dyDescent="0.25">
      <c r="A809">
        <v>2882</v>
      </c>
      <c r="B809" s="10">
        <v>36526</v>
      </c>
      <c r="C809" s="10">
        <v>40329</v>
      </c>
      <c r="D809" s="10" t="s">
        <v>563</v>
      </c>
    </row>
    <row r="810" spans="1:4" x14ac:dyDescent="0.25">
      <c r="A810">
        <v>2883</v>
      </c>
      <c r="B810" s="10">
        <v>36526</v>
      </c>
      <c r="C810" s="10">
        <v>40329</v>
      </c>
      <c r="D810" s="10" t="s">
        <v>563</v>
      </c>
    </row>
    <row r="811" spans="1:4" x14ac:dyDescent="0.25">
      <c r="A811">
        <v>2884</v>
      </c>
      <c r="B811" s="10">
        <v>36526</v>
      </c>
      <c r="C811" s="10">
        <v>40329</v>
      </c>
      <c r="D811" s="10" t="s">
        <v>563</v>
      </c>
    </row>
    <row r="812" spans="1:4" x14ac:dyDescent="0.25">
      <c r="A812">
        <v>2885</v>
      </c>
      <c r="B812" s="10">
        <v>36526</v>
      </c>
      <c r="C812" s="10">
        <v>40329</v>
      </c>
      <c r="D812" s="10" t="s">
        <v>563</v>
      </c>
    </row>
    <row r="813" spans="1:4" x14ac:dyDescent="0.25">
      <c r="A813">
        <v>2886</v>
      </c>
      <c r="B813" s="10">
        <v>36526</v>
      </c>
      <c r="C813" s="10">
        <v>40329</v>
      </c>
      <c r="D813" s="10" t="s">
        <v>563</v>
      </c>
    </row>
    <row r="814" spans="1:4" x14ac:dyDescent="0.25">
      <c r="A814">
        <v>2888</v>
      </c>
      <c r="B814" s="10">
        <v>219148</v>
      </c>
      <c r="C814" s="10">
        <v>40291</v>
      </c>
      <c r="D814" s="10" t="s">
        <v>299</v>
      </c>
    </row>
    <row r="815" spans="1:4" x14ac:dyDescent="0.25">
      <c r="A815">
        <v>2889</v>
      </c>
      <c r="B815" s="10">
        <v>219148</v>
      </c>
      <c r="C815" s="10">
        <v>40291</v>
      </c>
      <c r="D815" s="10" t="s">
        <v>299</v>
      </c>
    </row>
    <row r="816" spans="1:4" x14ac:dyDescent="0.25">
      <c r="A816">
        <v>2890</v>
      </c>
      <c r="B816" s="10">
        <v>219148</v>
      </c>
      <c r="C816" s="10">
        <v>40291</v>
      </c>
      <c r="D816" s="10" t="s">
        <v>299</v>
      </c>
    </row>
    <row r="817" spans="1:4" x14ac:dyDescent="0.25">
      <c r="A817">
        <v>2891</v>
      </c>
      <c r="B817" s="10">
        <v>219148</v>
      </c>
      <c r="C817" s="10">
        <v>40291</v>
      </c>
      <c r="D817" s="10" t="s">
        <v>299</v>
      </c>
    </row>
    <row r="818" spans="1:4" x14ac:dyDescent="0.25">
      <c r="A818">
        <v>2892</v>
      </c>
      <c r="B818" s="10">
        <v>219148</v>
      </c>
      <c r="C818" s="10">
        <v>40291</v>
      </c>
      <c r="D818" s="10" t="s">
        <v>299</v>
      </c>
    </row>
    <row r="819" spans="1:4" x14ac:dyDescent="0.25">
      <c r="A819">
        <v>2893</v>
      </c>
      <c r="B819" s="10">
        <v>219148</v>
      </c>
      <c r="C819" s="10">
        <v>40291</v>
      </c>
      <c r="D819" s="10" t="s">
        <v>299</v>
      </c>
    </row>
    <row r="820" spans="1:4" x14ac:dyDescent="0.25">
      <c r="A820">
        <v>2895</v>
      </c>
      <c r="B820" s="10">
        <v>219148</v>
      </c>
      <c r="C820" s="10">
        <v>40291</v>
      </c>
      <c r="D820" s="10" t="s">
        <v>299</v>
      </c>
    </row>
    <row r="821" spans="1:4" x14ac:dyDescent="0.25">
      <c r="A821">
        <v>2896</v>
      </c>
      <c r="B821" s="10">
        <v>219148</v>
      </c>
      <c r="C821" s="10">
        <v>40291</v>
      </c>
      <c r="D821" s="10" t="s">
        <v>299</v>
      </c>
    </row>
    <row r="822" spans="1:4" x14ac:dyDescent="0.25">
      <c r="A822">
        <v>2900</v>
      </c>
      <c r="B822" s="10">
        <v>219148</v>
      </c>
      <c r="C822" s="10">
        <v>40291</v>
      </c>
      <c r="D822" s="10" t="s">
        <v>299</v>
      </c>
    </row>
    <row r="823" spans="1:4" x14ac:dyDescent="0.25">
      <c r="A823">
        <v>2901</v>
      </c>
      <c r="B823" s="10">
        <v>219148</v>
      </c>
      <c r="C823" s="10">
        <v>40291</v>
      </c>
      <c r="D823" s="10" t="s">
        <v>299</v>
      </c>
    </row>
    <row r="824" spans="1:4" x14ac:dyDescent="0.25">
      <c r="A824">
        <v>2928</v>
      </c>
      <c r="B824" s="10">
        <v>40323</v>
      </c>
      <c r="C824" s="10">
        <v>40329</v>
      </c>
      <c r="D824" s="10" t="s">
        <v>564</v>
      </c>
    </row>
    <row r="825" spans="1:4" x14ac:dyDescent="0.25">
      <c r="A825">
        <v>2930</v>
      </c>
      <c r="B825" s="10">
        <v>36526</v>
      </c>
      <c r="C825" s="10">
        <v>40329</v>
      </c>
      <c r="D825" s="10" t="s">
        <v>563</v>
      </c>
    </row>
    <row r="826" spans="1:4" x14ac:dyDescent="0.25">
      <c r="A826">
        <v>2946</v>
      </c>
      <c r="B826" s="10">
        <v>40323</v>
      </c>
      <c r="C826" s="10">
        <v>40329</v>
      </c>
      <c r="D826" s="10" t="s">
        <v>564</v>
      </c>
    </row>
    <row r="827" spans="1:4" x14ac:dyDescent="0.25">
      <c r="A827">
        <v>2947</v>
      </c>
      <c r="B827" s="10">
        <v>40297</v>
      </c>
      <c r="C827" s="10">
        <v>40574</v>
      </c>
      <c r="D827" s="10" t="s">
        <v>564</v>
      </c>
    </row>
    <row r="828" spans="1:4" x14ac:dyDescent="0.25">
      <c r="A828">
        <v>2948</v>
      </c>
      <c r="B828" s="10">
        <v>40297</v>
      </c>
      <c r="C828" s="10">
        <v>40602</v>
      </c>
      <c r="D828" s="10" t="s">
        <v>564</v>
      </c>
    </row>
    <row r="829" spans="1:4" x14ac:dyDescent="0.25">
      <c r="A829">
        <v>2949</v>
      </c>
      <c r="B829" s="10">
        <v>40298</v>
      </c>
      <c r="C829" s="10">
        <v>40816</v>
      </c>
      <c r="D829" s="10" t="s">
        <v>564</v>
      </c>
    </row>
    <row r="830" spans="1:4" x14ac:dyDescent="0.25">
      <c r="A830">
        <v>2950</v>
      </c>
      <c r="B830" s="10">
        <v>40298</v>
      </c>
      <c r="C830" s="10">
        <v>40512</v>
      </c>
      <c r="D830" s="10" t="s">
        <v>564</v>
      </c>
    </row>
    <row r="831" spans="1:4" x14ac:dyDescent="0.25">
      <c r="A831">
        <v>2951</v>
      </c>
      <c r="B831" s="10">
        <v>36526</v>
      </c>
      <c r="C831" s="10">
        <v>40543</v>
      </c>
      <c r="D831" s="10" t="s">
        <v>563</v>
      </c>
    </row>
    <row r="832" spans="1:4" x14ac:dyDescent="0.25">
      <c r="A832">
        <v>2961</v>
      </c>
      <c r="B832" s="10">
        <v>40309</v>
      </c>
      <c r="C832" s="10">
        <v>40359</v>
      </c>
      <c r="D832" s="10" t="s">
        <v>302</v>
      </c>
    </row>
    <row r="833" spans="1:4" x14ac:dyDescent="0.25">
      <c r="A833">
        <v>2968</v>
      </c>
      <c r="B833" s="10">
        <v>40302</v>
      </c>
      <c r="C833" s="10">
        <v>40512</v>
      </c>
      <c r="D833" s="10" t="s">
        <v>564</v>
      </c>
    </row>
    <row r="834" spans="1:4" x14ac:dyDescent="0.25">
      <c r="A834">
        <v>2980</v>
      </c>
      <c r="B834" s="10">
        <v>219148</v>
      </c>
      <c r="C834" s="10">
        <v>40329</v>
      </c>
      <c r="D834" s="10" t="s">
        <v>299</v>
      </c>
    </row>
    <row r="835" spans="1:4" x14ac:dyDescent="0.25">
      <c r="A835">
        <v>2999</v>
      </c>
      <c r="B835" s="10">
        <v>40311</v>
      </c>
      <c r="C835" s="10">
        <v>40543</v>
      </c>
      <c r="D835" s="10" t="s">
        <v>564</v>
      </c>
    </row>
    <row r="836" spans="1:4" x14ac:dyDescent="0.25">
      <c r="A836">
        <v>3007</v>
      </c>
      <c r="B836" s="10">
        <v>40312</v>
      </c>
      <c r="C836" s="10">
        <v>40329</v>
      </c>
      <c r="D836" s="10" t="s">
        <v>564</v>
      </c>
    </row>
    <row r="837" spans="1:4" x14ac:dyDescent="0.25">
      <c r="A837">
        <v>3008</v>
      </c>
      <c r="B837" s="10">
        <v>36526</v>
      </c>
      <c r="C837" s="10">
        <v>40697</v>
      </c>
      <c r="D837" s="10" t="s">
        <v>563</v>
      </c>
    </row>
    <row r="838" spans="1:4" x14ac:dyDescent="0.25">
      <c r="A838">
        <v>3009</v>
      </c>
      <c r="B838" s="10">
        <v>36526</v>
      </c>
      <c r="C838" s="10">
        <v>40697</v>
      </c>
      <c r="D838" s="10" t="s">
        <v>563</v>
      </c>
    </row>
    <row r="839" spans="1:4" x14ac:dyDescent="0.25">
      <c r="A839">
        <v>3010</v>
      </c>
      <c r="B839" s="10">
        <v>36526</v>
      </c>
      <c r="C839" s="10">
        <v>40697</v>
      </c>
      <c r="D839" s="10" t="s">
        <v>563</v>
      </c>
    </row>
    <row r="840" spans="1:4" x14ac:dyDescent="0.25">
      <c r="A840">
        <v>3021</v>
      </c>
      <c r="B840" s="10">
        <v>40318</v>
      </c>
      <c r="C840" s="10">
        <v>40512</v>
      </c>
      <c r="D840" s="10" t="s">
        <v>564</v>
      </c>
    </row>
    <row r="841" spans="1:4" x14ac:dyDescent="0.25">
      <c r="A841">
        <v>3031</v>
      </c>
      <c r="B841" s="10">
        <v>40315</v>
      </c>
      <c r="C841" s="10">
        <v>40626</v>
      </c>
      <c r="D841" s="10" t="s">
        <v>564</v>
      </c>
    </row>
    <row r="842" spans="1:4" x14ac:dyDescent="0.25">
      <c r="A842">
        <v>3044</v>
      </c>
      <c r="B842" s="10">
        <v>219148</v>
      </c>
      <c r="C842" s="10">
        <v>40329</v>
      </c>
      <c r="D842" s="10" t="s">
        <v>299</v>
      </c>
    </row>
    <row r="843" spans="1:4" x14ac:dyDescent="0.25">
      <c r="A843">
        <v>3058</v>
      </c>
      <c r="B843" s="10">
        <v>40329</v>
      </c>
      <c r="C843" s="10">
        <v>40329</v>
      </c>
      <c r="D843" s="10" t="s">
        <v>564</v>
      </c>
    </row>
    <row r="844" spans="1:4" x14ac:dyDescent="0.25">
      <c r="A844">
        <v>3059</v>
      </c>
      <c r="B844" s="10">
        <v>36526</v>
      </c>
      <c r="C844" s="10">
        <v>40574</v>
      </c>
      <c r="D844" s="10" t="s">
        <v>563</v>
      </c>
    </row>
    <row r="845" spans="1:4" x14ac:dyDescent="0.25">
      <c r="A845">
        <v>3060</v>
      </c>
      <c r="B845" s="10">
        <v>36526</v>
      </c>
      <c r="C845" s="10">
        <v>40574</v>
      </c>
      <c r="D845" s="10" t="s">
        <v>563</v>
      </c>
    </row>
    <row r="846" spans="1:4" x14ac:dyDescent="0.25">
      <c r="A846">
        <v>3061</v>
      </c>
      <c r="B846" s="10">
        <v>36526</v>
      </c>
      <c r="C846" s="10">
        <v>40574</v>
      </c>
      <c r="D846" s="10" t="s">
        <v>563</v>
      </c>
    </row>
    <row r="847" spans="1:4" x14ac:dyDescent="0.25">
      <c r="A847">
        <v>3077</v>
      </c>
      <c r="B847" s="10">
        <v>40318</v>
      </c>
      <c r="C847" s="10">
        <v>40662</v>
      </c>
      <c r="D847" s="10" t="s">
        <v>564</v>
      </c>
    </row>
    <row r="848" spans="1:4" x14ac:dyDescent="0.25">
      <c r="A848">
        <v>3120</v>
      </c>
      <c r="B848" s="10">
        <v>36526</v>
      </c>
      <c r="C848" s="10">
        <v>40574</v>
      </c>
      <c r="D848" s="10" t="s">
        <v>563</v>
      </c>
    </row>
    <row r="849" spans="1:4" x14ac:dyDescent="0.25">
      <c r="A849">
        <v>3121</v>
      </c>
      <c r="B849" s="10">
        <v>36526</v>
      </c>
      <c r="C849" s="10">
        <v>40574</v>
      </c>
      <c r="D849" s="10" t="s">
        <v>563</v>
      </c>
    </row>
    <row r="850" spans="1:4" x14ac:dyDescent="0.25">
      <c r="A850">
        <v>3122</v>
      </c>
      <c r="B850" s="10">
        <v>36526</v>
      </c>
      <c r="C850" s="10">
        <v>40574</v>
      </c>
      <c r="D850" s="10" t="s">
        <v>563</v>
      </c>
    </row>
    <row r="851" spans="1:4" x14ac:dyDescent="0.25">
      <c r="A851">
        <v>3123</v>
      </c>
      <c r="B851" s="10">
        <v>36526</v>
      </c>
      <c r="C851" s="10">
        <v>40574</v>
      </c>
      <c r="D851" s="10" t="s">
        <v>563</v>
      </c>
    </row>
    <row r="852" spans="1:4" x14ac:dyDescent="0.25">
      <c r="A852">
        <v>3126</v>
      </c>
      <c r="B852" s="10">
        <v>219148</v>
      </c>
      <c r="C852" s="10">
        <v>40329</v>
      </c>
      <c r="D852" s="10" t="s">
        <v>299</v>
      </c>
    </row>
    <row r="853" spans="1:4" x14ac:dyDescent="0.25">
      <c r="A853">
        <v>3147</v>
      </c>
      <c r="B853" s="10">
        <v>36526</v>
      </c>
      <c r="C853" s="10">
        <v>40574</v>
      </c>
      <c r="D853" s="10" t="s">
        <v>563</v>
      </c>
    </row>
    <row r="854" spans="1:4" x14ac:dyDescent="0.25">
      <c r="A854">
        <v>3148</v>
      </c>
      <c r="B854" s="10">
        <v>36526</v>
      </c>
      <c r="C854" s="10">
        <v>40574</v>
      </c>
      <c r="D854" s="10" t="s">
        <v>563</v>
      </c>
    </row>
    <row r="855" spans="1:4" x14ac:dyDescent="0.25">
      <c r="A855">
        <v>3153</v>
      </c>
      <c r="B855" s="10">
        <v>36526</v>
      </c>
      <c r="C855" s="10">
        <v>40329</v>
      </c>
      <c r="D855" s="10" t="s">
        <v>299</v>
      </c>
    </row>
    <row r="856" spans="1:4" x14ac:dyDescent="0.25">
      <c r="A856">
        <v>3173</v>
      </c>
      <c r="B856" s="10">
        <v>40356</v>
      </c>
      <c r="C856" s="10">
        <v>40444</v>
      </c>
      <c r="D856" s="10" t="s">
        <v>564</v>
      </c>
    </row>
    <row r="857" spans="1:4" x14ac:dyDescent="0.25">
      <c r="A857">
        <v>3175</v>
      </c>
      <c r="B857" s="10">
        <v>36526</v>
      </c>
      <c r="C857" s="10">
        <v>40816</v>
      </c>
      <c r="D857" s="10" t="s">
        <v>564</v>
      </c>
    </row>
    <row r="858" spans="1:4" x14ac:dyDescent="0.25">
      <c r="A858">
        <v>3217</v>
      </c>
      <c r="B858" s="10">
        <v>40326</v>
      </c>
      <c r="C858" s="10">
        <v>40694</v>
      </c>
      <c r="D858" s="10" t="s">
        <v>564</v>
      </c>
    </row>
    <row r="859" spans="1:4" x14ac:dyDescent="0.25">
      <c r="A859">
        <v>3219</v>
      </c>
      <c r="B859" s="10">
        <v>219148</v>
      </c>
      <c r="C859" s="10">
        <v>40329</v>
      </c>
      <c r="D859" s="10" t="s">
        <v>299</v>
      </c>
    </row>
    <row r="860" spans="1:4" x14ac:dyDescent="0.25">
      <c r="A860">
        <v>3282</v>
      </c>
      <c r="B860" s="10">
        <v>36526</v>
      </c>
      <c r="C860" s="10">
        <v>40389</v>
      </c>
      <c r="D860" s="10" t="s">
        <v>563</v>
      </c>
    </row>
    <row r="861" spans="1:4" x14ac:dyDescent="0.25">
      <c r="A861">
        <v>3283</v>
      </c>
      <c r="B861" s="10">
        <v>36526</v>
      </c>
      <c r="C861" s="10">
        <v>40389</v>
      </c>
      <c r="D861" s="10" t="s">
        <v>563</v>
      </c>
    </row>
    <row r="862" spans="1:4" x14ac:dyDescent="0.25">
      <c r="A862">
        <v>3308</v>
      </c>
      <c r="B862" s="10">
        <v>36526</v>
      </c>
      <c r="C862" s="10">
        <v>40359</v>
      </c>
      <c r="D862" s="10" t="s">
        <v>299</v>
      </c>
    </row>
    <row r="863" spans="1:4" x14ac:dyDescent="0.25">
      <c r="A863">
        <v>3335</v>
      </c>
      <c r="B863" s="10">
        <v>40336</v>
      </c>
      <c r="C863" s="10">
        <v>40724</v>
      </c>
      <c r="D863" s="10" t="s">
        <v>564</v>
      </c>
    </row>
    <row r="864" spans="1:4" x14ac:dyDescent="0.25">
      <c r="A864">
        <v>3363</v>
      </c>
      <c r="B864" s="10">
        <v>40337</v>
      </c>
      <c r="C864" s="10">
        <v>40512</v>
      </c>
      <c r="D864" s="10" t="s">
        <v>564</v>
      </c>
    </row>
    <row r="865" spans="1:4" x14ac:dyDescent="0.25">
      <c r="A865">
        <v>3387</v>
      </c>
      <c r="B865" s="10">
        <v>36526</v>
      </c>
      <c r="C865" s="10">
        <v>40359</v>
      </c>
      <c r="D865" s="10" t="s">
        <v>563</v>
      </c>
    </row>
    <row r="866" spans="1:4" x14ac:dyDescent="0.25">
      <c r="A866">
        <v>3415</v>
      </c>
      <c r="B866" s="10">
        <v>36526</v>
      </c>
      <c r="C866" s="10">
        <v>40359</v>
      </c>
      <c r="D866" s="10" t="s">
        <v>299</v>
      </c>
    </row>
    <row r="867" spans="1:4" x14ac:dyDescent="0.25">
      <c r="A867">
        <v>3416</v>
      </c>
      <c r="B867" s="10">
        <v>40339</v>
      </c>
      <c r="C867" s="10">
        <v>40359</v>
      </c>
      <c r="D867" s="10" t="s">
        <v>564</v>
      </c>
    </row>
    <row r="868" spans="1:4" x14ac:dyDescent="0.25">
      <c r="A868">
        <v>3417</v>
      </c>
      <c r="B868" s="10">
        <v>36526</v>
      </c>
      <c r="C868" s="10">
        <v>40574</v>
      </c>
      <c r="D868" s="10" t="s">
        <v>563</v>
      </c>
    </row>
    <row r="869" spans="1:4" x14ac:dyDescent="0.25">
      <c r="A869">
        <v>3418</v>
      </c>
      <c r="B869" s="10">
        <v>36526</v>
      </c>
      <c r="C869" s="10">
        <v>40574</v>
      </c>
      <c r="D869" s="10" t="s">
        <v>563</v>
      </c>
    </row>
    <row r="870" spans="1:4" x14ac:dyDescent="0.25">
      <c r="A870">
        <v>3419</v>
      </c>
      <c r="B870" s="10">
        <v>36526</v>
      </c>
      <c r="C870" s="10">
        <v>40574</v>
      </c>
      <c r="D870" s="10" t="s">
        <v>563</v>
      </c>
    </row>
    <row r="871" spans="1:4" x14ac:dyDescent="0.25">
      <c r="A871">
        <v>3441</v>
      </c>
      <c r="B871" s="10">
        <v>36526</v>
      </c>
      <c r="C871" s="10">
        <v>40753</v>
      </c>
      <c r="D871" s="10" t="s">
        <v>563</v>
      </c>
    </row>
    <row r="872" spans="1:4" x14ac:dyDescent="0.25">
      <c r="A872">
        <v>3442</v>
      </c>
      <c r="B872" s="10">
        <v>40340</v>
      </c>
      <c r="C872" s="10">
        <v>40512</v>
      </c>
      <c r="D872" s="10" t="s">
        <v>564</v>
      </c>
    </row>
    <row r="873" spans="1:4" x14ac:dyDescent="0.25">
      <c r="A873">
        <v>3443</v>
      </c>
      <c r="B873" s="10">
        <v>36526</v>
      </c>
      <c r="C873" s="10">
        <v>40753</v>
      </c>
      <c r="D873" s="10" t="s">
        <v>563</v>
      </c>
    </row>
    <row r="874" spans="1:4" x14ac:dyDescent="0.25">
      <c r="A874">
        <v>3444</v>
      </c>
      <c r="B874" s="10">
        <v>36526</v>
      </c>
      <c r="C874" s="10">
        <v>40340</v>
      </c>
      <c r="D874" s="10" t="s">
        <v>563</v>
      </c>
    </row>
    <row r="875" spans="1:4" x14ac:dyDescent="0.25">
      <c r="A875">
        <v>3445</v>
      </c>
      <c r="B875" s="10">
        <v>36526</v>
      </c>
      <c r="C875" s="10">
        <v>40753</v>
      </c>
      <c r="D875" s="10" t="s">
        <v>563</v>
      </c>
    </row>
    <row r="876" spans="1:4" x14ac:dyDescent="0.25">
      <c r="A876">
        <v>3446</v>
      </c>
      <c r="B876" s="10">
        <v>36526</v>
      </c>
      <c r="C876" s="10">
        <v>40340</v>
      </c>
      <c r="D876" s="10" t="s">
        <v>563</v>
      </c>
    </row>
    <row r="877" spans="1:4" x14ac:dyDescent="0.25">
      <c r="A877">
        <v>3447</v>
      </c>
      <c r="B877" s="10">
        <v>36526</v>
      </c>
      <c r="C877" s="10">
        <v>40574</v>
      </c>
      <c r="D877" s="10" t="s">
        <v>563</v>
      </c>
    </row>
    <row r="878" spans="1:4" x14ac:dyDescent="0.25">
      <c r="A878">
        <v>3448</v>
      </c>
      <c r="B878" s="10">
        <v>36526</v>
      </c>
      <c r="C878" s="10">
        <v>40574</v>
      </c>
      <c r="D878" s="10" t="s">
        <v>563</v>
      </c>
    </row>
    <row r="879" spans="1:4" x14ac:dyDescent="0.25">
      <c r="A879">
        <v>3459</v>
      </c>
      <c r="B879" s="10">
        <v>40344</v>
      </c>
      <c r="C879" s="10">
        <v>40543</v>
      </c>
      <c r="D879" s="10" t="s">
        <v>564</v>
      </c>
    </row>
    <row r="880" spans="1:4" x14ac:dyDescent="0.25">
      <c r="A880">
        <v>3460</v>
      </c>
      <c r="B880" s="10">
        <v>40344</v>
      </c>
      <c r="C880" s="10">
        <v>40359</v>
      </c>
      <c r="D880" s="10" t="s">
        <v>564</v>
      </c>
    </row>
    <row r="881" spans="1:4" x14ac:dyDescent="0.25">
      <c r="A881">
        <v>3464</v>
      </c>
      <c r="B881" s="10">
        <v>40354</v>
      </c>
      <c r="C881" s="10">
        <v>40753</v>
      </c>
      <c r="D881" s="10" t="s">
        <v>564</v>
      </c>
    </row>
    <row r="882" spans="1:4" x14ac:dyDescent="0.25">
      <c r="A882">
        <v>3465</v>
      </c>
      <c r="B882" s="10">
        <v>36526</v>
      </c>
      <c r="C882" s="10">
        <v>40574</v>
      </c>
      <c r="D882" s="10" t="s">
        <v>563</v>
      </c>
    </row>
    <row r="883" spans="1:4" x14ac:dyDescent="0.25">
      <c r="A883">
        <v>3466</v>
      </c>
      <c r="B883" s="10">
        <v>36526</v>
      </c>
      <c r="C883" s="10">
        <v>40574</v>
      </c>
      <c r="D883" s="10" t="s">
        <v>563</v>
      </c>
    </row>
    <row r="884" spans="1:4" x14ac:dyDescent="0.25">
      <c r="A884">
        <v>3467</v>
      </c>
      <c r="B884" s="10">
        <v>36526</v>
      </c>
      <c r="C884" s="10">
        <v>40574</v>
      </c>
      <c r="D884" s="10" t="s">
        <v>563</v>
      </c>
    </row>
    <row r="885" spans="1:4" x14ac:dyDescent="0.25">
      <c r="A885">
        <v>3473</v>
      </c>
      <c r="B885" s="10">
        <v>40359</v>
      </c>
      <c r="C885" s="10">
        <v>40444</v>
      </c>
      <c r="D885" s="10" t="s">
        <v>564</v>
      </c>
    </row>
    <row r="886" spans="1:4" x14ac:dyDescent="0.25">
      <c r="A886">
        <v>3474</v>
      </c>
      <c r="B886" s="10">
        <v>40359</v>
      </c>
      <c r="C886" s="10">
        <v>40444</v>
      </c>
      <c r="D886" s="10" t="s">
        <v>564</v>
      </c>
    </row>
    <row r="887" spans="1:4" x14ac:dyDescent="0.25">
      <c r="A887">
        <v>3475</v>
      </c>
      <c r="B887" s="10">
        <v>36526</v>
      </c>
      <c r="C887" s="10">
        <v>40359</v>
      </c>
      <c r="D887" s="10" t="s">
        <v>563</v>
      </c>
    </row>
    <row r="888" spans="1:4" x14ac:dyDescent="0.25">
      <c r="A888">
        <v>3476</v>
      </c>
      <c r="B888" s="10">
        <v>36526</v>
      </c>
      <c r="C888" s="10">
        <v>40359</v>
      </c>
      <c r="D888" s="10" t="s">
        <v>563</v>
      </c>
    </row>
    <row r="889" spans="1:4" x14ac:dyDescent="0.25">
      <c r="A889">
        <v>3477</v>
      </c>
      <c r="B889" s="10">
        <v>36526</v>
      </c>
      <c r="C889" s="10">
        <v>40574</v>
      </c>
      <c r="D889" s="10" t="s">
        <v>563</v>
      </c>
    </row>
    <row r="890" spans="1:4" x14ac:dyDescent="0.25">
      <c r="A890">
        <v>3478</v>
      </c>
      <c r="B890" s="10">
        <v>36526</v>
      </c>
      <c r="C890" s="10">
        <v>40574</v>
      </c>
      <c r="D890" s="10" t="s">
        <v>563</v>
      </c>
    </row>
    <row r="891" spans="1:4" x14ac:dyDescent="0.25">
      <c r="A891">
        <v>3479</v>
      </c>
      <c r="B891" s="10">
        <v>36526</v>
      </c>
      <c r="C891" s="10">
        <v>40574</v>
      </c>
      <c r="D891" s="10" t="s">
        <v>563</v>
      </c>
    </row>
    <row r="892" spans="1:4" x14ac:dyDescent="0.25">
      <c r="A892">
        <v>3480</v>
      </c>
      <c r="B892" s="10">
        <v>36526</v>
      </c>
      <c r="C892" s="10">
        <v>40574</v>
      </c>
      <c r="D892" s="10" t="s">
        <v>563</v>
      </c>
    </row>
    <row r="893" spans="1:4" x14ac:dyDescent="0.25">
      <c r="A893">
        <v>3481</v>
      </c>
      <c r="B893" s="10">
        <v>36526</v>
      </c>
      <c r="C893" s="10">
        <v>40574</v>
      </c>
      <c r="D893" s="10" t="s">
        <v>563</v>
      </c>
    </row>
    <row r="894" spans="1:4" x14ac:dyDescent="0.25">
      <c r="A894">
        <v>3482</v>
      </c>
      <c r="B894" s="10">
        <v>36526</v>
      </c>
      <c r="C894" s="10">
        <v>40574</v>
      </c>
      <c r="D894" s="10" t="s">
        <v>563</v>
      </c>
    </row>
    <row r="895" spans="1:4" x14ac:dyDescent="0.25">
      <c r="A895">
        <v>3485</v>
      </c>
      <c r="B895" s="10">
        <v>36526</v>
      </c>
      <c r="C895" s="10">
        <v>40359</v>
      </c>
      <c r="D895" s="10" t="s">
        <v>299</v>
      </c>
    </row>
    <row r="896" spans="1:4" x14ac:dyDescent="0.25">
      <c r="A896">
        <v>3487</v>
      </c>
      <c r="B896" s="10">
        <v>40371</v>
      </c>
      <c r="C896" s="10">
        <v>40389</v>
      </c>
      <c r="D896" s="10" t="s">
        <v>302</v>
      </c>
    </row>
    <row r="897" spans="1:4" x14ac:dyDescent="0.25">
      <c r="A897">
        <v>3488</v>
      </c>
      <c r="B897" s="10">
        <v>36526</v>
      </c>
      <c r="C897" s="10">
        <v>40359</v>
      </c>
      <c r="D897" s="10" t="s">
        <v>563</v>
      </c>
    </row>
    <row r="898" spans="1:4" x14ac:dyDescent="0.25">
      <c r="A898">
        <v>3489</v>
      </c>
      <c r="B898" s="10">
        <v>36526</v>
      </c>
      <c r="C898" s="10">
        <v>40574</v>
      </c>
      <c r="D898" s="10" t="s">
        <v>563</v>
      </c>
    </row>
    <row r="899" spans="1:4" x14ac:dyDescent="0.25">
      <c r="A899">
        <v>3491</v>
      </c>
      <c r="B899" s="10">
        <v>36526</v>
      </c>
      <c r="C899" s="10">
        <v>40359</v>
      </c>
      <c r="D899" s="10" t="s">
        <v>299</v>
      </c>
    </row>
    <row r="900" spans="1:4" x14ac:dyDescent="0.25">
      <c r="A900">
        <v>3492</v>
      </c>
      <c r="B900" s="10">
        <v>36526</v>
      </c>
      <c r="C900" s="10">
        <v>40359</v>
      </c>
      <c r="D900" s="10" t="s">
        <v>299</v>
      </c>
    </row>
    <row r="901" spans="1:4" x14ac:dyDescent="0.25">
      <c r="A901">
        <v>3494</v>
      </c>
      <c r="B901" s="10">
        <v>36526</v>
      </c>
      <c r="C901" s="10">
        <v>40359</v>
      </c>
      <c r="D901" s="10" t="s">
        <v>299</v>
      </c>
    </row>
    <row r="902" spans="1:4" x14ac:dyDescent="0.25">
      <c r="A902">
        <v>3495</v>
      </c>
      <c r="B902" s="10">
        <v>36526</v>
      </c>
      <c r="C902" s="10">
        <v>40753</v>
      </c>
      <c r="D902" s="10" t="s">
        <v>563</v>
      </c>
    </row>
    <row r="903" spans="1:4" x14ac:dyDescent="0.25">
      <c r="A903">
        <v>3496</v>
      </c>
      <c r="B903" s="10">
        <v>36526</v>
      </c>
      <c r="C903" s="10">
        <v>40753</v>
      </c>
      <c r="D903" s="10" t="s">
        <v>563</v>
      </c>
    </row>
    <row r="904" spans="1:4" x14ac:dyDescent="0.25">
      <c r="A904">
        <v>3497</v>
      </c>
      <c r="B904" s="10">
        <v>36526</v>
      </c>
      <c r="C904" s="10">
        <v>40753</v>
      </c>
      <c r="D904" s="10" t="s">
        <v>563</v>
      </c>
    </row>
    <row r="905" spans="1:4" x14ac:dyDescent="0.25">
      <c r="A905">
        <v>3500</v>
      </c>
      <c r="B905" s="10">
        <v>36526</v>
      </c>
      <c r="C905" s="10">
        <v>40359</v>
      </c>
      <c r="D905" s="10" t="s">
        <v>299</v>
      </c>
    </row>
    <row r="906" spans="1:4" x14ac:dyDescent="0.25">
      <c r="A906">
        <v>3502</v>
      </c>
      <c r="B906" s="10">
        <v>36526</v>
      </c>
      <c r="C906" s="10">
        <v>40662</v>
      </c>
      <c r="D906" s="10" t="s">
        <v>219</v>
      </c>
    </row>
    <row r="907" spans="1:4" x14ac:dyDescent="0.25">
      <c r="A907">
        <v>3503</v>
      </c>
      <c r="B907" s="10">
        <v>219148</v>
      </c>
      <c r="C907" s="10">
        <v>40359</v>
      </c>
      <c r="D907" s="10" t="s">
        <v>299</v>
      </c>
    </row>
    <row r="908" spans="1:4" x14ac:dyDescent="0.25">
      <c r="A908">
        <v>3504</v>
      </c>
      <c r="B908" s="10">
        <v>40374</v>
      </c>
      <c r="C908" s="10">
        <v>40512</v>
      </c>
      <c r="D908" s="10" t="s">
        <v>303</v>
      </c>
    </row>
    <row r="909" spans="1:4" x14ac:dyDescent="0.25">
      <c r="A909">
        <v>3505</v>
      </c>
      <c r="B909" s="10">
        <v>40374</v>
      </c>
      <c r="C909" s="10">
        <v>40662</v>
      </c>
      <c r="D909" s="10" t="s">
        <v>303</v>
      </c>
    </row>
    <row r="910" spans="1:4" x14ac:dyDescent="0.25">
      <c r="A910">
        <v>3506</v>
      </c>
      <c r="B910" s="10">
        <v>219148</v>
      </c>
      <c r="C910" s="10">
        <v>40359</v>
      </c>
      <c r="D910" s="10" t="s">
        <v>299</v>
      </c>
    </row>
    <row r="911" spans="1:4" x14ac:dyDescent="0.25">
      <c r="A911">
        <v>3507</v>
      </c>
      <c r="B911" s="10">
        <v>36526</v>
      </c>
      <c r="C911" s="10">
        <v>40359</v>
      </c>
      <c r="D911" s="10" t="s">
        <v>299</v>
      </c>
    </row>
    <row r="912" spans="1:4" x14ac:dyDescent="0.25">
      <c r="A912">
        <v>3508</v>
      </c>
      <c r="B912" s="10">
        <v>40406</v>
      </c>
      <c r="C912" s="10">
        <v>40512</v>
      </c>
      <c r="D912" s="10" t="s">
        <v>303</v>
      </c>
    </row>
    <row r="913" spans="1:4" x14ac:dyDescent="0.25">
      <c r="A913">
        <v>3511</v>
      </c>
      <c r="B913" s="10">
        <v>40371</v>
      </c>
      <c r="C913" s="10">
        <v>40753</v>
      </c>
      <c r="D913" s="10" t="s">
        <v>564</v>
      </c>
    </row>
    <row r="914" spans="1:4" x14ac:dyDescent="0.25">
      <c r="A914">
        <v>3514</v>
      </c>
      <c r="B914" s="10">
        <v>36526</v>
      </c>
      <c r="C914" s="10">
        <v>40574</v>
      </c>
      <c r="D914" s="10" t="s">
        <v>563</v>
      </c>
    </row>
    <row r="915" spans="1:4" x14ac:dyDescent="0.25">
      <c r="A915">
        <v>3517</v>
      </c>
      <c r="B915" s="10">
        <v>40379</v>
      </c>
      <c r="C915" s="10">
        <v>40512</v>
      </c>
      <c r="D915" s="10" t="s">
        <v>564</v>
      </c>
    </row>
    <row r="916" spans="1:4" x14ac:dyDescent="0.25">
      <c r="A916">
        <v>3519</v>
      </c>
      <c r="B916" s="10">
        <v>36526</v>
      </c>
      <c r="C916" s="10">
        <v>40574</v>
      </c>
      <c r="D916" s="10" t="s">
        <v>563</v>
      </c>
    </row>
    <row r="917" spans="1:4" x14ac:dyDescent="0.25">
      <c r="A917">
        <v>3520</v>
      </c>
      <c r="B917" s="10">
        <v>36526</v>
      </c>
      <c r="C917" s="10">
        <v>40574</v>
      </c>
      <c r="D917" s="10" t="s">
        <v>563</v>
      </c>
    </row>
    <row r="918" spans="1:4" x14ac:dyDescent="0.25">
      <c r="A918">
        <v>3521</v>
      </c>
      <c r="B918" s="10">
        <v>36526</v>
      </c>
      <c r="C918" s="10">
        <v>40574</v>
      </c>
      <c r="D918" s="10" t="s">
        <v>563</v>
      </c>
    </row>
    <row r="919" spans="1:4" x14ac:dyDescent="0.25">
      <c r="A919">
        <v>3522</v>
      </c>
      <c r="B919" s="10">
        <v>36526</v>
      </c>
      <c r="C919" s="10">
        <v>40574</v>
      </c>
      <c r="D919" s="10" t="s">
        <v>563</v>
      </c>
    </row>
    <row r="920" spans="1:4" x14ac:dyDescent="0.25">
      <c r="A920">
        <v>3523</v>
      </c>
      <c r="B920" s="10">
        <v>36526</v>
      </c>
      <c r="C920" s="10">
        <v>40753</v>
      </c>
      <c r="D920" s="10" t="s">
        <v>563</v>
      </c>
    </row>
    <row r="921" spans="1:4" x14ac:dyDescent="0.25">
      <c r="A921">
        <v>3524</v>
      </c>
      <c r="B921" s="10">
        <v>36526</v>
      </c>
      <c r="C921" s="10">
        <v>40753</v>
      </c>
      <c r="D921" s="10" t="s">
        <v>563</v>
      </c>
    </row>
    <row r="922" spans="1:4" x14ac:dyDescent="0.25">
      <c r="A922">
        <v>3525</v>
      </c>
      <c r="B922" s="10">
        <v>36526</v>
      </c>
      <c r="C922" s="10">
        <v>40753</v>
      </c>
      <c r="D922" s="10" t="s">
        <v>563</v>
      </c>
    </row>
    <row r="923" spans="1:4" x14ac:dyDescent="0.25">
      <c r="A923">
        <v>3526</v>
      </c>
      <c r="B923" s="10">
        <v>36526</v>
      </c>
      <c r="C923" s="10">
        <v>40753</v>
      </c>
      <c r="D923" s="10" t="s">
        <v>563</v>
      </c>
    </row>
    <row r="924" spans="1:4" x14ac:dyDescent="0.25">
      <c r="A924">
        <v>3527</v>
      </c>
      <c r="B924" s="10">
        <v>219148</v>
      </c>
      <c r="C924" s="10">
        <v>40359</v>
      </c>
      <c r="D924" s="10" t="s">
        <v>299</v>
      </c>
    </row>
    <row r="925" spans="1:4" x14ac:dyDescent="0.25">
      <c r="A925">
        <v>3528</v>
      </c>
      <c r="B925" s="10">
        <v>219148</v>
      </c>
      <c r="C925" s="10">
        <v>40359</v>
      </c>
      <c r="D925" s="10" t="s">
        <v>299</v>
      </c>
    </row>
    <row r="926" spans="1:4" x14ac:dyDescent="0.25">
      <c r="A926">
        <v>3530</v>
      </c>
      <c r="B926" s="10">
        <v>219148</v>
      </c>
      <c r="C926" s="10">
        <v>40359</v>
      </c>
      <c r="D926" s="10" t="s">
        <v>299</v>
      </c>
    </row>
    <row r="927" spans="1:4" x14ac:dyDescent="0.25">
      <c r="A927">
        <v>3533</v>
      </c>
      <c r="B927" s="10">
        <v>40359</v>
      </c>
      <c r="C927" s="10">
        <v>40694</v>
      </c>
      <c r="D927" s="10" t="s">
        <v>564</v>
      </c>
    </row>
    <row r="928" spans="1:4" x14ac:dyDescent="0.25">
      <c r="A928">
        <v>3536</v>
      </c>
      <c r="B928" s="10">
        <v>40359</v>
      </c>
      <c r="C928" s="10">
        <v>40512</v>
      </c>
      <c r="D928" s="10" t="s">
        <v>564</v>
      </c>
    </row>
    <row r="929" spans="1:4" x14ac:dyDescent="0.25">
      <c r="A929">
        <v>3543</v>
      </c>
      <c r="B929" s="10">
        <v>219148</v>
      </c>
      <c r="C929" s="10">
        <v>40359</v>
      </c>
      <c r="D929" s="10" t="s">
        <v>299</v>
      </c>
    </row>
    <row r="930" spans="1:4" x14ac:dyDescent="0.25">
      <c r="A930">
        <v>3544</v>
      </c>
      <c r="B930" s="10">
        <v>219148</v>
      </c>
      <c r="C930" s="10">
        <v>40359</v>
      </c>
      <c r="D930" s="10" t="s">
        <v>299</v>
      </c>
    </row>
    <row r="931" spans="1:4" x14ac:dyDescent="0.25">
      <c r="A931">
        <v>3545</v>
      </c>
      <c r="B931" s="10">
        <v>219148</v>
      </c>
      <c r="C931" s="10">
        <v>40359</v>
      </c>
      <c r="D931" s="10" t="s">
        <v>299</v>
      </c>
    </row>
    <row r="932" spans="1:4" x14ac:dyDescent="0.25">
      <c r="A932">
        <v>3554</v>
      </c>
      <c r="B932" s="10">
        <v>36526</v>
      </c>
      <c r="C932" s="10">
        <v>40753</v>
      </c>
      <c r="D932" s="10" t="s">
        <v>563</v>
      </c>
    </row>
    <row r="933" spans="1:4" x14ac:dyDescent="0.25">
      <c r="A933">
        <v>3555</v>
      </c>
      <c r="B933" s="10">
        <v>36526</v>
      </c>
      <c r="C933" s="10">
        <v>40753</v>
      </c>
      <c r="D933" s="10" t="s">
        <v>563</v>
      </c>
    </row>
    <row r="934" spans="1:4" x14ac:dyDescent="0.25">
      <c r="A934">
        <v>3560</v>
      </c>
      <c r="B934" s="10">
        <v>219148</v>
      </c>
      <c r="C934" s="10">
        <v>40451</v>
      </c>
      <c r="D934" s="10" t="s">
        <v>298</v>
      </c>
    </row>
    <row r="935" spans="1:4" x14ac:dyDescent="0.25">
      <c r="A935">
        <v>3561</v>
      </c>
      <c r="B935" s="10">
        <v>36526</v>
      </c>
      <c r="C935" s="10">
        <v>40381</v>
      </c>
      <c r="D935" s="10" t="s">
        <v>299</v>
      </c>
    </row>
    <row r="936" spans="1:4" x14ac:dyDescent="0.25">
      <c r="A936">
        <v>3562</v>
      </c>
      <c r="B936" s="10">
        <v>36526</v>
      </c>
      <c r="C936" s="10">
        <v>40381</v>
      </c>
      <c r="D936" s="10" t="s">
        <v>299</v>
      </c>
    </row>
    <row r="937" spans="1:4" x14ac:dyDescent="0.25">
      <c r="A937">
        <v>3565</v>
      </c>
      <c r="B937" s="10">
        <v>36526</v>
      </c>
      <c r="C937" s="10">
        <v>40611</v>
      </c>
      <c r="D937" s="10" t="s">
        <v>563</v>
      </c>
    </row>
    <row r="938" spans="1:4" x14ac:dyDescent="0.25">
      <c r="A938">
        <v>3566</v>
      </c>
      <c r="B938" s="10">
        <v>36526</v>
      </c>
      <c r="C938" s="10">
        <v>40611</v>
      </c>
      <c r="D938" s="10" t="s">
        <v>563</v>
      </c>
    </row>
    <row r="939" spans="1:4" x14ac:dyDescent="0.25">
      <c r="A939">
        <v>3568</v>
      </c>
      <c r="B939" s="10">
        <v>36526</v>
      </c>
      <c r="C939" s="10">
        <v>40753</v>
      </c>
      <c r="D939" s="10" t="s">
        <v>563</v>
      </c>
    </row>
    <row r="940" spans="1:4" x14ac:dyDescent="0.25">
      <c r="A940">
        <v>3569</v>
      </c>
      <c r="B940" s="10">
        <v>36526</v>
      </c>
      <c r="C940" s="10">
        <v>40421</v>
      </c>
      <c r="D940" s="10" t="s">
        <v>298</v>
      </c>
    </row>
    <row r="941" spans="1:4" x14ac:dyDescent="0.25">
      <c r="A941">
        <v>3576</v>
      </c>
      <c r="B941" s="10">
        <v>36526</v>
      </c>
      <c r="C941" s="10">
        <v>40611</v>
      </c>
      <c r="D941" s="10" t="s">
        <v>563</v>
      </c>
    </row>
    <row r="942" spans="1:4" x14ac:dyDescent="0.25">
      <c r="A942">
        <v>3577</v>
      </c>
      <c r="B942" s="10">
        <v>36526</v>
      </c>
      <c r="C942" s="10">
        <v>40611</v>
      </c>
      <c r="D942" s="10" t="s">
        <v>563</v>
      </c>
    </row>
    <row r="943" spans="1:4" x14ac:dyDescent="0.25">
      <c r="A943">
        <v>3578</v>
      </c>
      <c r="B943" s="10">
        <v>36526</v>
      </c>
      <c r="C943" s="10">
        <v>40611</v>
      </c>
      <c r="D943" s="10" t="s">
        <v>563</v>
      </c>
    </row>
    <row r="944" spans="1:4" x14ac:dyDescent="0.25">
      <c r="A944">
        <v>3579</v>
      </c>
      <c r="B944" s="10">
        <v>36526</v>
      </c>
      <c r="C944" s="10">
        <v>40753</v>
      </c>
      <c r="D944" s="10" t="s">
        <v>563</v>
      </c>
    </row>
    <row r="945" spans="1:4" x14ac:dyDescent="0.25">
      <c r="A945">
        <v>3580</v>
      </c>
      <c r="B945" s="10">
        <v>36526</v>
      </c>
      <c r="C945" s="10">
        <v>40753</v>
      </c>
      <c r="D945" s="10" t="s">
        <v>563</v>
      </c>
    </row>
    <row r="946" spans="1:4" x14ac:dyDescent="0.25">
      <c r="A946">
        <v>3581</v>
      </c>
      <c r="B946" s="10">
        <v>36526</v>
      </c>
      <c r="C946" s="10">
        <v>40753</v>
      </c>
      <c r="D946" s="10" t="s">
        <v>563</v>
      </c>
    </row>
    <row r="947" spans="1:4" x14ac:dyDescent="0.25">
      <c r="A947">
        <v>3585</v>
      </c>
      <c r="B947" s="10">
        <v>36526</v>
      </c>
      <c r="C947" s="10">
        <v>40574</v>
      </c>
      <c r="D947" s="10" t="s">
        <v>563</v>
      </c>
    </row>
    <row r="948" spans="1:4" x14ac:dyDescent="0.25">
      <c r="A948">
        <v>3586</v>
      </c>
      <c r="B948" s="10">
        <v>36526</v>
      </c>
      <c r="C948" s="10">
        <v>40574</v>
      </c>
      <c r="D948" s="10" t="s">
        <v>563</v>
      </c>
    </row>
    <row r="949" spans="1:4" x14ac:dyDescent="0.25">
      <c r="A949">
        <v>3587</v>
      </c>
      <c r="B949" s="10">
        <v>36526</v>
      </c>
      <c r="C949" s="10">
        <v>40574</v>
      </c>
      <c r="D949" s="10" t="s">
        <v>563</v>
      </c>
    </row>
    <row r="950" spans="1:4" x14ac:dyDescent="0.25">
      <c r="A950">
        <v>3591</v>
      </c>
      <c r="B950" s="10">
        <v>36526</v>
      </c>
      <c r="C950" s="10">
        <v>40753</v>
      </c>
      <c r="D950" s="10" t="s">
        <v>563</v>
      </c>
    </row>
    <row r="951" spans="1:4" x14ac:dyDescent="0.25">
      <c r="A951">
        <v>3592</v>
      </c>
      <c r="B951" s="10">
        <v>36526</v>
      </c>
      <c r="C951" s="10">
        <v>40753</v>
      </c>
      <c r="D951" s="10" t="s">
        <v>563</v>
      </c>
    </row>
    <row r="952" spans="1:4" x14ac:dyDescent="0.25">
      <c r="A952">
        <v>3593</v>
      </c>
      <c r="B952" s="10">
        <v>36526</v>
      </c>
      <c r="C952" s="10">
        <v>40753</v>
      </c>
      <c r="D952" s="10" t="s">
        <v>563</v>
      </c>
    </row>
    <row r="953" spans="1:4" x14ac:dyDescent="0.25">
      <c r="A953">
        <v>3595</v>
      </c>
      <c r="B953" s="10">
        <v>219148</v>
      </c>
      <c r="C953" s="10">
        <v>40389</v>
      </c>
      <c r="D953" s="10" t="s">
        <v>299</v>
      </c>
    </row>
    <row r="954" spans="1:4" x14ac:dyDescent="0.25">
      <c r="A954">
        <v>3604</v>
      </c>
      <c r="B954" s="10">
        <v>219148</v>
      </c>
      <c r="C954" s="10">
        <v>40389</v>
      </c>
      <c r="D954" s="10" t="s">
        <v>299</v>
      </c>
    </row>
    <row r="955" spans="1:4" x14ac:dyDescent="0.25">
      <c r="A955">
        <v>3605</v>
      </c>
      <c r="B955" s="10">
        <v>40446</v>
      </c>
      <c r="C955" s="10">
        <v>40512</v>
      </c>
      <c r="D955" s="10" t="s">
        <v>564</v>
      </c>
    </row>
    <row r="956" spans="1:4" x14ac:dyDescent="0.25">
      <c r="A956">
        <v>3606</v>
      </c>
      <c r="B956" s="10">
        <v>219148</v>
      </c>
      <c r="C956" s="10">
        <v>40375</v>
      </c>
      <c r="D956" s="10" t="s">
        <v>299</v>
      </c>
    </row>
    <row r="957" spans="1:4" x14ac:dyDescent="0.25">
      <c r="A957">
        <v>3607</v>
      </c>
      <c r="B957" s="10">
        <v>40375</v>
      </c>
      <c r="C957" s="10">
        <v>40816</v>
      </c>
      <c r="D957" s="10" t="s">
        <v>564</v>
      </c>
    </row>
    <row r="958" spans="1:4" x14ac:dyDescent="0.25">
      <c r="A958">
        <v>3608</v>
      </c>
      <c r="B958" s="10">
        <v>219148</v>
      </c>
      <c r="C958" s="10">
        <v>40375</v>
      </c>
      <c r="D958" s="10" t="s">
        <v>299</v>
      </c>
    </row>
    <row r="959" spans="1:4" x14ac:dyDescent="0.25">
      <c r="A959">
        <v>3609</v>
      </c>
      <c r="B959" s="10">
        <v>219148</v>
      </c>
      <c r="C959" s="10">
        <v>40375</v>
      </c>
      <c r="D959" s="10" t="s">
        <v>299</v>
      </c>
    </row>
    <row r="960" spans="1:4" x14ac:dyDescent="0.25">
      <c r="A960">
        <v>3610</v>
      </c>
      <c r="B960" s="10">
        <v>219148</v>
      </c>
      <c r="C960" s="10">
        <v>40375</v>
      </c>
      <c r="D960" s="10" t="s">
        <v>299</v>
      </c>
    </row>
    <row r="961" spans="1:4" x14ac:dyDescent="0.25">
      <c r="A961">
        <v>3611</v>
      </c>
      <c r="B961" s="10">
        <v>40378</v>
      </c>
      <c r="C961" s="10">
        <v>40512</v>
      </c>
      <c r="D961" s="10" t="s">
        <v>564</v>
      </c>
    </row>
    <row r="962" spans="1:4" x14ac:dyDescent="0.25">
      <c r="A962">
        <v>3614</v>
      </c>
      <c r="B962" s="10">
        <v>40378</v>
      </c>
      <c r="C962" s="10">
        <v>40633</v>
      </c>
      <c r="D962" s="10" t="s">
        <v>564</v>
      </c>
    </row>
    <row r="963" spans="1:4" x14ac:dyDescent="0.25">
      <c r="A963">
        <v>3615</v>
      </c>
      <c r="B963" s="10">
        <v>36526</v>
      </c>
      <c r="C963" s="10">
        <v>40400</v>
      </c>
      <c r="D963" s="10" t="s">
        <v>299</v>
      </c>
    </row>
    <row r="964" spans="1:4" x14ac:dyDescent="0.25">
      <c r="A964">
        <v>3616</v>
      </c>
      <c r="B964" s="10">
        <v>36526</v>
      </c>
      <c r="C964" s="10">
        <v>40400</v>
      </c>
      <c r="D964" s="10" t="s">
        <v>299</v>
      </c>
    </row>
    <row r="965" spans="1:4" x14ac:dyDescent="0.25">
      <c r="A965">
        <v>3617</v>
      </c>
      <c r="B965" s="10">
        <v>36526</v>
      </c>
      <c r="C965" s="10">
        <v>40400</v>
      </c>
      <c r="D965" s="10" t="s">
        <v>299</v>
      </c>
    </row>
    <row r="966" spans="1:4" x14ac:dyDescent="0.25">
      <c r="A966">
        <v>3618</v>
      </c>
      <c r="B966" s="10">
        <v>36526</v>
      </c>
      <c r="C966" s="10">
        <v>40400</v>
      </c>
      <c r="D966" s="10" t="s">
        <v>299</v>
      </c>
    </row>
    <row r="967" spans="1:4" x14ac:dyDescent="0.25">
      <c r="A967">
        <v>3619</v>
      </c>
      <c r="B967" s="10">
        <v>36526</v>
      </c>
      <c r="C967" s="10">
        <v>40400</v>
      </c>
      <c r="D967" s="10" t="s">
        <v>299</v>
      </c>
    </row>
    <row r="968" spans="1:4" x14ac:dyDescent="0.25">
      <c r="A968">
        <v>3620</v>
      </c>
      <c r="B968" s="10">
        <v>36526</v>
      </c>
      <c r="C968" s="10">
        <v>40400</v>
      </c>
      <c r="D968" s="10" t="s">
        <v>299</v>
      </c>
    </row>
    <row r="969" spans="1:4" x14ac:dyDescent="0.25">
      <c r="A969">
        <v>3621</v>
      </c>
      <c r="B969" s="10">
        <v>36526</v>
      </c>
      <c r="C969" s="10">
        <v>40400</v>
      </c>
      <c r="D969" s="10" t="s">
        <v>299</v>
      </c>
    </row>
    <row r="970" spans="1:4" x14ac:dyDescent="0.25">
      <c r="A970">
        <v>3622</v>
      </c>
      <c r="B970" s="10">
        <v>36526</v>
      </c>
      <c r="C970" s="10">
        <v>40400</v>
      </c>
      <c r="D970" s="10" t="s">
        <v>299</v>
      </c>
    </row>
    <row r="971" spans="1:4" x14ac:dyDescent="0.25">
      <c r="A971">
        <v>3626</v>
      </c>
      <c r="B971" s="10">
        <v>219148</v>
      </c>
      <c r="C971" s="10">
        <v>40380</v>
      </c>
      <c r="D971" s="10" t="s">
        <v>299</v>
      </c>
    </row>
    <row r="972" spans="1:4" x14ac:dyDescent="0.25">
      <c r="A972">
        <v>3627</v>
      </c>
      <c r="B972" s="10">
        <v>40381</v>
      </c>
      <c r="C972" s="10">
        <v>40389</v>
      </c>
      <c r="D972" s="10" t="s">
        <v>564</v>
      </c>
    </row>
    <row r="973" spans="1:4" x14ac:dyDescent="0.25">
      <c r="A973">
        <v>3628</v>
      </c>
      <c r="B973" s="10">
        <v>219148</v>
      </c>
      <c r="C973" s="10">
        <v>40381</v>
      </c>
      <c r="D973" s="10" t="s">
        <v>299</v>
      </c>
    </row>
    <row r="974" spans="1:4" x14ac:dyDescent="0.25">
      <c r="A974">
        <v>3629</v>
      </c>
      <c r="B974" s="10">
        <v>219148</v>
      </c>
      <c r="C974" s="10">
        <v>40382</v>
      </c>
      <c r="D974" s="10" t="s">
        <v>299</v>
      </c>
    </row>
    <row r="975" spans="1:4" x14ac:dyDescent="0.25">
      <c r="A975">
        <v>3631</v>
      </c>
      <c r="B975" s="10">
        <v>36526</v>
      </c>
      <c r="C975" s="10">
        <v>40753</v>
      </c>
      <c r="D975" s="10" t="s">
        <v>563</v>
      </c>
    </row>
    <row r="976" spans="1:4" x14ac:dyDescent="0.25">
      <c r="A976">
        <v>3632</v>
      </c>
      <c r="B976" s="10">
        <v>36526</v>
      </c>
      <c r="C976" s="10">
        <v>40753</v>
      </c>
      <c r="D976" s="10" t="s">
        <v>563</v>
      </c>
    </row>
    <row r="977" spans="1:4" x14ac:dyDescent="0.25">
      <c r="A977">
        <v>3633</v>
      </c>
      <c r="B977" s="10">
        <v>36526</v>
      </c>
      <c r="C977" s="10">
        <v>40753</v>
      </c>
      <c r="D977" s="10" t="s">
        <v>563</v>
      </c>
    </row>
    <row r="978" spans="1:4" x14ac:dyDescent="0.25">
      <c r="A978">
        <v>3639</v>
      </c>
      <c r="B978" s="10">
        <v>40387</v>
      </c>
      <c r="C978" s="10">
        <v>40753</v>
      </c>
      <c r="D978" s="10" t="s">
        <v>564</v>
      </c>
    </row>
    <row r="979" spans="1:4" x14ac:dyDescent="0.25">
      <c r="A979">
        <v>3640</v>
      </c>
      <c r="B979" s="10">
        <v>40387</v>
      </c>
      <c r="C979" s="10">
        <v>40512</v>
      </c>
      <c r="D979" s="10" t="s">
        <v>564</v>
      </c>
    </row>
    <row r="980" spans="1:4" x14ac:dyDescent="0.25">
      <c r="A980">
        <v>3644</v>
      </c>
      <c r="B980" s="10">
        <v>40386</v>
      </c>
      <c r="C980" s="10">
        <v>40724</v>
      </c>
      <c r="D980" s="10" t="s">
        <v>564</v>
      </c>
    </row>
    <row r="981" spans="1:4" x14ac:dyDescent="0.25">
      <c r="A981">
        <v>3645</v>
      </c>
      <c r="B981" s="10">
        <v>219148</v>
      </c>
      <c r="C981" s="10">
        <v>40386</v>
      </c>
      <c r="D981" s="10" t="s">
        <v>299</v>
      </c>
    </row>
    <row r="982" spans="1:4" x14ac:dyDescent="0.25">
      <c r="A982">
        <v>3646</v>
      </c>
      <c r="B982" s="10">
        <v>219148</v>
      </c>
      <c r="C982" s="10">
        <v>40387</v>
      </c>
      <c r="D982" s="10" t="s">
        <v>299</v>
      </c>
    </row>
    <row r="983" spans="1:4" x14ac:dyDescent="0.25">
      <c r="A983">
        <v>3648</v>
      </c>
      <c r="B983" s="10">
        <v>219148</v>
      </c>
      <c r="C983" s="10">
        <v>40389</v>
      </c>
      <c r="D983" s="10" t="s">
        <v>299</v>
      </c>
    </row>
    <row r="984" spans="1:4" x14ac:dyDescent="0.25">
      <c r="A984">
        <v>3649</v>
      </c>
      <c r="B984" s="10">
        <v>219148</v>
      </c>
      <c r="C984" s="10">
        <v>40389</v>
      </c>
      <c r="D984" s="10" t="s">
        <v>299</v>
      </c>
    </row>
    <row r="985" spans="1:4" x14ac:dyDescent="0.25">
      <c r="A985">
        <v>3650</v>
      </c>
      <c r="B985" s="10">
        <v>40387</v>
      </c>
      <c r="C985" s="10">
        <v>40512</v>
      </c>
      <c r="D985" s="10" t="s">
        <v>564</v>
      </c>
    </row>
    <row r="986" spans="1:4" x14ac:dyDescent="0.25">
      <c r="A986">
        <v>3651</v>
      </c>
      <c r="B986" s="10">
        <v>219148</v>
      </c>
      <c r="C986" s="10">
        <v>40389</v>
      </c>
      <c r="D986" s="10" t="s">
        <v>299</v>
      </c>
    </row>
    <row r="987" spans="1:4" x14ac:dyDescent="0.25">
      <c r="A987">
        <v>3652</v>
      </c>
      <c r="B987" s="10">
        <v>36526</v>
      </c>
      <c r="C987" s="10">
        <v>40409</v>
      </c>
      <c r="D987" s="10" t="s">
        <v>299</v>
      </c>
    </row>
    <row r="988" spans="1:4" x14ac:dyDescent="0.25">
      <c r="A988">
        <v>3653</v>
      </c>
      <c r="B988" s="10">
        <v>36526</v>
      </c>
      <c r="C988" s="10">
        <v>40409</v>
      </c>
      <c r="D988" s="10" t="s">
        <v>299</v>
      </c>
    </row>
    <row r="989" spans="1:4" x14ac:dyDescent="0.25">
      <c r="A989">
        <v>3656</v>
      </c>
      <c r="B989" s="10">
        <v>219148</v>
      </c>
      <c r="C989" s="10">
        <v>40389</v>
      </c>
      <c r="D989" s="10" t="s">
        <v>299</v>
      </c>
    </row>
    <row r="990" spans="1:4" x14ac:dyDescent="0.25">
      <c r="A990">
        <v>3661</v>
      </c>
      <c r="B990" s="10">
        <v>40392</v>
      </c>
      <c r="C990" s="10">
        <v>40512</v>
      </c>
      <c r="D990" s="10" t="s">
        <v>564</v>
      </c>
    </row>
    <row r="991" spans="1:4" x14ac:dyDescent="0.25">
      <c r="A991">
        <v>3663</v>
      </c>
      <c r="B991" s="10">
        <v>40392</v>
      </c>
      <c r="C991" s="10">
        <v>40816</v>
      </c>
      <c r="D991" s="10" t="s">
        <v>564</v>
      </c>
    </row>
    <row r="992" spans="1:4" x14ac:dyDescent="0.25">
      <c r="A992">
        <v>3664</v>
      </c>
      <c r="B992" s="10">
        <v>219148</v>
      </c>
      <c r="C992" s="10">
        <v>40392</v>
      </c>
      <c r="D992" s="10" t="s">
        <v>299</v>
      </c>
    </row>
    <row r="993" spans="1:4" x14ac:dyDescent="0.25">
      <c r="A993">
        <v>3667</v>
      </c>
      <c r="B993" s="10">
        <v>219148</v>
      </c>
      <c r="C993" s="10">
        <v>40394</v>
      </c>
      <c r="D993" s="10" t="s">
        <v>299</v>
      </c>
    </row>
    <row r="994" spans="1:4" x14ac:dyDescent="0.25">
      <c r="A994">
        <v>3668</v>
      </c>
      <c r="B994" s="10">
        <v>219148</v>
      </c>
      <c r="C994" s="10">
        <v>40394</v>
      </c>
      <c r="D994" s="10" t="s">
        <v>299</v>
      </c>
    </row>
    <row r="995" spans="1:4" x14ac:dyDescent="0.25">
      <c r="A995">
        <v>3671</v>
      </c>
      <c r="B995" s="10">
        <v>36526</v>
      </c>
      <c r="C995" s="10">
        <v>40396</v>
      </c>
      <c r="D995" s="10" t="s">
        <v>299</v>
      </c>
    </row>
    <row r="996" spans="1:4" x14ac:dyDescent="0.25">
      <c r="A996">
        <v>3675</v>
      </c>
      <c r="B996" s="10">
        <v>40395</v>
      </c>
      <c r="C996" s="10">
        <v>40724</v>
      </c>
      <c r="D996" s="10" t="s">
        <v>564</v>
      </c>
    </row>
    <row r="997" spans="1:4" x14ac:dyDescent="0.25">
      <c r="A997">
        <v>3678</v>
      </c>
      <c r="B997" s="10">
        <v>219148</v>
      </c>
      <c r="C997" s="10">
        <v>40396</v>
      </c>
      <c r="D997" s="10" t="s">
        <v>299</v>
      </c>
    </row>
    <row r="998" spans="1:4" x14ac:dyDescent="0.25">
      <c r="A998">
        <v>3679</v>
      </c>
      <c r="B998" s="10">
        <v>219148</v>
      </c>
      <c r="C998" s="10">
        <v>40396</v>
      </c>
      <c r="D998" s="10" t="s">
        <v>299</v>
      </c>
    </row>
    <row r="999" spans="1:4" x14ac:dyDescent="0.25">
      <c r="A999">
        <v>3680</v>
      </c>
      <c r="B999" s="10">
        <v>219148</v>
      </c>
      <c r="C999" s="10">
        <v>40396</v>
      </c>
      <c r="D999" s="10" t="s">
        <v>299</v>
      </c>
    </row>
    <row r="1000" spans="1:4" x14ac:dyDescent="0.25">
      <c r="A1000">
        <v>3681</v>
      </c>
      <c r="B1000" s="10">
        <v>219148</v>
      </c>
      <c r="C1000" s="10">
        <v>40396</v>
      </c>
      <c r="D1000" s="10" t="s">
        <v>299</v>
      </c>
    </row>
    <row r="1001" spans="1:4" x14ac:dyDescent="0.25">
      <c r="A1001">
        <v>3682</v>
      </c>
      <c r="B1001" s="10">
        <v>219148</v>
      </c>
      <c r="C1001" s="10">
        <v>40396</v>
      </c>
      <c r="D1001" s="10" t="s">
        <v>299</v>
      </c>
    </row>
    <row r="1002" spans="1:4" x14ac:dyDescent="0.25">
      <c r="A1002">
        <v>3685</v>
      </c>
      <c r="B1002" s="10">
        <v>36526</v>
      </c>
      <c r="C1002" s="10">
        <v>40399</v>
      </c>
      <c r="D1002" s="10" t="s">
        <v>563</v>
      </c>
    </row>
    <row r="1003" spans="1:4" x14ac:dyDescent="0.25">
      <c r="A1003">
        <v>3686</v>
      </c>
      <c r="B1003" s="10">
        <v>219148</v>
      </c>
      <c r="C1003" s="10">
        <v>40399</v>
      </c>
      <c r="D1003" s="10" t="s">
        <v>299</v>
      </c>
    </row>
    <row r="1004" spans="1:4" x14ac:dyDescent="0.25">
      <c r="A1004">
        <v>3688</v>
      </c>
      <c r="B1004" s="10">
        <v>219148</v>
      </c>
      <c r="C1004" s="10">
        <v>40400</v>
      </c>
      <c r="D1004" s="10" t="s">
        <v>299</v>
      </c>
    </row>
    <row r="1005" spans="1:4" x14ac:dyDescent="0.25">
      <c r="A1005">
        <v>3689</v>
      </c>
      <c r="B1005" s="10">
        <v>36526</v>
      </c>
      <c r="C1005" s="10">
        <v>40408</v>
      </c>
      <c r="D1005" s="10" t="s">
        <v>299</v>
      </c>
    </row>
    <row r="1006" spans="1:4" x14ac:dyDescent="0.25">
      <c r="A1006">
        <v>3690</v>
      </c>
      <c r="B1006" s="10">
        <v>36526</v>
      </c>
      <c r="C1006" s="10">
        <v>40408</v>
      </c>
      <c r="D1006" s="10" t="s">
        <v>299</v>
      </c>
    </row>
    <row r="1007" spans="1:4" x14ac:dyDescent="0.25">
      <c r="A1007">
        <v>3691</v>
      </c>
      <c r="B1007" s="10">
        <v>36526</v>
      </c>
      <c r="C1007" s="10">
        <v>40408</v>
      </c>
      <c r="D1007" s="10" t="s">
        <v>299</v>
      </c>
    </row>
    <row r="1008" spans="1:4" x14ac:dyDescent="0.25">
      <c r="A1008">
        <v>3692</v>
      </c>
      <c r="B1008" s="10">
        <v>36526</v>
      </c>
      <c r="C1008" s="10">
        <v>40408</v>
      </c>
      <c r="D1008" s="10" t="s">
        <v>299</v>
      </c>
    </row>
    <row r="1009" spans="1:4" x14ac:dyDescent="0.25">
      <c r="A1009">
        <v>3693</v>
      </c>
      <c r="B1009" s="10">
        <v>36526</v>
      </c>
      <c r="C1009" s="10">
        <v>40408</v>
      </c>
      <c r="D1009" s="10" t="s">
        <v>299</v>
      </c>
    </row>
    <row r="1010" spans="1:4" x14ac:dyDescent="0.25">
      <c r="A1010">
        <v>3694</v>
      </c>
      <c r="B1010" s="10">
        <v>36526</v>
      </c>
      <c r="C1010" s="10">
        <v>40408</v>
      </c>
      <c r="D1010" s="10" t="s">
        <v>299</v>
      </c>
    </row>
    <row r="1011" spans="1:4" x14ac:dyDescent="0.25">
      <c r="A1011">
        <v>3695</v>
      </c>
      <c r="B1011" s="10">
        <v>219148</v>
      </c>
      <c r="C1011" s="10">
        <v>40401</v>
      </c>
      <c r="D1011" s="10" t="s">
        <v>299</v>
      </c>
    </row>
    <row r="1012" spans="1:4" x14ac:dyDescent="0.25">
      <c r="A1012">
        <v>3696</v>
      </c>
      <c r="B1012" s="10">
        <v>40402</v>
      </c>
      <c r="C1012" s="10">
        <v>40724</v>
      </c>
      <c r="D1012" s="10" t="s">
        <v>564</v>
      </c>
    </row>
    <row r="1013" spans="1:4" x14ac:dyDescent="0.25">
      <c r="A1013">
        <v>3698</v>
      </c>
      <c r="B1013" s="10">
        <v>219148</v>
      </c>
      <c r="C1013" s="10">
        <v>40402</v>
      </c>
      <c r="D1013" s="10" t="s">
        <v>299</v>
      </c>
    </row>
    <row r="1014" spans="1:4" x14ac:dyDescent="0.25">
      <c r="A1014">
        <v>3699</v>
      </c>
      <c r="B1014" s="10">
        <v>219148</v>
      </c>
      <c r="C1014" s="10">
        <v>40403</v>
      </c>
      <c r="D1014" s="10" t="s">
        <v>299</v>
      </c>
    </row>
    <row r="1015" spans="1:4" x14ac:dyDescent="0.25">
      <c r="A1015">
        <v>3700</v>
      </c>
      <c r="B1015" s="10">
        <v>40403</v>
      </c>
      <c r="C1015" s="10">
        <v>40779</v>
      </c>
      <c r="D1015" s="10" t="s">
        <v>564</v>
      </c>
    </row>
    <row r="1016" spans="1:4" x14ac:dyDescent="0.25">
      <c r="A1016">
        <v>3701</v>
      </c>
      <c r="B1016" s="10">
        <v>40403</v>
      </c>
      <c r="C1016" s="10">
        <v>40779</v>
      </c>
      <c r="D1016" s="10" t="s">
        <v>564</v>
      </c>
    </row>
    <row r="1017" spans="1:4" x14ac:dyDescent="0.25">
      <c r="A1017">
        <v>3702</v>
      </c>
      <c r="B1017" s="10">
        <v>40403</v>
      </c>
      <c r="C1017" s="10">
        <v>40753</v>
      </c>
      <c r="D1017" s="10" t="s">
        <v>564</v>
      </c>
    </row>
    <row r="1018" spans="1:4" x14ac:dyDescent="0.25">
      <c r="A1018">
        <v>3703</v>
      </c>
      <c r="B1018" s="10">
        <v>219148</v>
      </c>
      <c r="C1018" s="10">
        <v>40403</v>
      </c>
      <c r="D1018" s="10" t="s">
        <v>299</v>
      </c>
    </row>
    <row r="1019" spans="1:4" x14ac:dyDescent="0.25">
      <c r="A1019">
        <v>3704</v>
      </c>
      <c r="B1019" s="10">
        <v>219148</v>
      </c>
      <c r="C1019" s="10">
        <v>40406</v>
      </c>
      <c r="D1019" s="10" t="s">
        <v>299</v>
      </c>
    </row>
    <row r="1020" spans="1:4" x14ac:dyDescent="0.25">
      <c r="A1020">
        <v>3705</v>
      </c>
      <c r="B1020" s="10">
        <v>219148</v>
      </c>
      <c r="C1020" s="10">
        <v>40407</v>
      </c>
      <c r="D1020" s="10" t="s">
        <v>299</v>
      </c>
    </row>
    <row r="1021" spans="1:4" x14ac:dyDescent="0.25">
      <c r="A1021">
        <v>3706</v>
      </c>
      <c r="B1021" s="10">
        <v>219148</v>
      </c>
      <c r="C1021" s="10">
        <v>40408</v>
      </c>
      <c r="D1021" s="10" t="s">
        <v>299</v>
      </c>
    </row>
    <row r="1022" spans="1:4" x14ac:dyDescent="0.25">
      <c r="A1022">
        <v>3707</v>
      </c>
      <c r="B1022" s="10">
        <v>219148</v>
      </c>
      <c r="C1022" s="10">
        <v>40408</v>
      </c>
      <c r="D1022" s="10" t="s">
        <v>299</v>
      </c>
    </row>
    <row r="1023" spans="1:4" x14ac:dyDescent="0.25">
      <c r="A1023">
        <v>3708</v>
      </c>
      <c r="B1023" s="10">
        <v>219148</v>
      </c>
      <c r="C1023" s="10">
        <v>40409</v>
      </c>
      <c r="D1023" s="10" t="s">
        <v>299</v>
      </c>
    </row>
    <row r="1024" spans="1:4" x14ac:dyDescent="0.25">
      <c r="A1024">
        <v>3709</v>
      </c>
      <c r="B1024" s="10">
        <v>40409</v>
      </c>
      <c r="C1024" s="10">
        <v>40512</v>
      </c>
      <c r="D1024" s="10" t="s">
        <v>564</v>
      </c>
    </row>
    <row r="1025" spans="1:4" x14ac:dyDescent="0.25">
      <c r="A1025">
        <v>3710</v>
      </c>
      <c r="B1025" s="10">
        <v>219148</v>
      </c>
      <c r="C1025" s="10">
        <v>40409</v>
      </c>
      <c r="D1025" s="10" t="s">
        <v>299</v>
      </c>
    </row>
    <row r="1026" spans="1:4" x14ac:dyDescent="0.25">
      <c r="A1026">
        <v>3712</v>
      </c>
      <c r="B1026" s="10">
        <v>36526</v>
      </c>
      <c r="C1026" s="10">
        <v>40724</v>
      </c>
      <c r="D1026" s="10" t="s">
        <v>564</v>
      </c>
    </row>
    <row r="1027" spans="1:4" x14ac:dyDescent="0.25">
      <c r="A1027">
        <v>3713</v>
      </c>
      <c r="B1027" s="10">
        <v>219148</v>
      </c>
      <c r="C1027" s="10">
        <v>40410</v>
      </c>
      <c r="D1027" s="10" t="s">
        <v>298</v>
      </c>
    </row>
    <row r="1028" spans="1:4" x14ac:dyDescent="0.25">
      <c r="A1028">
        <v>3714</v>
      </c>
      <c r="B1028" s="10">
        <v>219148</v>
      </c>
      <c r="C1028" s="10">
        <v>40410</v>
      </c>
      <c r="D1028" s="10" t="s">
        <v>298</v>
      </c>
    </row>
    <row r="1029" spans="1:4" x14ac:dyDescent="0.25">
      <c r="A1029">
        <v>3715</v>
      </c>
      <c r="B1029" s="10">
        <v>219148</v>
      </c>
      <c r="C1029" s="10">
        <v>40410</v>
      </c>
      <c r="D1029" s="10" t="s">
        <v>298</v>
      </c>
    </row>
    <row r="1030" spans="1:4" x14ac:dyDescent="0.25">
      <c r="A1030">
        <v>3716</v>
      </c>
      <c r="B1030" s="10">
        <v>36526</v>
      </c>
      <c r="C1030" s="10">
        <v>40410</v>
      </c>
      <c r="D1030" s="10" t="s">
        <v>298</v>
      </c>
    </row>
    <row r="1031" spans="1:4" x14ac:dyDescent="0.25">
      <c r="A1031">
        <v>3717</v>
      </c>
      <c r="B1031" s="10">
        <v>36526</v>
      </c>
      <c r="C1031" s="10">
        <v>40410</v>
      </c>
      <c r="D1031" s="10" t="s">
        <v>298</v>
      </c>
    </row>
    <row r="1032" spans="1:4" x14ac:dyDescent="0.25">
      <c r="A1032">
        <v>3718</v>
      </c>
      <c r="B1032" s="10">
        <v>219148</v>
      </c>
      <c r="C1032" s="10">
        <v>40410</v>
      </c>
      <c r="D1032" s="10" t="s">
        <v>298</v>
      </c>
    </row>
    <row r="1033" spans="1:4" x14ac:dyDescent="0.25">
      <c r="A1033">
        <v>3719</v>
      </c>
      <c r="B1033" s="10">
        <v>219148</v>
      </c>
      <c r="C1033" s="10">
        <v>40410</v>
      </c>
      <c r="D1033" s="10" t="s">
        <v>298</v>
      </c>
    </row>
    <row r="1034" spans="1:4" x14ac:dyDescent="0.25">
      <c r="A1034">
        <v>3720</v>
      </c>
      <c r="B1034" s="10">
        <v>36526</v>
      </c>
      <c r="C1034" s="10">
        <v>40410</v>
      </c>
      <c r="D1034" s="10" t="s">
        <v>298</v>
      </c>
    </row>
    <row r="1035" spans="1:4" x14ac:dyDescent="0.25">
      <c r="A1035">
        <v>3721</v>
      </c>
      <c r="B1035" s="10">
        <v>219148</v>
      </c>
      <c r="C1035" s="10">
        <v>40413</v>
      </c>
      <c r="D1035" s="10" t="s">
        <v>298</v>
      </c>
    </row>
    <row r="1036" spans="1:4" x14ac:dyDescent="0.25">
      <c r="A1036">
        <v>3722</v>
      </c>
      <c r="B1036" s="10">
        <v>219148</v>
      </c>
      <c r="C1036" s="10">
        <v>40413</v>
      </c>
      <c r="D1036" s="10" t="s">
        <v>298</v>
      </c>
    </row>
    <row r="1037" spans="1:4" x14ac:dyDescent="0.25">
      <c r="A1037">
        <v>3723</v>
      </c>
      <c r="B1037" s="10">
        <v>219148</v>
      </c>
      <c r="C1037" s="10">
        <v>40413</v>
      </c>
      <c r="D1037" s="10" t="s">
        <v>298</v>
      </c>
    </row>
    <row r="1038" spans="1:4" x14ac:dyDescent="0.25">
      <c r="A1038">
        <v>3724</v>
      </c>
      <c r="B1038" s="10">
        <v>36526</v>
      </c>
      <c r="C1038" s="10">
        <v>40753</v>
      </c>
      <c r="D1038" s="10" t="s">
        <v>564</v>
      </c>
    </row>
    <row r="1039" spans="1:4" x14ac:dyDescent="0.25">
      <c r="A1039">
        <v>3725</v>
      </c>
      <c r="B1039" s="10">
        <v>219148</v>
      </c>
      <c r="C1039" s="10">
        <v>40414</v>
      </c>
      <c r="D1039" s="10" t="s">
        <v>298</v>
      </c>
    </row>
    <row r="1040" spans="1:4" x14ac:dyDescent="0.25">
      <c r="A1040">
        <v>3726</v>
      </c>
      <c r="B1040" s="10">
        <v>36526</v>
      </c>
      <c r="C1040" s="10">
        <v>40414</v>
      </c>
      <c r="D1040" s="10" t="s">
        <v>298</v>
      </c>
    </row>
    <row r="1041" spans="1:4" x14ac:dyDescent="0.25">
      <c r="A1041">
        <v>3727</v>
      </c>
      <c r="B1041" s="10">
        <v>219148</v>
      </c>
      <c r="C1041" s="10">
        <v>40414</v>
      </c>
      <c r="D1041" s="10" t="s">
        <v>298</v>
      </c>
    </row>
    <row r="1042" spans="1:4" x14ac:dyDescent="0.25">
      <c r="A1042">
        <v>3728</v>
      </c>
      <c r="B1042" s="10">
        <v>219148</v>
      </c>
      <c r="C1042" s="10">
        <v>40414</v>
      </c>
      <c r="D1042" s="10" t="s">
        <v>298</v>
      </c>
    </row>
    <row r="1043" spans="1:4" x14ac:dyDescent="0.25">
      <c r="A1043">
        <v>3729</v>
      </c>
      <c r="B1043" s="10">
        <v>219148</v>
      </c>
      <c r="C1043" s="10">
        <v>40414</v>
      </c>
      <c r="D1043" s="10" t="s">
        <v>298</v>
      </c>
    </row>
    <row r="1044" spans="1:4" x14ac:dyDescent="0.25">
      <c r="A1044">
        <v>3730</v>
      </c>
      <c r="B1044" s="10">
        <v>40415</v>
      </c>
      <c r="C1044" s="10">
        <v>40421</v>
      </c>
      <c r="D1044" s="10" t="s">
        <v>564</v>
      </c>
    </row>
    <row r="1045" spans="1:4" x14ac:dyDescent="0.25">
      <c r="A1045">
        <v>3732</v>
      </c>
      <c r="B1045" s="10">
        <v>40415</v>
      </c>
      <c r="C1045" s="10">
        <v>40421</v>
      </c>
      <c r="D1045" s="10" t="s">
        <v>298</v>
      </c>
    </row>
    <row r="1046" spans="1:4" x14ac:dyDescent="0.25">
      <c r="A1046">
        <v>3733</v>
      </c>
      <c r="B1046" s="10">
        <v>219148</v>
      </c>
      <c r="C1046" s="10">
        <v>40415</v>
      </c>
      <c r="D1046" s="10" t="s">
        <v>298</v>
      </c>
    </row>
    <row r="1047" spans="1:4" x14ac:dyDescent="0.25">
      <c r="A1047">
        <v>3734</v>
      </c>
      <c r="B1047" s="10">
        <v>36526</v>
      </c>
      <c r="C1047" s="10">
        <v>40421</v>
      </c>
      <c r="D1047" s="10" t="s">
        <v>298</v>
      </c>
    </row>
    <row r="1048" spans="1:4" x14ac:dyDescent="0.25">
      <c r="A1048">
        <v>3737</v>
      </c>
      <c r="B1048" s="10">
        <v>40417</v>
      </c>
      <c r="C1048" s="10">
        <v>40444</v>
      </c>
      <c r="D1048" s="10" t="s">
        <v>564</v>
      </c>
    </row>
    <row r="1049" spans="1:4" x14ac:dyDescent="0.25">
      <c r="A1049">
        <v>3740</v>
      </c>
      <c r="B1049" s="10">
        <v>219148</v>
      </c>
      <c r="C1049" s="10">
        <v>40421</v>
      </c>
      <c r="D1049" s="10" t="s">
        <v>298</v>
      </c>
    </row>
    <row r="1050" spans="1:4" x14ac:dyDescent="0.25">
      <c r="A1050">
        <v>3742</v>
      </c>
      <c r="B1050" s="10">
        <v>40417</v>
      </c>
      <c r="C1050" s="10">
        <v>40421</v>
      </c>
      <c r="D1050" s="10" t="s">
        <v>564</v>
      </c>
    </row>
    <row r="1051" spans="1:4" x14ac:dyDescent="0.25">
      <c r="A1051">
        <v>3753</v>
      </c>
      <c r="B1051" s="10">
        <v>40421</v>
      </c>
      <c r="C1051" s="10">
        <v>40779</v>
      </c>
      <c r="D1051" s="10" t="s">
        <v>564</v>
      </c>
    </row>
    <row r="1052" spans="1:4" x14ac:dyDescent="0.25">
      <c r="A1052">
        <v>3757</v>
      </c>
      <c r="B1052" s="10">
        <v>219148</v>
      </c>
      <c r="C1052" s="10">
        <v>40421</v>
      </c>
      <c r="D1052" s="10" t="s">
        <v>298</v>
      </c>
    </row>
    <row r="1053" spans="1:4" x14ac:dyDescent="0.25">
      <c r="A1053">
        <v>3761</v>
      </c>
      <c r="B1053" s="10">
        <v>36526</v>
      </c>
      <c r="C1053" s="10">
        <v>40423</v>
      </c>
      <c r="D1053" s="10" t="s">
        <v>298</v>
      </c>
    </row>
    <row r="1054" spans="1:4" x14ac:dyDescent="0.25">
      <c r="A1054">
        <v>3762</v>
      </c>
      <c r="B1054" s="10">
        <v>36526</v>
      </c>
      <c r="C1054" s="10">
        <v>40724</v>
      </c>
      <c r="D1054" s="10" t="s">
        <v>564</v>
      </c>
    </row>
    <row r="1055" spans="1:4" x14ac:dyDescent="0.25">
      <c r="A1055">
        <v>3763</v>
      </c>
      <c r="B1055" s="10">
        <v>40424</v>
      </c>
      <c r="C1055" s="10">
        <v>40444</v>
      </c>
      <c r="D1055" s="10" t="s">
        <v>564</v>
      </c>
    </row>
    <row r="1056" spans="1:4" x14ac:dyDescent="0.25">
      <c r="A1056">
        <v>3764</v>
      </c>
      <c r="B1056" s="10">
        <v>40452</v>
      </c>
      <c r="C1056" s="10">
        <v>40694</v>
      </c>
      <c r="D1056" s="10" t="s">
        <v>564</v>
      </c>
    </row>
    <row r="1057" spans="1:4" x14ac:dyDescent="0.25">
      <c r="A1057">
        <v>3766</v>
      </c>
      <c r="B1057" s="10">
        <v>40427</v>
      </c>
      <c r="C1057" s="10">
        <v>40444</v>
      </c>
      <c r="D1057" s="10" t="s">
        <v>217</v>
      </c>
    </row>
    <row r="1058" spans="1:4" x14ac:dyDescent="0.25">
      <c r="A1058">
        <v>3767</v>
      </c>
      <c r="B1058" s="10">
        <v>36526</v>
      </c>
      <c r="C1058" s="10">
        <v>40444</v>
      </c>
      <c r="D1058" s="10" t="s">
        <v>298</v>
      </c>
    </row>
    <row r="1059" spans="1:4" x14ac:dyDescent="0.25">
      <c r="A1059">
        <v>3771</v>
      </c>
      <c r="B1059" s="10">
        <v>36526</v>
      </c>
      <c r="C1059" s="10">
        <v>40473</v>
      </c>
      <c r="D1059" s="10" t="s">
        <v>563</v>
      </c>
    </row>
    <row r="1060" spans="1:4" x14ac:dyDescent="0.25">
      <c r="A1060">
        <v>3774</v>
      </c>
      <c r="B1060" s="10">
        <v>36526</v>
      </c>
      <c r="C1060" s="10">
        <v>40444</v>
      </c>
      <c r="D1060" s="10" t="s">
        <v>298</v>
      </c>
    </row>
    <row r="1061" spans="1:4" x14ac:dyDescent="0.25">
      <c r="A1061">
        <v>3792</v>
      </c>
      <c r="B1061" s="10">
        <v>36526</v>
      </c>
      <c r="C1061" s="10">
        <v>40473</v>
      </c>
      <c r="D1061" s="10" t="s">
        <v>298</v>
      </c>
    </row>
    <row r="1062" spans="1:4" x14ac:dyDescent="0.25">
      <c r="A1062">
        <v>3793</v>
      </c>
      <c r="B1062" s="10">
        <v>36526</v>
      </c>
      <c r="C1062" s="10">
        <v>40473</v>
      </c>
      <c r="D1062" s="10" t="s">
        <v>298</v>
      </c>
    </row>
    <row r="1063" spans="1:4" x14ac:dyDescent="0.25">
      <c r="A1063">
        <v>3798</v>
      </c>
      <c r="B1063" s="10">
        <v>219148</v>
      </c>
      <c r="C1063" s="10">
        <v>40444</v>
      </c>
      <c r="D1063" s="10" t="s">
        <v>298</v>
      </c>
    </row>
    <row r="1064" spans="1:4" x14ac:dyDescent="0.25">
      <c r="A1064">
        <v>3802</v>
      </c>
      <c r="B1064" s="10">
        <v>36526</v>
      </c>
      <c r="C1064" s="10">
        <v>40444</v>
      </c>
      <c r="D1064" s="10" t="s">
        <v>298</v>
      </c>
    </row>
    <row r="1065" spans="1:4" x14ac:dyDescent="0.25">
      <c r="A1065">
        <v>3804</v>
      </c>
      <c r="B1065" s="10">
        <v>36526</v>
      </c>
      <c r="C1065" s="10">
        <v>40444</v>
      </c>
      <c r="D1065" s="10" t="s">
        <v>298</v>
      </c>
    </row>
    <row r="1066" spans="1:4" x14ac:dyDescent="0.25">
      <c r="A1066">
        <v>3805</v>
      </c>
      <c r="B1066" s="10">
        <v>36526</v>
      </c>
      <c r="C1066" s="10">
        <v>40444</v>
      </c>
      <c r="D1066" s="10" t="s">
        <v>298</v>
      </c>
    </row>
    <row r="1067" spans="1:4" x14ac:dyDescent="0.25">
      <c r="A1067">
        <v>3806</v>
      </c>
      <c r="B1067" s="10">
        <v>36526</v>
      </c>
      <c r="C1067" s="10">
        <v>40444</v>
      </c>
      <c r="D1067" s="10" t="s">
        <v>563</v>
      </c>
    </row>
    <row r="1068" spans="1:4" x14ac:dyDescent="0.25">
      <c r="A1068">
        <v>3807</v>
      </c>
      <c r="B1068" s="10">
        <v>36526</v>
      </c>
      <c r="C1068" s="10">
        <v>40444</v>
      </c>
      <c r="D1068" s="10" t="s">
        <v>563</v>
      </c>
    </row>
    <row r="1069" spans="1:4" x14ac:dyDescent="0.25">
      <c r="A1069">
        <v>3812</v>
      </c>
      <c r="B1069" s="10">
        <v>40438</v>
      </c>
      <c r="C1069" s="10">
        <v>40753</v>
      </c>
      <c r="D1069" s="10" t="s">
        <v>564</v>
      </c>
    </row>
    <row r="1070" spans="1:4" x14ac:dyDescent="0.25">
      <c r="A1070">
        <v>3814</v>
      </c>
      <c r="B1070" s="10">
        <v>219148</v>
      </c>
      <c r="C1070" s="10">
        <v>40444</v>
      </c>
      <c r="D1070" s="10" t="s">
        <v>298</v>
      </c>
    </row>
    <row r="1071" spans="1:4" x14ac:dyDescent="0.25">
      <c r="A1071">
        <v>3818</v>
      </c>
      <c r="B1071" s="10">
        <v>219148</v>
      </c>
      <c r="C1071" s="10">
        <v>40444</v>
      </c>
      <c r="D1071" s="10" t="s">
        <v>298</v>
      </c>
    </row>
    <row r="1072" spans="1:4" x14ac:dyDescent="0.25">
      <c r="A1072">
        <v>3823</v>
      </c>
      <c r="B1072" s="10">
        <v>36526</v>
      </c>
      <c r="C1072" s="10">
        <v>40444</v>
      </c>
      <c r="D1072" s="10" t="s">
        <v>563</v>
      </c>
    </row>
    <row r="1073" spans="1:4" x14ac:dyDescent="0.25">
      <c r="A1073">
        <v>3824</v>
      </c>
      <c r="B1073" s="10">
        <v>36526</v>
      </c>
      <c r="C1073" s="10">
        <v>40444</v>
      </c>
      <c r="D1073" s="10" t="s">
        <v>563</v>
      </c>
    </row>
    <row r="1074" spans="1:4" x14ac:dyDescent="0.25">
      <c r="A1074">
        <v>3825</v>
      </c>
      <c r="B1074" s="10">
        <v>36526</v>
      </c>
      <c r="C1074" s="10">
        <v>40451</v>
      </c>
      <c r="D1074" s="10" t="s">
        <v>563</v>
      </c>
    </row>
    <row r="1075" spans="1:4" x14ac:dyDescent="0.25">
      <c r="A1075">
        <v>3826</v>
      </c>
      <c r="B1075" s="10">
        <v>36526</v>
      </c>
      <c r="C1075" s="10">
        <v>40444</v>
      </c>
      <c r="D1075" s="10" t="s">
        <v>563</v>
      </c>
    </row>
    <row r="1076" spans="1:4" x14ac:dyDescent="0.25">
      <c r="A1076">
        <v>3827</v>
      </c>
      <c r="B1076" s="10">
        <v>40466</v>
      </c>
      <c r="C1076" s="10">
        <v>40602</v>
      </c>
      <c r="D1076" s="10" t="s">
        <v>303</v>
      </c>
    </row>
    <row r="1077" spans="1:4" x14ac:dyDescent="0.25">
      <c r="A1077">
        <v>3828</v>
      </c>
      <c r="B1077" s="10">
        <v>40442</v>
      </c>
      <c r="C1077" s="10">
        <v>40512</v>
      </c>
      <c r="D1077" s="10" t="s">
        <v>564</v>
      </c>
    </row>
    <row r="1078" spans="1:4" x14ac:dyDescent="0.25">
      <c r="A1078">
        <v>3835</v>
      </c>
      <c r="B1078" s="10">
        <v>40443</v>
      </c>
      <c r="C1078" s="10">
        <v>40816</v>
      </c>
      <c r="D1078" s="10" t="s">
        <v>564</v>
      </c>
    </row>
    <row r="1079" spans="1:4" x14ac:dyDescent="0.25">
      <c r="A1079">
        <v>3839</v>
      </c>
      <c r="B1079" s="10">
        <v>40444</v>
      </c>
      <c r="C1079" s="10">
        <v>40816</v>
      </c>
      <c r="D1079" s="10" t="s">
        <v>564</v>
      </c>
    </row>
    <row r="1080" spans="1:4" x14ac:dyDescent="0.25">
      <c r="A1080">
        <v>3840</v>
      </c>
      <c r="B1080" s="10">
        <v>36526</v>
      </c>
      <c r="C1080" s="10">
        <v>40444</v>
      </c>
      <c r="D1080" s="10" t="s">
        <v>298</v>
      </c>
    </row>
    <row r="1081" spans="1:4" x14ac:dyDescent="0.25">
      <c r="A1081">
        <v>3842</v>
      </c>
      <c r="B1081" s="10">
        <v>219148</v>
      </c>
      <c r="C1081" s="10">
        <v>40444</v>
      </c>
      <c r="D1081" s="10" t="s">
        <v>298</v>
      </c>
    </row>
    <row r="1082" spans="1:4" x14ac:dyDescent="0.25">
      <c r="A1082">
        <v>3846</v>
      </c>
      <c r="B1082" s="10">
        <v>40532</v>
      </c>
      <c r="C1082" s="10">
        <v>40753</v>
      </c>
      <c r="D1082" s="10" t="s">
        <v>564</v>
      </c>
    </row>
    <row r="1083" spans="1:4" x14ac:dyDescent="0.25">
      <c r="A1083">
        <v>3847</v>
      </c>
      <c r="B1083" s="10">
        <v>40485</v>
      </c>
      <c r="C1083" s="10">
        <v>40753</v>
      </c>
      <c r="D1083" s="10" t="s">
        <v>564</v>
      </c>
    </row>
    <row r="1084" spans="1:4" x14ac:dyDescent="0.25">
      <c r="A1084">
        <v>3852</v>
      </c>
      <c r="B1084" s="10">
        <v>40466</v>
      </c>
      <c r="C1084" s="10">
        <v>40602</v>
      </c>
      <c r="D1084" s="10" t="s">
        <v>303</v>
      </c>
    </row>
    <row r="1085" spans="1:4" x14ac:dyDescent="0.25">
      <c r="A1085">
        <v>3854</v>
      </c>
      <c r="B1085" s="10">
        <v>40448</v>
      </c>
      <c r="C1085" s="10">
        <v>40786</v>
      </c>
      <c r="D1085" s="10" t="s">
        <v>564</v>
      </c>
    </row>
    <row r="1086" spans="1:4" x14ac:dyDescent="0.25">
      <c r="A1086">
        <v>3859</v>
      </c>
      <c r="B1086" s="10">
        <v>36526</v>
      </c>
      <c r="C1086" s="10">
        <v>40451</v>
      </c>
      <c r="D1086" s="10" t="s">
        <v>298</v>
      </c>
    </row>
    <row r="1087" spans="1:4" x14ac:dyDescent="0.25">
      <c r="A1087">
        <v>3860</v>
      </c>
      <c r="B1087" s="10">
        <v>36526</v>
      </c>
      <c r="C1087" s="10">
        <v>40473</v>
      </c>
      <c r="D1087" s="10" t="s">
        <v>298</v>
      </c>
    </row>
    <row r="1088" spans="1:4" x14ac:dyDescent="0.25">
      <c r="A1088">
        <v>3863</v>
      </c>
      <c r="B1088" s="10">
        <v>36526</v>
      </c>
      <c r="C1088" s="10">
        <v>40451</v>
      </c>
      <c r="D1088" s="10" t="s">
        <v>298</v>
      </c>
    </row>
    <row r="1089" spans="1:4" x14ac:dyDescent="0.25">
      <c r="A1089">
        <v>3869</v>
      </c>
      <c r="B1089" s="10">
        <v>40479</v>
      </c>
      <c r="C1089" s="10">
        <v>40753</v>
      </c>
      <c r="D1089" s="10" t="s">
        <v>564</v>
      </c>
    </row>
    <row r="1090" spans="1:4" x14ac:dyDescent="0.25">
      <c r="A1090">
        <v>3870</v>
      </c>
      <c r="B1090" s="10">
        <v>40469</v>
      </c>
      <c r="C1090" s="10">
        <v>40753</v>
      </c>
      <c r="D1090" s="10" t="s">
        <v>564</v>
      </c>
    </row>
    <row r="1091" spans="1:4" x14ac:dyDescent="0.25">
      <c r="A1091">
        <v>3871</v>
      </c>
      <c r="B1091" s="10">
        <v>40469</v>
      </c>
      <c r="C1091" s="10">
        <v>40753</v>
      </c>
      <c r="D1091" s="10" t="s">
        <v>564</v>
      </c>
    </row>
    <row r="1092" spans="1:4" x14ac:dyDescent="0.25">
      <c r="A1092">
        <v>3873</v>
      </c>
      <c r="B1092" s="10">
        <v>40466</v>
      </c>
      <c r="C1092" s="10">
        <v>40602</v>
      </c>
      <c r="D1092" s="10" t="s">
        <v>303</v>
      </c>
    </row>
    <row r="1093" spans="1:4" x14ac:dyDescent="0.25">
      <c r="A1093">
        <v>3875</v>
      </c>
      <c r="B1093" s="10">
        <v>40455</v>
      </c>
      <c r="C1093" s="10">
        <v>40512</v>
      </c>
      <c r="D1093" s="10" t="s">
        <v>564</v>
      </c>
    </row>
    <row r="1094" spans="1:4" x14ac:dyDescent="0.25">
      <c r="A1094">
        <v>3876</v>
      </c>
      <c r="B1094" s="10">
        <v>36526</v>
      </c>
      <c r="C1094" s="10">
        <v>40743</v>
      </c>
      <c r="D1094" s="10" t="s">
        <v>564</v>
      </c>
    </row>
    <row r="1095" spans="1:4" x14ac:dyDescent="0.25">
      <c r="A1095">
        <v>3896</v>
      </c>
      <c r="B1095" s="10">
        <v>219148</v>
      </c>
      <c r="C1095" s="10">
        <v>40451</v>
      </c>
      <c r="D1095" s="10" t="s">
        <v>298</v>
      </c>
    </row>
    <row r="1096" spans="1:4" x14ac:dyDescent="0.25">
      <c r="A1096">
        <v>3901</v>
      </c>
      <c r="B1096" s="10">
        <v>36526</v>
      </c>
      <c r="C1096" s="10">
        <v>40451</v>
      </c>
      <c r="D1096" s="10" t="s">
        <v>298</v>
      </c>
    </row>
    <row r="1097" spans="1:4" x14ac:dyDescent="0.25">
      <c r="A1097">
        <v>3902</v>
      </c>
      <c r="B1097" s="10">
        <v>36526</v>
      </c>
      <c r="C1097" s="10">
        <v>40451</v>
      </c>
      <c r="D1097" s="10" t="s">
        <v>298</v>
      </c>
    </row>
    <row r="1098" spans="1:4" x14ac:dyDescent="0.25">
      <c r="A1098">
        <v>3903</v>
      </c>
      <c r="B1098" s="10">
        <v>36526</v>
      </c>
      <c r="C1098" s="10">
        <v>40451</v>
      </c>
      <c r="D1098" s="10" t="s">
        <v>298</v>
      </c>
    </row>
    <row r="1099" spans="1:4" x14ac:dyDescent="0.25">
      <c r="A1099">
        <v>3904</v>
      </c>
      <c r="B1099" s="10">
        <v>36526</v>
      </c>
      <c r="C1099" s="10">
        <v>40444</v>
      </c>
      <c r="D1099" s="10" t="s">
        <v>298</v>
      </c>
    </row>
    <row r="1100" spans="1:4" x14ac:dyDescent="0.25">
      <c r="A1100">
        <v>3905</v>
      </c>
      <c r="B1100" s="10">
        <v>36526</v>
      </c>
      <c r="C1100" s="10">
        <v>40451</v>
      </c>
      <c r="D1100" s="10" t="s">
        <v>298</v>
      </c>
    </row>
    <row r="1101" spans="1:4" x14ac:dyDescent="0.25">
      <c r="A1101">
        <v>3906</v>
      </c>
      <c r="B1101" s="10">
        <v>36526</v>
      </c>
      <c r="C1101" s="10">
        <v>40451</v>
      </c>
      <c r="D1101" s="10" t="s">
        <v>298</v>
      </c>
    </row>
    <row r="1102" spans="1:4" x14ac:dyDescent="0.25">
      <c r="A1102">
        <v>3907</v>
      </c>
      <c r="B1102" s="10">
        <v>36526</v>
      </c>
      <c r="C1102" s="10">
        <v>40451</v>
      </c>
      <c r="D1102" s="10" t="s">
        <v>298</v>
      </c>
    </row>
    <row r="1103" spans="1:4" x14ac:dyDescent="0.25">
      <c r="A1103">
        <v>3913</v>
      </c>
      <c r="B1103" s="10">
        <v>36526</v>
      </c>
      <c r="C1103" s="10">
        <v>40473</v>
      </c>
      <c r="D1103" s="10" t="s">
        <v>298</v>
      </c>
    </row>
    <row r="1104" spans="1:4" x14ac:dyDescent="0.25">
      <c r="A1104">
        <v>3919</v>
      </c>
      <c r="B1104" s="10">
        <v>36526</v>
      </c>
      <c r="C1104" s="10">
        <v>40473</v>
      </c>
      <c r="D1104" s="10" t="s">
        <v>563</v>
      </c>
    </row>
    <row r="1105" spans="1:4" x14ac:dyDescent="0.25">
      <c r="A1105">
        <v>3920</v>
      </c>
      <c r="B1105" s="10">
        <v>36526</v>
      </c>
      <c r="C1105" s="10">
        <v>40473</v>
      </c>
      <c r="D1105" s="10" t="s">
        <v>563</v>
      </c>
    </row>
    <row r="1106" spans="1:4" x14ac:dyDescent="0.25">
      <c r="A1106">
        <v>3921</v>
      </c>
      <c r="B1106" s="10">
        <v>36526</v>
      </c>
      <c r="C1106" s="10">
        <v>40473</v>
      </c>
      <c r="D1106" s="10" t="s">
        <v>563</v>
      </c>
    </row>
    <row r="1107" spans="1:4" x14ac:dyDescent="0.25">
      <c r="A1107">
        <v>3922</v>
      </c>
      <c r="B1107" s="10">
        <v>36526</v>
      </c>
      <c r="C1107" s="10">
        <v>40473</v>
      </c>
      <c r="D1107" s="10" t="s">
        <v>563</v>
      </c>
    </row>
    <row r="1108" spans="1:4" x14ac:dyDescent="0.25">
      <c r="A1108">
        <v>3923</v>
      </c>
      <c r="B1108" s="10">
        <v>36526</v>
      </c>
      <c r="C1108" s="10">
        <v>40473</v>
      </c>
      <c r="D1108" s="10" t="s">
        <v>563</v>
      </c>
    </row>
    <row r="1109" spans="1:4" x14ac:dyDescent="0.25">
      <c r="A1109">
        <v>3924</v>
      </c>
      <c r="B1109" s="10">
        <v>36526</v>
      </c>
      <c r="C1109" s="10">
        <v>40816</v>
      </c>
      <c r="D1109" s="10" t="s">
        <v>563</v>
      </c>
    </row>
    <row r="1110" spans="1:4" x14ac:dyDescent="0.25">
      <c r="A1110">
        <v>3925</v>
      </c>
      <c r="B1110" s="10">
        <v>36526</v>
      </c>
      <c r="C1110" s="10">
        <v>40816</v>
      </c>
      <c r="D1110" s="10" t="s">
        <v>563</v>
      </c>
    </row>
    <row r="1111" spans="1:4" x14ac:dyDescent="0.25">
      <c r="A1111">
        <v>3926</v>
      </c>
      <c r="B1111" s="10">
        <v>36526</v>
      </c>
      <c r="C1111" s="10">
        <v>40816</v>
      </c>
      <c r="D1111" s="10" t="s">
        <v>563</v>
      </c>
    </row>
    <row r="1112" spans="1:4" x14ac:dyDescent="0.25">
      <c r="A1112">
        <v>3929</v>
      </c>
      <c r="B1112" s="10">
        <v>40464</v>
      </c>
      <c r="C1112" s="10">
        <v>40473</v>
      </c>
      <c r="D1112" s="10" t="s">
        <v>298</v>
      </c>
    </row>
    <row r="1113" spans="1:4" x14ac:dyDescent="0.25">
      <c r="A1113">
        <v>3933</v>
      </c>
      <c r="B1113" s="10">
        <v>219148</v>
      </c>
      <c r="C1113" s="10">
        <v>40473</v>
      </c>
      <c r="D1113" s="10" t="s">
        <v>298</v>
      </c>
    </row>
    <row r="1114" spans="1:4" x14ac:dyDescent="0.25">
      <c r="A1114">
        <v>3945</v>
      </c>
      <c r="B1114" s="10">
        <v>40464</v>
      </c>
      <c r="C1114" s="10">
        <v>40473</v>
      </c>
      <c r="D1114" s="10" t="s">
        <v>217</v>
      </c>
    </row>
    <row r="1115" spans="1:4" x14ac:dyDescent="0.25">
      <c r="A1115">
        <v>3946</v>
      </c>
      <c r="B1115" s="10">
        <v>40465</v>
      </c>
      <c r="C1115" s="10">
        <v>40473</v>
      </c>
      <c r="D1115" s="10" t="s">
        <v>298</v>
      </c>
    </row>
    <row r="1116" spans="1:4" x14ac:dyDescent="0.25">
      <c r="A1116">
        <v>3948</v>
      </c>
      <c r="B1116" s="10">
        <v>36526</v>
      </c>
      <c r="C1116" s="10">
        <v>40473</v>
      </c>
      <c r="D1116" s="10" t="s">
        <v>563</v>
      </c>
    </row>
    <row r="1117" spans="1:4" x14ac:dyDescent="0.25">
      <c r="A1117">
        <v>3949</v>
      </c>
      <c r="B1117" s="10">
        <v>36526</v>
      </c>
      <c r="C1117" s="10">
        <v>40473</v>
      </c>
      <c r="D1117" s="10" t="s">
        <v>563</v>
      </c>
    </row>
    <row r="1118" spans="1:4" x14ac:dyDescent="0.25">
      <c r="A1118">
        <v>3950</v>
      </c>
      <c r="B1118" s="10">
        <v>36526</v>
      </c>
      <c r="C1118" s="10">
        <v>40473</v>
      </c>
      <c r="D1118" s="10" t="s">
        <v>563</v>
      </c>
    </row>
    <row r="1119" spans="1:4" x14ac:dyDescent="0.25">
      <c r="A1119">
        <v>3951</v>
      </c>
      <c r="B1119" s="10">
        <v>36526</v>
      </c>
      <c r="C1119" s="10">
        <v>40473</v>
      </c>
      <c r="D1119" s="10" t="s">
        <v>563</v>
      </c>
    </row>
    <row r="1120" spans="1:4" x14ac:dyDescent="0.25">
      <c r="A1120">
        <v>3957</v>
      </c>
      <c r="B1120" s="10">
        <v>219148</v>
      </c>
      <c r="C1120" s="10">
        <v>40484</v>
      </c>
      <c r="D1120" s="10" t="s">
        <v>298</v>
      </c>
    </row>
    <row r="1121" spans="1:4" x14ac:dyDescent="0.25">
      <c r="A1121">
        <v>3965</v>
      </c>
      <c r="B1121" s="10">
        <v>36526</v>
      </c>
      <c r="C1121" s="10">
        <v>40779</v>
      </c>
      <c r="D1121" s="10" t="s">
        <v>563</v>
      </c>
    </row>
    <row r="1122" spans="1:4" x14ac:dyDescent="0.25">
      <c r="A1122">
        <v>3966</v>
      </c>
      <c r="B1122" s="10">
        <v>36526</v>
      </c>
      <c r="C1122" s="10">
        <v>40779</v>
      </c>
      <c r="D1122" s="10" t="s">
        <v>563</v>
      </c>
    </row>
    <row r="1123" spans="1:4" x14ac:dyDescent="0.25">
      <c r="A1123">
        <v>3967</v>
      </c>
      <c r="B1123" s="10">
        <v>40469</v>
      </c>
      <c r="C1123" s="10">
        <v>40753</v>
      </c>
      <c r="D1123" s="10" t="s">
        <v>564</v>
      </c>
    </row>
    <row r="1124" spans="1:4" x14ac:dyDescent="0.25">
      <c r="A1124">
        <v>3968</v>
      </c>
      <c r="B1124" s="10">
        <v>40471</v>
      </c>
      <c r="C1124" s="10">
        <v>40512</v>
      </c>
      <c r="D1124" s="10" t="s">
        <v>564</v>
      </c>
    </row>
    <row r="1125" spans="1:4" x14ac:dyDescent="0.25">
      <c r="A1125">
        <v>3981</v>
      </c>
      <c r="B1125" s="10">
        <v>40471</v>
      </c>
      <c r="C1125" s="10">
        <v>40724</v>
      </c>
      <c r="D1125" s="10" t="s">
        <v>564</v>
      </c>
    </row>
    <row r="1126" spans="1:4" x14ac:dyDescent="0.25">
      <c r="A1126">
        <v>3982</v>
      </c>
      <c r="B1126" s="10">
        <v>36526</v>
      </c>
      <c r="C1126" s="10">
        <v>40485</v>
      </c>
      <c r="D1126" s="10" t="s">
        <v>298</v>
      </c>
    </row>
    <row r="1127" spans="1:4" x14ac:dyDescent="0.25">
      <c r="A1127">
        <v>3989</v>
      </c>
      <c r="B1127" s="10">
        <v>36526</v>
      </c>
      <c r="C1127" s="10">
        <v>40512</v>
      </c>
      <c r="D1127" s="10" t="s">
        <v>563</v>
      </c>
    </row>
    <row r="1128" spans="1:4" x14ac:dyDescent="0.25">
      <c r="A1128">
        <v>3990</v>
      </c>
      <c r="B1128" s="10">
        <v>36526</v>
      </c>
      <c r="C1128" s="10">
        <v>40473</v>
      </c>
      <c r="D1128" s="10" t="s">
        <v>563</v>
      </c>
    </row>
    <row r="1129" spans="1:4" x14ac:dyDescent="0.25">
      <c r="A1129">
        <v>4001</v>
      </c>
      <c r="B1129" s="10">
        <v>40477</v>
      </c>
      <c r="C1129" s="10">
        <v>40512</v>
      </c>
      <c r="D1129" s="10" t="s">
        <v>564</v>
      </c>
    </row>
    <row r="1130" spans="1:4" x14ac:dyDescent="0.25">
      <c r="A1130">
        <v>4004</v>
      </c>
      <c r="B1130" s="10">
        <v>219148</v>
      </c>
      <c r="C1130" s="10">
        <v>40480</v>
      </c>
      <c r="D1130" s="10" t="s">
        <v>298</v>
      </c>
    </row>
    <row r="1131" spans="1:4" x14ac:dyDescent="0.25">
      <c r="A1131">
        <v>4005</v>
      </c>
      <c r="B1131" s="10">
        <v>36526</v>
      </c>
      <c r="C1131" s="10">
        <v>40484</v>
      </c>
      <c r="D1131" s="10" t="s">
        <v>298</v>
      </c>
    </row>
    <row r="1132" spans="1:4" x14ac:dyDescent="0.25">
      <c r="A1132">
        <v>4015</v>
      </c>
      <c r="B1132" s="10">
        <v>40480</v>
      </c>
      <c r="C1132" s="10">
        <v>40779</v>
      </c>
      <c r="D1132" s="10" t="s">
        <v>564</v>
      </c>
    </row>
    <row r="1133" spans="1:4" x14ac:dyDescent="0.25">
      <c r="A1133">
        <v>4017</v>
      </c>
      <c r="B1133" s="10">
        <v>40498</v>
      </c>
      <c r="C1133" s="10">
        <v>40753</v>
      </c>
      <c r="D1133" s="10" t="s">
        <v>564</v>
      </c>
    </row>
    <row r="1134" spans="1:4" x14ac:dyDescent="0.25">
      <c r="A1134">
        <v>4018</v>
      </c>
      <c r="B1134" s="10">
        <v>40498</v>
      </c>
      <c r="C1134" s="10">
        <v>40753</v>
      </c>
      <c r="D1134" s="10" t="s">
        <v>564</v>
      </c>
    </row>
    <row r="1135" spans="1:4" x14ac:dyDescent="0.25">
      <c r="A1135">
        <v>4019</v>
      </c>
      <c r="B1135" s="10">
        <v>36526</v>
      </c>
      <c r="C1135" s="10">
        <v>40779</v>
      </c>
      <c r="D1135" s="10" t="s">
        <v>564</v>
      </c>
    </row>
    <row r="1136" spans="1:4" x14ac:dyDescent="0.25">
      <c r="A1136">
        <v>4020</v>
      </c>
      <c r="B1136" s="10">
        <v>219148</v>
      </c>
      <c r="C1136" s="10">
        <v>40480</v>
      </c>
      <c r="D1136" s="10" t="s">
        <v>298</v>
      </c>
    </row>
    <row r="1137" spans="1:4" x14ac:dyDescent="0.25">
      <c r="A1137">
        <v>4023</v>
      </c>
      <c r="B1137" s="10">
        <v>219148</v>
      </c>
      <c r="C1137" s="10">
        <v>40480</v>
      </c>
      <c r="D1137" s="10" t="s">
        <v>298</v>
      </c>
    </row>
    <row r="1138" spans="1:4" x14ac:dyDescent="0.25">
      <c r="A1138">
        <v>4024</v>
      </c>
      <c r="B1138" s="10">
        <v>36526</v>
      </c>
      <c r="C1138" s="10">
        <v>40504</v>
      </c>
      <c r="D1138" s="10" t="s">
        <v>298</v>
      </c>
    </row>
    <row r="1139" spans="1:4" x14ac:dyDescent="0.25">
      <c r="A1139">
        <v>4028</v>
      </c>
      <c r="B1139" s="10">
        <v>36526</v>
      </c>
      <c r="C1139" s="10">
        <v>40480</v>
      </c>
      <c r="D1139" s="10" t="s">
        <v>298</v>
      </c>
    </row>
    <row r="1140" spans="1:4" x14ac:dyDescent="0.25">
      <c r="A1140">
        <v>4029</v>
      </c>
      <c r="B1140" s="10">
        <v>36526</v>
      </c>
      <c r="C1140" s="10">
        <v>40480</v>
      </c>
      <c r="D1140" s="10" t="s">
        <v>298</v>
      </c>
    </row>
    <row r="1141" spans="1:4" x14ac:dyDescent="0.25">
      <c r="A1141">
        <v>4030</v>
      </c>
      <c r="B1141" s="10">
        <v>36526</v>
      </c>
      <c r="C1141" s="10">
        <v>40480</v>
      </c>
      <c r="D1141" s="10" t="s">
        <v>298</v>
      </c>
    </row>
    <row r="1142" spans="1:4" x14ac:dyDescent="0.25">
      <c r="A1142">
        <v>4031</v>
      </c>
      <c r="B1142" s="10">
        <v>36526</v>
      </c>
      <c r="C1142" s="10">
        <v>40480</v>
      </c>
      <c r="D1142" s="10" t="s">
        <v>298</v>
      </c>
    </row>
    <row r="1143" spans="1:4" x14ac:dyDescent="0.25">
      <c r="A1143">
        <v>4032</v>
      </c>
      <c r="B1143" s="10">
        <v>36526</v>
      </c>
      <c r="C1143" s="10">
        <v>40480</v>
      </c>
      <c r="D1143" s="10" t="s">
        <v>298</v>
      </c>
    </row>
    <row r="1144" spans="1:4" x14ac:dyDescent="0.25">
      <c r="A1144">
        <v>4033</v>
      </c>
      <c r="B1144" s="10">
        <v>36526</v>
      </c>
      <c r="C1144" s="10">
        <v>40480</v>
      </c>
      <c r="D1144" s="10" t="s">
        <v>298</v>
      </c>
    </row>
    <row r="1145" spans="1:4" x14ac:dyDescent="0.25">
      <c r="A1145">
        <v>4034</v>
      </c>
      <c r="B1145" s="10">
        <v>36526</v>
      </c>
      <c r="C1145" s="10">
        <v>40480</v>
      </c>
      <c r="D1145" s="10" t="s">
        <v>298</v>
      </c>
    </row>
    <row r="1146" spans="1:4" x14ac:dyDescent="0.25">
      <c r="A1146">
        <v>4035</v>
      </c>
      <c r="B1146" s="10">
        <v>36526</v>
      </c>
      <c r="C1146" s="10">
        <v>40480</v>
      </c>
      <c r="D1146" s="10" t="s">
        <v>298</v>
      </c>
    </row>
    <row r="1147" spans="1:4" x14ac:dyDescent="0.25">
      <c r="A1147">
        <v>4036</v>
      </c>
      <c r="B1147" s="10">
        <v>36526</v>
      </c>
      <c r="C1147" s="10">
        <v>40480</v>
      </c>
      <c r="D1147" s="10" t="s">
        <v>298</v>
      </c>
    </row>
    <row r="1148" spans="1:4" x14ac:dyDescent="0.25">
      <c r="A1148">
        <v>4037</v>
      </c>
      <c r="B1148" s="10">
        <v>36526</v>
      </c>
      <c r="C1148" s="10">
        <v>40473</v>
      </c>
      <c r="D1148" s="10" t="s">
        <v>298</v>
      </c>
    </row>
    <row r="1149" spans="1:4" x14ac:dyDescent="0.25">
      <c r="A1149">
        <v>4038</v>
      </c>
      <c r="B1149" s="10">
        <v>36526</v>
      </c>
      <c r="C1149" s="10">
        <v>40480</v>
      </c>
      <c r="D1149" s="10" t="s">
        <v>298</v>
      </c>
    </row>
    <row r="1150" spans="1:4" x14ac:dyDescent="0.25">
      <c r="A1150">
        <v>4039</v>
      </c>
      <c r="B1150" s="10">
        <v>36526</v>
      </c>
      <c r="C1150" s="10">
        <v>40480</v>
      </c>
      <c r="D1150" s="10" t="s">
        <v>298</v>
      </c>
    </row>
    <row r="1151" spans="1:4" x14ac:dyDescent="0.25">
      <c r="A1151">
        <v>4040</v>
      </c>
      <c r="B1151" s="10">
        <v>36526</v>
      </c>
      <c r="C1151" s="10">
        <v>40480</v>
      </c>
      <c r="D1151" s="10" t="s">
        <v>298</v>
      </c>
    </row>
    <row r="1152" spans="1:4" x14ac:dyDescent="0.25">
      <c r="A1152">
        <v>4041</v>
      </c>
      <c r="B1152" s="10">
        <v>36526</v>
      </c>
      <c r="C1152" s="10">
        <v>40480</v>
      </c>
      <c r="D1152" s="10" t="s">
        <v>298</v>
      </c>
    </row>
    <row r="1153" spans="1:4" x14ac:dyDescent="0.25">
      <c r="A1153">
        <v>4042</v>
      </c>
      <c r="B1153" s="10">
        <v>36526</v>
      </c>
      <c r="C1153" s="10">
        <v>40480</v>
      </c>
      <c r="D1153" s="10" t="s">
        <v>298</v>
      </c>
    </row>
    <row r="1154" spans="1:4" x14ac:dyDescent="0.25">
      <c r="A1154">
        <v>4043</v>
      </c>
      <c r="B1154" s="10">
        <v>36526</v>
      </c>
      <c r="C1154" s="10">
        <v>40480</v>
      </c>
      <c r="D1154" s="10" t="s">
        <v>298</v>
      </c>
    </row>
    <row r="1155" spans="1:4" x14ac:dyDescent="0.25">
      <c r="A1155">
        <v>4044</v>
      </c>
      <c r="B1155" s="10">
        <v>36526</v>
      </c>
      <c r="C1155" s="10">
        <v>40480</v>
      </c>
      <c r="D1155" s="10" t="s">
        <v>298</v>
      </c>
    </row>
    <row r="1156" spans="1:4" x14ac:dyDescent="0.25">
      <c r="A1156">
        <v>4045</v>
      </c>
      <c r="B1156" s="10">
        <v>36526</v>
      </c>
      <c r="C1156" s="10">
        <v>40480</v>
      </c>
      <c r="D1156" s="10" t="s">
        <v>298</v>
      </c>
    </row>
    <row r="1157" spans="1:4" x14ac:dyDescent="0.25">
      <c r="A1157">
        <v>4046</v>
      </c>
      <c r="B1157" s="10">
        <v>36526</v>
      </c>
      <c r="C1157" s="10">
        <v>40480</v>
      </c>
      <c r="D1157" s="10" t="s">
        <v>298</v>
      </c>
    </row>
    <row r="1158" spans="1:4" x14ac:dyDescent="0.25">
      <c r="A1158">
        <v>4047</v>
      </c>
      <c r="B1158" s="10">
        <v>36526</v>
      </c>
      <c r="C1158" s="10">
        <v>40480</v>
      </c>
      <c r="D1158" s="10" t="s">
        <v>298</v>
      </c>
    </row>
    <row r="1159" spans="1:4" x14ac:dyDescent="0.25">
      <c r="A1159">
        <v>4048</v>
      </c>
      <c r="B1159" s="10">
        <v>36526</v>
      </c>
      <c r="C1159" s="10">
        <v>40480</v>
      </c>
      <c r="D1159" s="10" t="s">
        <v>298</v>
      </c>
    </row>
    <row r="1160" spans="1:4" x14ac:dyDescent="0.25">
      <c r="A1160">
        <v>4049</v>
      </c>
      <c r="B1160" s="10">
        <v>36526</v>
      </c>
      <c r="C1160" s="10">
        <v>40480</v>
      </c>
      <c r="D1160" s="10" t="s">
        <v>298</v>
      </c>
    </row>
    <row r="1161" spans="1:4" x14ac:dyDescent="0.25">
      <c r="A1161">
        <v>4050</v>
      </c>
      <c r="B1161" s="10">
        <v>36526</v>
      </c>
      <c r="C1161" s="10">
        <v>40480</v>
      </c>
      <c r="D1161" s="10" t="s">
        <v>298</v>
      </c>
    </row>
    <row r="1162" spans="1:4" x14ac:dyDescent="0.25">
      <c r="A1162">
        <v>4051</v>
      </c>
      <c r="B1162" s="10">
        <v>36526</v>
      </c>
      <c r="C1162" s="10">
        <v>40480</v>
      </c>
      <c r="D1162" s="10" t="s">
        <v>298</v>
      </c>
    </row>
    <row r="1163" spans="1:4" x14ac:dyDescent="0.25">
      <c r="A1163">
        <v>4052</v>
      </c>
      <c r="B1163" s="10">
        <v>36526</v>
      </c>
      <c r="C1163" s="10">
        <v>40480</v>
      </c>
      <c r="D1163" s="10" t="s">
        <v>298</v>
      </c>
    </row>
    <row r="1164" spans="1:4" x14ac:dyDescent="0.25">
      <c r="A1164">
        <v>4053</v>
      </c>
      <c r="B1164" s="10">
        <v>36526</v>
      </c>
      <c r="C1164" s="10">
        <v>40480</v>
      </c>
      <c r="D1164" s="10" t="s">
        <v>298</v>
      </c>
    </row>
    <row r="1165" spans="1:4" x14ac:dyDescent="0.25">
      <c r="A1165">
        <v>4054</v>
      </c>
      <c r="B1165" s="10">
        <v>36526</v>
      </c>
      <c r="C1165" s="10">
        <v>40480</v>
      </c>
      <c r="D1165" s="10" t="s">
        <v>298</v>
      </c>
    </row>
    <row r="1166" spans="1:4" x14ac:dyDescent="0.25">
      <c r="A1166">
        <v>4055</v>
      </c>
      <c r="B1166" s="10">
        <v>36526</v>
      </c>
      <c r="C1166" s="10">
        <v>40480</v>
      </c>
      <c r="D1166" s="10" t="s">
        <v>298</v>
      </c>
    </row>
    <row r="1167" spans="1:4" x14ac:dyDescent="0.25">
      <c r="A1167">
        <v>4056</v>
      </c>
      <c r="B1167" s="10">
        <v>36526</v>
      </c>
      <c r="C1167" s="10">
        <v>40480</v>
      </c>
      <c r="D1167" s="10" t="s">
        <v>298</v>
      </c>
    </row>
    <row r="1168" spans="1:4" x14ac:dyDescent="0.25">
      <c r="A1168">
        <v>4057</v>
      </c>
      <c r="B1168" s="10">
        <v>36526</v>
      </c>
      <c r="C1168" s="10">
        <v>40480</v>
      </c>
      <c r="D1168" s="10" t="s">
        <v>298</v>
      </c>
    </row>
    <row r="1169" spans="1:4" x14ac:dyDescent="0.25">
      <c r="A1169">
        <v>4058</v>
      </c>
      <c r="B1169" s="10">
        <v>36526</v>
      </c>
      <c r="C1169" s="10">
        <v>40480</v>
      </c>
      <c r="D1169" s="10" t="s">
        <v>298</v>
      </c>
    </row>
    <row r="1170" spans="1:4" x14ac:dyDescent="0.25">
      <c r="A1170">
        <v>4059</v>
      </c>
      <c r="B1170" s="10">
        <v>36526</v>
      </c>
      <c r="C1170" s="10">
        <v>40480</v>
      </c>
      <c r="D1170" s="10" t="s">
        <v>298</v>
      </c>
    </row>
    <row r="1171" spans="1:4" x14ac:dyDescent="0.25">
      <c r="A1171">
        <v>4060</v>
      </c>
      <c r="B1171" s="10">
        <v>36526</v>
      </c>
      <c r="C1171" s="10">
        <v>40480</v>
      </c>
      <c r="D1171" s="10" t="s">
        <v>298</v>
      </c>
    </row>
    <row r="1172" spans="1:4" x14ac:dyDescent="0.25">
      <c r="A1172">
        <v>4061</v>
      </c>
      <c r="B1172" s="10">
        <v>219148</v>
      </c>
      <c r="C1172" s="10">
        <v>40483</v>
      </c>
      <c r="D1172" s="10" t="s">
        <v>298</v>
      </c>
    </row>
    <row r="1173" spans="1:4" x14ac:dyDescent="0.25">
      <c r="A1173">
        <v>4067</v>
      </c>
      <c r="B1173" s="10">
        <v>36526</v>
      </c>
      <c r="C1173" s="10">
        <v>40512</v>
      </c>
      <c r="D1173" s="10" t="s">
        <v>563</v>
      </c>
    </row>
    <row r="1174" spans="1:4" x14ac:dyDescent="0.25">
      <c r="A1174">
        <v>4068</v>
      </c>
      <c r="B1174" s="10">
        <v>36526</v>
      </c>
      <c r="C1174" s="10">
        <v>40512</v>
      </c>
      <c r="D1174" s="10" t="s">
        <v>563</v>
      </c>
    </row>
    <row r="1175" spans="1:4" x14ac:dyDescent="0.25">
      <c r="A1175">
        <v>4078</v>
      </c>
      <c r="B1175" s="10">
        <v>36526</v>
      </c>
      <c r="C1175" s="10">
        <v>40512</v>
      </c>
      <c r="D1175" s="10" t="s">
        <v>298</v>
      </c>
    </row>
    <row r="1176" spans="1:4" x14ac:dyDescent="0.25">
      <c r="A1176">
        <v>4079</v>
      </c>
      <c r="B1176" s="10">
        <v>40512</v>
      </c>
      <c r="C1176" s="10">
        <v>40668</v>
      </c>
      <c r="D1176" s="10" t="s">
        <v>564</v>
      </c>
    </row>
    <row r="1177" spans="1:4" x14ac:dyDescent="0.25">
      <c r="A1177">
        <v>4080</v>
      </c>
      <c r="B1177" s="10">
        <v>40527</v>
      </c>
      <c r="C1177" s="10">
        <v>40512</v>
      </c>
      <c r="D1177" s="10" t="s">
        <v>564</v>
      </c>
    </row>
    <row r="1178" spans="1:4" x14ac:dyDescent="0.25">
      <c r="A1178">
        <v>4091</v>
      </c>
      <c r="B1178" s="10">
        <v>219148</v>
      </c>
      <c r="C1178" s="10">
        <v>40491</v>
      </c>
      <c r="D1178" s="10" t="s">
        <v>298</v>
      </c>
    </row>
    <row r="1179" spans="1:4" x14ac:dyDescent="0.25">
      <c r="A1179">
        <v>4096</v>
      </c>
      <c r="B1179" s="10">
        <v>40492</v>
      </c>
      <c r="C1179" s="10">
        <v>40786</v>
      </c>
      <c r="D1179" s="10" t="s">
        <v>564</v>
      </c>
    </row>
    <row r="1180" spans="1:4" x14ac:dyDescent="0.25">
      <c r="A1180">
        <v>4097</v>
      </c>
      <c r="B1180" s="10">
        <v>219148</v>
      </c>
      <c r="C1180" s="10">
        <v>40499</v>
      </c>
      <c r="D1180" s="10" t="s">
        <v>298</v>
      </c>
    </row>
    <row r="1181" spans="1:4" x14ac:dyDescent="0.25">
      <c r="A1181">
        <v>4098</v>
      </c>
      <c r="B1181" s="10">
        <v>219148</v>
      </c>
      <c r="C1181" s="10">
        <v>40492</v>
      </c>
      <c r="D1181" s="10" t="s">
        <v>298</v>
      </c>
    </row>
    <row r="1182" spans="1:4" x14ac:dyDescent="0.25">
      <c r="A1182">
        <v>4099</v>
      </c>
      <c r="B1182" s="10">
        <v>36526</v>
      </c>
      <c r="C1182" s="10">
        <v>40492</v>
      </c>
      <c r="D1182" s="10" t="s">
        <v>563</v>
      </c>
    </row>
    <row r="1183" spans="1:4" x14ac:dyDescent="0.25">
      <c r="A1183">
        <v>4100</v>
      </c>
      <c r="B1183" s="10">
        <v>36526</v>
      </c>
      <c r="C1183" s="10">
        <v>40492</v>
      </c>
      <c r="D1183" s="10" t="s">
        <v>563</v>
      </c>
    </row>
    <row r="1184" spans="1:4" x14ac:dyDescent="0.25">
      <c r="A1184">
        <v>4101</v>
      </c>
      <c r="B1184" s="10">
        <v>36526</v>
      </c>
      <c r="C1184" s="10">
        <v>40492</v>
      </c>
      <c r="D1184" s="10" t="s">
        <v>563</v>
      </c>
    </row>
    <row r="1185" spans="1:4" x14ac:dyDescent="0.25">
      <c r="A1185">
        <v>4102</v>
      </c>
      <c r="B1185" s="10">
        <v>36526</v>
      </c>
      <c r="C1185" s="10">
        <v>40492</v>
      </c>
      <c r="D1185" s="10" t="s">
        <v>563</v>
      </c>
    </row>
    <row r="1186" spans="1:4" x14ac:dyDescent="0.25">
      <c r="A1186">
        <v>4103</v>
      </c>
      <c r="B1186" s="10">
        <v>36526</v>
      </c>
      <c r="C1186" s="10">
        <v>40492</v>
      </c>
      <c r="D1186" s="10" t="s">
        <v>563</v>
      </c>
    </row>
    <row r="1187" spans="1:4" x14ac:dyDescent="0.25">
      <c r="A1187">
        <v>4104</v>
      </c>
      <c r="B1187" s="10">
        <v>36526</v>
      </c>
      <c r="C1187" s="10">
        <v>40494</v>
      </c>
      <c r="D1187" s="10" t="s">
        <v>298</v>
      </c>
    </row>
    <row r="1188" spans="1:4" x14ac:dyDescent="0.25">
      <c r="A1188">
        <v>4107</v>
      </c>
      <c r="B1188" s="10">
        <v>36526</v>
      </c>
      <c r="C1188" s="10">
        <v>40512</v>
      </c>
      <c r="D1188" s="10" t="s">
        <v>563</v>
      </c>
    </row>
    <row r="1189" spans="1:4" x14ac:dyDescent="0.25">
      <c r="A1189">
        <v>4108</v>
      </c>
      <c r="B1189" s="10">
        <v>36526</v>
      </c>
      <c r="C1189" s="10">
        <v>40512</v>
      </c>
      <c r="D1189" s="10" t="s">
        <v>563</v>
      </c>
    </row>
    <row r="1190" spans="1:4" x14ac:dyDescent="0.25">
      <c r="A1190">
        <v>4109</v>
      </c>
      <c r="B1190" s="10">
        <v>36526</v>
      </c>
      <c r="C1190" s="10">
        <v>40512</v>
      </c>
      <c r="D1190" s="10" t="s">
        <v>563</v>
      </c>
    </row>
    <row r="1191" spans="1:4" x14ac:dyDescent="0.25">
      <c r="A1191">
        <v>4110</v>
      </c>
      <c r="B1191" s="10">
        <v>36526</v>
      </c>
      <c r="C1191" s="10">
        <v>40512</v>
      </c>
      <c r="D1191" s="10" t="s">
        <v>563</v>
      </c>
    </row>
    <row r="1192" spans="1:4" x14ac:dyDescent="0.25">
      <c r="A1192">
        <v>4111</v>
      </c>
      <c r="B1192" s="10">
        <v>36526</v>
      </c>
      <c r="C1192" s="10">
        <v>40512</v>
      </c>
      <c r="D1192" s="10" t="s">
        <v>563</v>
      </c>
    </row>
    <row r="1193" spans="1:4" x14ac:dyDescent="0.25">
      <c r="A1193">
        <v>4112</v>
      </c>
      <c r="B1193" s="10">
        <v>40493</v>
      </c>
      <c r="C1193" s="10">
        <v>40512</v>
      </c>
      <c r="D1193" s="10" t="s">
        <v>564</v>
      </c>
    </row>
    <row r="1194" spans="1:4" x14ac:dyDescent="0.25">
      <c r="A1194">
        <v>4114</v>
      </c>
      <c r="B1194" s="10">
        <v>219148</v>
      </c>
      <c r="C1194" s="10">
        <v>40494</v>
      </c>
      <c r="D1194" s="10" t="s">
        <v>298</v>
      </c>
    </row>
    <row r="1195" spans="1:4" x14ac:dyDescent="0.25">
      <c r="A1195">
        <v>4116</v>
      </c>
      <c r="B1195" s="10">
        <v>36526</v>
      </c>
      <c r="C1195" s="10">
        <v>40512</v>
      </c>
      <c r="D1195" s="10" t="s">
        <v>563</v>
      </c>
    </row>
    <row r="1196" spans="1:4" x14ac:dyDescent="0.25">
      <c r="A1196">
        <v>4117</v>
      </c>
      <c r="B1196" s="10">
        <v>36526</v>
      </c>
      <c r="C1196" s="10">
        <v>40512</v>
      </c>
      <c r="D1196" s="10" t="s">
        <v>563</v>
      </c>
    </row>
    <row r="1197" spans="1:4" x14ac:dyDescent="0.25">
      <c r="A1197">
        <v>4118</v>
      </c>
      <c r="B1197" s="10">
        <v>36526</v>
      </c>
      <c r="C1197" s="10">
        <v>40494</v>
      </c>
      <c r="D1197" s="10" t="s">
        <v>563</v>
      </c>
    </row>
    <row r="1198" spans="1:4" x14ac:dyDescent="0.25">
      <c r="A1198">
        <v>4119</v>
      </c>
      <c r="B1198" s="10">
        <v>36526</v>
      </c>
      <c r="C1198" s="10">
        <v>40494</v>
      </c>
      <c r="D1198" s="10" t="s">
        <v>563</v>
      </c>
    </row>
    <row r="1199" spans="1:4" x14ac:dyDescent="0.25">
      <c r="A1199">
        <v>4125</v>
      </c>
      <c r="B1199" s="10">
        <v>40537</v>
      </c>
      <c r="C1199" s="10">
        <v>40753</v>
      </c>
      <c r="D1199" s="10" t="s">
        <v>564</v>
      </c>
    </row>
    <row r="1200" spans="1:4" x14ac:dyDescent="0.25">
      <c r="A1200">
        <v>4126</v>
      </c>
      <c r="B1200" s="10">
        <v>219148</v>
      </c>
      <c r="C1200" s="10">
        <v>40497</v>
      </c>
      <c r="D1200" s="10" t="s">
        <v>298</v>
      </c>
    </row>
    <row r="1201" spans="1:4" x14ac:dyDescent="0.25">
      <c r="A1201">
        <v>4130</v>
      </c>
      <c r="B1201" s="10">
        <v>219148</v>
      </c>
      <c r="C1201" s="10">
        <v>40497</v>
      </c>
      <c r="D1201" s="10" t="s">
        <v>298</v>
      </c>
    </row>
    <row r="1202" spans="1:4" x14ac:dyDescent="0.25">
      <c r="A1202">
        <v>4134</v>
      </c>
      <c r="B1202" s="10">
        <v>36526</v>
      </c>
      <c r="C1202" s="10">
        <v>40498</v>
      </c>
      <c r="D1202" s="10" t="s">
        <v>298</v>
      </c>
    </row>
    <row r="1203" spans="1:4" x14ac:dyDescent="0.25">
      <c r="A1203">
        <v>4135</v>
      </c>
      <c r="B1203" s="10">
        <v>219148</v>
      </c>
      <c r="C1203" s="10">
        <v>40498</v>
      </c>
      <c r="D1203" s="10" t="s">
        <v>298</v>
      </c>
    </row>
    <row r="1204" spans="1:4" x14ac:dyDescent="0.25">
      <c r="A1204">
        <v>4136</v>
      </c>
      <c r="B1204" s="10">
        <v>36526</v>
      </c>
      <c r="C1204" s="10">
        <v>40518</v>
      </c>
      <c r="D1204" s="10" t="s">
        <v>298</v>
      </c>
    </row>
    <row r="1205" spans="1:4" x14ac:dyDescent="0.25">
      <c r="A1205">
        <v>4137</v>
      </c>
      <c r="B1205" s="10">
        <v>36526</v>
      </c>
      <c r="C1205" s="10">
        <v>40498</v>
      </c>
      <c r="D1205" s="10" t="s">
        <v>563</v>
      </c>
    </row>
    <row r="1206" spans="1:4" x14ac:dyDescent="0.25">
      <c r="A1206">
        <v>4138</v>
      </c>
      <c r="B1206" s="10">
        <v>36526</v>
      </c>
      <c r="C1206" s="10">
        <v>40498</v>
      </c>
      <c r="D1206" s="10" t="s">
        <v>563</v>
      </c>
    </row>
    <row r="1207" spans="1:4" x14ac:dyDescent="0.25">
      <c r="A1207">
        <v>4139</v>
      </c>
      <c r="B1207" s="10">
        <v>36526</v>
      </c>
      <c r="C1207" s="10">
        <v>40498</v>
      </c>
      <c r="D1207" s="10" t="s">
        <v>563</v>
      </c>
    </row>
    <row r="1208" spans="1:4" x14ac:dyDescent="0.25">
      <c r="A1208">
        <v>4140</v>
      </c>
      <c r="B1208" s="10">
        <v>36526</v>
      </c>
      <c r="C1208" s="10">
        <v>40498</v>
      </c>
      <c r="D1208" s="10" t="s">
        <v>563</v>
      </c>
    </row>
    <row r="1209" spans="1:4" x14ac:dyDescent="0.25">
      <c r="A1209">
        <v>4141</v>
      </c>
      <c r="B1209" s="10">
        <v>36526</v>
      </c>
      <c r="C1209" s="10">
        <v>40498</v>
      </c>
      <c r="D1209" s="10" t="s">
        <v>563</v>
      </c>
    </row>
    <row r="1210" spans="1:4" x14ac:dyDescent="0.25">
      <c r="A1210">
        <v>4142</v>
      </c>
      <c r="B1210" s="10">
        <v>40528</v>
      </c>
      <c r="C1210" s="10">
        <v>40753</v>
      </c>
      <c r="D1210" s="10" t="s">
        <v>564</v>
      </c>
    </row>
    <row r="1211" spans="1:4" x14ac:dyDescent="0.25">
      <c r="A1211">
        <v>4143</v>
      </c>
      <c r="B1211" s="10">
        <v>40528</v>
      </c>
      <c r="C1211" s="10">
        <v>40753</v>
      </c>
      <c r="D1211" s="10" t="s">
        <v>564</v>
      </c>
    </row>
    <row r="1212" spans="1:4" x14ac:dyDescent="0.25">
      <c r="A1212">
        <v>4144</v>
      </c>
      <c r="B1212" s="10">
        <v>219148</v>
      </c>
      <c r="C1212" s="10">
        <v>40499</v>
      </c>
      <c r="D1212" s="10" t="s">
        <v>298</v>
      </c>
    </row>
    <row r="1213" spans="1:4" x14ac:dyDescent="0.25">
      <c r="A1213">
        <v>4145</v>
      </c>
      <c r="B1213" s="10">
        <v>36526</v>
      </c>
      <c r="C1213" s="10">
        <v>40499</v>
      </c>
      <c r="D1213" s="10" t="s">
        <v>298</v>
      </c>
    </row>
    <row r="1214" spans="1:4" x14ac:dyDescent="0.25">
      <c r="A1214">
        <v>4152</v>
      </c>
      <c r="B1214" s="10">
        <v>36526</v>
      </c>
      <c r="C1214" s="10">
        <v>40500</v>
      </c>
      <c r="D1214" s="10" t="s">
        <v>563</v>
      </c>
    </row>
    <row r="1215" spans="1:4" x14ac:dyDescent="0.25">
      <c r="A1215">
        <v>4153</v>
      </c>
      <c r="B1215" s="10">
        <v>36526</v>
      </c>
      <c r="C1215" s="10">
        <v>40500</v>
      </c>
      <c r="D1215" s="10" t="s">
        <v>563</v>
      </c>
    </row>
    <row r="1216" spans="1:4" x14ac:dyDescent="0.25">
      <c r="A1216">
        <v>4154</v>
      </c>
      <c r="B1216" s="10">
        <v>36526</v>
      </c>
      <c r="C1216" s="10">
        <v>40500</v>
      </c>
      <c r="D1216" s="10" t="s">
        <v>563</v>
      </c>
    </row>
    <row r="1217" spans="1:4" x14ac:dyDescent="0.25">
      <c r="A1217">
        <v>4156</v>
      </c>
      <c r="B1217" s="10">
        <v>39616</v>
      </c>
      <c r="C1217" s="10">
        <v>40617</v>
      </c>
      <c r="D1217" s="10" t="s">
        <v>564</v>
      </c>
    </row>
    <row r="1218" spans="1:4" x14ac:dyDescent="0.25">
      <c r="A1218">
        <v>4157</v>
      </c>
      <c r="B1218" s="10">
        <v>40021</v>
      </c>
      <c r="C1218" s="10">
        <v>40617</v>
      </c>
      <c r="D1218" s="10" t="s">
        <v>564</v>
      </c>
    </row>
    <row r="1219" spans="1:4" x14ac:dyDescent="0.25">
      <c r="A1219">
        <v>4158</v>
      </c>
      <c r="B1219" s="10">
        <v>39568</v>
      </c>
      <c r="C1219" s="10">
        <v>40617</v>
      </c>
      <c r="D1219" s="10" t="s">
        <v>564</v>
      </c>
    </row>
    <row r="1220" spans="1:4" x14ac:dyDescent="0.25">
      <c r="A1220">
        <v>4159</v>
      </c>
      <c r="B1220" s="10">
        <v>39384</v>
      </c>
      <c r="C1220" s="10">
        <v>40617</v>
      </c>
      <c r="D1220" s="10" t="s">
        <v>564</v>
      </c>
    </row>
    <row r="1221" spans="1:4" x14ac:dyDescent="0.25">
      <c r="A1221">
        <v>4160</v>
      </c>
      <c r="B1221" s="10">
        <v>36526</v>
      </c>
      <c r="C1221" s="10">
        <v>40501</v>
      </c>
      <c r="D1221" s="10" t="s">
        <v>563</v>
      </c>
    </row>
    <row r="1222" spans="1:4" x14ac:dyDescent="0.25">
      <c r="A1222">
        <v>4161</v>
      </c>
      <c r="B1222" s="10">
        <v>36526</v>
      </c>
      <c r="C1222" s="10">
        <v>40501</v>
      </c>
      <c r="D1222" s="10" t="s">
        <v>563</v>
      </c>
    </row>
    <row r="1223" spans="1:4" x14ac:dyDescent="0.25">
      <c r="A1223">
        <v>4167</v>
      </c>
      <c r="B1223" s="10">
        <v>219148</v>
      </c>
      <c r="C1223" s="10">
        <v>40504</v>
      </c>
      <c r="D1223" s="10" t="s">
        <v>298</v>
      </c>
    </row>
    <row r="1224" spans="1:4" x14ac:dyDescent="0.25">
      <c r="A1224">
        <v>4171</v>
      </c>
      <c r="B1224" s="10">
        <v>219148</v>
      </c>
      <c r="C1224" s="10">
        <v>40505</v>
      </c>
      <c r="D1224" s="10" t="s">
        <v>298</v>
      </c>
    </row>
    <row r="1225" spans="1:4" x14ac:dyDescent="0.25">
      <c r="A1225">
        <v>4172</v>
      </c>
      <c r="B1225" s="10">
        <v>40567</v>
      </c>
      <c r="C1225" s="10">
        <v>40512</v>
      </c>
      <c r="D1225" s="10" t="s">
        <v>564</v>
      </c>
    </row>
    <row r="1226" spans="1:4" x14ac:dyDescent="0.25">
      <c r="A1226">
        <v>4173</v>
      </c>
      <c r="B1226" s="10">
        <v>40527</v>
      </c>
      <c r="C1226" s="10">
        <v>40602</v>
      </c>
      <c r="D1226" s="10" t="s">
        <v>297</v>
      </c>
    </row>
    <row r="1227" spans="1:4" x14ac:dyDescent="0.25">
      <c r="A1227">
        <v>4179</v>
      </c>
      <c r="B1227" s="10">
        <v>36526</v>
      </c>
      <c r="C1227" s="10">
        <v>40506</v>
      </c>
      <c r="D1227" s="10" t="s">
        <v>563</v>
      </c>
    </row>
    <row r="1228" spans="1:4" x14ac:dyDescent="0.25">
      <c r="A1228">
        <v>4183</v>
      </c>
      <c r="B1228" s="10">
        <v>40506</v>
      </c>
      <c r="C1228" s="10">
        <v>40543</v>
      </c>
      <c r="D1228" s="10" t="s">
        <v>564</v>
      </c>
    </row>
    <row r="1229" spans="1:4" x14ac:dyDescent="0.25">
      <c r="A1229">
        <v>4195</v>
      </c>
      <c r="B1229" s="10">
        <v>40528</v>
      </c>
      <c r="C1229" s="10">
        <v>40753</v>
      </c>
      <c r="D1229" s="10" t="s">
        <v>564</v>
      </c>
    </row>
    <row r="1230" spans="1:4" x14ac:dyDescent="0.25">
      <c r="A1230">
        <v>4196</v>
      </c>
      <c r="B1230" s="10">
        <v>40528</v>
      </c>
      <c r="C1230" s="10">
        <v>40753</v>
      </c>
      <c r="D1230" s="10" t="s">
        <v>564</v>
      </c>
    </row>
    <row r="1231" spans="1:4" x14ac:dyDescent="0.25">
      <c r="A1231">
        <v>4197</v>
      </c>
      <c r="B1231" s="10">
        <v>36526</v>
      </c>
      <c r="C1231" s="10">
        <v>40508</v>
      </c>
      <c r="D1231" s="10" t="s">
        <v>563</v>
      </c>
    </row>
    <row r="1232" spans="1:4" x14ac:dyDescent="0.25">
      <c r="A1232">
        <v>4198</v>
      </c>
      <c r="B1232" s="10">
        <v>36526</v>
      </c>
      <c r="C1232" s="10">
        <v>40779</v>
      </c>
      <c r="D1232" s="10" t="s">
        <v>563</v>
      </c>
    </row>
    <row r="1233" spans="1:4" x14ac:dyDescent="0.25">
      <c r="A1233">
        <v>4199</v>
      </c>
      <c r="B1233" s="10">
        <v>36526</v>
      </c>
      <c r="C1233" s="10">
        <v>40561</v>
      </c>
      <c r="D1233" s="10" t="s">
        <v>563</v>
      </c>
    </row>
    <row r="1234" spans="1:4" x14ac:dyDescent="0.25">
      <c r="A1234">
        <v>4200</v>
      </c>
      <c r="B1234" s="10">
        <v>36526</v>
      </c>
      <c r="C1234" s="10">
        <v>40508</v>
      </c>
      <c r="D1234" s="10" t="s">
        <v>563</v>
      </c>
    </row>
    <row r="1235" spans="1:4" x14ac:dyDescent="0.25">
      <c r="A1235">
        <v>4201</v>
      </c>
      <c r="B1235" s="10">
        <v>36526</v>
      </c>
      <c r="C1235" s="10">
        <v>40508</v>
      </c>
      <c r="D1235" s="10" t="s">
        <v>563</v>
      </c>
    </row>
    <row r="1236" spans="1:4" x14ac:dyDescent="0.25">
      <c r="A1236">
        <v>4202</v>
      </c>
      <c r="B1236" s="10">
        <v>36526</v>
      </c>
      <c r="C1236" s="10">
        <v>40508</v>
      </c>
      <c r="D1236" s="10" t="s">
        <v>563</v>
      </c>
    </row>
    <row r="1237" spans="1:4" x14ac:dyDescent="0.25">
      <c r="A1237">
        <v>4203</v>
      </c>
      <c r="B1237" s="10">
        <v>219148</v>
      </c>
      <c r="C1237" s="10">
        <v>40508</v>
      </c>
      <c r="D1237" s="10" t="s">
        <v>298</v>
      </c>
    </row>
    <row r="1238" spans="1:4" x14ac:dyDescent="0.25">
      <c r="A1238">
        <v>4209</v>
      </c>
      <c r="B1238" s="10">
        <v>40511</v>
      </c>
      <c r="C1238" s="10">
        <v>40816</v>
      </c>
      <c r="D1238" s="10" t="s">
        <v>564</v>
      </c>
    </row>
    <row r="1239" spans="1:4" x14ac:dyDescent="0.25">
      <c r="A1239">
        <v>4212</v>
      </c>
      <c r="B1239" s="10">
        <v>36526</v>
      </c>
      <c r="C1239" s="10">
        <v>40511</v>
      </c>
      <c r="D1239" s="10" t="s">
        <v>563</v>
      </c>
    </row>
    <row r="1240" spans="1:4" x14ac:dyDescent="0.25">
      <c r="A1240">
        <v>4213</v>
      </c>
      <c r="B1240" s="10">
        <v>36526</v>
      </c>
      <c r="C1240" s="10">
        <v>40511</v>
      </c>
      <c r="D1240" s="10" t="s">
        <v>563</v>
      </c>
    </row>
    <row r="1241" spans="1:4" x14ac:dyDescent="0.25">
      <c r="A1241">
        <v>4214</v>
      </c>
      <c r="B1241" s="10">
        <v>36526</v>
      </c>
      <c r="C1241" s="10">
        <v>40511</v>
      </c>
      <c r="D1241" s="10" t="s">
        <v>563</v>
      </c>
    </row>
    <row r="1242" spans="1:4" x14ac:dyDescent="0.25">
      <c r="A1242">
        <v>4215</v>
      </c>
      <c r="B1242" s="10">
        <v>36526</v>
      </c>
      <c r="C1242" s="10">
        <v>40511</v>
      </c>
      <c r="D1242" s="10" t="s">
        <v>563</v>
      </c>
    </row>
    <row r="1243" spans="1:4" x14ac:dyDescent="0.25">
      <c r="A1243">
        <v>4216</v>
      </c>
      <c r="B1243" s="10">
        <v>36526</v>
      </c>
      <c r="C1243" s="10">
        <v>40519</v>
      </c>
      <c r="D1243" s="10" t="s">
        <v>298</v>
      </c>
    </row>
    <row r="1244" spans="1:4" x14ac:dyDescent="0.25">
      <c r="A1244">
        <v>4217</v>
      </c>
      <c r="B1244" s="10">
        <v>219148</v>
      </c>
      <c r="C1244" s="10">
        <v>40512</v>
      </c>
      <c r="D1244" s="10" t="s">
        <v>298</v>
      </c>
    </row>
    <row r="1245" spans="1:4" x14ac:dyDescent="0.25">
      <c r="A1245">
        <v>4227</v>
      </c>
      <c r="B1245" s="10">
        <v>36526</v>
      </c>
      <c r="C1245" s="10">
        <v>40512</v>
      </c>
      <c r="D1245" s="10" t="s">
        <v>298</v>
      </c>
    </row>
    <row r="1246" spans="1:4" x14ac:dyDescent="0.25">
      <c r="A1246">
        <v>4230</v>
      </c>
      <c r="B1246" s="10">
        <v>36526</v>
      </c>
      <c r="C1246" s="10">
        <v>40527</v>
      </c>
      <c r="D1246" s="10" t="s">
        <v>298</v>
      </c>
    </row>
    <row r="1247" spans="1:4" x14ac:dyDescent="0.25">
      <c r="A1247">
        <v>4232</v>
      </c>
      <c r="B1247" s="10">
        <v>36526</v>
      </c>
      <c r="C1247" s="10">
        <v>40512</v>
      </c>
      <c r="D1247" s="10" t="s">
        <v>298</v>
      </c>
    </row>
    <row r="1248" spans="1:4" x14ac:dyDescent="0.25">
      <c r="A1248">
        <v>4233</v>
      </c>
      <c r="B1248" s="10">
        <v>36526</v>
      </c>
      <c r="C1248" s="10">
        <v>40512</v>
      </c>
      <c r="D1248" s="10" t="s">
        <v>298</v>
      </c>
    </row>
    <row r="1249" spans="1:4" x14ac:dyDescent="0.25">
      <c r="A1249">
        <v>4234</v>
      </c>
      <c r="B1249" s="10">
        <v>36526</v>
      </c>
      <c r="C1249" s="10">
        <v>40512</v>
      </c>
      <c r="D1249" s="10" t="s">
        <v>298</v>
      </c>
    </row>
    <row r="1250" spans="1:4" x14ac:dyDescent="0.25">
      <c r="A1250">
        <v>4236</v>
      </c>
      <c r="B1250" s="10">
        <v>40514</v>
      </c>
      <c r="C1250" s="10">
        <v>40724</v>
      </c>
      <c r="D1250" s="10" t="s">
        <v>564</v>
      </c>
    </row>
    <row r="1251" spans="1:4" x14ac:dyDescent="0.25">
      <c r="A1251">
        <v>4238</v>
      </c>
      <c r="B1251" s="10">
        <v>36526</v>
      </c>
      <c r="C1251" s="10">
        <v>40514</v>
      </c>
      <c r="D1251" s="10" t="s">
        <v>563</v>
      </c>
    </row>
    <row r="1252" spans="1:4" x14ac:dyDescent="0.25">
      <c r="A1252">
        <v>4239</v>
      </c>
      <c r="B1252" s="10">
        <v>36526</v>
      </c>
      <c r="C1252" s="10">
        <v>40514</v>
      </c>
      <c r="D1252" s="10" t="s">
        <v>563</v>
      </c>
    </row>
    <row r="1253" spans="1:4" x14ac:dyDescent="0.25">
      <c r="A1253">
        <v>4240</v>
      </c>
      <c r="B1253" s="10">
        <v>36526</v>
      </c>
      <c r="C1253" s="10">
        <v>40514</v>
      </c>
      <c r="D1253" s="10" t="s">
        <v>563</v>
      </c>
    </row>
    <row r="1254" spans="1:4" x14ac:dyDescent="0.25">
      <c r="A1254">
        <v>4241</v>
      </c>
      <c r="B1254" s="10">
        <v>36526</v>
      </c>
      <c r="C1254" s="10">
        <v>40543</v>
      </c>
      <c r="D1254" s="10" t="s">
        <v>563</v>
      </c>
    </row>
    <row r="1255" spans="1:4" x14ac:dyDescent="0.25">
      <c r="A1255">
        <v>4242</v>
      </c>
      <c r="B1255" s="10">
        <v>36526</v>
      </c>
      <c r="C1255" s="10">
        <v>40515</v>
      </c>
      <c r="D1255" s="10" t="s">
        <v>563</v>
      </c>
    </row>
    <row r="1256" spans="1:4" x14ac:dyDescent="0.25">
      <c r="A1256">
        <v>4243</v>
      </c>
      <c r="B1256" s="10">
        <v>36526</v>
      </c>
      <c r="C1256" s="10">
        <v>40543</v>
      </c>
      <c r="D1256" s="10" t="s">
        <v>563</v>
      </c>
    </row>
    <row r="1257" spans="1:4" x14ac:dyDescent="0.25">
      <c r="A1257">
        <v>4247</v>
      </c>
      <c r="B1257" s="10">
        <v>40540</v>
      </c>
      <c r="C1257" s="10">
        <v>40543</v>
      </c>
      <c r="D1257" s="10" t="s">
        <v>564</v>
      </c>
    </row>
    <row r="1258" spans="1:4" x14ac:dyDescent="0.25">
      <c r="A1258">
        <v>4251</v>
      </c>
      <c r="B1258" s="10">
        <v>36526</v>
      </c>
      <c r="C1258" s="10">
        <v>40519</v>
      </c>
      <c r="D1258" s="10" t="s">
        <v>563</v>
      </c>
    </row>
    <row r="1259" spans="1:4" x14ac:dyDescent="0.25">
      <c r="A1259">
        <v>4253</v>
      </c>
      <c r="B1259" s="10">
        <v>36526</v>
      </c>
      <c r="C1259" s="10">
        <v>40522</v>
      </c>
      <c r="D1259" s="10" t="s">
        <v>298</v>
      </c>
    </row>
    <row r="1260" spans="1:4" x14ac:dyDescent="0.25">
      <c r="A1260">
        <v>4254</v>
      </c>
      <c r="B1260" s="10">
        <v>219148</v>
      </c>
      <c r="C1260" s="10">
        <v>40519</v>
      </c>
      <c r="D1260" s="10" t="s">
        <v>298</v>
      </c>
    </row>
    <row r="1261" spans="1:4" x14ac:dyDescent="0.25">
      <c r="A1261">
        <v>4257</v>
      </c>
      <c r="B1261" s="10">
        <v>36526</v>
      </c>
      <c r="C1261" s="10">
        <v>40520</v>
      </c>
      <c r="D1261" s="10" t="s">
        <v>563</v>
      </c>
    </row>
    <row r="1262" spans="1:4" x14ac:dyDescent="0.25">
      <c r="A1262">
        <v>4258</v>
      </c>
      <c r="B1262" s="10">
        <v>36526</v>
      </c>
      <c r="C1262" s="10">
        <v>40520</v>
      </c>
      <c r="D1262" s="10" t="s">
        <v>563</v>
      </c>
    </row>
    <row r="1263" spans="1:4" x14ac:dyDescent="0.25">
      <c r="A1263">
        <v>4259</v>
      </c>
      <c r="B1263" s="10">
        <v>36526</v>
      </c>
      <c r="C1263" s="10">
        <v>40520</v>
      </c>
      <c r="D1263" s="10" t="s">
        <v>563</v>
      </c>
    </row>
    <row r="1264" spans="1:4" x14ac:dyDescent="0.25">
      <c r="A1264">
        <v>4261</v>
      </c>
      <c r="B1264" s="10">
        <v>36526</v>
      </c>
      <c r="C1264" s="10">
        <v>40520</v>
      </c>
      <c r="D1264" s="10" t="s">
        <v>563</v>
      </c>
    </row>
    <row r="1265" spans="1:4" x14ac:dyDescent="0.25">
      <c r="A1265">
        <v>4262</v>
      </c>
      <c r="B1265" s="10">
        <v>36526</v>
      </c>
      <c r="C1265" s="10">
        <v>40520</v>
      </c>
      <c r="D1265" s="10" t="s">
        <v>563</v>
      </c>
    </row>
    <row r="1266" spans="1:4" x14ac:dyDescent="0.25">
      <c r="A1266">
        <v>4263</v>
      </c>
      <c r="B1266" s="10">
        <v>36526</v>
      </c>
      <c r="C1266" s="10">
        <v>40520</v>
      </c>
      <c r="D1266" s="10" t="s">
        <v>563</v>
      </c>
    </row>
    <row r="1267" spans="1:4" x14ac:dyDescent="0.25">
      <c r="A1267">
        <v>4264</v>
      </c>
      <c r="B1267" s="10">
        <v>36526</v>
      </c>
      <c r="C1267" s="10">
        <v>40520</v>
      </c>
      <c r="D1267" s="10" t="s">
        <v>563</v>
      </c>
    </row>
    <row r="1268" spans="1:4" x14ac:dyDescent="0.25">
      <c r="A1268">
        <v>4276</v>
      </c>
      <c r="B1268" s="10">
        <v>36526</v>
      </c>
      <c r="C1268" s="10">
        <v>40525</v>
      </c>
      <c r="D1268" s="10" t="s">
        <v>298</v>
      </c>
    </row>
    <row r="1269" spans="1:4" x14ac:dyDescent="0.25">
      <c r="A1269">
        <v>4277</v>
      </c>
      <c r="B1269" s="10">
        <v>36526</v>
      </c>
      <c r="C1269" s="10">
        <v>40525</v>
      </c>
      <c r="D1269" s="10" t="s">
        <v>298</v>
      </c>
    </row>
    <row r="1270" spans="1:4" x14ac:dyDescent="0.25">
      <c r="A1270">
        <v>4278</v>
      </c>
      <c r="B1270" s="10">
        <v>36526</v>
      </c>
      <c r="C1270" s="10">
        <v>40529</v>
      </c>
      <c r="D1270" s="10" t="s">
        <v>298</v>
      </c>
    </row>
    <row r="1271" spans="1:4" x14ac:dyDescent="0.25">
      <c r="A1271">
        <v>4279</v>
      </c>
      <c r="B1271" s="10">
        <v>219148</v>
      </c>
      <c r="C1271" s="10">
        <v>40522</v>
      </c>
      <c r="D1271" s="10" t="s">
        <v>298</v>
      </c>
    </row>
    <row r="1272" spans="1:4" x14ac:dyDescent="0.25">
      <c r="A1272">
        <v>4286</v>
      </c>
      <c r="B1272" s="10">
        <v>219148</v>
      </c>
      <c r="C1272" s="10">
        <v>40525</v>
      </c>
      <c r="D1272" s="10" t="s">
        <v>298</v>
      </c>
    </row>
    <row r="1273" spans="1:4" x14ac:dyDescent="0.25">
      <c r="A1273">
        <v>4294</v>
      </c>
      <c r="B1273" s="10">
        <v>40526</v>
      </c>
      <c r="C1273" s="10">
        <v>40816</v>
      </c>
      <c r="D1273" s="10" t="s">
        <v>564</v>
      </c>
    </row>
    <row r="1274" spans="1:4" x14ac:dyDescent="0.25">
      <c r="A1274">
        <v>4299</v>
      </c>
      <c r="B1274" s="10">
        <v>40587</v>
      </c>
      <c r="C1274" s="10">
        <v>40543</v>
      </c>
      <c r="D1274" s="10" t="s">
        <v>564</v>
      </c>
    </row>
    <row r="1275" spans="1:4" x14ac:dyDescent="0.25">
      <c r="A1275">
        <v>4303</v>
      </c>
      <c r="B1275" s="10">
        <v>36526</v>
      </c>
      <c r="C1275" s="10">
        <v>40527</v>
      </c>
      <c r="D1275" s="10" t="s">
        <v>563</v>
      </c>
    </row>
    <row r="1276" spans="1:4" x14ac:dyDescent="0.25">
      <c r="A1276">
        <v>4304</v>
      </c>
      <c r="B1276" s="10">
        <v>36526</v>
      </c>
      <c r="C1276" s="10">
        <v>40527</v>
      </c>
      <c r="D1276" s="10" t="s">
        <v>563</v>
      </c>
    </row>
    <row r="1277" spans="1:4" x14ac:dyDescent="0.25">
      <c r="A1277">
        <v>4305</v>
      </c>
      <c r="B1277" s="10">
        <v>36526</v>
      </c>
      <c r="C1277" s="10">
        <v>40527</v>
      </c>
      <c r="D1277" s="10" t="s">
        <v>563</v>
      </c>
    </row>
    <row r="1278" spans="1:4" x14ac:dyDescent="0.25">
      <c r="A1278">
        <v>4309</v>
      </c>
      <c r="B1278" s="10">
        <v>36526</v>
      </c>
      <c r="C1278" s="10">
        <v>40532</v>
      </c>
      <c r="D1278" s="10" t="s">
        <v>298</v>
      </c>
    </row>
    <row r="1279" spans="1:4" x14ac:dyDescent="0.25">
      <c r="A1279">
        <v>4310</v>
      </c>
      <c r="B1279" s="10">
        <v>36526</v>
      </c>
      <c r="C1279" s="10">
        <v>40532</v>
      </c>
      <c r="D1279" s="10" t="s">
        <v>298</v>
      </c>
    </row>
    <row r="1280" spans="1:4" x14ac:dyDescent="0.25">
      <c r="A1280">
        <v>4314</v>
      </c>
      <c r="B1280" s="10">
        <v>40529</v>
      </c>
      <c r="C1280" s="10">
        <v>40543</v>
      </c>
      <c r="D1280" s="10" t="s">
        <v>564</v>
      </c>
    </row>
    <row r="1281" spans="1:4" x14ac:dyDescent="0.25">
      <c r="A1281">
        <v>4320</v>
      </c>
      <c r="B1281" s="10">
        <v>219148</v>
      </c>
      <c r="C1281" s="10">
        <v>40533</v>
      </c>
      <c r="D1281" s="10" t="s">
        <v>298</v>
      </c>
    </row>
    <row r="1282" spans="1:4" x14ac:dyDescent="0.25">
      <c r="A1282">
        <v>4322</v>
      </c>
      <c r="B1282" s="10">
        <v>219148</v>
      </c>
      <c r="C1282" s="10">
        <v>40533</v>
      </c>
      <c r="D1282" s="10" t="s">
        <v>298</v>
      </c>
    </row>
    <row r="1283" spans="1:4" x14ac:dyDescent="0.25">
      <c r="A1283">
        <v>4323</v>
      </c>
      <c r="B1283" s="10">
        <v>219148</v>
      </c>
      <c r="C1283" s="10">
        <v>40533</v>
      </c>
      <c r="D1283" s="10" t="s">
        <v>298</v>
      </c>
    </row>
    <row r="1284" spans="1:4" x14ac:dyDescent="0.25">
      <c r="A1284">
        <v>4331</v>
      </c>
      <c r="B1284" s="10">
        <v>40594</v>
      </c>
      <c r="C1284" s="10">
        <v>40543</v>
      </c>
      <c r="D1284" s="10" t="s">
        <v>564</v>
      </c>
    </row>
    <row r="1285" spans="1:4" x14ac:dyDescent="0.25">
      <c r="A1285">
        <v>4332</v>
      </c>
      <c r="B1285" s="10">
        <v>40565</v>
      </c>
      <c r="C1285" s="10">
        <v>40543</v>
      </c>
      <c r="D1285" s="10" t="s">
        <v>564</v>
      </c>
    </row>
    <row r="1286" spans="1:4" x14ac:dyDescent="0.25">
      <c r="A1286">
        <v>4337</v>
      </c>
      <c r="B1286" s="10">
        <v>219148</v>
      </c>
      <c r="C1286" s="10">
        <v>40535</v>
      </c>
      <c r="D1286" s="10" t="s">
        <v>298</v>
      </c>
    </row>
    <row r="1287" spans="1:4" x14ac:dyDescent="0.25">
      <c r="A1287">
        <v>4347</v>
      </c>
      <c r="B1287" s="10">
        <v>40536</v>
      </c>
      <c r="C1287" s="10">
        <v>40869</v>
      </c>
      <c r="D1287" s="10" t="s">
        <v>296</v>
      </c>
    </row>
    <row r="1288" spans="1:4" x14ac:dyDescent="0.25">
      <c r="A1288">
        <v>4351</v>
      </c>
      <c r="B1288" s="10">
        <v>219148</v>
      </c>
      <c r="C1288" s="10">
        <v>40539</v>
      </c>
      <c r="D1288" s="10" t="s">
        <v>298</v>
      </c>
    </row>
    <row r="1289" spans="1:4" x14ac:dyDescent="0.25">
      <c r="A1289">
        <v>4353</v>
      </c>
      <c r="B1289" s="10">
        <v>40539</v>
      </c>
      <c r="C1289" s="10">
        <v>40871</v>
      </c>
      <c r="D1289" s="10" t="s">
        <v>296</v>
      </c>
    </row>
    <row r="1290" spans="1:4" x14ac:dyDescent="0.25">
      <c r="A1290">
        <v>4354</v>
      </c>
      <c r="B1290" s="10">
        <v>219148</v>
      </c>
      <c r="C1290" s="10">
        <v>40539</v>
      </c>
      <c r="D1290" s="10" t="s">
        <v>298</v>
      </c>
    </row>
    <row r="1291" spans="1:4" x14ac:dyDescent="0.25">
      <c r="A1291">
        <v>4358</v>
      </c>
      <c r="B1291" s="10">
        <v>219148</v>
      </c>
      <c r="C1291" s="10">
        <v>40540</v>
      </c>
      <c r="D1291" s="10" t="s">
        <v>298</v>
      </c>
    </row>
    <row r="1292" spans="1:4" x14ac:dyDescent="0.25">
      <c r="A1292">
        <v>4359</v>
      </c>
      <c r="B1292" s="10">
        <v>219148</v>
      </c>
      <c r="C1292" s="10">
        <v>40540</v>
      </c>
      <c r="D1292" s="10" t="s">
        <v>298</v>
      </c>
    </row>
    <row r="1293" spans="1:4" x14ac:dyDescent="0.25">
      <c r="A1293">
        <v>4364</v>
      </c>
      <c r="B1293" s="10">
        <v>219148</v>
      </c>
      <c r="C1293" s="10">
        <v>40541</v>
      </c>
      <c r="D1293" s="10" t="s">
        <v>298</v>
      </c>
    </row>
    <row r="1294" spans="1:4" x14ac:dyDescent="0.25">
      <c r="A1294">
        <v>4366</v>
      </c>
      <c r="B1294" s="10">
        <v>219148</v>
      </c>
      <c r="C1294" s="10">
        <v>40541</v>
      </c>
      <c r="D1294" s="10" t="s">
        <v>298</v>
      </c>
    </row>
    <row r="1295" spans="1:4" x14ac:dyDescent="0.25">
      <c r="A1295">
        <v>4368</v>
      </c>
      <c r="B1295" s="10">
        <v>36526</v>
      </c>
      <c r="C1295" s="10">
        <v>40753</v>
      </c>
      <c r="D1295" s="10" t="s">
        <v>564</v>
      </c>
    </row>
    <row r="1296" spans="1:4" x14ac:dyDescent="0.25">
      <c r="A1296">
        <v>4369</v>
      </c>
      <c r="B1296" s="10">
        <v>219148</v>
      </c>
      <c r="C1296" s="10">
        <v>40541</v>
      </c>
      <c r="D1296" s="10" t="s">
        <v>298</v>
      </c>
    </row>
    <row r="1297" spans="1:4" x14ac:dyDescent="0.25">
      <c r="A1297">
        <v>4373</v>
      </c>
      <c r="B1297" s="10">
        <v>219148</v>
      </c>
      <c r="C1297" s="10">
        <v>40543</v>
      </c>
      <c r="D1297" s="10" t="s">
        <v>298</v>
      </c>
    </row>
    <row r="1298" spans="1:4" x14ac:dyDescent="0.25">
      <c r="A1298">
        <v>4374</v>
      </c>
      <c r="B1298" s="10">
        <v>219148</v>
      </c>
      <c r="C1298" s="10">
        <v>40543</v>
      </c>
      <c r="D1298" s="10" t="s">
        <v>298</v>
      </c>
    </row>
    <row r="1299" spans="1:4" x14ac:dyDescent="0.25">
      <c r="A1299">
        <v>4377</v>
      </c>
      <c r="B1299" s="10">
        <v>219148</v>
      </c>
      <c r="C1299" s="10">
        <v>40543</v>
      </c>
      <c r="D1299" s="10" t="s">
        <v>298</v>
      </c>
    </row>
    <row r="1300" spans="1:4" x14ac:dyDescent="0.25">
      <c r="A1300">
        <v>4383</v>
      </c>
      <c r="B1300" s="10">
        <v>219148</v>
      </c>
      <c r="C1300" s="10">
        <v>40543</v>
      </c>
      <c r="D1300" s="10" t="s">
        <v>298</v>
      </c>
    </row>
    <row r="1301" spans="1:4" x14ac:dyDescent="0.25">
      <c r="A1301">
        <v>4384</v>
      </c>
      <c r="B1301" s="10">
        <v>40543</v>
      </c>
      <c r="C1301" s="10">
        <v>40543</v>
      </c>
      <c r="D1301" s="10" t="s">
        <v>564</v>
      </c>
    </row>
    <row r="1302" spans="1:4" x14ac:dyDescent="0.25">
      <c r="A1302">
        <v>4387</v>
      </c>
      <c r="B1302" s="10">
        <v>219148</v>
      </c>
      <c r="C1302" s="10">
        <v>40555</v>
      </c>
      <c r="D1302" s="10" t="s">
        <v>298</v>
      </c>
    </row>
    <row r="1303" spans="1:4" x14ac:dyDescent="0.25">
      <c r="A1303">
        <v>4391</v>
      </c>
      <c r="B1303" s="10">
        <v>40555</v>
      </c>
      <c r="C1303" s="10">
        <v>40840</v>
      </c>
      <c r="D1303" s="10" t="s">
        <v>564</v>
      </c>
    </row>
    <row r="1304" spans="1:4" x14ac:dyDescent="0.25">
      <c r="A1304">
        <v>4395</v>
      </c>
      <c r="B1304" s="10">
        <v>219148</v>
      </c>
      <c r="C1304" s="10">
        <v>40557</v>
      </c>
      <c r="D1304" s="10" t="s">
        <v>298</v>
      </c>
    </row>
    <row r="1305" spans="1:4" x14ac:dyDescent="0.25">
      <c r="A1305">
        <v>4396</v>
      </c>
      <c r="B1305" s="10">
        <v>40573</v>
      </c>
      <c r="C1305" s="10">
        <v>40662</v>
      </c>
      <c r="D1305" s="10" t="s">
        <v>564</v>
      </c>
    </row>
    <row r="1306" spans="1:4" x14ac:dyDescent="0.25">
      <c r="A1306">
        <v>4397</v>
      </c>
      <c r="B1306" s="10">
        <v>219148</v>
      </c>
      <c r="C1306" s="10">
        <v>40560</v>
      </c>
      <c r="D1306" s="10" t="s">
        <v>298</v>
      </c>
    </row>
    <row r="1307" spans="1:4" x14ac:dyDescent="0.25">
      <c r="A1307">
        <v>4401</v>
      </c>
      <c r="B1307" s="10">
        <v>219148</v>
      </c>
      <c r="C1307" s="10">
        <v>40561</v>
      </c>
      <c r="D1307" s="10" t="s">
        <v>298</v>
      </c>
    </row>
    <row r="1308" spans="1:4" x14ac:dyDescent="0.25">
      <c r="A1308">
        <v>4402</v>
      </c>
      <c r="B1308" s="10">
        <v>219148</v>
      </c>
      <c r="C1308" s="10">
        <v>40561</v>
      </c>
      <c r="D1308" s="10" t="s">
        <v>298</v>
      </c>
    </row>
    <row r="1309" spans="1:4" x14ac:dyDescent="0.25">
      <c r="A1309">
        <v>4403</v>
      </c>
      <c r="B1309" s="10">
        <v>219148</v>
      </c>
      <c r="C1309" s="10">
        <v>40562</v>
      </c>
      <c r="D1309" s="10" t="s">
        <v>298</v>
      </c>
    </row>
    <row r="1310" spans="1:4" x14ac:dyDescent="0.25">
      <c r="A1310">
        <v>4405</v>
      </c>
      <c r="B1310" s="10">
        <v>219148</v>
      </c>
      <c r="C1310" s="10">
        <v>40562</v>
      </c>
      <c r="D1310" s="10" t="s">
        <v>298</v>
      </c>
    </row>
    <row r="1311" spans="1:4" x14ac:dyDescent="0.25">
      <c r="A1311">
        <v>4409</v>
      </c>
      <c r="B1311" s="10">
        <v>219148</v>
      </c>
      <c r="C1311" s="10">
        <v>40563</v>
      </c>
      <c r="D1311" s="10" t="s">
        <v>298</v>
      </c>
    </row>
    <row r="1312" spans="1:4" x14ac:dyDescent="0.25">
      <c r="A1312">
        <v>4411</v>
      </c>
      <c r="B1312" s="10">
        <v>219148</v>
      </c>
      <c r="C1312" s="10">
        <v>40563</v>
      </c>
      <c r="D1312" s="10" t="s">
        <v>298</v>
      </c>
    </row>
    <row r="1313" spans="1:4" x14ac:dyDescent="0.25">
      <c r="A1313">
        <v>4412</v>
      </c>
      <c r="B1313" s="10">
        <v>219148</v>
      </c>
      <c r="C1313" s="10">
        <v>40564</v>
      </c>
      <c r="D1313" s="10" t="s">
        <v>298</v>
      </c>
    </row>
    <row r="1314" spans="1:4" x14ac:dyDescent="0.25">
      <c r="A1314">
        <v>4414</v>
      </c>
      <c r="B1314" s="10">
        <v>219148</v>
      </c>
      <c r="C1314" s="10">
        <v>40564</v>
      </c>
      <c r="D1314" s="10" t="s">
        <v>298</v>
      </c>
    </row>
    <row r="1315" spans="1:4" x14ac:dyDescent="0.25">
      <c r="A1315">
        <v>4418</v>
      </c>
      <c r="B1315" s="10">
        <v>40627</v>
      </c>
      <c r="C1315" s="10">
        <v>40753</v>
      </c>
      <c r="D1315" s="10" t="s">
        <v>564</v>
      </c>
    </row>
    <row r="1316" spans="1:4" x14ac:dyDescent="0.25">
      <c r="A1316">
        <v>4419</v>
      </c>
      <c r="B1316" s="10">
        <v>219148</v>
      </c>
      <c r="C1316" s="10">
        <v>40567</v>
      </c>
      <c r="D1316" s="10" t="s">
        <v>298</v>
      </c>
    </row>
    <row r="1317" spans="1:4" x14ac:dyDescent="0.25">
      <c r="A1317">
        <v>4420</v>
      </c>
      <c r="B1317" s="10">
        <v>40598</v>
      </c>
      <c r="C1317" s="10">
        <v>40574</v>
      </c>
      <c r="D1317" s="10" t="s">
        <v>564</v>
      </c>
    </row>
    <row r="1318" spans="1:4" x14ac:dyDescent="0.25">
      <c r="A1318">
        <v>4421</v>
      </c>
      <c r="B1318" s="10">
        <v>40627</v>
      </c>
      <c r="C1318" s="10">
        <v>40574</v>
      </c>
      <c r="D1318" s="10" t="s">
        <v>564</v>
      </c>
    </row>
    <row r="1319" spans="1:4" x14ac:dyDescent="0.25">
      <c r="A1319">
        <v>4422</v>
      </c>
      <c r="B1319" s="10">
        <v>36526</v>
      </c>
      <c r="C1319" s="10">
        <v>40840</v>
      </c>
      <c r="D1319" s="10" t="s">
        <v>563</v>
      </c>
    </row>
    <row r="1320" spans="1:4" x14ac:dyDescent="0.25">
      <c r="A1320">
        <v>4424</v>
      </c>
      <c r="B1320" s="10">
        <v>219148</v>
      </c>
      <c r="C1320" s="10">
        <v>40567</v>
      </c>
      <c r="D1320" s="10" t="s">
        <v>298</v>
      </c>
    </row>
    <row r="1321" spans="1:4" x14ac:dyDescent="0.25">
      <c r="A1321">
        <v>4425</v>
      </c>
      <c r="B1321" s="10">
        <v>36526</v>
      </c>
      <c r="C1321" s="10">
        <v>40567</v>
      </c>
      <c r="D1321" s="10" t="s">
        <v>563</v>
      </c>
    </row>
    <row r="1322" spans="1:4" x14ac:dyDescent="0.25">
      <c r="A1322">
        <v>4426</v>
      </c>
      <c r="B1322" s="10">
        <v>36526</v>
      </c>
      <c r="C1322" s="10">
        <v>40779</v>
      </c>
      <c r="D1322" s="10" t="s">
        <v>563</v>
      </c>
    </row>
    <row r="1323" spans="1:4" x14ac:dyDescent="0.25">
      <c r="A1323">
        <v>4427</v>
      </c>
      <c r="B1323" s="10">
        <v>36526</v>
      </c>
      <c r="C1323" s="10">
        <v>40779</v>
      </c>
      <c r="D1323" s="10" t="s">
        <v>563</v>
      </c>
    </row>
    <row r="1324" spans="1:4" x14ac:dyDescent="0.25">
      <c r="A1324">
        <v>4431</v>
      </c>
      <c r="B1324" s="10">
        <v>40878</v>
      </c>
      <c r="C1324" s="10">
        <v>40786</v>
      </c>
      <c r="D1324" s="10" t="s">
        <v>301</v>
      </c>
    </row>
    <row r="1325" spans="1:4" x14ac:dyDescent="0.25">
      <c r="A1325">
        <v>4436</v>
      </c>
      <c r="B1325" s="10">
        <v>219148</v>
      </c>
      <c r="C1325" s="10">
        <v>40569</v>
      </c>
      <c r="D1325" s="10" t="s">
        <v>298</v>
      </c>
    </row>
    <row r="1326" spans="1:4" x14ac:dyDescent="0.25">
      <c r="A1326">
        <v>4438</v>
      </c>
      <c r="B1326" s="10">
        <v>219148</v>
      </c>
      <c r="C1326" s="10">
        <v>40570</v>
      </c>
      <c r="D1326" s="10" t="s">
        <v>298</v>
      </c>
    </row>
    <row r="1327" spans="1:4" x14ac:dyDescent="0.25">
      <c r="A1327">
        <v>4445</v>
      </c>
      <c r="B1327" s="10">
        <v>219148</v>
      </c>
      <c r="C1327" s="10">
        <v>40574</v>
      </c>
      <c r="D1327" s="10" t="s">
        <v>298</v>
      </c>
    </row>
    <row r="1328" spans="1:4" x14ac:dyDescent="0.25">
      <c r="A1328">
        <v>4446</v>
      </c>
      <c r="B1328" s="10">
        <v>219148</v>
      </c>
      <c r="C1328" s="10">
        <v>40574</v>
      </c>
      <c r="D1328" s="10" t="s">
        <v>298</v>
      </c>
    </row>
    <row r="1329" spans="1:4" x14ac:dyDescent="0.25">
      <c r="A1329">
        <v>4447</v>
      </c>
      <c r="B1329" s="10">
        <v>219148</v>
      </c>
      <c r="C1329" s="10">
        <v>40574</v>
      </c>
      <c r="D1329" s="10" t="s">
        <v>298</v>
      </c>
    </row>
    <row r="1330" spans="1:4" x14ac:dyDescent="0.25">
      <c r="A1330">
        <v>4449</v>
      </c>
      <c r="B1330" s="10">
        <v>40574</v>
      </c>
      <c r="C1330" s="10">
        <v>40840</v>
      </c>
      <c r="D1330" s="10" t="s">
        <v>564</v>
      </c>
    </row>
    <row r="1331" spans="1:4" x14ac:dyDescent="0.25">
      <c r="A1331">
        <v>4450</v>
      </c>
      <c r="B1331" s="10">
        <v>40268</v>
      </c>
      <c r="C1331" s="10">
        <v>40626</v>
      </c>
      <c r="D1331" s="10" t="s">
        <v>298</v>
      </c>
    </row>
    <row r="1332" spans="1:4" x14ac:dyDescent="0.25">
      <c r="A1332">
        <v>4451</v>
      </c>
      <c r="B1332" s="10">
        <v>40268</v>
      </c>
      <c r="C1332" s="10">
        <v>40626</v>
      </c>
      <c r="D1332" s="10" t="s">
        <v>298</v>
      </c>
    </row>
    <row r="1333" spans="1:4" x14ac:dyDescent="0.25">
      <c r="A1333">
        <v>4452</v>
      </c>
      <c r="B1333" s="10">
        <v>40428</v>
      </c>
      <c r="C1333" s="10">
        <v>40626</v>
      </c>
      <c r="D1333" s="10" t="s">
        <v>298</v>
      </c>
    </row>
    <row r="1334" spans="1:4" x14ac:dyDescent="0.25">
      <c r="A1334">
        <v>4453</v>
      </c>
      <c r="B1334" s="10">
        <v>40515</v>
      </c>
      <c r="C1334" s="10">
        <v>40626</v>
      </c>
      <c r="D1334" s="10" t="s">
        <v>298</v>
      </c>
    </row>
    <row r="1335" spans="1:4" x14ac:dyDescent="0.25">
      <c r="A1335">
        <v>4454</v>
      </c>
      <c r="B1335" s="10">
        <v>40515</v>
      </c>
      <c r="C1335" s="10">
        <v>40626</v>
      </c>
      <c r="D1335" s="10" t="s">
        <v>298</v>
      </c>
    </row>
    <row r="1336" spans="1:4" x14ac:dyDescent="0.25">
      <c r="A1336">
        <v>4455</v>
      </c>
      <c r="B1336" s="10">
        <v>40268</v>
      </c>
      <c r="C1336" s="10">
        <v>40626</v>
      </c>
      <c r="D1336" s="10" t="s">
        <v>298</v>
      </c>
    </row>
    <row r="1337" spans="1:4" x14ac:dyDescent="0.25">
      <c r="A1337">
        <v>4456</v>
      </c>
      <c r="B1337" s="10">
        <v>40268</v>
      </c>
      <c r="C1337" s="10">
        <v>40626</v>
      </c>
      <c r="D1337" s="10" t="s">
        <v>298</v>
      </c>
    </row>
    <row r="1338" spans="1:4" x14ac:dyDescent="0.25">
      <c r="A1338">
        <v>4457</v>
      </c>
      <c r="B1338" s="10">
        <v>40268</v>
      </c>
      <c r="C1338" s="10">
        <v>40626</v>
      </c>
      <c r="D1338" s="10" t="s">
        <v>298</v>
      </c>
    </row>
    <row r="1339" spans="1:4" x14ac:dyDescent="0.25">
      <c r="A1339">
        <v>4458</v>
      </c>
      <c r="B1339" s="10">
        <v>40515</v>
      </c>
      <c r="C1339" s="10">
        <v>40626</v>
      </c>
      <c r="D1339" s="10" t="s">
        <v>298</v>
      </c>
    </row>
    <row r="1340" spans="1:4" x14ac:dyDescent="0.25">
      <c r="A1340">
        <v>4459</v>
      </c>
      <c r="B1340" s="10">
        <v>40515</v>
      </c>
      <c r="C1340" s="10">
        <v>40626</v>
      </c>
      <c r="D1340" s="10" t="s">
        <v>298</v>
      </c>
    </row>
    <row r="1341" spans="1:4" x14ac:dyDescent="0.25">
      <c r="A1341">
        <v>4461</v>
      </c>
      <c r="B1341" s="10">
        <v>36526</v>
      </c>
      <c r="C1341" s="10">
        <v>40592</v>
      </c>
      <c r="D1341" s="10" t="s">
        <v>298</v>
      </c>
    </row>
    <row r="1342" spans="1:4" x14ac:dyDescent="0.25">
      <c r="A1342">
        <v>4464</v>
      </c>
      <c r="B1342" s="10">
        <v>36526</v>
      </c>
      <c r="C1342" s="10">
        <v>40575</v>
      </c>
      <c r="D1342" s="10" t="s">
        <v>298</v>
      </c>
    </row>
    <row r="1343" spans="1:4" x14ac:dyDescent="0.25">
      <c r="A1343">
        <v>4465</v>
      </c>
      <c r="B1343" s="10">
        <v>36526</v>
      </c>
      <c r="C1343" s="10">
        <v>40575</v>
      </c>
      <c r="D1343" s="10" t="s">
        <v>298</v>
      </c>
    </row>
    <row r="1344" spans="1:4" x14ac:dyDescent="0.25">
      <c r="A1344">
        <v>4467</v>
      </c>
      <c r="B1344" s="10">
        <v>36526</v>
      </c>
      <c r="C1344" s="10">
        <v>40575</v>
      </c>
      <c r="D1344" s="10" t="s">
        <v>298</v>
      </c>
    </row>
    <row r="1345" spans="1:4" x14ac:dyDescent="0.25">
      <c r="A1345">
        <v>4468</v>
      </c>
      <c r="B1345" s="10">
        <v>36526</v>
      </c>
      <c r="C1345" s="10">
        <v>40575</v>
      </c>
      <c r="D1345" s="10" t="s">
        <v>298</v>
      </c>
    </row>
    <row r="1346" spans="1:4" x14ac:dyDescent="0.25">
      <c r="A1346">
        <v>4469</v>
      </c>
      <c r="B1346" s="10">
        <v>36526</v>
      </c>
      <c r="C1346" s="10">
        <v>40575</v>
      </c>
      <c r="D1346" s="10" t="s">
        <v>298</v>
      </c>
    </row>
    <row r="1347" spans="1:4" x14ac:dyDescent="0.25">
      <c r="A1347">
        <v>4472</v>
      </c>
      <c r="B1347" s="10">
        <v>40606</v>
      </c>
      <c r="C1347" s="10">
        <v>40602</v>
      </c>
      <c r="D1347" s="10" t="s">
        <v>564</v>
      </c>
    </row>
    <row r="1348" spans="1:4" x14ac:dyDescent="0.25">
      <c r="A1348">
        <v>4474</v>
      </c>
      <c r="B1348" s="10">
        <v>40575</v>
      </c>
      <c r="C1348" s="10">
        <v>40602</v>
      </c>
      <c r="D1348" s="10" t="s">
        <v>564</v>
      </c>
    </row>
    <row r="1349" spans="1:4" x14ac:dyDescent="0.25">
      <c r="A1349">
        <v>4475</v>
      </c>
      <c r="B1349" s="10">
        <v>219148</v>
      </c>
      <c r="C1349" s="10">
        <v>40591</v>
      </c>
      <c r="D1349" s="10" t="s">
        <v>298</v>
      </c>
    </row>
    <row r="1350" spans="1:4" x14ac:dyDescent="0.25">
      <c r="A1350">
        <v>4481</v>
      </c>
      <c r="B1350" s="10">
        <v>36526</v>
      </c>
      <c r="C1350" s="10">
        <v>40694</v>
      </c>
      <c r="D1350" s="10" t="s">
        <v>301</v>
      </c>
    </row>
    <row r="1351" spans="1:4" x14ac:dyDescent="0.25">
      <c r="A1351">
        <v>4485</v>
      </c>
      <c r="B1351" s="10">
        <v>36526</v>
      </c>
      <c r="C1351" s="10">
        <v>40581</v>
      </c>
      <c r="D1351" s="10" t="s">
        <v>563</v>
      </c>
    </row>
    <row r="1352" spans="1:4" x14ac:dyDescent="0.25">
      <c r="A1352">
        <v>4486</v>
      </c>
      <c r="B1352" s="10">
        <v>36526</v>
      </c>
      <c r="C1352" s="10">
        <v>40581</v>
      </c>
      <c r="D1352" s="10" t="s">
        <v>563</v>
      </c>
    </row>
    <row r="1353" spans="1:4" x14ac:dyDescent="0.25">
      <c r="A1353">
        <v>4487</v>
      </c>
      <c r="B1353" s="10">
        <v>36526</v>
      </c>
      <c r="C1353" s="10">
        <v>40840</v>
      </c>
      <c r="D1353" s="10" t="s">
        <v>563</v>
      </c>
    </row>
    <row r="1354" spans="1:4" x14ac:dyDescent="0.25">
      <c r="A1354">
        <v>4491</v>
      </c>
      <c r="B1354" s="10">
        <v>219148</v>
      </c>
      <c r="C1354" s="10">
        <v>40582</v>
      </c>
      <c r="D1354" s="10" t="s">
        <v>298</v>
      </c>
    </row>
    <row r="1355" spans="1:4" x14ac:dyDescent="0.25">
      <c r="A1355">
        <v>4492</v>
      </c>
      <c r="B1355" s="10">
        <v>219148</v>
      </c>
      <c r="C1355" s="10">
        <v>40602</v>
      </c>
      <c r="D1355" s="10" t="s">
        <v>298</v>
      </c>
    </row>
    <row r="1356" spans="1:4" x14ac:dyDescent="0.25">
      <c r="A1356">
        <v>4494</v>
      </c>
      <c r="B1356" s="10">
        <v>219148</v>
      </c>
      <c r="C1356" s="10">
        <v>40583</v>
      </c>
      <c r="D1356" s="10" t="s">
        <v>298</v>
      </c>
    </row>
    <row r="1357" spans="1:4" x14ac:dyDescent="0.25">
      <c r="A1357">
        <v>4496</v>
      </c>
      <c r="B1357" s="10">
        <v>40584</v>
      </c>
      <c r="C1357" s="10">
        <v>40584</v>
      </c>
      <c r="D1357" s="10" t="s">
        <v>302</v>
      </c>
    </row>
    <row r="1358" spans="1:4" x14ac:dyDescent="0.25">
      <c r="A1358">
        <v>4497</v>
      </c>
      <c r="B1358" s="10">
        <v>219148</v>
      </c>
      <c r="C1358" s="10">
        <v>40585</v>
      </c>
      <c r="D1358" s="10" t="s">
        <v>298</v>
      </c>
    </row>
    <row r="1359" spans="1:4" x14ac:dyDescent="0.25">
      <c r="A1359">
        <v>4504</v>
      </c>
      <c r="B1359" s="10">
        <v>40648</v>
      </c>
      <c r="C1359" s="10">
        <v>40602</v>
      </c>
      <c r="D1359" s="10" t="s">
        <v>564</v>
      </c>
    </row>
    <row r="1360" spans="1:4" x14ac:dyDescent="0.25">
      <c r="A1360">
        <v>4507</v>
      </c>
      <c r="B1360" s="10">
        <v>219148</v>
      </c>
      <c r="C1360" s="10">
        <v>40602</v>
      </c>
      <c r="D1360" s="10" t="s">
        <v>298</v>
      </c>
    </row>
    <row r="1361" spans="1:4" x14ac:dyDescent="0.25">
      <c r="A1361">
        <v>4509</v>
      </c>
      <c r="B1361" s="10">
        <v>36526</v>
      </c>
      <c r="C1361" s="10">
        <v>40589</v>
      </c>
      <c r="D1361" s="10" t="s">
        <v>298</v>
      </c>
    </row>
    <row r="1362" spans="1:4" x14ac:dyDescent="0.25">
      <c r="A1362">
        <v>4510</v>
      </c>
      <c r="B1362" s="10">
        <v>219148</v>
      </c>
      <c r="C1362" s="10">
        <v>40602</v>
      </c>
      <c r="D1362" s="10" t="s">
        <v>298</v>
      </c>
    </row>
    <row r="1363" spans="1:4" x14ac:dyDescent="0.25">
      <c r="A1363">
        <v>4511</v>
      </c>
      <c r="B1363" s="10">
        <v>40590</v>
      </c>
      <c r="C1363" s="10">
        <v>40602</v>
      </c>
      <c r="D1363" s="10" t="s">
        <v>564</v>
      </c>
    </row>
    <row r="1364" spans="1:4" x14ac:dyDescent="0.25">
      <c r="A1364">
        <v>4512</v>
      </c>
      <c r="B1364" s="10">
        <v>36526</v>
      </c>
      <c r="C1364" s="10">
        <v>40599</v>
      </c>
      <c r="D1364" s="10" t="s">
        <v>298</v>
      </c>
    </row>
    <row r="1365" spans="1:4" x14ac:dyDescent="0.25">
      <c r="A1365">
        <v>4515</v>
      </c>
      <c r="B1365" s="10">
        <v>219148</v>
      </c>
      <c r="C1365" s="10">
        <v>40602</v>
      </c>
      <c r="D1365" s="10" t="s">
        <v>298</v>
      </c>
    </row>
    <row r="1366" spans="1:4" x14ac:dyDescent="0.25">
      <c r="A1366">
        <v>4518</v>
      </c>
      <c r="B1366" s="10">
        <v>219148</v>
      </c>
      <c r="C1366" s="10">
        <v>40602</v>
      </c>
      <c r="D1366" s="10" t="s">
        <v>298</v>
      </c>
    </row>
    <row r="1367" spans="1:4" x14ac:dyDescent="0.25">
      <c r="A1367">
        <v>4519</v>
      </c>
      <c r="B1367" s="10">
        <v>36526</v>
      </c>
      <c r="C1367" s="10">
        <v>40599</v>
      </c>
      <c r="D1367" s="10" t="s">
        <v>298</v>
      </c>
    </row>
    <row r="1368" spans="1:4" x14ac:dyDescent="0.25">
      <c r="A1368">
        <v>4522</v>
      </c>
      <c r="B1368" s="10">
        <v>36526</v>
      </c>
      <c r="C1368" s="10">
        <v>40596</v>
      </c>
      <c r="D1368" s="10" t="s">
        <v>298</v>
      </c>
    </row>
    <row r="1369" spans="1:4" x14ac:dyDescent="0.25">
      <c r="A1369">
        <v>4523</v>
      </c>
      <c r="B1369" s="10">
        <v>219148</v>
      </c>
      <c r="C1369" s="10">
        <v>40592</v>
      </c>
      <c r="D1369" s="10" t="s">
        <v>298</v>
      </c>
    </row>
    <row r="1370" spans="1:4" x14ac:dyDescent="0.25">
      <c r="A1370">
        <v>4524</v>
      </c>
      <c r="B1370" s="10">
        <v>219148</v>
      </c>
      <c r="C1370" s="10">
        <v>40592</v>
      </c>
      <c r="D1370" s="10" t="s">
        <v>298</v>
      </c>
    </row>
    <row r="1371" spans="1:4" x14ac:dyDescent="0.25">
      <c r="A1371">
        <v>4525</v>
      </c>
      <c r="B1371" s="10">
        <v>219148</v>
      </c>
      <c r="C1371" s="10">
        <v>40592</v>
      </c>
      <c r="D1371" s="10" t="s">
        <v>298</v>
      </c>
    </row>
    <row r="1372" spans="1:4" x14ac:dyDescent="0.25">
      <c r="A1372">
        <v>4526</v>
      </c>
      <c r="B1372" s="10">
        <v>219148</v>
      </c>
      <c r="C1372" s="10">
        <v>40592</v>
      </c>
      <c r="D1372" s="10" t="s">
        <v>298</v>
      </c>
    </row>
    <row r="1373" spans="1:4" x14ac:dyDescent="0.25">
      <c r="A1373">
        <v>4527</v>
      </c>
      <c r="B1373" s="10">
        <v>219148</v>
      </c>
      <c r="C1373" s="10">
        <v>40592</v>
      </c>
      <c r="D1373" s="10" t="s">
        <v>298</v>
      </c>
    </row>
    <row r="1374" spans="1:4" x14ac:dyDescent="0.25">
      <c r="A1374">
        <v>4528</v>
      </c>
      <c r="B1374" s="10">
        <v>36526</v>
      </c>
      <c r="C1374" s="10">
        <v>40592</v>
      </c>
      <c r="D1374" s="10" t="s">
        <v>298</v>
      </c>
    </row>
    <row r="1375" spans="1:4" x14ac:dyDescent="0.25">
      <c r="A1375">
        <v>4529</v>
      </c>
      <c r="B1375" s="10">
        <v>219148</v>
      </c>
      <c r="C1375" s="10">
        <v>40592</v>
      </c>
      <c r="D1375" s="10" t="s">
        <v>298</v>
      </c>
    </row>
    <row r="1376" spans="1:4" x14ac:dyDescent="0.25">
      <c r="A1376">
        <v>4530</v>
      </c>
      <c r="B1376" s="10">
        <v>36526</v>
      </c>
      <c r="C1376" s="10">
        <v>40592</v>
      </c>
      <c r="D1376" s="10" t="s">
        <v>298</v>
      </c>
    </row>
    <row r="1377" spans="1:4" x14ac:dyDescent="0.25">
      <c r="A1377">
        <v>4531</v>
      </c>
      <c r="B1377" s="10">
        <v>36526</v>
      </c>
      <c r="C1377" s="10">
        <v>40592</v>
      </c>
      <c r="D1377" s="10" t="s">
        <v>298</v>
      </c>
    </row>
    <row r="1378" spans="1:4" x14ac:dyDescent="0.25">
      <c r="A1378">
        <v>4532</v>
      </c>
      <c r="B1378" s="10">
        <v>36526</v>
      </c>
      <c r="C1378" s="10">
        <v>40596</v>
      </c>
      <c r="D1378" s="10" t="s">
        <v>298</v>
      </c>
    </row>
    <row r="1379" spans="1:4" x14ac:dyDescent="0.25">
      <c r="A1379">
        <v>4533</v>
      </c>
      <c r="B1379" s="10">
        <v>219148</v>
      </c>
      <c r="C1379" s="10">
        <v>40592</v>
      </c>
      <c r="D1379" s="10" t="s">
        <v>298</v>
      </c>
    </row>
    <row r="1380" spans="1:4" x14ac:dyDescent="0.25">
      <c r="A1380">
        <v>4535</v>
      </c>
      <c r="B1380" s="10">
        <v>219148</v>
      </c>
      <c r="C1380" s="10">
        <v>40592</v>
      </c>
      <c r="D1380" s="10" t="s">
        <v>298</v>
      </c>
    </row>
    <row r="1381" spans="1:4" x14ac:dyDescent="0.25">
      <c r="A1381">
        <v>4536</v>
      </c>
      <c r="B1381" s="10">
        <v>36526</v>
      </c>
      <c r="C1381" s="10">
        <v>40592</v>
      </c>
      <c r="D1381" s="10" t="s">
        <v>298</v>
      </c>
    </row>
    <row r="1382" spans="1:4" x14ac:dyDescent="0.25">
      <c r="A1382">
        <v>4537</v>
      </c>
      <c r="B1382" s="10">
        <v>36526</v>
      </c>
      <c r="C1382" s="10">
        <v>40592</v>
      </c>
      <c r="D1382" s="10" t="s">
        <v>298</v>
      </c>
    </row>
    <row r="1383" spans="1:4" x14ac:dyDescent="0.25">
      <c r="A1383">
        <v>4538</v>
      </c>
      <c r="B1383" s="10">
        <v>36526</v>
      </c>
      <c r="C1383" s="10">
        <v>40592</v>
      </c>
      <c r="D1383" s="10" t="s">
        <v>298</v>
      </c>
    </row>
    <row r="1384" spans="1:4" x14ac:dyDescent="0.25">
      <c r="A1384">
        <v>4539</v>
      </c>
      <c r="B1384" s="10">
        <v>36526</v>
      </c>
      <c r="C1384" s="10">
        <v>40596</v>
      </c>
      <c r="D1384" s="10" t="s">
        <v>298</v>
      </c>
    </row>
    <row r="1385" spans="1:4" x14ac:dyDescent="0.25">
      <c r="A1385">
        <v>4540</v>
      </c>
      <c r="B1385" s="10">
        <v>36526</v>
      </c>
      <c r="C1385" s="10">
        <v>40592</v>
      </c>
      <c r="D1385" s="10" t="s">
        <v>298</v>
      </c>
    </row>
    <row r="1386" spans="1:4" x14ac:dyDescent="0.25">
      <c r="A1386">
        <v>4541</v>
      </c>
      <c r="B1386" s="10">
        <v>40681</v>
      </c>
      <c r="C1386" s="10">
        <v>40694</v>
      </c>
      <c r="D1386" s="10" t="s">
        <v>298</v>
      </c>
    </row>
    <row r="1387" spans="1:4" x14ac:dyDescent="0.25">
      <c r="A1387">
        <v>4542</v>
      </c>
      <c r="B1387" s="10">
        <v>40681</v>
      </c>
      <c r="C1387" s="10">
        <v>40694</v>
      </c>
      <c r="D1387" s="10" t="s">
        <v>298</v>
      </c>
    </row>
    <row r="1388" spans="1:4" x14ac:dyDescent="0.25">
      <c r="A1388">
        <v>4543</v>
      </c>
      <c r="B1388" s="10">
        <v>40681</v>
      </c>
      <c r="C1388" s="10">
        <v>40694</v>
      </c>
      <c r="D1388" s="10" t="s">
        <v>298</v>
      </c>
    </row>
    <row r="1389" spans="1:4" x14ac:dyDescent="0.25">
      <c r="A1389">
        <v>4544</v>
      </c>
      <c r="B1389" s="10">
        <v>40681</v>
      </c>
      <c r="C1389" s="10">
        <v>40694</v>
      </c>
      <c r="D1389" s="10" t="s">
        <v>298</v>
      </c>
    </row>
    <row r="1390" spans="1:4" x14ac:dyDescent="0.25">
      <c r="A1390">
        <v>4545</v>
      </c>
      <c r="B1390" s="10">
        <v>40681</v>
      </c>
      <c r="C1390" s="10">
        <v>40694</v>
      </c>
      <c r="D1390" s="10" t="s">
        <v>298</v>
      </c>
    </row>
    <row r="1391" spans="1:4" x14ac:dyDescent="0.25">
      <c r="A1391">
        <v>4546</v>
      </c>
      <c r="B1391" s="10">
        <v>219148</v>
      </c>
      <c r="C1391" s="10">
        <v>40592</v>
      </c>
      <c r="D1391" s="10" t="s">
        <v>298</v>
      </c>
    </row>
    <row r="1392" spans="1:4" x14ac:dyDescent="0.25">
      <c r="A1392">
        <v>4547</v>
      </c>
      <c r="B1392" s="10">
        <v>36526</v>
      </c>
      <c r="C1392" s="10">
        <v>40611</v>
      </c>
      <c r="D1392" s="10" t="s">
        <v>298</v>
      </c>
    </row>
    <row r="1393" spans="1:4" x14ac:dyDescent="0.25">
      <c r="A1393">
        <v>4551</v>
      </c>
      <c r="B1393" s="10">
        <v>36526</v>
      </c>
      <c r="C1393" s="10">
        <v>40592</v>
      </c>
      <c r="D1393" s="10" t="s">
        <v>298</v>
      </c>
    </row>
    <row r="1394" spans="1:4" x14ac:dyDescent="0.25">
      <c r="A1394">
        <v>4552</v>
      </c>
      <c r="B1394" s="10">
        <v>36526</v>
      </c>
      <c r="C1394" s="10">
        <v>40592</v>
      </c>
      <c r="D1394" s="10" t="s">
        <v>298</v>
      </c>
    </row>
    <row r="1395" spans="1:4" x14ac:dyDescent="0.25">
      <c r="A1395">
        <v>4553</v>
      </c>
      <c r="B1395" s="10">
        <v>36526</v>
      </c>
      <c r="C1395" s="10">
        <v>40592</v>
      </c>
      <c r="D1395" s="10" t="s">
        <v>298</v>
      </c>
    </row>
    <row r="1396" spans="1:4" x14ac:dyDescent="0.25">
      <c r="A1396">
        <v>4554</v>
      </c>
      <c r="B1396" s="10">
        <v>36526</v>
      </c>
      <c r="C1396" s="10">
        <v>40592</v>
      </c>
      <c r="D1396" s="10" t="s">
        <v>298</v>
      </c>
    </row>
    <row r="1397" spans="1:4" x14ac:dyDescent="0.25">
      <c r="A1397">
        <v>4555</v>
      </c>
      <c r="B1397" s="10">
        <v>219148</v>
      </c>
      <c r="C1397" s="10">
        <v>40595</v>
      </c>
      <c r="D1397" s="10" t="s">
        <v>298</v>
      </c>
    </row>
    <row r="1398" spans="1:4" x14ac:dyDescent="0.25">
      <c r="A1398">
        <v>4556</v>
      </c>
      <c r="B1398" s="10">
        <v>219148</v>
      </c>
      <c r="C1398" s="10">
        <v>40595</v>
      </c>
      <c r="D1398" s="10" t="s">
        <v>298</v>
      </c>
    </row>
    <row r="1399" spans="1:4" x14ac:dyDescent="0.25">
      <c r="A1399">
        <v>4557</v>
      </c>
      <c r="B1399" s="10">
        <v>219148</v>
      </c>
      <c r="C1399" s="10">
        <v>40595</v>
      </c>
      <c r="D1399" s="10" t="s">
        <v>298</v>
      </c>
    </row>
    <row r="1400" spans="1:4" x14ac:dyDescent="0.25">
      <c r="A1400">
        <v>4558</v>
      </c>
      <c r="B1400" s="10">
        <v>219148</v>
      </c>
      <c r="C1400" s="10">
        <v>40595</v>
      </c>
      <c r="D1400" s="10" t="s">
        <v>298</v>
      </c>
    </row>
    <row r="1401" spans="1:4" x14ac:dyDescent="0.25">
      <c r="A1401">
        <v>4559</v>
      </c>
      <c r="B1401" s="10">
        <v>219148</v>
      </c>
      <c r="C1401" s="10">
        <v>40595</v>
      </c>
      <c r="D1401" s="10" t="s">
        <v>298</v>
      </c>
    </row>
    <row r="1402" spans="1:4" x14ac:dyDescent="0.25">
      <c r="A1402">
        <v>4560</v>
      </c>
      <c r="B1402" s="10">
        <v>40805</v>
      </c>
      <c r="C1402" s="10">
        <v>40602</v>
      </c>
      <c r="D1402" s="10" t="s">
        <v>564</v>
      </c>
    </row>
    <row r="1403" spans="1:4" x14ac:dyDescent="0.25">
      <c r="A1403">
        <v>4561</v>
      </c>
      <c r="B1403" s="10">
        <v>40655</v>
      </c>
      <c r="C1403" s="10">
        <v>40602</v>
      </c>
      <c r="D1403" s="10" t="s">
        <v>564</v>
      </c>
    </row>
    <row r="1404" spans="1:4" x14ac:dyDescent="0.25">
      <c r="A1404">
        <v>4564</v>
      </c>
      <c r="B1404" s="10">
        <v>219148</v>
      </c>
      <c r="C1404" s="10">
        <v>40596</v>
      </c>
      <c r="D1404" s="10" t="s">
        <v>298</v>
      </c>
    </row>
    <row r="1405" spans="1:4" x14ac:dyDescent="0.25">
      <c r="A1405">
        <v>4565</v>
      </c>
      <c r="B1405" s="10">
        <v>40946</v>
      </c>
      <c r="C1405" s="10">
        <v>40840</v>
      </c>
      <c r="D1405" s="10" t="s">
        <v>301</v>
      </c>
    </row>
    <row r="1406" spans="1:4" x14ac:dyDescent="0.25">
      <c r="A1406">
        <v>4566</v>
      </c>
      <c r="B1406" s="10">
        <v>40946</v>
      </c>
      <c r="C1406" s="10">
        <v>40840</v>
      </c>
      <c r="D1406" s="10" t="s">
        <v>301</v>
      </c>
    </row>
    <row r="1407" spans="1:4" x14ac:dyDescent="0.25">
      <c r="A1407">
        <v>4568</v>
      </c>
      <c r="B1407" s="10">
        <v>219148</v>
      </c>
      <c r="C1407" s="10">
        <v>40598</v>
      </c>
      <c r="D1407" s="10" t="s">
        <v>298</v>
      </c>
    </row>
    <row r="1408" spans="1:4" x14ac:dyDescent="0.25">
      <c r="A1408">
        <v>4570</v>
      </c>
      <c r="B1408" s="10">
        <v>40658</v>
      </c>
      <c r="C1408" s="10">
        <v>40602</v>
      </c>
      <c r="D1408" s="10" t="s">
        <v>564</v>
      </c>
    </row>
    <row r="1409" spans="1:4" x14ac:dyDescent="0.25">
      <c r="A1409">
        <v>4572</v>
      </c>
      <c r="B1409" s="10">
        <v>36526</v>
      </c>
      <c r="C1409" s="10">
        <v>40602</v>
      </c>
      <c r="D1409" s="10" t="s">
        <v>563</v>
      </c>
    </row>
    <row r="1410" spans="1:4" x14ac:dyDescent="0.25">
      <c r="A1410">
        <v>4573</v>
      </c>
      <c r="B1410" s="10">
        <v>36526</v>
      </c>
      <c r="C1410" s="10">
        <v>40611</v>
      </c>
      <c r="D1410" s="10" t="s">
        <v>563</v>
      </c>
    </row>
    <row r="1411" spans="1:4" x14ac:dyDescent="0.25">
      <c r="A1411">
        <v>4574</v>
      </c>
      <c r="B1411" s="10">
        <v>36526</v>
      </c>
      <c r="C1411" s="10">
        <v>40611</v>
      </c>
      <c r="D1411" s="10" t="s">
        <v>563</v>
      </c>
    </row>
    <row r="1412" spans="1:4" x14ac:dyDescent="0.25">
      <c r="A1412">
        <v>4575</v>
      </c>
      <c r="B1412" s="10">
        <v>36526</v>
      </c>
      <c r="C1412" s="10">
        <v>40611</v>
      </c>
      <c r="D1412" s="10" t="s">
        <v>563</v>
      </c>
    </row>
    <row r="1413" spans="1:4" x14ac:dyDescent="0.25">
      <c r="A1413">
        <v>4576</v>
      </c>
      <c r="B1413" s="10">
        <v>36526</v>
      </c>
      <c r="C1413" s="10">
        <v>40611</v>
      </c>
      <c r="D1413" s="10" t="s">
        <v>563</v>
      </c>
    </row>
    <row r="1414" spans="1:4" x14ac:dyDescent="0.25">
      <c r="A1414">
        <v>4577</v>
      </c>
      <c r="B1414" s="10">
        <v>36526</v>
      </c>
      <c r="C1414" s="10">
        <v>40611</v>
      </c>
      <c r="D1414" s="10" t="s">
        <v>563</v>
      </c>
    </row>
    <row r="1415" spans="1:4" x14ac:dyDescent="0.25">
      <c r="A1415">
        <v>4578</v>
      </c>
      <c r="B1415" s="10">
        <v>36526</v>
      </c>
      <c r="C1415" s="10">
        <v>40611</v>
      </c>
      <c r="D1415" s="10" t="s">
        <v>563</v>
      </c>
    </row>
    <row r="1416" spans="1:4" x14ac:dyDescent="0.25">
      <c r="A1416">
        <v>4581</v>
      </c>
      <c r="B1416" s="10">
        <v>36526</v>
      </c>
      <c r="C1416" s="10">
        <v>40779</v>
      </c>
      <c r="D1416" s="10" t="s">
        <v>563</v>
      </c>
    </row>
    <row r="1417" spans="1:4" x14ac:dyDescent="0.25">
      <c r="A1417">
        <v>4582</v>
      </c>
      <c r="B1417" s="10">
        <v>36526</v>
      </c>
      <c r="C1417" s="10">
        <v>40779</v>
      </c>
      <c r="D1417" s="10" t="s">
        <v>563</v>
      </c>
    </row>
    <row r="1418" spans="1:4" x14ac:dyDescent="0.25">
      <c r="A1418">
        <v>4583</v>
      </c>
      <c r="B1418" s="10">
        <v>36526</v>
      </c>
      <c r="C1418" s="10">
        <v>40779</v>
      </c>
      <c r="D1418" s="10" t="s">
        <v>563</v>
      </c>
    </row>
    <row r="1419" spans="1:4" x14ac:dyDescent="0.25">
      <c r="A1419">
        <v>4587</v>
      </c>
      <c r="B1419" s="10">
        <v>219148</v>
      </c>
      <c r="C1419" s="10">
        <v>40599</v>
      </c>
      <c r="D1419" s="10" t="s">
        <v>298</v>
      </c>
    </row>
    <row r="1420" spans="1:4" x14ac:dyDescent="0.25">
      <c r="A1420">
        <v>4588</v>
      </c>
      <c r="B1420" s="10">
        <v>219148</v>
      </c>
      <c r="C1420" s="10">
        <v>40599</v>
      </c>
      <c r="D1420" s="10" t="s">
        <v>298</v>
      </c>
    </row>
    <row r="1421" spans="1:4" x14ac:dyDescent="0.25">
      <c r="A1421">
        <v>4594</v>
      </c>
      <c r="B1421" s="10">
        <v>36526</v>
      </c>
      <c r="C1421" s="10">
        <v>40616</v>
      </c>
      <c r="D1421" s="10" t="s">
        <v>298</v>
      </c>
    </row>
    <row r="1422" spans="1:4" x14ac:dyDescent="0.25">
      <c r="A1422">
        <v>4596</v>
      </c>
      <c r="B1422" s="10">
        <v>36526</v>
      </c>
      <c r="C1422" s="10">
        <v>40603</v>
      </c>
      <c r="D1422" s="10" t="s">
        <v>298</v>
      </c>
    </row>
    <row r="1423" spans="1:4" x14ac:dyDescent="0.25">
      <c r="A1423">
        <v>4597</v>
      </c>
      <c r="B1423" s="10">
        <v>36526</v>
      </c>
      <c r="C1423" s="10">
        <v>40603</v>
      </c>
      <c r="D1423" s="10" t="s">
        <v>298</v>
      </c>
    </row>
    <row r="1424" spans="1:4" x14ac:dyDescent="0.25">
      <c r="A1424">
        <v>4598</v>
      </c>
      <c r="B1424" s="10">
        <v>36526</v>
      </c>
      <c r="C1424" s="10">
        <v>40603</v>
      </c>
      <c r="D1424" s="10" t="s">
        <v>298</v>
      </c>
    </row>
    <row r="1425" spans="1:4" x14ac:dyDescent="0.25">
      <c r="A1425">
        <v>4599</v>
      </c>
      <c r="B1425" s="10">
        <v>36526</v>
      </c>
      <c r="C1425" s="10">
        <v>40603</v>
      </c>
      <c r="D1425" s="10" t="s">
        <v>298</v>
      </c>
    </row>
    <row r="1426" spans="1:4" x14ac:dyDescent="0.25">
      <c r="A1426">
        <v>4600</v>
      </c>
      <c r="B1426" s="10">
        <v>36526</v>
      </c>
      <c r="C1426" s="10">
        <v>40603</v>
      </c>
      <c r="D1426" s="10" t="s">
        <v>298</v>
      </c>
    </row>
    <row r="1427" spans="1:4" x14ac:dyDescent="0.25">
      <c r="A1427">
        <v>4601</v>
      </c>
      <c r="B1427" s="10">
        <v>36526</v>
      </c>
      <c r="C1427" s="10">
        <v>40603</v>
      </c>
      <c r="D1427" s="10" t="s">
        <v>298</v>
      </c>
    </row>
    <row r="1428" spans="1:4" x14ac:dyDescent="0.25">
      <c r="A1428">
        <v>4602</v>
      </c>
      <c r="B1428" s="10">
        <v>36526</v>
      </c>
      <c r="C1428" s="10">
        <v>40603</v>
      </c>
      <c r="D1428" s="10" t="s">
        <v>298</v>
      </c>
    </row>
    <row r="1429" spans="1:4" x14ac:dyDescent="0.25">
      <c r="A1429">
        <v>4603</v>
      </c>
      <c r="B1429" s="10">
        <v>36526</v>
      </c>
      <c r="C1429" s="10">
        <v>40603</v>
      </c>
      <c r="D1429" s="10" t="s">
        <v>298</v>
      </c>
    </row>
    <row r="1430" spans="1:4" x14ac:dyDescent="0.25">
      <c r="A1430">
        <v>4604</v>
      </c>
      <c r="B1430" s="10">
        <v>36526</v>
      </c>
      <c r="C1430" s="10">
        <v>40603</v>
      </c>
      <c r="D1430" s="10" t="s">
        <v>298</v>
      </c>
    </row>
    <row r="1431" spans="1:4" x14ac:dyDescent="0.25">
      <c r="A1431">
        <v>4605</v>
      </c>
      <c r="B1431" s="10">
        <v>36526</v>
      </c>
      <c r="C1431" s="10">
        <v>40603</v>
      </c>
      <c r="D1431" s="10" t="s">
        <v>298</v>
      </c>
    </row>
    <row r="1432" spans="1:4" x14ac:dyDescent="0.25">
      <c r="A1432">
        <v>4608</v>
      </c>
      <c r="B1432" s="10">
        <v>36526</v>
      </c>
      <c r="C1432" s="10">
        <v>40603</v>
      </c>
      <c r="D1432" s="10" t="s">
        <v>298</v>
      </c>
    </row>
    <row r="1433" spans="1:4" x14ac:dyDescent="0.25">
      <c r="A1433">
        <v>4609</v>
      </c>
      <c r="B1433" s="10">
        <v>36526</v>
      </c>
      <c r="C1433" s="10">
        <v>40603</v>
      </c>
      <c r="D1433" s="10" t="s">
        <v>298</v>
      </c>
    </row>
    <row r="1434" spans="1:4" x14ac:dyDescent="0.25">
      <c r="A1434">
        <v>4610</v>
      </c>
      <c r="B1434" s="10">
        <v>36526</v>
      </c>
      <c r="C1434" s="10">
        <v>40603</v>
      </c>
      <c r="D1434" s="10" t="s">
        <v>298</v>
      </c>
    </row>
    <row r="1435" spans="1:4" x14ac:dyDescent="0.25">
      <c r="A1435">
        <v>4611</v>
      </c>
      <c r="B1435" s="10">
        <v>36526</v>
      </c>
      <c r="C1435" s="10">
        <v>40603</v>
      </c>
      <c r="D1435" s="10" t="s">
        <v>298</v>
      </c>
    </row>
    <row r="1436" spans="1:4" x14ac:dyDescent="0.25">
      <c r="A1436">
        <v>4612</v>
      </c>
      <c r="B1436" s="10">
        <v>36526</v>
      </c>
      <c r="C1436" s="10">
        <v>40603</v>
      </c>
      <c r="D1436" s="10" t="s">
        <v>298</v>
      </c>
    </row>
    <row r="1437" spans="1:4" x14ac:dyDescent="0.25">
      <c r="A1437">
        <v>4613</v>
      </c>
      <c r="B1437" s="10">
        <v>36526</v>
      </c>
      <c r="C1437" s="10">
        <v>40603</v>
      </c>
      <c r="D1437" s="10" t="s">
        <v>298</v>
      </c>
    </row>
    <row r="1438" spans="1:4" x14ac:dyDescent="0.25">
      <c r="A1438">
        <v>4614</v>
      </c>
      <c r="B1438" s="10">
        <v>36526</v>
      </c>
      <c r="C1438" s="10">
        <v>40603</v>
      </c>
      <c r="D1438" s="10" t="s">
        <v>298</v>
      </c>
    </row>
    <row r="1439" spans="1:4" x14ac:dyDescent="0.25">
      <c r="A1439">
        <v>4615</v>
      </c>
      <c r="B1439" s="10">
        <v>36526</v>
      </c>
      <c r="C1439" s="10">
        <v>40603</v>
      </c>
      <c r="D1439" s="10" t="s">
        <v>298</v>
      </c>
    </row>
    <row r="1440" spans="1:4" x14ac:dyDescent="0.25">
      <c r="A1440">
        <v>4617</v>
      </c>
      <c r="B1440" s="10">
        <v>36526</v>
      </c>
      <c r="C1440" s="10">
        <v>40604</v>
      </c>
      <c r="D1440" s="10" t="s">
        <v>298</v>
      </c>
    </row>
    <row r="1441" spans="1:4" x14ac:dyDescent="0.25">
      <c r="A1441">
        <v>4620</v>
      </c>
      <c r="B1441" s="10">
        <v>219148</v>
      </c>
      <c r="C1441" s="10">
        <v>40603</v>
      </c>
      <c r="D1441" s="10" t="s">
        <v>298</v>
      </c>
    </row>
    <row r="1442" spans="1:4" x14ac:dyDescent="0.25">
      <c r="A1442">
        <v>4621</v>
      </c>
      <c r="B1442" s="10">
        <v>40604</v>
      </c>
      <c r="C1442" s="10">
        <v>40662</v>
      </c>
      <c r="D1442" s="10" t="s">
        <v>564</v>
      </c>
    </row>
    <row r="1443" spans="1:4" x14ac:dyDescent="0.25">
      <c r="A1443">
        <v>4622</v>
      </c>
      <c r="B1443" s="10">
        <v>36526</v>
      </c>
      <c r="C1443" s="10">
        <v>40604</v>
      </c>
      <c r="D1443" s="10" t="s">
        <v>298</v>
      </c>
    </row>
    <row r="1444" spans="1:4" x14ac:dyDescent="0.25">
      <c r="A1444">
        <v>4626</v>
      </c>
      <c r="B1444" s="10">
        <v>36526</v>
      </c>
      <c r="C1444" s="10">
        <v>40780</v>
      </c>
      <c r="D1444" s="10" t="s">
        <v>563</v>
      </c>
    </row>
    <row r="1445" spans="1:4" x14ac:dyDescent="0.25">
      <c r="A1445">
        <v>4627</v>
      </c>
      <c r="B1445" s="10">
        <v>36526</v>
      </c>
      <c r="C1445" s="10">
        <v>40780</v>
      </c>
      <c r="D1445" s="10" t="s">
        <v>563</v>
      </c>
    </row>
    <row r="1446" spans="1:4" x14ac:dyDescent="0.25">
      <c r="A1446">
        <v>4630</v>
      </c>
      <c r="B1446" s="10">
        <v>36526</v>
      </c>
      <c r="C1446" s="10">
        <v>40606</v>
      </c>
      <c r="D1446" s="10" t="s">
        <v>298</v>
      </c>
    </row>
    <row r="1447" spans="1:4" x14ac:dyDescent="0.25">
      <c r="A1447">
        <v>4632</v>
      </c>
      <c r="B1447" s="10">
        <v>40696</v>
      </c>
      <c r="C1447" s="10">
        <v>40626</v>
      </c>
      <c r="D1447" s="10" t="s">
        <v>564</v>
      </c>
    </row>
    <row r="1448" spans="1:4" x14ac:dyDescent="0.25">
      <c r="A1448">
        <v>4636</v>
      </c>
      <c r="B1448" s="10">
        <v>36526</v>
      </c>
      <c r="C1448" s="10">
        <v>40606</v>
      </c>
      <c r="D1448" s="10" t="s">
        <v>298</v>
      </c>
    </row>
    <row r="1449" spans="1:4" x14ac:dyDescent="0.25">
      <c r="A1449">
        <v>4639</v>
      </c>
      <c r="B1449" s="10">
        <v>36526</v>
      </c>
      <c r="C1449" s="10">
        <v>40606</v>
      </c>
      <c r="D1449" s="10" t="s">
        <v>298</v>
      </c>
    </row>
    <row r="1450" spans="1:4" x14ac:dyDescent="0.25">
      <c r="A1450">
        <v>4640</v>
      </c>
      <c r="B1450" s="10">
        <v>36526</v>
      </c>
      <c r="C1450" s="10">
        <v>40606</v>
      </c>
      <c r="D1450" s="10" t="s">
        <v>298</v>
      </c>
    </row>
    <row r="1451" spans="1:4" x14ac:dyDescent="0.25">
      <c r="A1451">
        <v>4641</v>
      </c>
      <c r="B1451" s="10">
        <v>41271</v>
      </c>
      <c r="C1451" s="10">
        <v>40786</v>
      </c>
      <c r="D1451" s="10" t="s">
        <v>301</v>
      </c>
    </row>
    <row r="1452" spans="1:4" x14ac:dyDescent="0.25">
      <c r="A1452">
        <v>4642</v>
      </c>
      <c r="B1452" s="10">
        <v>40956</v>
      </c>
      <c r="C1452" s="10">
        <v>40786</v>
      </c>
      <c r="D1452" s="10" t="s">
        <v>301</v>
      </c>
    </row>
    <row r="1453" spans="1:4" x14ac:dyDescent="0.25">
      <c r="A1453">
        <v>4643</v>
      </c>
      <c r="B1453" s="10">
        <v>40957</v>
      </c>
      <c r="C1453" s="10">
        <v>40786</v>
      </c>
      <c r="D1453" s="10" t="s">
        <v>301</v>
      </c>
    </row>
    <row r="1454" spans="1:4" x14ac:dyDescent="0.25">
      <c r="A1454">
        <v>4644</v>
      </c>
      <c r="B1454" s="10">
        <v>40961</v>
      </c>
      <c r="C1454" s="10">
        <v>40786</v>
      </c>
      <c r="D1454" s="10" t="s">
        <v>301</v>
      </c>
    </row>
    <row r="1455" spans="1:4" x14ac:dyDescent="0.25">
      <c r="A1455">
        <v>4648</v>
      </c>
      <c r="B1455" s="10">
        <v>40611</v>
      </c>
      <c r="C1455" s="10">
        <v>40816</v>
      </c>
      <c r="D1455" s="10" t="s">
        <v>564</v>
      </c>
    </row>
    <row r="1456" spans="1:4" x14ac:dyDescent="0.25">
      <c r="A1456">
        <v>4651</v>
      </c>
      <c r="B1456" s="10">
        <v>40627</v>
      </c>
      <c r="C1456" s="10">
        <v>40794</v>
      </c>
      <c r="D1456" s="10" t="s">
        <v>564</v>
      </c>
    </row>
    <row r="1457" spans="1:4" x14ac:dyDescent="0.25">
      <c r="A1457">
        <v>4654</v>
      </c>
      <c r="B1457" s="10">
        <v>40616</v>
      </c>
      <c r="C1457" s="10">
        <v>40626</v>
      </c>
      <c r="D1457" s="10" t="s">
        <v>564</v>
      </c>
    </row>
    <row r="1458" spans="1:4" x14ac:dyDescent="0.25">
      <c r="A1458">
        <v>4661</v>
      </c>
      <c r="B1458" s="10">
        <v>219148</v>
      </c>
      <c r="C1458" s="10">
        <v>40618</v>
      </c>
      <c r="D1458" s="10" t="s">
        <v>298</v>
      </c>
    </row>
    <row r="1459" spans="1:4" x14ac:dyDescent="0.25">
      <c r="A1459">
        <v>4662</v>
      </c>
      <c r="B1459" s="10">
        <v>40618</v>
      </c>
      <c r="C1459" s="10">
        <v>40626</v>
      </c>
      <c r="D1459" s="10" t="s">
        <v>564</v>
      </c>
    </row>
    <row r="1460" spans="1:4" x14ac:dyDescent="0.25">
      <c r="A1460">
        <v>4671</v>
      </c>
      <c r="B1460" s="10">
        <v>36526</v>
      </c>
      <c r="C1460" s="10">
        <v>40634</v>
      </c>
      <c r="D1460" s="10" t="s">
        <v>298</v>
      </c>
    </row>
    <row r="1461" spans="1:4" x14ac:dyDescent="0.25">
      <c r="A1461">
        <v>4672</v>
      </c>
      <c r="B1461" s="10">
        <v>36526</v>
      </c>
      <c r="C1461" s="10">
        <v>40634</v>
      </c>
      <c r="D1461" s="10" t="s">
        <v>298</v>
      </c>
    </row>
    <row r="1462" spans="1:4" x14ac:dyDescent="0.25">
      <c r="A1462">
        <v>4679</v>
      </c>
      <c r="B1462" s="10">
        <v>36526</v>
      </c>
      <c r="C1462" s="10">
        <v>40623</v>
      </c>
      <c r="D1462" s="10" t="s">
        <v>298</v>
      </c>
    </row>
    <row r="1463" spans="1:4" x14ac:dyDescent="0.25">
      <c r="A1463">
        <v>4680</v>
      </c>
      <c r="B1463" s="10">
        <v>219148</v>
      </c>
      <c r="C1463" s="10">
        <v>40623</v>
      </c>
      <c r="D1463" s="10" t="s">
        <v>298</v>
      </c>
    </row>
    <row r="1464" spans="1:4" x14ac:dyDescent="0.25">
      <c r="A1464">
        <v>4681</v>
      </c>
      <c r="B1464" s="10">
        <v>40625</v>
      </c>
      <c r="C1464" s="10">
        <v>40624</v>
      </c>
      <c r="D1464" s="10" t="s">
        <v>564</v>
      </c>
    </row>
    <row r="1465" spans="1:4" x14ac:dyDescent="0.25">
      <c r="A1465">
        <v>4684</v>
      </c>
      <c r="B1465" s="10">
        <v>219148</v>
      </c>
      <c r="C1465" s="10">
        <v>40624</v>
      </c>
      <c r="D1465" s="10" t="s">
        <v>298</v>
      </c>
    </row>
    <row r="1466" spans="1:4" x14ac:dyDescent="0.25">
      <c r="A1466">
        <v>4685</v>
      </c>
      <c r="B1466" s="10">
        <v>219148</v>
      </c>
      <c r="C1466" s="10">
        <v>40624</v>
      </c>
      <c r="D1466" s="10" t="s">
        <v>298</v>
      </c>
    </row>
    <row r="1467" spans="1:4" x14ac:dyDescent="0.25">
      <c r="A1467">
        <v>4689</v>
      </c>
      <c r="B1467" s="10">
        <v>219148</v>
      </c>
      <c r="C1467" s="10">
        <v>40625</v>
      </c>
      <c r="D1467" s="10" t="s">
        <v>298</v>
      </c>
    </row>
    <row r="1468" spans="1:4" x14ac:dyDescent="0.25">
      <c r="A1468">
        <v>4690</v>
      </c>
      <c r="B1468" s="10">
        <v>219148</v>
      </c>
      <c r="C1468" s="10">
        <v>40625</v>
      </c>
      <c r="D1468" s="10" t="s">
        <v>298</v>
      </c>
    </row>
    <row r="1469" spans="1:4" x14ac:dyDescent="0.25">
      <c r="A1469">
        <v>4694</v>
      </c>
      <c r="B1469" s="10">
        <v>36526</v>
      </c>
      <c r="C1469" s="10">
        <v>40667</v>
      </c>
      <c r="D1469" s="10" t="s">
        <v>563</v>
      </c>
    </row>
    <row r="1470" spans="1:4" x14ac:dyDescent="0.25">
      <c r="A1470">
        <v>4695</v>
      </c>
      <c r="B1470" s="10">
        <v>36526</v>
      </c>
      <c r="C1470" s="10">
        <v>40667</v>
      </c>
      <c r="D1470" s="10" t="s">
        <v>563</v>
      </c>
    </row>
    <row r="1471" spans="1:4" x14ac:dyDescent="0.25">
      <c r="A1471">
        <v>4696</v>
      </c>
      <c r="B1471" s="10">
        <v>36526</v>
      </c>
      <c r="C1471" s="10">
        <v>40667</v>
      </c>
      <c r="D1471" s="10" t="s">
        <v>563</v>
      </c>
    </row>
    <row r="1472" spans="1:4" x14ac:dyDescent="0.25">
      <c r="A1472">
        <v>4697</v>
      </c>
      <c r="B1472" s="10">
        <v>36526</v>
      </c>
      <c r="C1472" s="10">
        <v>40667</v>
      </c>
      <c r="D1472" s="10" t="s">
        <v>563</v>
      </c>
    </row>
    <row r="1473" spans="1:4" x14ac:dyDescent="0.25">
      <c r="A1473">
        <v>4698</v>
      </c>
      <c r="B1473" s="10">
        <v>36526</v>
      </c>
      <c r="C1473" s="10">
        <v>40667</v>
      </c>
      <c r="D1473" s="10" t="s">
        <v>563</v>
      </c>
    </row>
    <row r="1474" spans="1:4" x14ac:dyDescent="0.25">
      <c r="A1474">
        <v>4699</v>
      </c>
      <c r="B1474" s="10">
        <v>36526</v>
      </c>
      <c r="C1474" s="10">
        <v>40667</v>
      </c>
      <c r="D1474" s="10" t="s">
        <v>563</v>
      </c>
    </row>
    <row r="1475" spans="1:4" x14ac:dyDescent="0.25">
      <c r="A1475">
        <v>4700</v>
      </c>
      <c r="B1475" s="10">
        <v>219148</v>
      </c>
      <c r="C1475" s="10">
        <v>40626</v>
      </c>
      <c r="D1475" s="10" t="s">
        <v>298</v>
      </c>
    </row>
    <row r="1476" spans="1:4" x14ac:dyDescent="0.25">
      <c r="A1476">
        <v>4701</v>
      </c>
      <c r="B1476" s="10">
        <v>219148</v>
      </c>
      <c r="C1476" s="10">
        <v>40626</v>
      </c>
      <c r="D1476" s="10" t="s">
        <v>298</v>
      </c>
    </row>
    <row r="1477" spans="1:4" x14ac:dyDescent="0.25">
      <c r="A1477">
        <v>4702</v>
      </c>
      <c r="B1477" s="10">
        <v>40653</v>
      </c>
      <c r="C1477" s="10">
        <v>40662</v>
      </c>
      <c r="D1477" s="10" t="s">
        <v>564</v>
      </c>
    </row>
    <row r="1478" spans="1:4" x14ac:dyDescent="0.25">
      <c r="A1478">
        <v>4705</v>
      </c>
      <c r="B1478" s="10">
        <v>40631</v>
      </c>
      <c r="C1478" s="10">
        <v>40633</v>
      </c>
      <c r="D1478" s="10" t="s">
        <v>564</v>
      </c>
    </row>
    <row r="1479" spans="1:4" x14ac:dyDescent="0.25">
      <c r="A1479">
        <v>4706</v>
      </c>
      <c r="B1479" s="10">
        <v>40658</v>
      </c>
      <c r="C1479" s="10">
        <v>40662</v>
      </c>
      <c r="D1479" s="10" t="s">
        <v>564</v>
      </c>
    </row>
    <row r="1480" spans="1:4" x14ac:dyDescent="0.25">
      <c r="A1480">
        <v>4708</v>
      </c>
      <c r="B1480" s="10">
        <v>36526</v>
      </c>
      <c r="C1480" s="10">
        <v>40724</v>
      </c>
      <c r="D1480" s="10" t="s">
        <v>564</v>
      </c>
    </row>
    <row r="1481" spans="1:4" x14ac:dyDescent="0.25">
      <c r="A1481">
        <v>4710</v>
      </c>
      <c r="B1481" s="10">
        <v>40630</v>
      </c>
      <c r="C1481" s="10">
        <v>40724</v>
      </c>
      <c r="D1481" s="10" t="s">
        <v>564</v>
      </c>
    </row>
    <row r="1482" spans="1:4" x14ac:dyDescent="0.25">
      <c r="A1482">
        <v>4712</v>
      </c>
      <c r="B1482" s="10">
        <v>219148</v>
      </c>
      <c r="C1482" s="10">
        <v>40627</v>
      </c>
      <c r="D1482" s="10" t="s">
        <v>298</v>
      </c>
    </row>
    <row r="1483" spans="1:4" x14ac:dyDescent="0.25">
      <c r="A1483">
        <v>4724</v>
      </c>
      <c r="B1483" s="10">
        <v>36526</v>
      </c>
      <c r="C1483" s="10">
        <v>40630</v>
      </c>
      <c r="D1483" s="10" t="s">
        <v>298</v>
      </c>
    </row>
    <row r="1484" spans="1:4" x14ac:dyDescent="0.25">
      <c r="A1484">
        <v>4725</v>
      </c>
      <c r="B1484" s="10">
        <v>36526</v>
      </c>
      <c r="C1484" s="10">
        <v>40630</v>
      </c>
      <c r="D1484" s="10" t="s">
        <v>298</v>
      </c>
    </row>
    <row r="1485" spans="1:4" x14ac:dyDescent="0.25">
      <c r="A1485">
        <v>4732</v>
      </c>
      <c r="B1485" s="10">
        <v>36526</v>
      </c>
      <c r="C1485" s="10">
        <v>40631</v>
      </c>
      <c r="D1485" s="10" t="s">
        <v>563</v>
      </c>
    </row>
    <row r="1486" spans="1:4" x14ac:dyDescent="0.25">
      <c r="A1486">
        <v>4733</v>
      </c>
      <c r="B1486" s="10">
        <v>36526</v>
      </c>
      <c r="C1486" s="10">
        <v>40631</v>
      </c>
      <c r="D1486" s="10" t="s">
        <v>563</v>
      </c>
    </row>
    <row r="1487" spans="1:4" x14ac:dyDescent="0.25">
      <c r="A1487">
        <v>4735</v>
      </c>
      <c r="B1487" s="10">
        <v>41442</v>
      </c>
      <c r="C1487" s="10">
        <v>40662</v>
      </c>
      <c r="D1487" s="10" t="s">
        <v>564</v>
      </c>
    </row>
    <row r="1488" spans="1:4" x14ac:dyDescent="0.25">
      <c r="A1488">
        <v>4736</v>
      </c>
      <c r="B1488" s="10">
        <v>36526</v>
      </c>
      <c r="C1488" s="10">
        <v>40634</v>
      </c>
      <c r="D1488" s="10" t="s">
        <v>298</v>
      </c>
    </row>
    <row r="1489" spans="1:4" x14ac:dyDescent="0.25">
      <c r="A1489">
        <v>4738</v>
      </c>
      <c r="B1489" s="10">
        <v>40633</v>
      </c>
      <c r="C1489" s="10">
        <v>40633</v>
      </c>
      <c r="D1489" s="10" t="s">
        <v>564</v>
      </c>
    </row>
    <row r="1490" spans="1:4" x14ac:dyDescent="0.25">
      <c r="A1490">
        <v>4742</v>
      </c>
      <c r="B1490" s="10">
        <v>219148</v>
      </c>
      <c r="C1490" s="10">
        <v>40633</v>
      </c>
      <c r="D1490" s="10" t="s">
        <v>298</v>
      </c>
    </row>
    <row r="1491" spans="1:4" x14ac:dyDescent="0.25">
      <c r="A1491">
        <v>4750</v>
      </c>
      <c r="B1491" s="10">
        <v>219148</v>
      </c>
      <c r="C1491" s="10">
        <v>40633</v>
      </c>
      <c r="D1491" s="10" t="s">
        <v>298</v>
      </c>
    </row>
    <row r="1492" spans="1:4" x14ac:dyDescent="0.25">
      <c r="A1492">
        <v>4751</v>
      </c>
      <c r="B1492" s="10">
        <v>219148</v>
      </c>
      <c r="C1492" s="10">
        <v>40633</v>
      </c>
      <c r="D1492" s="10" t="s">
        <v>298</v>
      </c>
    </row>
    <row r="1493" spans="1:4" x14ac:dyDescent="0.25">
      <c r="A1493">
        <v>4753</v>
      </c>
      <c r="B1493" s="10">
        <v>40650</v>
      </c>
      <c r="C1493" s="10">
        <v>40840</v>
      </c>
      <c r="D1493" s="10" t="s">
        <v>564</v>
      </c>
    </row>
    <row r="1494" spans="1:4" x14ac:dyDescent="0.25">
      <c r="A1494">
        <v>4754</v>
      </c>
      <c r="B1494" s="10">
        <v>40968</v>
      </c>
      <c r="C1494" s="10">
        <v>40840</v>
      </c>
      <c r="D1494" s="10" t="s">
        <v>301</v>
      </c>
    </row>
    <row r="1495" spans="1:4" x14ac:dyDescent="0.25">
      <c r="A1495">
        <v>4756</v>
      </c>
      <c r="B1495" s="10">
        <v>40968</v>
      </c>
      <c r="C1495" s="10">
        <v>40840</v>
      </c>
      <c r="D1495" s="10" t="s">
        <v>301</v>
      </c>
    </row>
    <row r="1496" spans="1:4" x14ac:dyDescent="0.25">
      <c r="A1496">
        <v>4757</v>
      </c>
      <c r="B1496" s="10">
        <v>40967</v>
      </c>
      <c r="C1496" s="10">
        <v>40786</v>
      </c>
      <c r="D1496" s="10" t="s">
        <v>301</v>
      </c>
    </row>
    <row r="1497" spans="1:4" x14ac:dyDescent="0.25">
      <c r="A1497">
        <v>4758</v>
      </c>
      <c r="B1497" s="10">
        <v>36526</v>
      </c>
      <c r="C1497" s="10">
        <v>40724</v>
      </c>
      <c r="D1497" s="10" t="s">
        <v>564</v>
      </c>
    </row>
    <row r="1498" spans="1:4" x14ac:dyDescent="0.25">
      <c r="A1498">
        <v>4764</v>
      </c>
      <c r="B1498" s="10">
        <v>36526</v>
      </c>
      <c r="C1498" s="10">
        <v>40634</v>
      </c>
      <c r="D1498" s="10" t="s">
        <v>298</v>
      </c>
    </row>
    <row r="1499" spans="1:4" x14ac:dyDescent="0.25">
      <c r="A1499">
        <v>4765</v>
      </c>
      <c r="B1499" s="10">
        <v>36526</v>
      </c>
      <c r="C1499" s="10">
        <v>40634</v>
      </c>
      <c r="D1499" s="10" t="s">
        <v>298</v>
      </c>
    </row>
    <row r="1500" spans="1:4" x14ac:dyDescent="0.25">
      <c r="A1500">
        <v>4767</v>
      </c>
      <c r="B1500" s="10">
        <v>36526</v>
      </c>
      <c r="C1500" s="10">
        <v>40634</v>
      </c>
      <c r="D1500" s="10" t="s">
        <v>298</v>
      </c>
    </row>
    <row r="1501" spans="1:4" x14ac:dyDescent="0.25">
      <c r="A1501">
        <v>4768</v>
      </c>
      <c r="B1501" s="10">
        <v>36526</v>
      </c>
      <c r="C1501" s="10">
        <v>40655</v>
      </c>
      <c r="D1501" s="10" t="s">
        <v>298</v>
      </c>
    </row>
    <row r="1502" spans="1:4" x14ac:dyDescent="0.25">
      <c r="A1502">
        <v>4770</v>
      </c>
      <c r="B1502" s="10">
        <v>36526</v>
      </c>
      <c r="C1502" s="10">
        <v>40648</v>
      </c>
      <c r="D1502" s="10" t="s">
        <v>298</v>
      </c>
    </row>
    <row r="1503" spans="1:4" x14ac:dyDescent="0.25">
      <c r="A1503">
        <v>4771</v>
      </c>
      <c r="B1503" s="10">
        <v>36526</v>
      </c>
      <c r="C1503" s="10">
        <v>40640</v>
      </c>
      <c r="D1503" s="10" t="s">
        <v>298</v>
      </c>
    </row>
    <row r="1504" spans="1:4" x14ac:dyDescent="0.25">
      <c r="A1504">
        <v>4772</v>
      </c>
      <c r="B1504" s="10">
        <v>36526</v>
      </c>
      <c r="C1504" s="10">
        <v>40654</v>
      </c>
      <c r="D1504" s="10" t="s">
        <v>298</v>
      </c>
    </row>
    <row r="1505" spans="1:4" x14ac:dyDescent="0.25">
      <c r="A1505">
        <v>4773</v>
      </c>
      <c r="B1505" s="10">
        <v>36526</v>
      </c>
      <c r="C1505" s="10">
        <v>40640</v>
      </c>
      <c r="D1505" s="10" t="s">
        <v>298</v>
      </c>
    </row>
    <row r="1506" spans="1:4" x14ac:dyDescent="0.25">
      <c r="A1506">
        <v>4781</v>
      </c>
      <c r="B1506" s="10">
        <v>219148</v>
      </c>
      <c r="C1506" s="10">
        <v>40638</v>
      </c>
      <c r="D1506" s="10" t="s">
        <v>298</v>
      </c>
    </row>
    <row r="1507" spans="1:4" x14ac:dyDescent="0.25">
      <c r="A1507">
        <v>4782</v>
      </c>
      <c r="B1507" s="10">
        <v>36526</v>
      </c>
      <c r="C1507" s="10">
        <v>40639</v>
      </c>
      <c r="D1507" s="10" t="s">
        <v>298</v>
      </c>
    </row>
    <row r="1508" spans="1:4" x14ac:dyDescent="0.25">
      <c r="A1508">
        <v>4783</v>
      </c>
      <c r="B1508" s="10">
        <v>36526</v>
      </c>
      <c r="C1508" s="10">
        <v>40640</v>
      </c>
      <c r="D1508" s="10" t="s">
        <v>298</v>
      </c>
    </row>
    <row r="1509" spans="1:4" x14ac:dyDescent="0.25">
      <c r="A1509">
        <v>4784</v>
      </c>
      <c r="B1509" s="10">
        <v>219148</v>
      </c>
      <c r="C1509" s="10">
        <v>40638</v>
      </c>
      <c r="D1509" s="10" t="s">
        <v>298</v>
      </c>
    </row>
    <row r="1510" spans="1:4" x14ac:dyDescent="0.25">
      <c r="A1510">
        <v>4789</v>
      </c>
      <c r="B1510" s="10">
        <v>36526</v>
      </c>
      <c r="C1510" s="10">
        <v>40639</v>
      </c>
      <c r="D1510" s="10" t="s">
        <v>298</v>
      </c>
    </row>
    <row r="1511" spans="1:4" x14ac:dyDescent="0.25">
      <c r="A1511">
        <v>4790</v>
      </c>
      <c r="B1511" s="10">
        <v>219148</v>
      </c>
      <c r="C1511" s="10">
        <v>40639</v>
      </c>
      <c r="D1511" s="10" t="s">
        <v>298</v>
      </c>
    </row>
    <row r="1512" spans="1:4" x14ac:dyDescent="0.25">
      <c r="A1512">
        <v>4793</v>
      </c>
      <c r="B1512" s="10">
        <v>219148</v>
      </c>
      <c r="C1512" s="10">
        <v>40640</v>
      </c>
      <c r="D1512" s="10" t="s">
        <v>298</v>
      </c>
    </row>
    <row r="1513" spans="1:4" x14ac:dyDescent="0.25">
      <c r="A1513">
        <v>4797</v>
      </c>
      <c r="B1513" s="10">
        <v>219148</v>
      </c>
      <c r="C1513" s="10">
        <v>40640</v>
      </c>
      <c r="D1513" s="10" t="s">
        <v>298</v>
      </c>
    </row>
    <row r="1514" spans="1:4" x14ac:dyDescent="0.25">
      <c r="A1514">
        <v>4800</v>
      </c>
      <c r="B1514" s="10">
        <v>219148</v>
      </c>
      <c r="C1514" s="10">
        <v>40640</v>
      </c>
      <c r="D1514" s="10" t="s">
        <v>298</v>
      </c>
    </row>
    <row r="1515" spans="1:4" x14ac:dyDescent="0.25">
      <c r="A1515">
        <v>4801</v>
      </c>
      <c r="B1515" s="10">
        <v>219148</v>
      </c>
      <c r="C1515" s="10">
        <v>40640</v>
      </c>
      <c r="D1515" s="10" t="s">
        <v>298</v>
      </c>
    </row>
    <row r="1516" spans="1:4" x14ac:dyDescent="0.25">
      <c r="A1516">
        <v>4803</v>
      </c>
      <c r="B1516" s="10">
        <v>219148</v>
      </c>
      <c r="C1516" s="10">
        <v>40641</v>
      </c>
      <c r="D1516" s="10" t="s">
        <v>298</v>
      </c>
    </row>
    <row r="1517" spans="1:4" x14ac:dyDescent="0.25">
      <c r="A1517">
        <v>4804</v>
      </c>
      <c r="B1517" s="10">
        <v>36526</v>
      </c>
      <c r="C1517" s="10">
        <v>40641</v>
      </c>
      <c r="D1517" s="10" t="s">
        <v>298</v>
      </c>
    </row>
    <row r="1518" spans="1:4" x14ac:dyDescent="0.25">
      <c r="A1518">
        <v>4808</v>
      </c>
      <c r="B1518" s="10">
        <v>40704</v>
      </c>
      <c r="C1518" s="10">
        <v>40753</v>
      </c>
      <c r="D1518" s="10" t="s">
        <v>564</v>
      </c>
    </row>
    <row r="1519" spans="1:4" x14ac:dyDescent="0.25">
      <c r="A1519">
        <v>4809</v>
      </c>
      <c r="B1519" s="10">
        <v>40704</v>
      </c>
      <c r="C1519" s="10">
        <v>40753</v>
      </c>
      <c r="D1519" s="10" t="s">
        <v>564</v>
      </c>
    </row>
    <row r="1520" spans="1:4" x14ac:dyDescent="0.25">
      <c r="A1520">
        <v>4816</v>
      </c>
      <c r="B1520" s="10">
        <v>219148</v>
      </c>
      <c r="C1520" s="10">
        <v>40644</v>
      </c>
      <c r="D1520" s="10" t="s">
        <v>298</v>
      </c>
    </row>
    <row r="1521" spans="1:4" x14ac:dyDescent="0.25">
      <c r="A1521">
        <v>4817</v>
      </c>
      <c r="B1521" s="10">
        <v>219148</v>
      </c>
      <c r="C1521" s="10">
        <v>40644</v>
      </c>
      <c r="D1521" s="10" t="s">
        <v>298</v>
      </c>
    </row>
    <row r="1522" spans="1:4" x14ac:dyDescent="0.25">
      <c r="A1522">
        <v>4818</v>
      </c>
      <c r="B1522" s="10">
        <v>219148</v>
      </c>
      <c r="C1522" s="10">
        <v>40644</v>
      </c>
      <c r="D1522" s="10" t="s">
        <v>298</v>
      </c>
    </row>
    <row r="1523" spans="1:4" x14ac:dyDescent="0.25">
      <c r="A1523">
        <v>4821</v>
      </c>
      <c r="B1523" s="10">
        <v>219148</v>
      </c>
      <c r="C1523" s="10">
        <v>40646</v>
      </c>
      <c r="D1523" s="10" t="s">
        <v>298</v>
      </c>
    </row>
    <row r="1524" spans="1:4" x14ac:dyDescent="0.25">
      <c r="A1524">
        <v>4822</v>
      </c>
      <c r="B1524" s="10">
        <v>219148</v>
      </c>
      <c r="C1524" s="10">
        <v>40646</v>
      </c>
      <c r="D1524" s="10" t="s">
        <v>298</v>
      </c>
    </row>
    <row r="1525" spans="1:4" x14ac:dyDescent="0.25">
      <c r="A1525">
        <v>4823</v>
      </c>
      <c r="B1525" s="10">
        <v>40653</v>
      </c>
      <c r="C1525" s="10">
        <v>40662</v>
      </c>
      <c r="D1525" s="10" t="s">
        <v>564</v>
      </c>
    </row>
    <row r="1526" spans="1:4" x14ac:dyDescent="0.25">
      <c r="A1526">
        <v>4824</v>
      </c>
      <c r="B1526" s="10">
        <v>40653</v>
      </c>
      <c r="C1526" s="10">
        <v>40662</v>
      </c>
      <c r="D1526" s="10" t="s">
        <v>564</v>
      </c>
    </row>
    <row r="1527" spans="1:4" x14ac:dyDescent="0.25">
      <c r="A1527">
        <v>4825</v>
      </c>
      <c r="B1527" s="10">
        <v>40653</v>
      </c>
      <c r="C1527" s="10">
        <v>40662</v>
      </c>
      <c r="D1527" s="10" t="s">
        <v>564</v>
      </c>
    </row>
    <row r="1528" spans="1:4" x14ac:dyDescent="0.25">
      <c r="A1528">
        <v>4826</v>
      </c>
      <c r="B1528" s="10">
        <v>40653</v>
      </c>
      <c r="C1528" s="10">
        <v>40662</v>
      </c>
      <c r="D1528" s="10" t="s">
        <v>564</v>
      </c>
    </row>
    <row r="1529" spans="1:4" x14ac:dyDescent="0.25">
      <c r="A1529">
        <v>4827</v>
      </c>
      <c r="B1529" s="10">
        <v>40653</v>
      </c>
      <c r="C1529" s="10">
        <v>40662</v>
      </c>
      <c r="D1529" s="10" t="s">
        <v>564</v>
      </c>
    </row>
    <row r="1530" spans="1:4" x14ac:dyDescent="0.25">
      <c r="A1530">
        <v>4828</v>
      </c>
      <c r="B1530" s="10">
        <v>40653</v>
      </c>
      <c r="C1530" s="10">
        <v>40662</v>
      </c>
      <c r="D1530" s="10" t="s">
        <v>564</v>
      </c>
    </row>
    <row r="1531" spans="1:4" x14ac:dyDescent="0.25">
      <c r="A1531">
        <v>4829</v>
      </c>
      <c r="B1531" s="10">
        <v>40646</v>
      </c>
      <c r="C1531" s="10">
        <v>40646</v>
      </c>
      <c r="D1531" s="10" t="s">
        <v>302</v>
      </c>
    </row>
    <row r="1532" spans="1:4" x14ac:dyDescent="0.25">
      <c r="A1532">
        <v>4831</v>
      </c>
      <c r="B1532" s="10">
        <v>219148</v>
      </c>
      <c r="C1532" s="10">
        <v>40647</v>
      </c>
      <c r="D1532" s="10" t="s">
        <v>298</v>
      </c>
    </row>
    <row r="1533" spans="1:4" x14ac:dyDescent="0.25">
      <c r="A1533">
        <v>4835</v>
      </c>
      <c r="B1533" s="10">
        <v>40647</v>
      </c>
      <c r="C1533" s="10">
        <v>40724</v>
      </c>
      <c r="D1533" s="10" t="s">
        <v>564</v>
      </c>
    </row>
    <row r="1534" spans="1:4" x14ac:dyDescent="0.25">
      <c r="A1534">
        <v>4836</v>
      </c>
      <c r="B1534" s="10">
        <v>36526</v>
      </c>
      <c r="C1534" s="10">
        <v>40666</v>
      </c>
      <c r="D1534" s="10" t="s">
        <v>298</v>
      </c>
    </row>
    <row r="1535" spans="1:4" x14ac:dyDescent="0.25">
      <c r="A1535">
        <v>4840</v>
      </c>
      <c r="B1535" s="10">
        <v>219148</v>
      </c>
      <c r="C1535" s="10">
        <v>40647</v>
      </c>
      <c r="D1535" s="10" t="s">
        <v>298</v>
      </c>
    </row>
    <row r="1536" spans="1:4" x14ac:dyDescent="0.25">
      <c r="A1536">
        <v>4841</v>
      </c>
      <c r="B1536" s="10">
        <v>219148</v>
      </c>
      <c r="C1536" s="10">
        <v>40647</v>
      </c>
      <c r="D1536" s="10" t="s">
        <v>298</v>
      </c>
    </row>
    <row r="1537" spans="1:4" x14ac:dyDescent="0.25">
      <c r="A1537">
        <v>4845</v>
      </c>
      <c r="B1537" s="10">
        <v>219148</v>
      </c>
      <c r="C1537" s="10">
        <v>40648</v>
      </c>
      <c r="D1537" s="10" t="s">
        <v>298</v>
      </c>
    </row>
    <row r="1538" spans="1:4" x14ac:dyDescent="0.25">
      <c r="A1538">
        <v>4846</v>
      </c>
      <c r="B1538" s="10">
        <v>40658</v>
      </c>
      <c r="C1538" s="10">
        <v>40662</v>
      </c>
      <c r="D1538" s="10" t="s">
        <v>564</v>
      </c>
    </row>
    <row r="1539" spans="1:4" x14ac:dyDescent="0.25">
      <c r="A1539">
        <v>4847</v>
      </c>
      <c r="B1539" s="10">
        <v>40648</v>
      </c>
      <c r="C1539" s="10">
        <v>40662</v>
      </c>
      <c r="D1539" s="10" t="s">
        <v>564</v>
      </c>
    </row>
    <row r="1540" spans="1:4" x14ac:dyDescent="0.25">
      <c r="A1540">
        <v>4848</v>
      </c>
      <c r="B1540" s="10">
        <v>219148</v>
      </c>
      <c r="C1540" s="10">
        <v>40648</v>
      </c>
      <c r="D1540" s="10" t="s">
        <v>298</v>
      </c>
    </row>
    <row r="1541" spans="1:4" x14ac:dyDescent="0.25">
      <c r="A1541">
        <v>4849</v>
      </c>
      <c r="B1541" s="10">
        <v>219148</v>
      </c>
      <c r="C1541" s="10">
        <v>40668</v>
      </c>
      <c r="D1541" s="10" t="s">
        <v>298</v>
      </c>
    </row>
    <row r="1542" spans="1:4" x14ac:dyDescent="0.25">
      <c r="A1542">
        <v>4851</v>
      </c>
      <c r="B1542" s="10">
        <v>219148</v>
      </c>
      <c r="C1542" s="10">
        <v>40648</v>
      </c>
      <c r="D1542" s="10" t="s">
        <v>298</v>
      </c>
    </row>
    <row r="1543" spans="1:4" x14ac:dyDescent="0.25">
      <c r="A1543">
        <v>4852</v>
      </c>
      <c r="B1543" s="10">
        <v>219148</v>
      </c>
      <c r="C1543" s="10">
        <v>40648</v>
      </c>
      <c r="D1543" s="10" t="s">
        <v>298</v>
      </c>
    </row>
    <row r="1544" spans="1:4" x14ac:dyDescent="0.25">
      <c r="A1544">
        <v>4853</v>
      </c>
      <c r="B1544" s="10">
        <v>219148</v>
      </c>
      <c r="C1544" s="10">
        <v>40648</v>
      </c>
      <c r="D1544" s="10" t="s">
        <v>298</v>
      </c>
    </row>
    <row r="1545" spans="1:4" x14ac:dyDescent="0.25">
      <c r="A1545">
        <v>4854</v>
      </c>
      <c r="B1545" s="10">
        <v>40680</v>
      </c>
      <c r="C1545" s="10">
        <v>40662</v>
      </c>
      <c r="D1545" s="10" t="s">
        <v>564</v>
      </c>
    </row>
    <row r="1546" spans="1:4" x14ac:dyDescent="0.25">
      <c r="A1546">
        <v>4856</v>
      </c>
      <c r="B1546" s="10">
        <v>40704</v>
      </c>
      <c r="C1546" s="10">
        <v>40753</v>
      </c>
      <c r="D1546" s="10" t="s">
        <v>564</v>
      </c>
    </row>
    <row r="1547" spans="1:4" x14ac:dyDescent="0.25">
      <c r="A1547">
        <v>4857</v>
      </c>
      <c r="B1547" s="10">
        <v>219148</v>
      </c>
      <c r="C1547" s="10">
        <v>40651</v>
      </c>
      <c r="D1547" s="10" t="s">
        <v>298</v>
      </c>
    </row>
    <row r="1548" spans="1:4" x14ac:dyDescent="0.25">
      <c r="A1548">
        <v>4858</v>
      </c>
      <c r="B1548" s="10">
        <v>36526</v>
      </c>
      <c r="C1548" s="10">
        <v>40658</v>
      </c>
      <c r="D1548" s="10" t="s">
        <v>298</v>
      </c>
    </row>
    <row r="1549" spans="1:4" x14ac:dyDescent="0.25">
      <c r="A1549">
        <v>4862</v>
      </c>
      <c r="B1549" s="10">
        <v>219148</v>
      </c>
      <c r="C1549" s="10">
        <v>40651</v>
      </c>
      <c r="D1549" s="10" t="s">
        <v>298</v>
      </c>
    </row>
    <row r="1550" spans="1:4" x14ac:dyDescent="0.25">
      <c r="A1550">
        <v>4863</v>
      </c>
      <c r="B1550" s="10">
        <v>40712</v>
      </c>
      <c r="C1550" s="10">
        <v>40662</v>
      </c>
      <c r="D1550" s="10" t="s">
        <v>564</v>
      </c>
    </row>
    <row r="1551" spans="1:4" x14ac:dyDescent="0.25">
      <c r="A1551">
        <v>4864</v>
      </c>
      <c r="B1551" s="10">
        <v>40658</v>
      </c>
      <c r="C1551" s="10">
        <v>40856</v>
      </c>
      <c r="D1551" s="10" t="s">
        <v>564</v>
      </c>
    </row>
    <row r="1552" spans="1:4" x14ac:dyDescent="0.25">
      <c r="A1552">
        <v>4872</v>
      </c>
      <c r="B1552" s="10">
        <v>219148</v>
      </c>
      <c r="C1552" s="10">
        <v>40653</v>
      </c>
      <c r="D1552" s="10" t="s">
        <v>298</v>
      </c>
    </row>
    <row r="1553" spans="1:4" x14ac:dyDescent="0.25">
      <c r="A1553">
        <v>4873</v>
      </c>
      <c r="B1553" s="10">
        <v>219148</v>
      </c>
      <c r="C1553" s="10">
        <v>40653</v>
      </c>
      <c r="D1553" s="10" t="s">
        <v>298</v>
      </c>
    </row>
    <row r="1554" spans="1:4" x14ac:dyDescent="0.25">
      <c r="A1554">
        <v>4874</v>
      </c>
      <c r="B1554" s="10">
        <v>219148</v>
      </c>
      <c r="C1554" s="10">
        <v>40653</v>
      </c>
      <c r="D1554" s="10" t="s">
        <v>298</v>
      </c>
    </row>
    <row r="1555" spans="1:4" x14ac:dyDescent="0.25">
      <c r="A1555">
        <v>4875</v>
      </c>
      <c r="B1555" s="10">
        <v>219148</v>
      </c>
      <c r="C1555" s="10">
        <v>40653</v>
      </c>
      <c r="D1555" s="10" t="s">
        <v>298</v>
      </c>
    </row>
    <row r="1556" spans="1:4" x14ac:dyDescent="0.25">
      <c r="A1556">
        <v>4876</v>
      </c>
      <c r="B1556" s="10">
        <v>219148</v>
      </c>
      <c r="C1556" s="10">
        <v>40653</v>
      </c>
      <c r="D1556" s="10" t="s">
        <v>298</v>
      </c>
    </row>
    <row r="1557" spans="1:4" x14ac:dyDescent="0.25">
      <c r="A1557">
        <v>4877</v>
      </c>
      <c r="B1557" s="10">
        <v>219148</v>
      </c>
      <c r="C1557" s="10">
        <v>40653</v>
      </c>
      <c r="D1557" s="10" t="s">
        <v>298</v>
      </c>
    </row>
    <row r="1558" spans="1:4" x14ac:dyDescent="0.25">
      <c r="A1558">
        <v>4878</v>
      </c>
      <c r="B1558" s="10">
        <v>40744</v>
      </c>
      <c r="C1558" s="10">
        <v>40753</v>
      </c>
      <c r="D1558" s="10" t="s">
        <v>298</v>
      </c>
    </row>
    <row r="1559" spans="1:4" x14ac:dyDescent="0.25">
      <c r="A1559">
        <v>4880</v>
      </c>
      <c r="B1559" s="10">
        <v>40653</v>
      </c>
      <c r="C1559" s="10">
        <v>40662</v>
      </c>
      <c r="D1559" s="10" t="s">
        <v>564</v>
      </c>
    </row>
    <row r="1560" spans="1:4" x14ac:dyDescent="0.25">
      <c r="A1560">
        <v>4881</v>
      </c>
      <c r="B1560" s="10">
        <v>219148</v>
      </c>
      <c r="C1560" s="10">
        <v>40654</v>
      </c>
      <c r="D1560" s="10" t="s">
        <v>298</v>
      </c>
    </row>
    <row r="1561" spans="1:4" x14ac:dyDescent="0.25">
      <c r="A1561">
        <v>4882</v>
      </c>
      <c r="B1561" s="10">
        <v>40700</v>
      </c>
      <c r="C1561" s="10">
        <v>40724</v>
      </c>
      <c r="D1561" s="10" t="s">
        <v>298</v>
      </c>
    </row>
    <row r="1562" spans="1:4" x14ac:dyDescent="0.25">
      <c r="A1562">
        <v>4883</v>
      </c>
      <c r="B1562" s="10">
        <v>219148</v>
      </c>
      <c r="C1562" s="10">
        <v>40654</v>
      </c>
      <c r="D1562" s="10" t="s">
        <v>298</v>
      </c>
    </row>
    <row r="1563" spans="1:4" x14ac:dyDescent="0.25">
      <c r="A1563">
        <v>4884</v>
      </c>
      <c r="B1563" s="10">
        <v>219148</v>
      </c>
      <c r="C1563" s="10">
        <v>40654</v>
      </c>
      <c r="D1563" s="10" t="s">
        <v>298</v>
      </c>
    </row>
    <row r="1564" spans="1:4" x14ac:dyDescent="0.25">
      <c r="A1564">
        <v>4885</v>
      </c>
      <c r="B1564" s="10">
        <v>219148</v>
      </c>
      <c r="C1564" s="10">
        <v>40654</v>
      </c>
      <c r="D1564" s="10" t="s">
        <v>298</v>
      </c>
    </row>
    <row r="1565" spans="1:4" x14ac:dyDescent="0.25">
      <c r="A1565">
        <v>4886</v>
      </c>
      <c r="B1565" s="10">
        <v>36526</v>
      </c>
      <c r="C1565" s="10">
        <v>40654</v>
      </c>
      <c r="D1565" s="10" t="s">
        <v>298</v>
      </c>
    </row>
    <row r="1566" spans="1:4" x14ac:dyDescent="0.25">
      <c r="A1566">
        <v>4887</v>
      </c>
      <c r="B1566" s="10">
        <v>219148</v>
      </c>
      <c r="C1566" s="10">
        <v>40654</v>
      </c>
      <c r="D1566" s="10" t="s">
        <v>298</v>
      </c>
    </row>
    <row r="1567" spans="1:4" x14ac:dyDescent="0.25">
      <c r="A1567">
        <v>4888</v>
      </c>
      <c r="B1567" s="10">
        <v>36526</v>
      </c>
      <c r="C1567" s="10">
        <v>40654</v>
      </c>
      <c r="D1567" s="10" t="s">
        <v>298</v>
      </c>
    </row>
    <row r="1568" spans="1:4" x14ac:dyDescent="0.25">
      <c r="A1568">
        <v>4889</v>
      </c>
      <c r="B1568" s="10">
        <v>40968</v>
      </c>
      <c r="C1568" s="10">
        <v>40786</v>
      </c>
      <c r="D1568" s="10" t="s">
        <v>301</v>
      </c>
    </row>
    <row r="1569" spans="1:4" x14ac:dyDescent="0.25">
      <c r="A1569">
        <v>4890</v>
      </c>
      <c r="B1569" s="10">
        <v>36526</v>
      </c>
      <c r="C1569" s="10">
        <v>40654</v>
      </c>
      <c r="D1569" s="10" t="s">
        <v>298</v>
      </c>
    </row>
    <row r="1570" spans="1:4" x14ac:dyDescent="0.25">
      <c r="A1570">
        <v>4891</v>
      </c>
      <c r="B1570" s="10">
        <v>219148</v>
      </c>
      <c r="C1570" s="10">
        <v>40654</v>
      </c>
      <c r="D1570" s="10" t="s">
        <v>298</v>
      </c>
    </row>
    <row r="1571" spans="1:4" x14ac:dyDescent="0.25">
      <c r="A1571">
        <v>4892</v>
      </c>
      <c r="B1571" s="10">
        <v>40745</v>
      </c>
      <c r="C1571" s="10">
        <v>40753</v>
      </c>
      <c r="D1571" s="10" t="s">
        <v>298</v>
      </c>
    </row>
    <row r="1572" spans="1:4" x14ac:dyDescent="0.25">
      <c r="A1572">
        <v>4897</v>
      </c>
      <c r="B1572" s="10">
        <v>219148</v>
      </c>
      <c r="C1572" s="10">
        <v>40655</v>
      </c>
      <c r="D1572" s="10" t="s">
        <v>298</v>
      </c>
    </row>
    <row r="1573" spans="1:4" x14ac:dyDescent="0.25">
      <c r="A1573">
        <v>4898</v>
      </c>
      <c r="B1573" s="10">
        <v>219148</v>
      </c>
      <c r="C1573" s="10">
        <v>40655</v>
      </c>
      <c r="D1573" s="10" t="s">
        <v>298</v>
      </c>
    </row>
    <row r="1574" spans="1:4" x14ac:dyDescent="0.25">
      <c r="A1574">
        <v>4899</v>
      </c>
      <c r="B1574" s="10">
        <v>219148</v>
      </c>
      <c r="C1574" s="10">
        <v>40655</v>
      </c>
      <c r="D1574" s="10" t="s">
        <v>298</v>
      </c>
    </row>
    <row r="1575" spans="1:4" x14ac:dyDescent="0.25">
      <c r="A1575">
        <v>4900</v>
      </c>
      <c r="B1575" s="10">
        <v>219148</v>
      </c>
      <c r="C1575" s="10">
        <v>40655</v>
      </c>
      <c r="D1575" s="10" t="s">
        <v>298</v>
      </c>
    </row>
    <row r="1576" spans="1:4" x14ac:dyDescent="0.25">
      <c r="A1576">
        <v>4901</v>
      </c>
      <c r="B1576" s="10">
        <v>219148</v>
      </c>
      <c r="C1576" s="10">
        <v>40655</v>
      </c>
      <c r="D1576" s="10" t="s">
        <v>298</v>
      </c>
    </row>
    <row r="1577" spans="1:4" x14ac:dyDescent="0.25">
      <c r="A1577">
        <v>4903</v>
      </c>
      <c r="B1577" s="10">
        <v>219148</v>
      </c>
      <c r="C1577" s="10">
        <v>40655</v>
      </c>
      <c r="D1577" s="10" t="s">
        <v>298</v>
      </c>
    </row>
    <row r="1578" spans="1:4" x14ac:dyDescent="0.25">
      <c r="A1578">
        <v>4904</v>
      </c>
      <c r="B1578" s="10">
        <v>219148</v>
      </c>
      <c r="C1578" s="10">
        <v>40655</v>
      </c>
      <c r="D1578" s="10" t="s">
        <v>298</v>
      </c>
    </row>
    <row r="1579" spans="1:4" x14ac:dyDescent="0.25">
      <c r="A1579">
        <v>4905</v>
      </c>
      <c r="B1579" s="10">
        <v>219148</v>
      </c>
      <c r="C1579" s="10">
        <v>40655</v>
      </c>
      <c r="D1579" s="10" t="s">
        <v>298</v>
      </c>
    </row>
    <row r="1580" spans="1:4" x14ac:dyDescent="0.25">
      <c r="A1580">
        <v>4907</v>
      </c>
      <c r="B1580" s="10">
        <v>40686</v>
      </c>
      <c r="C1580" s="10">
        <v>40753</v>
      </c>
      <c r="D1580" s="10" t="s">
        <v>564</v>
      </c>
    </row>
    <row r="1581" spans="1:4" x14ac:dyDescent="0.25">
      <c r="A1581">
        <v>4909</v>
      </c>
      <c r="B1581" s="10">
        <v>36526</v>
      </c>
      <c r="C1581" s="10">
        <v>40724</v>
      </c>
      <c r="D1581" s="10" t="s">
        <v>564</v>
      </c>
    </row>
    <row r="1582" spans="1:4" x14ac:dyDescent="0.25">
      <c r="A1582">
        <v>4910</v>
      </c>
      <c r="B1582" s="10">
        <v>40661</v>
      </c>
      <c r="C1582" s="10">
        <v>40816</v>
      </c>
      <c r="D1582" s="10" t="s">
        <v>564</v>
      </c>
    </row>
    <row r="1583" spans="1:4" x14ac:dyDescent="0.25">
      <c r="A1583">
        <v>4912</v>
      </c>
      <c r="B1583" s="10">
        <v>219148</v>
      </c>
      <c r="C1583" s="10">
        <v>40658</v>
      </c>
      <c r="D1583" s="10" t="s">
        <v>298</v>
      </c>
    </row>
    <row r="1584" spans="1:4" x14ac:dyDescent="0.25">
      <c r="A1584">
        <v>4919</v>
      </c>
      <c r="B1584" s="10">
        <v>219148</v>
      </c>
      <c r="C1584" s="10">
        <v>40658</v>
      </c>
      <c r="D1584" s="10" t="s">
        <v>298</v>
      </c>
    </row>
    <row r="1585" spans="1:4" x14ac:dyDescent="0.25">
      <c r="A1585">
        <v>4928</v>
      </c>
      <c r="B1585" s="10">
        <v>219148</v>
      </c>
      <c r="C1585" s="10">
        <v>40660</v>
      </c>
      <c r="D1585" s="10" t="s">
        <v>298</v>
      </c>
    </row>
    <row r="1586" spans="1:4" x14ac:dyDescent="0.25">
      <c r="A1586">
        <v>4929</v>
      </c>
      <c r="B1586" s="10">
        <v>219148</v>
      </c>
      <c r="C1586" s="10">
        <v>40660</v>
      </c>
      <c r="D1586" s="10" t="s">
        <v>298</v>
      </c>
    </row>
    <row r="1587" spans="1:4" x14ac:dyDescent="0.25">
      <c r="A1587">
        <v>4937</v>
      </c>
      <c r="B1587" s="10">
        <v>219148</v>
      </c>
      <c r="C1587" s="10">
        <v>40662</v>
      </c>
      <c r="D1587" s="10" t="s">
        <v>298</v>
      </c>
    </row>
    <row r="1588" spans="1:4" x14ac:dyDescent="0.25">
      <c r="A1588">
        <v>4940</v>
      </c>
      <c r="B1588" s="10">
        <v>219148</v>
      </c>
      <c r="C1588" s="10">
        <v>40662</v>
      </c>
      <c r="D1588" s="10" t="s">
        <v>298</v>
      </c>
    </row>
    <row r="1589" spans="1:4" x14ac:dyDescent="0.25">
      <c r="A1589">
        <v>4945</v>
      </c>
      <c r="B1589" s="10">
        <v>219148</v>
      </c>
      <c r="C1589" s="10">
        <v>40662</v>
      </c>
      <c r="D1589" s="10" t="s">
        <v>298</v>
      </c>
    </row>
    <row r="1590" spans="1:4" x14ac:dyDescent="0.25">
      <c r="A1590">
        <v>4946</v>
      </c>
      <c r="B1590" s="10">
        <v>219148</v>
      </c>
      <c r="C1590" s="10">
        <v>40662</v>
      </c>
      <c r="D1590" s="10" t="s">
        <v>298</v>
      </c>
    </row>
    <row r="1591" spans="1:4" x14ac:dyDescent="0.25">
      <c r="A1591">
        <v>4947</v>
      </c>
      <c r="B1591" s="10">
        <v>219148</v>
      </c>
      <c r="C1591" s="10">
        <v>40662</v>
      </c>
      <c r="D1591" s="10" t="s">
        <v>298</v>
      </c>
    </row>
    <row r="1592" spans="1:4" x14ac:dyDescent="0.25">
      <c r="A1592">
        <v>4948</v>
      </c>
      <c r="B1592" s="10">
        <v>40661</v>
      </c>
      <c r="C1592" s="10">
        <v>40753</v>
      </c>
      <c r="D1592" s="10" t="s">
        <v>564</v>
      </c>
    </row>
    <row r="1593" spans="1:4" x14ac:dyDescent="0.25">
      <c r="A1593">
        <v>4957</v>
      </c>
      <c r="B1593" s="10">
        <v>219148</v>
      </c>
      <c r="C1593" s="10">
        <v>40667</v>
      </c>
      <c r="D1593" s="10" t="s">
        <v>298</v>
      </c>
    </row>
    <row r="1594" spans="1:4" x14ac:dyDescent="0.25">
      <c r="A1594">
        <v>4959</v>
      </c>
      <c r="B1594" s="10">
        <v>219148</v>
      </c>
      <c r="C1594" s="10">
        <v>40668</v>
      </c>
      <c r="D1594" s="10" t="s">
        <v>298</v>
      </c>
    </row>
    <row r="1595" spans="1:4" x14ac:dyDescent="0.25">
      <c r="A1595">
        <v>4964</v>
      </c>
      <c r="B1595" s="10">
        <v>36526</v>
      </c>
      <c r="C1595" s="10">
        <v>40668</v>
      </c>
      <c r="D1595" s="10" t="s">
        <v>563</v>
      </c>
    </row>
    <row r="1596" spans="1:4" x14ac:dyDescent="0.25">
      <c r="A1596">
        <v>4965</v>
      </c>
      <c r="B1596" s="10">
        <v>36526</v>
      </c>
      <c r="C1596" s="10">
        <v>40669</v>
      </c>
      <c r="D1596" s="10" t="s">
        <v>298</v>
      </c>
    </row>
    <row r="1597" spans="1:4" x14ac:dyDescent="0.25">
      <c r="A1597">
        <v>4966</v>
      </c>
      <c r="B1597" s="10">
        <v>36526</v>
      </c>
      <c r="C1597" s="10">
        <v>40724</v>
      </c>
      <c r="D1597" s="10" t="s">
        <v>564</v>
      </c>
    </row>
    <row r="1598" spans="1:4" x14ac:dyDescent="0.25">
      <c r="A1598">
        <v>4967</v>
      </c>
      <c r="B1598" s="10">
        <v>36526</v>
      </c>
      <c r="C1598" s="10">
        <v>40724</v>
      </c>
      <c r="D1598" s="10" t="s">
        <v>564</v>
      </c>
    </row>
    <row r="1599" spans="1:4" x14ac:dyDescent="0.25">
      <c r="A1599">
        <v>4968</v>
      </c>
      <c r="B1599" s="10">
        <v>40739</v>
      </c>
      <c r="C1599" s="10">
        <v>40869</v>
      </c>
      <c r="D1599" s="10" t="s">
        <v>296</v>
      </c>
    </row>
    <row r="1600" spans="1:4" x14ac:dyDescent="0.25">
      <c r="A1600">
        <v>4970</v>
      </c>
      <c r="B1600" s="10">
        <v>36526</v>
      </c>
      <c r="C1600" s="10">
        <v>40669</v>
      </c>
      <c r="D1600" s="10" t="s">
        <v>298</v>
      </c>
    </row>
    <row r="1601" spans="1:4" x14ac:dyDescent="0.25">
      <c r="A1601">
        <v>4972</v>
      </c>
      <c r="B1601" s="10">
        <v>36526</v>
      </c>
      <c r="C1601" s="10">
        <v>40669</v>
      </c>
      <c r="D1601" s="10" t="s">
        <v>298</v>
      </c>
    </row>
    <row r="1602" spans="1:4" x14ac:dyDescent="0.25">
      <c r="A1602">
        <v>4974</v>
      </c>
      <c r="B1602" s="10">
        <v>219148</v>
      </c>
      <c r="C1602" s="10">
        <v>40669</v>
      </c>
      <c r="D1602" s="10" t="s">
        <v>298</v>
      </c>
    </row>
    <row r="1603" spans="1:4" x14ac:dyDescent="0.25">
      <c r="A1603">
        <v>4975</v>
      </c>
      <c r="B1603" s="10">
        <v>219148</v>
      </c>
      <c r="C1603" s="10">
        <v>40669</v>
      </c>
      <c r="D1603" s="10" t="s">
        <v>298</v>
      </c>
    </row>
    <row r="1604" spans="1:4" x14ac:dyDescent="0.25">
      <c r="A1604">
        <v>4976</v>
      </c>
      <c r="B1604" s="10">
        <v>36526</v>
      </c>
      <c r="C1604" s="10">
        <v>40673</v>
      </c>
      <c r="D1604" s="10" t="s">
        <v>298</v>
      </c>
    </row>
    <row r="1605" spans="1:4" x14ac:dyDescent="0.25">
      <c r="A1605">
        <v>4977</v>
      </c>
      <c r="B1605" s="10">
        <v>36526</v>
      </c>
      <c r="C1605" s="10">
        <v>40687</v>
      </c>
      <c r="D1605" s="10" t="s">
        <v>298</v>
      </c>
    </row>
    <row r="1606" spans="1:4" x14ac:dyDescent="0.25">
      <c r="A1606">
        <v>4978</v>
      </c>
      <c r="B1606" s="10">
        <v>36526</v>
      </c>
      <c r="C1606" s="10">
        <v>40674</v>
      </c>
      <c r="D1606" s="10" t="s">
        <v>298</v>
      </c>
    </row>
    <row r="1607" spans="1:4" x14ac:dyDescent="0.25">
      <c r="A1607">
        <v>4979</v>
      </c>
      <c r="B1607" s="10">
        <v>36526</v>
      </c>
      <c r="C1607" s="10">
        <v>40674</v>
      </c>
      <c r="D1607" s="10" t="s">
        <v>298</v>
      </c>
    </row>
    <row r="1608" spans="1:4" x14ac:dyDescent="0.25">
      <c r="A1608">
        <v>4980</v>
      </c>
      <c r="B1608" s="10">
        <v>36526</v>
      </c>
      <c r="C1608" s="10">
        <v>40695</v>
      </c>
      <c r="D1608" s="10" t="s">
        <v>298</v>
      </c>
    </row>
    <row r="1609" spans="1:4" x14ac:dyDescent="0.25">
      <c r="A1609">
        <v>4984</v>
      </c>
      <c r="B1609" s="10">
        <v>219148</v>
      </c>
      <c r="C1609" s="10">
        <v>40674</v>
      </c>
      <c r="D1609" s="10" t="s">
        <v>298</v>
      </c>
    </row>
    <row r="1610" spans="1:4" x14ac:dyDescent="0.25">
      <c r="A1610">
        <v>4985</v>
      </c>
      <c r="B1610" s="10">
        <v>36526</v>
      </c>
      <c r="C1610" s="10">
        <v>40675</v>
      </c>
      <c r="D1610" s="10" t="s">
        <v>298</v>
      </c>
    </row>
    <row r="1611" spans="1:4" x14ac:dyDescent="0.25">
      <c r="A1611">
        <v>4990</v>
      </c>
      <c r="B1611" s="10">
        <v>36526</v>
      </c>
      <c r="C1611" s="10">
        <v>40753</v>
      </c>
      <c r="D1611" s="10" t="s">
        <v>564</v>
      </c>
    </row>
    <row r="1612" spans="1:4" x14ac:dyDescent="0.25">
      <c r="A1612">
        <v>4991</v>
      </c>
      <c r="B1612" s="10">
        <v>36526</v>
      </c>
      <c r="C1612" s="10">
        <v>40694</v>
      </c>
      <c r="D1612" s="10" t="s">
        <v>564</v>
      </c>
    </row>
    <row r="1613" spans="1:4" x14ac:dyDescent="0.25">
      <c r="A1613">
        <v>4992</v>
      </c>
      <c r="B1613" s="10">
        <v>36526</v>
      </c>
      <c r="C1613" s="10">
        <v>40694</v>
      </c>
      <c r="D1613" s="10" t="s">
        <v>564</v>
      </c>
    </row>
    <row r="1614" spans="1:4" x14ac:dyDescent="0.25">
      <c r="A1614">
        <v>4996</v>
      </c>
      <c r="B1614" s="10">
        <v>219148</v>
      </c>
      <c r="C1614" s="10">
        <v>40676</v>
      </c>
      <c r="D1614" s="10" t="s">
        <v>298</v>
      </c>
    </row>
    <row r="1615" spans="1:4" x14ac:dyDescent="0.25">
      <c r="A1615">
        <v>4997</v>
      </c>
      <c r="B1615" s="10">
        <v>219148</v>
      </c>
      <c r="C1615" s="10">
        <v>40676</v>
      </c>
      <c r="D1615" s="10" t="s">
        <v>298</v>
      </c>
    </row>
    <row r="1616" spans="1:4" x14ac:dyDescent="0.25">
      <c r="A1616">
        <v>4998</v>
      </c>
      <c r="B1616" s="10">
        <v>219148</v>
      </c>
      <c r="C1616" s="10">
        <v>40676</v>
      </c>
      <c r="D1616" s="10" t="s">
        <v>298</v>
      </c>
    </row>
    <row r="1617" spans="1:4" x14ac:dyDescent="0.25">
      <c r="A1617">
        <v>4999</v>
      </c>
      <c r="B1617" s="10">
        <v>219148</v>
      </c>
      <c r="C1617" s="10">
        <v>40676</v>
      </c>
      <c r="D1617" s="10" t="s">
        <v>298</v>
      </c>
    </row>
    <row r="1618" spans="1:4" x14ac:dyDescent="0.25">
      <c r="A1618">
        <v>5000</v>
      </c>
      <c r="B1618" s="10">
        <v>219148</v>
      </c>
      <c r="C1618" s="10">
        <v>40676</v>
      </c>
      <c r="D1618" s="10" t="s">
        <v>298</v>
      </c>
    </row>
    <row r="1619" spans="1:4" x14ac:dyDescent="0.25">
      <c r="A1619">
        <v>5002</v>
      </c>
      <c r="B1619" s="10">
        <v>219148</v>
      </c>
      <c r="C1619" s="10">
        <v>40676</v>
      </c>
      <c r="D1619" s="10" t="s">
        <v>298</v>
      </c>
    </row>
    <row r="1620" spans="1:4" x14ac:dyDescent="0.25">
      <c r="A1620">
        <v>5003</v>
      </c>
      <c r="B1620" s="10">
        <v>219148</v>
      </c>
      <c r="C1620" s="10">
        <v>40676</v>
      </c>
      <c r="D1620" s="10" t="s">
        <v>298</v>
      </c>
    </row>
    <row r="1621" spans="1:4" x14ac:dyDescent="0.25">
      <c r="A1621">
        <v>5004</v>
      </c>
      <c r="B1621" s="10">
        <v>219148</v>
      </c>
      <c r="C1621" s="10">
        <v>40679</v>
      </c>
      <c r="D1621" s="10" t="s">
        <v>298</v>
      </c>
    </row>
    <row r="1622" spans="1:4" x14ac:dyDescent="0.25">
      <c r="A1622">
        <v>5006</v>
      </c>
      <c r="B1622" s="10">
        <v>36526</v>
      </c>
      <c r="C1622" s="10">
        <v>40696</v>
      </c>
      <c r="D1622" s="10" t="s">
        <v>298</v>
      </c>
    </row>
    <row r="1623" spans="1:4" x14ac:dyDescent="0.25">
      <c r="A1623">
        <v>5007</v>
      </c>
      <c r="B1623" s="10">
        <v>219148</v>
      </c>
      <c r="C1623" s="10">
        <v>40679</v>
      </c>
      <c r="D1623" s="10" t="s">
        <v>298</v>
      </c>
    </row>
    <row r="1624" spans="1:4" x14ac:dyDescent="0.25">
      <c r="A1624">
        <v>5008</v>
      </c>
      <c r="B1624" s="10">
        <v>219148</v>
      </c>
      <c r="C1624" s="10">
        <v>40679</v>
      </c>
      <c r="D1624" s="10" t="s">
        <v>298</v>
      </c>
    </row>
    <row r="1625" spans="1:4" x14ac:dyDescent="0.25">
      <c r="A1625">
        <v>5009</v>
      </c>
      <c r="B1625" s="10">
        <v>219148</v>
      </c>
      <c r="C1625" s="10">
        <v>40679</v>
      </c>
      <c r="D1625" s="10" t="s">
        <v>298</v>
      </c>
    </row>
    <row r="1626" spans="1:4" x14ac:dyDescent="0.25">
      <c r="A1626">
        <v>5010</v>
      </c>
      <c r="B1626" s="10">
        <v>219148</v>
      </c>
      <c r="C1626" s="10">
        <v>40679</v>
      </c>
      <c r="D1626" s="10" t="s">
        <v>298</v>
      </c>
    </row>
    <row r="1627" spans="1:4" x14ac:dyDescent="0.25">
      <c r="A1627">
        <v>5011</v>
      </c>
      <c r="B1627" s="10">
        <v>219148</v>
      </c>
      <c r="C1627" s="10">
        <v>40679</v>
      </c>
      <c r="D1627" s="10" t="s">
        <v>298</v>
      </c>
    </row>
    <row r="1628" spans="1:4" x14ac:dyDescent="0.25">
      <c r="A1628">
        <v>5014</v>
      </c>
      <c r="B1628" s="10">
        <v>219148</v>
      </c>
      <c r="C1628" s="10">
        <v>40679</v>
      </c>
      <c r="D1628" s="10" t="s">
        <v>298</v>
      </c>
    </row>
    <row r="1629" spans="1:4" x14ac:dyDescent="0.25">
      <c r="A1629">
        <v>5015</v>
      </c>
      <c r="B1629" s="10">
        <v>219148</v>
      </c>
      <c r="C1629" s="10">
        <v>40679</v>
      </c>
      <c r="D1629" s="10" t="s">
        <v>298</v>
      </c>
    </row>
    <row r="1630" spans="1:4" x14ac:dyDescent="0.25">
      <c r="A1630">
        <v>5016</v>
      </c>
      <c r="B1630" s="10">
        <v>219148</v>
      </c>
      <c r="C1630" s="10">
        <v>40679</v>
      </c>
      <c r="D1630" s="10" t="s">
        <v>298</v>
      </c>
    </row>
    <row r="1631" spans="1:4" x14ac:dyDescent="0.25">
      <c r="A1631">
        <v>5017</v>
      </c>
      <c r="B1631" s="10">
        <v>219148</v>
      </c>
      <c r="C1631" s="10">
        <v>40679</v>
      </c>
      <c r="D1631" s="10" t="s">
        <v>298</v>
      </c>
    </row>
    <row r="1632" spans="1:4" x14ac:dyDescent="0.25">
      <c r="A1632">
        <v>5018</v>
      </c>
      <c r="B1632" s="10">
        <v>36526</v>
      </c>
      <c r="C1632" s="10">
        <v>40679</v>
      </c>
      <c r="D1632" s="10" t="s">
        <v>563</v>
      </c>
    </row>
    <row r="1633" spans="1:4" x14ac:dyDescent="0.25">
      <c r="A1633">
        <v>5019</v>
      </c>
      <c r="B1633" s="10">
        <v>36526</v>
      </c>
      <c r="C1633" s="10">
        <v>40679</v>
      </c>
      <c r="D1633" s="10" t="s">
        <v>563</v>
      </c>
    </row>
    <row r="1634" spans="1:4" x14ac:dyDescent="0.25">
      <c r="A1634">
        <v>5020</v>
      </c>
      <c r="B1634" s="10">
        <v>36526</v>
      </c>
      <c r="C1634" s="10">
        <v>40679</v>
      </c>
      <c r="D1634" s="10" t="s">
        <v>563</v>
      </c>
    </row>
    <row r="1635" spans="1:4" x14ac:dyDescent="0.25">
      <c r="A1635">
        <v>5021</v>
      </c>
      <c r="B1635" s="10">
        <v>36526</v>
      </c>
      <c r="C1635" s="10">
        <v>40679</v>
      </c>
      <c r="D1635" s="10" t="s">
        <v>563</v>
      </c>
    </row>
    <row r="1636" spans="1:4" x14ac:dyDescent="0.25">
      <c r="A1636">
        <v>5022</v>
      </c>
      <c r="B1636" s="10">
        <v>219148</v>
      </c>
      <c r="C1636" s="10">
        <v>40679</v>
      </c>
      <c r="D1636" s="10" t="s">
        <v>298</v>
      </c>
    </row>
    <row r="1637" spans="1:4" x14ac:dyDescent="0.25">
      <c r="A1637">
        <v>5023</v>
      </c>
      <c r="B1637" s="10">
        <v>36526</v>
      </c>
      <c r="C1637" s="10">
        <v>40680</v>
      </c>
      <c r="D1637" s="10" t="s">
        <v>298</v>
      </c>
    </row>
    <row r="1638" spans="1:4" x14ac:dyDescent="0.25">
      <c r="A1638">
        <v>5024</v>
      </c>
      <c r="B1638" s="10">
        <v>36526</v>
      </c>
      <c r="C1638" s="10">
        <v>40680</v>
      </c>
      <c r="D1638" s="10" t="s">
        <v>298</v>
      </c>
    </row>
    <row r="1639" spans="1:4" x14ac:dyDescent="0.25">
      <c r="A1639">
        <v>5025</v>
      </c>
      <c r="B1639" s="10">
        <v>36526</v>
      </c>
      <c r="C1639" s="10">
        <v>40680</v>
      </c>
      <c r="D1639" s="10" t="s">
        <v>298</v>
      </c>
    </row>
    <row r="1640" spans="1:4" x14ac:dyDescent="0.25">
      <c r="A1640">
        <v>5028</v>
      </c>
      <c r="B1640" s="10">
        <v>219148</v>
      </c>
      <c r="C1640" s="10">
        <v>40680</v>
      </c>
      <c r="D1640" s="10" t="s">
        <v>298</v>
      </c>
    </row>
    <row r="1641" spans="1:4" x14ac:dyDescent="0.25">
      <c r="A1641">
        <v>5029</v>
      </c>
      <c r="B1641" s="10">
        <v>219148</v>
      </c>
      <c r="C1641" s="10">
        <v>40680</v>
      </c>
      <c r="D1641" s="10" t="s">
        <v>298</v>
      </c>
    </row>
    <row r="1642" spans="1:4" x14ac:dyDescent="0.25">
      <c r="A1642">
        <v>5030</v>
      </c>
      <c r="B1642" s="10">
        <v>219148</v>
      </c>
      <c r="C1642" s="10">
        <v>40680</v>
      </c>
      <c r="D1642" s="10" t="s">
        <v>298</v>
      </c>
    </row>
    <row r="1643" spans="1:4" x14ac:dyDescent="0.25">
      <c r="A1643">
        <v>5031</v>
      </c>
      <c r="B1643" s="10">
        <v>219148</v>
      </c>
      <c r="C1643" s="10">
        <v>40680</v>
      </c>
      <c r="D1643" s="10" t="s">
        <v>298</v>
      </c>
    </row>
    <row r="1644" spans="1:4" x14ac:dyDescent="0.25">
      <c r="A1644">
        <v>5032</v>
      </c>
      <c r="B1644" s="10">
        <v>219148</v>
      </c>
      <c r="C1644" s="10">
        <v>40680</v>
      </c>
      <c r="D1644" s="10" t="s">
        <v>298</v>
      </c>
    </row>
    <row r="1645" spans="1:4" x14ac:dyDescent="0.25">
      <c r="A1645">
        <v>5033</v>
      </c>
      <c r="B1645" s="10">
        <v>219148</v>
      </c>
      <c r="C1645" s="10">
        <v>40680</v>
      </c>
      <c r="D1645" s="10" t="s">
        <v>298</v>
      </c>
    </row>
    <row r="1646" spans="1:4" x14ac:dyDescent="0.25">
      <c r="A1646">
        <v>5034</v>
      </c>
      <c r="B1646" s="10">
        <v>219148</v>
      </c>
      <c r="C1646" s="10">
        <v>40680</v>
      </c>
      <c r="D1646" s="10" t="s">
        <v>298</v>
      </c>
    </row>
    <row r="1647" spans="1:4" x14ac:dyDescent="0.25">
      <c r="A1647">
        <v>5035</v>
      </c>
      <c r="B1647" s="10">
        <v>219148</v>
      </c>
      <c r="C1647" s="10">
        <v>40680</v>
      </c>
      <c r="D1647" s="10" t="s">
        <v>298</v>
      </c>
    </row>
    <row r="1648" spans="1:4" x14ac:dyDescent="0.25">
      <c r="A1648">
        <v>5036</v>
      </c>
      <c r="B1648" s="10">
        <v>219148</v>
      </c>
      <c r="C1648" s="10">
        <v>40680</v>
      </c>
      <c r="D1648" s="10" t="s">
        <v>298</v>
      </c>
    </row>
    <row r="1649" spans="1:4" x14ac:dyDescent="0.25">
      <c r="A1649">
        <v>5037</v>
      </c>
      <c r="B1649" s="10">
        <v>36526</v>
      </c>
      <c r="C1649" s="10">
        <v>40681</v>
      </c>
      <c r="D1649" s="10" t="s">
        <v>298</v>
      </c>
    </row>
    <row r="1650" spans="1:4" x14ac:dyDescent="0.25">
      <c r="A1650">
        <v>5038</v>
      </c>
      <c r="B1650" s="10">
        <v>40724</v>
      </c>
      <c r="C1650" s="10">
        <v>40724</v>
      </c>
      <c r="D1650" s="10" t="s">
        <v>564</v>
      </c>
    </row>
    <row r="1651" spans="1:4" x14ac:dyDescent="0.25">
      <c r="A1651">
        <v>5042</v>
      </c>
      <c r="B1651" s="10">
        <v>219148</v>
      </c>
      <c r="C1651" s="10">
        <v>40694</v>
      </c>
      <c r="D1651" s="10" t="s">
        <v>298</v>
      </c>
    </row>
    <row r="1652" spans="1:4" x14ac:dyDescent="0.25">
      <c r="A1652">
        <v>5045</v>
      </c>
      <c r="B1652" s="10">
        <v>219148</v>
      </c>
      <c r="C1652" s="10">
        <v>40681</v>
      </c>
      <c r="D1652" s="10" t="s">
        <v>298</v>
      </c>
    </row>
    <row r="1653" spans="1:4" x14ac:dyDescent="0.25">
      <c r="A1653">
        <v>5046</v>
      </c>
      <c r="B1653" s="10">
        <v>219148</v>
      </c>
      <c r="C1653" s="10">
        <v>40681</v>
      </c>
      <c r="D1653" s="10" t="s">
        <v>298</v>
      </c>
    </row>
    <row r="1654" spans="1:4" x14ac:dyDescent="0.25">
      <c r="A1654">
        <v>5047</v>
      </c>
      <c r="B1654" s="10">
        <v>219148</v>
      </c>
      <c r="C1654" s="10">
        <v>40681</v>
      </c>
      <c r="D1654" s="10" t="s">
        <v>298</v>
      </c>
    </row>
    <row r="1655" spans="1:4" x14ac:dyDescent="0.25">
      <c r="A1655">
        <v>5048</v>
      </c>
      <c r="B1655" s="10">
        <v>219148</v>
      </c>
      <c r="C1655" s="10">
        <v>40681</v>
      </c>
      <c r="D1655" s="10" t="s">
        <v>298</v>
      </c>
    </row>
    <row r="1656" spans="1:4" x14ac:dyDescent="0.25">
      <c r="A1656">
        <v>5049</v>
      </c>
      <c r="B1656" s="10">
        <v>36526</v>
      </c>
      <c r="C1656" s="10">
        <v>40682</v>
      </c>
      <c r="D1656" s="10" t="s">
        <v>298</v>
      </c>
    </row>
    <row r="1657" spans="1:4" x14ac:dyDescent="0.25">
      <c r="A1657">
        <v>5050</v>
      </c>
      <c r="B1657" s="10">
        <v>36526</v>
      </c>
      <c r="C1657" s="10">
        <v>40682</v>
      </c>
      <c r="D1657" s="10" t="s">
        <v>298</v>
      </c>
    </row>
    <row r="1658" spans="1:4" x14ac:dyDescent="0.25">
      <c r="A1658">
        <v>5052</v>
      </c>
      <c r="B1658" s="10">
        <v>219148</v>
      </c>
      <c r="C1658" s="10">
        <v>40694</v>
      </c>
      <c r="D1658" s="10" t="s">
        <v>298</v>
      </c>
    </row>
    <row r="1659" spans="1:4" x14ac:dyDescent="0.25">
      <c r="A1659">
        <v>5053</v>
      </c>
      <c r="B1659" s="10">
        <v>36526</v>
      </c>
      <c r="C1659" s="10">
        <v>40682</v>
      </c>
      <c r="D1659" s="10" t="s">
        <v>563</v>
      </c>
    </row>
    <row r="1660" spans="1:4" x14ac:dyDescent="0.25">
      <c r="A1660">
        <v>5056</v>
      </c>
      <c r="B1660" s="10">
        <v>219148</v>
      </c>
      <c r="C1660" s="10">
        <v>40682</v>
      </c>
      <c r="D1660" s="10" t="s">
        <v>298</v>
      </c>
    </row>
    <row r="1661" spans="1:4" x14ac:dyDescent="0.25">
      <c r="A1661">
        <v>5057</v>
      </c>
      <c r="B1661" s="10">
        <v>219148</v>
      </c>
      <c r="C1661" s="10">
        <v>40682</v>
      </c>
      <c r="D1661" s="10" t="s">
        <v>298</v>
      </c>
    </row>
    <row r="1662" spans="1:4" x14ac:dyDescent="0.25">
      <c r="A1662">
        <v>5058</v>
      </c>
      <c r="B1662" s="10">
        <v>219148</v>
      </c>
      <c r="C1662" s="10">
        <v>40682</v>
      </c>
      <c r="D1662" s="10" t="s">
        <v>298</v>
      </c>
    </row>
    <row r="1663" spans="1:4" x14ac:dyDescent="0.25">
      <c r="A1663">
        <v>5059</v>
      </c>
      <c r="B1663" s="10">
        <v>219148</v>
      </c>
      <c r="C1663" s="10">
        <v>40682</v>
      </c>
      <c r="D1663" s="10" t="s">
        <v>298</v>
      </c>
    </row>
    <row r="1664" spans="1:4" x14ac:dyDescent="0.25">
      <c r="A1664">
        <v>5060</v>
      </c>
      <c r="B1664" s="10">
        <v>219148</v>
      </c>
      <c r="C1664" s="10">
        <v>40682</v>
      </c>
      <c r="D1664" s="10" t="s">
        <v>298</v>
      </c>
    </row>
    <row r="1665" spans="1:4" x14ac:dyDescent="0.25">
      <c r="A1665">
        <v>5062</v>
      </c>
      <c r="B1665" s="10">
        <v>219148</v>
      </c>
      <c r="C1665" s="10">
        <v>40683</v>
      </c>
      <c r="D1665" s="10" t="s">
        <v>298</v>
      </c>
    </row>
    <row r="1666" spans="1:4" x14ac:dyDescent="0.25">
      <c r="A1666">
        <v>5063</v>
      </c>
      <c r="B1666" s="10">
        <v>219148</v>
      </c>
      <c r="C1666" s="10">
        <v>40683</v>
      </c>
      <c r="D1666" s="10" t="s">
        <v>298</v>
      </c>
    </row>
    <row r="1667" spans="1:4" x14ac:dyDescent="0.25">
      <c r="A1667">
        <v>5064</v>
      </c>
      <c r="B1667" s="10">
        <v>219148</v>
      </c>
      <c r="C1667" s="10">
        <v>40683</v>
      </c>
      <c r="D1667" s="10" t="s">
        <v>298</v>
      </c>
    </row>
    <row r="1668" spans="1:4" x14ac:dyDescent="0.25">
      <c r="A1668">
        <v>5065</v>
      </c>
      <c r="B1668" s="10">
        <v>219148</v>
      </c>
      <c r="C1668" s="10">
        <v>40683</v>
      </c>
      <c r="D1668" s="10" t="s">
        <v>298</v>
      </c>
    </row>
    <row r="1669" spans="1:4" x14ac:dyDescent="0.25">
      <c r="A1669">
        <v>5066</v>
      </c>
      <c r="B1669" s="10">
        <v>219148</v>
      </c>
      <c r="C1669" s="10">
        <v>40683</v>
      </c>
      <c r="D1669" s="10" t="s">
        <v>298</v>
      </c>
    </row>
    <row r="1670" spans="1:4" x14ac:dyDescent="0.25">
      <c r="A1670">
        <v>5067</v>
      </c>
      <c r="B1670" s="10">
        <v>219148</v>
      </c>
      <c r="C1670" s="10">
        <v>40683</v>
      </c>
      <c r="D1670" s="10" t="s">
        <v>298</v>
      </c>
    </row>
    <row r="1671" spans="1:4" x14ac:dyDescent="0.25">
      <c r="A1671">
        <v>5068</v>
      </c>
      <c r="B1671" s="10">
        <v>219148</v>
      </c>
      <c r="C1671" s="10">
        <v>40683</v>
      </c>
      <c r="D1671" s="10" t="s">
        <v>298</v>
      </c>
    </row>
    <row r="1672" spans="1:4" x14ac:dyDescent="0.25">
      <c r="A1672">
        <v>5069</v>
      </c>
      <c r="B1672" s="10">
        <v>219148</v>
      </c>
      <c r="C1672" s="10">
        <v>40683</v>
      </c>
      <c r="D1672" s="10" t="s">
        <v>298</v>
      </c>
    </row>
    <row r="1673" spans="1:4" x14ac:dyDescent="0.25">
      <c r="A1673">
        <v>5070</v>
      </c>
      <c r="B1673" s="10">
        <v>219148</v>
      </c>
      <c r="C1673" s="10">
        <v>40683</v>
      </c>
      <c r="D1673" s="10" t="s">
        <v>298</v>
      </c>
    </row>
    <row r="1674" spans="1:4" x14ac:dyDescent="0.25">
      <c r="A1674">
        <v>5071</v>
      </c>
      <c r="B1674" s="10">
        <v>219148</v>
      </c>
      <c r="C1674" s="10">
        <v>40683</v>
      </c>
      <c r="D1674" s="10" t="s">
        <v>298</v>
      </c>
    </row>
    <row r="1675" spans="1:4" x14ac:dyDescent="0.25">
      <c r="A1675">
        <v>5072</v>
      </c>
      <c r="B1675" s="10">
        <v>219148</v>
      </c>
      <c r="C1675" s="10">
        <v>40683</v>
      </c>
      <c r="D1675" s="10" t="s">
        <v>298</v>
      </c>
    </row>
    <row r="1676" spans="1:4" x14ac:dyDescent="0.25">
      <c r="A1676">
        <v>5073</v>
      </c>
      <c r="B1676" s="10">
        <v>219148</v>
      </c>
      <c r="C1676" s="10">
        <v>40683</v>
      </c>
      <c r="D1676" s="10" t="s">
        <v>298</v>
      </c>
    </row>
    <row r="1677" spans="1:4" x14ac:dyDescent="0.25">
      <c r="A1677">
        <v>5074</v>
      </c>
      <c r="B1677" s="10">
        <v>219148</v>
      </c>
      <c r="C1677" s="10">
        <v>40686</v>
      </c>
      <c r="D1677" s="10" t="s">
        <v>298</v>
      </c>
    </row>
    <row r="1678" spans="1:4" x14ac:dyDescent="0.25">
      <c r="A1678">
        <v>5075</v>
      </c>
      <c r="B1678" s="10">
        <v>219148</v>
      </c>
      <c r="C1678" s="10">
        <v>40686</v>
      </c>
      <c r="D1678" s="10" t="s">
        <v>298</v>
      </c>
    </row>
    <row r="1679" spans="1:4" x14ac:dyDescent="0.25">
      <c r="A1679">
        <v>5077</v>
      </c>
      <c r="B1679" s="10">
        <v>219148</v>
      </c>
      <c r="C1679" s="10">
        <v>40686</v>
      </c>
      <c r="D1679" s="10" t="s">
        <v>298</v>
      </c>
    </row>
    <row r="1680" spans="1:4" x14ac:dyDescent="0.25">
      <c r="A1680">
        <v>5078</v>
      </c>
      <c r="B1680" s="10">
        <v>219148</v>
      </c>
      <c r="C1680" s="10">
        <v>40686</v>
      </c>
      <c r="D1680" s="10" t="s">
        <v>298</v>
      </c>
    </row>
    <row r="1681" spans="1:4" x14ac:dyDescent="0.25">
      <c r="A1681">
        <v>5079</v>
      </c>
      <c r="B1681" s="10">
        <v>219148</v>
      </c>
      <c r="C1681" s="10">
        <v>40686</v>
      </c>
      <c r="D1681" s="10" t="s">
        <v>298</v>
      </c>
    </row>
    <row r="1682" spans="1:4" x14ac:dyDescent="0.25">
      <c r="A1682">
        <v>5080</v>
      </c>
      <c r="B1682" s="10">
        <v>219148</v>
      </c>
      <c r="C1682" s="10">
        <v>40686</v>
      </c>
      <c r="D1682" s="10" t="s">
        <v>298</v>
      </c>
    </row>
    <row r="1683" spans="1:4" x14ac:dyDescent="0.25">
      <c r="A1683">
        <v>5081</v>
      </c>
      <c r="B1683" s="10">
        <v>219148</v>
      </c>
      <c r="C1683" s="10">
        <v>40686</v>
      </c>
      <c r="D1683" s="10" t="s">
        <v>298</v>
      </c>
    </row>
    <row r="1684" spans="1:4" x14ac:dyDescent="0.25">
      <c r="A1684">
        <v>5082</v>
      </c>
      <c r="B1684" s="10">
        <v>219148</v>
      </c>
      <c r="C1684" s="10">
        <v>40686</v>
      </c>
      <c r="D1684" s="10" t="s">
        <v>298</v>
      </c>
    </row>
    <row r="1685" spans="1:4" x14ac:dyDescent="0.25">
      <c r="A1685">
        <v>5083</v>
      </c>
      <c r="B1685" s="10">
        <v>219148</v>
      </c>
      <c r="C1685" s="10">
        <v>40686</v>
      </c>
      <c r="D1685" s="10" t="s">
        <v>298</v>
      </c>
    </row>
    <row r="1686" spans="1:4" x14ac:dyDescent="0.25">
      <c r="A1686">
        <v>5084</v>
      </c>
      <c r="B1686" s="10">
        <v>219148</v>
      </c>
      <c r="C1686" s="10">
        <v>40686</v>
      </c>
      <c r="D1686" s="10" t="s">
        <v>298</v>
      </c>
    </row>
    <row r="1687" spans="1:4" x14ac:dyDescent="0.25">
      <c r="A1687">
        <v>5085</v>
      </c>
      <c r="B1687" s="10">
        <v>219148</v>
      </c>
      <c r="C1687" s="10">
        <v>40686</v>
      </c>
      <c r="D1687" s="10" t="s">
        <v>298</v>
      </c>
    </row>
    <row r="1688" spans="1:4" x14ac:dyDescent="0.25">
      <c r="A1688">
        <v>5086</v>
      </c>
      <c r="B1688" s="10">
        <v>219148</v>
      </c>
      <c r="C1688" s="10">
        <v>40686</v>
      </c>
      <c r="D1688" s="10" t="s">
        <v>298</v>
      </c>
    </row>
    <row r="1689" spans="1:4" x14ac:dyDescent="0.25">
      <c r="A1689">
        <v>5087</v>
      </c>
      <c r="B1689" s="10">
        <v>219148</v>
      </c>
      <c r="C1689" s="10">
        <v>40686</v>
      </c>
      <c r="D1689" s="10" t="s">
        <v>298</v>
      </c>
    </row>
    <row r="1690" spans="1:4" x14ac:dyDescent="0.25">
      <c r="A1690">
        <v>5088</v>
      </c>
      <c r="B1690" s="10">
        <v>219148</v>
      </c>
      <c r="C1690" s="10">
        <v>40686</v>
      </c>
      <c r="D1690" s="10" t="s">
        <v>298</v>
      </c>
    </row>
    <row r="1691" spans="1:4" x14ac:dyDescent="0.25">
      <c r="A1691">
        <v>5089</v>
      </c>
      <c r="B1691" s="10">
        <v>219148</v>
      </c>
      <c r="C1691" s="10">
        <v>40687</v>
      </c>
      <c r="D1691" s="10" t="s">
        <v>298</v>
      </c>
    </row>
    <row r="1692" spans="1:4" x14ac:dyDescent="0.25">
      <c r="A1692">
        <v>5090</v>
      </c>
      <c r="B1692" s="10">
        <v>219148</v>
      </c>
      <c r="C1692" s="10">
        <v>40687</v>
      </c>
      <c r="D1692" s="10" t="s">
        <v>298</v>
      </c>
    </row>
    <row r="1693" spans="1:4" x14ac:dyDescent="0.25">
      <c r="A1693">
        <v>5091</v>
      </c>
      <c r="B1693" s="10">
        <v>219148</v>
      </c>
      <c r="C1693" s="10">
        <v>40687</v>
      </c>
      <c r="D1693" s="10" t="s">
        <v>298</v>
      </c>
    </row>
    <row r="1694" spans="1:4" x14ac:dyDescent="0.25">
      <c r="A1694">
        <v>5092</v>
      </c>
      <c r="B1694" s="10">
        <v>219148</v>
      </c>
      <c r="C1694" s="10">
        <v>40687</v>
      </c>
      <c r="D1694" s="10" t="s">
        <v>298</v>
      </c>
    </row>
    <row r="1695" spans="1:4" x14ac:dyDescent="0.25">
      <c r="A1695">
        <v>5093</v>
      </c>
      <c r="B1695" s="10">
        <v>219148</v>
      </c>
      <c r="C1695" s="10">
        <v>40687</v>
      </c>
      <c r="D1695" s="10" t="s">
        <v>298</v>
      </c>
    </row>
    <row r="1696" spans="1:4" x14ac:dyDescent="0.25">
      <c r="A1696">
        <v>5094</v>
      </c>
      <c r="B1696" s="10">
        <v>219148</v>
      </c>
      <c r="C1696" s="10">
        <v>40687</v>
      </c>
      <c r="D1696" s="10" t="s">
        <v>298</v>
      </c>
    </row>
    <row r="1697" spans="1:4" x14ac:dyDescent="0.25">
      <c r="A1697">
        <v>5095</v>
      </c>
      <c r="B1697" s="10">
        <v>219148</v>
      </c>
      <c r="C1697" s="10">
        <v>40687</v>
      </c>
      <c r="D1697" s="10" t="s">
        <v>298</v>
      </c>
    </row>
    <row r="1698" spans="1:4" x14ac:dyDescent="0.25">
      <c r="A1698">
        <v>5096</v>
      </c>
      <c r="B1698" s="10">
        <v>219148</v>
      </c>
      <c r="C1698" s="10">
        <v>40687</v>
      </c>
      <c r="D1698" s="10" t="s">
        <v>298</v>
      </c>
    </row>
    <row r="1699" spans="1:4" x14ac:dyDescent="0.25">
      <c r="A1699">
        <v>5097</v>
      </c>
      <c r="B1699" s="10">
        <v>219148</v>
      </c>
      <c r="C1699" s="10">
        <v>40687</v>
      </c>
      <c r="D1699" s="10" t="s">
        <v>298</v>
      </c>
    </row>
    <row r="1700" spans="1:4" x14ac:dyDescent="0.25">
      <c r="A1700">
        <v>5098</v>
      </c>
      <c r="B1700" s="10">
        <v>219148</v>
      </c>
      <c r="C1700" s="10">
        <v>40687</v>
      </c>
      <c r="D1700" s="10" t="s">
        <v>298</v>
      </c>
    </row>
    <row r="1701" spans="1:4" x14ac:dyDescent="0.25">
      <c r="A1701">
        <v>5099</v>
      </c>
      <c r="B1701" s="10">
        <v>219148</v>
      </c>
      <c r="C1701" s="10">
        <v>40687</v>
      </c>
      <c r="D1701" s="10" t="s">
        <v>298</v>
      </c>
    </row>
    <row r="1702" spans="1:4" x14ac:dyDescent="0.25">
      <c r="A1702">
        <v>5101</v>
      </c>
      <c r="B1702" s="10">
        <v>40791</v>
      </c>
      <c r="C1702" s="10">
        <v>40724</v>
      </c>
      <c r="D1702" s="10" t="s">
        <v>564</v>
      </c>
    </row>
    <row r="1703" spans="1:4" x14ac:dyDescent="0.25">
      <c r="A1703">
        <v>5103</v>
      </c>
      <c r="B1703" s="10">
        <v>36526</v>
      </c>
      <c r="C1703" s="10">
        <v>40688</v>
      </c>
      <c r="D1703" s="10" t="s">
        <v>298</v>
      </c>
    </row>
    <row r="1704" spans="1:4" x14ac:dyDescent="0.25">
      <c r="A1704">
        <v>5104</v>
      </c>
      <c r="B1704" s="10">
        <v>36526</v>
      </c>
      <c r="C1704" s="10">
        <v>40688</v>
      </c>
      <c r="D1704" s="10" t="s">
        <v>298</v>
      </c>
    </row>
    <row r="1705" spans="1:4" x14ac:dyDescent="0.25">
      <c r="A1705">
        <v>5105</v>
      </c>
      <c r="B1705" s="10">
        <v>36526</v>
      </c>
      <c r="C1705" s="10">
        <v>40688</v>
      </c>
      <c r="D1705" s="10" t="s">
        <v>563</v>
      </c>
    </row>
    <row r="1706" spans="1:4" x14ac:dyDescent="0.25">
      <c r="A1706">
        <v>5106</v>
      </c>
      <c r="B1706" s="10">
        <v>219148</v>
      </c>
      <c r="C1706" s="10">
        <v>40688</v>
      </c>
      <c r="D1706" s="10" t="s">
        <v>298</v>
      </c>
    </row>
    <row r="1707" spans="1:4" x14ac:dyDescent="0.25">
      <c r="A1707">
        <v>5107</v>
      </c>
      <c r="B1707" s="10">
        <v>219148</v>
      </c>
      <c r="C1707" s="10">
        <v>40688</v>
      </c>
      <c r="D1707" s="10" t="s">
        <v>298</v>
      </c>
    </row>
    <row r="1708" spans="1:4" x14ac:dyDescent="0.25">
      <c r="A1708">
        <v>5109</v>
      </c>
      <c r="B1708" s="10">
        <v>219148</v>
      </c>
      <c r="C1708" s="10">
        <v>40688</v>
      </c>
      <c r="D1708" s="10" t="s">
        <v>298</v>
      </c>
    </row>
    <row r="1709" spans="1:4" x14ac:dyDescent="0.25">
      <c r="A1709">
        <v>5110</v>
      </c>
      <c r="B1709" s="10">
        <v>219148</v>
      </c>
      <c r="C1709" s="10">
        <v>40688</v>
      </c>
      <c r="D1709" s="10" t="s">
        <v>298</v>
      </c>
    </row>
    <row r="1710" spans="1:4" x14ac:dyDescent="0.25">
      <c r="A1710">
        <v>5111</v>
      </c>
      <c r="B1710" s="10">
        <v>219148</v>
      </c>
      <c r="C1710" s="10">
        <v>40688</v>
      </c>
      <c r="D1710" s="10" t="s">
        <v>298</v>
      </c>
    </row>
    <row r="1711" spans="1:4" x14ac:dyDescent="0.25">
      <c r="A1711">
        <v>5112</v>
      </c>
      <c r="B1711" s="10">
        <v>219148</v>
      </c>
      <c r="C1711" s="10">
        <v>40688</v>
      </c>
      <c r="D1711" s="10" t="s">
        <v>298</v>
      </c>
    </row>
    <row r="1712" spans="1:4" x14ac:dyDescent="0.25">
      <c r="A1712">
        <v>5113</v>
      </c>
      <c r="B1712" s="10">
        <v>219148</v>
      </c>
      <c r="C1712" s="10">
        <v>40688</v>
      </c>
      <c r="D1712" s="10" t="s">
        <v>298</v>
      </c>
    </row>
    <row r="1713" spans="1:4" x14ac:dyDescent="0.25">
      <c r="A1713">
        <v>5114</v>
      </c>
      <c r="B1713" s="10">
        <v>219148</v>
      </c>
      <c r="C1713" s="10">
        <v>40688</v>
      </c>
      <c r="D1713" s="10" t="s">
        <v>298</v>
      </c>
    </row>
    <row r="1714" spans="1:4" x14ac:dyDescent="0.25">
      <c r="A1714">
        <v>5115</v>
      </c>
      <c r="B1714" s="10">
        <v>219148</v>
      </c>
      <c r="C1714" s="10">
        <v>40688</v>
      </c>
      <c r="D1714" s="10" t="s">
        <v>298</v>
      </c>
    </row>
    <row r="1715" spans="1:4" x14ac:dyDescent="0.25">
      <c r="A1715">
        <v>5116</v>
      </c>
      <c r="B1715" s="10">
        <v>219148</v>
      </c>
      <c r="C1715" s="10">
        <v>40688</v>
      </c>
      <c r="D1715" s="10" t="s">
        <v>298</v>
      </c>
    </row>
    <row r="1716" spans="1:4" x14ac:dyDescent="0.25">
      <c r="A1716">
        <v>5117</v>
      </c>
      <c r="B1716" s="10">
        <v>219148</v>
      </c>
      <c r="C1716" s="10">
        <v>40688</v>
      </c>
      <c r="D1716" s="10" t="s">
        <v>298</v>
      </c>
    </row>
    <row r="1717" spans="1:4" x14ac:dyDescent="0.25">
      <c r="A1717">
        <v>5118</v>
      </c>
      <c r="B1717" s="10">
        <v>219148</v>
      </c>
      <c r="C1717" s="10">
        <v>40688</v>
      </c>
      <c r="D1717" s="10" t="s">
        <v>298</v>
      </c>
    </row>
    <row r="1718" spans="1:4" x14ac:dyDescent="0.25">
      <c r="A1718">
        <v>5119</v>
      </c>
      <c r="B1718" s="10">
        <v>219148</v>
      </c>
      <c r="C1718" s="10">
        <v>40688</v>
      </c>
      <c r="D1718" s="10" t="s">
        <v>298</v>
      </c>
    </row>
    <row r="1719" spans="1:4" x14ac:dyDescent="0.25">
      <c r="A1719">
        <v>5120</v>
      </c>
      <c r="B1719" s="10">
        <v>219148</v>
      </c>
      <c r="C1719" s="10">
        <v>40688</v>
      </c>
      <c r="D1719" s="10" t="s">
        <v>298</v>
      </c>
    </row>
    <row r="1720" spans="1:4" x14ac:dyDescent="0.25">
      <c r="A1720">
        <v>5121</v>
      </c>
      <c r="B1720" s="10">
        <v>219148</v>
      </c>
      <c r="C1720" s="10">
        <v>40688</v>
      </c>
      <c r="D1720" s="10" t="s">
        <v>298</v>
      </c>
    </row>
    <row r="1721" spans="1:4" x14ac:dyDescent="0.25">
      <c r="A1721">
        <v>5122</v>
      </c>
      <c r="B1721" s="10">
        <v>219148</v>
      </c>
      <c r="C1721" s="10">
        <v>40689</v>
      </c>
      <c r="D1721" s="10" t="s">
        <v>298</v>
      </c>
    </row>
    <row r="1722" spans="1:4" x14ac:dyDescent="0.25">
      <c r="A1722">
        <v>5125</v>
      </c>
      <c r="B1722" s="10">
        <v>219148</v>
      </c>
      <c r="C1722" s="10">
        <v>40689</v>
      </c>
      <c r="D1722" s="10" t="s">
        <v>298</v>
      </c>
    </row>
    <row r="1723" spans="1:4" x14ac:dyDescent="0.25">
      <c r="A1723">
        <v>5126</v>
      </c>
      <c r="B1723" s="10">
        <v>219148</v>
      </c>
      <c r="C1723" s="10">
        <v>40689</v>
      </c>
      <c r="D1723" s="10" t="s">
        <v>298</v>
      </c>
    </row>
    <row r="1724" spans="1:4" x14ac:dyDescent="0.25">
      <c r="A1724">
        <v>5127</v>
      </c>
      <c r="B1724" s="10">
        <v>219148</v>
      </c>
      <c r="C1724" s="10">
        <v>40689</v>
      </c>
      <c r="D1724" s="10" t="s">
        <v>298</v>
      </c>
    </row>
    <row r="1725" spans="1:4" x14ac:dyDescent="0.25">
      <c r="A1725">
        <v>5128</v>
      </c>
      <c r="B1725" s="10">
        <v>219148</v>
      </c>
      <c r="C1725" s="10">
        <v>40689</v>
      </c>
      <c r="D1725" s="10" t="s">
        <v>298</v>
      </c>
    </row>
    <row r="1726" spans="1:4" x14ac:dyDescent="0.25">
      <c r="A1726">
        <v>5129</v>
      </c>
      <c r="B1726" s="10">
        <v>219148</v>
      </c>
      <c r="C1726" s="10">
        <v>40689</v>
      </c>
      <c r="D1726" s="10" t="s">
        <v>298</v>
      </c>
    </row>
    <row r="1727" spans="1:4" x14ac:dyDescent="0.25">
      <c r="A1727">
        <v>5130</v>
      </c>
      <c r="B1727" s="10">
        <v>219148</v>
      </c>
      <c r="C1727" s="10">
        <v>40689</v>
      </c>
      <c r="D1727" s="10" t="s">
        <v>298</v>
      </c>
    </row>
    <row r="1728" spans="1:4" x14ac:dyDescent="0.25">
      <c r="A1728">
        <v>5131</v>
      </c>
      <c r="B1728" s="10">
        <v>219148</v>
      </c>
      <c r="C1728" s="10">
        <v>40689</v>
      </c>
      <c r="D1728" s="10" t="s">
        <v>298</v>
      </c>
    </row>
    <row r="1729" spans="1:4" x14ac:dyDescent="0.25">
      <c r="A1729">
        <v>5132</v>
      </c>
      <c r="B1729" s="10">
        <v>219148</v>
      </c>
      <c r="C1729" s="10">
        <v>40689</v>
      </c>
      <c r="D1729" s="10" t="s">
        <v>298</v>
      </c>
    </row>
    <row r="1730" spans="1:4" x14ac:dyDescent="0.25">
      <c r="A1730">
        <v>5133</v>
      </c>
      <c r="B1730" s="10">
        <v>219148</v>
      </c>
      <c r="C1730" s="10">
        <v>40689</v>
      </c>
      <c r="D1730" s="10" t="s">
        <v>298</v>
      </c>
    </row>
    <row r="1731" spans="1:4" x14ac:dyDescent="0.25">
      <c r="A1731">
        <v>5134</v>
      </c>
      <c r="B1731" s="10">
        <v>219148</v>
      </c>
      <c r="C1731" s="10">
        <v>40689</v>
      </c>
      <c r="D1731" s="10" t="s">
        <v>298</v>
      </c>
    </row>
    <row r="1732" spans="1:4" x14ac:dyDescent="0.25">
      <c r="A1732">
        <v>5135</v>
      </c>
      <c r="B1732" s="10">
        <v>219148</v>
      </c>
      <c r="C1732" s="10">
        <v>40689</v>
      </c>
      <c r="D1732" s="10" t="s">
        <v>298</v>
      </c>
    </row>
    <row r="1733" spans="1:4" x14ac:dyDescent="0.25">
      <c r="A1733">
        <v>5136</v>
      </c>
      <c r="B1733" s="10">
        <v>219148</v>
      </c>
      <c r="C1733" s="10">
        <v>40689</v>
      </c>
      <c r="D1733" s="10" t="s">
        <v>298</v>
      </c>
    </row>
    <row r="1734" spans="1:4" x14ac:dyDescent="0.25">
      <c r="A1734">
        <v>5137</v>
      </c>
      <c r="B1734" s="10">
        <v>219148</v>
      </c>
      <c r="C1734" s="10">
        <v>40689</v>
      </c>
      <c r="D1734" s="10" t="s">
        <v>298</v>
      </c>
    </row>
    <row r="1735" spans="1:4" x14ac:dyDescent="0.25">
      <c r="A1735">
        <v>5138</v>
      </c>
      <c r="B1735" s="10">
        <v>219148</v>
      </c>
      <c r="C1735" s="10">
        <v>40689</v>
      </c>
      <c r="D1735" s="10" t="s">
        <v>298</v>
      </c>
    </row>
    <row r="1736" spans="1:4" x14ac:dyDescent="0.25">
      <c r="A1736">
        <v>5139</v>
      </c>
      <c r="B1736" s="10">
        <v>219148</v>
      </c>
      <c r="C1736" s="10">
        <v>40689</v>
      </c>
      <c r="D1736" s="10" t="s">
        <v>298</v>
      </c>
    </row>
    <row r="1737" spans="1:4" x14ac:dyDescent="0.25">
      <c r="A1737">
        <v>5140</v>
      </c>
      <c r="B1737" s="10">
        <v>219148</v>
      </c>
      <c r="C1737" s="10">
        <v>40690</v>
      </c>
      <c r="D1737" s="10" t="s">
        <v>298</v>
      </c>
    </row>
    <row r="1738" spans="1:4" x14ac:dyDescent="0.25">
      <c r="A1738">
        <v>5147</v>
      </c>
      <c r="B1738" s="10">
        <v>219148</v>
      </c>
      <c r="C1738" s="10">
        <v>40690</v>
      </c>
      <c r="D1738" s="10" t="s">
        <v>298</v>
      </c>
    </row>
    <row r="1739" spans="1:4" x14ac:dyDescent="0.25">
      <c r="A1739">
        <v>5148</v>
      </c>
      <c r="B1739" s="10">
        <v>219148</v>
      </c>
      <c r="C1739" s="10">
        <v>40690</v>
      </c>
      <c r="D1739" s="10" t="s">
        <v>298</v>
      </c>
    </row>
    <row r="1740" spans="1:4" x14ac:dyDescent="0.25">
      <c r="A1740">
        <v>5149</v>
      </c>
      <c r="B1740" s="10">
        <v>219148</v>
      </c>
      <c r="C1740" s="10">
        <v>40690</v>
      </c>
      <c r="D1740" s="10" t="s">
        <v>298</v>
      </c>
    </row>
    <row r="1741" spans="1:4" x14ac:dyDescent="0.25">
      <c r="A1741">
        <v>5150</v>
      </c>
      <c r="B1741" s="10">
        <v>219148</v>
      </c>
      <c r="C1741" s="10">
        <v>40694</v>
      </c>
      <c r="D1741" s="10" t="s">
        <v>298</v>
      </c>
    </row>
    <row r="1742" spans="1:4" x14ac:dyDescent="0.25">
      <c r="A1742">
        <v>5151</v>
      </c>
      <c r="B1742" s="10">
        <v>219148</v>
      </c>
      <c r="C1742" s="10">
        <v>40694</v>
      </c>
      <c r="D1742" s="10" t="s">
        <v>298</v>
      </c>
    </row>
    <row r="1743" spans="1:4" x14ac:dyDescent="0.25">
      <c r="A1743">
        <v>5152</v>
      </c>
      <c r="B1743" s="10">
        <v>40693</v>
      </c>
      <c r="C1743" s="10">
        <v>40694</v>
      </c>
      <c r="D1743" s="10" t="s">
        <v>564</v>
      </c>
    </row>
    <row r="1744" spans="1:4" x14ac:dyDescent="0.25">
      <c r="A1744">
        <v>5153</v>
      </c>
      <c r="B1744" s="10">
        <v>219148</v>
      </c>
      <c r="C1744" s="10">
        <v>40694</v>
      </c>
      <c r="D1744" s="10" t="s">
        <v>298</v>
      </c>
    </row>
    <row r="1745" spans="1:4" x14ac:dyDescent="0.25">
      <c r="A1745">
        <v>5154</v>
      </c>
      <c r="B1745" s="10">
        <v>36526</v>
      </c>
      <c r="C1745" s="10">
        <v>40694</v>
      </c>
      <c r="D1745" s="10" t="s">
        <v>298</v>
      </c>
    </row>
    <row r="1746" spans="1:4" x14ac:dyDescent="0.25">
      <c r="A1746">
        <v>5155</v>
      </c>
      <c r="B1746" s="10">
        <v>219148</v>
      </c>
      <c r="C1746" s="10">
        <v>40694</v>
      </c>
      <c r="D1746" s="10" t="s">
        <v>298</v>
      </c>
    </row>
    <row r="1747" spans="1:4" x14ac:dyDescent="0.25">
      <c r="A1747">
        <v>5156</v>
      </c>
      <c r="B1747" s="10">
        <v>219148</v>
      </c>
      <c r="C1747" s="10">
        <v>40694</v>
      </c>
      <c r="D1747" s="10" t="s">
        <v>298</v>
      </c>
    </row>
    <row r="1748" spans="1:4" x14ac:dyDescent="0.25">
      <c r="A1748">
        <v>5157</v>
      </c>
      <c r="B1748" s="10">
        <v>219148</v>
      </c>
      <c r="C1748" s="10">
        <v>40694</v>
      </c>
      <c r="D1748" s="10" t="s">
        <v>298</v>
      </c>
    </row>
    <row r="1749" spans="1:4" x14ac:dyDescent="0.25">
      <c r="A1749">
        <v>5163</v>
      </c>
      <c r="B1749" s="10">
        <v>219148</v>
      </c>
      <c r="C1749" s="10">
        <v>40694</v>
      </c>
      <c r="D1749" s="10" t="s">
        <v>298</v>
      </c>
    </row>
    <row r="1750" spans="1:4" x14ac:dyDescent="0.25">
      <c r="A1750">
        <v>5164</v>
      </c>
      <c r="B1750" s="10">
        <v>219148</v>
      </c>
      <c r="C1750" s="10">
        <v>40694</v>
      </c>
      <c r="D1750" s="10" t="s">
        <v>298</v>
      </c>
    </row>
    <row r="1751" spans="1:4" x14ac:dyDescent="0.25">
      <c r="A1751">
        <v>5165</v>
      </c>
      <c r="B1751" s="10">
        <v>219148</v>
      </c>
      <c r="C1751" s="10">
        <v>40694</v>
      </c>
      <c r="D1751" s="10" t="s">
        <v>298</v>
      </c>
    </row>
    <row r="1752" spans="1:4" x14ac:dyDescent="0.25">
      <c r="A1752">
        <v>5166</v>
      </c>
      <c r="B1752" s="10">
        <v>219148</v>
      </c>
      <c r="C1752" s="10">
        <v>40694</v>
      </c>
      <c r="D1752" s="10" t="s">
        <v>298</v>
      </c>
    </row>
    <row r="1753" spans="1:4" x14ac:dyDescent="0.25">
      <c r="A1753">
        <v>5167</v>
      </c>
      <c r="B1753" s="10">
        <v>219148</v>
      </c>
      <c r="C1753" s="10">
        <v>40694</v>
      </c>
      <c r="D1753" s="10" t="s">
        <v>298</v>
      </c>
    </row>
    <row r="1754" spans="1:4" x14ac:dyDescent="0.25">
      <c r="A1754">
        <v>5168</v>
      </c>
      <c r="B1754" s="10">
        <v>219148</v>
      </c>
      <c r="C1754" s="10">
        <v>40694</v>
      </c>
      <c r="D1754" s="10" t="s">
        <v>298</v>
      </c>
    </row>
    <row r="1755" spans="1:4" x14ac:dyDescent="0.25">
      <c r="A1755">
        <v>5169</v>
      </c>
      <c r="B1755" s="10">
        <v>219148</v>
      </c>
      <c r="C1755" s="10">
        <v>40694</v>
      </c>
      <c r="D1755" s="10" t="s">
        <v>298</v>
      </c>
    </row>
    <row r="1756" spans="1:4" x14ac:dyDescent="0.25">
      <c r="A1756">
        <v>5170</v>
      </c>
      <c r="B1756" s="10">
        <v>219148</v>
      </c>
      <c r="C1756" s="10">
        <v>40694</v>
      </c>
      <c r="D1756" s="10" t="s">
        <v>298</v>
      </c>
    </row>
    <row r="1757" spans="1:4" x14ac:dyDescent="0.25">
      <c r="A1757">
        <v>5171</v>
      </c>
      <c r="B1757" s="10">
        <v>219148</v>
      </c>
      <c r="C1757" s="10">
        <v>40694</v>
      </c>
      <c r="D1757" s="10" t="s">
        <v>298</v>
      </c>
    </row>
    <row r="1758" spans="1:4" x14ac:dyDescent="0.25">
      <c r="A1758">
        <v>5172</v>
      </c>
      <c r="B1758" s="10">
        <v>219148</v>
      </c>
      <c r="C1758" s="10">
        <v>40694</v>
      </c>
      <c r="D1758" s="10" t="s">
        <v>298</v>
      </c>
    </row>
    <row r="1759" spans="1:4" x14ac:dyDescent="0.25">
      <c r="A1759">
        <v>5173</v>
      </c>
      <c r="B1759" s="10">
        <v>219148</v>
      </c>
      <c r="C1759" s="10">
        <v>40694</v>
      </c>
      <c r="D1759" s="10" t="s">
        <v>298</v>
      </c>
    </row>
    <row r="1760" spans="1:4" x14ac:dyDescent="0.25">
      <c r="A1760">
        <v>5174</v>
      </c>
      <c r="B1760" s="10">
        <v>219148</v>
      </c>
      <c r="C1760" s="10">
        <v>40694</v>
      </c>
      <c r="D1760" s="10" t="s">
        <v>298</v>
      </c>
    </row>
    <row r="1761" spans="1:4" x14ac:dyDescent="0.25">
      <c r="A1761">
        <v>5175</v>
      </c>
      <c r="B1761" s="10">
        <v>219148</v>
      </c>
      <c r="C1761" s="10">
        <v>40694</v>
      </c>
      <c r="D1761" s="10" t="s">
        <v>298</v>
      </c>
    </row>
    <row r="1762" spans="1:4" x14ac:dyDescent="0.25">
      <c r="A1762">
        <v>5176</v>
      </c>
      <c r="B1762" s="10">
        <v>219148</v>
      </c>
      <c r="C1762" s="10">
        <v>40694</v>
      </c>
      <c r="D1762" s="10" t="s">
        <v>298</v>
      </c>
    </row>
    <row r="1763" spans="1:4" x14ac:dyDescent="0.25">
      <c r="A1763">
        <v>5177</v>
      </c>
      <c r="B1763" s="10">
        <v>219148</v>
      </c>
      <c r="C1763" s="10">
        <v>40694</v>
      </c>
      <c r="D1763" s="10" t="s">
        <v>298</v>
      </c>
    </row>
    <row r="1764" spans="1:4" x14ac:dyDescent="0.25">
      <c r="A1764">
        <v>5178</v>
      </c>
      <c r="B1764" s="10">
        <v>219148</v>
      </c>
      <c r="C1764" s="10">
        <v>40694</v>
      </c>
      <c r="D1764" s="10" t="s">
        <v>298</v>
      </c>
    </row>
    <row r="1765" spans="1:4" x14ac:dyDescent="0.25">
      <c r="A1765">
        <v>5179</v>
      </c>
      <c r="B1765" s="10">
        <v>219148</v>
      </c>
      <c r="C1765" s="10">
        <v>40694</v>
      </c>
      <c r="D1765" s="10" t="s">
        <v>298</v>
      </c>
    </row>
    <row r="1766" spans="1:4" x14ac:dyDescent="0.25">
      <c r="A1766">
        <v>5180</v>
      </c>
      <c r="B1766" s="10">
        <v>219148</v>
      </c>
      <c r="C1766" s="10">
        <v>40694</v>
      </c>
      <c r="D1766" s="10" t="s">
        <v>298</v>
      </c>
    </row>
    <row r="1767" spans="1:4" x14ac:dyDescent="0.25">
      <c r="A1767">
        <v>5181</v>
      </c>
      <c r="B1767" s="10">
        <v>219148</v>
      </c>
      <c r="C1767" s="10">
        <v>40694</v>
      </c>
      <c r="D1767" s="10" t="s">
        <v>298</v>
      </c>
    </row>
    <row r="1768" spans="1:4" x14ac:dyDescent="0.25">
      <c r="A1768">
        <v>5182</v>
      </c>
      <c r="B1768" s="10">
        <v>219148</v>
      </c>
      <c r="C1768" s="10">
        <v>40694</v>
      </c>
      <c r="D1768" s="10" t="s">
        <v>298</v>
      </c>
    </row>
    <row r="1769" spans="1:4" x14ac:dyDescent="0.25">
      <c r="A1769">
        <v>5183</v>
      </c>
      <c r="B1769" s="10">
        <v>219148</v>
      </c>
      <c r="C1769" s="10">
        <v>40694</v>
      </c>
      <c r="D1769" s="10" t="s">
        <v>298</v>
      </c>
    </row>
    <row r="1770" spans="1:4" x14ac:dyDescent="0.25">
      <c r="A1770">
        <v>5184</v>
      </c>
      <c r="B1770" s="10">
        <v>36526</v>
      </c>
      <c r="C1770" s="10">
        <v>40841</v>
      </c>
      <c r="D1770" s="10" t="s">
        <v>301</v>
      </c>
    </row>
    <row r="1771" spans="1:4" x14ac:dyDescent="0.25">
      <c r="A1771">
        <v>5186</v>
      </c>
      <c r="B1771" s="10">
        <v>36526</v>
      </c>
      <c r="C1771" s="10">
        <v>40695</v>
      </c>
      <c r="D1771" s="10" t="s">
        <v>298</v>
      </c>
    </row>
    <row r="1772" spans="1:4" x14ac:dyDescent="0.25">
      <c r="A1772">
        <v>5190</v>
      </c>
      <c r="B1772" s="10">
        <v>219148</v>
      </c>
      <c r="C1772" s="10">
        <v>40695</v>
      </c>
      <c r="D1772" s="10" t="s">
        <v>298</v>
      </c>
    </row>
    <row r="1773" spans="1:4" x14ac:dyDescent="0.25">
      <c r="A1773">
        <v>5191</v>
      </c>
      <c r="B1773" s="10">
        <v>219148</v>
      </c>
      <c r="C1773" s="10">
        <v>40695</v>
      </c>
      <c r="D1773" s="10" t="s">
        <v>298</v>
      </c>
    </row>
    <row r="1774" spans="1:4" x14ac:dyDescent="0.25">
      <c r="A1774">
        <v>5192</v>
      </c>
      <c r="B1774" s="10">
        <v>219148</v>
      </c>
      <c r="C1774" s="10">
        <v>40695</v>
      </c>
      <c r="D1774" s="10" t="s">
        <v>298</v>
      </c>
    </row>
    <row r="1775" spans="1:4" x14ac:dyDescent="0.25">
      <c r="A1775">
        <v>5193</v>
      </c>
      <c r="B1775" s="10">
        <v>219148</v>
      </c>
      <c r="C1775" s="10">
        <v>40695</v>
      </c>
      <c r="D1775" s="10" t="s">
        <v>298</v>
      </c>
    </row>
    <row r="1776" spans="1:4" x14ac:dyDescent="0.25">
      <c r="A1776">
        <v>5194</v>
      </c>
      <c r="B1776" s="10">
        <v>219148</v>
      </c>
      <c r="C1776" s="10">
        <v>40695</v>
      </c>
      <c r="D1776" s="10" t="s">
        <v>298</v>
      </c>
    </row>
    <row r="1777" spans="1:4" x14ac:dyDescent="0.25">
      <c r="A1777">
        <v>5195</v>
      </c>
      <c r="B1777" s="10">
        <v>219148</v>
      </c>
      <c r="C1777" s="10">
        <v>40695</v>
      </c>
      <c r="D1777" s="10" t="s">
        <v>298</v>
      </c>
    </row>
    <row r="1778" spans="1:4" x14ac:dyDescent="0.25">
      <c r="A1778">
        <v>5196</v>
      </c>
      <c r="B1778" s="10">
        <v>219148</v>
      </c>
      <c r="C1778" s="10">
        <v>40695</v>
      </c>
      <c r="D1778" s="10" t="s">
        <v>298</v>
      </c>
    </row>
    <row r="1779" spans="1:4" x14ac:dyDescent="0.25">
      <c r="A1779">
        <v>5197</v>
      </c>
      <c r="B1779" s="10">
        <v>219148</v>
      </c>
      <c r="C1779" s="10">
        <v>40695</v>
      </c>
      <c r="D1779" s="10" t="s">
        <v>298</v>
      </c>
    </row>
    <row r="1780" spans="1:4" x14ac:dyDescent="0.25">
      <c r="A1780">
        <v>5198</v>
      </c>
      <c r="B1780" s="10">
        <v>219148</v>
      </c>
      <c r="C1780" s="10">
        <v>40695</v>
      </c>
      <c r="D1780" s="10" t="s">
        <v>298</v>
      </c>
    </row>
    <row r="1781" spans="1:4" x14ac:dyDescent="0.25">
      <c r="A1781">
        <v>5199</v>
      </c>
      <c r="B1781" s="10">
        <v>219148</v>
      </c>
      <c r="C1781" s="10">
        <v>40695</v>
      </c>
      <c r="D1781" s="10" t="s">
        <v>298</v>
      </c>
    </row>
    <row r="1782" spans="1:4" x14ac:dyDescent="0.25">
      <c r="A1782">
        <v>5200</v>
      </c>
      <c r="B1782" s="10">
        <v>219148</v>
      </c>
      <c r="C1782" s="10">
        <v>40695</v>
      </c>
      <c r="D1782" s="10" t="s">
        <v>298</v>
      </c>
    </row>
    <row r="1783" spans="1:4" x14ac:dyDescent="0.25">
      <c r="A1783">
        <v>5203</v>
      </c>
      <c r="B1783" s="10">
        <v>219148</v>
      </c>
      <c r="C1783" s="10">
        <v>40696</v>
      </c>
      <c r="D1783" s="10" t="s">
        <v>298</v>
      </c>
    </row>
    <row r="1784" spans="1:4" x14ac:dyDescent="0.25">
      <c r="A1784">
        <v>5204</v>
      </c>
      <c r="B1784" s="10">
        <v>219148</v>
      </c>
      <c r="C1784" s="10">
        <v>40696</v>
      </c>
      <c r="D1784" s="10" t="s">
        <v>298</v>
      </c>
    </row>
    <row r="1785" spans="1:4" x14ac:dyDescent="0.25">
      <c r="A1785">
        <v>5205</v>
      </c>
      <c r="B1785" s="10">
        <v>219148</v>
      </c>
      <c r="C1785" s="10">
        <v>40696</v>
      </c>
      <c r="D1785" s="10" t="s">
        <v>298</v>
      </c>
    </row>
    <row r="1786" spans="1:4" x14ac:dyDescent="0.25">
      <c r="A1786">
        <v>5206</v>
      </c>
      <c r="B1786" s="10">
        <v>219148</v>
      </c>
      <c r="C1786" s="10">
        <v>40696</v>
      </c>
      <c r="D1786" s="10" t="s">
        <v>298</v>
      </c>
    </row>
    <row r="1787" spans="1:4" x14ac:dyDescent="0.25">
      <c r="A1787">
        <v>5207</v>
      </c>
      <c r="B1787" s="10">
        <v>219148</v>
      </c>
      <c r="C1787" s="10">
        <v>40696</v>
      </c>
      <c r="D1787" s="10" t="s">
        <v>298</v>
      </c>
    </row>
    <row r="1788" spans="1:4" x14ac:dyDescent="0.25">
      <c r="A1788">
        <v>5208</v>
      </c>
      <c r="B1788" s="10">
        <v>219148</v>
      </c>
      <c r="C1788" s="10">
        <v>40696</v>
      </c>
      <c r="D1788" s="10" t="s">
        <v>298</v>
      </c>
    </row>
    <row r="1789" spans="1:4" x14ac:dyDescent="0.25">
      <c r="A1789">
        <v>5209</v>
      </c>
      <c r="B1789" s="10">
        <v>219148</v>
      </c>
      <c r="C1789" s="10">
        <v>40696</v>
      </c>
      <c r="D1789" s="10" t="s">
        <v>298</v>
      </c>
    </row>
    <row r="1790" spans="1:4" x14ac:dyDescent="0.25">
      <c r="A1790">
        <v>5210</v>
      </c>
      <c r="B1790" s="10">
        <v>219148</v>
      </c>
      <c r="C1790" s="10">
        <v>40696</v>
      </c>
      <c r="D1790" s="10" t="s">
        <v>298</v>
      </c>
    </row>
    <row r="1791" spans="1:4" x14ac:dyDescent="0.25">
      <c r="A1791">
        <v>5213</v>
      </c>
      <c r="B1791" s="10">
        <v>219148</v>
      </c>
      <c r="C1791" s="10">
        <v>40697</v>
      </c>
      <c r="D1791" s="10" t="s">
        <v>298</v>
      </c>
    </row>
    <row r="1792" spans="1:4" x14ac:dyDescent="0.25">
      <c r="A1792">
        <v>5214</v>
      </c>
      <c r="B1792" s="10">
        <v>219148</v>
      </c>
      <c r="C1792" s="10">
        <v>40697</v>
      </c>
      <c r="D1792" s="10" t="s">
        <v>298</v>
      </c>
    </row>
    <row r="1793" spans="1:4" x14ac:dyDescent="0.25">
      <c r="A1793">
        <v>5215</v>
      </c>
      <c r="B1793" s="10">
        <v>219148</v>
      </c>
      <c r="C1793" s="10">
        <v>40697</v>
      </c>
      <c r="D1793" s="10" t="s">
        <v>298</v>
      </c>
    </row>
    <row r="1794" spans="1:4" x14ac:dyDescent="0.25">
      <c r="A1794">
        <v>5216</v>
      </c>
      <c r="B1794" s="10">
        <v>219148</v>
      </c>
      <c r="C1794" s="10">
        <v>40697</v>
      </c>
      <c r="D1794" s="10" t="s">
        <v>298</v>
      </c>
    </row>
    <row r="1795" spans="1:4" x14ac:dyDescent="0.25">
      <c r="A1795">
        <v>5217</v>
      </c>
      <c r="B1795" s="10">
        <v>219148</v>
      </c>
      <c r="C1795" s="10">
        <v>40697</v>
      </c>
      <c r="D1795" s="10" t="s">
        <v>298</v>
      </c>
    </row>
    <row r="1796" spans="1:4" x14ac:dyDescent="0.25">
      <c r="A1796">
        <v>5218</v>
      </c>
      <c r="B1796" s="10">
        <v>219148</v>
      </c>
      <c r="C1796" s="10">
        <v>40697</v>
      </c>
      <c r="D1796" s="10" t="s">
        <v>298</v>
      </c>
    </row>
    <row r="1797" spans="1:4" x14ac:dyDescent="0.25">
      <c r="A1797">
        <v>5219</v>
      </c>
      <c r="B1797" s="10">
        <v>219148</v>
      </c>
      <c r="C1797" s="10">
        <v>40697</v>
      </c>
      <c r="D1797" s="10" t="s">
        <v>298</v>
      </c>
    </row>
    <row r="1798" spans="1:4" x14ac:dyDescent="0.25">
      <c r="A1798">
        <v>5220</v>
      </c>
      <c r="B1798" s="10">
        <v>219148</v>
      </c>
      <c r="C1798" s="10">
        <v>40700</v>
      </c>
      <c r="D1798" s="10" t="s">
        <v>298</v>
      </c>
    </row>
    <row r="1799" spans="1:4" x14ac:dyDescent="0.25">
      <c r="A1799">
        <v>5221</v>
      </c>
      <c r="B1799" s="10">
        <v>219148</v>
      </c>
      <c r="C1799" s="10">
        <v>40700</v>
      </c>
      <c r="D1799" s="10" t="s">
        <v>298</v>
      </c>
    </row>
    <row r="1800" spans="1:4" x14ac:dyDescent="0.25">
      <c r="A1800">
        <v>5222</v>
      </c>
      <c r="B1800" s="10">
        <v>219148</v>
      </c>
      <c r="C1800" s="10">
        <v>40700</v>
      </c>
      <c r="D1800" s="10" t="s">
        <v>298</v>
      </c>
    </row>
    <row r="1801" spans="1:4" x14ac:dyDescent="0.25">
      <c r="A1801">
        <v>5223</v>
      </c>
      <c r="B1801" s="10">
        <v>219148</v>
      </c>
      <c r="C1801" s="10">
        <v>40700</v>
      </c>
      <c r="D1801" s="10" t="s">
        <v>298</v>
      </c>
    </row>
    <row r="1802" spans="1:4" x14ac:dyDescent="0.25">
      <c r="A1802">
        <v>5224</v>
      </c>
      <c r="B1802" s="10">
        <v>219148</v>
      </c>
      <c r="C1802" s="10">
        <v>40700</v>
      </c>
      <c r="D1802" s="10" t="s">
        <v>298</v>
      </c>
    </row>
    <row r="1803" spans="1:4" x14ac:dyDescent="0.25">
      <c r="A1803">
        <v>5225</v>
      </c>
      <c r="B1803" s="10">
        <v>219148</v>
      </c>
      <c r="C1803" s="10">
        <v>40700</v>
      </c>
      <c r="D1803" s="10" t="s">
        <v>298</v>
      </c>
    </row>
    <row r="1804" spans="1:4" x14ac:dyDescent="0.25">
      <c r="A1804">
        <v>5226</v>
      </c>
      <c r="B1804" s="10">
        <v>219148</v>
      </c>
      <c r="C1804" s="10">
        <v>40700</v>
      </c>
      <c r="D1804" s="10" t="s">
        <v>298</v>
      </c>
    </row>
    <row r="1805" spans="1:4" x14ac:dyDescent="0.25">
      <c r="A1805">
        <v>5227</v>
      </c>
      <c r="B1805" s="10">
        <v>219148</v>
      </c>
      <c r="C1805" s="10">
        <v>40700</v>
      </c>
      <c r="D1805" s="10" t="s">
        <v>298</v>
      </c>
    </row>
    <row r="1806" spans="1:4" x14ac:dyDescent="0.25">
      <c r="A1806">
        <v>5228</v>
      </c>
      <c r="B1806" s="10">
        <v>219148</v>
      </c>
      <c r="C1806" s="10">
        <v>40700</v>
      </c>
      <c r="D1806" s="10" t="s">
        <v>298</v>
      </c>
    </row>
    <row r="1807" spans="1:4" x14ac:dyDescent="0.25">
      <c r="A1807">
        <v>5229</v>
      </c>
      <c r="B1807" s="10">
        <v>219148</v>
      </c>
      <c r="C1807" s="10">
        <v>40700</v>
      </c>
      <c r="D1807" s="10" t="s">
        <v>298</v>
      </c>
    </row>
    <row r="1808" spans="1:4" x14ac:dyDescent="0.25">
      <c r="A1808">
        <v>5230</v>
      </c>
      <c r="B1808" s="10">
        <v>219148</v>
      </c>
      <c r="C1808" s="10">
        <v>40700</v>
      </c>
      <c r="D1808" s="10" t="s">
        <v>298</v>
      </c>
    </row>
    <row r="1809" spans="1:4" x14ac:dyDescent="0.25">
      <c r="A1809">
        <v>5231</v>
      </c>
      <c r="B1809" s="10">
        <v>219148</v>
      </c>
      <c r="C1809" s="10">
        <v>40700</v>
      </c>
      <c r="D1809" s="10" t="s">
        <v>298</v>
      </c>
    </row>
    <row r="1810" spans="1:4" x14ac:dyDescent="0.25">
      <c r="A1810">
        <v>5232</v>
      </c>
      <c r="B1810" s="10">
        <v>219148</v>
      </c>
      <c r="C1810" s="10">
        <v>40700</v>
      </c>
      <c r="D1810" s="10" t="s">
        <v>298</v>
      </c>
    </row>
    <row r="1811" spans="1:4" x14ac:dyDescent="0.25">
      <c r="A1811">
        <v>5233</v>
      </c>
      <c r="B1811" s="10">
        <v>219148</v>
      </c>
      <c r="C1811" s="10">
        <v>40701</v>
      </c>
      <c r="D1811" s="10" t="s">
        <v>298</v>
      </c>
    </row>
    <row r="1812" spans="1:4" x14ac:dyDescent="0.25">
      <c r="A1812">
        <v>5234</v>
      </c>
      <c r="B1812" s="10">
        <v>219148</v>
      </c>
      <c r="C1812" s="10">
        <v>40701</v>
      </c>
      <c r="D1812" s="10" t="s">
        <v>298</v>
      </c>
    </row>
    <row r="1813" spans="1:4" x14ac:dyDescent="0.25">
      <c r="A1813">
        <v>5235</v>
      </c>
      <c r="B1813" s="10">
        <v>219148</v>
      </c>
      <c r="C1813" s="10">
        <v>40701</v>
      </c>
      <c r="D1813" s="10" t="s">
        <v>298</v>
      </c>
    </row>
    <row r="1814" spans="1:4" x14ac:dyDescent="0.25">
      <c r="A1814">
        <v>5236</v>
      </c>
      <c r="B1814" s="10">
        <v>219148</v>
      </c>
      <c r="C1814" s="10">
        <v>40701</v>
      </c>
      <c r="D1814" s="10" t="s">
        <v>298</v>
      </c>
    </row>
    <row r="1815" spans="1:4" x14ac:dyDescent="0.25">
      <c r="A1815">
        <v>5237</v>
      </c>
      <c r="B1815" s="10">
        <v>219148</v>
      </c>
      <c r="C1815" s="10">
        <v>40701</v>
      </c>
      <c r="D1815" s="10" t="s">
        <v>298</v>
      </c>
    </row>
    <row r="1816" spans="1:4" x14ac:dyDescent="0.25">
      <c r="A1816">
        <v>5238</v>
      </c>
      <c r="B1816" s="10">
        <v>219148</v>
      </c>
      <c r="C1816" s="10">
        <v>40701</v>
      </c>
      <c r="D1816" s="10" t="s">
        <v>298</v>
      </c>
    </row>
    <row r="1817" spans="1:4" x14ac:dyDescent="0.25">
      <c r="A1817">
        <v>5241</v>
      </c>
      <c r="B1817" s="10">
        <v>40971</v>
      </c>
      <c r="C1817" s="10">
        <v>40724</v>
      </c>
      <c r="D1817" s="10" t="s">
        <v>564</v>
      </c>
    </row>
    <row r="1818" spans="1:4" x14ac:dyDescent="0.25">
      <c r="A1818">
        <v>5242</v>
      </c>
      <c r="B1818" s="10">
        <v>219148</v>
      </c>
      <c r="C1818" s="10">
        <v>40701</v>
      </c>
      <c r="D1818" s="10" t="s">
        <v>298</v>
      </c>
    </row>
    <row r="1819" spans="1:4" x14ac:dyDescent="0.25">
      <c r="A1819">
        <v>5243</v>
      </c>
      <c r="B1819" s="10">
        <v>40701</v>
      </c>
      <c r="C1819" s="10">
        <v>40724</v>
      </c>
      <c r="D1819" s="10" t="s">
        <v>564</v>
      </c>
    </row>
    <row r="1820" spans="1:4" x14ac:dyDescent="0.25">
      <c r="A1820">
        <v>5244</v>
      </c>
      <c r="B1820" s="10">
        <v>219148</v>
      </c>
      <c r="C1820" s="10">
        <v>40701</v>
      </c>
      <c r="D1820" s="10" t="s">
        <v>298</v>
      </c>
    </row>
    <row r="1821" spans="1:4" x14ac:dyDescent="0.25">
      <c r="A1821">
        <v>5246</v>
      </c>
      <c r="B1821" s="10">
        <v>219148</v>
      </c>
      <c r="C1821" s="10">
        <v>40702</v>
      </c>
      <c r="D1821" s="10" t="s">
        <v>298</v>
      </c>
    </row>
    <row r="1822" spans="1:4" x14ac:dyDescent="0.25">
      <c r="A1822">
        <v>5248</v>
      </c>
      <c r="B1822" s="10">
        <v>219148</v>
      </c>
      <c r="C1822" s="10">
        <v>40702</v>
      </c>
      <c r="D1822" s="10" t="s">
        <v>298</v>
      </c>
    </row>
    <row r="1823" spans="1:4" x14ac:dyDescent="0.25">
      <c r="A1823">
        <v>5249</v>
      </c>
      <c r="B1823" s="10">
        <v>219148</v>
      </c>
      <c r="C1823" s="10">
        <v>40702</v>
      </c>
      <c r="D1823" s="10" t="s">
        <v>298</v>
      </c>
    </row>
    <row r="1824" spans="1:4" x14ac:dyDescent="0.25">
      <c r="A1824">
        <v>5250</v>
      </c>
      <c r="B1824" s="10">
        <v>219148</v>
      </c>
      <c r="C1824" s="10">
        <v>40702</v>
      </c>
      <c r="D1824" s="10" t="s">
        <v>298</v>
      </c>
    </row>
    <row r="1825" spans="1:4" x14ac:dyDescent="0.25">
      <c r="A1825">
        <v>5251</v>
      </c>
      <c r="B1825" s="10">
        <v>219148</v>
      </c>
      <c r="C1825" s="10">
        <v>40702</v>
      </c>
      <c r="D1825" s="10" t="s">
        <v>298</v>
      </c>
    </row>
    <row r="1826" spans="1:4" x14ac:dyDescent="0.25">
      <c r="A1826">
        <v>5252</v>
      </c>
      <c r="B1826" s="10">
        <v>219148</v>
      </c>
      <c r="C1826" s="10">
        <v>40702</v>
      </c>
      <c r="D1826" s="10" t="s">
        <v>298</v>
      </c>
    </row>
    <row r="1827" spans="1:4" x14ac:dyDescent="0.25">
      <c r="A1827">
        <v>5253</v>
      </c>
      <c r="B1827" s="10">
        <v>219148</v>
      </c>
      <c r="C1827" s="10">
        <v>40702</v>
      </c>
      <c r="D1827" s="10" t="s">
        <v>298</v>
      </c>
    </row>
    <row r="1828" spans="1:4" x14ac:dyDescent="0.25">
      <c r="A1828">
        <v>5254</v>
      </c>
      <c r="B1828" s="10">
        <v>219148</v>
      </c>
      <c r="C1828" s="10">
        <v>40702</v>
      </c>
      <c r="D1828" s="10" t="s">
        <v>298</v>
      </c>
    </row>
    <row r="1829" spans="1:4" x14ac:dyDescent="0.25">
      <c r="A1829">
        <v>5255</v>
      </c>
      <c r="B1829" s="10">
        <v>219148</v>
      </c>
      <c r="C1829" s="10">
        <v>40702</v>
      </c>
      <c r="D1829" s="10" t="s">
        <v>298</v>
      </c>
    </row>
    <row r="1830" spans="1:4" x14ac:dyDescent="0.25">
      <c r="A1830">
        <v>5256</v>
      </c>
      <c r="B1830" s="10">
        <v>219148</v>
      </c>
      <c r="C1830" s="10">
        <v>40702</v>
      </c>
      <c r="D1830" s="10" t="s">
        <v>298</v>
      </c>
    </row>
    <row r="1831" spans="1:4" x14ac:dyDescent="0.25">
      <c r="A1831">
        <v>5257</v>
      </c>
      <c r="B1831" s="10">
        <v>219148</v>
      </c>
      <c r="C1831" s="10">
        <v>40702</v>
      </c>
      <c r="D1831" s="10" t="s">
        <v>298</v>
      </c>
    </row>
    <row r="1832" spans="1:4" x14ac:dyDescent="0.25">
      <c r="A1832">
        <v>5258</v>
      </c>
      <c r="B1832" s="10">
        <v>219148</v>
      </c>
      <c r="C1832" s="10">
        <v>40702</v>
      </c>
      <c r="D1832" s="10" t="s">
        <v>298</v>
      </c>
    </row>
    <row r="1833" spans="1:4" x14ac:dyDescent="0.25">
      <c r="A1833">
        <v>5259</v>
      </c>
      <c r="B1833" s="10">
        <v>219148</v>
      </c>
      <c r="C1833" s="10">
        <v>40702</v>
      </c>
      <c r="D1833" s="10" t="s">
        <v>298</v>
      </c>
    </row>
    <row r="1834" spans="1:4" x14ac:dyDescent="0.25">
      <c r="A1834">
        <v>5260</v>
      </c>
      <c r="B1834" s="10">
        <v>219148</v>
      </c>
      <c r="C1834" s="10">
        <v>40703</v>
      </c>
      <c r="D1834" s="10" t="s">
        <v>298</v>
      </c>
    </row>
    <row r="1835" spans="1:4" x14ac:dyDescent="0.25">
      <c r="A1835">
        <v>5263</v>
      </c>
      <c r="B1835" s="10">
        <v>219148</v>
      </c>
      <c r="C1835" s="10">
        <v>40703</v>
      </c>
      <c r="D1835" s="10" t="s">
        <v>298</v>
      </c>
    </row>
    <row r="1836" spans="1:4" x14ac:dyDescent="0.25">
      <c r="A1836">
        <v>5264</v>
      </c>
      <c r="B1836" s="10">
        <v>219148</v>
      </c>
      <c r="C1836" s="10">
        <v>40703</v>
      </c>
      <c r="D1836" s="10" t="s">
        <v>298</v>
      </c>
    </row>
    <row r="1837" spans="1:4" x14ac:dyDescent="0.25">
      <c r="A1837">
        <v>5265</v>
      </c>
      <c r="B1837" s="10">
        <v>219148</v>
      </c>
      <c r="C1837" s="10">
        <v>40703</v>
      </c>
      <c r="D1837" s="10" t="s">
        <v>298</v>
      </c>
    </row>
    <row r="1838" spans="1:4" x14ac:dyDescent="0.25">
      <c r="A1838">
        <v>5266</v>
      </c>
      <c r="B1838" s="10">
        <v>219148</v>
      </c>
      <c r="C1838" s="10">
        <v>40703</v>
      </c>
      <c r="D1838" s="10" t="s">
        <v>298</v>
      </c>
    </row>
    <row r="1839" spans="1:4" x14ac:dyDescent="0.25">
      <c r="A1839">
        <v>5267</v>
      </c>
      <c r="B1839" s="10">
        <v>219148</v>
      </c>
      <c r="C1839" s="10">
        <v>40703</v>
      </c>
      <c r="D1839" s="10" t="s">
        <v>298</v>
      </c>
    </row>
    <row r="1840" spans="1:4" x14ac:dyDescent="0.25">
      <c r="A1840">
        <v>5268</v>
      </c>
      <c r="B1840" s="10">
        <v>219148</v>
      </c>
      <c r="C1840" s="10">
        <v>40703</v>
      </c>
      <c r="D1840" s="10" t="s">
        <v>298</v>
      </c>
    </row>
    <row r="1841" spans="1:4" x14ac:dyDescent="0.25">
      <c r="A1841">
        <v>5269</v>
      </c>
      <c r="B1841" s="10">
        <v>40703</v>
      </c>
      <c r="C1841" s="10">
        <v>40724</v>
      </c>
      <c r="D1841" s="10" t="s">
        <v>564</v>
      </c>
    </row>
    <row r="1842" spans="1:4" x14ac:dyDescent="0.25">
      <c r="A1842">
        <v>5270</v>
      </c>
      <c r="B1842" s="10">
        <v>219148</v>
      </c>
      <c r="C1842" s="10">
        <v>40703</v>
      </c>
      <c r="D1842" s="10" t="s">
        <v>298</v>
      </c>
    </row>
    <row r="1843" spans="1:4" x14ac:dyDescent="0.25">
      <c r="A1843">
        <v>5271</v>
      </c>
      <c r="B1843" s="10">
        <v>219148</v>
      </c>
      <c r="C1843" s="10">
        <v>40704</v>
      </c>
      <c r="D1843" s="10" t="s">
        <v>298</v>
      </c>
    </row>
    <row r="1844" spans="1:4" x14ac:dyDescent="0.25">
      <c r="A1844">
        <v>5272</v>
      </c>
      <c r="B1844" s="10">
        <v>219148</v>
      </c>
      <c r="C1844" s="10">
        <v>40704</v>
      </c>
      <c r="D1844" s="10" t="s">
        <v>298</v>
      </c>
    </row>
    <row r="1845" spans="1:4" x14ac:dyDescent="0.25">
      <c r="A1845">
        <v>5274</v>
      </c>
      <c r="B1845" s="10">
        <v>219148</v>
      </c>
      <c r="C1845" s="10">
        <v>40704</v>
      </c>
      <c r="D1845" s="10" t="s">
        <v>298</v>
      </c>
    </row>
    <row r="1846" spans="1:4" x14ac:dyDescent="0.25">
      <c r="A1846">
        <v>5275</v>
      </c>
      <c r="B1846" s="10">
        <v>219148</v>
      </c>
      <c r="C1846" s="10">
        <v>40704</v>
      </c>
      <c r="D1846" s="10" t="s">
        <v>298</v>
      </c>
    </row>
    <row r="1847" spans="1:4" x14ac:dyDescent="0.25">
      <c r="A1847">
        <v>5276</v>
      </c>
      <c r="B1847" s="10">
        <v>219148</v>
      </c>
      <c r="C1847" s="10">
        <v>40704</v>
      </c>
      <c r="D1847" s="10" t="s">
        <v>298</v>
      </c>
    </row>
    <row r="1848" spans="1:4" x14ac:dyDescent="0.25">
      <c r="A1848">
        <v>5277</v>
      </c>
      <c r="B1848" s="10">
        <v>219148</v>
      </c>
      <c r="C1848" s="10">
        <v>40704</v>
      </c>
      <c r="D1848" s="10" t="s">
        <v>298</v>
      </c>
    </row>
    <row r="1849" spans="1:4" x14ac:dyDescent="0.25">
      <c r="A1849">
        <v>5278</v>
      </c>
      <c r="B1849" s="10">
        <v>219148</v>
      </c>
      <c r="C1849" s="10">
        <v>40704</v>
      </c>
      <c r="D1849" s="10" t="s">
        <v>298</v>
      </c>
    </row>
    <row r="1850" spans="1:4" x14ac:dyDescent="0.25">
      <c r="A1850">
        <v>5279</v>
      </c>
      <c r="B1850" s="10">
        <v>219148</v>
      </c>
      <c r="C1850" s="10">
        <v>40704</v>
      </c>
      <c r="D1850" s="10" t="s">
        <v>298</v>
      </c>
    </row>
    <row r="1851" spans="1:4" x14ac:dyDescent="0.25">
      <c r="A1851">
        <v>5280</v>
      </c>
      <c r="B1851" s="10">
        <v>219148</v>
      </c>
      <c r="C1851" s="10">
        <v>40704</v>
      </c>
      <c r="D1851" s="10" t="s">
        <v>298</v>
      </c>
    </row>
    <row r="1852" spans="1:4" x14ac:dyDescent="0.25">
      <c r="A1852">
        <v>5281</v>
      </c>
      <c r="B1852" s="10">
        <v>219148</v>
      </c>
      <c r="C1852" s="10">
        <v>40708</v>
      </c>
      <c r="D1852" s="10" t="s">
        <v>298</v>
      </c>
    </row>
    <row r="1853" spans="1:4" x14ac:dyDescent="0.25">
      <c r="A1853">
        <v>5282</v>
      </c>
      <c r="B1853" s="10">
        <v>219148</v>
      </c>
      <c r="C1853" s="10">
        <v>40708</v>
      </c>
      <c r="D1853" s="10" t="s">
        <v>298</v>
      </c>
    </row>
    <row r="1854" spans="1:4" x14ac:dyDescent="0.25">
      <c r="A1854">
        <v>5283</v>
      </c>
      <c r="B1854" s="10">
        <v>219148</v>
      </c>
      <c r="C1854" s="10">
        <v>40708</v>
      </c>
      <c r="D1854" s="10" t="s">
        <v>298</v>
      </c>
    </row>
    <row r="1855" spans="1:4" x14ac:dyDescent="0.25">
      <c r="A1855">
        <v>5284</v>
      </c>
      <c r="B1855" s="10">
        <v>219148</v>
      </c>
      <c r="C1855" s="10">
        <v>40708</v>
      </c>
      <c r="D1855" s="10" t="s">
        <v>298</v>
      </c>
    </row>
    <row r="1856" spans="1:4" x14ac:dyDescent="0.25">
      <c r="A1856">
        <v>5285</v>
      </c>
      <c r="B1856" s="10">
        <v>219148</v>
      </c>
      <c r="C1856" s="10">
        <v>40708</v>
      </c>
      <c r="D1856" s="10" t="s">
        <v>298</v>
      </c>
    </row>
    <row r="1857" spans="1:4" x14ac:dyDescent="0.25">
      <c r="A1857">
        <v>5288</v>
      </c>
      <c r="B1857" s="10">
        <v>219148</v>
      </c>
      <c r="C1857" s="10">
        <v>40708</v>
      </c>
      <c r="D1857" s="10" t="s">
        <v>298</v>
      </c>
    </row>
    <row r="1858" spans="1:4" x14ac:dyDescent="0.25">
      <c r="A1858">
        <v>5289</v>
      </c>
      <c r="B1858" s="10">
        <v>219148</v>
      </c>
      <c r="C1858" s="10">
        <v>40708</v>
      </c>
      <c r="D1858" s="10" t="s">
        <v>298</v>
      </c>
    </row>
    <row r="1859" spans="1:4" x14ac:dyDescent="0.25">
      <c r="A1859">
        <v>5290</v>
      </c>
      <c r="B1859" s="10">
        <v>219148</v>
      </c>
      <c r="C1859" s="10">
        <v>40708</v>
      </c>
      <c r="D1859" s="10" t="s">
        <v>298</v>
      </c>
    </row>
    <row r="1860" spans="1:4" x14ac:dyDescent="0.25">
      <c r="A1860">
        <v>5291</v>
      </c>
      <c r="B1860" s="10">
        <v>219148</v>
      </c>
      <c r="C1860" s="10">
        <v>40708</v>
      </c>
      <c r="D1860" s="10" t="s">
        <v>298</v>
      </c>
    </row>
    <row r="1861" spans="1:4" x14ac:dyDescent="0.25">
      <c r="A1861">
        <v>5292</v>
      </c>
      <c r="B1861" s="10">
        <v>219148</v>
      </c>
      <c r="C1861" s="10">
        <v>40708</v>
      </c>
      <c r="D1861" s="10" t="s">
        <v>298</v>
      </c>
    </row>
    <row r="1862" spans="1:4" x14ac:dyDescent="0.25">
      <c r="A1862">
        <v>5293</v>
      </c>
      <c r="B1862" s="10">
        <v>219148</v>
      </c>
      <c r="C1862" s="10">
        <v>40708</v>
      </c>
      <c r="D1862" s="10" t="s">
        <v>298</v>
      </c>
    </row>
    <row r="1863" spans="1:4" x14ac:dyDescent="0.25">
      <c r="A1863">
        <v>5294</v>
      </c>
      <c r="B1863" s="10">
        <v>219148</v>
      </c>
      <c r="C1863" s="10">
        <v>40708</v>
      </c>
      <c r="D1863" s="10" t="s">
        <v>298</v>
      </c>
    </row>
    <row r="1864" spans="1:4" x14ac:dyDescent="0.25">
      <c r="A1864">
        <v>5295</v>
      </c>
      <c r="B1864" s="10">
        <v>219148</v>
      </c>
      <c r="C1864" s="10">
        <v>40708</v>
      </c>
      <c r="D1864" s="10" t="s">
        <v>298</v>
      </c>
    </row>
    <row r="1865" spans="1:4" x14ac:dyDescent="0.25">
      <c r="A1865">
        <v>5296</v>
      </c>
      <c r="B1865" s="10">
        <v>219148</v>
      </c>
      <c r="C1865" s="10">
        <v>40708</v>
      </c>
      <c r="D1865" s="10" t="s">
        <v>298</v>
      </c>
    </row>
    <row r="1866" spans="1:4" x14ac:dyDescent="0.25">
      <c r="A1866">
        <v>5297</v>
      </c>
      <c r="B1866" s="10">
        <v>219148</v>
      </c>
      <c r="C1866" s="10">
        <v>40709</v>
      </c>
      <c r="D1866" s="10" t="s">
        <v>298</v>
      </c>
    </row>
    <row r="1867" spans="1:4" x14ac:dyDescent="0.25">
      <c r="A1867">
        <v>5298</v>
      </c>
      <c r="B1867" s="10">
        <v>219148</v>
      </c>
      <c r="C1867" s="10">
        <v>40709</v>
      </c>
      <c r="D1867" s="10" t="s">
        <v>298</v>
      </c>
    </row>
    <row r="1868" spans="1:4" x14ac:dyDescent="0.25">
      <c r="A1868">
        <v>5299</v>
      </c>
      <c r="B1868" s="10">
        <v>219148</v>
      </c>
      <c r="C1868" s="10">
        <v>40709</v>
      </c>
      <c r="D1868" s="10" t="s">
        <v>298</v>
      </c>
    </row>
    <row r="1869" spans="1:4" x14ac:dyDescent="0.25">
      <c r="A1869">
        <v>5300</v>
      </c>
      <c r="B1869" s="10">
        <v>219148</v>
      </c>
      <c r="C1869" s="10">
        <v>40709</v>
      </c>
      <c r="D1869" s="10" t="s">
        <v>298</v>
      </c>
    </row>
    <row r="1870" spans="1:4" x14ac:dyDescent="0.25">
      <c r="A1870">
        <v>5302</v>
      </c>
      <c r="B1870" s="10">
        <v>219148</v>
      </c>
      <c r="C1870" s="10">
        <v>40709</v>
      </c>
      <c r="D1870" s="10" t="s">
        <v>298</v>
      </c>
    </row>
    <row r="1871" spans="1:4" x14ac:dyDescent="0.25">
      <c r="A1871">
        <v>5303</v>
      </c>
      <c r="B1871" s="10">
        <v>219148</v>
      </c>
      <c r="C1871" s="10">
        <v>40709</v>
      </c>
      <c r="D1871" s="10" t="s">
        <v>298</v>
      </c>
    </row>
    <row r="1872" spans="1:4" x14ac:dyDescent="0.25">
      <c r="A1872">
        <v>5304</v>
      </c>
      <c r="B1872" s="10">
        <v>219148</v>
      </c>
      <c r="C1872" s="10">
        <v>40709</v>
      </c>
      <c r="D1872" s="10" t="s">
        <v>298</v>
      </c>
    </row>
    <row r="1873" spans="1:4" x14ac:dyDescent="0.25">
      <c r="A1873">
        <v>5305</v>
      </c>
      <c r="B1873" s="10">
        <v>219148</v>
      </c>
      <c r="C1873" s="10">
        <v>40709</v>
      </c>
      <c r="D1873" s="10" t="s">
        <v>298</v>
      </c>
    </row>
    <row r="1874" spans="1:4" x14ac:dyDescent="0.25">
      <c r="A1874">
        <v>5307</v>
      </c>
      <c r="B1874" s="10">
        <v>40708</v>
      </c>
      <c r="C1874" s="10">
        <v>40753</v>
      </c>
      <c r="D1874" s="10" t="s">
        <v>564</v>
      </c>
    </row>
    <row r="1875" spans="1:4" x14ac:dyDescent="0.25">
      <c r="A1875">
        <v>5310</v>
      </c>
      <c r="B1875" s="10">
        <v>219148</v>
      </c>
      <c r="C1875" s="10">
        <v>40710</v>
      </c>
      <c r="D1875" s="10" t="s">
        <v>298</v>
      </c>
    </row>
    <row r="1876" spans="1:4" x14ac:dyDescent="0.25">
      <c r="A1876">
        <v>5311</v>
      </c>
      <c r="B1876" s="10">
        <v>219148</v>
      </c>
      <c r="C1876" s="10">
        <v>40710</v>
      </c>
      <c r="D1876" s="10" t="s">
        <v>298</v>
      </c>
    </row>
    <row r="1877" spans="1:4" x14ac:dyDescent="0.25">
      <c r="A1877">
        <v>5312</v>
      </c>
      <c r="B1877" s="10">
        <v>219148</v>
      </c>
      <c r="C1877" s="10">
        <v>40710</v>
      </c>
      <c r="D1877" s="10" t="s">
        <v>298</v>
      </c>
    </row>
    <row r="1878" spans="1:4" x14ac:dyDescent="0.25">
      <c r="A1878">
        <v>5313</v>
      </c>
      <c r="B1878" s="10">
        <v>219148</v>
      </c>
      <c r="C1878" s="10">
        <v>40710</v>
      </c>
      <c r="D1878" s="10" t="s">
        <v>298</v>
      </c>
    </row>
    <row r="1879" spans="1:4" x14ac:dyDescent="0.25">
      <c r="A1879">
        <v>5316</v>
      </c>
      <c r="B1879" s="10">
        <v>219148</v>
      </c>
      <c r="C1879" s="10">
        <v>40710</v>
      </c>
      <c r="D1879" s="10" t="s">
        <v>298</v>
      </c>
    </row>
    <row r="1880" spans="1:4" x14ac:dyDescent="0.25">
      <c r="A1880">
        <v>5317</v>
      </c>
      <c r="B1880" s="10">
        <v>219148</v>
      </c>
      <c r="C1880" s="10">
        <v>40710</v>
      </c>
      <c r="D1880" s="10" t="s">
        <v>298</v>
      </c>
    </row>
    <row r="1881" spans="1:4" x14ac:dyDescent="0.25">
      <c r="A1881">
        <v>5318</v>
      </c>
      <c r="B1881" s="10">
        <v>219148</v>
      </c>
      <c r="C1881" s="10">
        <v>40710</v>
      </c>
      <c r="D1881" s="10" t="s">
        <v>298</v>
      </c>
    </row>
    <row r="1882" spans="1:4" x14ac:dyDescent="0.25">
      <c r="A1882">
        <v>5319</v>
      </c>
      <c r="B1882" s="10">
        <v>219148</v>
      </c>
      <c r="C1882" s="10">
        <v>40711</v>
      </c>
      <c r="D1882" s="10" t="s">
        <v>298</v>
      </c>
    </row>
    <row r="1883" spans="1:4" x14ac:dyDescent="0.25">
      <c r="A1883">
        <v>5320</v>
      </c>
      <c r="B1883" s="10">
        <v>219148</v>
      </c>
      <c r="C1883" s="10">
        <v>40711</v>
      </c>
      <c r="D1883" s="10" t="s">
        <v>298</v>
      </c>
    </row>
    <row r="1884" spans="1:4" x14ac:dyDescent="0.25">
      <c r="A1884">
        <v>5321</v>
      </c>
      <c r="B1884" s="10">
        <v>219148</v>
      </c>
      <c r="C1884" s="10">
        <v>40711</v>
      </c>
      <c r="D1884" s="10" t="s">
        <v>298</v>
      </c>
    </row>
    <row r="1885" spans="1:4" x14ac:dyDescent="0.25">
      <c r="A1885">
        <v>5322</v>
      </c>
      <c r="B1885" s="10">
        <v>36526</v>
      </c>
      <c r="C1885" s="10">
        <v>40711</v>
      </c>
      <c r="D1885" s="10" t="s">
        <v>298</v>
      </c>
    </row>
    <row r="1886" spans="1:4" x14ac:dyDescent="0.25">
      <c r="A1886">
        <v>5324</v>
      </c>
      <c r="B1886" s="10">
        <v>219148</v>
      </c>
      <c r="C1886" s="10">
        <v>40711</v>
      </c>
      <c r="D1886" s="10" t="s">
        <v>298</v>
      </c>
    </row>
    <row r="1887" spans="1:4" x14ac:dyDescent="0.25">
      <c r="A1887">
        <v>5325</v>
      </c>
      <c r="B1887" s="10">
        <v>219148</v>
      </c>
      <c r="C1887" s="10">
        <v>40711</v>
      </c>
      <c r="D1887" s="10" t="s">
        <v>298</v>
      </c>
    </row>
    <row r="1888" spans="1:4" x14ac:dyDescent="0.25">
      <c r="A1888">
        <v>5326</v>
      </c>
      <c r="B1888" s="10">
        <v>219148</v>
      </c>
      <c r="C1888" s="10">
        <v>40711</v>
      </c>
      <c r="D1888" s="10" t="s">
        <v>298</v>
      </c>
    </row>
    <row r="1889" spans="1:4" x14ac:dyDescent="0.25">
      <c r="A1889">
        <v>5327</v>
      </c>
      <c r="B1889" s="10">
        <v>40721</v>
      </c>
      <c r="C1889" s="10">
        <v>40724</v>
      </c>
      <c r="D1889" s="10" t="s">
        <v>564</v>
      </c>
    </row>
    <row r="1890" spans="1:4" x14ac:dyDescent="0.25">
      <c r="A1890">
        <v>5328</v>
      </c>
      <c r="B1890" s="10">
        <v>40744</v>
      </c>
      <c r="C1890" s="10">
        <v>40724</v>
      </c>
      <c r="D1890" s="10" t="s">
        <v>564</v>
      </c>
    </row>
    <row r="1891" spans="1:4" x14ac:dyDescent="0.25">
      <c r="A1891">
        <v>5330</v>
      </c>
      <c r="B1891" s="10">
        <v>40744</v>
      </c>
      <c r="C1891" s="10">
        <v>40724</v>
      </c>
      <c r="D1891" s="10" t="s">
        <v>564</v>
      </c>
    </row>
    <row r="1892" spans="1:4" x14ac:dyDescent="0.25">
      <c r="A1892">
        <v>5331</v>
      </c>
      <c r="B1892" s="10">
        <v>40774</v>
      </c>
      <c r="C1892" s="10">
        <v>40724</v>
      </c>
      <c r="D1892" s="10" t="s">
        <v>564</v>
      </c>
    </row>
    <row r="1893" spans="1:4" x14ac:dyDescent="0.25">
      <c r="A1893">
        <v>5332</v>
      </c>
      <c r="B1893" s="10">
        <v>219148</v>
      </c>
      <c r="C1893" s="10">
        <v>40714</v>
      </c>
      <c r="D1893" s="10" t="s">
        <v>298</v>
      </c>
    </row>
    <row r="1894" spans="1:4" x14ac:dyDescent="0.25">
      <c r="A1894">
        <v>5335</v>
      </c>
      <c r="B1894" s="10">
        <v>219148</v>
      </c>
      <c r="C1894" s="10">
        <v>40714</v>
      </c>
      <c r="D1894" s="10" t="s">
        <v>298</v>
      </c>
    </row>
    <row r="1895" spans="1:4" x14ac:dyDescent="0.25">
      <c r="A1895">
        <v>5336</v>
      </c>
      <c r="B1895" s="10">
        <v>219148</v>
      </c>
      <c r="C1895" s="10">
        <v>40714</v>
      </c>
      <c r="D1895" s="10" t="s">
        <v>298</v>
      </c>
    </row>
    <row r="1896" spans="1:4" x14ac:dyDescent="0.25">
      <c r="A1896">
        <v>5337</v>
      </c>
      <c r="B1896" s="10">
        <v>219148</v>
      </c>
      <c r="C1896" s="10">
        <v>40714</v>
      </c>
      <c r="D1896" s="10" t="s">
        <v>298</v>
      </c>
    </row>
    <row r="1897" spans="1:4" x14ac:dyDescent="0.25">
      <c r="A1897">
        <v>5338</v>
      </c>
      <c r="B1897" s="10">
        <v>219148</v>
      </c>
      <c r="C1897" s="10">
        <v>40715</v>
      </c>
      <c r="D1897" s="10" t="s">
        <v>298</v>
      </c>
    </row>
    <row r="1898" spans="1:4" x14ac:dyDescent="0.25">
      <c r="A1898">
        <v>5342</v>
      </c>
      <c r="B1898" s="10">
        <v>219148</v>
      </c>
      <c r="C1898" s="10">
        <v>40715</v>
      </c>
      <c r="D1898" s="10" t="s">
        <v>298</v>
      </c>
    </row>
    <row r="1899" spans="1:4" x14ac:dyDescent="0.25">
      <c r="A1899">
        <v>5343</v>
      </c>
      <c r="B1899" s="10">
        <v>219148</v>
      </c>
      <c r="C1899" s="10">
        <v>40715</v>
      </c>
      <c r="D1899" s="10" t="s">
        <v>298</v>
      </c>
    </row>
    <row r="1900" spans="1:4" x14ac:dyDescent="0.25">
      <c r="A1900">
        <v>5344</v>
      </c>
      <c r="B1900" s="10">
        <v>36526</v>
      </c>
      <c r="C1900" s="10">
        <v>40715</v>
      </c>
      <c r="D1900" s="10" t="s">
        <v>298</v>
      </c>
    </row>
    <row r="1901" spans="1:4" x14ac:dyDescent="0.25">
      <c r="A1901">
        <v>5345</v>
      </c>
      <c r="B1901" s="10">
        <v>219148</v>
      </c>
      <c r="C1901" s="10">
        <v>40715</v>
      </c>
      <c r="D1901" s="10" t="s">
        <v>298</v>
      </c>
    </row>
    <row r="1902" spans="1:4" x14ac:dyDescent="0.25">
      <c r="A1902">
        <v>5346</v>
      </c>
      <c r="B1902" s="10">
        <v>219148</v>
      </c>
      <c r="C1902" s="10">
        <v>40715</v>
      </c>
      <c r="D1902" s="10" t="s">
        <v>298</v>
      </c>
    </row>
    <row r="1903" spans="1:4" x14ac:dyDescent="0.25">
      <c r="A1903">
        <v>5347</v>
      </c>
      <c r="B1903" s="10">
        <v>219148</v>
      </c>
      <c r="C1903" s="10">
        <v>40715</v>
      </c>
      <c r="D1903" s="10" t="s">
        <v>298</v>
      </c>
    </row>
    <row r="1904" spans="1:4" x14ac:dyDescent="0.25">
      <c r="A1904">
        <v>5348</v>
      </c>
      <c r="B1904" s="10">
        <v>219148</v>
      </c>
      <c r="C1904" s="10">
        <v>40715</v>
      </c>
      <c r="D1904" s="10" t="s">
        <v>298</v>
      </c>
    </row>
    <row r="1905" spans="1:4" x14ac:dyDescent="0.25">
      <c r="A1905">
        <v>5349</v>
      </c>
      <c r="B1905" s="10">
        <v>36526</v>
      </c>
      <c r="C1905" s="10">
        <v>40715</v>
      </c>
      <c r="D1905" s="10" t="s">
        <v>298</v>
      </c>
    </row>
    <row r="1906" spans="1:4" x14ac:dyDescent="0.25">
      <c r="A1906">
        <v>5352</v>
      </c>
      <c r="B1906" s="10">
        <v>219148</v>
      </c>
      <c r="C1906" s="10">
        <v>40716</v>
      </c>
      <c r="D1906" s="10" t="s">
        <v>298</v>
      </c>
    </row>
    <row r="1907" spans="1:4" x14ac:dyDescent="0.25">
      <c r="A1907">
        <v>5353</v>
      </c>
      <c r="B1907" s="10">
        <v>219148</v>
      </c>
      <c r="C1907" s="10">
        <v>40716</v>
      </c>
      <c r="D1907" s="10" t="s">
        <v>298</v>
      </c>
    </row>
    <row r="1908" spans="1:4" x14ac:dyDescent="0.25">
      <c r="A1908">
        <v>5354</v>
      </c>
      <c r="B1908" s="10">
        <v>219148</v>
      </c>
      <c r="C1908" s="10">
        <v>40716</v>
      </c>
      <c r="D1908" s="10" t="s">
        <v>298</v>
      </c>
    </row>
    <row r="1909" spans="1:4" x14ac:dyDescent="0.25">
      <c r="A1909">
        <v>5355</v>
      </c>
      <c r="B1909" s="10">
        <v>219148</v>
      </c>
      <c r="C1909" s="10">
        <v>40716</v>
      </c>
      <c r="D1909" s="10" t="s">
        <v>298</v>
      </c>
    </row>
    <row r="1910" spans="1:4" x14ac:dyDescent="0.25">
      <c r="A1910">
        <v>5356</v>
      </c>
      <c r="B1910" s="10">
        <v>219148</v>
      </c>
      <c r="C1910" s="10">
        <v>40716</v>
      </c>
      <c r="D1910" s="10" t="s">
        <v>298</v>
      </c>
    </row>
    <row r="1911" spans="1:4" x14ac:dyDescent="0.25">
      <c r="A1911">
        <v>5357</v>
      </c>
      <c r="B1911" s="10">
        <v>219148</v>
      </c>
      <c r="C1911" s="10">
        <v>40716</v>
      </c>
      <c r="D1911" s="10" t="s">
        <v>298</v>
      </c>
    </row>
    <row r="1912" spans="1:4" x14ac:dyDescent="0.25">
      <c r="A1912">
        <v>5358</v>
      </c>
      <c r="B1912" s="10">
        <v>40742</v>
      </c>
      <c r="C1912" s="10">
        <v>40724</v>
      </c>
      <c r="D1912" s="10" t="s">
        <v>564</v>
      </c>
    </row>
    <row r="1913" spans="1:4" x14ac:dyDescent="0.25">
      <c r="A1913">
        <v>5363</v>
      </c>
      <c r="B1913" s="10">
        <v>219148</v>
      </c>
      <c r="C1913" s="10">
        <v>40717</v>
      </c>
      <c r="D1913" s="10" t="s">
        <v>298</v>
      </c>
    </row>
    <row r="1914" spans="1:4" x14ac:dyDescent="0.25">
      <c r="A1914">
        <v>5365</v>
      </c>
      <c r="B1914" s="10">
        <v>219148</v>
      </c>
      <c r="C1914" s="10">
        <v>40717</v>
      </c>
      <c r="D1914" s="10" t="s">
        <v>298</v>
      </c>
    </row>
    <row r="1915" spans="1:4" x14ac:dyDescent="0.25">
      <c r="A1915">
        <v>5366</v>
      </c>
      <c r="B1915" s="10">
        <v>219148</v>
      </c>
      <c r="C1915" s="10">
        <v>40717</v>
      </c>
      <c r="D1915" s="10" t="s">
        <v>298</v>
      </c>
    </row>
    <row r="1916" spans="1:4" x14ac:dyDescent="0.25">
      <c r="A1916">
        <v>5367</v>
      </c>
      <c r="B1916" s="10">
        <v>219148</v>
      </c>
      <c r="C1916" s="10">
        <v>40717</v>
      </c>
      <c r="D1916" s="10" t="s">
        <v>298</v>
      </c>
    </row>
    <row r="1917" spans="1:4" x14ac:dyDescent="0.25">
      <c r="A1917">
        <v>5368</v>
      </c>
      <c r="B1917" s="10">
        <v>219148</v>
      </c>
      <c r="C1917" s="10">
        <v>40717</v>
      </c>
      <c r="D1917" s="10" t="s">
        <v>298</v>
      </c>
    </row>
    <row r="1918" spans="1:4" x14ac:dyDescent="0.25">
      <c r="A1918">
        <v>5369</v>
      </c>
      <c r="B1918" s="10">
        <v>219148</v>
      </c>
      <c r="C1918" s="10">
        <v>40717</v>
      </c>
      <c r="D1918" s="10" t="s">
        <v>298</v>
      </c>
    </row>
    <row r="1919" spans="1:4" x14ac:dyDescent="0.25">
      <c r="A1919">
        <v>5370</v>
      </c>
      <c r="B1919" s="10">
        <v>219148</v>
      </c>
      <c r="C1919" s="10">
        <v>40717</v>
      </c>
      <c r="D1919" s="10" t="s">
        <v>298</v>
      </c>
    </row>
    <row r="1920" spans="1:4" x14ac:dyDescent="0.25">
      <c r="A1920">
        <v>5371</v>
      </c>
      <c r="B1920" s="10">
        <v>219148</v>
      </c>
      <c r="C1920" s="10">
        <v>40717</v>
      </c>
      <c r="D1920" s="10" t="s">
        <v>298</v>
      </c>
    </row>
    <row r="1921" spans="1:4" x14ac:dyDescent="0.25">
      <c r="A1921">
        <v>5372</v>
      </c>
      <c r="B1921" s="10">
        <v>219148</v>
      </c>
      <c r="C1921" s="10">
        <v>40717</v>
      </c>
      <c r="D1921" s="10" t="s">
        <v>298</v>
      </c>
    </row>
    <row r="1922" spans="1:4" x14ac:dyDescent="0.25">
      <c r="A1922">
        <v>5373</v>
      </c>
      <c r="B1922" s="10">
        <v>219148</v>
      </c>
      <c r="C1922" s="10">
        <v>40717</v>
      </c>
      <c r="D1922" s="10" t="s">
        <v>298</v>
      </c>
    </row>
    <row r="1923" spans="1:4" x14ac:dyDescent="0.25">
      <c r="A1923">
        <v>5374</v>
      </c>
      <c r="B1923" s="10">
        <v>219148</v>
      </c>
      <c r="C1923" s="10">
        <v>40717</v>
      </c>
      <c r="D1923" s="10" t="s">
        <v>298</v>
      </c>
    </row>
    <row r="1924" spans="1:4" x14ac:dyDescent="0.25">
      <c r="A1924">
        <v>5375</v>
      </c>
      <c r="B1924" s="10">
        <v>219148</v>
      </c>
      <c r="C1924" s="10">
        <v>40717</v>
      </c>
      <c r="D1924" s="10" t="s">
        <v>298</v>
      </c>
    </row>
    <row r="1925" spans="1:4" x14ac:dyDescent="0.25">
      <c r="A1925">
        <v>5379</v>
      </c>
      <c r="B1925" s="10">
        <v>41060</v>
      </c>
      <c r="C1925" s="10">
        <v>40840</v>
      </c>
      <c r="D1925" s="10" t="s">
        <v>301</v>
      </c>
    </row>
    <row r="1926" spans="1:4" x14ac:dyDescent="0.25">
      <c r="A1926">
        <v>5380</v>
      </c>
      <c r="B1926" s="10">
        <v>36526</v>
      </c>
      <c r="C1926" s="10">
        <v>40725</v>
      </c>
      <c r="D1926" s="10" t="s">
        <v>563</v>
      </c>
    </row>
    <row r="1927" spans="1:4" x14ac:dyDescent="0.25">
      <c r="A1927">
        <v>5381</v>
      </c>
      <c r="B1927" s="10">
        <v>36526</v>
      </c>
      <c r="C1927" s="10">
        <v>40725</v>
      </c>
      <c r="D1927" s="10" t="s">
        <v>563</v>
      </c>
    </row>
    <row r="1928" spans="1:4" x14ac:dyDescent="0.25">
      <c r="A1928">
        <v>5382</v>
      </c>
      <c r="B1928" s="10">
        <v>36526</v>
      </c>
      <c r="C1928" s="10">
        <v>40725</v>
      </c>
      <c r="D1928" s="10" t="s">
        <v>563</v>
      </c>
    </row>
    <row r="1929" spans="1:4" x14ac:dyDescent="0.25">
      <c r="A1929">
        <v>5383</v>
      </c>
      <c r="B1929" s="10">
        <v>36526</v>
      </c>
      <c r="C1929" s="10">
        <v>40725</v>
      </c>
      <c r="D1929" s="10" t="s">
        <v>563</v>
      </c>
    </row>
    <row r="1930" spans="1:4" x14ac:dyDescent="0.25">
      <c r="A1930">
        <v>5384</v>
      </c>
      <c r="B1930" s="10">
        <v>36526</v>
      </c>
      <c r="C1930" s="10">
        <v>40725</v>
      </c>
      <c r="D1930" s="10" t="s">
        <v>563</v>
      </c>
    </row>
    <row r="1931" spans="1:4" x14ac:dyDescent="0.25">
      <c r="A1931">
        <v>5385</v>
      </c>
      <c r="B1931" s="10">
        <v>36526</v>
      </c>
      <c r="C1931" s="10">
        <v>40725</v>
      </c>
      <c r="D1931" s="10" t="s">
        <v>563</v>
      </c>
    </row>
    <row r="1932" spans="1:4" x14ac:dyDescent="0.25">
      <c r="A1932">
        <v>5388</v>
      </c>
      <c r="B1932" s="10">
        <v>36526</v>
      </c>
      <c r="C1932" s="10">
        <v>40725</v>
      </c>
      <c r="D1932" s="10" t="s">
        <v>298</v>
      </c>
    </row>
    <row r="1933" spans="1:4" x14ac:dyDescent="0.25">
      <c r="A1933">
        <v>5389</v>
      </c>
      <c r="B1933" s="10">
        <v>219148</v>
      </c>
      <c r="C1933" s="10">
        <v>40718</v>
      </c>
      <c r="D1933" s="10" t="s">
        <v>298</v>
      </c>
    </row>
    <row r="1934" spans="1:4" x14ac:dyDescent="0.25">
      <c r="A1934">
        <v>5390</v>
      </c>
      <c r="B1934" s="10">
        <v>219148</v>
      </c>
      <c r="C1934" s="10">
        <v>40718</v>
      </c>
      <c r="D1934" s="10" t="s">
        <v>298</v>
      </c>
    </row>
    <row r="1935" spans="1:4" x14ac:dyDescent="0.25">
      <c r="A1935">
        <v>5392</v>
      </c>
      <c r="B1935" s="10">
        <v>219148</v>
      </c>
      <c r="C1935" s="10">
        <v>40718</v>
      </c>
      <c r="D1935" s="10" t="s">
        <v>298</v>
      </c>
    </row>
    <row r="1936" spans="1:4" x14ac:dyDescent="0.25">
      <c r="A1936">
        <v>5393</v>
      </c>
      <c r="B1936" s="10">
        <v>219148</v>
      </c>
      <c r="C1936" s="10">
        <v>40718</v>
      </c>
      <c r="D1936" s="10" t="s">
        <v>298</v>
      </c>
    </row>
    <row r="1937" spans="1:4" x14ac:dyDescent="0.25">
      <c r="A1937">
        <v>5394</v>
      </c>
      <c r="B1937" s="10">
        <v>219148</v>
      </c>
      <c r="C1937" s="10">
        <v>40721</v>
      </c>
      <c r="D1937" s="10" t="s">
        <v>298</v>
      </c>
    </row>
    <row r="1938" spans="1:4" x14ac:dyDescent="0.25">
      <c r="A1938">
        <v>5395</v>
      </c>
      <c r="B1938" s="10">
        <v>219148</v>
      </c>
      <c r="C1938" s="10">
        <v>40721</v>
      </c>
      <c r="D1938" s="10" t="s">
        <v>298</v>
      </c>
    </row>
    <row r="1939" spans="1:4" x14ac:dyDescent="0.25">
      <c r="A1939">
        <v>5396</v>
      </c>
      <c r="B1939" s="10">
        <v>219148</v>
      </c>
      <c r="C1939" s="10">
        <v>40721</v>
      </c>
      <c r="D1939" s="10" t="s">
        <v>298</v>
      </c>
    </row>
    <row r="1940" spans="1:4" x14ac:dyDescent="0.25">
      <c r="A1940">
        <v>5399</v>
      </c>
      <c r="B1940" s="10">
        <v>219148</v>
      </c>
      <c r="C1940" s="10">
        <v>40721</v>
      </c>
      <c r="D1940" s="10" t="s">
        <v>307</v>
      </c>
    </row>
    <row r="1941" spans="1:4" x14ac:dyDescent="0.25">
      <c r="A1941">
        <v>5400</v>
      </c>
      <c r="B1941" s="10">
        <v>219148</v>
      </c>
      <c r="C1941" s="10">
        <v>40721</v>
      </c>
      <c r="D1941" s="10" t="s">
        <v>298</v>
      </c>
    </row>
    <row r="1942" spans="1:4" x14ac:dyDescent="0.25">
      <c r="A1942">
        <v>5401</v>
      </c>
      <c r="B1942" s="10">
        <v>219148</v>
      </c>
      <c r="C1942" s="10">
        <v>40721</v>
      </c>
      <c r="D1942" s="10" t="s">
        <v>298</v>
      </c>
    </row>
    <row r="1943" spans="1:4" x14ac:dyDescent="0.25">
      <c r="A1943">
        <v>5402</v>
      </c>
      <c r="B1943" s="10">
        <v>219148</v>
      </c>
      <c r="C1943" s="10">
        <v>40721</v>
      </c>
      <c r="D1943" s="10" t="s">
        <v>298</v>
      </c>
    </row>
    <row r="1944" spans="1:4" x14ac:dyDescent="0.25">
      <c r="A1944">
        <v>5403</v>
      </c>
      <c r="B1944" s="10">
        <v>219148</v>
      </c>
      <c r="C1944" s="10">
        <v>40721</v>
      </c>
      <c r="D1944" s="10" t="s">
        <v>298</v>
      </c>
    </row>
    <row r="1945" spans="1:4" x14ac:dyDescent="0.25">
      <c r="A1945">
        <v>5404</v>
      </c>
      <c r="B1945" s="10">
        <v>219148</v>
      </c>
      <c r="C1945" s="10">
        <v>40721</v>
      </c>
      <c r="D1945" s="10" t="s">
        <v>298</v>
      </c>
    </row>
    <row r="1946" spans="1:4" x14ac:dyDescent="0.25">
      <c r="A1946">
        <v>5405</v>
      </c>
      <c r="B1946" s="10">
        <v>219148</v>
      </c>
      <c r="C1946" s="10">
        <v>40721</v>
      </c>
      <c r="D1946" s="10" t="s">
        <v>298</v>
      </c>
    </row>
    <row r="1947" spans="1:4" x14ac:dyDescent="0.25">
      <c r="A1947">
        <v>5406</v>
      </c>
      <c r="B1947" s="10">
        <v>36526</v>
      </c>
      <c r="C1947" s="10">
        <v>40722</v>
      </c>
      <c r="D1947" s="10" t="s">
        <v>298</v>
      </c>
    </row>
    <row r="1948" spans="1:4" x14ac:dyDescent="0.25">
      <c r="A1948">
        <v>5407</v>
      </c>
      <c r="B1948" s="10">
        <v>219148</v>
      </c>
      <c r="C1948" s="10">
        <v>40722</v>
      </c>
      <c r="D1948" s="10" t="s">
        <v>298</v>
      </c>
    </row>
    <row r="1949" spans="1:4" x14ac:dyDescent="0.25">
      <c r="A1949">
        <v>5409</v>
      </c>
      <c r="B1949" s="10">
        <v>219148</v>
      </c>
      <c r="C1949" s="10">
        <v>40722</v>
      </c>
      <c r="D1949" s="10" t="s">
        <v>298</v>
      </c>
    </row>
    <row r="1950" spans="1:4" x14ac:dyDescent="0.25">
      <c r="A1950">
        <v>5410</v>
      </c>
      <c r="B1950" s="10">
        <v>219148</v>
      </c>
      <c r="C1950" s="10">
        <v>40722</v>
      </c>
      <c r="D1950" s="10" t="s">
        <v>298</v>
      </c>
    </row>
    <row r="1951" spans="1:4" x14ac:dyDescent="0.25">
      <c r="A1951">
        <v>5411</v>
      </c>
      <c r="B1951" s="10">
        <v>219148</v>
      </c>
      <c r="C1951" s="10">
        <v>40722</v>
      </c>
      <c r="D1951" s="10" t="s">
        <v>298</v>
      </c>
    </row>
    <row r="1952" spans="1:4" x14ac:dyDescent="0.25">
      <c r="A1952">
        <v>5412</v>
      </c>
      <c r="B1952" s="10">
        <v>219148</v>
      </c>
      <c r="C1952" s="10">
        <v>40722</v>
      </c>
      <c r="D1952" s="10" t="s">
        <v>298</v>
      </c>
    </row>
    <row r="1953" spans="1:4" x14ac:dyDescent="0.25">
      <c r="A1953">
        <v>5413</v>
      </c>
      <c r="B1953" s="10">
        <v>219148</v>
      </c>
      <c r="C1953" s="10">
        <v>40722</v>
      </c>
      <c r="D1953" s="10" t="s">
        <v>298</v>
      </c>
    </row>
    <row r="1954" spans="1:4" x14ac:dyDescent="0.25">
      <c r="A1954">
        <v>5420</v>
      </c>
      <c r="B1954" s="10">
        <v>219148</v>
      </c>
      <c r="C1954" s="10">
        <v>40723</v>
      </c>
      <c r="D1954" s="10" t="s">
        <v>298</v>
      </c>
    </row>
    <row r="1955" spans="1:4" x14ac:dyDescent="0.25">
      <c r="A1955">
        <v>5421</v>
      </c>
      <c r="B1955" s="10">
        <v>219148</v>
      </c>
      <c r="C1955" s="10">
        <v>40723</v>
      </c>
      <c r="D1955" s="10" t="s">
        <v>298</v>
      </c>
    </row>
    <row r="1956" spans="1:4" x14ac:dyDescent="0.25">
      <c r="A1956">
        <v>5422</v>
      </c>
      <c r="B1956" s="10">
        <v>219148</v>
      </c>
      <c r="C1956" s="10">
        <v>40723</v>
      </c>
      <c r="D1956" s="10" t="s">
        <v>298</v>
      </c>
    </row>
    <row r="1957" spans="1:4" x14ac:dyDescent="0.25">
      <c r="A1957">
        <v>5423</v>
      </c>
      <c r="B1957" s="10">
        <v>219148</v>
      </c>
      <c r="C1957" s="10">
        <v>40723</v>
      </c>
      <c r="D1957" s="10" t="s">
        <v>298</v>
      </c>
    </row>
    <row r="1958" spans="1:4" x14ac:dyDescent="0.25">
      <c r="A1958">
        <v>5424</v>
      </c>
      <c r="B1958" s="10">
        <v>219148</v>
      </c>
      <c r="C1958" s="10">
        <v>40723</v>
      </c>
      <c r="D1958" s="10" t="s">
        <v>298</v>
      </c>
    </row>
    <row r="1959" spans="1:4" x14ac:dyDescent="0.25">
      <c r="A1959">
        <v>5425</v>
      </c>
      <c r="B1959" s="10">
        <v>40806</v>
      </c>
      <c r="C1959" s="10">
        <v>40753</v>
      </c>
      <c r="D1959" s="10" t="s">
        <v>564</v>
      </c>
    </row>
    <row r="1960" spans="1:4" x14ac:dyDescent="0.25">
      <c r="A1960">
        <v>5427</v>
      </c>
      <c r="B1960" s="10">
        <v>219148</v>
      </c>
      <c r="C1960" s="10">
        <v>40724</v>
      </c>
      <c r="D1960" s="10" t="s">
        <v>298</v>
      </c>
    </row>
    <row r="1961" spans="1:4" x14ac:dyDescent="0.25">
      <c r="A1961">
        <v>5428</v>
      </c>
      <c r="B1961" s="10">
        <v>219148</v>
      </c>
      <c r="C1961" s="10">
        <v>40724</v>
      </c>
      <c r="D1961" s="10" t="s">
        <v>298</v>
      </c>
    </row>
    <row r="1962" spans="1:4" x14ac:dyDescent="0.25">
      <c r="A1962">
        <v>5432</v>
      </c>
      <c r="B1962" s="10">
        <v>219148</v>
      </c>
      <c r="C1962" s="10">
        <v>40724</v>
      </c>
      <c r="D1962" s="10" t="s">
        <v>298</v>
      </c>
    </row>
    <row r="1963" spans="1:4" x14ac:dyDescent="0.25">
      <c r="A1963">
        <v>5433</v>
      </c>
      <c r="B1963" s="10">
        <v>219148</v>
      </c>
      <c r="C1963" s="10">
        <v>40724</v>
      </c>
      <c r="D1963" s="10" t="s">
        <v>298</v>
      </c>
    </row>
    <row r="1964" spans="1:4" x14ac:dyDescent="0.25">
      <c r="A1964">
        <v>5434</v>
      </c>
      <c r="B1964" s="10">
        <v>219148</v>
      </c>
      <c r="C1964" s="10">
        <v>40724</v>
      </c>
      <c r="D1964" s="10" t="s">
        <v>298</v>
      </c>
    </row>
    <row r="1965" spans="1:4" x14ac:dyDescent="0.25">
      <c r="A1965">
        <v>5435</v>
      </c>
      <c r="B1965" s="10">
        <v>219148</v>
      </c>
      <c r="C1965" s="10">
        <v>40724</v>
      </c>
      <c r="D1965" s="10" t="s">
        <v>298</v>
      </c>
    </row>
    <row r="1966" spans="1:4" x14ac:dyDescent="0.25">
      <c r="A1966">
        <v>5436</v>
      </c>
      <c r="B1966" s="10">
        <v>219148</v>
      </c>
      <c r="C1966" s="10">
        <v>40724</v>
      </c>
      <c r="D1966" s="10" t="s">
        <v>298</v>
      </c>
    </row>
    <row r="1967" spans="1:4" x14ac:dyDescent="0.25">
      <c r="A1967">
        <v>5437</v>
      </c>
      <c r="B1967" s="10">
        <v>219148</v>
      </c>
      <c r="C1967" s="10">
        <v>40724</v>
      </c>
      <c r="D1967" s="10" t="s">
        <v>298</v>
      </c>
    </row>
    <row r="1968" spans="1:4" x14ac:dyDescent="0.25">
      <c r="A1968">
        <v>5438</v>
      </c>
      <c r="B1968" s="10">
        <v>219148</v>
      </c>
      <c r="C1968" s="10">
        <v>40724</v>
      </c>
      <c r="D1968" s="10" t="s">
        <v>298</v>
      </c>
    </row>
    <row r="1969" spans="1:4" x14ac:dyDescent="0.25">
      <c r="A1969">
        <v>5439</v>
      </c>
      <c r="B1969" s="10">
        <v>219148</v>
      </c>
      <c r="C1969" s="10">
        <v>40724</v>
      </c>
      <c r="D1969" s="10" t="s">
        <v>298</v>
      </c>
    </row>
    <row r="1970" spans="1:4" x14ac:dyDescent="0.25">
      <c r="A1970">
        <v>5440</v>
      </c>
      <c r="B1970" s="10">
        <v>219148</v>
      </c>
      <c r="C1970" s="10">
        <v>40724</v>
      </c>
      <c r="D1970" s="10" t="s">
        <v>298</v>
      </c>
    </row>
    <row r="1971" spans="1:4" x14ac:dyDescent="0.25">
      <c r="A1971">
        <v>5441</v>
      </c>
      <c r="B1971" s="10">
        <v>219148</v>
      </c>
      <c r="C1971" s="10">
        <v>40724</v>
      </c>
      <c r="D1971" s="10" t="s">
        <v>298</v>
      </c>
    </row>
    <row r="1972" spans="1:4" x14ac:dyDescent="0.25">
      <c r="A1972">
        <v>5446</v>
      </c>
      <c r="B1972" s="10">
        <v>219148</v>
      </c>
      <c r="C1972" s="10">
        <v>40725</v>
      </c>
      <c r="D1972" s="10" t="s">
        <v>298</v>
      </c>
    </row>
    <row r="1973" spans="1:4" x14ac:dyDescent="0.25">
      <c r="A1973">
        <v>5447</v>
      </c>
      <c r="B1973" s="10">
        <v>219148</v>
      </c>
      <c r="C1973" s="10">
        <v>40725</v>
      </c>
      <c r="D1973" s="10" t="s">
        <v>298</v>
      </c>
    </row>
    <row r="1974" spans="1:4" x14ac:dyDescent="0.25">
      <c r="A1974">
        <v>5448</v>
      </c>
      <c r="B1974" s="10">
        <v>219148</v>
      </c>
      <c r="C1974" s="10">
        <v>40725</v>
      </c>
      <c r="D1974" s="10" t="s">
        <v>298</v>
      </c>
    </row>
    <row r="1975" spans="1:4" x14ac:dyDescent="0.25">
      <c r="A1975">
        <v>5449</v>
      </c>
      <c r="B1975" s="10">
        <v>219148</v>
      </c>
      <c r="C1975" s="10">
        <v>40725</v>
      </c>
      <c r="D1975" s="10" t="s">
        <v>298</v>
      </c>
    </row>
    <row r="1976" spans="1:4" x14ac:dyDescent="0.25">
      <c r="A1976">
        <v>5450</v>
      </c>
      <c r="B1976" s="10">
        <v>219148</v>
      </c>
      <c r="C1976" s="10">
        <v>40728</v>
      </c>
      <c r="D1976" s="10" t="s">
        <v>298</v>
      </c>
    </row>
    <row r="1977" spans="1:4" x14ac:dyDescent="0.25">
      <c r="A1977">
        <v>5453</v>
      </c>
      <c r="B1977" s="10">
        <v>219148</v>
      </c>
      <c r="C1977" s="10">
        <v>40728</v>
      </c>
      <c r="D1977" s="10" t="s">
        <v>298</v>
      </c>
    </row>
    <row r="1978" spans="1:4" x14ac:dyDescent="0.25">
      <c r="A1978">
        <v>5454</v>
      </c>
      <c r="B1978" s="10">
        <v>219148</v>
      </c>
      <c r="C1978" s="10">
        <v>40728</v>
      </c>
      <c r="D1978" s="10" t="s">
        <v>298</v>
      </c>
    </row>
    <row r="1979" spans="1:4" x14ac:dyDescent="0.25">
      <c r="A1979">
        <v>5456</v>
      </c>
      <c r="B1979" s="10">
        <v>219148</v>
      </c>
      <c r="C1979" s="10">
        <v>40729</v>
      </c>
      <c r="D1979" s="10" t="s">
        <v>298</v>
      </c>
    </row>
    <row r="1980" spans="1:4" x14ac:dyDescent="0.25">
      <c r="A1980">
        <v>5457</v>
      </c>
      <c r="B1980" s="10">
        <v>219148</v>
      </c>
      <c r="C1980" s="10">
        <v>40729</v>
      </c>
      <c r="D1980" s="10" t="s">
        <v>298</v>
      </c>
    </row>
    <row r="1981" spans="1:4" x14ac:dyDescent="0.25">
      <c r="A1981">
        <v>5458</v>
      </c>
      <c r="B1981" s="10">
        <v>219148</v>
      </c>
      <c r="C1981" s="10">
        <v>40729</v>
      </c>
      <c r="D1981" s="10" t="s">
        <v>298</v>
      </c>
    </row>
    <row r="1982" spans="1:4" x14ac:dyDescent="0.25">
      <c r="A1982">
        <v>5459</v>
      </c>
      <c r="B1982" s="10">
        <v>219148</v>
      </c>
      <c r="C1982" s="10">
        <v>40729</v>
      </c>
      <c r="D1982" s="10" t="s">
        <v>298</v>
      </c>
    </row>
    <row r="1983" spans="1:4" x14ac:dyDescent="0.25">
      <c r="A1983">
        <v>5465</v>
      </c>
      <c r="B1983" s="10">
        <v>36526</v>
      </c>
      <c r="C1983" s="10">
        <v>40732</v>
      </c>
      <c r="D1983" s="10" t="s">
        <v>298</v>
      </c>
    </row>
    <row r="1984" spans="1:4" x14ac:dyDescent="0.25">
      <c r="A1984">
        <v>5474</v>
      </c>
      <c r="B1984" s="10">
        <v>219148</v>
      </c>
      <c r="C1984" s="10">
        <v>40730</v>
      </c>
      <c r="D1984" s="10" t="s">
        <v>298</v>
      </c>
    </row>
    <row r="1985" spans="1:4" x14ac:dyDescent="0.25">
      <c r="A1985">
        <v>5478</v>
      </c>
      <c r="B1985" s="10">
        <v>40918</v>
      </c>
      <c r="C1985" s="10">
        <v>40786</v>
      </c>
      <c r="D1985" s="10" t="s">
        <v>301</v>
      </c>
    </row>
    <row r="1986" spans="1:4" x14ac:dyDescent="0.25">
      <c r="A1986">
        <v>5479</v>
      </c>
      <c r="B1986" s="10">
        <v>36526</v>
      </c>
      <c r="C1986" s="10">
        <v>40730</v>
      </c>
      <c r="D1986" s="10" t="s">
        <v>563</v>
      </c>
    </row>
    <row r="1987" spans="1:4" x14ac:dyDescent="0.25">
      <c r="A1987">
        <v>5480</v>
      </c>
      <c r="B1987" s="10">
        <v>36526</v>
      </c>
      <c r="C1987" s="10">
        <v>40730</v>
      </c>
      <c r="D1987" s="10" t="s">
        <v>563</v>
      </c>
    </row>
    <row r="1988" spans="1:4" x14ac:dyDescent="0.25">
      <c r="A1988">
        <v>5481</v>
      </c>
      <c r="B1988" s="10">
        <v>219148</v>
      </c>
      <c r="C1988" s="10">
        <v>40731</v>
      </c>
      <c r="D1988" s="10" t="s">
        <v>298</v>
      </c>
    </row>
    <row r="1989" spans="1:4" x14ac:dyDescent="0.25">
      <c r="A1989">
        <v>5485</v>
      </c>
      <c r="B1989" s="10">
        <v>219148</v>
      </c>
      <c r="C1989" s="10">
        <v>40731</v>
      </c>
      <c r="D1989" s="10" t="s">
        <v>298</v>
      </c>
    </row>
    <row r="1990" spans="1:4" x14ac:dyDescent="0.25">
      <c r="A1990">
        <v>5486</v>
      </c>
      <c r="B1990" s="10">
        <v>219148</v>
      </c>
      <c r="C1990" s="10">
        <v>40731</v>
      </c>
      <c r="D1990" s="10" t="s">
        <v>298</v>
      </c>
    </row>
    <row r="1991" spans="1:4" x14ac:dyDescent="0.25">
      <c r="A1991">
        <v>5487</v>
      </c>
      <c r="B1991" s="10">
        <v>219148</v>
      </c>
      <c r="C1991" s="10">
        <v>40731</v>
      </c>
      <c r="D1991" s="10" t="s">
        <v>298</v>
      </c>
    </row>
    <row r="1992" spans="1:4" x14ac:dyDescent="0.25">
      <c r="A1992">
        <v>5488</v>
      </c>
      <c r="B1992" s="10">
        <v>219148</v>
      </c>
      <c r="C1992" s="10">
        <v>40731</v>
      </c>
      <c r="D1992" s="10" t="s">
        <v>298</v>
      </c>
    </row>
    <row r="1993" spans="1:4" x14ac:dyDescent="0.25">
      <c r="A1993">
        <v>5489</v>
      </c>
      <c r="B1993" s="10">
        <v>219148</v>
      </c>
      <c r="C1993" s="10">
        <v>40731</v>
      </c>
      <c r="D1993" s="10" t="s">
        <v>298</v>
      </c>
    </row>
    <row r="1994" spans="1:4" x14ac:dyDescent="0.25">
      <c r="A1994">
        <v>5490</v>
      </c>
      <c r="B1994" s="10">
        <v>219148</v>
      </c>
      <c r="C1994" s="10">
        <v>40731</v>
      </c>
      <c r="D1994" s="10" t="s">
        <v>298</v>
      </c>
    </row>
    <row r="1995" spans="1:4" x14ac:dyDescent="0.25">
      <c r="A1995">
        <v>5491</v>
      </c>
      <c r="B1995" s="10">
        <v>36526</v>
      </c>
      <c r="C1995" s="10">
        <v>40731</v>
      </c>
      <c r="D1995" s="10" t="s">
        <v>563</v>
      </c>
    </row>
    <row r="1996" spans="1:4" x14ac:dyDescent="0.25">
      <c r="A1996">
        <v>5492</v>
      </c>
      <c r="B1996" s="10">
        <v>36526</v>
      </c>
      <c r="C1996" s="10">
        <v>40731</v>
      </c>
      <c r="D1996" s="10" t="s">
        <v>563</v>
      </c>
    </row>
    <row r="1997" spans="1:4" x14ac:dyDescent="0.25">
      <c r="A1997">
        <v>5493</v>
      </c>
      <c r="B1997" s="10">
        <v>36526</v>
      </c>
      <c r="C1997" s="10">
        <v>40731</v>
      </c>
      <c r="D1997" s="10" t="s">
        <v>563</v>
      </c>
    </row>
    <row r="1998" spans="1:4" x14ac:dyDescent="0.25">
      <c r="A1998">
        <v>5494</v>
      </c>
      <c r="B1998" s="10">
        <v>36526</v>
      </c>
      <c r="C1998" s="10">
        <v>40731</v>
      </c>
      <c r="D1998" s="10" t="s">
        <v>563</v>
      </c>
    </row>
    <row r="1999" spans="1:4" x14ac:dyDescent="0.25">
      <c r="A1999">
        <v>5495</v>
      </c>
      <c r="B1999" s="10">
        <v>36526</v>
      </c>
      <c r="C1999" s="10">
        <v>40731</v>
      </c>
      <c r="D1999" s="10" t="s">
        <v>563</v>
      </c>
    </row>
    <row r="2000" spans="1:4" x14ac:dyDescent="0.25">
      <c r="A2000">
        <v>5496</v>
      </c>
      <c r="B2000" s="10">
        <v>36526</v>
      </c>
      <c r="C2000" s="10">
        <v>40844</v>
      </c>
      <c r="D2000" s="10" t="s">
        <v>563</v>
      </c>
    </row>
    <row r="2001" spans="1:4" x14ac:dyDescent="0.25">
      <c r="A2001">
        <v>5497</v>
      </c>
      <c r="B2001" s="10">
        <v>36526</v>
      </c>
      <c r="C2001" s="10">
        <v>40844</v>
      </c>
      <c r="D2001" s="10" t="s">
        <v>563</v>
      </c>
    </row>
    <row r="2002" spans="1:4" x14ac:dyDescent="0.25">
      <c r="A2002">
        <v>5502</v>
      </c>
      <c r="B2002" s="10">
        <v>219148</v>
      </c>
      <c r="C2002" s="10">
        <v>40732</v>
      </c>
      <c r="D2002" s="10" t="s">
        <v>298</v>
      </c>
    </row>
    <row r="2003" spans="1:4" x14ac:dyDescent="0.25">
      <c r="A2003">
        <v>5503</v>
      </c>
      <c r="B2003" s="10">
        <v>219148</v>
      </c>
      <c r="C2003" s="10">
        <v>40732</v>
      </c>
      <c r="D2003" s="10" t="s">
        <v>298</v>
      </c>
    </row>
    <row r="2004" spans="1:4" x14ac:dyDescent="0.25">
      <c r="A2004">
        <v>5504</v>
      </c>
      <c r="B2004" s="10">
        <v>219148</v>
      </c>
      <c r="C2004" s="10">
        <v>40732</v>
      </c>
      <c r="D2004" s="10" t="s">
        <v>298</v>
      </c>
    </row>
    <row r="2005" spans="1:4" x14ac:dyDescent="0.25">
      <c r="A2005">
        <v>5505</v>
      </c>
      <c r="B2005" s="10">
        <v>219148</v>
      </c>
      <c r="C2005" s="10">
        <v>40732</v>
      </c>
      <c r="D2005" s="10" t="s">
        <v>298</v>
      </c>
    </row>
    <row r="2006" spans="1:4" x14ac:dyDescent="0.25">
      <c r="A2006">
        <v>5510</v>
      </c>
      <c r="B2006" s="10">
        <v>219148</v>
      </c>
      <c r="C2006" s="10">
        <v>40753</v>
      </c>
      <c r="D2006" s="10" t="s">
        <v>298</v>
      </c>
    </row>
    <row r="2007" spans="1:4" x14ac:dyDescent="0.25">
      <c r="A2007">
        <v>5515</v>
      </c>
      <c r="B2007" s="10">
        <v>36526</v>
      </c>
      <c r="C2007" s="10">
        <v>40736</v>
      </c>
      <c r="D2007" s="10" t="s">
        <v>563</v>
      </c>
    </row>
    <row r="2008" spans="1:4" x14ac:dyDescent="0.25">
      <c r="A2008">
        <v>5516</v>
      </c>
      <c r="B2008" s="10">
        <v>36526</v>
      </c>
      <c r="C2008" s="10">
        <v>40736</v>
      </c>
      <c r="D2008" s="10" t="s">
        <v>563</v>
      </c>
    </row>
    <row r="2009" spans="1:4" x14ac:dyDescent="0.25">
      <c r="A2009">
        <v>5517</v>
      </c>
      <c r="B2009" s="10">
        <v>36526</v>
      </c>
      <c r="C2009" s="10">
        <v>40736</v>
      </c>
      <c r="D2009" s="10" t="s">
        <v>563</v>
      </c>
    </row>
    <row r="2010" spans="1:4" x14ac:dyDescent="0.25">
      <c r="A2010">
        <v>5518</v>
      </c>
      <c r="B2010" s="10">
        <v>36526</v>
      </c>
      <c r="C2010" s="10">
        <v>40736</v>
      </c>
      <c r="D2010" s="10" t="s">
        <v>563</v>
      </c>
    </row>
    <row r="2011" spans="1:4" x14ac:dyDescent="0.25">
      <c r="A2011">
        <v>5519</v>
      </c>
      <c r="B2011" s="10">
        <v>36526</v>
      </c>
      <c r="C2011" s="10">
        <v>40736</v>
      </c>
      <c r="D2011" s="10" t="s">
        <v>563</v>
      </c>
    </row>
    <row r="2012" spans="1:4" x14ac:dyDescent="0.25">
      <c r="A2012">
        <v>5520</v>
      </c>
      <c r="B2012" s="10">
        <v>36526</v>
      </c>
      <c r="C2012" s="10">
        <v>40736</v>
      </c>
      <c r="D2012" s="10" t="s">
        <v>298</v>
      </c>
    </row>
    <row r="2013" spans="1:4" x14ac:dyDescent="0.25">
      <c r="A2013">
        <v>5521</v>
      </c>
      <c r="B2013" s="10">
        <v>36526</v>
      </c>
      <c r="C2013" s="10">
        <v>40736</v>
      </c>
      <c r="D2013" s="10" t="s">
        <v>298</v>
      </c>
    </row>
    <row r="2014" spans="1:4" x14ac:dyDescent="0.25">
      <c r="A2014">
        <v>5522</v>
      </c>
      <c r="B2014" s="10">
        <v>219148</v>
      </c>
      <c r="C2014" s="10">
        <v>40753</v>
      </c>
      <c r="D2014" s="10" t="s">
        <v>298</v>
      </c>
    </row>
    <row r="2015" spans="1:4" x14ac:dyDescent="0.25">
      <c r="A2015">
        <v>5523</v>
      </c>
      <c r="B2015" s="10">
        <v>219148</v>
      </c>
      <c r="C2015" s="10">
        <v>40753</v>
      </c>
      <c r="D2015" s="10" t="s">
        <v>298</v>
      </c>
    </row>
    <row r="2016" spans="1:4" x14ac:dyDescent="0.25">
      <c r="A2016">
        <v>5527</v>
      </c>
      <c r="B2016" s="10">
        <v>40737</v>
      </c>
      <c r="C2016" s="10">
        <v>40753</v>
      </c>
      <c r="D2016" s="10" t="s">
        <v>564</v>
      </c>
    </row>
    <row r="2017" spans="1:4" x14ac:dyDescent="0.25">
      <c r="A2017">
        <v>5532</v>
      </c>
      <c r="B2017" s="10">
        <v>219148</v>
      </c>
      <c r="C2017" s="10">
        <v>40753</v>
      </c>
      <c r="D2017" s="10" t="s">
        <v>298</v>
      </c>
    </row>
    <row r="2018" spans="1:4" x14ac:dyDescent="0.25">
      <c r="A2018">
        <v>5533</v>
      </c>
      <c r="B2018" s="10">
        <v>219148</v>
      </c>
      <c r="C2018" s="10">
        <v>40738</v>
      </c>
      <c r="D2018" s="10" t="s">
        <v>298</v>
      </c>
    </row>
    <row r="2019" spans="1:4" x14ac:dyDescent="0.25">
      <c r="A2019">
        <v>5534</v>
      </c>
      <c r="B2019" s="10">
        <v>219148</v>
      </c>
      <c r="C2019" s="10">
        <v>40738</v>
      </c>
      <c r="D2019" s="10" t="s">
        <v>298</v>
      </c>
    </row>
    <row r="2020" spans="1:4" x14ac:dyDescent="0.25">
      <c r="A2020">
        <v>5535</v>
      </c>
      <c r="B2020" s="10">
        <v>219148</v>
      </c>
      <c r="C2020" s="10">
        <v>40738</v>
      </c>
      <c r="D2020" s="10" t="s">
        <v>298</v>
      </c>
    </row>
    <row r="2021" spans="1:4" x14ac:dyDescent="0.25">
      <c r="A2021">
        <v>5536</v>
      </c>
      <c r="B2021" s="10">
        <v>219148</v>
      </c>
      <c r="C2021" s="10">
        <v>40738</v>
      </c>
      <c r="D2021" s="10" t="s">
        <v>298</v>
      </c>
    </row>
    <row r="2022" spans="1:4" x14ac:dyDescent="0.25">
      <c r="A2022">
        <v>5538</v>
      </c>
      <c r="B2022" s="10">
        <v>219148</v>
      </c>
      <c r="C2022" s="10">
        <v>40739</v>
      </c>
      <c r="D2022" s="10" t="s">
        <v>298</v>
      </c>
    </row>
    <row r="2023" spans="1:4" x14ac:dyDescent="0.25">
      <c r="A2023">
        <v>5539</v>
      </c>
      <c r="B2023" s="10">
        <v>219148</v>
      </c>
      <c r="C2023" s="10">
        <v>40739</v>
      </c>
      <c r="D2023" s="10" t="s">
        <v>298</v>
      </c>
    </row>
    <row r="2024" spans="1:4" x14ac:dyDescent="0.25">
      <c r="A2024">
        <v>5544</v>
      </c>
      <c r="B2024" s="10">
        <v>219148</v>
      </c>
      <c r="C2024" s="10">
        <v>40739</v>
      </c>
      <c r="D2024" s="10" t="s">
        <v>298</v>
      </c>
    </row>
    <row r="2025" spans="1:4" x14ac:dyDescent="0.25">
      <c r="A2025">
        <v>5545</v>
      </c>
      <c r="B2025" s="10">
        <v>219148</v>
      </c>
      <c r="C2025" s="10">
        <v>40739</v>
      </c>
      <c r="D2025" s="10" t="s">
        <v>298</v>
      </c>
    </row>
    <row r="2026" spans="1:4" x14ac:dyDescent="0.25">
      <c r="A2026">
        <v>5547</v>
      </c>
      <c r="B2026" s="10">
        <v>219148</v>
      </c>
      <c r="C2026" s="10">
        <v>40739</v>
      </c>
      <c r="D2026" s="10" t="s">
        <v>298</v>
      </c>
    </row>
    <row r="2027" spans="1:4" x14ac:dyDescent="0.25">
      <c r="A2027">
        <v>5548</v>
      </c>
      <c r="B2027" s="10">
        <v>219148</v>
      </c>
      <c r="C2027" s="10">
        <v>40739</v>
      </c>
      <c r="D2027" s="10" t="s">
        <v>298</v>
      </c>
    </row>
    <row r="2028" spans="1:4" x14ac:dyDescent="0.25">
      <c r="A2028">
        <v>5549</v>
      </c>
      <c r="B2028" s="10">
        <v>219148</v>
      </c>
      <c r="C2028" s="10">
        <v>40739</v>
      </c>
      <c r="D2028" s="10" t="s">
        <v>298</v>
      </c>
    </row>
    <row r="2029" spans="1:4" x14ac:dyDescent="0.25">
      <c r="A2029">
        <v>5550</v>
      </c>
      <c r="B2029" s="10">
        <v>219148</v>
      </c>
      <c r="C2029" s="10">
        <v>40868</v>
      </c>
      <c r="D2029" s="10" t="s">
        <v>298</v>
      </c>
    </row>
    <row r="2030" spans="1:4" x14ac:dyDescent="0.25">
      <c r="A2030">
        <v>5552</v>
      </c>
      <c r="B2030" s="10">
        <v>219148</v>
      </c>
      <c r="C2030" s="10">
        <v>40742</v>
      </c>
      <c r="D2030" s="10" t="s">
        <v>298</v>
      </c>
    </row>
    <row r="2031" spans="1:4" x14ac:dyDescent="0.25">
      <c r="A2031">
        <v>5556</v>
      </c>
      <c r="B2031" s="10">
        <v>219148</v>
      </c>
      <c r="C2031" s="10">
        <v>40743</v>
      </c>
      <c r="D2031" s="10" t="s">
        <v>298</v>
      </c>
    </row>
    <row r="2032" spans="1:4" x14ac:dyDescent="0.25">
      <c r="A2032">
        <v>5557</v>
      </c>
      <c r="B2032" s="10">
        <v>219148</v>
      </c>
      <c r="C2032" s="10">
        <v>40743</v>
      </c>
      <c r="D2032" s="10" t="s">
        <v>298</v>
      </c>
    </row>
    <row r="2033" spans="1:4" x14ac:dyDescent="0.25">
      <c r="A2033">
        <v>5560</v>
      </c>
      <c r="B2033" s="10">
        <v>40743</v>
      </c>
      <c r="C2033" s="10">
        <v>40753</v>
      </c>
      <c r="D2033" s="10" t="s">
        <v>564</v>
      </c>
    </row>
    <row r="2034" spans="1:4" x14ac:dyDescent="0.25">
      <c r="A2034">
        <v>5561</v>
      </c>
      <c r="B2034" s="10">
        <v>40743</v>
      </c>
      <c r="C2034" s="10">
        <v>40753</v>
      </c>
      <c r="D2034" s="10" t="s">
        <v>564</v>
      </c>
    </row>
    <row r="2035" spans="1:4" x14ac:dyDescent="0.25">
      <c r="A2035">
        <v>5562</v>
      </c>
      <c r="B2035" s="10">
        <v>36526</v>
      </c>
      <c r="C2035" s="10">
        <v>40743</v>
      </c>
      <c r="D2035" s="10" t="s">
        <v>563</v>
      </c>
    </row>
    <row r="2036" spans="1:4" x14ac:dyDescent="0.25">
      <c r="A2036">
        <v>5563</v>
      </c>
      <c r="B2036" s="10">
        <v>36526</v>
      </c>
      <c r="C2036" s="10">
        <v>40743</v>
      </c>
      <c r="D2036" s="10" t="s">
        <v>563</v>
      </c>
    </row>
    <row r="2037" spans="1:4" x14ac:dyDescent="0.25">
      <c r="A2037">
        <v>5564</v>
      </c>
      <c r="B2037" s="10">
        <v>36526</v>
      </c>
      <c r="C2037" s="10">
        <v>40743</v>
      </c>
      <c r="D2037" s="10" t="s">
        <v>563</v>
      </c>
    </row>
    <row r="2038" spans="1:4" x14ac:dyDescent="0.25">
      <c r="A2038">
        <v>5565</v>
      </c>
      <c r="B2038" s="10">
        <v>219148</v>
      </c>
      <c r="C2038" s="10">
        <v>40744</v>
      </c>
      <c r="D2038" s="10" t="s">
        <v>298</v>
      </c>
    </row>
    <row r="2039" spans="1:4" x14ac:dyDescent="0.25">
      <c r="A2039">
        <v>5570</v>
      </c>
      <c r="B2039" s="10">
        <v>219148</v>
      </c>
      <c r="C2039" s="10">
        <v>40744</v>
      </c>
      <c r="D2039" s="10" t="s">
        <v>298</v>
      </c>
    </row>
    <row r="2040" spans="1:4" x14ac:dyDescent="0.25">
      <c r="A2040">
        <v>5571</v>
      </c>
      <c r="B2040" s="10">
        <v>219148</v>
      </c>
      <c r="C2040" s="10">
        <v>40744</v>
      </c>
      <c r="D2040" s="10" t="s">
        <v>298</v>
      </c>
    </row>
    <row r="2041" spans="1:4" x14ac:dyDescent="0.25">
      <c r="A2041">
        <v>5572</v>
      </c>
      <c r="B2041" s="10">
        <v>219148</v>
      </c>
      <c r="C2041" s="10">
        <v>40745</v>
      </c>
      <c r="D2041" s="10" t="s">
        <v>298</v>
      </c>
    </row>
    <row r="2042" spans="1:4" x14ac:dyDescent="0.25">
      <c r="A2042">
        <v>5573</v>
      </c>
      <c r="B2042" s="10">
        <v>219148</v>
      </c>
      <c r="C2042" s="10">
        <v>40745</v>
      </c>
      <c r="D2042" s="10" t="s">
        <v>298</v>
      </c>
    </row>
    <row r="2043" spans="1:4" x14ac:dyDescent="0.25">
      <c r="A2043">
        <v>5578</v>
      </c>
      <c r="B2043" s="10">
        <v>219148</v>
      </c>
      <c r="C2043" s="10">
        <v>40745</v>
      </c>
      <c r="D2043" s="10" t="s">
        <v>298</v>
      </c>
    </row>
    <row r="2044" spans="1:4" x14ac:dyDescent="0.25">
      <c r="A2044">
        <v>5579</v>
      </c>
      <c r="B2044" s="10">
        <v>219148</v>
      </c>
      <c r="C2044" s="10">
        <v>40745</v>
      </c>
      <c r="D2044" s="10" t="s">
        <v>298</v>
      </c>
    </row>
    <row r="2045" spans="1:4" x14ac:dyDescent="0.25">
      <c r="A2045">
        <v>5580</v>
      </c>
      <c r="B2045" s="10">
        <v>40769</v>
      </c>
      <c r="C2045" s="10">
        <v>40753</v>
      </c>
      <c r="D2045" s="10" t="s">
        <v>564</v>
      </c>
    </row>
    <row r="2046" spans="1:4" x14ac:dyDescent="0.25">
      <c r="A2046">
        <v>5581</v>
      </c>
      <c r="B2046" s="10">
        <v>40752</v>
      </c>
      <c r="C2046" s="10">
        <v>40753</v>
      </c>
      <c r="D2046" s="10" t="s">
        <v>564</v>
      </c>
    </row>
    <row r="2047" spans="1:4" x14ac:dyDescent="0.25">
      <c r="A2047">
        <v>5582</v>
      </c>
      <c r="B2047" s="10">
        <v>40746</v>
      </c>
      <c r="C2047" s="10">
        <v>40753</v>
      </c>
      <c r="D2047" s="10" t="s">
        <v>564</v>
      </c>
    </row>
    <row r="2048" spans="1:4" x14ac:dyDescent="0.25">
      <c r="A2048">
        <v>5584</v>
      </c>
      <c r="B2048" s="10">
        <v>219148</v>
      </c>
      <c r="C2048" s="10">
        <v>40746</v>
      </c>
      <c r="D2048" s="10" t="s">
        <v>298</v>
      </c>
    </row>
    <row r="2049" spans="1:4" x14ac:dyDescent="0.25">
      <c r="A2049">
        <v>5585</v>
      </c>
      <c r="B2049" s="10">
        <v>219148</v>
      </c>
      <c r="C2049" s="10">
        <v>40746</v>
      </c>
      <c r="D2049" s="10" t="s">
        <v>298</v>
      </c>
    </row>
    <row r="2050" spans="1:4" x14ac:dyDescent="0.25">
      <c r="A2050">
        <v>5588</v>
      </c>
      <c r="B2050" s="10">
        <v>219148</v>
      </c>
      <c r="C2050" s="10">
        <v>40746</v>
      </c>
      <c r="D2050" s="10" t="s">
        <v>298</v>
      </c>
    </row>
    <row r="2051" spans="1:4" x14ac:dyDescent="0.25">
      <c r="A2051">
        <v>5589</v>
      </c>
      <c r="B2051" s="10">
        <v>219148</v>
      </c>
      <c r="C2051" s="10">
        <v>40749</v>
      </c>
      <c r="D2051" s="10" t="s">
        <v>298</v>
      </c>
    </row>
    <row r="2052" spans="1:4" x14ac:dyDescent="0.25">
      <c r="A2052">
        <v>5590</v>
      </c>
      <c r="B2052" s="10">
        <v>40749</v>
      </c>
      <c r="C2052" s="10">
        <v>40753</v>
      </c>
      <c r="D2052" s="10" t="s">
        <v>564</v>
      </c>
    </row>
    <row r="2053" spans="1:4" x14ac:dyDescent="0.25">
      <c r="A2053">
        <v>5593</v>
      </c>
      <c r="B2053" s="10">
        <v>36526</v>
      </c>
      <c r="C2053" s="10">
        <v>40753</v>
      </c>
      <c r="D2053" s="10" t="s">
        <v>563</v>
      </c>
    </row>
    <row r="2054" spans="1:4" x14ac:dyDescent="0.25">
      <c r="A2054">
        <v>5596</v>
      </c>
      <c r="B2054" s="10">
        <v>219148</v>
      </c>
      <c r="C2054" s="10">
        <v>40753</v>
      </c>
      <c r="D2054" s="10" t="s">
        <v>298</v>
      </c>
    </row>
    <row r="2055" spans="1:4" x14ac:dyDescent="0.25">
      <c r="A2055">
        <v>5598</v>
      </c>
      <c r="B2055" s="10">
        <v>219148</v>
      </c>
      <c r="C2055" s="10">
        <v>40749</v>
      </c>
      <c r="D2055" s="10" t="s">
        <v>298</v>
      </c>
    </row>
    <row r="2056" spans="1:4" x14ac:dyDescent="0.25">
      <c r="A2056">
        <v>5599</v>
      </c>
      <c r="B2056" s="10">
        <v>219148</v>
      </c>
      <c r="C2056" s="10">
        <v>40750</v>
      </c>
      <c r="D2056" s="10" t="s">
        <v>298</v>
      </c>
    </row>
    <row r="2057" spans="1:4" x14ac:dyDescent="0.25">
      <c r="A2057">
        <v>5600</v>
      </c>
      <c r="B2057" s="10">
        <v>219148</v>
      </c>
      <c r="C2057" s="10">
        <v>40750</v>
      </c>
      <c r="D2057" s="10" t="s">
        <v>298</v>
      </c>
    </row>
    <row r="2058" spans="1:4" x14ac:dyDescent="0.25">
      <c r="A2058">
        <v>5603</v>
      </c>
      <c r="B2058" s="10">
        <v>219148</v>
      </c>
      <c r="C2058" s="10">
        <v>40750</v>
      </c>
      <c r="D2058" s="10" t="s">
        <v>298</v>
      </c>
    </row>
    <row r="2059" spans="1:4" x14ac:dyDescent="0.25">
      <c r="A2059">
        <v>5604</v>
      </c>
      <c r="B2059" s="10">
        <v>40770</v>
      </c>
      <c r="C2059" s="10">
        <v>40854</v>
      </c>
      <c r="D2059" s="10" t="s">
        <v>564</v>
      </c>
    </row>
    <row r="2060" spans="1:4" x14ac:dyDescent="0.25">
      <c r="A2060">
        <v>5606</v>
      </c>
      <c r="B2060" s="10">
        <v>219148</v>
      </c>
      <c r="C2060" s="10">
        <v>40750</v>
      </c>
      <c r="D2060" s="10" t="s">
        <v>298</v>
      </c>
    </row>
    <row r="2061" spans="1:4" x14ac:dyDescent="0.25">
      <c r="A2061">
        <v>5609</v>
      </c>
      <c r="B2061" s="10">
        <v>219148</v>
      </c>
      <c r="C2061" s="10">
        <v>40753</v>
      </c>
      <c r="D2061" s="10" t="s">
        <v>298</v>
      </c>
    </row>
    <row r="2062" spans="1:4" x14ac:dyDescent="0.25">
      <c r="A2062">
        <v>5610</v>
      </c>
      <c r="B2062" s="10">
        <v>219148</v>
      </c>
      <c r="C2062" s="10">
        <v>40753</v>
      </c>
      <c r="D2062" s="10" t="s">
        <v>298</v>
      </c>
    </row>
    <row r="2063" spans="1:4" x14ac:dyDescent="0.25">
      <c r="A2063">
        <v>5611</v>
      </c>
      <c r="B2063" s="10">
        <v>219148</v>
      </c>
      <c r="C2063" s="10">
        <v>40753</v>
      </c>
      <c r="D2063" s="10" t="s">
        <v>298</v>
      </c>
    </row>
    <row r="2064" spans="1:4" x14ac:dyDescent="0.25">
      <c r="A2064">
        <v>5616</v>
      </c>
      <c r="B2064" s="10">
        <v>36526</v>
      </c>
      <c r="C2064" s="10">
        <v>40751</v>
      </c>
      <c r="D2064" s="10" t="s">
        <v>298</v>
      </c>
    </row>
    <row r="2065" spans="1:4" x14ac:dyDescent="0.25">
      <c r="A2065">
        <v>5617</v>
      </c>
      <c r="B2065" s="10">
        <v>219148</v>
      </c>
      <c r="C2065" s="10">
        <v>40751</v>
      </c>
      <c r="D2065" s="10" t="s">
        <v>298</v>
      </c>
    </row>
    <row r="2066" spans="1:4" x14ac:dyDescent="0.25">
      <c r="A2066">
        <v>5618</v>
      </c>
      <c r="B2066" s="10">
        <v>219148</v>
      </c>
      <c r="C2066" s="10">
        <v>40751</v>
      </c>
      <c r="D2066" s="10" t="s">
        <v>298</v>
      </c>
    </row>
    <row r="2067" spans="1:4" x14ac:dyDescent="0.25">
      <c r="A2067">
        <v>5623</v>
      </c>
      <c r="B2067" s="10">
        <v>219148</v>
      </c>
      <c r="C2067" s="10">
        <v>40751</v>
      </c>
      <c r="D2067" s="10" t="s">
        <v>298</v>
      </c>
    </row>
    <row r="2068" spans="1:4" x14ac:dyDescent="0.25">
      <c r="A2068">
        <v>5624</v>
      </c>
      <c r="B2068" s="10">
        <v>219148</v>
      </c>
      <c r="C2068" s="10">
        <v>40751</v>
      </c>
      <c r="D2068" s="10" t="s">
        <v>298</v>
      </c>
    </row>
    <row r="2069" spans="1:4" x14ac:dyDescent="0.25">
      <c r="A2069">
        <v>5625</v>
      </c>
      <c r="B2069" s="10">
        <v>219148</v>
      </c>
      <c r="C2069" s="10">
        <v>40751</v>
      </c>
      <c r="D2069" s="10" t="s">
        <v>298</v>
      </c>
    </row>
    <row r="2070" spans="1:4" x14ac:dyDescent="0.25">
      <c r="A2070">
        <v>5626</v>
      </c>
      <c r="B2070" s="10">
        <v>219148</v>
      </c>
      <c r="C2070" s="10">
        <v>40751</v>
      </c>
      <c r="D2070" s="10" t="s">
        <v>298</v>
      </c>
    </row>
    <row r="2071" spans="1:4" x14ac:dyDescent="0.25">
      <c r="A2071">
        <v>5632</v>
      </c>
      <c r="B2071" s="10">
        <v>36526</v>
      </c>
      <c r="C2071" s="10">
        <v>40752</v>
      </c>
      <c r="D2071" s="10" t="s">
        <v>563</v>
      </c>
    </row>
    <row r="2072" spans="1:4" x14ac:dyDescent="0.25">
      <c r="A2072">
        <v>5633</v>
      </c>
      <c r="B2072" s="10">
        <v>219148</v>
      </c>
      <c r="C2072" s="10">
        <v>40753</v>
      </c>
      <c r="D2072" s="10" t="s">
        <v>298</v>
      </c>
    </row>
    <row r="2073" spans="1:4" x14ac:dyDescent="0.25">
      <c r="A2073">
        <v>5638</v>
      </c>
      <c r="B2073" s="10">
        <v>219148</v>
      </c>
      <c r="C2073" s="10">
        <v>40752</v>
      </c>
      <c r="D2073" s="10" t="s">
        <v>298</v>
      </c>
    </row>
    <row r="2074" spans="1:4" x14ac:dyDescent="0.25">
      <c r="A2074">
        <v>5639</v>
      </c>
      <c r="B2074" s="10">
        <v>219148</v>
      </c>
      <c r="C2074" s="10">
        <v>40752</v>
      </c>
      <c r="D2074" s="10" t="s">
        <v>298</v>
      </c>
    </row>
    <row r="2075" spans="1:4" x14ac:dyDescent="0.25">
      <c r="A2075">
        <v>5640</v>
      </c>
      <c r="B2075" s="10">
        <v>219148</v>
      </c>
      <c r="C2075" s="10">
        <v>40752</v>
      </c>
      <c r="D2075" s="10" t="s">
        <v>298</v>
      </c>
    </row>
    <row r="2076" spans="1:4" x14ac:dyDescent="0.25">
      <c r="A2076">
        <v>5641</v>
      </c>
      <c r="B2076" s="10">
        <v>219148</v>
      </c>
      <c r="C2076" s="10">
        <v>40753</v>
      </c>
      <c r="D2076" s="10" t="s">
        <v>298</v>
      </c>
    </row>
    <row r="2077" spans="1:4" x14ac:dyDescent="0.25">
      <c r="A2077">
        <v>5642</v>
      </c>
      <c r="B2077" s="10">
        <v>219148</v>
      </c>
      <c r="C2077" s="10">
        <v>40753</v>
      </c>
      <c r="D2077" s="10" t="s">
        <v>298</v>
      </c>
    </row>
    <row r="2078" spans="1:4" x14ac:dyDescent="0.25">
      <c r="A2078">
        <v>5645</v>
      </c>
      <c r="B2078" s="10">
        <v>219148</v>
      </c>
      <c r="C2078" s="10">
        <v>40753</v>
      </c>
      <c r="D2078" s="10" t="s">
        <v>298</v>
      </c>
    </row>
    <row r="2079" spans="1:4" x14ac:dyDescent="0.25">
      <c r="A2079">
        <v>5646</v>
      </c>
      <c r="B2079" s="10">
        <v>219148</v>
      </c>
      <c r="C2079" s="10">
        <v>40753</v>
      </c>
      <c r="D2079" s="10" t="s">
        <v>298</v>
      </c>
    </row>
    <row r="2080" spans="1:4" x14ac:dyDescent="0.25">
      <c r="A2080">
        <v>5647</v>
      </c>
      <c r="B2080" s="10">
        <v>219148</v>
      </c>
      <c r="C2080" s="10">
        <v>40753</v>
      </c>
      <c r="D2080" s="10" t="s">
        <v>298</v>
      </c>
    </row>
    <row r="2081" spans="1:4" x14ac:dyDescent="0.25">
      <c r="A2081">
        <v>5651</v>
      </c>
      <c r="B2081" s="10">
        <v>36526</v>
      </c>
      <c r="C2081" s="10">
        <v>40779</v>
      </c>
      <c r="D2081" s="10" t="s">
        <v>563</v>
      </c>
    </row>
    <row r="2082" spans="1:4" x14ac:dyDescent="0.25">
      <c r="A2082">
        <v>5652</v>
      </c>
      <c r="B2082" s="10">
        <v>36526</v>
      </c>
      <c r="C2082" s="10">
        <v>40753</v>
      </c>
      <c r="D2082" s="10" t="s">
        <v>563</v>
      </c>
    </row>
    <row r="2083" spans="1:4" x14ac:dyDescent="0.25">
      <c r="A2083">
        <v>5653</v>
      </c>
      <c r="B2083" s="10">
        <v>36526</v>
      </c>
      <c r="C2083" s="10">
        <v>40753</v>
      </c>
      <c r="D2083" s="10" t="s">
        <v>563</v>
      </c>
    </row>
    <row r="2084" spans="1:4" x14ac:dyDescent="0.25">
      <c r="A2084">
        <v>5657</v>
      </c>
      <c r="B2084" s="10">
        <v>40907</v>
      </c>
      <c r="C2084" s="10">
        <v>40816</v>
      </c>
      <c r="D2084" s="10" t="s">
        <v>564</v>
      </c>
    </row>
    <row r="2085" spans="1:4" x14ac:dyDescent="0.25">
      <c r="A2085">
        <v>5658</v>
      </c>
      <c r="B2085" s="10">
        <v>219148</v>
      </c>
      <c r="C2085" s="10">
        <v>40756</v>
      </c>
      <c r="D2085" s="10" t="s">
        <v>298</v>
      </c>
    </row>
    <row r="2086" spans="1:4" x14ac:dyDescent="0.25">
      <c r="A2086">
        <v>5659</v>
      </c>
      <c r="B2086" s="10">
        <v>219148</v>
      </c>
      <c r="C2086" s="10">
        <v>40756</v>
      </c>
      <c r="D2086" s="10" t="s">
        <v>298</v>
      </c>
    </row>
    <row r="2087" spans="1:4" x14ac:dyDescent="0.25">
      <c r="A2087">
        <v>5660</v>
      </c>
      <c r="B2087" s="10">
        <v>219148</v>
      </c>
      <c r="C2087" s="10">
        <v>40756</v>
      </c>
      <c r="D2087" s="10" t="s">
        <v>298</v>
      </c>
    </row>
    <row r="2088" spans="1:4" x14ac:dyDescent="0.25">
      <c r="A2088">
        <v>5662</v>
      </c>
      <c r="B2088" s="10">
        <v>219148</v>
      </c>
      <c r="C2088" s="10">
        <v>40756</v>
      </c>
      <c r="D2088" s="10" t="s">
        <v>298</v>
      </c>
    </row>
    <row r="2089" spans="1:4" x14ac:dyDescent="0.25">
      <c r="A2089">
        <v>5664</v>
      </c>
      <c r="B2089" s="10">
        <v>219148</v>
      </c>
      <c r="C2089" s="10">
        <v>40756</v>
      </c>
      <c r="D2089" s="10" t="s">
        <v>298</v>
      </c>
    </row>
    <row r="2090" spans="1:4" x14ac:dyDescent="0.25">
      <c r="A2090">
        <v>5665</v>
      </c>
      <c r="B2090" s="10">
        <v>36526</v>
      </c>
      <c r="C2090" s="10">
        <v>40757</v>
      </c>
      <c r="D2090" s="10" t="s">
        <v>298</v>
      </c>
    </row>
    <row r="2091" spans="1:4" x14ac:dyDescent="0.25">
      <c r="A2091">
        <v>5672</v>
      </c>
      <c r="B2091" s="10">
        <v>219148</v>
      </c>
      <c r="C2091" s="10">
        <v>40758</v>
      </c>
      <c r="D2091" s="10" t="s">
        <v>298</v>
      </c>
    </row>
    <row r="2092" spans="1:4" x14ac:dyDescent="0.25">
      <c r="A2092">
        <v>5679</v>
      </c>
      <c r="B2092" s="10">
        <v>219148</v>
      </c>
      <c r="C2092" s="10">
        <v>40759</v>
      </c>
      <c r="D2092" s="10" t="s">
        <v>298</v>
      </c>
    </row>
    <row r="2093" spans="1:4" x14ac:dyDescent="0.25">
      <c r="A2093">
        <v>5682</v>
      </c>
      <c r="B2093" s="10">
        <v>219148</v>
      </c>
      <c r="C2093" s="10">
        <v>40759</v>
      </c>
      <c r="D2093" s="10" t="s">
        <v>298</v>
      </c>
    </row>
    <row r="2094" spans="1:4" x14ac:dyDescent="0.25">
      <c r="A2094">
        <v>5684</v>
      </c>
      <c r="B2094" s="10">
        <v>219148</v>
      </c>
      <c r="C2094" s="10">
        <v>40760</v>
      </c>
      <c r="D2094" s="10" t="s">
        <v>298</v>
      </c>
    </row>
    <row r="2095" spans="1:4" x14ac:dyDescent="0.25">
      <c r="A2095">
        <v>5686</v>
      </c>
      <c r="B2095" s="10">
        <v>219148</v>
      </c>
      <c r="C2095" s="10">
        <v>40763</v>
      </c>
      <c r="D2095" s="10" t="s">
        <v>298</v>
      </c>
    </row>
    <row r="2096" spans="1:4" x14ac:dyDescent="0.25">
      <c r="A2096">
        <v>5687</v>
      </c>
      <c r="B2096" s="10">
        <v>219148</v>
      </c>
      <c r="C2096" s="10">
        <v>40763</v>
      </c>
      <c r="D2096" s="10" t="s">
        <v>298</v>
      </c>
    </row>
    <row r="2097" spans="1:4" x14ac:dyDescent="0.25">
      <c r="A2097">
        <v>5689</v>
      </c>
      <c r="B2097" s="10">
        <v>219148</v>
      </c>
      <c r="C2097" s="10">
        <v>40763</v>
      </c>
      <c r="D2097" s="10" t="s">
        <v>298</v>
      </c>
    </row>
    <row r="2098" spans="1:4" x14ac:dyDescent="0.25">
      <c r="A2098">
        <v>5690</v>
      </c>
      <c r="B2098" s="10">
        <v>219148</v>
      </c>
      <c r="C2098" s="10">
        <v>40764</v>
      </c>
      <c r="D2098" s="10" t="s">
        <v>298</v>
      </c>
    </row>
    <row r="2099" spans="1:4" x14ac:dyDescent="0.25">
      <c r="A2099">
        <v>5691</v>
      </c>
      <c r="B2099" s="10">
        <v>219148</v>
      </c>
      <c r="C2099" s="10">
        <v>40764</v>
      </c>
      <c r="D2099" s="10" t="s">
        <v>298</v>
      </c>
    </row>
    <row r="2100" spans="1:4" x14ac:dyDescent="0.25">
      <c r="A2100">
        <v>5692</v>
      </c>
      <c r="B2100" s="10">
        <v>219148</v>
      </c>
      <c r="C2100" s="10">
        <v>40764</v>
      </c>
      <c r="D2100" s="10" t="s">
        <v>298</v>
      </c>
    </row>
    <row r="2101" spans="1:4" x14ac:dyDescent="0.25">
      <c r="A2101">
        <v>5694</v>
      </c>
      <c r="B2101" s="10">
        <v>219148</v>
      </c>
      <c r="C2101" s="10">
        <v>40765</v>
      </c>
      <c r="D2101" s="10" t="s">
        <v>298</v>
      </c>
    </row>
    <row r="2102" spans="1:4" x14ac:dyDescent="0.25">
      <c r="A2102">
        <v>5695</v>
      </c>
      <c r="B2102" s="10">
        <v>219148</v>
      </c>
      <c r="C2102" s="10">
        <v>40765</v>
      </c>
      <c r="D2102" s="10" t="s">
        <v>298</v>
      </c>
    </row>
    <row r="2103" spans="1:4" x14ac:dyDescent="0.25">
      <c r="A2103">
        <v>5698</v>
      </c>
      <c r="B2103" s="10">
        <v>219148</v>
      </c>
      <c r="C2103" s="10">
        <v>40765</v>
      </c>
      <c r="D2103" s="10" t="s">
        <v>298</v>
      </c>
    </row>
    <row r="2104" spans="1:4" x14ac:dyDescent="0.25">
      <c r="A2104">
        <v>5702</v>
      </c>
      <c r="B2104" s="10">
        <v>219148</v>
      </c>
      <c r="C2104" s="10">
        <v>40766</v>
      </c>
      <c r="D2104" s="10" t="s">
        <v>298</v>
      </c>
    </row>
    <row r="2105" spans="1:4" x14ac:dyDescent="0.25">
      <c r="A2105">
        <v>5704</v>
      </c>
      <c r="B2105" s="10">
        <v>219148</v>
      </c>
      <c r="C2105" s="10">
        <v>40766</v>
      </c>
      <c r="D2105" s="10" t="s">
        <v>298</v>
      </c>
    </row>
    <row r="2106" spans="1:4" x14ac:dyDescent="0.25">
      <c r="A2106">
        <v>5706</v>
      </c>
      <c r="B2106" s="10">
        <v>36526</v>
      </c>
      <c r="C2106" s="10">
        <v>40780</v>
      </c>
      <c r="D2106" s="10" t="s">
        <v>298</v>
      </c>
    </row>
    <row r="2107" spans="1:4" x14ac:dyDescent="0.25">
      <c r="A2107">
        <v>5707</v>
      </c>
      <c r="B2107" s="10">
        <v>219148</v>
      </c>
      <c r="C2107" s="10">
        <v>40766</v>
      </c>
      <c r="D2107" s="10" t="s">
        <v>298</v>
      </c>
    </row>
    <row r="2108" spans="1:4" x14ac:dyDescent="0.25">
      <c r="A2108">
        <v>5708</v>
      </c>
      <c r="B2108" s="10">
        <v>219148</v>
      </c>
      <c r="C2108" s="10">
        <v>40766</v>
      </c>
      <c r="D2108" s="10" t="s">
        <v>298</v>
      </c>
    </row>
    <row r="2109" spans="1:4" x14ac:dyDescent="0.25">
      <c r="A2109">
        <v>5709</v>
      </c>
      <c r="B2109" s="10">
        <v>219148</v>
      </c>
      <c r="C2109" s="10">
        <v>40766</v>
      </c>
      <c r="D2109" s="10" t="s">
        <v>298</v>
      </c>
    </row>
    <row r="2110" spans="1:4" x14ac:dyDescent="0.25">
      <c r="A2110">
        <v>5711</v>
      </c>
      <c r="B2110" s="10">
        <v>219148</v>
      </c>
      <c r="C2110" s="10">
        <v>40767</v>
      </c>
      <c r="D2110" s="10" t="s">
        <v>298</v>
      </c>
    </row>
    <row r="2111" spans="1:4" x14ac:dyDescent="0.25">
      <c r="A2111">
        <v>5712</v>
      </c>
      <c r="B2111" s="10">
        <v>40765</v>
      </c>
      <c r="C2111" s="10">
        <v>40767</v>
      </c>
      <c r="D2111" s="10" t="s">
        <v>298</v>
      </c>
    </row>
    <row r="2112" spans="1:4" x14ac:dyDescent="0.25">
      <c r="A2112">
        <v>5715</v>
      </c>
      <c r="B2112" s="10">
        <v>219148</v>
      </c>
      <c r="C2112" s="10">
        <v>40793</v>
      </c>
      <c r="D2112" s="10" t="s">
        <v>298</v>
      </c>
    </row>
    <row r="2113" spans="1:4" x14ac:dyDescent="0.25">
      <c r="A2113">
        <v>5717</v>
      </c>
      <c r="B2113" s="10">
        <v>219148</v>
      </c>
      <c r="C2113" s="10">
        <v>40767</v>
      </c>
      <c r="D2113" s="10" t="s">
        <v>298</v>
      </c>
    </row>
    <row r="2114" spans="1:4" x14ac:dyDescent="0.25">
      <c r="A2114">
        <v>5719</v>
      </c>
      <c r="B2114" s="10">
        <v>36526</v>
      </c>
      <c r="C2114" s="10">
        <v>40767</v>
      </c>
      <c r="D2114" s="10" t="s">
        <v>298</v>
      </c>
    </row>
    <row r="2115" spans="1:4" x14ac:dyDescent="0.25">
      <c r="A2115">
        <v>5720</v>
      </c>
      <c r="B2115" s="10">
        <v>40767</v>
      </c>
      <c r="C2115" s="10">
        <v>40779</v>
      </c>
      <c r="D2115" s="10" t="s">
        <v>564</v>
      </c>
    </row>
    <row r="2116" spans="1:4" x14ac:dyDescent="0.25">
      <c r="A2116">
        <v>5721</v>
      </c>
      <c r="B2116" s="10">
        <v>219148</v>
      </c>
      <c r="C2116" s="10">
        <v>40770</v>
      </c>
      <c r="D2116" s="10" t="s">
        <v>298</v>
      </c>
    </row>
    <row r="2117" spans="1:4" x14ac:dyDescent="0.25">
      <c r="A2117">
        <v>5725</v>
      </c>
      <c r="B2117" s="10">
        <v>219148</v>
      </c>
      <c r="C2117" s="10">
        <v>40770</v>
      </c>
      <c r="D2117" s="10" t="s">
        <v>298</v>
      </c>
    </row>
    <row r="2118" spans="1:4" x14ac:dyDescent="0.25">
      <c r="A2118">
        <v>5732</v>
      </c>
      <c r="B2118" s="10">
        <v>219148</v>
      </c>
      <c r="C2118" s="10">
        <v>40779</v>
      </c>
      <c r="D2118" s="10" t="s">
        <v>298</v>
      </c>
    </row>
    <row r="2119" spans="1:4" x14ac:dyDescent="0.25">
      <c r="A2119">
        <v>5733</v>
      </c>
      <c r="B2119" s="10">
        <v>219148</v>
      </c>
      <c r="C2119" s="10">
        <v>40779</v>
      </c>
      <c r="D2119" s="10" t="s">
        <v>298</v>
      </c>
    </row>
    <row r="2120" spans="1:4" x14ac:dyDescent="0.25">
      <c r="A2120">
        <v>5734</v>
      </c>
      <c r="B2120" s="10">
        <v>219148</v>
      </c>
      <c r="C2120" s="10">
        <v>40779</v>
      </c>
      <c r="D2120" s="10" t="s">
        <v>298</v>
      </c>
    </row>
    <row r="2121" spans="1:4" x14ac:dyDescent="0.25">
      <c r="A2121">
        <v>5736</v>
      </c>
      <c r="B2121" s="10">
        <v>219148</v>
      </c>
      <c r="C2121" s="10">
        <v>40779</v>
      </c>
      <c r="D2121" s="10" t="s">
        <v>298</v>
      </c>
    </row>
    <row r="2122" spans="1:4" x14ac:dyDescent="0.25">
      <c r="A2122">
        <v>5743</v>
      </c>
      <c r="B2122" s="10">
        <v>219148</v>
      </c>
      <c r="C2122" s="10">
        <v>40779</v>
      </c>
      <c r="D2122" s="10" t="s">
        <v>298</v>
      </c>
    </row>
    <row r="2123" spans="1:4" x14ac:dyDescent="0.25">
      <c r="A2123">
        <v>5746</v>
      </c>
      <c r="B2123" s="10">
        <v>219148</v>
      </c>
      <c r="C2123" s="10">
        <v>40779</v>
      </c>
      <c r="D2123" s="10" t="s">
        <v>298</v>
      </c>
    </row>
    <row r="2124" spans="1:4" x14ac:dyDescent="0.25">
      <c r="A2124">
        <v>5749</v>
      </c>
      <c r="B2124" s="10">
        <v>219148</v>
      </c>
      <c r="C2124" s="10">
        <v>40779</v>
      </c>
      <c r="D2124" s="10" t="s">
        <v>298</v>
      </c>
    </row>
    <row r="2125" spans="1:4" x14ac:dyDescent="0.25">
      <c r="A2125">
        <v>5754</v>
      </c>
      <c r="B2125" s="10">
        <v>219148</v>
      </c>
      <c r="C2125" s="10">
        <v>40779</v>
      </c>
      <c r="D2125" s="10" t="s">
        <v>298</v>
      </c>
    </row>
    <row r="2126" spans="1:4" x14ac:dyDescent="0.25">
      <c r="A2126">
        <v>5755</v>
      </c>
      <c r="B2126" s="10">
        <v>219148</v>
      </c>
      <c r="C2126" s="10">
        <v>40779</v>
      </c>
      <c r="D2126" s="10" t="s">
        <v>298</v>
      </c>
    </row>
    <row r="2127" spans="1:4" x14ac:dyDescent="0.25">
      <c r="A2127">
        <v>5761</v>
      </c>
      <c r="B2127" s="10">
        <v>219148</v>
      </c>
      <c r="C2127" s="10">
        <v>40779</v>
      </c>
      <c r="D2127" s="10" t="s">
        <v>298</v>
      </c>
    </row>
    <row r="2128" spans="1:4" x14ac:dyDescent="0.25">
      <c r="A2128">
        <v>5762</v>
      </c>
      <c r="B2128" s="10">
        <v>36526</v>
      </c>
      <c r="C2128" s="10">
        <v>40779</v>
      </c>
      <c r="D2128" s="10" t="s">
        <v>298</v>
      </c>
    </row>
    <row r="2129" spans="1:4" x14ac:dyDescent="0.25">
      <c r="A2129">
        <v>5765</v>
      </c>
      <c r="B2129" s="10">
        <v>219148</v>
      </c>
      <c r="C2129" s="10">
        <v>40779</v>
      </c>
      <c r="D2129" s="10" t="s">
        <v>298</v>
      </c>
    </row>
    <row r="2130" spans="1:4" x14ac:dyDescent="0.25">
      <c r="A2130">
        <v>5770</v>
      </c>
      <c r="B2130" s="10">
        <v>219148</v>
      </c>
      <c r="C2130" s="10">
        <v>40779</v>
      </c>
      <c r="D2130" s="10" t="s">
        <v>298</v>
      </c>
    </row>
    <row r="2131" spans="1:4" x14ac:dyDescent="0.25">
      <c r="A2131">
        <v>5771</v>
      </c>
      <c r="B2131" s="10">
        <v>219148</v>
      </c>
      <c r="C2131" s="10">
        <v>40779</v>
      </c>
      <c r="D2131" s="10" t="s">
        <v>298</v>
      </c>
    </row>
    <row r="2132" spans="1:4" x14ac:dyDescent="0.25">
      <c r="A2132">
        <v>5772</v>
      </c>
      <c r="B2132" s="10">
        <v>219148</v>
      </c>
      <c r="C2132" s="10">
        <v>40779</v>
      </c>
      <c r="D2132" s="10" t="s">
        <v>298</v>
      </c>
    </row>
    <row r="2133" spans="1:4" x14ac:dyDescent="0.25">
      <c r="A2133">
        <v>5774</v>
      </c>
      <c r="B2133" s="10">
        <v>219148</v>
      </c>
      <c r="C2133" s="10">
        <v>40779</v>
      </c>
      <c r="D2133" s="10" t="s">
        <v>298</v>
      </c>
    </row>
    <row r="2134" spans="1:4" x14ac:dyDescent="0.25">
      <c r="A2134">
        <v>5777</v>
      </c>
      <c r="B2134" s="10">
        <v>40772</v>
      </c>
      <c r="C2134" s="10">
        <v>40779</v>
      </c>
      <c r="D2134" s="10" t="s">
        <v>564</v>
      </c>
    </row>
    <row r="2135" spans="1:4" x14ac:dyDescent="0.25">
      <c r="A2135">
        <v>5781</v>
      </c>
      <c r="B2135" s="10">
        <v>40834</v>
      </c>
      <c r="C2135" s="10">
        <v>40779</v>
      </c>
      <c r="D2135" s="10" t="s">
        <v>564</v>
      </c>
    </row>
    <row r="2136" spans="1:4" x14ac:dyDescent="0.25">
      <c r="A2136">
        <v>5785</v>
      </c>
      <c r="B2136" s="10">
        <v>219148</v>
      </c>
      <c r="C2136" s="10">
        <v>40780</v>
      </c>
      <c r="D2136" s="10" t="s">
        <v>298</v>
      </c>
    </row>
    <row r="2137" spans="1:4" x14ac:dyDescent="0.25">
      <c r="A2137">
        <v>5787</v>
      </c>
      <c r="B2137" s="10">
        <v>219148</v>
      </c>
      <c r="C2137" s="10">
        <v>40780</v>
      </c>
      <c r="D2137" s="10" t="s">
        <v>298</v>
      </c>
    </row>
    <row r="2138" spans="1:4" x14ac:dyDescent="0.25">
      <c r="A2138">
        <v>5790</v>
      </c>
      <c r="B2138" s="10">
        <v>219148</v>
      </c>
      <c r="C2138" s="10">
        <v>40786</v>
      </c>
      <c r="D2138" s="10" t="s">
        <v>298</v>
      </c>
    </row>
    <row r="2139" spans="1:4" x14ac:dyDescent="0.25">
      <c r="A2139">
        <v>5791</v>
      </c>
      <c r="B2139" s="10">
        <v>219148</v>
      </c>
      <c r="C2139" s="10">
        <v>40786</v>
      </c>
      <c r="D2139" s="10" t="s">
        <v>298</v>
      </c>
    </row>
    <row r="2140" spans="1:4" x14ac:dyDescent="0.25">
      <c r="A2140">
        <v>5792</v>
      </c>
      <c r="B2140" s="10">
        <v>219148</v>
      </c>
      <c r="C2140" s="10">
        <v>40780</v>
      </c>
      <c r="D2140" s="10" t="s">
        <v>298</v>
      </c>
    </row>
    <row r="2141" spans="1:4" x14ac:dyDescent="0.25">
      <c r="A2141">
        <v>5797</v>
      </c>
      <c r="B2141" s="10">
        <v>219148</v>
      </c>
      <c r="C2141" s="10">
        <v>40781</v>
      </c>
      <c r="D2141" s="10" t="s">
        <v>298</v>
      </c>
    </row>
    <row r="2142" spans="1:4" x14ac:dyDescent="0.25">
      <c r="A2142">
        <v>5798</v>
      </c>
      <c r="B2142" s="10">
        <v>36526</v>
      </c>
      <c r="C2142" s="10">
        <v>40784</v>
      </c>
      <c r="D2142" s="10" t="s">
        <v>298</v>
      </c>
    </row>
    <row r="2143" spans="1:4" x14ac:dyDescent="0.25">
      <c r="A2143">
        <v>5803</v>
      </c>
      <c r="B2143" s="10">
        <v>219148</v>
      </c>
      <c r="C2143" s="10">
        <v>40781</v>
      </c>
      <c r="D2143" s="10" t="s">
        <v>298</v>
      </c>
    </row>
    <row r="2144" spans="1:4" x14ac:dyDescent="0.25">
      <c r="A2144">
        <v>5806</v>
      </c>
      <c r="B2144" s="10">
        <v>219148</v>
      </c>
      <c r="C2144" s="10">
        <v>40784</v>
      </c>
      <c r="D2144" s="10" t="s">
        <v>298</v>
      </c>
    </row>
    <row r="2145" spans="1:4" x14ac:dyDescent="0.25">
      <c r="A2145">
        <v>5807</v>
      </c>
      <c r="B2145" s="10">
        <v>219148</v>
      </c>
      <c r="C2145" s="10">
        <v>40784</v>
      </c>
      <c r="D2145" s="10" t="s">
        <v>298</v>
      </c>
    </row>
    <row r="2146" spans="1:4" x14ac:dyDescent="0.25">
      <c r="A2146">
        <v>5808</v>
      </c>
      <c r="B2146" s="10">
        <v>219148</v>
      </c>
      <c r="C2146" s="10">
        <v>40784</v>
      </c>
      <c r="D2146" s="10" t="s">
        <v>298</v>
      </c>
    </row>
    <row r="2147" spans="1:4" x14ac:dyDescent="0.25">
      <c r="A2147">
        <v>5809</v>
      </c>
      <c r="B2147" s="10">
        <v>219148</v>
      </c>
      <c r="C2147" s="10">
        <v>40805</v>
      </c>
      <c r="D2147" s="10" t="s">
        <v>298</v>
      </c>
    </row>
    <row r="2148" spans="1:4" x14ac:dyDescent="0.25">
      <c r="A2148">
        <v>5810</v>
      </c>
      <c r="B2148" s="10">
        <v>219148</v>
      </c>
      <c r="C2148" s="10">
        <v>40784</v>
      </c>
      <c r="D2148" s="10" t="s">
        <v>298</v>
      </c>
    </row>
    <row r="2149" spans="1:4" x14ac:dyDescent="0.25">
      <c r="A2149">
        <v>5812</v>
      </c>
      <c r="B2149" s="10">
        <v>219148</v>
      </c>
      <c r="C2149" s="10">
        <v>40784</v>
      </c>
      <c r="D2149" s="10" t="s">
        <v>298</v>
      </c>
    </row>
    <row r="2150" spans="1:4" x14ac:dyDescent="0.25">
      <c r="A2150">
        <v>5813</v>
      </c>
      <c r="B2150" s="10">
        <v>219148</v>
      </c>
      <c r="C2150" s="10">
        <v>40784</v>
      </c>
      <c r="D2150" s="10" t="s">
        <v>298</v>
      </c>
    </row>
    <row r="2151" spans="1:4" x14ac:dyDescent="0.25">
      <c r="A2151">
        <v>5814</v>
      </c>
      <c r="B2151" s="10">
        <v>219148</v>
      </c>
      <c r="C2151" s="10">
        <v>40784</v>
      </c>
      <c r="D2151" s="10" t="s">
        <v>298</v>
      </c>
    </row>
    <row r="2152" spans="1:4" x14ac:dyDescent="0.25">
      <c r="A2152">
        <v>5815</v>
      </c>
      <c r="B2152" s="10">
        <v>219148</v>
      </c>
      <c r="C2152" s="10">
        <v>40784</v>
      </c>
      <c r="D2152" s="10" t="s">
        <v>298</v>
      </c>
    </row>
    <row r="2153" spans="1:4" x14ac:dyDescent="0.25">
      <c r="A2153">
        <v>5816</v>
      </c>
      <c r="B2153" s="10">
        <v>219148</v>
      </c>
      <c r="C2153" s="10">
        <v>40784</v>
      </c>
      <c r="D2153" s="10" t="s">
        <v>298</v>
      </c>
    </row>
    <row r="2154" spans="1:4" x14ac:dyDescent="0.25">
      <c r="A2154">
        <v>5818</v>
      </c>
      <c r="B2154" s="10">
        <v>219148</v>
      </c>
      <c r="C2154" s="10">
        <v>40785</v>
      </c>
      <c r="D2154" s="10" t="s">
        <v>298</v>
      </c>
    </row>
    <row r="2155" spans="1:4" x14ac:dyDescent="0.25">
      <c r="A2155">
        <v>5819</v>
      </c>
      <c r="B2155" s="10">
        <v>219148</v>
      </c>
      <c r="C2155" s="10">
        <v>40799</v>
      </c>
      <c r="D2155" s="10" t="s">
        <v>298</v>
      </c>
    </row>
    <row r="2156" spans="1:4" x14ac:dyDescent="0.25">
      <c r="A2156">
        <v>5822</v>
      </c>
      <c r="B2156" s="10">
        <v>219148</v>
      </c>
      <c r="C2156" s="10">
        <v>40785</v>
      </c>
      <c r="D2156" s="10" t="s">
        <v>298</v>
      </c>
    </row>
    <row r="2157" spans="1:4" x14ac:dyDescent="0.25">
      <c r="A2157">
        <v>5823</v>
      </c>
      <c r="B2157" s="10">
        <v>219148</v>
      </c>
      <c r="C2157" s="10">
        <v>40785</v>
      </c>
      <c r="D2157" s="10" t="s">
        <v>298</v>
      </c>
    </row>
    <row r="2158" spans="1:4" x14ac:dyDescent="0.25">
      <c r="A2158">
        <v>5824</v>
      </c>
      <c r="B2158" s="10">
        <v>219148</v>
      </c>
      <c r="C2158" s="10">
        <v>40785</v>
      </c>
      <c r="D2158" s="10" t="s">
        <v>298</v>
      </c>
    </row>
    <row r="2159" spans="1:4" x14ac:dyDescent="0.25">
      <c r="A2159">
        <v>5825</v>
      </c>
      <c r="B2159" s="10">
        <v>40808</v>
      </c>
      <c r="C2159" s="10">
        <v>40786</v>
      </c>
      <c r="D2159" s="10" t="s">
        <v>301</v>
      </c>
    </row>
    <row r="2160" spans="1:4" x14ac:dyDescent="0.25">
      <c r="A2160">
        <v>5826</v>
      </c>
      <c r="B2160" s="10">
        <v>40902</v>
      </c>
      <c r="C2160" s="10">
        <v>40786</v>
      </c>
      <c r="D2160" s="10" t="s">
        <v>301</v>
      </c>
    </row>
    <row r="2161" spans="1:4" x14ac:dyDescent="0.25">
      <c r="A2161">
        <v>5827</v>
      </c>
      <c r="B2161" s="10">
        <v>40532</v>
      </c>
      <c r="C2161" s="10">
        <v>40786</v>
      </c>
      <c r="D2161" s="10" t="s">
        <v>298</v>
      </c>
    </row>
    <row r="2162" spans="1:4" x14ac:dyDescent="0.25">
      <c r="A2162">
        <v>5828</v>
      </c>
      <c r="B2162" s="10">
        <v>219148</v>
      </c>
      <c r="C2162" s="10">
        <v>40786</v>
      </c>
      <c r="D2162" s="10" t="s">
        <v>298</v>
      </c>
    </row>
    <row r="2163" spans="1:4" x14ac:dyDescent="0.25">
      <c r="A2163">
        <v>5829</v>
      </c>
      <c r="B2163" s="10">
        <v>219148</v>
      </c>
      <c r="C2163" s="10">
        <v>40786</v>
      </c>
      <c r="D2163" s="10" t="s">
        <v>298</v>
      </c>
    </row>
    <row r="2164" spans="1:4" x14ac:dyDescent="0.25">
      <c r="A2164">
        <v>5830</v>
      </c>
      <c r="B2164" s="10">
        <v>219148</v>
      </c>
      <c r="C2164" s="10">
        <v>40786</v>
      </c>
      <c r="D2164" s="10" t="s">
        <v>298</v>
      </c>
    </row>
    <row r="2165" spans="1:4" x14ac:dyDescent="0.25">
      <c r="A2165">
        <v>5831</v>
      </c>
      <c r="B2165" s="10">
        <v>219148</v>
      </c>
      <c r="C2165" s="10">
        <v>40786</v>
      </c>
      <c r="D2165" s="10" t="s">
        <v>298</v>
      </c>
    </row>
    <row r="2166" spans="1:4" x14ac:dyDescent="0.25">
      <c r="A2166">
        <v>5832</v>
      </c>
      <c r="B2166" s="10">
        <v>219148</v>
      </c>
      <c r="C2166" s="10">
        <v>40786</v>
      </c>
      <c r="D2166" s="10" t="s">
        <v>298</v>
      </c>
    </row>
    <row r="2167" spans="1:4" x14ac:dyDescent="0.25">
      <c r="A2167">
        <v>5833</v>
      </c>
      <c r="B2167" s="10">
        <v>40946</v>
      </c>
      <c r="C2167" s="10">
        <v>40786</v>
      </c>
      <c r="D2167" s="10" t="s">
        <v>301</v>
      </c>
    </row>
    <row r="2168" spans="1:4" x14ac:dyDescent="0.25">
      <c r="A2168">
        <v>5834</v>
      </c>
      <c r="B2168" s="10">
        <v>40946</v>
      </c>
      <c r="C2168" s="10">
        <v>40786</v>
      </c>
      <c r="D2168" s="10" t="s">
        <v>301</v>
      </c>
    </row>
    <row r="2169" spans="1:4" x14ac:dyDescent="0.25">
      <c r="A2169">
        <v>5835</v>
      </c>
      <c r="B2169" s="10">
        <v>40968</v>
      </c>
      <c r="C2169" s="10">
        <v>40786</v>
      </c>
      <c r="D2169" s="10" t="s">
        <v>301</v>
      </c>
    </row>
    <row r="2170" spans="1:4" x14ac:dyDescent="0.25">
      <c r="A2170">
        <v>5836</v>
      </c>
      <c r="B2170" s="10">
        <v>40968</v>
      </c>
      <c r="C2170" s="10">
        <v>40786</v>
      </c>
      <c r="D2170" s="10" t="s">
        <v>301</v>
      </c>
    </row>
    <row r="2171" spans="1:4" x14ac:dyDescent="0.25">
      <c r="A2171">
        <v>5837</v>
      </c>
      <c r="B2171" s="10">
        <v>40660</v>
      </c>
      <c r="C2171" s="10">
        <v>40786</v>
      </c>
      <c r="D2171" s="10" t="s">
        <v>298</v>
      </c>
    </row>
    <row r="2172" spans="1:4" x14ac:dyDescent="0.25">
      <c r="A2172">
        <v>5839</v>
      </c>
      <c r="B2172" s="10">
        <v>40798</v>
      </c>
      <c r="C2172" s="10">
        <v>40798</v>
      </c>
      <c r="D2172" s="10" t="s">
        <v>298</v>
      </c>
    </row>
    <row r="2173" spans="1:4" x14ac:dyDescent="0.25">
      <c r="A2173">
        <v>5841</v>
      </c>
      <c r="B2173" s="10">
        <v>219148</v>
      </c>
      <c r="C2173" s="10">
        <v>40786</v>
      </c>
      <c r="D2173" s="10" t="s">
        <v>298</v>
      </c>
    </row>
    <row r="2174" spans="1:4" x14ac:dyDescent="0.25">
      <c r="A2174">
        <v>5842</v>
      </c>
      <c r="B2174" s="10">
        <v>219148</v>
      </c>
      <c r="C2174" s="10">
        <v>40786</v>
      </c>
      <c r="D2174" s="10" t="s">
        <v>298</v>
      </c>
    </row>
    <row r="2175" spans="1:4" x14ac:dyDescent="0.25">
      <c r="A2175">
        <v>5845</v>
      </c>
      <c r="B2175" s="10">
        <v>219148</v>
      </c>
      <c r="C2175" s="10">
        <v>40786</v>
      </c>
      <c r="D2175" s="10" t="s">
        <v>298</v>
      </c>
    </row>
    <row r="2176" spans="1:4" x14ac:dyDescent="0.25">
      <c r="A2176">
        <v>5846</v>
      </c>
      <c r="B2176" s="10">
        <v>219148</v>
      </c>
      <c r="C2176" s="10">
        <v>40786</v>
      </c>
      <c r="D2176" s="10" t="s">
        <v>298</v>
      </c>
    </row>
    <row r="2177" spans="1:4" x14ac:dyDescent="0.25">
      <c r="A2177">
        <v>5847</v>
      </c>
      <c r="B2177" s="10">
        <v>219148</v>
      </c>
      <c r="C2177" s="10">
        <v>40786</v>
      </c>
      <c r="D2177" s="10" t="s">
        <v>298</v>
      </c>
    </row>
    <row r="2178" spans="1:4" x14ac:dyDescent="0.25">
      <c r="A2178">
        <v>5848</v>
      </c>
      <c r="B2178" s="10">
        <v>219148</v>
      </c>
      <c r="C2178" s="10">
        <v>40786</v>
      </c>
      <c r="D2178" s="10" t="s">
        <v>298</v>
      </c>
    </row>
    <row r="2179" spans="1:4" x14ac:dyDescent="0.25">
      <c r="A2179">
        <v>5849</v>
      </c>
      <c r="B2179" s="10">
        <v>219148</v>
      </c>
      <c r="C2179" s="10">
        <v>40786</v>
      </c>
      <c r="D2179" s="10" t="s">
        <v>298</v>
      </c>
    </row>
    <row r="2180" spans="1:4" x14ac:dyDescent="0.25">
      <c r="A2180">
        <v>5851</v>
      </c>
      <c r="B2180" s="10">
        <v>40792</v>
      </c>
      <c r="C2180" s="10">
        <v>40816</v>
      </c>
      <c r="D2180" s="10" t="s">
        <v>564</v>
      </c>
    </row>
    <row r="2181" spans="1:4" x14ac:dyDescent="0.25">
      <c r="A2181">
        <v>5860</v>
      </c>
      <c r="B2181" s="10">
        <v>219148</v>
      </c>
      <c r="C2181" s="10">
        <v>40787</v>
      </c>
      <c r="D2181" s="10" t="s">
        <v>298</v>
      </c>
    </row>
    <row r="2182" spans="1:4" x14ac:dyDescent="0.25">
      <c r="A2182">
        <v>5863</v>
      </c>
      <c r="B2182" s="10">
        <v>36526</v>
      </c>
      <c r="C2182" s="10">
        <v>40787</v>
      </c>
      <c r="D2182" s="10" t="s">
        <v>563</v>
      </c>
    </row>
    <row r="2183" spans="1:4" x14ac:dyDescent="0.25">
      <c r="A2183">
        <v>5865</v>
      </c>
      <c r="B2183" s="10">
        <v>219148</v>
      </c>
      <c r="C2183" s="10">
        <v>40787</v>
      </c>
      <c r="D2183" s="10" t="s">
        <v>298</v>
      </c>
    </row>
    <row r="2184" spans="1:4" x14ac:dyDescent="0.25">
      <c r="A2184">
        <v>5866</v>
      </c>
      <c r="B2184" s="10">
        <v>219148</v>
      </c>
      <c r="C2184" s="10">
        <v>40787</v>
      </c>
      <c r="D2184" s="10" t="s">
        <v>298</v>
      </c>
    </row>
    <row r="2185" spans="1:4" x14ac:dyDescent="0.25">
      <c r="A2185">
        <v>5867</v>
      </c>
      <c r="B2185" s="10">
        <v>219148</v>
      </c>
      <c r="C2185" s="10">
        <v>40788</v>
      </c>
      <c r="D2185" s="10" t="s">
        <v>298</v>
      </c>
    </row>
    <row r="2186" spans="1:4" x14ac:dyDescent="0.25">
      <c r="A2186">
        <v>5869</v>
      </c>
      <c r="B2186" s="10">
        <v>219148</v>
      </c>
      <c r="C2186" s="10">
        <v>40788</v>
      </c>
      <c r="D2186" s="10" t="s">
        <v>298</v>
      </c>
    </row>
    <row r="2187" spans="1:4" x14ac:dyDescent="0.25">
      <c r="A2187">
        <v>5870</v>
      </c>
      <c r="B2187" s="10">
        <v>219148</v>
      </c>
      <c r="C2187" s="10">
        <v>40788</v>
      </c>
      <c r="D2187" s="10" t="s">
        <v>298</v>
      </c>
    </row>
    <row r="2188" spans="1:4" x14ac:dyDescent="0.25">
      <c r="A2188">
        <v>5871</v>
      </c>
      <c r="B2188" s="10">
        <v>219148</v>
      </c>
      <c r="C2188" s="10">
        <v>40791</v>
      </c>
      <c r="D2188" s="10" t="s">
        <v>298</v>
      </c>
    </row>
    <row r="2189" spans="1:4" x14ac:dyDescent="0.25">
      <c r="A2189">
        <v>5872</v>
      </c>
      <c r="B2189" s="10">
        <v>219148</v>
      </c>
      <c r="C2189" s="10">
        <v>40791</v>
      </c>
      <c r="D2189" s="10" t="s">
        <v>298</v>
      </c>
    </row>
    <row r="2190" spans="1:4" x14ac:dyDescent="0.25">
      <c r="A2190">
        <v>5875</v>
      </c>
      <c r="B2190" s="10">
        <v>219148</v>
      </c>
      <c r="C2190" s="10">
        <v>40791</v>
      </c>
      <c r="D2190" s="10" t="s">
        <v>298</v>
      </c>
    </row>
    <row r="2191" spans="1:4" x14ac:dyDescent="0.25">
      <c r="A2191">
        <v>5876</v>
      </c>
      <c r="B2191" s="10">
        <v>219148</v>
      </c>
      <c r="C2191" s="10">
        <v>40791</v>
      </c>
      <c r="D2191" s="10" t="s">
        <v>298</v>
      </c>
    </row>
    <row r="2192" spans="1:4" x14ac:dyDescent="0.25">
      <c r="A2192">
        <v>5877</v>
      </c>
      <c r="B2192" s="10">
        <v>219148</v>
      </c>
      <c r="C2192" s="10">
        <v>40791</v>
      </c>
      <c r="D2192" s="10" t="s">
        <v>298</v>
      </c>
    </row>
    <row r="2193" spans="1:4" x14ac:dyDescent="0.25">
      <c r="A2193">
        <v>5878</v>
      </c>
      <c r="B2193" s="10">
        <v>219148</v>
      </c>
      <c r="C2193" s="10">
        <v>40791</v>
      </c>
      <c r="D2193" s="10" t="s">
        <v>298</v>
      </c>
    </row>
    <row r="2194" spans="1:4" x14ac:dyDescent="0.25">
      <c r="A2194">
        <v>5879</v>
      </c>
      <c r="B2194" s="10">
        <v>219148</v>
      </c>
      <c r="C2194" s="10">
        <v>40791</v>
      </c>
      <c r="D2194" s="10" t="s">
        <v>298</v>
      </c>
    </row>
    <row r="2195" spans="1:4" x14ac:dyDescent="0.25">
      <c r="A2195">
        <v>5881</v>
      </c>
      <c r="B2195" s="10">
        <v>219148</v>
      </c>
      <c r="C2195" s="10">
        <v>40792</v>
      </c>
      <c r="D2195" s="10" t="s">
        <v>298</v>
      </c>
    </row>
    <row r="2196" spans="1:4" x14ac:dyDescent="0.25">
      <c r="A2196">
        <v>5882</v>
      </c>
      <c r="B2196" s="10">
        <v>219148</v>
      </c>
      <c r="C2196" s="10">
        <v>40792</v>
      </c>
      <c r="D2196" s="10" t="s">
        <v>298</v>
      </c>
    </row>
    <row r="2197" spans="1:4" x14ac:dyDescent="0.25">
      <c r="A2197">
        <v>5884</v>
      </c>
      <c r="B2197" s="10">
        <v>219148</v>
      </c>
      <c r="C2197" s="10">
        <v>40792</v>
      </c>
      <c r="D2197" s="10" t="s">
        <v>298</v>
      </c>
    </row>
    <row r="2198" spans="1:4" x14ac:dyDescent="0.25">
      <c r="A2198">
        <v>5885</v>
      </c>
      <c r="B2198" s="10">
        <v>219148</v>
      </c>
      <c r="C2198" s="10">
        <v>40792</v>
      </c>
      <c r="D2198" s="10" t="s">
        <v>298</v>
      </c>
    </row>
    <row r="2199" spans="1:4" x14ac:dyDescent="0.25">
      <c r="A2199">
        <v>5886</v>
      </c>
      <c r="B2199" s="10">
        <v>40793</v>
      </c>
      <c r="C2199" s="10">
        <v>40816</v>
      </c>
      <c r="D2199" s="10" t="s">
        <v>564</v>
      </c>
    </row>
    <row r="2200" spans="1:4" x14ac:dyDescent="0.25">
      <c r="A2200">
        <v>5887</v>
      </c>
      <c r="B2200" s="10">
        <v>36526</v>
      </c>
      <c r="C2200" s="10">
        <v>40793</v>
      </c>
      <c r="D2200" s="10" t="s">
        <v>298</v>
      </c>
    </row>
    <row r="2201" spans="1:4" x14ac:dyDescent="0.25">
      <c r="A2201">
        <v>5888</v>
      </c>
      <c r="B2201" s="10">
        <v>36526</v>
      </c>
      <c r="C2201" s="10">
        <v>40793</v>
      </c>
      <c r="D2201" s="10" t="s">
        <v>298</v>
      </c>
    </row>
    <row r="2202" spans="1:4" x14ac:dyDescent="0.25">
      <c r="A2202">
        <v>5889</v>
      </c>
      <c r="B2202" s="10">
        <v>219148</v>
      </c>
      <c r="C2202" s="10">
        <v>40793</v>
      </c>
      <c r="D2202" s="10" t="s">
        <v>298</v>
      </c>
    </row>
    <row r="2203" spans="1:4" x14ac:dyDescent="0.25">
      <c r="A2203">
        <v>5891</v>
      </c>
      <c r="B2203" s="10">
        <v>219148</v>
      </c>
      <c r="C2203" s="10">
        <v>40793</v>
      </c>
      <c r="D2203" s="10" t="s">
        <v>298</v>
      </c>
    </row>
    <row r="2204" spans="1:4" x14ac:dyDescent="0.25">
      <c r="A2204">
        <v>5892</v>
      </c>
      <c r="B2204" s="10">
        <v>219148</v>
      </c>
      <c r="C2204" s="10">
        <v>40793</v>
      </c>
      <c r="D2204" s="10" t="s">
        <v>298</v>
      </c>
    </row>
    <row r="2205" spans="1:4" x14ac:dyDescent="0.25">
      <c r="A2205">
        <v>5893</v>
      </c>
      <c r="B2205" s="10">
        <v>219148</v>
      </c>
      <c r="C2205" s="10">
        <v>40793</v>
      </c>
      <c r="D2205" s="10" t="s">
        <v>298</v>
      </c>
    </row>
    <row r="2206" spans="1:4" x14ac:dyDescent="0.25">
      <c r="A2206">
        <v>5894</v>
      </c>
      <c r="B2206" s="10">
        <v>219148</v>
      </c>
      <c r="C2206" s="10">
        <v>40793</v>
      </c>
      <c r="D2206" s="10" t="s">
        <v>298</v>
      </c>
    </row>
    <row r="2207" spans="1:4" x14ac:dyDescent="0.25">
      <c r="A2207">
        <v>5895</v>
      </c>
      <c r="B2207" s="10">
        <v>219148</v>
      </c>
      <c r="C2207" s="10">
        <v>40794</v>
      </c>
      <c r="D2207" s="10" t="s">
        <v>298</v>
      </c>
    </row>
    <row r="2208" spans="1:4" x14ac:dyDescent="0.25">
      <c r="A2208">
        <v>5896</v>
      </c>
      <c r="B2208" s="10">
        <v>219148</v>
      </c>
      <c r="C2208" s="10">
        <v>40794</v>
      </c>
      <c r="D2208" s="10" t="s">
        <v>298</v>
      </c>
    </row>
    <row r="2209" spans="1:4" x14ac:dyDescent="0.25">
      <c r="A2209">
        <v>5900</v>
      </c>
      <c r="B2209" s="10">
        <v>219148</v>
      </c>
      <c r="C2209" s="10">
        <v>40794</v>
      </c>
      <c r="D2209" s="10" t="s">
        <v>298</v>
      </c>
    </row>
    <row r="2210" spans="1:4" x14ac:dyDescent="0.25">
      <c r="A2210">
        <v>5901</v>
      </c>
      <c r="B2210" s="10">
        <v>219148</v>
      </c>
      <c r="C2210" s="10">
        <v>40794</v>
      </c>
      <c r="D2210" s="10" t="s">
        <v>298</v>
      </c>
    </row>
    <row r="2211" spans="1:4" x14ac:dyDescent="0.25">
      <c r="A2211">
        <v>5902</v>
      </c>
      <c r="B2211" s="10">
        <v>219148</v>
      </c>
      <c r="C2211" s="10">
        <v>40794</v>
      </c>
      <c r="D2211" s="10" t="s">
        <v>298</v>
      </c>
    </row>
    <row r="2212" spans="1:4" x14ac:dyDescent="0.25">
      <c r="A2212">
        <v>5903</v>
      </c>
      <c r="B2212" s="10">
        <v>219148</v>
      </c>
      <c r="C2212" s="10">
        <v>40795</v>
      </c>
      <c r="D2212" s="10" t="s">
        <v>298</v>
      </c>
    </row>
    <row r="2213" spans="1:4" x14ac:dyDescent="0.25">
      <c r="A2213">
        <v>5904</v>
      </c>
      <c r="B2213" s="10">
        <v>219148</v>
      </c>
      <c r="C2213" s="10">
        <v>40795</v>
      </c>
      <c r="D2213" s="10" t="s">
        <v>298</v>
      </c>
    </row>
    <row r="2214" spans="1:4" x14ac:dyDescent="0.25">
      <c r="A2214">
        <v>5906</v>
      </c>
      <c r="B2214" s="10">
        <v>36526</v>
      </c>
      <c r="C2214" s="10">
        <v>40809</v>
      </c>
      <c r="D2214" s="10" t="s">
        <v>298</v>
      </c>
    </row>
    <row r="2215" spans="1:4" x14ac:dyDescent="0.25">
      <c r="A2215">
        <v>5907</v>
      </c>
      <c r="B2215" s="10">
        <v>40858</v>
      </c>
      <c r="C2215" s="10">
        <v>40816</v>
      </c>
      <c r="D2215" s="10" t="s">
        <v>564</v>
      </c>
    </row>
    <row r="2216" spans="1:4" x14ac:dyDescent="0.25">
      <c r="A2216">
        <v>5912</v>
      </c>
      <c r="B2216" s="10">
        <v>219148</v>
      </c>
      <c r="C2216" s="10">
        <v>40795</v>
      </c>
      <c r="D2216" s="10" t="s">
        <v>298</v>
      </c>
    </row>
    <row r="2217" spans="1:4" x14ac:dyDescent="0.25">
      <c r="A2217">
        <v>5913</v>
      </c>
      <c r="B2217" s="10">
        <v>219148</v>
      </c>
      <c r="C2217" s="10">
        <v>40795</v>
      </c>
      <c r="D2217" s="10" t="s">
        <v>298</v>
      </c>
    </row>
    <row r="2218" spans="1:4" x14ac:dyDescent="0.25">
      <c r="A2218">
        <v>5914</v>
      </c>
      <c r="B2218" s="10">
        <v>219148</v>
      </c>
      <c r="C2218" s="10">
        <v>40795</v>
      </c>
      <c r="D2218" s="10" t="s">
        <v>298</v>
      </c>
    </row>
    <row r="2219" spans="1:4" x14ac:dyDescent="0.25">
      <c r="A2219">
        <v>5915</v>
      </c>
      <c r="B2219" s="10">
        <v>219148</v>
      </c>
      <c r="C2219" s="10">
        <v>40795</v>
      </c>
      <c r="D2219" s="10" t="s">
        <v>298</v>
      </c>
    </row>
    <row r="2220" spans="1:4" x14ac:dyDescent="0.25">
      <c r="A2220">
        <v>5916</v>
      </c>
      <c r="B2220" s="10">
        <v>219148</v>
      </c>
      <c r="C2220" s="10">
        <v>40798</v>
      </c>
      <c r="D2220" s="10" t="s">
        <v>298</v>
      </c>
    </row>
    <row r="2221" spans="1:4" x14ac:dyDescent="0.25">
      <c r="A2221">
        <v>5917</v>
      </c>
      <c r="B2221" s="10">
        <v>219148</v>
      </c>
      <c r="C2221" s="10">
        <v>40798</v>
      </c>
      <c r="D2221" s="10" t="s">
        <v>298</v>
      </c>
    </row>
    <row r="2222" spans="1:4" x14ac:dyDescent="0.25">
      <c r="A2222">
        <v>5918</v>
      </c>
      <c r="B2222" s="10">
        <v>219148</v>
      </c>
      <c r="C2222" s="10">
        <v>40798</v>
      </c>
      <c r="D2222" s="10" t="s">
        <v>298</v>
      </c>
    </row>
    <row r="2223" spans="1:4" x14ac:dyDescent="0.25">
      <c r="A2223">
        <v>5919</v>
      </c>
      <c r="B2223" s="10">
        <v>219148</v>
      </c>
      <c r="C2223" s="10">
        <v>40798</v>
      </c>
      <c r="D2223" s="10" t="s">
        <v>298</v>
      </c>
    </row>
    <row r="2224" spans="1:4" x14ac:dyDescent="0.25">
      <c r="A2224">
        <v>5921</v>
      </c>
      <c r="B2224" s="10">
        <v>36526</v>
      </c>
      <c r="C2224" s="10">
        <v>40812</v>
      </c>
      <c r="D2224" s="10" t="s">
        <v>298</v>
      </c>
    </row>
    <row r="2225" spans="1:4" x14ac:dyDescent="0.25">
      <c r="A2225">
        <v>5922</v>
      </c>
      <c r="B2225" s="10">
        <v>219148</v>
      </c>
      <c r="C2225" s="10">
        <v>40798</v>
      </c>
      <c r="D2225" s="10" t="s">
        <v>298</v>
      </c>
    </row>
    <row r="2226" spans="1:4" x14ac:dyDescent="0.25">
      <c r="A2226">
        <v>5923</v>
      </c>
      <c r="B2226" s="10">
        <v>219148</v>
      </c>
      <c r="C2226" s="10">
        <v>40798</v>
      </c>
      <c r="D2226" s="10" t="s">
        <v>298</v>
      </c>
    </row>
    <row r="2227" spans="1:4" x14ac:dyDescent="0.25">
      <c r="A2227">
        <v>5924</v>
      </c>
      <c r="B2227" s="10">
        <v>219148</v>
      </c>
      <c r="C2227" s="10">
        <v>40798</v>
      </c>
      <c r="D2227" s="10" t="s">
        <v>298</v>
      </c>
    </row>
    <row r="2228" spans="1:4" x14ac:dyDescent="0.25">
      <c r="A2228">
        <v>5925</v>
      </c>
      <c r="B2228" s="10">
        <v>219148</v>
      </c>
      <c r="C2228" s="10">
        <v>40798</v>
      </c>
      <c r="D2228" s="10" t="s">
        <v>298</v>
      </c>
    </row>
    <row r="2229" spans="1:4" x14ac:dyDescent="0.25">
      <c r="A2229">
        <v>5926</v>
      </c>
      <c r="B2229" s="10">
        <v>219148</v>
      </c>
      <c r="C2229" s="10">
        <v>40799</v>
      </c>
      <c r="D2229" s="10" t="s">
        <v>298</v>
      </c>
    </row>
    <row r="2230" spans="1:4" x14ac:dyDescent="0.25">
      <c r="A2230">
        <v>5927</v>
      </c>
      <c r="B2230" s="10">
        <v>219148</v>
      </c>
      <c r="C2230" s="10">
        <v>40799</v>
      </c>
      <c r="D2230" s="10" t="s">
        <v>298</v>
      </c>
    </row>
    <row r="2231" spans="1:4" x14ac:dyDescent="0.25">
      <c r="A2231">
        <v>5928</v>
      </c>
      <c r="B2231" s="10">
        <v>219148</v>
      </c>
      <c r="C2231" s="10">
        <v>40799</v>
      </c>
      <c r="D2231" s="10" t="s">
        <v>298</v>
      </c>
    </row>
    <row r="2232" spans="1:4" x14ac:dyDescent="0.25">
      <c r="A2232">
        <v>5929</v>
      </c>
      <c r="B2232" s="10">
        <v>40800</v>
      </c>
      <c r="C2232" s="10">
        <v>40800</v>
      </c>
      <c r="D2232" s="10" t="s">
        <v>301</v>
      </c>
    </row>
    <row r="2233" spans="1:4" x14ac:dyDescent="0.25">
      <c r="A2233">
        <v>5930</v>
      </c>
      <c r="B2233" s="10">
        <v>219148</v>
      </c>
      <c r="C2233" s="10">
        <v>40799</v>
      </c>
      <c r="D2233" s="10" t="s">
        <v>298</v>
      </c>
    </row>
    <row r="2234" spans="1:4" x14ac:dyDescent="0.25">
      <c r="A2234">
        <v>5933</v>
      </c>
      <c r="B2234" s="10">
        <v>219148</v>
      </c>
      <c r="C2234" s="10">
        <v>40799</v>
      </c>
      <c r="D2234" s="10" t="s">
        <v>298</v>
      </c>
    </row>
    <row r="2235" spans="1:4" x14ac:dyDescent="0.25">
      <c r="A2235">
        <v>5934</v>
      </c>
      <c r="B2235" s="10">
        <v>219148</v>
      </c>
      <c r="C2235" s="10">
        <v>40799</v>
      </c>
      <c r="D2235" s="10" t="s">
        <v>298</v>
      </c>
    </row>
    <row r="2236" spans="1:4" x14ac:dyDescent="0.25">
      <c r="A2236">
        <v>5938</v>
      </c>
      <c r="B2236" s="10">
        <v>36526</v>
      </c>
      <c r="C2236" s="10">
        <v>40815</v>
      </c>
      <c r="D2236" s="10" t="s">
        <v>298</v>
      </c>
    </row>
    <row r="2237" spans="1:4" x14ac:dyDescent="0.25">
      <c r="A2237">
        <v>5941</v>
      </c>
      <c r="B2237" s="10">
        <v>219148</v>
      </c>
      <c r="C2237" s="10">
        <v>40800</v>
      </c>
      <c r="D2237" s="10" t="s">
        <v>298</v>
      </c>
    </row>
    <row r="2238" spans="1:4" x14ac:dyDescent="0.25">
      <c r="A2238">
        <v>5942</v>
      </c>
      <c r="B2238" s="10">
        <v>219148</v>
      </c>
      <c r="C2238" s="10">
        <v>40800</v>
      </c>
      <c r="D2238" s="10" t="s">
        <v>298</v>
      </c>
    </row>
    <row r="2239" spans="1:4" x14ac:dyDescent="0.25">
      <c r="A2239">
        <v>5943</v>
      </c>
      <c r="B2239" s="10">
        <v>40800</v>
      </c>
      <c r="C2239" s="10">
        <v>40840</v>
      </c>
      <c r="D2239" s="10" t="s">
        <v>564</v>
      </c>
    </row>
    <row r="2240" spans="1:4" x14ac:dyDescent="0.25">
      <c r="A2240">
        <v>5945</v>
      </c>
      <c r="B2240" s="10">
        <v>219148</v>
      </c>
      <c r="C2240" s="10">
        <v>40801</v>
      </c>
      <c r="D2240" s="10" t="s">
        <v>298</v>
      </c>
    </row>
    <row r="2241" spans="1:4" x14ac:dyDescent="0.25">
      <c r="A2241">
        <v>5946</v>
      </c>
      <c r="B2241" s="10">
        <v>219148</v>
      </c>
      <c r="C2241" s="10">
        <v>40801</v>
      </c>
      <c r="D2241" s="10" t="s">
        <v>298</v>
      </c>
    </row>
    <row r="2242" spans="1:4" x14ac:dyDescent="0.25">
      <c r="A2242">
        <v>5948</v>
      </c>
      <c r="B2242" s="10">
        <v>40801</v>
      </c>
      <c r="C2242" s="10">
        <v>40816</v>
      </c>
      <c r="D2242" s="10" t="s">
        <v>564</v>
      </c>
    </row>
    <row r="2243" spans="1:4" x14ac:dyDescent="0.25">
      <c r="A2243">
        <v>5949</v>
      </c>
      <c r="B2243" s="10">
        <v>219148</v>
      </c>
      <c r="C2243" s="10">
        <v>40801</v>
      </c>
      <c r="D2243" s="10" t="s">
        <v>298</v>
      </c>
    </row>
    <row r="2244" spans="1:4" x14ac:dyDescent="0.25">
      <c r="A2244">
        <v>5950</v>
      </c>
      <c r="B2244" s="10">
        <v>219148</v>
      </c>
      <c r="C2244" s="10">
        <v>40801</v>
      </c>
      <c r="D2244" s="10" t="s">
        <v>298</v>
      </c>
    </row>
    <row r="2245" spans="1:4" x14ac:dyDescent="0.25">
      <c r="A2245">
        <v>5951</v>
      </c>
      <c r="B2245" s="10">
        <v>219148</v>
      </c>
      <c r="C2245" s="10">
        <v>40801</v>
      </c>
      <c r="D2245" s="10" t="s">
        <v>298</v>
      </c>
    </row>
    <row r="2246" spans="1:4" x14ac:dyDescent="0.25">
      <c r="A2246">
        <v>5952</v>
      </c>
      <c r="B2246" s="10">
        <v>40801</v>
      </c>
      <c r="C2246" s="10">
        <v>40816</v>
      </c>
      <c r="D2246" s="10" t="s">
        <v>564</v>
      </c>
    </row>
    <row r="2247" spans="1:4" x14ac:dyDescent="0.25">
      <c r="A2247">
        <v>5955</v>
      </c>
      <c r="B2247" s="10">
        <v>219148</v>
      </c>
      <c r="C2247" s="10">
        <v>40802</v>
      </c>
      <c r="D2247" s="10" t="s">
        <v>298</v>
      </c>
    </row>
    <row r="2248" spans="1:4" x14ac:dyDescent="0.25">
      <c r="A2248">
        <v>5956</v>
      </c>
      <c r="B2248" s="10">
        <v>219148</v>
      </c>
      <c r="C2248" s="10">
        <v>40802</v>
      </c>
      <c r="D2248" s="10" t="s">
        <v>298</v>
      </c>
    </row>
    <row r="2249" spans="1:4" x14ac:dyDescent="0.25">
      <c r="A2249">
        <v>5957</v>
      </c>
      <c r="B2249" s="10">
        <v>219148</v>
      </c>
      <c r="C2249" s="10">
        <v>40802</v>
      </c>
      <c r="D2249" s="10" t="s">
        <v>298</v>
      </c>
    </row>
    <row r="2250" spans="1:4" x14ac:dyDescent="0.25">
      <c r="A2250">
        <v>5958</v>
      </c>
      <c r="B2250" s="10">
        <v>40802</v>
      </c>
      <c r="C2250" s="10">
        <v>40816</v>
      </c>
      <c r="D2250" s="10" t="s">
        <v>564</v>
      </c>
    </row>
    <row r="2251" spans="1:4" x14ac:dyDescent="0.25">
      <c r="A2251">
        <v>5959</v>
      </c>
      <c r="B2251" s="10">
        <v>219148</v>
      </c>
      <c r="C2251" s="10">
        <v>40802</v>
      </c>
      <c r="D2251" s="10" t="s">
        <v>298</v>
      </c>
    </row>
    <row r="2252" spans="1:4" x14ac:dyDescent="0.25">
      <c r="A2252">
        <v>5960</v>
      </c>
      <c r="B2252" s="10">
        <v>219148</v>
      </c>
      <c r="C2252" s="10">
        <v>40802</v>
      </c>
      <c r="D2252" s="10" t="s">
        <v>298</v>
      </c>
    </row>
    <row r="2253" spans="1:4" x14ac:dyDescent="0.25">
      <c r="A2253">
        <v>5961</v>
      </c>
      <c r="B2253" s="10">
        <v>219148</v>
      </c>
      <c r="C2253" s="10">
        <v>40805</v>
      </c>
      <c r="D2253" s="10" t="s">
        <v>298</v>
      </c>
    </row>
    <row r="2254" spans="1:4" x14ac:dyDescent="0.25">
      <c r="A2254">
        <v>5962</v>
      </c>
      <c r="B2254" s="10">
        <v>219148</v>
      </c>
      <c r="C2254" s="10">
        <v>40805</v>
      </c>
      <c r="D2254" s="10" t="s">
        <v>298</v>
      </c>
    </row>
    <row r="2255" spans="1:4" x14ac:dyDescent="0.25">
      <c r="A2255">
        <v>5963</v>
      </c>
      <c r="B2255" s="10">
        <v>219148</v>
      </c>
      <c r="C2255" s="10">
        <v>40805</v>
      </c>
      <c r="D2255" s="10" t="s">
        <v>298</v>
      </c>
    </row>
    <row r="2256" spans="1:4" x14ac:dyDescent="0.25">
      <c r="A2256">
        <v>5964</v>
      </c>
      <c r="B2256" s="10">
        <v>219148</v>
      </c>
      <c r="C2256" s="10">
        <v>40805</v>
      </c>
      <c r="D2256" s="10" t="s">
        <v>298</v>
      </c>
    </row>
    <row r="2257" spans="1:4" x14ac:dyDescent="0.25">
      <c r="A2257">
        <v>5967</v>
      </c>
      <c r="B2257" s="10">
        <v>219148</v>
      </c>
      <c r="C2257" s="10">
        <v>40806</v>
      </c>
      <c r="D2257" s="10" t="s">
        <v>298</v>
      </c>
    </row>
    <row r="2258" spans="1:4" x14ac:dyDescent="0.25">
      <c r="A2258">
        <v>5968</v>
      </c>
      <c r="B2258" s="10">
        <v>219148</v>
      </c>
      <c r="C2258" s="10">
        <v>40806</v>
      </c>
      <c r="D2258" s="10" t="s">
        <v>298</v>
      </c>
    </row>
    <row r="2259" spans="1:4" x14ac:dyDescent="0.25">
      <c r="A2259">
        <v>5969</v>
      </c>
      <c r="B2259" s="10">
        <v>40836</v>
      </c>
      <c r="C2259" s="10">
        <v>40816</v>
      </c>
      <c r="D2259" s="10" t="s">
        <v>564</v>
      </c>
    </row>
    <row r="2260" spans="1:4" x14ac:dyDescent="0.25">
      <c r="A2260">
        <v>5970</v>
      </c>
      <c r="B2260" s="10">
        <v>219148</v>
      </c>
      <c r="C2260" s="10">
        <v>40806</v>
      </c>
      <c r="D2260" s="10" t="s">
        <v>298</v>
      </c>
    </row>
    <row r="2261" spans="1:4" x14ac:dyDescent="0.25">
      <c r="A2261">
        <v>5972</v>
      </c>
      <c r="B2261" s="10">
        <v>219148</v>
      </c>
      <c r="C2261" s="10">
        <v>40806</v>
      </c>
      <c r="D2261" s="10" t="s">
        <v>298</v>
      </c>
    </row>
    <row r="2262" spans="1:4" x14ac:dyDescent="0.25">
      <c r="A2262">
        <v>5973</v>
      </c>
      <c r="B2262" s="10">
        <v>219148</v>
      </c>
      <c r="C2262" s="10">
        <v>40806</v>
      </c>
      <c r="D2262" s="10" t="s">
        <v>298</v>
      </c>
    </row>
    <row r="2263" spans="1:4" x14ac:dyDescent="0.25">
      <c r="A2263">
        <v>5975</v>
      </c>
      <c r="B2263" s="10">
        <v>219148</v>
      </c>
      <c r="C2263" s="10">
        <v>40806</v>
      </c>
      <c r="D2263" s="10" t="s">
        <v>298</v>
      </c>
    </row>
    <row r="2264" spans="1:4" x14ac:dyDescent="0.25">
      <c r="A2264">
        <v>5976</v>
      </c>
      <c r="B2264" s="10">
        <v>219148</v>
      </c>
      <c r="C2264" s="10">
        <v>40806</v>
      </c>
      <c r="D2264" s="10" t="s">
        <v>298</v>
      </c>
    </row>
    <row r="2265" spans="1:4" x14ac:dyDescent="0.25">
      <c r="A2265">
        <v>5977</v>
      </c>
      <c r="B2265" s="10">
        <v>36526</v>
      </c>
      <c r="C2265" s="10">
        <v>40815</v>
      </c>
      <c r="D2265" s="10" t="s">
        <v>307</v>
      </c>
    </row>
    <row r="2266" spans="1:4" x14ac:dyDescent="0.25">
      <c r="A2266">
        <v>5978</v>
      </c>
      <c r="B2266" s="10">
        <v>219148</v>
      </c>
      <c r="C2266" s="10">
        <v>40807</v>
      </c>
      <c r="D2266" s="10" t="s">
        <v>298</v>
      </c>
    </row>
    <row r="2267" spans="1:4" x14ac:dyDescent="0.25">
      <c r="A2267">
        <v>5979</v>
      </c>
      <c r="B2267" s="10">
        <v>219148</v>
      </c>
      <c r="C2267" s="10">
        <v>40807</v>
      </c>
      <c r="D2267" s="10" t="s">
        <v>298</v>
      </c>
    </row>
    <row r="2268" spans="1:4" x14ac:dyDescent="0.25">
      <c r="A2268">
        <v>5980</v>
      </c>
      <c r="B2268" s="10">
        <v>219148</v>
      </c>
      <c r="C2268" s="10">
        <v>40807</v>
      </c>
      <c r="D2268" s="10" t="s">
        <v>298</v>
      </c>
    </row>
    <row r="2269" spans="1:4" x14ac:dyDescent="0.25">
      <c r="A2269">
        <v>5982</v>
      </c>
      <c r="B2269" s="10">
        <v>219148</v>
      </c>
      <c r="C2269" s="10">
        <v>40807</v>
      </c>
      <c r="D2269" s="10" t="s">
        <v>298</v>
      </c>
    </row>
    <row r="2270" spans="1:4" x14ac:dyDescent="0.25">
      <c r="A2270">
        <v>5983</v>
      </c>
      <c r="B2270" s="10">
        <v>219148</v>
      </c>
      <c r="C2270" s="10">
        <v>40807</v>
      </c>
      <c r="D2270" s="10" t="s">
        <v>298</v>
      </c>
    </row>
    <row r="2271" spans="1:4" x14ac:dyDescent="0.25">
      <c r="A2271">
        <v>5984</v>
      </c>
      <c r="B2271" s="10">
        <v>219148</v>
      </c>
      <c r="C2271" s="10">
        <v>40807</v>
      </c>
      <c r="D2271" s="10" t="s">
        <v>298</v>
      </c>
    </row>
    <row r="2272" spans="1:4" x14ac:dyDescent="0.25">
      <c r="A2272">
        <v>5985</v>
      </c>
      <c r="B2272" s="10">
        <v>219148</v>
      </c>
      <c r="C2272" s="10">
        <v>40807</v>
      </c>
      <c r="D2272" s="10" t="s">
        <v>298</v>
      </c>
    </row>
    <row r="2273" spans="1:4" x14ac:dyDescent="0.25">
      <c r="A2273">
        <v>5986</v>
      </c>
      <c r="B2273" s="10">
        <v>219148</v>
      </c>
      <c r="C2273" s="10">
        <v>40807</v>
      </c>
      <c r="D2273" s="10" t="s">
        <v>298</v>
      </c>
    </row>
    <row r="2274" spans="1:4" x14ac:dyDescent="0.25">
      <c r="A2274">
        <v>5987</v>
      </c>
      <c r="B2274" s="10">
        <v>219148</v>
      </c>
      <c r="C2274" s="10">
        <v>40807</v>
      </c>
      <c r="D2274" s="10" t="s">
        <v>298</v>
      </c>
    </row>
    <row r="2275" spans="1:4" x14ac:dyDescent="0.25">
      <c r="A2275">
        <v>5988</v>
      </c>
      <c r="B2275" s="10">
        <v>219148</v>
      </c>
      <c r="C2275" s="10">
        <v>40808</v>
      </c>
      <c r="D2275" s="10" t="s">
        <v>298</v>
      </c>
    </row>
    <row r="2276" spans="1:4" x14ac:dyDescent="0.25">
      <c r="A2276">
        <v>5989</v>
      </c>
      <c r="B2276" s="10">
        <v>40808</v>
      </c>
      <c r="C2276" s="10">
        <v>40816</v>
      </c>
      <c r="D2276" s="10" t="s">
        <v>564</v>
      </c>
    </row>
    <row r="2277" spans="1:4" x14ac:dyDescent="0.25">
      <c r="A2277">
        <v>5992</v>
      </c>
      <c r="B2277" s="10">
        <v>219148</v>
      </c>
      <c r="C2277" s="10">
        <v>40808</v>
      </c>
      <c r="D2277" s="10" t="s">
        <v>298</v>
      </c>
    </row>
    <row r="2278" spans="1:4" x14ac:dyDescent="0.25">
      <c r="A2278">
        <v>5993</v>
      </c>
      <c r="B2278" s="10">
        <v>219148</v>
      </c>
      <c r="C2278" s="10">
        <v>40808</v>
      </c>
      <c r="D2278" s="10" t="s">
        <v>298</v>
      </c>
    </row>
    <row r="2279" spans="1:4" x14ac:dyDescent="0.25">
      <c r="A2279">
        <v>5997</v>
      </c>
      <c r="B2279" s="10">
        <v>36526</v>
      </c>
      <c r="C2279" s="10">
        <v>40809</v>
      </c>
      <c r="D2279" s="10" t="s">
        <v>298</v>
      </c>
    </row>
    <row r="2280" spans="1:4" x14ac:dyDescent="0.25">
      <c r="A2280">
        <v>6002</v>
      </c>
      <c r="B2280" s="10">
        <v>219148</v>
      </c>
      <c r="C2280" s="10">
        <v>40809</v>
      </c>
      <c r="D2280" s="10" t="s">
        <v>298</v>
      </c>
    </row>
    <row r="2281" spans="1:4" x14ac:dyDescent="0.25">
      <c r="A2281">
        <v>6003</v>
      </c>
      <c r="B2281" s="10">
        <v>219148</v>
      </c>
      <c r="C2281" s="10">
        <v>40809</v>
      </c>
      <c r="D2281" s="10" t="s">
        <v>298</v>
      </c>
    </row>
    <row r="2282" spans="1:4" x14ac:dyDescent="0.25">
      <c r="A2282">
        <v>6004</v>
      </c>
      <c r="B2282" s="10">
        <v>219148</v>
      </c>
      <c r="C2282" s="10">
        <v>40809</v>
      </c>
      <c r="D2282" s="10" t="s">
        <v>298</v>
      </c>
    </row>
    <row r="2283" spans="1:4" x14ac:dyDescent="0.25">
      <c r="A2283">
        <v>6005</v>
      </c>
      <c r="B2283" s="10">
        <v>219148</v>
      </c>
      <c r="C2283" s="10">
        <v>40809</v>
      </c>
      <c r="D2283" s="10" t="s">
        <v>298</v>
      </c>
    </row>
    <row r="2284" spans="1:4" x14ac:dyDescent="0.25">
      <c r="A2284">
        <v>6007</v>
      </c>
      <c r="B2284" s="10">
        <v>36526</v>
      </c>
      <c r="C2284" s="10">
        <v>40812</v>
      </c>
      <c r="D2284" s="10" t="s">
        <v>298</v>
      </c>
    </row>
    <row r="2285" spans="1:4" x14ac:dyDescent="0.25">
      <c r="A2285">
        <v>6008</v>
      </c>
      <c r="B2285" s="10">
        <v>219148</v>
      </c>
      <c r="C2285" s="10">
        <v>40809</v>
      </c>
      <c r="D2285" s="10" t="s">
        <v>298</v>
      </c>
    </row>
    <row r="2286" spans="1:4" x14ac:dyDescent="0.25">
      <c r="A2286">
        <v>6011</v>
      </c>
      <c r="B2286" s="10">
        <v>40814</v>
      </c>
      <c r="C2286" s="10">
        <v>40814</v>
      </c>
      <c r="D2286" s="10" t="s">
        <v>298</v>
      </c>
    </row>
    <row r="2287" spans="1:4" x14ac:dyDescent="0.25">
      <c r="A2287">
        <v>6012</v>
      </c>
      <c r="B2287" s="10">
        <v>219148</v>
      </c>
      <c r="C2287" s="10">
        <v>40812</v>
      </c>
      <c r="D2287" s="10" t="s">
        <v>298</v>
      </c>
    </row>
    <row r="2288" spans="1:4" x14ac:dyDescent="0.25">
      <c r="A2288">
        <v>6014</v>
      </c>
      <c r="B2288" s="10">
        <v>40902</v>
      </c>
      <c r="C2288" s="10">
        <v>40816</v>
      </c>
      <c r="D2288" s="10" t="s">
        <v>564</v>
      </c>
    </row>
    <row r="2289" spans="1:4" x14ac:dyDescent="0.25">
      <c r="A2289">
        <v>6017</v>
      </c>
      <c r="B2289" s="10">
        <v>36526</v>
      </c>
      <c r="C2289" s="10">
        <v>40819</v>
      </c>
      <c r="D2289" s="10" t="s">
        <v>298</v>
      </c>
    </row>
    <row r="2290" spans="1:4" x14ac:dyDescent="0.25">
      <c r="A2290">
        <v>6019</v>
      </c>
      <c r="B2290" s="10">
        <v>219148</v>
      </c>
      <c r="C2290" s="10">
        <v>40812</v>
      </c>
      <c r="D2290" s="10" t="s">
        <v>298</v>
      </c>
    </row>
    <row r="2291" spans="1:4" x14ac:dyDescent="0.25">
      <c r="A2291">
        <v>6020</v>
      </c>
      <c r="B2291" s="10">
        <v>219148</v>
      </c>
      <c r="C2291" s="10">
        <v>40812</v>
      </c>
      <c r="D2291" s="10" t="s">
        <v>298</v>
      </c>
    </row>
    <row r="2292" spans="1:4" x14ac:dyDescent="0.25">
      <c r="A2292">
        <v>6021</v>
      </c>
      <c r="B2292" s="10">
        <v>219148</v>
      </c>
      <c r="C2292" s="10">
        <v>40812</v>
      </c>
      <c r="D2292" s="10" t="s">
        <v>298</v>
      </c>
    </row>
    <row r="2293" spans="1:4" x14ac:dyDescent="0.25">
      <c r="A2293">
        <v>6022</v>
      </c>
      <c r="B2293" s="10">
        <v>219148</v>
      </c>
      <c r="C2293" s="10">
        <v>40812</v>
      </c>
      <c r="D2293" s="10" t="s">
        <v>298</v>
      </c>
    </row>
    <row r="2294" spans="1:4" x14ac:dyDescent="0.25">
      <c r="A2294">
        <v>6023</v>
      </c>
      <c r="B2294" s="10">
        <v>219148</v>
      </c>
      <c r="C2294" s="10">
        <v>40812</v>
      </c>
      <c r="D2294" s="10" t="s">
        <v>298</v>
      </c>
    </row>
    <row r="2295" spans="1:4" x14ac:dyDescent="0.25">
      <c r="A2295">
        <v>6024</v>
      </c>
      <c r="B2295" s="10">
        <v>219148</v>
      </c>
      <c r="C2295" s="10">
        <v>40812</v>
      </c>
      <c r="D2295" s="10" t="s">
        <v>298</v>
      </c>
    </row>
    <row r="2296" spans="1:4" x14ac:dyDescent="0.25">
      <c r="A2296">
        <v>6025</v>
      </c>
      <c r="B2296" s="10">
        <v>219148</v>
      </c>
      <c r="C2296" s="10">
        <v>40812</v>
      </c>
      <c r="D2296" s="10" t="s">
        <v>298</v>
      </c>
    </row>
    <row r="2297" spans="1:4" x14ac:dyDescent="0.25">
      <c r="A2297">
        <v>6026</v>
      </c>
      <c r="B2297" s="10">
        <v>219148</v>
      </c>
      <c r="C2297" s="10">
        <v>40812</v>
      </c>
      <c r="D2297" s="10" t="s">
        <v>298</v>
      </c>
    </row>
    <row r="2298" spans="1:4" x14ac:dyDescent="0.25">
      <c r="A2298">
        <v>6027</v>
      </c>
      <c r="B2298" s="10">
        <v>219148</v>
      </c>
      <c r="C2298" s="10">
        <v>40812</v>
      </c>
      <c r="D2298" s="10" t="s">
        <v>298</v>
      </c>
    </row>
    <row r="2299" spans="1:4" x14ac:dyDescent="0.25">
      <c r="A2299">
        <v>6029</v>
      </c>
      <c r="B2299" s="10">
        <v>40954</v>
      </c>
      <c r="C2299" s="10">
        <v>40816</v>
      </c>
      <c r="D2299" s="10" t="s">
        <v>301</v>
      </c>
    </row>
    <row r="2300" spans="1:4" x14ac:dyDescent="0.25">
      <c r="A2300">
        <v>6030</v>
      </c>
      <c r="B2300" s="10">
        <v>40794</v>
      </c>
      <c r="C2300" s="10">
        <v>40864</v>
      </c>
      <c r="D2300" s="10" t="s">
        <v>296</v>
      </c>
    </row>
    <row r="2301" spans="1:4" x14ac:dyDescent="0.25">
      <c r="A2301">
        <v>6032</v>
      </c>
      <c r="B2301" s="10">
        <v>40814</v>
      </c>
      <c r="C2301" s="10">
        <v>40816</v>
      </c>
      <c r="D2301" s="10" t="s">
        <v>564</v>
      </c>
    </row>
    <row r="2302" spans="1:4" x14ac:dyDescent="0.25">
      <c r="A2302">
        <v>6035</v>
      </c>
      <c r="B2302" s="10">
        <v>41002</v>
      </c>
      <c r="C2302" s="10">
        <v>40815</v>
      </c>
      <c r="D2302" s="10" t="s">
        <v>301</v>
      </c>
    </row>
    <row r="2303" spans="1:4" x14ac:dyDescent="0.25">
      <c r="A2303">
        <v>6041</v>
      </c>
      <c r="B2303" s="10">
        <v>219148</v>
      </c>
      <c r="C2303" s="10">
        <v>40813</v>
      </c>
      <c r="D2303" s="10" t="s">
        <v>298</v>
      </c>
    </row>
    <row r="2304" spans="1:4" x14ac:dyDescent="0.25">
      <c r="A2304">
        <v>6042</v>
      </c>
      <c r="B2304" s="10">
        <v>219148</v>
      </c>
      <c r="C2304" s="10">
        <v>40813</v>
      </c>
      <c r="D2304" s="10" t="s">
        <v>298</v>
      </c>
    </row>
    <row r="2305" spans="1:4" x14ac:dyDescent="0.25">
      <c r="A2305">
        <v>6043</v>
      </c>
      <c r="B2305" s="10">
        <v>219148</v>
      </c>
      <c r="C2305" s="10">
        <v>40813</v>
      </c>
      <c r="D2305" s="10" t="s">
        <v>298</v>
      </c>
    </row>
    <row r="2306" spans="1:4" x14ac:dyDescent="0.25">
      <c r="A2306">
        <v>6045</v>
      </c>
      <c r="B2306" s="10">
        <v>219148</v>
      </c>
      <c r="C2306" s="10">
        <v>40813</v>
      </c>
      <c r="D2306" s="10" t="s">
        <v>298</v>
      </c>
    </row>
    <row r="2307" spans="1:4" x14ac:dyDescent="0.25">
      <c r="A2307">
        <v>6046</v>
      </c>
      <c r="B2307" s="10">
        <v>219148</v>
      </c>
      <c r="C2307" s="10">
        <v>40813</v>
      </c>
      <c r="D2307" s="10" t="s">
        <v>298</v>
      </c>
    </row>
    <row r="2308" spans="1:4" x14ac:dyDescent="0.25">
      <c r="A2308">
        <v>6049</v>
      </c>
      <c r="B2308" s="10">
        <v>40822</v>
      </c>
      <c r="C2308" s="10">
        <v>40840</v>
      </c>
      <c r="D2308" s="10" t="s">
        <v>564</v>
      </c>
    </row>
    <row r="2309" spans="1:4" x14ac:dyDescent="0.25">
      <c r="A2309">
        <v>6050</v>
      </c>
      <c r="B2309" s="10">
        <v>36526</v>
      </c>
      <c r="C2309" s="10">
        <v>40814</v>
      </c>
      <c r="D2309" s="10" t="s">
        <v>298</v>
      </c>
    </row>
    <row r="2310" spans="1:4" x14ac:dyDescent="0.25">
      <c r="A2310">
        <v>6052</v>
      </c>
      <c r="B2310" s="10">
        <v>219148</v>
      </c>
      <c r="C2310" s="10">
        <v>40814</v>
      </c>
      <c r="D2310" s="10" t="s">
        <v>298</v>
      </c>
    </row>
    <row r="2311" spans="1:4" x14ac:dyDescent="0.25">
      <c r="A2311">
        <v>6058</v>
      </c>
      <c r="B2311" s="10">
        <v>219148</v>
      </c>
      <c r="C2311" s="10">
        <v>40814</v>
      </c>
      <c r="D2311" s="10" t="s">
        <v>298</v>
      </c>
    </row>
    <row r="2312" spans="1:4" x14ac:dyDescent="0.25">
      <c r="A2312">
        <v>6059</v>
      </c>
      <c r="B2312" s="10">
        <v>219148</v>
      </c>
      <c r="C2312" s="10">
        <v>40814</v>
      </c>
      <c r="D2312" s="10" t="s">
        <v>298</v>
      </c>
    </row>
    <row r="2313" spans="1:4" x14ac:dyDescent="0.25">
      <c r="A2313">
        <v>6060</v>
      </c>
      <c r="B2313" s="10">
        <v>219148</v>
      </c>
      <c r="C2313" s="10">
        <v>40814</v>
      </c>
      <c r="D2313" s="10" t="s">
        <v>298</v>
      </c>
    </row>
    <row r="2314" spans="1:4" x14ac:dyDescent="0.25">
      <c r="A2314">
        <v>6061</v>
      </c>
      <c r="B2314" s="10">
        <v>40814</v>
      </c>
      <c r="C2314" s="10">
        <v>40868</v>
      </c>
      <c r="D2314" s="10" t="s">
        <v>296</v>
      </c>
    </row>
    <row r="2315" spans="1:4" x14ac:dyDescent="0.25">
      <c r="A2315">
        <v>6066</v>
      </c>
      <c r="B2315" s="10">
        <v>36526</v>
      </c>
      <c r="C2315" s="10">
        <v>40815</v>
      </c>
      <c r="D2315" s="10" t="s">
        <v>563</v>
      </c>
    </row>
    <row r="2316" spans="1:4" x14ac:dyDescent="0.25">
      <c r="A2316">
        <v>6067</v>
      </c>
      <c r="B2316" s="10">
        <v>219148</v>
      </c>
      <c r="C2316" s="10">
        <v>40815</v>
      </c>
      <c r="D2316" s="10" t="s">
        <v>298</v>
      </c>
    </row>
    <row r="2317" spans="1:4" x14ac:dyDescent="0.25">
      <c r="A2317">
        <v>6068</v>
      </c>
      <c r="B2317" s="10">
        <v>219148</v>
      </c>
      <c r="C2317" s="10">
        <v>40815</v>
      </c>
      <c r="D2317" s="10" t="s">
        <v>298</v>
      </c>
    </row>
    <row r="2318" spans="1:4" x14ac:dyDescent="0.25">
      <c r="A2318">
        <v>6070</v>
      </c>
      <c r="B2318" s="10">
        <v>219148</v>
      </c>
      <c r="C2318" s="10">
        <v>40816</v>
      </c>
      <c r="D2318" s="10" t="s">
        <v>298</v>
      </c>
    </row>
    <row r="2319" spans="1:4" x14ac:dyDescent="0.25">
      <c r="A2319">
        <v>6073</v>
      </c>
      <c r="B2319" s="10">
        <v>36526</v>
      </c>
      <c r="C2319" s="10">
        <v>40819</v>
      </c>
      <c r="D2319" s="10" t="s">
        <v>298</v>
      </c>
    </row>
    <row r="2320" spans="1:4" x14ac:dyDescent="0.25">
      <c r="A2320">
        <v>6074</v>
      </c>
      <c r="B2320" s="10">
        <v>40816</v>
      </c>
      <c r="C2320" s="10">
        <v>40816</v>
      </c>
      <c r="D2320" s="10" t="s">
        <v>564</v>
      </c>
    </row>
    <row r="2321" spans="1:4" x14ac:dyDescent="0.25">
      <c r="A2321">
        <v>6075</v>
      </c>
      <c r="B2321" s="10">
        <v>219148</v>
      </c>
      <c r="C2321" s="10">
        <v>40816</v>
      </c>
      <c r="D2321" s="10" t="s">
        <v>298</v>
      </c>
    </row>
    <row r="2322" spans="1:4" x14ac:dyDescent="0.25">
      <c r="A2322">
        <v>6076</v>
      </c>
      <c r="B2322" s="10">
        <v>219148</v>
      </c>
      <c r="C2322" s="10">
        <v>40816</v>
      </c>
      <c r="D2322" s="10" t="s">
        <v>298</v>
      </c>
    </row>
    <row r="2323" spans="1:4" x14ac:dyDescent="0.25">
      <c r="A2323">
        <v>6077</v>
      </c>
      <c r="B2323" s="10">
        <v>219148</v>
      </c>
      <c r="C2323" s="10">
        <v>40816</v>
      </c>
      <c r="D2323" s="10" t="s">
        <v>298</v>
      </c>
    </row>
    <row r="2324" spans="1:4" x14ac:dyDescent="0.25">
      <c r="A2324">
        <v>6078</v>
      </c>
      <c r="B2324" s="10">
        <v>219148</v>
      </c>
      <c r="C2324" s="10">
        <v>40816</v>
      </c>
      <c r="D2324" s="10" t="s">
        <v>298</v>
      </c>
    </row>
    <row r="2325" spans="1:4" x14ac:dyDescent="0.25">
      <c r="A2325">
        <v>6079</v>
      </c>
      <c r="B2325" s="10">
        <v>219148</v>
      </c>
      <c r="C2325" s="10">
        <v>40816</v>
      </c>
      <c r="D2325" s="10" t="s">
        <v>298</v>
      </c>
    </row>
    <row r="2326" spans="1:4" x14ac:dyDescent="0.25">
      <c r="A2326">
        <v>6080</v>
      </c>
      <c r="B2326" s="10">
        <v>219148</v>
      </c>
      <c r="C2326" s="10">
        <v>40816</v>
      </c>
      <c r="D2326" s="10" t="s">
        <v>298</v>
      </c>
    </row>
    <row r="2327" spans="1:4" x14ac:dyDescent="0.25">
      <c r="A2327">
        <v>6081</v>
      </c>
      <c r="B2327" s="10">
        <v>219148</v>
      </c>
      <c r="C2327" s="10">
        <v>40816</v>
      </c>
      <c r="D2327" s="10" t="s">
        <v>298</v>
      </c>
    </row>
    <row r="2328" spans="1:4" x14ac:dyDescent="0.25">
      <c r="A2328">
        <v>6086</v>
      </c>
      <c r="B2328" s="10">
        <v>40828</v>
      </c>
      <c r="C2328" s="10">
        <v>40816</v>
      </c>
      <c r="D2328" s="10" t="s">
        <v>564</v>
      </c>
    </row>
    <row r="2329" spans="1:4" x14ac:dyDescent="0.25">
      <c r="A2329">
        <v>6090</v>
      </c>
      <c r="B2329" s="10">
        <v>219148</v>
      </c>
      <c r="C2329" s="10">
        <v>40819</v>
      </c>
      <c r="D2329" s="10" t="s">
        <v>298</v>
      </c>
    </row>
    <row r="2330" spans="1:4" x14ac:dyDescent="0.25">
      <c r="A2330">
        <v>6093</v>
      </c>
      <c r="B2330" s="10">
        <v>219148</v>
      </c>
      <c r="C2330" s="10">
        <v>40834</v>
      </c>
      <c r="D2330" s="10" t="s">
        <v>298</v>
      </c>
    </row>
    <row r="2331" spans="1:4" x14ac:dyDescent="0.25">
      <c r="A2331">
        <v>6094</v>
      </c>
      <c r="B2331" s="10">
        <v>219148</v>
      </c>
      <c r="C2331" s="10">
        <v>40819</v>
      </c>
      <c r="D2331" s="10" t="s">
        <v>298</v>
      </c>
    </row>
    <row r="2332" spans="1:4" x14ac:dyDescent="0.25">
      <c r="A2332">
        <v>6095</v>
      </c>
      <c r="B2332" s="10">
        <v>219148</v>
      </c>
      <c r="C2332" s="10">
        <v>40820</v>
      </c>
      <c r="D2332" s="10" t="s">
        <v>298</v>
      </c>
    </row>
    <row r="2333" spans="1:4" x14ac:dyDescent="0.25">
      <c r="A2333">
        <v>6097</v>
      </c>
      <c r="B2333" s="10">
        <v>219148</v>
      </c>
      <c r="C2333" s="10">
        <v>40820</v>
      </c>
      <c r="D2333" s="10" t="s">
        <v>298</v>
      </c>
    </row>
    <row r="2334" spans="1:4" x14ac:dyDescent="0.25">
      <c r="A2334">
        <v>6098</v>
      </c>
      <c r="B2334" s="10">
        <v>36526</v>
      </c>
      <c r="C2334" s="10">
        <v>40821</v>
      </c>
      <c r="D2334" s="10" t="s">
        <v>298</v>
      </c>
    </row>
    <row r="2335" spans="1:4" x14ac:dyDescent="0.25">
      <c r="A2335">
        <v>6099</v>
      </c>
      <c r="B2335" s="10">
        <v>36526</v>
      </c>
      <c r="C2335" s="10">
        <v>40821</v>
      </c>
      <c r="D2335" s="10" t="s">
        <v>298</v>
      </c>
    </row>
    <row r="2336" spans="1:4" x14ac:dyDescent="0.25">
      <c r="A2336">
        <v>6102</v>
      </c>
      <c r="B2336" s="10">
        <v>219148</v>
      </c>
      <c r="C2336" s="10">
        <v>40821</v>
      </c>
      <c r="D2336" s="10" t="s">
        <v>298</v>
      </c>
    </row>
    <row r="2337" spans="1:4" x14ac:dyDescent="0.25">
      <c r="A2337">
        <v>6103</v>
      </c>
      <c r="B2337" s="10">
        <v>219148</v>
      </c>
      <c r="C2337" s="10">
        <v>40821</v>
      </c>
      <c r="D2337" s="10" t="s">
        <v>298</v>
      </c>
    </row>
    <row r="2338" spans="1:4" x14ac:dyDescent="0.25">
      <c r="A2338">
        <v>6107</v>
      </c>
      <c r="B2338" s="10">
        <v>36526</v>
      </c>
      <c r="C2338" s="10">
        <v>40840</v>
      </c>
      <c r="D2338" s="10" t="s">
        <v>563</v>
      </c>
    </row>
    <row r="2339" spans="1:4" x14ac:dyDescent="0.25">
      <c r="A2339">
        <v>6108</v>
      </c>
      <c r="B2339" s="10">
        <v>36526</v>
      </c>
      <c r="C2339" s="10">
        <v>40847</v>
      </c>
      <c r="D2339" s="10" t="s">
        <v>298</v>
      </c>
    </row>
    <row r="2340" spans="1:4" x14ac:dyDescent="0.25">
      <c r="A2340">
        <v>6109</v>
      </c>
      <c r="B2340" s="10">
        <v>36526</v>
      </c>
      <c r="C2340" s="10">
        <v>40847</v>
      </c>
      <c r="D2340" s="10" t="s">
        <v>298</v>
      </c>
    </row>
    <row r="2341" spans="1:4" x14ac:dyDescent="0.25">
      <c r="A2341">
        <v>6110</v>
      </c>
      <c r="B2341" s="10">
        <v>36526</v>
      </c>
      <c r="C2341" s="10">
        <v>40847</v>
      </c>
      <c r="D2341" s="10" t="s">
        <v>298</v>
      </c>
    </row>
    <row r="2342" spans="1:4" x14ac:dyDescent="0.25">
      <c r="A2342">
        <v>6111</v>
      </c>
      <c r="B2342" s="10">
        <v>36526</v>
      </c>
      <c r="C2342" s="10">
        <v>40847</v>
      </c>
      <c r="D2342" s="10" t="s">
        <v>298</v>
      </c>
    </row>
    <row r="2343" spans="1:4" x14ac:dyDescent="0.25">
      <c r="A2343">
        <v>6113</v>
      </c>
      <c r="B2343" s="10">
        <v>219148</v>
      </c>
      <c r="C2343" s="10">
        <v>40822</v>
      </c>
      <c r="D2343" s="10" t="s">
        <v>298</v>
      </c>
    </row>
    <row r="2344" spans="1:4" x14ac:dyDescent="0.25">
      <c r="A2344">
        <v>6116</v>
      </c>
      <c r="B2344" s="10">
        <v>219148</v>
      </c>
      <c r="C2344" s="10">
        <v>40822</v>
      </c>
      <c r="D2344" s="10" t="s">
        <v>298</v>
      </c>
    </row>
    <row r="2345" spans="1:4" x14ac:dyDescent="0.25">
      <c r="A2345">
        <v>6117</v>
      </c>
      <c r="B2345" s="10">
        <v>219148</v>
      </c>
      <c r="C2345" s="10">
        <v>40822</v>
      </c>
      <c r="D2345" s="10" t="s">
        <v>298</v>
      </c>
    </row>
    <row r="2346" spans="1:4" x14ac:dyDescent="0.25">
      <c r="A2346">
        <v>6118</v>
      </c>
      <c r="B2346" s="10">
        <v>40887</v>
      </c>
      <c r="C2346" s="10">
        <v>40840</v>
      </c>
      <c r="D2346" s="10" t="s">
        <v>564</v>
      </c>
    </row>
    <row r="2347" spans="1:4" x14ac:dyDescent="0.25">
      <c r="A2347">
        <v>6119</v>
      </c>
      <c r="B2347" s="10">
        <v>40902</v>
      </c>
      <c r="C2347" s="10">
        <v>40840</v>
      </c>
      <c r="D2347" s="10" t="s">
        <v>564</v>
      </c>
    </row>
    <row r="2348" spans="1:4" x14ac:dyDescent="0.25">
      <c r="A2348">
        <v>6120</v>
      </c>
      <c r="B2348" s="10">
        <v>219148</v>
      </c>
      <c r="C2348" s="10">
        <v>40823</v>
      </c>
      <c r="D2348" s="10" t="s">
        <v>298</v>
      </c>
    </row>
    <row r="2349" spans="1:4" x14ac:dyDescent="0.25">
      <c r="A2349">
        <v>6121</v>
      </c>
      <c r="B2349" s="10">
        <v>219148</v>
      </c>
      <c r="C2349" s="10">
        <v>40823</v>
      </c>
      <c r="D2349" s="10" t="s">
        <v>298</v>
      </c>
    </row>
    <row r="2350" spans="1:4" x14ac:dyDescent="0.25">
      <c r="A2350">
        <v>6122</v>
      </c>
      <c r="B2350" s="10">
        <v>219148</v>
      </c>
      <c r="C2350" s="10">
        <v>40823</v>
      </c>
      <c r="D2350" s="10" t="s">
        <v>298</v>
      </c>
    </row>
    <row r="2351" spans="1:4" x14ac:dyDescent="0.25">
      <c r="A2351">
        <v>6123</v>
      </c>
      <c r="B2351" s="10">
        <v>219148</v>
      </c>
      <c r="C2351" s="10">
        <v>40823</v>
      </c>
      <c r="D2351" s="10" t="s">
        <v>298</v>
      </c>
    </row>
    <row r="2352" spans="1:4" x14ac:dyDescent="0.25">
      <c r="A2352">
        <v>6124</v>
      </c>
      <c r="B2352" s="10">
        <v>219148</v>
      </c>
      <c r="C2352" s="10">
        <v>40823</v>
      </c>
      <c r="D2352" s="10" t="s">
        <v>298</v>
      </c>
    </row>
    <row r="2353" spans="1:4" x14ac:dyDescent="0.25">
      <c r="A2353">
        <v>6125</v>
      </c>
      <c r="B2353" s="10">
        <v>219148</v>
      </c>
      <c r="C2353" s="10">
        <v>40823</v>
      </c>
      <c r="D2353" s="10" t="s">
        <v>298</v>
      </c>
    </row>
    <row r="2354" spans="1:4" x14ac:dyDescent="0.25">
      <c r="A2354">
        <v>6126</v>
      </c>
      <c r="B2354" s="10">
        <v>219148</v>
      </c>
      <c r="C2354" s="10">
        <v>40826</v>
      </c>
      <c r="D2354" s="10" t="s">
        <v>298</v>
      </c>
    </row>
    <row r="2355" spans="1:4" x14ac:dyDescent="0.25">
      <c r="A2355">
        <v>6127</v>
      </c>
      <c r="B2355" s="10">
        <v>219148</v>
      </c>
      <c r="C2355" s="10">
        <v>40826</v>
      </c>
      <c r="D2355" s="10" t="s">
        <v>298</v>
      </c>
    </row>
    <row r="2356" spans="1:4" x14ac:dyDescent="0.25">
      <c r="A2356">
        <v>6128</v>
      </c>
      <c r="B2356" s="10">
        <v>219148</v>
      </c>
      <c r="C2356" s="10">
        <v>40826</v>
      </c>
      <c r="D2356" s="10" t="s">
        <v>298</v>
      </c>
    </row>
    <row r="2357" spans="1:4" x14ac:dyDescent="0.25">
      <c r="A2357">
        <v>6129</v>
      </c>
      <c r="B2357" s="10">
        <v>219148</v>
      </c>
      <c r="C2357" s="10">
        <v>40826</v>
      </c>
      <c r="D2357" s="10" t="s">
        <v>298</v>
      </c>
    </row>
    <row r="2358" spans="1:4" x14ac:dyDescent="0.25">
      <c r="A2358">
        <v>6130</v>
      </c>
      <c r="B2358" s="10">
        <v>219148</v>
      </c>
      <c r="C2358" s="10">
        <v>40826</v>
      </c>
      <c r="D2358" s="10" t="s">
        <v>298</v>
      </c>
    </row>
    <row r="2359" spans="1:4" x14ac:dyDescent="0.25">
      <c r="A2359">
        <v>6132</v>
      </c>
      <c r="B2359" s="10">
        <v>219148</v>
      </c>
      <c r="C2359" s="10">
        <v>40826</v>
      </c>
      <c r="D2359" s="10" t="s">
        <v>298</v>
      </c>
    </row>
    <row r="2360" spans="1:4" x14ac:dyDescent="0.25">
      <c r="A2360">
        <v>6133</v>
      </c>
      <c r="B2360" s="10">
        <v>219148</v>
      </c>
      <c r="C2360" s="10">
        <v>40826</v>
      </c>
      <c r="D2360" s="10" t="s">
        <v>298</v>
      </c>
    </row>
    <row r="2361" spans="1:4" x14ac:dyDescent="0.25">
      <c r="A2361">
        <v>6134</v>
      </c>
      <c r="B2361" s="10">
        <v>36526</v>
      </c>
      <c r="C2361" s="10">
        <v>40827</v>
      </c>
      <c r="D2361" s="10" t="s">
        <v>298</v>
      </c>
    </row>
    <row r="2362" spans="1:4" x14ac:dyDescent="0.25">
      <c r="A2362">
        <v>6135</v>
      </c>
      <c r="B2362" s="10">
        <v>219148</v>
      </c>
      <c r="C2362" s="10">
        <v>40827</v>
      </c>
      <c r="D2362" s="10" t="s">
        <v>298</v>
      </c>
    </row>
    <row r="2363" spans="1:4" x14ac:dyDescent="0.25">
      <c r="A2363">
        <v>6137</v>
      </c>
      <c r="B2363" s="10">
        <v>40827</v>
      </c>
      <c r="C2363" s="10">
        <v>40840</v>
      </c>
      <c r="D2363" s="10" t="s">
        <v>564</v>
      </c>
    </row>
    <row r="2364" spans="1:4" x14ac:dyDescent="0.25">
      <c r="A2364">
        <v>6138</v>
      </c>
      <c r="B2364" s="10">
        <v>219148</v>
      </c>
      <c r="C2364" s="10">
        <v>40827</v>
      </c>
      <c r="D2364" s="10" t="s">
        <v>298</v>
      </c>
    </row>
    <row r="2365" spans="1:4" x14ac:dyDescent="0.25">
      <c r="A2365">
        <v>6140</v>
      </c>
      <c r="B2365" s="10">
        <v>219148</v>
      </c>
      <c r="C2365" s="10">
        <v>40828</v>
      </c>
      <c r="D2365" s="10" t="s">
        <v>298</v>
      </c>
    </row>
    <row r="2366" spans="1:4" x14ac:dyDescent="0.25">
      <c r="A2366">
        <v>6141</v>
      </c>
      <c r="B2366" s="10">
        <v>219148</v>
      </c>
      <c r="C2366" s="10">
        <v>40828</v>
      </c>
      <c r="D2366" s="10" t="s">
        <v>298</v>
      </c>
    </row>
    <row r="2367" spans="1:4" x14ac:dyDescent="0.25">
      <c r="A2367">
        <v>6142</v>
      </c>
      <c r="B2367" s="10">
        <v>219148</v>
      </c>
      <c r="C2367" s="10">
        <v>40828</v>
      </c>
      <c r="D2367" s="10" t="s">
        <v>298</v>
      </c>
    </row>
    <row r="2368" spans="1:4" x14ac:dyDescent="0.25">
      <c r="A2368">
        <v>6145</v>
      </c>
      <c r="B2368" s="10">
        <v>219148</v>
      </c>
      <c r="C2368" s="10">
        <v>40828</v>
      </c>
      <c r="D2368" s="10" t="s">
        <v>298</v>
      </c>
    </row>
    <row r="2369" spans="1:4" x14ac:dyDescent="0.25">
      <c r="A2369">
        <v>6146</v>
      </c>
      <c r="B2369" s="10">
        <v>36526</v>
      </c>
      <c r="C2369" s="10">
        <v>40829</v>
      </c>
      <c r="D2369" s="10" t="s">
        <v>298</v>
      </c>
    </row>
    <row r="2370" spans="1:4" x14ac:dyDescent="0.25">
      <c r="A2370">
        <v>6147</v>
      </c>
      <c r="B2370" s="10">
        <v>36526</v>
      </c>
      <c r="C2370" s="10">
        <v>40829</v>
      </c>
      <c r="D2370" s="10" t="s">
        <v>298</v>
      </c>
    </row>
    <row r="2371" spans="1:4" x14ac:dyDescent="0.25">
      <c r="A2371">
        <v>6148</v>
      </c>
      <c r="B2371" s="10">
        <v>36526</v>
      </c>
      <c r="C2371" s="10">
        <v>40829</v>
      </c>
      <c r="D2371" s="10" t="s">
        <v>298</v>
      </c>
    </row>
    <row r="2372" spans="1:4" x14ac:dyDescent="0.25">
      <c r="A2372">
        <v>6149</v>
      </c>
      <c r="B2372" s="10">
        <v>219148</v>
      </c>
      <c r="C2372" s="10">
        <v>40829</v>
      </c>
      <c r="D2372" s="10" t="s">
        <v>298</v>
      </c>
    </row>
    <row r="2373" spans="1:4" x14ac:dyDescent="0.25">
      <c r="A2373">
        <v>6151</v>
      </c>
      <c r="B2373" s="10">
        <v>41194</v>
      </c>
      <c r="C2373" s="10">
        <v>40840</v>
      </c>
      <c r="D2373" s="10" t="s">
        <v>564</v>
      </c>
    </row>
    <row r="2374" spans="1:4" x14ac:dyDescent="0.25">
      <c r="A2374">
        <v>6154</v>
      </c>
      <c r="B2374" s="10">
        <v>219148</v>
      </c>
      <c r="C2374" s="10">
        <v>40829</v>
      </c>
      <c r="D2374" s="10" t="s">
        <v>298</v>
      </c>
    </row>
    <row r="2375" spans="1:4" x14ac:dyDescent="0.25">
      <c r="A2375">
        <v>6155</v>
      </c>
      <c r="B2375" s="10">
        <v>40921</v>
      </c>
      <c r="C2375" s="10">
        <v>40840</v>
      </c>
      <c r="D2375" s="10" t="s">
        <v>564</v>
      </c>
    </row>
    <row r="2376" spans="1:4" x14ac:dyDescent="0.25">
      <c r="A2376">
        <v>6157</v>
      </c>
      <c r="B2376" s="10">
        <v>219148</v>
      </c>
      <c r="C2376" s="10">
        <v>40833</v>
      </c>
      <c r="D2376" s="10" t="s">
        <v>298</v>
      </c>
    </row>
    <row r="2377" spans="1:4" x14ac:dyDescent="0.25">
      <c r="A2377">
        <v>6158</v>
      </c>
      <c r="B2377" s="10">
        <v>40847</v>
      </c>
      <c r="C2377" s="10">
        <v>40840</v>
      </c>
      <c r="D2377" s="10" t="s">
        <v>564</v>
      </c>
    </row>
    <row r="2378" spans="1:4" x14ac:dyDescent="0.25">
      <c r="A2378">
        <v>6160</v>
      </c>
      <c r="B2378" s="10">
        <v>36526</v>
      </c>
      <c r="C2378" s="10">
        <v>40842</v>
      </c>
      <c r="D2378" s="10" t="s">
        <v>300</v>
      </c>
    </row>
    <row r="2379" spans="1:4" x14ac:dyDescent="0.25">
      <c r="A2379">
        <v>6161</v>
      </c>
      <c r="B2379" s="10">
        <v>219148</v>
      </c>
      <c r="C2379" s="10">
        <v>40834</v>
      </c>
      <c r="D2379" s="10" t="s">
        <v>298</v>
      </c>
    </row>
    <row r="2380" spans="1:4" x14ac:dyDescent="0.25">
      <c r="A2380">
        <v>6162</v>
      </c>
      <c r="B2380" s="10">
        <v>219148</v>
      </c>
      <c r="C2380" s="10">
        <v>40834</v>
      </c>
      <c r="D2380" s="10" t="s">
        <v>298</v>
      </c>
    </row>
    <row r="2381" spans="1:4" x14ac:dyDescent="0.25">
      <c r="A2381">
        <v>6163</v>
      </c>
      <c r="B2381" s="10">
        <v>219148</v>
      </c>
      <c r="C2381" s="10">
        <v>40834</v>
      </c>
      <c r="D2381" s="10" t="s">
        <v>298</v>
      </c>
    </row>
    <row r="2382" spans="1:4" x14ac:dyDescent="0.25">
      <c r="A2382">
        <v>6164</v>
      </c>
      <c r="B2382" s="10">
        <v>41060</v>
      </c>
      <c r="C2382" s="10">
        <v>40834</v>
      </c>
      <c r="D2382" s="10" t="s">
        <v>301</v>
      </c>
    </row>
    <row r="2383" spans="1:4" x14ac:dyDescent="0.25">
      <c r="A2383">
        <v>6165</v>
      </c>
      <c r="B2383" s="10">
        <v>40884</v>
      </c>
      <c r="C2383" s="10">
        <v>40840</v>
      </c>
      <c r="D2383" s="10" t="s">
        <v>564</v>
      </c>
    </row>
    <row r="2384" spans="1:4" x14ac:dyDescent="0.25">
      <c r="A2384">
        <v>6166</v>
      </c>
      <c r="B2384" s="10">
        <v>40877</v>
      </c>
      <c r="C2384" s="10">
        <v>40840</v>
      </c>
      <c r="D2384" s="10" t="s">
        <v>564</v>
      </c>
    </row>
    <row r="2385" spans="1:4" x14ac:dyDescent="0.25">
      <c r="A2385">
        <v>6167</v>
      </c>
      <c r="B2385" s="10">
        <v>36526</v>
      </c>
      <c r="C2385" s="10">
        <v>40834</v>
      </c>
      <c r="D2385" s="10" t="s">
        <v>563</v>
      </c>
    </row>
    <row r="2386" spans="1:4" x14ac:dyDescent="0.25">
      <c r="A2386">
        <v>6173</v>
      </c>
      <c r="B2386" s="10">
        <v>219148</v>
      </c>
      <c r="C2386" s="10">
        <v>40835</v>
      </c>
      <c r="D2386" s="10" t="s">
        <v>298</v>
      </c>
    </row>
    <row r="2387" spans="1:4" x14ac:dyDescent="0.25">
      <c r="A2387">
        <v>6174</v>
      </c>
      <c r="B2387" s="10">
        <v>219148</v>
      </c>
      <c r="C2387" s="10">
        <v>40835</v>
      </c>
      <c r="D2387" s="10" t="s">
        <v>298</v>
      </c>
    </row>
    <row r="2388" spans="1:4" x14ac:dyDescent="0.25">
      <c r="A2388">
        <v>6175</v>
      </c>
      <c r="B2388" s="10">
        <v>219148</v>
      </c>
      <c r="C2388" s="10">
        <v>40835</v>
      </c>
      <c r="D2388" s="10" t="s">
        <v>298</v>
      </c>
    </row>
    <row r="2389" spans="1:4" x14ac:dyDescent="0.25">
      <c r="A2389">
        <v>6176</v>
      </c>
      <c r="B2389" s="10">
        <v>219148</v>
      </c>
      <c r="C2389" s="10">
        <v>40835</v>
      </c>
      <c r="D2389" s="10" t="s">
        <v>298</v>
      </c>
    </row>
    <row r="2390" spans="1:4" x14ac:dyDescent="0.25">
      <c r="A2390">
        <v>6177</v>
      </c>
      <c r="B2390" s="10">
        <v>219148</v>
      </c>
      <c r="C2390" s="10">
        <v>40835</v>
      </c>
      <c r="D2390" s="10" t="s">
        <v>298</v>
      </c>
    </row>
    <row r="2391" spans="1:4" x14ac:dyDescent="0.25">
      <c r="A2391">
        <v>6178</v>
      </c>
      <c r="B2391" s="10">
        <v>219148</v>
      </c>
      <c r="C2391" s="10">
        <v>40836</v>
      </c>
      <c r="D2391" s="10" t="s">
        <v>298</v>
      </c>
    </row>
    <row r="2392" spans="1:4" x14ac:dyDescent="0.25">
      <c r="A2392">
        <v>6179</v>
      </c>
      <c r="B2392" s="10">
        <v>219148</v>
      </c>
      <c r="C2392" s="10">
        <v>40836</v>
      </c>
      <c r="D2392" s="10" t="s">
        <v>298</v>
      </c>
    </row>
    <row r="2393" spans="1:4" x14ac:dyDescent="0.25">
      <c r="A2393">
        <v>6180</v>
      </c>
      <c r="B2393" s="10">
        <v>219148</v>
      </c>
      <c r="C2393" s="10">
        <v>40836</v>
      </c>
      <c r="D2393" s="10" t="s">
        <v>298</v>
      </c>
    </row>
    <row r="2394" spans="1:4" x14ac:dyDescent="0.25">
      <c r="A2394">
        <v>6182</v>
      </c>
      <c r="B2394" s="10">
        <v>40905</v>
      </c>
      <c r="C2394" s="10">
        <v>40840</v>
      </c>
      <c r="D2394" s="10" t="s">
        <v>564</v>
      </c>
    </row>
    <row r="2395" spans="1:4" x14ac:dyDescent="0.25">
      <c r="A2395">
        <v>6183</v>
      </c>
      <c r="B2395" s="10">
        <v>36526</v>
      </c>
      <c r="C2395" s="10">
        <v>40857</v>
      </c>
      <c r="D2395" s="10" t="s">
        <v>298</v>
      </c>
    </row>
    <row r="2396" spans="1:4" x14ac:dyDescent="0.25">
      <c r="A2396">
        <v>6184</v>
      </c>
      <c r="B2396" s="10">
        <v>36526</v>
      </c>
      <c r="C2396" s="10">
        <v>40843</v>
      </c>
      <c r="D2396" s="10" t="s">
        <v>298</v>
      </c>
    </row>
    <row r="2397" spans="1:4" x14ac:dyDescent="0.25">
      <c r="A2397">
        <v>6186</v>
      </c>
      <c r="B2397" s="10">
        <v>36526</v>
      </c>
      <c r="C2397" s="10">
        <v>40843</v>
      </c>
      <c r="D2397" s="10" t="s">
        <v>298</v>
      </c>
    </row>
    <row r="2398" spans="1:4" x14ac:dyDescent="0.25">
      <c r="A2398">
        <v>6187</v>
      </c>
      <c r="B2398" s="10">
        <v>219148</v>
      </c>
      <c r="C2398" s="10">
        <v>40836</v>
      </c>
      <c r="D2398" s="10" t="s">
        <v>298</v>
      </c>
    </row>
    <row r="2399" spans="1:4" x14ac:dyDescent="0.25">
      <c r="A2399">
        <v>6188</v>
      </c>
      <c r="B2399" s="10">
        <v>219148</v>
      </c>
      <c r="C2399" s="10">
        <v>40836</v>
      </c>
      <c r="D2399" s="10" t="s">
        <v>298</v>
      </c>
    </row>
    <row r="2400" spans="1:4" x14ac:dyDescent="0.25">
      <c r="A2400">
        <v>6192</v>
      </c>
      <c r="B2400" s="10">
        <v>36526</v>
      </c>
      <c r="C2400" s="10">
        <v>40837</v>
      </c>
      <c r="D2400" s="10" t="s">
        <v>298</v>
      </c>
    </row>
    <row r="2401" spans="1:4" x14ac:dyDescent="0.25">
      <c r="A2401">
        <v>6193</v>
      </c>
      <c r="B2401" s="10">
        <v>219148</v>
      </c>
      <c r="C2401" s="10">
        <v>40837</v>
      </c>
      <c r="D2401" s="10" t="s">
        <v>298</v>
      </c>
    </row>
    <row r="2402" spans="1:4" x14ac:dyDescent="0.25">
      <c r="A2402">
        <v>6194</v>
      </c>
      <c r="B2402" s="10">
        <v>36526</v>
      </c>
      <c r="C2402" s="10">
        <v>40837</v>
      </c>
      <c r="D2402" s="10" t="s">
        <v>298</v>
      </c>
    </row>
    <row r="2403" spans="1:4" x14ac:dyDescent="0.25">
      <c r="A2403">
        <v>6195</v>
      </c>
      <c r="B2403" s="10">
        <v>219148</v>
      </c>
      <c r="C2403" s="10">
        <v>40837</v>
      </c>
      <c r="D2403" s="10" t="s">
        <v>298</v>
      </c>
    </row>
    <row r="2404" spans="1:4" x14ac:dyDescent="0.25">
      <c r="A2404">
        <v>6196</v>
      </c>
      <c r="B2404" s="10">
        <v>40837</v>
      </c>
      <c r="C2404" s="10">
        <v>40840</v>
      </c>
      <c r="D2404" s="10" t="s">
        <v>564</v>
      </c>
    </row>
    <row r="2405" spans="1:4" x14ac:dyDescent="0.25">
      <c r="A2405">
        <v>6197</v>
      </c>
      <c r="B2405" s="10">
        <v>40837</v>
      </c>
      <c r="C2405" s="10">
        <v>40840</v>
      </c>
      <c r="D2405" s="10" t="s">
        <v>564</v>
      </c>
    </row>
    <row r="2406" spans="1:4" x14ac:dyDescent="0.25">
      <c r="A2406">
        <v>6198</v>
      </c>
      <c r="B2406" s="10">
        <v>219148</v>
      </c>
      <c r="C2406" s="10">
        <v>40837</v>
      </c>
      <c r="D2406" s="10" t="s">
        <v>298</v>
      </c>
    </row>
    <row r="2407" spans="1:4" x14ac:dyDescent="0.25">
      <c r="A2407">
        <v>6199</v>
      </c>
      <c r="B2407" s="10">
        <v>219148</v>
      </c>
      <c r="C2407" s="10">
        <v>40837</v>
      </c>
      <c r="D2407" s="10" t="s">
        <v>298</v>
      </c>
    </row>
    <row r="2408" spans="1:4" x14ac:dyDescent="0.25">
      <c r="A2408">
        <v>6200</v>
      </c>
      <c r="B2408" s="10">
        <v>219148</v>
      </c>
      <c r="C2408" s="10">
        <v>40837</v>
      </c>
      <c r="D2408" s="10" t="s">
        <v>298</v>
      </c>
    </row>
    <row r="2409" spans="1:4" x14ac:dyDescent="0.25">
      <c r="A2409">
        <v>6201</v>
      </c>
      <c r="B2409" s="10">
        <v>219148</v>
      </c>
      <c r="C2409" s="10">
        <v>40837</v>
      </c>
      <c r="D2409" s="10" t="s">
        <v>298</v>
      </c>
    </row>
    <row r="2410" spans="1:4" x14ac:dyDescent="0.25">
      <c r="A2410">
        <v>6202</v>
      </c>
      <c r="B2410" s="10">
        <v>219148</v>
      </c>
      <c r="C2410" s="10">
        <v>40840</v>
      </c>
      <c r="D2410" s="10" t="s">
        <v>298</v>
      </c>
    </row>
    <row r="2411" spans="1:4" x14ac:dyDescent="0.25">
      <c r="A2411">
        <v>6203</v>
      </c>
      <c r="B2411" s="10">
        <v>219148</v>
      </c>
      <c r="C2411" s="10">
        <v>40840</v>
      </c>
      <c r="D2411" s="10" t="s">
        <v>298</v>
      </c>
    </row>
    <row r="2412" spans="1:4" x14ac:dyDescent="0.25">
      <c r="A2412">
        <v>6204</v>
      </c>
      <c r="B2412" s="10">
        <v>219148</v>
      </c>
      <c r="C2412" s="10">
        <v>40840</v>
      </c>
      <c r="D2412" s="10" t="s">
        <v>298</v>
      </c>
    </row>
    <row r="2413" spans="1:4" x14ac:dyDescent="0.25">
      <c r="A2413">
        <v>6209</v>
      </c>
      <c r="B2413" s="10">
        <v>219148</v>
      </c>
      <c r="C2413" s="10">
        <v>40840</v>
      </c>
      <c r="D2413" s="10" t="s">
        <v>298</v>
      </c>
    </row>
    <row r="2414" spans="1:4" x14ac:dyDescent="0.25">
      <c r="A2414">
        <v>6210</v>
      </c>
      <c r="B2414" s="10">
        <v>219148</v>
      </c>
      <c r="C2414" s="10">
        <v>40840</v>
      </c>
      <c r="D2414" s="10" t="s">
        <v>298</v>
      </c>
    </row>
    <row r="2415" spans="1:4" x14ac:dyDescent="0.25">
      <c r="A2415">
        <v>6211</v>
      </c>
      <c r="B2415" s="10">
        <v>219148</v>
      </c>
      <c r="C2415" s="10">
        <v>40840</v>
      </c>
      <c r="D2415" s="10" t="s">
        <v>298</v>
      </c>
    </row>
    <row r="2416" spans="1:4" x14ac:dyDescent="0.25">
      <c r="A2416">
        <v>6212</v>
      </c>
      <c r="B2416" s="10">
        <v>40856</v>
      </c>
      <c r="C2416" s="10">
        <v>40856</v>
      </c>
      <c r="D2416" s="10" t="s">
        <v>564</v>
      </c>
    </row>
    <row r="2417" spans="1:4" x14ac:dyDescent="0.25">
      <c r="A2417">
        <v>6214</v>
      </c>
      <c r="B2417" s="10">
        <v>41034</v>
      </c>
      <c r="C2417" s="10">
        <v>40850</v>
      </c>
      <c r="D2417" s="10" t="s">
        <v>301</v>
      </c>
    </row>
    <row r="2418" spans="1:4" x14ac:dyDescent="0.25">
      <c r="A2418">
        <v>6216</v>
      </c>
      <c r="B2418" s="10">
        <v>219148</v>
      </c>
      <c r="C2418" s="10">
        <v>40841</v>
      </c>
      <c r="D2418" s="10" t="s">
        <v>298</v>
      </c>
    </row>
    <row r="2419" spans="1:4" x14ac:dyDescent="0.25">
      <c r="A2419">
        <v>6217</v>
      </c>
      <c r="B2419" s="10">
        <v>219148</v>
      </c>
      <c r="C2419" s="10">
        <v>40841</v>
      </c>
      <c r="D2419" s="10" t="s">
        <v>298</v>
      </c>
    </row>
    <row r="2420" spans="1:4" x14ac:dyDescent="0.25">
      <c r="A2420">
        <v>6218</v>
      </c>
      <c r="B2420" s="10">
        <v>219148</v>
      </c>
      <c r="C2420" s="10">
        <v>40841</v>
      </c>
      <c r="D2420" s="10" t="s">
        <v>298</v>
      </c>
    </row>
    <row r="2421" spans="1:4" x14ac:dyDescent="0.25">
      <c r="A2421">
        <v>6219</v>
      </c>
      <c r="B2421" s="10">
        <v>36526</v>
      </c>
      <c r="C2421" s="10">
        <v>40841</v>
      </c>
      <c r="D2421" s="10" t="s">
        <v>298</v>
      </c>
    </row>
    <row r="2422" spans="1:4" x14ac:dyDescent="0.25">
      <c r="A2422">
        <v>6220</v>
      </c>
      <c r="B2422" s="10">
        <v>36526</v>
      </c>
      <c r="C2422" s="10">
        <v>40841</v>
      </c>
      <c r="D2422" s="10" t="s">
        <v>298</v>
      </c>
    </row>
    <row r="2423" spans="1:4" x14ac:dyDescent="0.25">
      <c r="A2423">
        <v>6221</v>
      </c>
      <c r="B2423" s="10">
        <v>219148</v>
      </c>
      <c r="C2423" s="10">
        <v>40841</v>
      </c>
      <c r="D2423" s="10" t="s">
        <v>298</v>
      </c>
    </row>
    <row r="2424" spans="1:4" x14ac:dyDescent="0.25">
      <c r="A2424">
        <v>6222</v>
      </c>
      <c r="B2424" s="10">
        <v>219148</v>
      </c>
      <c r="C2424" s="10">
        <v>40841</v>
      </c>
      <c r="D2424" s="10" t="s">
        <v>298</v>
      </c>
    </row>
    <row r="2425" spans="1:4" x14ac:dyDescent="0.25">
      <c r="A2425">
        <v>6224</v>
      </c>
      <c r="B2425" s="10">
        <v>219148</v>
      </c>
      <c r="C2425" s="10">
        <v>40841</v>
      </c>
      <c r="D2425" s="10" t="s">
        <v>298</v>
      </c>
    </row>
    <row r="2426" spans="1:4" x14ac:dyDescent="0.25">
      <c r="A2426">
        <v>6225</v>
      </c>
      <c r="B2426" s="10">
        <v>219148</v>
      </c>
      <c r="C2426" s="10">
        <v>40842</v>
      </c>
      <c r="D2426" s="10" t="s">
        <v>298</v>
      </c>
    </row>
    <row r="2427" spans="1:4" x14ac:dyDescent="0.25">
      <c r="A2427">
        <v>6226</v>
      </c>
      <c r="B2427" s="10">
        <v>219148</v>
      </c>
      <c r="C2427" s="10">
        <v>40842</v>
      </c>
      <c r="D2427" s="10" t="s">
        <v>298</v>
      </c>
    </row>
    <row r="2428" spans="1:4" x14ac:dyDescent="0.25">
      <c r="A2428">
        <v>6229</v>
      </c>
      <c r="B2428" s="10">
        <v>219148</v>
      </c>
      <c r="C2428" s="10">
        <v>40842</v>
      </c>
      <c r="D2428" s="10" t="s">
        <v>298</v>
      </c>
    </row>
    <row r="2429" spans="1:4" x14ac:dyDescent="0.25">
      <c r="A2429">
        <v>6233</v>
      </c>
      <c r="B2429" s="10">
        <v>36526</v>
      </c>
      <c r="C2429" s="10">
        <v>40843</v>
      </c>
      <c r="D2429" s="10" t="s">
        <v>298</v>
      </c>
    </row>
    <row r="2430" spans="1:4" x14ac:dyDescent="0.25">
      <c r="A2430">
        <v>6234</v>
      </c>
      <c r="B2430" s="10">
        <v>219148</v>
      </c>
      <c r="C2430" s="10">
        <v>40843</v>
      </c>
      <c r="D2430" s="10" t="s">
        <v>298</v>
      </c>
    </row>
    <row r="2431" spans="1:4" x14ac:dyDescent="0.25">
      <c r="A2431">
        <v>6238</v>
      </c>
      <c r="B2431" s="10">
        <v>219148</v>
      </c>
      <c r="C2431" s="10">
        <v>40843</v>
      </c>
      <c r="D2431" s="10" t="s">
        <v>298</v>
      </c>
    </row>
    <row r="2432" spans="1:4" x14ac:dyDescent="0.25">
      <c r="A2432">
        <v>6239</v>
      </c>
      <c r="B2432" s="10">
        <v>219148</v>
      </c>
      <c r="C2432" s="10">
        <v>40843</v>
      </c>
      <c r="D2432" s="10" t="s">
        <v>298</v>
      </c>
    </row>
    <row r="2433" spans="1:4" x14ac:dyDescent="0.25">
      <c r="A2433">
        <v>6240</v>
      </c>
      <c r="B2433" s="10">
        <v>219148</v>
      </c>
      <c r="C2433" s="10">
        <v>40843</v>
      </c>
      <c r="D2433" s="10" t="s">
        <v>298</v>
      </c>
    </row>
    <row r="2434" spans="1:4" x14ac:dyDescent="0.25">
      <c r="A2434">
        <v>6241</v>
      </c>
      <c r="B2434" s="10">
        <v>40843</v>
      </c>
      <c r="C2434" s="10">
        <v>40847</v>
      </c>
      <c r="D2434" s="10" t="s">
        <v>564</v>
      </c>
    </row>
    <row r="2435" spans="1:4" x14ac:dyDescent="0.25">
      <c r="A2435">
        <v>6243</v>
      </c>
      <c r="B2435" s="10">
        <v>219148</v>
      </c>
      <c r="C2435" s="10">
        <v>40844</v>
      </c>
      <c r="D2435" s="10" t="s">
        <v>298</v>
      </c>
    </row>
    <row r="2436" spans="1:4" x14ac:dyDescent="0.25">
      <c r="A2436">
        <v>6244</v>
      </c>
      <c r="B2436" s="10">
        <v>219148</v>
      </c>
      <c r="C2436" s="10">
        <v>40844</v>
      </c>
      <c r="D2436" s="10" t="s">
        <v>298</v>
      </c>
    </row>
    <row r="2437" spans="1:4" x14ac:dyDescent="0.25">
      <c r="A2437">
        <v>6247</v>
      </c>
      <c r="B2437" s="10">
        <v>219148</v>
      </c>
      <c r="C2437" s="10">
        <v>40844</v>
      </c>
      <c r="D2437" s="10" t="s">
        <v>298</v>
      </c>
    </row>
    <row r="2438" spans="1:4" x14ac:dyDescent="0.25">
      <c r="A2438">
        <v>6248</v>
      </c>
      <c r="B2438" s="10">
        <v>219148</v>
      </c>
      <c r="C2438" s="10">
        <v>40844</v>
      </c>
      <c r="D2438" s="10" t="s">
        <v>298</v>
      </c>
    </row>
    <row r="2439" spans="1:4" x14ac:dyDescent="0.25">
      <c r="A2439">
        <v>6249</v>
      </c>
      <c r="B2439" s="10">
        <v>219148</v>
      </c>
      <c r="C2439" s="10">
        <v>40844</v>
      </c>
      <c r="D2439" s="10" t="s">
        <v>298</v>
      </c>
    </row>
    <row r="2440" spans="1:4" x14ac:dyDescent="0.25">
      <c r="A2440">
        <v>6251</v>
      </c>
      <c r="B2440" s="10">
        <v>219148</v>
      </c>
      <c r="C2440" s="10">
        <v>40847</v>
      </c>
      <c r="D2440" s="10" t="s">
        <v>298</v>
      </c>
    </row>
    <row r="2441" spans="1:4" x14ac:dyDescent="0.25">
      <c r="A2441">
        <v>6252</v>
      </c>
      <c r="B2441" s="10">
        <v>219148</v>
      </c>
      <c r="C2441" s="10">
        <v>40847</v>
      </c>
      <c r="D2441" s="10" t="s">
        <v>298</v>
      </c>
    </row>
    <row r="2442" spans="1:4" x14ac:dyDescent="0.25">
      <c r="A2442">
        <v>6253</v>
      </c>
      <c r="B2442" s="10">
        <v>219148</v>
      </c>
      <c r="C2442" s="10">
        <v>40847</v>
      </c>
      <c r="D2442" s="10" t="s">
        <v>298</v>
      </c>
    </row>
    <row r="2443" spans="1:4" x14ac:dyDescent="0.25">
      <c r="A2443">
        <v>6254</v>
      </c>
      <c r="B2443" s="10">
        <v>219148</v>
      </c>
      <c r="C2443" s="10">
        <v>40847</v>
      </c>
      <c r="D2443" s="10" t="s">
        <v>298</v>
      </c>
    </row>
    <row r="2444" spans="1:4" x14ac:dyDescent="0.25">
      <c r="A2444">
        <v>6259</v>
      </c>
      <c r="B2444" s="10">
        <v>40847</v>
      </c>
      <c r="C2444" s="10">
        <v>40847</v>
      </c>
      <c r="D2444" s="10" t="s">
        <v>564</v>
      </c>
    </row>
    <row r="2445" spans="1:4" x14ac:dyDescent="0.25">
      <c r="A2445">
        <v>6260</v>
      </c>
      <c r="B2445" s="10">
        <v>219148</v>
      </c>
      <c r="C2445" s="10">
        <v>40847</v>
      </c>
      <c r="D2445" s="10" t="s">
        <v>298</v>
      </c>
    </row>
    <row r="2446" spans="1:4" x14ac:dyDescent="0.25">
      <c r="A2446">
        <v>6261</v>
      </c>
      <c r="B2446" s="10">
        <v>219148</v>
      </c>
      <c r="C2446" s="10">
        <v>40847</v>
      </c>
      <c r="D2446" s="10" t="s">
        <v>298</v>
      </c>
    </row>
    <row r="2447" spans="1:4" x14ac:dyDescent="0.25">
      <c r="A2447">
        <v>6262</v>
      </c>
      <c r="B2447" s="10">
        <v>40863</v>
      </c>
      <c r="C2447" s="10">
        <v>40868</v>
      </c>
      <c r="D2447" s="10" t="s">
        <v>296</v>
      </c>
    </row>
    <row r="2448" spans="1:4" x14ac:dyDescent="0.25">
      <c r="A2448">
        <v>6268</v>
      </c>
      <c r="B2448" s="10">
        <v>36526</v>
      </c>
      <c r="C2448" s="10">
        <v>40848</v>
      </c>
      <c r="D2448" s="10" t="s">
        <v>298</v>
      </c>
    </row>
    <row r="2449" spans="1:4" x14ac:dyDescent="0.25">
      <c r="A2449">
        <v>6269</v>
      </c>
      <c r="B2449" s="10">
        <v>219148</v>
      </c>
      <c r="C2449" s="10">
        <v>40848</v>
      </c>
      <c r="D2449" s="10" t="s">
        <v>298</v>
      </c>
    </row>
    <row r="2450" spans="1:4" x14ac:dyDescent="0.25">
      <c r="A2450">
        <v>6270</v>
      </c>
      <c r="B2450" s="10">
        <v>219148</v>
      </c>
      <c r="C2450" s="10">
        <v>40848</v>
      </c>
      <c r="D2450" s="10" t="s">
        <v>298</v>
      </c>
    </row>
    <row r="2451" spans="1:4" x14ac:dyDescent="0.25">
      <c r="A2451">
        <v>6271</v>
      </c>
      <c r="B2451" s="10">
        <v>36526</v>
      </c>
      <c r="C2451" s="10">
        <v>40869</v>
      </c>
      <c r="D2451" s="10" t="s">
        <v>298</v>
      </c>
    </row>
    <row r="2452" spans="1:4" x14ac:dyDescent="0.25">
      <c r="A2452">
        <v>6272</v>
      </c>
      <c r="B2452" s="10">
        <v>219148</v>
      </c>
      <c r="C2452" s="10">
        <v>40848</v>
      </c>
      <c r="D2452" s="10" t="s">
        <v>298</v>
      </c>
    </row>
    <row r="2453" spans="1:4" x14ac:dyDescent="0.25">
      <c r="A2453">
        <v>6273</v>
      </c>
      <c r="B2453" s="10">
        <v>219148</v>
      </c>
      <c r="C2453" s="10">
        <v>40849</v>
      </c>
      <c r="D2453" s="10" t="s">
        <v>298</v>
      </c>
    </row>
    <row r="2454" spans="1:4" x14ac:dyDescent="0.25">
      <c r="A2454">
        <v>6277</v>
      </c>
      <c r="B2454" s="10">
        <v>36526</v>
      </c>
      <c r="C2454" s="10">
        <v>40855</v>
      </c>
      <c r="D2454" s="10" t="s">
        <v>298</v>
      </c>
    </row>
    <row r="2455" spans="1:4" x14ac:dyDescent="0.25">
      <c r="A2455">
        <v>6279</v>
      </c>
      <c r="B2455" s="10">
        <v>36526</v>
      </c>
      <c r="C2455" s="10">
        <v>40850</v>
      </c>
      <c r="D2455" s="10" t="s">
        <v>298</v>
      </c>
    </row>
    <row r="2456" spans="1:4" x14ac:dyDescent="0.25">
      <c r="A2456">
        <v>6280</v>
      </c>
      <c r="B2456" s="10">
        <v>36526</v>
      </c>
      <c r="C2456" s="10">
        <v>40871</v>
      </c>
      <c r="D2456" s="10" t="s">
        <v>298</v>
      </c>
    </row>
    <row r="2457" spans="1:4" x14ac:dyDescent="0.25">
      <c r="A2457">
        <v>6283</v>
      </c>
      <c r="B2457" s="10">
        <v>36526</v>
      </c>
      <c r="C2457" s="10">
        <v>40865</v>
      </c>
      <c r="D2457" s="10" t="s">
        <v>298</v>
      </c>
    </row>
    <row r="2458" spans="1:4" x14ac:dyDescent="0.25">
      <c r="A2458">
        <v>6284</v>
      </c>
      <c r="B2458" s="10">
        <v>219148</v>
      </c>
      <c r="C2458" s="10">
        <v>40854</v>
      </c>
      <c r="D2458" s="10" t="s">
        <v>298</v>
      </c>
    </row>
    <row r="2459" spans="1:4" x14ac:dyDescent="0.25">
      <c r="A2459">
        <v>6285</v>
      </c>
      <c r="B2459" s="10">
        <v>36526</v>
      </c>
      <c r="C2459" s="10">
        <v>40854</v>
      </c>
      <c r="D2459" s="10" t="s">
        <v>298</v>
      </c>
    </row>
    <row r="2460" spans="1:4" x14ac:dyDescent="0.25">
      <c r="A2460">
        <v>6286</v>
      </c>
      <c r="B2460" s="10">
        <v>36526</v>
      </c>
      <c r="C2460" s="10">
        <v>40854</v>
      </c>
      <c r="D2460" s="10" t="s">
        <v>298</v>
      </c>
    </row>
    <row r="2461" spans="1:4" x14ac:dyDescent="0.25">
      <c r="A2461">
        <v>6288</v>
      </c>
      <c r="B2461" s="10">
        <v>36526</v>
      </c>
      <c r="C2461" s="10">
        <v>40855</v>
      </c>
      <c r="D2461" s="10" t="s">
        <v>563</v>
      </c>
    </row>
    <row r="2462" spans="1:4" x14ac:dyDescent="0.25">
      <c r="A2462">
        <v>6289</v>
      </c>
      <c r="B2462" s="10">
        <v>36526</v>
      </c>
      <c r="C2462" s="10">
        <v>40855</v>
      </c>
      <c r="D2462" s="10" t="s">
        <v>563</v>
      </c>
    </row>
    <row r="2463" spans="1:4" x14ac:dyDescent="0.25">
      <c r="A2463">
        <v>6290</v>
      </c>
      <c r="B2463" s="10">
        <v>219148</v>
      </c>
      <c r="C2463" s="10">
        <v>40855</v>
      </c>
      <c r="D2463" s="10" t="s">
        <v>298</v>
      </c>
    </row>
    <row r="2464" spans="1:4" x14ac:dyDescent="0.25">
      <c r="A2464">
        <v>6291</v>
      </c>
      <c r="B2464" s="10">
        <v>219148</v>
      </c>
      <c r="C2464" s="10">
        <v>40855</v>
      </c>
      <c r="D2464" s="10" t="s">
        <v>298</v>
      </c>
    </row>
    <row r="2465" spans="1:4" x14ac:dyDescent="0.25">
      <c r="A2465">
        <v>6292</v>
      </c>
      <c r="B2465" s="10">
        <v>36526</v>
      </c>
      <c r="C2465" s="10">
        <v>40855</v>
      </c>
      <c r="D2465" s="10" t="s">
        <v>298</v>
      </c>
    </row>
    <row r="2466" spans="1:4" x14ac:dyDescent="0.25">
      <c r="A2466">
        <v>6293</v>
      </c>
      <c r="B2466" s="10">
        <v>36526</v>
      </c>
      <c r="C2466" s="10">
        <v>40855</v>
      </c>
      <c r="D2466" s="10" t="s">
        <v>298</v>
      </c>
    </row>
    <row r="2467" spans="1:4" x14ac:dyDescent="0.25">
      <c r="A2467">
        <v>6294</v>
      </c>
      <c r="B2467" s="10">
        <v>36526</v>
      </c>
      <c r="C2467" s="10">
        <v>40855</v>
      </c>
      <c r="D2467" s="10" t="s">
        <v>298</v>
      </c>
    </row>
    <row r="2468" spans="1:4" x14ac:dyDescent="0.25">
      <c r="A2468">
        <v>6296</v>
      </c>
      <c r="B2468" s="10">
        <v>36526</v>
      </c>
      <c r="C2468" s="10">
        <v>40855</v>
      </c>
      <c r="D2468" s="10" t="s">
        <v>298</v>
      </c>
    </row>
    <row r="2469" spans="1:4" x14ac:dyDescent="0.25">
      <c r="A2469">
        <v>6297</v>
      </c>
      <c r="B2469" s="10">
        <v>219148</v>
      </c>
      <c r="C2469" s="10">
        <v>40856</v>
      </c>
      <c r="D2469" s="10" t="s">
        <v>298</v>
      </c>
    </row>
    <row r="2470" spans="1:4" x14ac:dyDescent="0.25">
      <c r="A2470">
        <v>6298</v>
      </c>
      <c r="B2470" s="10">
        <v>219148</v>
      </c>
      <c r="C2470" s="10">
        <v>40856</v>
      </c>
      <c r="D2470" s="10" t="s">
        <v>298</v>
      </c>
    </row>
    <row r="2471" spans="1:4" x14ac:dyDescent="0.25">
      <c r="A2471">
        <v>6299</v>
      </c>
      <c r="B2471" s="10">
        <v>36526</v>
      </c>
      <c r="C2471" s="10">
        <v>40856</v>
      </c>
      <c r="D2471" s="10" t="s">
        <v>298</v>
      </c>
    </row>
    <row r="2472" spans="1:4" x14ac:dyDescent="0.25">
      <c r="A2472">
        <v>6300</v>
      </c>
      <c r="B2472" s="10">
        <v>40872</v>
      </c>
      <c r="C2472" s="10">
        <v>40856</v>
      </c>
      <c r="D2472" s="10" t="s">
        <v>564</v>
      </c>
    </row>
    <row r="2473" spans="1:4" x14ac:dyDescent="0.25">
      <c r="A2473">
        <v>6301</v>
      </c>
      <c r="B2473" s="10">
        <v>36526</v>
      </c>
      <c r="C2473" s="10">
        <v>40857</v>
      </c>
      <c r="D2473" s="10" t="s">
        <v>298</v>
      </c>
    </row>
    <row r="2474" spans="1:4" x14ac:dyDescent="0.25">
      <c r="A2474">
        <v>6302</v>
      </c>
      <c r="B2474" s="10">
        <v>36526</v>
      </c>
      <c r="C2474" s="10">
        <v>40857</v>
      </c>
      <c r="D2474" s="10" t="s">
        <v>298</v>
      </c>
    </row>
    <row r="2475" spans="1:4" x14ac:dyDescent="0.25">
      <c r="A2475">
        <v>6304</v>
      </c>
      <c r="B2475" s="10">
        <v>36526</v>
      </c>
      <c r="C2475" s="10">
        <v>40872</v>
      </c>
      <c r="D2475" s="10" t="s">
        <v>298</v>
      </c>
    </row>
    <row r="2476" spans="1:4" x14ac:dyDescent="0.25">
      <c r="A2476">
        <v>6305</v>
      </c>
      <c r="B2476" s="10">
        <v>36526</v>
      </c>
      <c r="C2476" s="10">
        <v>40858</v>
      </c>
      <c r="D2476" s="10" t="s">
        <v>298</v>
      </c>
    </row>
    <row r="2477" spans="1:4" x14ac:dyDescent="0.25">
      <c r="A2477">
        <v>6306</v>
      </c>
      <c r="B2477" s="10">
        <v>36526</v>
      </c>
      <c r="C2477" s="10">
        <v>40865</v>
      </c>
      <c r="D2477" s="10" t="s">
        <v>298</v>
      </c>
    </row>
    <row r="2478" spans="1:4" x14ac:dyDescent="0.25">
      <c r="A2478">
        <v>6307</v>
      </c>
      <c r="B2478" s="10">
        <v>36526</v>
      </c>
      <c r="C2478" s="10">
        <v>40858</v>
      </c>
      <c r="D2478" s="10" t="s">
        <v>298</v>
      </c>
    </row>
    <row r="2479" spans="1:4" x14ac:dyDescent="0.25">
      <c r="A2479">
        <v>6308</v>
      </c>
      <c r="B2479" s="10">
        <v>40889</v>
      </c>
      <c r="C2479" s="10">
        <v>40858</v>
      </c>
      <c r="D2479" s="10" t="s">
        <v>296</v>
      </c>
    </row>
    <row r="2480" spans="1:4" x14ac:dyDescent="0.25">
      <c r="A2480">
        <v>6309</v>
      </c>
      <c r="B2480" s="10">
        <v>36526</v>
      </c>
      <c r="C2480" s="10">
        <v>40858</v>
      </c>
      <c r="D2480" s="10" t="s">
        <v>298</v>
      </c>
    </row>
    <row r="2481" spans="1:4" x14ac:dyDescent="0.25">
      <c r="A2481">
        <v>6310</v>
      </c>
      <c r="B2481" s="10">
        <v>36526</v>
      </c>
      <c r="C2481" s="10">
        <v>40861</v>
      </c>
      <c r="D2481" s="10" t="s">
        <v>298</v>
      </c>
    </row>
    <row r="2482" spans="1:4" x14ac:dyDescent="0.25">
      <c r="A2482">
        <v>6311</v>
      </c>
      <c r="B2482" s="10">
        <v>36526</v>
      </c>
      <c r="C2482" s="10">
        <v>40861</v>
      </c>
      <c r="D2482" s="10" t="s">
        <v>298</v>
      </c>
    </row>
    <row r="2483" spans="1:4" x14ac:dyDescent="0.25">
      <c r="A2483">
        <v>6312</v>
      </c>
      <c r="B2483" s="10">
        <v>36526</v>
      </c>
      <c r="C2483" s="10">
        <v>40861</v>
      </c>
      <c r="D2483" s="10" t="s">
        <v>298</v>
      </c>
    </row>
    <row r="2484" spans="1:4" x14ac:dyDescent="0.25">
      <c r="A2484">
        <v>6316</v>
      </c>
      <c r="B2484" s="10">
        <v>36526</v>
      </c>
      <c r="C2484" s="10">
        <v>40862</v>
      </c>
      <c r="D2484" s="10" t="s">
        <v>298</v>
      </c>
    </row>
    <row r="2485" spans="1:4" x14ac:dyDescent="0.25">
      <c r="A2485">
        <v>6318</v>
      </c>
      <c r="B2485" s="10">
        <v>36526</v>
      </c>
      <c r="C2485" s="10">
        <v>40862</v>
      </c>
      <c r="D2485" s="10" t="s">
        <v>298</v>
      </c>
    </row>
    <row r="2486" spans="1:4" x14ac:dyDescent="0.25">
      <c r="A2486">
        <v>6319</v>
      </c>
      <c r="B2486" s="10">
        <v>36526</v>
      </c>
      <c r="C2486" s="10">
        <v>40862</v>
      </c>
      <c r="D2486" s="10" t="s">
        <v>298</v>
      </c>
    </row>
    <row r="2487" spans="1:4" x14ac:dyDescent="0.25">
      <c r="A2487">
        <v>6320</v>
      </c>
      <c r="B2487" s="10">
        <v>40858</v>
      </c>
      <c r="C2487" s="10">
        <v>40862</v>
      </c>
      <c r="D2487" s="10" t="s">
        <v>296</v>
      </c>
    </row>
    <row r="2488" spans="1:4" x14ac:dyDescent="0.25">
      <c r="A2488">
        <v>6321</v>
      </c>
      <c r="B2488" s="10">
        <v>36526</v>
      </c>
      <c r="C2488" s="10">
        <v>40863</v>
      </c>
      <c r="D2488" s="10" t="s">
        <v>298</v>
      </c>
    </row>
    <row r="2489" spans="1:4" x14ac:dyDescent="0.25">
      <c r="A2489">
        <v>6322</v>
      </c>
      <c r="B2489" s="10">
        <v>36526</v>
      </c>
      <c r="C2489" s="10">
        <v>40863</v>
      </c>
      <c r="D2489" s="10" t="s">
        <v>298</v>
      </c>
    </row>
    <row r="2490" spans="1:4" x14ac:dyDescent="0.25">
      <c r="A2490">
        <v>6323</v>
      </c>
      <c r="B2490" s="10">
        <v>36526</v>
      </c>
      <c r="C2490" s="10">
        <v>40864</v>
      </c>
      <c r="D2490" s="10" t="s">
        <v>298</v>
      </c>
    </row>
    <row r="2491" spans="1:4" x14ac:dyDescent="0.25">
      <c r="A2491">
        <v>6324</v>
      </c>
      <c r="B2491" s="10">
        <v>36526</v>
      </c>
      <c r="C2491" s="10">
        <v>40864</v>
      </c>
      <c r="D2491" s="10" t="s">
        <v>298</v>
      </c>
    </row>
    <row r="2492" spans="1:4" x14ac:dyDescent="0.25">
      <c r="A2492">
        <v>6325</v>
      </c>
      <c r="B2492" s="10">
        <v>36526</v>
      </c>
      <c r="C2492" s="10">
        <v>40864</v>
      </c>
      <c r="D2492" s="10" t="s">
        <v>298</v>
      </c>
    </row>
    <row r="2493" spans="1:4" x14ac:dyDescent="0.25">
      <c r="A2493">
        <v>6328</v>
      </c>
      <c r="B2493" s="10">
        <v>219148</v>
      </c>
      <c r="C2493" s="10">
        <v>40865</v>
      </c>
      <c r="D2493" s="10" t="s">
        <v>298</v>
      </c>
    </row>
    <row r="2494" spans="1:4" x14ac:dyDescent="0.25">
      <c r="A2494">
        <v>6329</v>
      </c>
      <c r="B2494" s="10">
        <v>36526</v>
      </c>
      <c r="C2494" s="10">
        <v>40868</v>
      </c>
      <c r="D2494" s="10" t="s">
        <v>298</v>
      </c>
    </row>
    <row r="2495" spans="1:4" x14ac:dyDescent="0.25">
      <c r="A2495">
        <v>6330</v>
      </c>
      <c r="B2495" s="10">
        <v>219148</v>
      </c>
      <c r="C2495" s="10">
        <v>40865</v>
      </c>
      <c r="D2495" s="10" t="s">
        <v>298</v>
      </c>
    </row>
    <row r="2496" spans="1:4" x14ac:dyDescent="0.25">
      <c r="A2496">
        <v>6331</v>
      </c>
      <c r="B2496" s="10">
        <v>219148</v>
      </c>
      <c r="C2496" s="10">
        <v>40865</v>
      </c>
      <c r="D2496" s="10" t="s">
        <v>298</v>
      </c>
    </row>
    <row r="2497" spans="1:4" x14ac:dyDescent="0.25">
      <c r="A2497">
        <v>6332</v>
      </c>
      <c r="B2497" s="10">
        <v>41018</v>
      </c>
      <c r="C2497" s="10">
        <v>40865</v>
      </c>
      <c r="D2497" s="10" t="s">
        <v>296</v>
      </c>
    </row>
    <row r="2498" spans="1:4" x14ac:dyDescent="0.25">
      <c r="A2498">
        <v>6333</v>
      </c>
      <c r="B2498" s="10">
        <v>36526</v>
      </c>
      <c r="C2498" s="10">
        <v>40865</v>
      </c>
      <c r="D2498" s="10" t="s">
        <v>563</v>
      </c>
    </row>
    <row r="2499" spans="1:4" x14ac:dyDescent="0.25">
      <c r="A2499">
        <v>6334</v>
      </c>
      <c r="B2499" s="10">
        <v>219148</v>
      </c>
      <c r="C2499" s="10">
        <v>40865</v>
      </c>
      <c r="D2499" s="10" t="s">
        <v>298</v>
      </c>
    </row>
    <row r="2500" spans="1:4" x14ac:dyDescent="0.25">
      <c r="A2500">
        <v>6335</v>
      </c>
      <c r="B2500" s="10">
        <v>36526</v>
      </c>
      <c r="C2500" s="10">
        <v>40865</v>
      </c>
      <c r="D2500" s="10" t="s">
        <v>563</v>
      </c>
    </row>
    <row r="2501" spans="1:4" x14ac:dyDescent="0.25">
      <c r="A2501">
        <v>6336</v>
      </c>
      <c r="B2501" s="10">
        <v>36526</v>
      </c>
      <c r="C2501" s="10">
        <v>40865</v>
      </c>
      <c r="D2501" s="10" t="s">
        <v>563</v>
      </c>
    </row>
    <row r="2502" spans="1:4" x14ac:dyDescent="0.25">
      <c r="A2502">
        <v>6337</v>
      </c>
      <c r="B2502" s="10">
        <v>219148</v>
      </c>
      <c r="C2502" s="10">
        <v>40868</v>
      </c>
      <c r="D2502" s="10" t="s">
        <v>298</v>
      </c>
    </row>
    <row r="2503" spans="1:4" x14ac:dyDescent="0.25">
      <c r="A2503">
        <v>6338</v>
      </c>
      <c r="B2503" s="10">
        <v>219148</v>
      </c>
      <c r="C2503" s="10">
        <v>40868</v>
      </c>
      <c r="D2503" s="10" t="s">
        <v>298</v>
      </c>
    </row>
    <row r="2504" spans="1:4" x14ac:dyDescent="0.25">
      <c r="A2504">
        <v>6339</v>
      </c>
      <c r="B2504" s="10">
        <v>219148</v>
      </c>
      <c r="C2504" s="10">
        <v>40868</v>
      </c>
      <c r="D2504" s="10" t="s">
        <v>298</v>
      </c>
    </row>
    <row r="2505" spans="1:4" x14ac:dyDescent="0.25">
      <c r="A2505">
        <v>6340</v>
      </c>
      <c r="B2505" s="10">
        <v>219148</v>
      </c>
      <c r="C2505" s="10">
        <v>40868</v>
      </c>
      <c r="D2505" s="10" t="s">
        <v>298</v>
      </c>
    </row>
    <row r="2506" spans="1:4" x14ac:dyDescent="0.25">
      <c r="A2506">
        <v>6341</v>
      </c>
      <c r="B2506" s="10">
        <v>219148</v>
      </c>
      <c r="C2506" s="10">
        <v>40868</v>
      </c>
      <c r="D2506" s="10" t="s">
        <v>298</v>
      </c>
    </row>
    <row r="2507" spans="1:4" x14ac:dyDescent="0.25">
      <c r="A2507">
        <v>6342</v>
      </c>
      <c r="B2507" s="10">
        <v>219148</v>
      </c>
      <c r="C2507" s="10">
        <v>40869</v>
      </c>
      <c r="D2507" s="10" t="s">
        <v>298</v>
      </c>
    </row>
    <row r="2508" spans="1:4" x14ac:dyDescent="0.25">
      <c r="A2508">
        <v>6343</v>
      </c>
      <c r="B2508" s="10">
        <v>219148</v>
      </c>
      <c r="C2508" s="10">
        <v>40869</v>
      </c>
      <c r="D2508" s="10" t="s">
        <v>298</v>
      </c>
    </row>
    <row r="2509" spans="1:4" x14ac:dyDescent="0.25">
      <c r="A2509">
        <v>6344</v>
      </c>
      <c r="B2509" s="10">
        <v>219148</v>
      </c>
      <c r="C2509" s="10">
        <v>40869</v>
      </c>
      <c r="D2509" s="10" t="s">
        <v>298</v>
      </c>
    </row>
    <row r="2510" spans="1:4" x14ac:dyDescent="0.25">
      <c r="A2510">
        <v>6347</v>
      </c>
      <c r="B2510" s="10">
        <v>219148</v>
      </c>
      <c r="C2510" s="10">
        <v>40869</v>
      </c>
      <c r="D2510" s="10" t="s">
        <v>298</v>
      </c>
    </row>
    <row r="2511" spans="1:4" x14ac:dyDescent="0.25">
      <c r="A2511">
        <v>6348</v>
      </c>
      <c r="B2511" s="10">
        <v>36526</v>
      </c>
      <c r="C2511" s="10">
        <v>40869</v>
      </c>
      <c r="D2511" s="10" t="s">
        <v>563</v>
      </c>
    </row>
    <row r="2512" spans="1:4" x14ac:dyDescent="0.25">
      <c r="A2512">
        <v>6349</v>
      </c>
      <c r="B2512" s="10">
        <v>36526</v>
      </c>
      <c r="C2512" s="10">
        <v>40869</v>
      </c>
      <c r="D2512" s="10" t="s">
        <v>563</v>
      </c>
    </row>
    <row r="2513" spans="1:4" x14ac:dyDescent="0.25">
      <c r="A2513">
        <v>6350</v>
      </c>
      <c r="B2513" s="10">
        <v>36526</v>
      </c>
      <c r="C2513" s="10">
        <v>40869</v>
      </c>
      <c r="D2513" s="10" t="s">
        <v>563</v>
      </c>
    </row>
    <row r="2514" spans="1:4" x14ac:dyDescent="0.25">
      <c r="A2514">
        <v>6356</v>
      </c>
      <c r="B2514" s="10">
        <v>219148</v>
      </c>
      <c r="C2514" s="10">
        <v>40871</v>
      </c>
      <c r="D2514" s="10" t="s">
        <v>298</v>
      </c>
    </row>
    <row r="2515" spans="1:4" x14ac:dyDescent="0.25">
      <c r="A2515">
        <v>6357</v>
      </c>
      <c r="B2515" s="10">
        <v>219148</v>
      </c>
      <c r="C2515" s="10">
        <v>40871</v>
      </c>
      <c r="D2515" s="10" t="s">
        <v>298</v>
      </c>
    </row>
    <row r="2516" spans="1:4" x14ac:dyDescent="0.25">
      <c r="A2516">
        <v>6358</v>
      </c>
      <c r="B2516" s="10">
        <v>219148</v>
      </c>
      <c r="C2516" s="10">
        <v>40871</v>
      </c>
      <c r="D2516" s="10" t="s">
        <v>298</v>
      </c>
    </row>
    <row r="2517" spans="1:4" x14ac:dyDescent="0.25">
      <c r="A2517">
        <v>6359</v>
      </c>
      <c r="B2517" s="10">
        <v>219148</v>
      </c>
      <c r="C2517" s="10">
        <v>40871</v>
      </c>
      <c r="D2517" s="10" t="s">
        <v>298</v>
      </c>
    </row>
    <row r="2518" spans="1:4" x14ac:dyDescent="0.25">
      <c r="A2518">
        <v>6360</v>
      </c>
      <c r="B2518" s="10">
        <v>219148</v>
      </c>
      <c r="C2518" s="10">
        <v>40871</v>
      </c>
      <c r="D2518" s="10" t="s">
        <v>298</v>
      </c>
    </row>
    <row r="2519" spans="1:4" x14ac:dyDescent="0.25">
      <c r="A2519">
        <v>6361</v>
      </c>
      <c r="B2519" s="10">
        <v>219148</v>
      </c>
      <c r="C2519" s="10">
        <v>40871</v>
      </c>
      <c r="D2519" s="10" t="s">
        <v>298</v>
      </c>
    </row>
    <row r="2520" spans="1:4" x14ac:dyDescent="0.25">
      <c r="A2520">
        <v>6362</v>
      </c>
      <c r="B2520" s="10">
        <v>40902</v>
      </c>
      <c r="C2520" s="10">
        <v>40871</v>
      </c>
      <c r="D2520" s="10" t="s">
        <v>296</v>
      </c>
    </row>
    <row r="2521" spans="1:4" x14ac:dyDescent="0.25">
      <c r="A2521">
        <v>6365</v>
      </c>
      <c r="B2521" s="10">
        <v>219148</v>
      </c>
      <c r="C2521" s="10">
        <v>40871</v>
      </c>
      <c r="D2521" s="10" t="s">
        <v>298</v>
      </c>
    </row>
    <row r="2522" spans="1:4" x14ac:dyDescent="0.25">
      <c r="A2522">
        <v>6366</v>
      </c>
      <c r="B2522" s="10">
        <v>219148</v>
      </c>
      <c r="C2522" s="10">
        <v>40871</v>
      </c>
      <c r="D2522" s="10" t="s">
        <v>298</v>
      </c>
    </row>
    <row r="2523" spans="1:4" x14ac:dyDescent="0.25">
      <c r="A2523">
        <v>6378</v>
      </c>
      <c r="B2523" s="10">
        <v>219148</v>
      </c>
      <c r="C2523" s="10">
        <v>40872</v>
      </c>
      <c r="D2523" s="10" t="s">
        <v>298</v>
      </c>
    </row>
    <row r="2524" spans="1:4" x14ac:dyDescent="0.25">
      <c r="A2524">
        <v>6379</v>
      </c>
      <c r="B2524" s="10">
        <v>40902</v>
      </c>
      <c r="C2524" s="10">
        <v>40872</v>
      </c>
      <c r="D2524" s="10" t="s">
        <v>296</v>
      </c>
    </row>
    <row r="2525" spans="1:4" x14ac:dyDescent="0.25">
      <c r="A2525">
        <v>6380</v>
      </c>
      <c r="B2525" s="10">
        <v>40887</v>
      </c>
      <c r="C2525" s="10">
        <v>40872</v>
      </c>
      <c r="D2525" s="10" t="s">
        <v>296</v>
      </c>
    </row>
    <row r="2526" spans="1:4" x14ac:dyDescent="0.25">
      <c r="A2526">
        <v>6383</v>
      </c>
      <c r="B2526" s="10">
        <v>219148</v>
      </c>
      <c r="C2526" s="10">
        <v>40872</v>
      </c>
      <c r="D2526" s="10" t="s">
        <v>298</v>
      </c>
    </row>
    <row r="2527" spans="1:4" x14ac:dyDescent="0.25">
      <c r="A2527">
        <v>6384</v>
      </c>
      <c r="B2527" s="10">
        <v>219148</v>
      </c>
      <c r="C2527" s="10">
        <v>40872</v>
      </c>
      <c r="D2527" s="10" t="s">
        <v>298</v>
      </c>
    </row>
  </sheetData>
  <autoFilter ref="A3:Y2527"/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C1973"/>
  <sheetViews>
    <sheetView topLeftCell="A1924" workbookViewId="0"/>
  </sheetViews>
  <sheetFormatPr defaultRowHeight="13.2" x14ac:dyDescent="0.25"/>
  <cols>
    <col min="1" max="1" width="18.6640625" customWidth="1"/>
    <col min="2" max="2" width="14.33203125" bestFit="1" customWidth="1"/>
    <col min="3" max="3" width="14.88671875" bestFit="1" customWidth="1"/>
  </cols>
  <sheetData>
    <row r="3" spans="1:3" ht="13.8" thickBot="1" x14ac:dyDescent="0.3">
      <c r="A3" s="13" t="s">
        <v>374</v>
      </c>
      <c r="B3" s="13" t="s">
        <v>380</v>
      </c>
      <c r="C3" s="13" t="s">
        <v>177</v>
      </c>
    </row>
    <row r="4" spans="1:3" x14ac:dyDescent="0.25">
      <c r="A4" s="82" t="s">
        <v>7858</v>
      </c>
      <c r="B4" s="83" t="s">
        <v>298</v>
      </c>
      <c r="C4" s="102">
        <v>130000000</v>
      </c>
    </row>
    <row r="5" spans="1:3" x14ac:dyDescent="0.25">
      <c r="A5" s="82" t="s">
        <v>137</v>
      </c>
      <c r="B5" s="83" t="s">
        <v>298</v>
      </c>
      <c r="C5" s="102">
        <v>315272.14</v>
      </c>
    </row>
    <row r="6" spans="1:3" x14ac:dyDescent="0.25">
      <c r="A6" s="82" t="s">
        <v>4683</v>
      </c>
      <c r="B6" s="83" t="s">
        <v>298</v>
      </c>
      <c r="C6" s="102">
        <v>7731996000</v>
      </c>
    </row>
    <row r="7" spans="1:3" x14ac:dyDescent="0.25">
      <c r="A7" s="82" t="s">
        <v>7829</v>
      </c>
      <c r="B7" s="83" t="s">
        <v>298</v>
      </c>
      <c r="C7" s="102">
        <v>3221665000</v>
      </c>
    </row>
    <row r="8" spans="1:3" x14ac:dyDescent="0.25">
      <c r="A8" s="82" t="s">
        <v>448</v>
      </c>
      <c r="B8" s="83" t="s">
        <v>298</v>
      </c>
      <c r="C8" s="102">
        <v>27072810000</v>
      </c>
    </row>
    <row r="9" spans="1:3" x14ac:dyDescent="0.25">
      <c r="A9" s="82" t="s">
        <v>6806</v>
      </c>
      <c r="B9" s="83" t="s">
        <v>298</v>
      </c>
      <c r="C9" s="102">
        <v>5154664000</v>
      </c>
    </row>
    <row r="10" spans="1:3" x14ac:dyDescent="0.25">
      <c r="A10" s="82" t="s">
        <v>5825</v>
      </c>
      <c r="B10" s="83" t="s">
        <v>298</v>
      </c>
      <c r="C10" s="102">
        <v>8908832100</v>
      </c>
    </row>
    <row r="11" spans="1:3" x14ac:dyDescent="0.25">
      <c r="A11" s="82" t="s">
        <v>6007</v>
      </c>
      <c r="B11" s="83" t="s">
        <v>298</v>
      </c>
      <c r="C11" s="102">
        <v>4000000000</v>
      </c>
    </row>
    <row r="12" spans="1:3" x14ac:dyDescent="0.25">
      <c r="A12" s="82" t="s">
        <v>7859</v>
      </c>
      <c r="B12" s="83" t="s">
        <v>298</v>
      </c>
      <c r="C12" s="102">
        <v>9024270000</v>
      </c>
    </row>
    <row r="13" spans="1:3" x14ac:dyDescent="0.25">
      <c r="A13" s="82" t="s">
        <v>421</v>
      </c>
      <c r="B13" s="83" t="s">
        <v>298</v>
      </c>
      <c r="C13" s="102">
        <v>6016180000</v>
      </c>
    </row>
    <row r="14" spans="1:3" x14ac:dyDescent="0.25">
      <c r="A14" s="82" t="s">
        <v>7940</v>
      </c>
      <c r="B14" s="83" t="s">
        <v>298</v>
      </c>
      <c r="C14" s="102">
        <v>48129440000</v>
      </c>
    </row>
    <row r="15" spans="1:3" x14ac:dyDescent="0.25">
      <c r="A15" s="82" t="s">
        <v>7915</v>
      </c>
      <c r="B15" s="83" t="s">
        <v>298</v>
      </c>
      <c r="C15" s="102">
        <v>48129440000</v>
      </c>
    </row>
    <row r="16" spans="1:3" x14ac:dyDescent="0.25">
      <c r="A16" s="82" t="s">
        <v>7926</v>
      </c>
      <c r="B16" s="83" t="s">
        <v>298</v>
      </c>
      <c r="C16" s="102">
        <v>48129440000</v>
      </c>
    </row>
    <row r="17" spans="1:3" x14ac:dyDescent="0.25">
      <c r="A17" s="82" t="s">
        <v>7938</v>
      </c>
      <c r="B17" s="83" t="s">
        <v>298</v>
      </c>
      <c r="C17" s="102">
        <v>3862989178</v>
      </c>
    </row>
    <row r="18" spans="1:3" x14ac:dyDescent="0.25">
      <c r="A18" s="82" t="s">
        <v>7912</v>
      </c>
      <c r="B18" s="83" t="s">
        <v>298</v>
      </c>
      <c r="C18" s="102">
        <v>1407184502</v>
      </c>
    </row>
    <row r="19" spans="1:3" x14ac:dyDescent="0.25">
      <c r="A19" s="82" t="s">
        <v>7923</v>
      </c>
      <c r="B19" s="83" t="s">
        <v>298</v>
      </c>
      <c r="C19" s="102">
        <v>1830723574</v>
      </c>
    </row>
    <row r="20" spans="1:3" x14ac:dyDescent="0.25">
      <c r="A20" s="82" t="s">
        <v>7934</v>
      </c>
      <c r="B20" s="83" t="s">
        <v>298</v>
      </c>
      <c r="C20" s="102">
        <v>6858445.2000000002</v>
      </c>
    </row>
    <row r="21" spans="1:3" x14ac:dyDescent="0.25">
      <c r="A21" s="82" t="s">
        <v>7805</v>
      </c>
      <c r="B21" s="83" t="s">
        <v>298</v>
      </c>
      <c r="C21" s="102">
        <v>21056630000</v>
      </c>
    </row>
    <row r="22" spans="1:3" x14ac:dyDescent="0.25">
      <c r="A22" s="82" t="s">
        <v>7919</v>
      </c>
      <c r="B22" s="83" t="s">
        <v>298</v>
      </c>
      <c r="C22" s="102">
        <v>18048540000</v>
      </c>
    </row>
    <row r="23" spans="1:3" x14ac:dyDescent="0.25">
      <c r="A23" s="82" t="s">
        <v>7930</v>
      </c>
      <c r="B23" s="83" t="s">
        <v>298</v>
      </c>
      <c r="C23" s="102">
        <v>277646707</v>
      </c>
    </row>
    <row r="24" spans="1:3" x14ac:dyDescent="0.25">
      <c r="A24" s="82" t="s">
        <v>7910</v>
      </c>
      <c r="B24" s="83" t="s">
        <v>298</v>
      </c>
      <c r="C24" s="102">
        <v>21056630000</v>
      </c>
    </row>
    <row r="25" spans="1:3" x14ac:dyDescent="0.25">
      <c r="A25" s="82" t="s">
        <v>7921</v>
      </c>
      <c r="B25" s="83" t="s">
        <v>298</v>
      </c>
      <c r="C25" s="102">
        <v>18048540000</v>
      </c>
    </row>
    <row r="26" spans="1:3" x14ac:dyDescent="0.25">
      <c r="A26" s="82" t="s">
        <v>7932</v>
      </c>
      <c r="B26" s="83" t="s">
        <v>298</v>
      </c>
      <c r="C26" s="102">
        <v>277646707</v>
      </c>
    </row>
    <row r="27" spans="1:3" x14ac:dyDescent="0.25">
      <c r="A27" s="82" t="s">
        <v>7942</v>
      </c>
      <c r="B27" s="83" t="s">
        <v>298</v>
      </c>
      <c r="C27" s="102">
        <v>48129440000</v>
      </c>
    </row>
    <row r="28" spans="1:3" x14ac:dyDescent="0.25">
      <c r="A28" s="82" t="s">
        <v>7917</v>
      </c>
      <c r="B28" s="83" t="s">
        <v>298</v>
      </c>
      <c r="C28" s="102">
        <v>34798788356</v>
      </c>
    </row>
    <row r="29" spans="1:3" x14ac:dyDescent="0.25">
      <c r="A29" s="82" t="s">
        <v>7928</v>
      </c>
      <c r="B29" s="83" t="s">
        <v>298</v>
      </c>
      <c r="C29" s="102">
        <v>584171078</v>
      </c>
    </row>
    <row r="30" spans="1:3" x14ac:dyDescent="0.25">
      <c r="A30" s="82" t="s">
        <v>7944</v>
      </c>
      <c r="B30" s="83" t="s">
        <v>298</v>
      </c>
      <c r="C30" s="102">
        <v>1485574164.8</v>
      </c>
    </row>
    <row r="31" spans="1:3" x14ac:dyDescent="0.25">
      <c r="A31" s="82" t="s">
        <v>7946</v>
      </c>
      <c r="B31" s="83" t="s">
        <v>298</v>
      </c>
      <c r="C31" s="102">
        <v>32538816.5</v>
      </c>
    </row>
    <row r="32" spans="1:3" x14ac:dyDescent="0.25">
      <c r="A32" s="82" t="s">
        <v>7198</v>
      </c>
      <c r="B32" s="83" t="s">
        <v>298</v>
      </c>
      <c r="C32" s="102">
        <v>1000000000</v>
      </c>
    </row>
    <row r="33" spans="1:3" x14ac:dyDescent="0.25">
      <c r="A33" s="82" t="s">
        <v>7960</v>
      </c>
      <c r="B33" s="83" t="s">
        <v>298</v>
      </c>
      <c r="C33" s="102">
        <v>1000000000</v>
      </c>
    </row>
    <row r="34" spans="1:3" x14ac:dyDescent="0.25">
      <c r="A34" s="82" t="s">
        <v>4404</v>
      </c>
      <c r="B34" s="83" t="s">
        <v>301</v>
      </c>
      <c r="C34" s="102">
        <v>816503375.77999997</v>
      </c>
    </row>
    <row r="35" spans="1:3" x14ac:dyDescent="0.25">
      <c r="A35" s="82" t="s">
        <v>3016</v>
      </c>
      <c r="B35" s="83" t="s">
        <v>298</v>
      </c>
      <c r="C35" s="102">
        <v>36097080000</v>
      </c>
    </row>
    <row r="36" spans="1:3" x14ac:dyDescent="0.25">
      <c r="A36" s="82" t="s">
        <v>1233</v>
      </c>
      <c r="B36" s="83" t="s">
        <v>298</v>
      </c>
      <c r="C36" s="102">
        <v>72194160000</v>
      </c>
    </row>
    <row r="37" spans="1:3" x14ac:dyDescent="0.25">
      <c r="A37" s="82" t="s">
        <v>473</v>
      </c>
      <c r="B37" s="83" t="s">
        <v>298</v>
      </c>
      <c r="C37" s="102">
        <v>15000000000</v>
      </c>
    </row>
    <row r="38" spans="1:3" x14ac:dyDescent="0.25">
      <c r="A38" s="82" t="s">
        <v>477</v>
      </c>
      <c r="B38" s="83" t="s">
        <v>298</v>
      </c>
      <c r="C38" s="102">
        <v>3000000000</v>
      </c>
    </row>
    <row r="39" spans="1:3" x14ac:dyDescent="0.25">
      <c r="A39" s="82" t="s">
        <v>442</v>
      </c>
      <c r="B39" s="83" t="s">
        <v>298</v>
      </c>
      <c r="C39" s="102">
        <v>40000000000</v>
      </c>
    </row>
    <row r="40" spans="1:3" x14ac:dyDescent="0.25">
      <c r="A40" s="82" t="s">
        <v>154</v>
      </c>
      <c r="B40" s="83" t="s">
        <v>298</v>
      </c>
      <c r="C40" s="102">
        <v>10000000000</v>
      </c>
    </row>
    <row r="41" spans="1:3" x14ac:dyDescent="0.25">
      <c r="A41" s="82" t="s">
        <v>1487</v>
      </c>
      <c r="B41" s="83" t="s">
        <v>298</v>
      </c>
      <c r="C41" s="102">
        <v>2930000000</v>
      </c>
    </row>
    <row r="42" spans="1:3" x14ac:dyDescent="0.25">
      <c r="A42" s="82" t="s">
        <v>3019</v>
      </c>
      <c r="B42" s="83" t="s">
        <v>298</v>
      </c>
      <c r="C42" s="102">
        <v>643544149.95000005</v>
      </c>
    </row>
    <row r="43" spans="1:3" x14ac:dyDescent="0.25">
      <c r="A43" s="82" t="s">
        <v>8090</v>
      </c>
      <c r="B43" s="83" t="s">
        <v>298</v>
      </c>
      <c r="C43" s="102">
        <v>3008090000</v>
      </c>
    </row>
    <row r="44" spans="1:3" x14ac:dyDescent="0.25">
      <c r="A44" s="82" t="s">
        <v>8076</v>
      </c>
      <c r="B44" s="83" t="s">
        <v>298</v>
      </c>
      <c r="C44" s="102">
        <v>3008090000</v>
      </c>
    </row>
    <row r="45" spans="1:3" x14ac:dyDescent="0.25">
      <c r="A45" s="82" t="s">
        <v>8080</v>
      </c>
      <c r="B45" s="83" t="s">
        <v>298</v>
      </c>
      <c r="C45" s="102">
        <v>3008090000</v>
      </c>
    </row>
    <row r="46" spans="1:3" x14ac:dyDescent="0.25">
      <c r="A46" s="82" t="s">
        <v>8086</v>
      </c>
      <c r="B46" s="83" t="s">
        <v>298</v>
      </c>
      <c r="C46" s="102">
        <v>3008090000</v>
      </c>
    </row>
    <row r="47" spans="1:3" x14ac:dyDescent="0.25">
      <c r="A47" s="82" t="s">
        <v>8072</v>
      </c>
      <c r="B47" s="83" t="s">
        <v>298</v>
      </c>
      <c r="C47" s="102">
        <v>3008090000</v>
      </c>
    </row>
    <row r="48" spans="1:3" x14ac:dyDescent="0.25">
      <c r="A48" s="82" t="s">
        <v>8082</v>
      </c>
      <c r="B48" s="83" t="s">
        <v>298</v>
      </c>
      <c r="C48" s="102">
        <v>3008090000</v>
      </c>
    </row>
    <row r="49" spans="1:3" x14ac:dyDescent="0.25">
      <c r="A49" s="82" t="s">
        <v>8088</v>
      </c>
      <c r="B49" s="83" t="s">
        <v>298</v>
      </c>
      <c r="C49" s="102">
        <v>3008090000</v>
      </c>
    </row>
    <row r="50" spans="1:3" x14ac:dyDescent="0.25">
      <c r="A50" s="82" t="s">
        <v>8074</v>
      </c>
      <c r="B50" s="83" t="s">
        <v>298</v>
      </c>
      <c r="C50" s="102">
        <v>3008090000</v>
      </c>
    </row>
    <row r="51" spans="1:3" x14ac:dyDescent="0.25">
      <c r="A51" s="82" t="s">
        <v>8078</v>
      </c>
      <c r="B51" s="83" t="s">
        <v>298</v>
      </c>
      <c r="C51" s="102">
        <v>3008090000</v>
      </c>
    </row>
    <row r="52" spans="1:3" x14ac:dyDescent="0.25">
      <c r="A52" s="82" t="s">
        <v>8084</v>
      </c>
      <c r="B52" s="83" t="s">
        <v>298</v>
      </c>
      <c r="C52" s="102">
        <v>3008090000</v>
      </c>
    </row>
    <row r="53" spans="1:3" x14ac:dyDescent="0.25">
      <c r="A53" s="82" t="s">
        <v>7378</v>
      </c>
      <c r="B53" s="83" t="s">
        <v>298</v>
      </c>
      <c r="C53" s="102">
        <v>3468750000</v>
      </c>
    </row>
    <row r="54" spans="1:3" x14ac:dyDescent="0.25">
      <c r="A54" s="82" t="s">
        <v>7380</v>
      </c>
      <c r="B54" s="83" t="s">
        <v>298</v>
      </c>
      <c r="C54" s="102">
        <v>3468750000</v>
      </c>
    </row>
    <row r="55" spans="1:3" x14ac:dyDescent="0.25">
      <c r="A55" s="82" t="s">
        <v>6923</v>
      </c>
      <c r="B55" s="83" t="s">
        <v>298</v>
      </c>
      <c r="C55" s="102">
        <v>3468750000</v>
      </c>
    </row>
    <row r="56" spans="1:3" x14ac:dyDescent="0.25">
      <c r="A56" s="82" t="s">
        <v>7376</v>
      </c>
      <c r="B56" s="83" t="s">
        <v>298</v>
      </c>
      <c r="C56" s="102">
        <v>1407000000</v>
      </c>
    </row>
    <row r="57" spans="1:3" x14ac:dyDescent="0.25">
      <c r="A57" s="82" t="s">
        <v>4123</v>
      </c>
      <c r="B57" s="83" t="s">
        <v>301</v>
      </c>
      <c r="C57" s="102">
        <v>9500000</v>
      </c>
    </row>
    <row r="58" spans="1:3" x14ac:dyDescent="0.25">
      <c r="A58" s="82" t="s">
        <v>3975</v>
      </c>
      <c r="B58" s="83" t="s">
        <v>301</v>
      </c>
      <c r="C58" s="102">
        <v>1172.52</v>
      </c>
    </row>
    <row r="59" spans="1:3" x14ac:dyDescent="0.25">
      <c r="A59" s="82" t="s">
        <v>3742</v>
      </c>
      <c r="B59" s="83" t="s">
        <v>296</v>
      </c>
      <c r="C59" s="102">
        <v>7000000000</v>
      </c>
    </row>
    <row r="60" spans="1:3" x14ac:dyDescent="0.25">
      <c r="A60" s="82" t="s">
        <v>1701</v>
      </c>
      <c r="B60" s="83" t="s">
        <v>296</v>
      </c>
      <c r="C60" s="102">
        <v>21056630000</v>
      </c>
    </row>
    <row r="61" spans="1:3" x14ac:dyDescent="0.25">
      <c r="A61" s="82" t="s">
        <v>1702</v>
      </c>
      <c r="B61" s="83" t="s">
        <v>296</v>
      </c>
      <c r="C61" s="102">
        <v>15040450000</v>
      </c>
    </row>
    <row r="62" spans="1:3" x14ac:dyDescent="0.25">
      <c r="A62" s="82" t="s">
        <v>3896</v>
      </c>
      <c r="B62" s="83" t="s">
        <v>296</v>
      </c>
      <c r="C62" s="102">
        <v>4510331000</v>
      </c>
    </row>
    <row r="63" spans="1:3" x14ac:dyDescent="0.25">
      <c r="A63" s="82" t="s">
        <v>2461</v>
      </c>
      <c r="B63" s="83" t="s">
        <v>296</v>
      </c>
      <c r="C63" s="102">
        <v>2000000000</v>
      </c>
    </row>
    <row r="64" spans="1:3" x14ac:dyDescent="0.25">
      <c r="A64" s="82" t="s">
        <v>7791</v>
      </c>
      <c r="B64" s="83" t="s">
        <v>296</v>
      </c>
      <c r="C64" s="102">
        <v>1000000000</v>
      </c>
    </row>
    <row r="65" spans="1:3" x14ac:dyDescent="0.25">
      <c r="A65" s="82" t="s">
        <v>4995</v>
      </c>
      <c r="B65" s="83" t="s">
        <v>563</v>
      </c>
      <c r="C65" s="102">
        <v>2043484515.97</v>
      </c>
    </row>
    <row r="66" spans="1:3" x14ac:dyDescent="0.25">
      <c r="A66" s="82" t="s">
        <v>4996</v>
      </c>
      <c r="B66" s="83" t="s">
        <v>563</v>
      </c>
      <c r="C66" s="102">
        <v>2651989631.8800001</v>
      </c>
    </row>
    <row r="67" spans="1:3" x14ac:dyDescent="0.25">
      <c r="A67" s="82" t="s">
        <v>4997</v>
      </c>
      <c r="B67" s="83" t="s">
        <v>563</v>
      </c>
      <c r="C67" s="102">
        <v>4755085.08</v>
      </c>
    </row>
    <row r="68" spans="1:3" x14ac:dyDescent="0.25">
      <c r="A68" s="82" t="s">
        <v>4998</v>
      </c>
      <c r="B68" s="83" t="s">
        <v>563</v>
      </c>
      <c r="C68" s="102">
        <v>46814295.140000001</v>
      </c>
    </row>
    <row r="69" spans="1:3" x14ac:dyDescent="0.25">
      <c r="A69" s="82" t="s">
        <v>4999</v>
      </c>
      <c r="B69" s="83" t="s">
        <v>563</v>
      </c>
      <c r="C69" s="102">
        <v>1431689071.26</v>
      </c>
    </row>
    <row r="70" spans="1:3" x14ac:dyDescent="0.25">
      <c r="A70" s="82" t="s">
        <v>5000</v>
      </c>
      <c r="B70" s="83" t="s">
        <v>563</v>
      </c>
      <c r="C70" s="102">
        <v>164407524.93000001</v>
      </c>
    </row>
    <row r="71" spans="1:3" x14ac:dyDescent="0.25">
      <c r="A71" s="82" t="s">
        <v>7721</v>
      </c>
      <c r="B71" s="83" t="s">
        <v>563</v>
      </c>
      <c r="C71" s="102">
        <v>638534115.29999995</v>
      </c>
    </row>
    <row r="72" spans="1:3" x14ac:dyDescent="0.25">
      <c r="A72" s="82" t="s">
        <v>5001</v>
      </c>
      <c r="B72" s="83" t="s">
        <v>563</v>
      </c>
      <c r="C72" s="102">
        <v>93563177.609999999</v>
      </c>
    </row>
    <row r="73" spans="1:3" x14ac:dyDescent="0.25">
      <c r="A73" s="82" t="s">
        <v>3323</v>
      </c>
      <c r="B73" s="83" t="s">
        <v>296</v>
      </c>
      <c r="C73" s="102">
        <v>72806137861.960007</v>
      </c>
    </row>
    <row r="74" spans="1:3" x14ac:dyDescent="0.25">
      <c r="A74" s="82" t="s">
        <v>5553</v>
      </c>
      <c r="B74" s="83" t="s">
        <v>296</v>
      </c>
      <c r="C74" s="102">
        <v>9800000000</v>
      </c>
    </row>
    <row r="75" spans="1:3" x14ac:dyDescent="0.25">
      <c r="A75" s="82" t="s">
        <v>3531</v>
      </c>
      <c r="B75" s="83" t="s">
        <v>296</v>
      </c>
      <c r="C75" s="102">
        <v>293171515</v>
      </c>
    </row>
    <row r="76" spans="1:3" x14ac:dyDescent="0.25">
      <c r="A76" s="82" t="s">
        <v>4826</v>
      </c>
      <c r="B76" s="83" t="s">
        <v>296</v>
      </c>
      <c r="C76" s="102">
        <v>225606750</v>
      </c>
    </row>
    <row r="77" spans="1:3" x14ac:dyDescent="0.25">
      <c r="A77" s="82" t="s">
        <v>6404</v>
      </c>
      <c r="B77" s="83" t="s">
        <v>296</v>
      </c>
      <c r="C77" s="102">
        <v>400000000</v>
      </c>
    </row>
    <row r="78" spans="1:3" x14ac:dyDescent="0.25">
      <c r="A78" s="82" t="s">
        <v>7445</v>
      </c>
      <c r="B78" s="83" t="s">
        <v>296</v>
      </c>
      <c r="C78" s="102">
        <v>502579740</v>
      </c>
    </row>
    <row r="79" spans="1:3" x14ac:dyDescent="0.25">
      <c r="A79" s="82" t="s">
        <v>95</v>
      </c>
      <c r="B79" s="83" t="s">
        <v>296</v>
      </c>
      <c r="C79" s="102">
        <v>3300000000</v>
      </c>
    </row>
    <row r="80" spans="1:3" x14ac:dyDescent="0.25">
      <c r="A80" s="82" t="s">
        <v>3692</v>
      </c>
      <c r="B80" s="83" t="s">
        <v>296</v>
      </c>
      <c r="C80" s="102">
        <v>5500000000</v>
      </c>
    </row>
    <row r="81" spans="1:3" x14ac:dyDescent="0.25">
      <c r="A81" s="82" t="s">
        <v>3693</v>
      </c>
      <c r="B81" s="83" t="s">
        <v>296</v>
      </c>
      <c r="C81" s="102">
        <v>7000000000</v>
      </c>
    </row>
    <row r="82" spans="1:3" x14ac:dyDescent="0.25">
      <c r="A82" s="82" t="s">
        <v>4761</v>
      </c>
      <c r="B82" s="83" t="s">
        <v>296</v>
      </c>
      <c r="C82" s="102">
        <v>1813641784.21</v>
      </c>
    </row>
    <row r="83" spans="1:3" x14ac:dyDescent="0.25">
      <c r="A83" s="82" t="s">
        <v>6405</v>
      </c>
      <c r="B83" s="83" t="s">
        <v>296</v>
      </c>
      <c r="C83" s="102">
        <v>7500000000</v>
      </c>
    </row>
    <row r="84" spans="1:3" x14ac:dyDescent="0.25">
      <c r="A84" s="82" t="s">
        <v>6406</v>
      </c>
      <c r="B84" s="83" t="s">
        <v>296</v>
      </c>
      <c r="C84" s="102">
        <v>7500000000</v>
      </c>
    </row>
    <row r="85" spans="1:3" x14ac:dyDescent="0.25">
      <c r="A85" s="82" t="s">
        <v>6420</v>
      </c>
      <c r="B85" s="83" t="s">
        <v>296</v>
      </c>
      <c r="C85" s="102">
        <v>6000000000</v>
      </c>
    </row>
    <row r="86" spans="1:3" x14ac:dyDescent="0.25">
      <c r="A86" s="82" t="s">
        <v>6421</v>
      </c>
      <c r="B86" s="83" t="s">
        <v>296</v>
      </c>
      <c r="C86" s="102">
        <v>6000000000</v>
      </c>
    </row>
    <row r="87" spans="1:3" x14ac:dyDescent="0.25">
      <c r="A87" s="82" t="s">
        <v>3066</v>
      </c>
      <c r="B87" s="83" t="s">
        <v>296</v>
      </c>
      <c r="C87" s="102">
        <v>6342652968.75</v>
      </c>
    </row>
    <row r="88" spans="1:3" x14ac:dyDescent="0.25">
      <c r="A88" s="82" t="s">
        <v>2450</v>
      </c>
      <c r="B88" s="83" t="s">
        <v>296</v>
      </c>
      <c r="C88" s="102">
        <v>194628770.49000001</v>
      </c>
    </row>
    <row r="89" spans="1:3" x14ac:dyDescent="0.25">
      <c r="A89" s="82" t="s">
        <v>167</v>
      </c>
      <c r="B89" s="83" t="s">
        <v>296</v>
      </c>
      <c r="C89" s="102">
        <v>27681292.52</v>
      </c>
    </row>
    <row r="90" spans="1:3" x14ac:dyDescent="0.25">
      <c r="A90" s="82" t="s">
        <v>168</v>
      </c>
      <c r="B90" s="83" t="s">
        <v>296</v>
      </c>
      <c r="C90" s="102">
        <v>18280752.809999999</v>
      </c>
    </row>
    <row r="91" spans="1:3" x14ac:dyDescent="0.25">
      <c r="A91" s="82" t="s">
        <v>538</v>
      </c>
      <c r="B91" s="83" t="s">
        <v>296</v>
      </c>
      <c r="C91" s="102">
        <v>106681140.5</v>
      </c>
    </row>
    <row r="92" spans="1:3" x14ac:dyDescent="0.25">
      <c r="A92" s="82" t="s">
        <v>0</v>
      </c>
      <c r="B92" s="83" t="s">
        <v>296</v>
      </c>
      <c r="C92" s="102">
        <v>35350136.200000003</v>
      </c>
    </row>
    <row r="93" spans="1:3" x14ac:dyDescent="0.25">
      <c r="A93" s="82" t="s">
        <v>1</v>
      </c>
      <c r="B93" s="83" t="s">
        <v>296</v>
      </c>
      <c r="C93" s="102">
        <v>49648798.009999998</v>
      </c>
    </row>
    <row r="94" spans="1:3" x14ac:dyDescent="0.25">
      <c r="A94" s="82" t="s">
        <v>2</v>
      </c>
      <c r="B94" s="83" t="s">
        <v>296</v>
      </c>
      <c r="C94" s="102">
        <v>20560670.82</v>
      </c>
    </row>
    <row r="95" spans="1:3" x14ac:dyDescent="0.25">
      <c r="A95" s="82" t="s">
        <v>3</v>
      </c>
      <c r="B95" s="83" t="s">
        <v>296</v>
      </c>
      <c r="C95" s="102">
        <v>483014625.06999999</v>
      </c>
    </row>
    <row r="96" spans="1:3" x14ac:dyDescent="0.25">
      <c r="A96" s="82" t="s">
        <v>470</v>
      </c>
      <c r="B96" s="83" t="s">
        <v>296</v>
      </c>
      <c r="C96" s="102">
        <v>789756847.12</v>
      </c>
    </row>
    <row r="97" spans="1:3" x14ac:dyDescent="0.25">
      <c r="A97" s="82" t="s">
        <v>471</v>
      </c>
      <c r="B97" s="83" t="s">
        <v>296</v>
      </c>
      <c r="C97" s="102">
        <v>881854665.96000004</v>
      </c>
    </row>
    <row r="98" spans="1:3" x14ac:dyDescent="0.25">
      <c r="A98" s="82" t="s">
        <v>66</v>
      </c>
      <c r="B98" s="83" t="s">
        <v>296</v>
      </c>
      <c r="C98" s="102">
        <v>640162522.44000006</v>
      </c>
    </row>
    <row r="99" spans="1:3" x14ac:dyDescent="0.25">
      <c r="A99" s="82" t="s">
        <v>405</v>
      </c>
      <c r="B99" s="83" t="s">
        <v>296</v>
      </c>
      <c r="C99" s="102">
        <v>59797350.850000001</v>
      </c>
    </row>
    <row r="100" spans="1:3" x14ac:dyDescent="0.25">
      <c r="A100" s="82" t="s">
        <v>482</v>
      </c>
      <c r="B100" s="83" t="s">
        <v>296</v>
      </c>
      <c r="C100" s="102">
        <v>1108772263.05</v>
      </c>
    </row>
    <row r="101" spans="1:3" x14ac:dyDescent="0.25">
      <c r="A101" s="82" t="s">
        <v>429</v>
      </c>
      <c r="B101" s="83" t="s">
        <v>296</v>
      </c>
      <c r="C101" s="102">
        <v>160613395.90000001</v>
      </c>
    </row>
    <row r="102" spans="1:3" x14ac:dyDescent="0.25">
      <c r="A102" s="82" t="s">
        <v>430</v>
      </c>
      <c r="B102" s="83" t="s">
        <v>296</v>
      </c>
      <c r="C102" s="102">
        <v>300218776.57999998</v>
      </c>
    </row>
    <row r="103" spans="1:3" x14ac:dyDescent="0.25">
      <c r="A103" s="82" t="s">
        <v>45</v>
      </c>
      <c r="B103" s="83" t="s">
        <v>296</v>
      </c>
      <c r="C103" s="102">
        <v>1297259158.76</v>
      </c>
    </row>
    <row r="104" spans="1:3" x14ac:dyDescent="0.25">
      <c r="A104" s="82" t="s">
        <v>46</v>
      </c>
      <c r="B104" s="83" t="s">
        <v>296</v>
      </c>
      <c r="C104" s="102">
        <v>39554195.979999997</v>
      </c>
    </row>
    <row r="105" spans="1:3" x14ac:dyDescent="0.25">
      <c r="A105" s="82" t="s">
        <v>171</v>
      </c>
      <c r="B105" s="83" t="s">
        <v>296</v>
      </c>
      <c r="C105" s="102">
        <v>1470049703.1199999</v>
      </c>
    </row>
    <row r="106" spans="1:3" x14ac:dyDescent="0.25">
      <c r="A106" s="82" t="s">
        <v>332</v>
      </c>
      <c r="B106" s="83" t="s">
        <v>296</v>
      </c>
      <c r="C106" s="102">
        <v>272506584.23000002</v>
      </c>
    </row>
    <row r="107" spans="1:3" x14ac:dyDescent="0.25">
      <c r="A107" s="82" t="s">
        <v>352</v>
      </c>
      <c r="B107" s="83" t="s">
        <v>296</v>
      </c>
      <c r="C107" s="102">
        <v>167863350.44</v>
      </c>
    </row>
    <row r="108" spans="1:3" x14ac:dyDescent="0.25">
      <c r="A108" s="82" t="s">
        <v>379</v>
      </c>
      <c r="B108" s="83" t="s">
        <v>296</v>
      </c>
      <c r="C108" s="102">
        <v>55002339.840000004</v>
      </c>
    </row>
    <row r="109" spans="1:3" x14ac:dyDescent="0.25">
      <c r="A109" s="82" t="s">
        <v>3849</v>
      </c>
      <c r="B109" s="83" t="s">
        <v>296</v>
      </c>
      <c r="C109" s="102">
        <v>515542213.16000003</v>
      </c>
    </row>
    <row r="110" spans="1:3" x14ac:dyDescent="0.25">
      <c r="A110" s="82" t="s">
        <v>3850</v>
      </c>
      <c r="B110" s="83" t="s">
        <v>296</v>
      </c>
      <c r="C110" s="102">
        <v>439218713.87</v>
      </c>
    </row>
    <row r="111" spans="1:3" x14ac:dyDescent="0.25">
      <c r="A111" s="82" t="s">
        <v>432</v>
      </c>
      <c r="B111" s="83" t="s">
        <v>296</v>
      </c>
      <c r="C111" s="102">
        <v>8250000000</v>
      </c>
    </row>
    <row r="112" spans="1:3" x14ac:dyDescent="0.25">
      <c r="A112" s="82" t="s">
        <v>106</v>
      </c>
      <c r="B112" s="83" t="s">
        <v>296</v>
      </c>
      <c r="C112" s="102">
        <v>19670660520.02</v>
      </c>
    </row>
    <row r="113" spans="1:3" x14ac:dyDescent="0.25">
      <c r="A113" s="82" t="s">
        <v>4267</v>
      </c>
      <c r="B113" s="83" t="s">
        <v>296</v>
      </c>
      <c r="C113" s="102">
        <v>1227901197.4400001</v>
      </c>
    </row>
    <row r="114" spans="1:3" x14ac:dyDescent="0.25">
      <c r="A114" s="82" t="s">
        <v>6364</v>
      </c>
      <c r="B114" s="83" t="s">
        <v>296</v>
      </c>
      <c r="C114" s="102">
        <v>2000000000</v>
      </c>
    </row>
    <row r="115" spans="1:3" x14ac:dyDescent="0.25">
      <c r="A115" s="82" t="s">
        <v>157</v>
      </c>
      <c r="B115" s="83" t="s">
        <v>296</v>
      </c>
      <c r="C115" s="102">
        <v>30000000000</v>
      </c>
    </row>
    <row r="116" spans="1:3" x14ac:dyDescent="0.25">
      <c r="A116" s="82" t="s">
        <v>3290</v>
      </c>
      <c r="B116" s="83" t="s">
        <v>296</v>
      </c>
      <c r="C116" s="102">
        <v>4021914754.6300001</v>
      </c>
    </row>
    <row r="117" spans="1:3" x14ac:dyDescent="0.25">
      <c r="A117" s="82" t="s">
        <v>3858</v>
      </c>
      <c r="B117" s="83" t="s">
        <v>296</v>
      </c>
      <c r="C117" s="102">
        <v>20000000000</v>
      </c>
    </row>
    <row r="118" spans="1:3" x14ac:dyDescent="0.25">
      <c r="A118" s="82" t="s">
        <v>5405</v>
      </c>
      <c r="B118" s="83" t="s">
        <v>296</v>
      </c>
      <c r="C118" s="102">
        <v>204434463.31999999</v>
      </c>
    </row>
    <row r="119" spans="1:3" x14ac:dyDescent="0.25">
      <c r="A119" s="82" t="s">
        <v>6427</v>
      </c>
      <c r="B119" s="83" t="s">
        <v>296</v>
      </c>
      <c r="C119" s="102">
        <v>24000000000</v>
      </c>
    </row>
    <row r="120" spans="1:3" x14ac:dyDescent="0.25">
      <c r="A120" s="82" t="s">
        <v>2851</v>
      </c>
      <c r="B120" s="83" t="s">
        <v>296</v>
      </c>
      <c r="C120" s="102">
        <v>258000000</v>
      </c>
    </row>
    <row r="121" spans="1:3" x14ac:dyDescent="0.25">
      <c r="A121" s="82" t="s">
        <v>3760</v>
      </c>
      <c r="B121" s="83" t="s">
        <v>296</v>
      </c>
      <c r="C121" s="102">
        <v>750000000</v>
      </c>
    </row>
    <row r="122" spans="1:3" x14ac:dyDescent="0.25">
      <c r="A122" s="82" t="s">
        <v>4684</v>
      </c>
      <c r="B122" s="83" t="s">
        <v>296</v>
      </c>
      <c r="C122" s="102">
        <v>131200000</v>
      </c>
    </row>
    <row r="123" spans="1:3" x14ac:dyDescent="0.25">
      <c r="A123" s="82" t="s">
        <v>5290</v>
      </c>
      <c r="B123" s="83" t="s">
        <v>296</v>
      </c>
      <c r="C123" s="102">
        <v>419000000</v>
      </c>
    </row>
    <row r="124" spans="1:3" x14ac:dyDescent="0.25">
      <c r="A124" s="82" t="s">
        <v>7818</v>
      </c>
      <c r="B124" s="83" t="s">
        <v>296</v>
      </c>
      <c r="C124" s="102">
        <v>204000000</v>
      </c>
    </row>
    <row r="125" spans="1:3" x14ac:dyDescent="0.25">
      <c r="A125" s="82" t="s">
        <v>6008</v>
      </c>
      <c r="B125" s="83" t="s">
        <v>296</v>
      </c>
      <c r="C125" s="102">
        <v>9913043480</v>
      </c>
    </row>
    <row r="126" spans="1:3" x14ac:dyDescent="0.25">
      <c r="A126" s="82" t="s">
        <v>6924</v>
      </c>
      <c r="B126" s="83" t="s">
        <v>298</v>
      </c>
      <c r="C126" s="102">
        <v>5120000000</v>
      </c>
    </row>
    <row r="127" spans="1:3" x14ac:dyDescent="0.25">
      <c r="A127" s="82" t="s">
        <v>6987</v>
      </c>
      <c r="B127" s="83" t="s">
        <v>296</v>
      </c>
      <c r="C127" s="102">
        <v>12000000000</v>
      </c>
    </row>
    <row r="128" spans="1:3" x14ac:dyDescent="0.25">
      <c r="A128" s="82" t="s">
        <v>7056</v>
      </c>
      <c r="B128" s="83" t="s">
        <v>298</v>
      </c>
      <c r="C128" s="102">
        <v>3600000000</v>
      </c>
    </row>
    <row r="129" spans="1:3" x14ac:dyDescent="0.25">
      <c r="A129" s="82" t="s">
        <v>147</v>
      </c>
      <c r="B129" s="83" t="s">
        <v>296</v>
      </c>
      <c r="C129" s="102">
        <v>5845186447.5100002</v>
      </c>
    </row>
    <row r="130" spans="1:3" x14ac:dyDescent="0.25">
      <c r="A130" s="82" t="s">
        <v>6771</v>
      </c>
      <c r="B130" s="83" t="s">
        <v>296</v>
      </c>
      <c r="C130" s="102">
        <v>794657137.79999995</v>
      </c>
    </row>
    <row r="131" spans="1:3" x14ac:dyDescent="0.25">
      <c r="A131" s="82" t="s">
        <v>3075</v>
      </c>
      <c r="B131" s="83" t="s">
        <v>296</v>
      </c>
      <c r="C131" s="102">
        <v>5963569513.3500004</v>
      </c>
    </row>
    <row r="132" spans="1:3" x14ac:dyDescent="0.25">
      <c r="A132" s="82" t="s">
        <v>1725</v>
      </c>
      <c r="B132" s="83" t="s">
        <v>296</v>
      </c>
      <c r="C132" s="102">
        <v>1370816678.8599999</v>
      </c>
    </row>
    <row r="133" spans="1:3" x14ac:dyDescent="0.25">
      <c r="A133" s="82" t="s">
        <v>2348</v>
      </c>
      <c r="B133" s="83" t="s">
        <v>296</v>
      </c>
      <c r="C133" s="102">
        <v>255389035.09999999</v>
      </c>
    </row>
    <row r="134" spans="1:3" x14ac:dyDescent="0.25">
      <c r="A134" s="82" t="s">
        <v>6772</v>
      </c>
      <c r="B134" s="83" t="s">
        <v>296</v>
      </c>
      <c r="C134" s="102">
        <v>1565491933.0599999</v>
      </c>
    </row>
    <row r="135" spans="1:3" x14ac:dyDescent="0.25">
      <c r="A135" s="82" t="s">
        <v>2947</v>
      </c>
      <c r="B135" s="83" t="s">
        <v>296</v>
      </c>
      <c r="C135" s="102">
        <v>20000000000</v>
      </c>
    </row>
    <row r="136" spans="1:3" x14ac:dyDescent="0.25">
      <c r="A136" s="82" t="s">
        <v>3051</v>
      </c>
      <c r="B136" s="83" t="s">
        <v>296</v>
      </c>
      <c r="C136" s="102">
        <v>1150863820</v>
      </c>
    </row>
    <row r="137" spans="1:3" x14ac:dyDescent="0.25">
      <c r="A137" s="82" t="s">
        <v>3052</v>
      </c>
      <c r="B137" s="83" t="s">
        <v>296</v>
      </c>
      <c r="C137" s="102">
        <v>956882010</v>
      </c>
    </row>
    <row r="138" spans="1:3" x14ac:dyDescent="0.25">
      <c r="A138" s="82" t="s">
        <v>3133</v>
      </c>
      <c r="B138" s="83" t="s">
        <v>296</v>
      </c>
      <c r="C138" s="102">
        <v>150000000</v>
      </c>
    </row>
    <row r="139" spans="1:3" x14ac:dyDescent="0.25">
      <c r="A139" s="82" t="s">
        <v>3134</v>
      </c>
      <c r="B139" s="83" t="s">
        <v>296</v>
      </c>
      <c r="C139" s="102">
        <v>200000000</v>
      </c>
    </row>
    <row r="140" spans="1:3" x14ac:dyDescent="0.25">
      <c r="A140" s="82" t="s">
        <v>3135</v>
      </c>
      <c r="B140" s="83" t="s">
        <v>296</v>
      </c>
      <c r="C140" s="102">
        <v>85300000</v>
      </c>
    </row>
    <row r="141" spans="1:3" x14ac:dyDescent="0.25">
      <c r="A141" s="82" t="s">
        <v>3510</v>
      </c>
      <c r="B141" s="83" t="s">
        <v>296</v>
      </c>
      <c r="C141" s="102">
        <v>1310600000</v>
      </c>
    </row>
    <row r="142" spans="1:3" x14ac:dyDescent="0.25">
      <c r="A142" s="82" t="s">
        <v>3511</v>
      </c>
      <c r="B142" s="83" t="s">
        <v>296</v>
      </c>
      <c r="C142" s="102">
        <v>1630000000</v>
      </c>
    </row>
    <row r="143" spans="1:3" x14ac:dyDescent="0.25">
      <c r="A143" s="82" t="s">
        <v>3508</v>
      </c>
      <c r="B143" s="83" t="s">
        <v>296</v>
      </c>
      <c r="C143" s="102">
        <v>9150160</v>
      </c>
    </row>
    <row r="144" spans="1:3" x14ac:dyDescent="0.25">
      <c r="A144" s="82" t="s">
        <v>4685</v>
      </c>
      <c r="B144" s="83" t="s">
        <v>296</v>
      </c>
      <c r="C144" s="102">
        <v>50000000</v>
      </c>
    </row>
    <row r="145" spans="1:3" x14ac:dyDescent="0.25">
      <c r="A145" s="82" t="s">
        <v>5210</v>
      </c>
      <c r="B145" s="83" t="s">
        <v>296</v>
      </c>
      <c r="C145" s="102">
        <v>785672080</v>
      </c>
    </row>
    <row r="146" spans="1:3" x14ac:dyDescent="0.25">
      <c r="A146" s="82" t="s">
        <v>5211</v>
      </c>
      <c r="B146" s="83" t="s">
        <v>296</v>
      </c>
      <c r="C146" s="102">
        <v>554368080</v>
      </c>
    </row>
    <row r="147" spans="1:3" x14ac:dyDescent="0.25">
      <c r="A147" s="82" t="s">
        <v>5216</v>
      </c>
      <c r="B147" s="83" t="s">
        <v>296</v>
      </c>
      <c r="C147" s="102">
        <v>37905390</v>
      </c>
    </row>
    <row r="148" spans="1:3" x14ac:dyDescent="0.25">
      <c r="A148" s="82" t="s">
        <v>3076</v>
      </c>
      <c r="B148" s="83" t="s">
        <v>296</v>
      </c>
      <c r="C148" s="102">
        <v>45887843599.82</v>
      </c>
    </row>
    <row r="149" spans="1:3" x14ac:dyDescent="0.25">
      <c r="A149" s="82" t="s">
        <v>391</v>
      </c>
      <c r="B149" s="83" t="s">
        <v>298</v>
      </c>
      <c r="C149" s="102">
        <v>39997009879.25</v>
      </c>
    </row>
    <row r="150" spans="1:3" x14ac:dyDescent="0.25">
      <c r="A150" s="82" t="s">
        <v>142</v>
      </c>
      <c r="B150" s="83" t="s">
        <v>298</v>
      </c>
      <c r="C150" s="102">
        <v>12766673078.07</v>
      </c>
    </row>
    <row r="151" spans="1:3" x14ac:dyDescent="0.25">
      <c r="A151" s="82" t="s">
        <v>498</v>
      </c>
      <c r="B151" s="83" t="s">
        <v>298</v>
      </c>
      <c r="C151" s="102">
        <v>6198591167.8299999</v>
      </c>
    </row>
    <row r="152" spans="1:3" x14ac:dyDescent="0.25">
      <c r="A152" s="82" t="s">
        <v>4405</v>
      </c>
      <c r="B152" s="83" t="s">
        <v>301</v>
      </c>
      <c r="C152" s="102">
        <v>5974487872.6000004</v>
      </c>
    </row>
    <row r="153" spans="1:3" x14ac:dyDescent="0.25">
      <c r="A153" s="82" t="s">
        <v>1129</v>
      </c>
      <c r="B153" s="83" t="s">
        <v>296</v>
      </c>
      <c r="C153" s="102">
        <v>12500000000</v>
      </c>
    </row>
    <row r="154" spans="1:3" x14ac:dyDescent="0.25">
      <c r="A154" s="82" t="s">
        <v>3635</v>
      </c>
      <c r="B154" s="83" t="s">
        <v>296</v>
      </c>
      <c r="C154" s="102">
        <v>15000000000</v>
      </c>
    </row>
    <row r="155" spans="1:3" x14ac:dyDescent="0.25">
      <c r="A155" s="82" t="s">
        <v>3636</v>
      </c>
      <c r="B155" s="83" t="s">
        <v>296</v>
      </c>
      <c r="C155" s="102">
        <v>20000000000</v>
      </c>
    </row>
    <row r="156" spans="1:3" x14ac:dyDescent="0.25">
      <c r="A156" s="82" t="s">
        <v>3637</v>
      </c>
      <c r="B156" s="83" t="s">
        <v>296</v>
      </c>
      <c r="C156" s="102">
        <v>15000000000</v>
      </c>
    </row>
    <row r="157" spans="1:3" x14ac:dyDescent="0.25">
      <c r="A157" s="82" t="s">
        <v>3709</v>
      </c>
      <c r="B157" s="83" t="s">
        <v>296</v>
      </c>
      <c r="C157" s="102">
        <v>10000000000</v>
      </c>
    </row>
    <row r="158" spans="1:3" x14ac:dyDescent="0.25">
      <c r="A158" s="82" t="s">
        <v>3710</v>
      </c>
      <c r="B158" s="83" t="s">
        <v>296</v>
      </c>
      <c r="C158" s="102">
        <v>10000000000</v>
      </c>
    </row>
    <row r="159" spans="1:3" x14ac:dyDescent="0.25">
      <c r="A159" s="82" t="s">
        <v>3711</v>
      </c>
      <c r="B159" s="83" t="s">
        <v>296</v>
      </c>
      <c r="C159" s="102">
        <v>20000000000</v>
      </c>
    </row>
    <row r="160" spans="1:3" x14ac:dyDescent="0.25">
      <c r="A160" s="82" t="s">
        <v>3712</v>
      </c>
      <c r="B160" s="83" t="s">
        <v>296</v>
      </c>
      <c r="C160" s="102">
        <v>10000000000</v>
      </c>
    </row>
    <row r="161" spans="1:3" x14ac:dyDescent="0.25">
      <c r="A161" s="82" t="s">
        <v>6009</v>
      </c>
      <c r="B161" s="83" t="s">
        <v>298</v>
      </c>
      <c r="C161" s="102">
        <v>131000000</v>
      </c>
    </row>
    <row r="162" spans="1:3" x14ac:dyDescent="0.25">
      <c r="A162" s="82" t="s">
        <v>388</v>
      </c>
      <c r="B162" s="83" t="s">
        <v>298</v>
      </c>
      <c r="C162" s="102">
        <v>306825180</v>
      </c>
    </row>
    <row r="163" spans="1:3" x14ac:dyDescent="0.25">
      <c r="A163" s="82" t="s">
        <v>333</v>
      </c>
      <c r="B163" s="83" t="s">
        <v>298</v>
      </c>
      <c r="C163" s="102">
        <v>300809000</v>
      </c>
    </row>
    <row r="164" spans="1:3" x14ac:dyDescent="0.25">
      <c r="A164" s="82" t="s">
        <v>489</v>
      </c>
      <c r="B164" s="83" t="s">
        <v>298</v>
      </c>
      <c r="C164" s="102">
        <v>661779800</v>
      </c>
    </row>
    <row r="165" spans="1:3" x14ac:dyDescent="0.25">
      <c r="A165" s="82" t="s">
        <v>3883</v>
      </c>
      <c r="B165" s="83" t="s">
        <v>298</v>
      </c>
      <c r="C165" s="102">
        <v>1173155100</v>
      </c>
    </row>
    <row r="166" spans="1:3" x14ac:dyDescent="0.25">
      <c r="A166" s="82" t="s">
        <v>3881</v>
      </c>
      <c r="B166" s="83" t="s">
        <v>298</v>
      </c>
      <c r="C166" s="102">
        <v>932507900</v>
      </c>
    </row>
    <row r="167" spans="1:3" x14ac:dyDescent="0.25">
      <c r="A167" s="82" t="s">
        <v>6856</v>
      </c>
      <c r="B167" s="83" t="s">
        <v>298</v>
      </c>
      <c r="C167" s="102">
        <v>133198225.2</v>
      </c>
    </row>
    <row r="168" spans="1:3" x14ac:dyDescent="0.25">
      <c r="A168" s="82" t="s">
        <v>7879</v>
      </c>
      <c r="B168" s="83" t="s">
        <v>298</v>
      </c>
      <c r="C168" s="102">
        <v>270728100</v>
      </c>
    </row>
    <row r="169" spans="1:3" x14ac:dyDescent="0.25">
      <c r="A169" s="82" t="s">
        <v>7861</v>
      </c>
      <c r="B169" s="83" t="s">
        <v>298</v>
      </c>
      <c r="C169" s="102">
        <v>3311907090</v>
      </c>
    </row>
    <row r="170" spans="1:3" x14ac:dyDescent="0.25">
      <c r="A170" s="82" t="s">
        <v>2987</v>
      </c>
      <c r="B170" s="83" t="s">
        <v>298</v>
      </c>
      <c r="C170" s="102">
        <v>90242700</v>
      </c>
    </row>
    <row r="171" spans="1:3" x14ac:dyDescent="0.25">
      <c r="A171" s="82" t="s">
        <v>7964</v>
      </c>
      <c r="B171" s="83" t="s">
        <v>298</v>
      </c>
      <c r="C171" s="102">
        <v>168453040</v>
      </c>
    </row>
    <row r="172" spans="1:3" x14ac:dyDescent="0.25">
      <c r="A172" s="82" t="s">
        <v>7966</v>
      </c>
      <c r="B172" s="83" t="s">
        <v>298</v>
      </c>
      <c r="C172" s="102">
        <v>108291240</v>
      </c>
    </row>
    <row r="173" spans="1:3" x14ac:dyDescent="0.25">
      <c r="A173" s="82" t="s">
        <v>107</v>
      </c>
      <c r="B173" s="83" t="s">
        <v>298</v>
      </c>
      <c r="C173" s="102">
        <v>721941600</v>
      </c>
    </row>
    <row r="174" spans="1:3" x14ac:dyDescent="0.25">
      <c r="A174" s="82" t="s">
        <v>1073</v>
      </c>
      <c r="B174" s="83" t="s">
        <v>298</v>
      </c>
      <c r="C174" s="102">
        <v>10829124</v>
      </c>
    </row>
    <row r="175" spans="1:3" x14ac:dyDescent="0.25">
      <c r="A175" s="82" t="s">
        <v>1072</v>
      </c>
      <c r="B175" s="83" t="s">
        <v>298</v>
      </c>
      <c r="C175" s="102">
        <v>12453492.6</v>
      </c>
    </row>
    <row r="176" spans="1:3" x14ac:dyDescent="0.25">
      <c r="A176" s="82" t="s">
        <v>1066</v>
      </c>
      <c r="B176" s="83" t="s">
        <v>298</v>
      </c>
      <c r="C176" s="102">
        <v>13536405</v>
      </c>
    </row>
    <row r="177" spans="1:3" x14ac:dyDescent="0.25">
      <c r="A177" s="82" t="s">
        <v>1074</v>
      </c>
      <c r="B177" s="83" t="s">
        <v>298</v>
      </c>
      <c r="C177" s="102">
        <v>15882715.199999999</v>
      </c>
    </row>
    <row r="178" spans="1:3" x14ac:dyDescent="0.25">
      <c r="A178" s="82" t="s">
        <v>1071</v>
      </c>
      <c r="B178" s="83" t="s">
        <v>298</v>
      </c>
      <c r="C178" s="102">
        <v>88618331.400000006</v>
      </c>
    </row>
    <row r="179" spans="1:3" x14ac:dyDescent="0.25">
      <c r="A179" s="82" t="s">
        <v>1067</v>
      </c>
      <c r="B179" s="83" t="s">
        <v>298</v>
      </c>
      <c r="C179" s="102">
        <v>11250256.6</v>
      </c>
    </row>
    <row r="180" spans="1:3" x14ac:dyDescent="0.25">
      <c r="A180" s="82" t="s">
        <v>1070</v>
      </c>
      <c r="B180" s="83" t="s">
        <v>298</v>
      </c>
      <c r="C180" s="102">
        <v>12333169</v>
      </c>
    </row>
    <row r="181" spans="1:3" x14ac:dyDescent="0.25">
      <c r="A181" s="82" t="s">
        <v>1068</v>
      </c>
      <c r="B181" s="83" t="s">
        <v>298</v>
      </c>
      <c r="C181" s="102">
        <v>12453492.6</v>
      </c>
    </row>
    <row r="182" spans="1:3" x14ac:dyDescent="0.25">
      <c r="A182" s="82" t="s">
        <v>1069</v>
      </c>
      <c r="B182" s="83" t="s">
        <v>298</v>
      </c>
      <c r="C182" s="102">
        <v>14559155.6</v>
      </c>
    </row>
    <row r="183" spans="1:3" x14ac:dyDescent="0.25">
      <c r="A183" s="82" t="s">
        <v>1535</v>
      </c>
      <c r="B183" s="83" t="s">
        <v>298</v>
      </c>
      <c r="C183" s="102">
        <v>126400000</v>
      </c>
    </row>
    <row r="184" spans="1:3" x14ac:dyDescent="0.25">
      <c r="A184" s="82" t="s">
        <v>1551</v>
      </c>
      <c r="B184" s="83" t="s">
        <v>298</v>
      </c>
      <c r="C184" s="102">
        <v>6611595.3200000003</v>
      </c>
    </row>
    <row r="185" spans="1:3" x14ac:dyDescent="0.25">
      <c r="A185" s="82" t="s">
        <v>1552</v>
      </c>
      <c r="B185" s="83" t="s">
        <v>298</v>
      </c>
      <c r="C185" s="102">
        <v>6611595.3200000003</v>
      </c>
    </row>
    <row r="186" spans="1:3" x14ac:dyDescent="0.25">
      <c r="A186" s="82" t="s">
        <v>1557</v>
      </c>
      <c r="B186" s="83" t="s">
        <v>298</v>
      </c>
      <c r="C186" s="102">
        <v>6611595.3200000003</v>
      </c>
    </row>
    <row r="187" spans="1:3" x14ac:dyDescent="0.25">
      <c r="A187" s="82" t="s">
        <v>1553</v>
      </c>
      <c r="B187" s="83" t="s">
        <v>298</v>
      </c>
      <c r="C187" s="102">
        <v>6611595.3200000003</v>
      </c>
    </row>
    <row r="188" spans="1:3" x14ac:dyDescent="0.25">
      <c r="A188" s="82" t="s">
        <v>1556</v>
      </c>
      <c r="B188" s="83" t="s">
        <v>298</v>
      </c>
      <c r="C188" s="102">
        <v>6611595.3200000003</v>
      </c>
    </row>
    <row r="189" spans="1:3" x14ac:dyDescent="0.25">
      <c r="A189" s="82" t="s">
        <v>1554</v>
      </c>
      <c r="B189" s="83" t="s">
        <v>298</v>
      </c>
      <c r="C189" s="102">
        <v>4407730.21</v>
      </c>
    </row>
    <row r="190" spans="1:3" x14ac:dyDescent="0.25">
      <c r="A190" s="82" t="s">
        <v>1555</v>
      </c>
      <c r="B190" s="83" t="s">
        <v>298</v>
      </c>
      <c r="C190" s="102">
        <v>3516639.5</v>
      </c>
    </row>
    <row r="191" spans="1:3" x14ac:dyDescent="0.25">
      <c r="A191" s="82" t="s">
        <v>4411</v>
      </c>
      <c r="B191" s="83" t="s">
        <v>298</v>
      </c>
      <c r="C191" s="102">
        <v>164870215.30000001</v>
      </c>
    </row>
    <row r="192" spans="1:3" x14ac:dyDescent="0.25">
      <c r="A192" s="82" t="s">
        <v>4415</v>
      </c>
      <c r="B192" s="83" t="s">
        <v>298</v>
      </c>
      <c r="C192" s="102">
        <v>31566129.399999999</v>
      </c>
    </row>
    <row r="193" spans="1:3" x14ac:dyDescent="0.25">
      <c r="A193" s="82" t="s">
        <v>4417</v>
      </c>
      <c r="B193" s="83" t="s">
        <v>298</v>
      </c>
      <c r="C193" s="102">
        <v>33197561.59</v>
      </c>
    </row>
    <row r="194" spans="1:3" x14ac:dyDescent="0.25">
      <c r="A194" s="82" t="s">
        <v>4419</v>
      </c>
      <c r="B194" s="83" t="s">
        <v>298</v>
      </c>
      <c r="C194" s="102">
        <v>34694808.909999996</v>
      </c>
    </row>
    <row r="195" spans="1:3" x14ac:dyDescent="0.25">
      <c r="A195" s="82" t="s">
        <v>4413</v>
      </c>
      <c r="B195" s="83" t="s">
        <v>298</v>
      </c>
      <c r="C195" s="102">
        <v>36544191.07</v>
      </c>
    </row>
    <row r="196" spans="1:3" x14ac:dyDescent="0.25">
      <c r="A196" s="82" t="s">
        <v>4435</v>
      </c>
      <c r="B196" s="83" t="s">
        <v>298</v>
      </c>
      <c r="C196" s="102">
        <v>38200201.770000003</v>
      </c>
    </row>
    <row r="197" spans="1:3" x14ac:dyDescent="0.25">
      <c r="A197" s="82" t="s">
        <v>4423</v>
      </c>
      <c r="B197" s="83" t="s">
        <v>298</v>
      </c>
      <c r="C197" s="102">
        <v>96143738.739999995</v>
      </c>
    </row>
    <row r="198" spans="1:3" x14ac:dyDescent="0.25">
      <c r="A198" s="82" t="s">
        <v>4427</v>
      </c>
      <c r="B198" s="83" t="s">
        <v>298</v>
      </c>
      <c r="C198" s="102">
        <v>33452516.469999999</v>
      </c>
    </row>
    <row r="199" spans="1:3" x14ac:dyDescent="0.25">
      <c r="A199" s="82" t="s">
        <v>4425</v>
      </c>
      <c r="B199" s="83" t="s">
        <v>298</v>
      </c>
      <c r="C199" s="102">
        <v>26829069.280000001</v>
      </c>
    </row>
    <row r="200" spans="1:3" x14ac:dyDescent="0.25">
      <c r="A200" s="82" t="s">
        <v>4437</v>
      </c>
      <c r="B200" s="83" t="s">
        <v>298</v>
      </c>
      <c r="C200" s="102">
        <v>11147073.1</v>
      </c>
    </row>
    <row r="201" spans="1:3" x14ac:dyDescent="0.25">
      <c r="A201" s="82" t="s">
        <v>4429</v>
      </c>
      <c r="B201" s="83" t="s">
        <v>298</v>
      </c>
      <c r="C201" s="102">
        <v>11676222.6</v>
      </c>
    </row>
    <row r="202" spans="1:3" x14ac:dyDescent="0.25">
      <c r="A202" s="82" t="s">
        <v>4433</v>
      </c>
      <c r="B202" s="83" t="s">
        <v>298</v>
      </c>
      <c r="C202" s="102">
        <v>12249749.25</v>
      </c>
    </row>
    <row r="203" spans="1:3" x14ac:dyDescent="0.25">
      <c r="A203" s="82" t="s">
        <v>4439</v>
      </c>
      <c r="B203" s="83" t="s">
        <v>298</v>
      </c>
      <c r="C203" s="102">
        <v>10654235.449999999</v>
      </c>
    </row>
    <row r="204" spans="1:3" x14ac:dyDescent="0.25">
      <c r="A204" s="82" t="s">
        <v>7228</v>
      </c>
      <c r="B204" s="83" t="s">
        <v>298</v>
      </c>
      <c r="C204" s="102">
        <v>300000000</v>
      </c>
    </row>
    <row r="205" spans="1:3" x14ac:dyDescent="0.25">
      <c r="A205" s="82" t="s">
        <v>2985</v>
      </c>
      <c r="B205" s="83" t="s">
        <v>298</v>
      </c>
      <c r="C205" s="102">
        <v>96379203.599999994</v>
      </c>
    </row>
    <row r="206" spans="1:3" x14ac:dyDescent="0.25">
      <c r="A206" s="82" t="s">
        <v>5256</v>
      </c>
      <c r="B206" s="83" t="s">
        <v>298</v>
      </c>
      <c r="C206" s="102">
        <v>123331690</v>
      </c>
    </row>
    <row r="207" spans="1:3" x14ac:dyDescent="0.25">
      <c r="A207" s="82" t="s">
        <v>5258</v>
      </c>
      <c r="B207" s="83" t="s">
        <v>298</v>
      </c>
      <c r="C207" s="102">
        <v>93431275.400000006</v>
      </c>
    </row>
    <row r="208" spans="1:3" x14ac:dyDescent="0.25">
      <c r="A208" s="82" t="s">
        <v>5260</v>
      </c>
      <c r="B208" s="83" t="s">
        <v>298</v>
      </c>
      <c r="C208" s="102">
        <v>63891831.600000001</v>
      </c>
    </row>
    <row r="209" spans="1:3" x14ac:dyDescent="0.25">
      <c r="A209" s="82" t="s">
        <v>5262</v>
      </c>
      <c r="B209" s="83" t="s">
        <v>298</v>
      </c>
      <c r="C209" s="102">
        <v>90242700</v>
      </c>
    </row>
    <row r="210" spans="1:3" x14ac:dyDescent="0.25">
      <c r="A210" s="82" t="s">
        <v>118</v>
      </c>
      <c r="B210" s="83" t="s">
        <v>296</v>
      </c>
      <c r="C210" s="102">
        <v>174810959.62</v>
      </c>
    </row>
    <row r="211" spans="1:3" x14ac:dyDescent="0.25">
      <c r="A211" s="82" t="s">
        <v>119</v>
      </c>
      <c r="B211" s="83" t="s">
        <v>296</v>
      </c>
      <c r="C211" s="102">
        <v>28883681.710000001</v>
      </c>
    </row>
    <row r="212" spans="1:3" x14ac:dyDescent="0.25">
      <c r="A212" s="82" t="s">
        <v>120</v>
      </c>
      <c r="B212" s="83" t="s">
        <v>296</v>
      </c>
      <c r="C212" s="102">
        <v>140184541.36000001</v>
      </c>
    </row>
    <row r="213" spans="1:3" x14ac:dyDescent="0.25">
      <c r="A213" s="82" t="s">
        <v>121</v>
      </c>
      <c r="B213" s="83" t="s">
        <v>296</v>
      </c>
      <c r="C213" s="102">
        <v>168307737.03999999</v>
      </c>
    </row>
    <row r="214" spans="1:3" x14ac:dyDescent="0.25">
      <c r="A214" s="82" t="s">
        <v>122</v>
      </c>
      <c r="B214" s="83" t="s">
        <v>296</v>
      </c>
      <c r="C214" s="102">
        <v>154891225.84999999</v>
      </c>
    </row>
    <row r="215" spans="1:3" x14ac:dyDescent="0.25">
      <c r="A215" s="82" t="s">
        <v>123</v>
      </c>
      <c r="B215" s="83" t="s">
        <v>296</v>
      </c>
      <c r="C215" s="102">
        <v>1773793302.6500001</v>
      </c>
    </row>
    <row r="216" spans="1:3" x14ac:dyDescent="0.25">
      <c r="A216" s="82" t="s">
        <v>556</v>
      </c>
      <c r="B216" s="83" t="s">
        <v>296</v>
      </c>
      <c r="C216" s="102">
        <v>309722127.95999998</v>
      </c>
    </row>
    <row r="217" spans="1:3" x14ac:dyDescent="0.25">
      <c r="A217" s="82" t="s">
        <v>557</v>
      </c>
      <c r="B217" s="83" t="s">
        <v>296</v>
      </c>
      <c r="C217" s="102">
        <v>2325202460.1799998</v>
      </c>
    </row>
    <row r="218" spans="1:3" x14ac:dyDescent="0.25">
      <c r="A218" s="82" t="s">
        <v>455</v>
      </c>
      <c r="B218" s="83" t="s">
        <v>296</v>
      </c>
      <c r="C218" s="102">
        <v>367066945.01999998</v>
      </c>
    </row>
    <row r="219" spans="1:3" x14ac:dyDescent="0.25">
      <c r="A219" s="82" t="s">
        <v>456</v>
      </c>
      <c r="B219" s="83" t="s">
        <v>296</v>
      </c>
      <c r="C219" s="102">
        <v>1087875000</v>
      </c>
    </row>
    <row r="220" spans="1:3" x14ac:dyDescent="0.25">
      <c r="A220" s="82" t="s">
        <v>457</v>
      </c>
      <c r="B220" s="83" t="s">
        <v>296</v>
      </c>
      <c r="C220" s="102">
        <v>1808152942.25</v>
      </c>
    </row>
    <row r="221" spans="1:3" x14ac:dyDescent="0.25">
      <c r="A221" s="82" t="s">
        <v>418</v>
      </c>
      <c r="B221" s="83" t="s">
        <v>296</v>
      </c>
      <c r="C221" s="102">
        <v>626064372.12</v>
      </c>
    </row>
    <row r="222" spans="1:3" x14ac:dyDescent="0.25">
      <c r="A222" s="82" t="s">
        <v>8036</v>
      </c>
      <c r="B222" s="83" t="s">
        <v>298</v>
      </c>
      <c r="C222" s="102">
        <v>287298270.85000002</v>
      </c>
    </row>
    <row r="223" spans="1:3" x14ac:dyDescent="0.25">
      <c r="A223" s="82" t="s">
        <v>8066</v>
      </c>
      <c r="B223" s="83" t="s">
        <v>298</v>
      </c>
      <c r="C223" s="102">
        <v>287298270.85000002</v>
      </c>
    </row>
    <row r="224" spans="1:3" x14ac:dyDescent="0.25">
      <c r="A224" s="82" t="s">
        <v>8006</v>
      </c>
      <c r="B224" s="83" t="s">
        <v>298</v>
      </c>
      <c r="C224" s="102">
        <v>287298270.85000002</v>
      </c>
    </row>
    <row r="225" spans="1:3" x14ac:dyDescent="0.25">
      <c r="A225" s="82" t="s">
        <v>8038</v>
      </c>
      <c r="B225" s="83" t="s">
        <v>298</v>
      </c>
      <c r="C225" s="102">
        <v>287298270.85000002</v>
      </c>
    </row>
    <row r="226" spans="1:3" x14ac:dyDescent="0.25">
      <c r="A226" s="82" t="s">
        <v>8068</v>
      </c>
      <c r="B226" s="83" t="s">
        <v>298</v>
      </c>
      <c r="C226" s="102">
        <v>287298270.85000002</v>
      </c>
    </row>
    <row r="227" spans="1:3" x14ac:dyDescent="0.25">
      <c r="A227" s="82" t="s">
        <v>7996</v>
      </c>
      <c r="B227" s="83" t="s">
        <v>298</v>
      </c>
      <c r="C227" s="102">
        <v>287298270.85000002</v>
      </c>
    </row>
    <row r="228" spans="1:3" x14ac:dyDescent="0.25">
      <c r="A228" s="82" t="s">
        <v>8044</v>
      </c>
      <c r="B228" s="83" t="s">
        <v>298</v>
      </c>
      <c r="C228" s="102">
        <v>298515851.17000002</v>
      </c>
    </row>
    <row r="229" spans="1:3" x14ac:dyDescent="0.25">
      <c r="A229" s="82" t="s">
        <v>7847</v>
      </c>
      <c r="B229" s="83" t="s">
        <v>298</v>
      </c>
      <c r="C229" s="102">
        <v>298515851.17000002</v>
      </c>
    </row>
    <row r="230" spans="1:3" x14ac:dyDescent="0.25">
      <c r="A230" s="82" t="s">
        <v>8002</v>
      </c>
      <c r="B230" s="83" t="s">
        <v>298</v>
      </c>
      <c r="C230" s="102">
        <v>298515851.17000002</v>
      </c>
    </row>
    <row r="231" spans="1:3" x14ac:dyDescent="0.25">
      <c r="A231" s="82" t="s">
        <v>8034</v>
      </c>
      <c r="B231" s="83" t="s">
        <v>298</v>
      </c>
      <c r="C231" s="102">
        <v>298515851.17000002</v>
      </c>
    </row>
    <row r="232" spans="1:3" x14ac:dyDescent="0.25">
      <c r="A232" s="82" t="s">
        <v>8064</v>
      </c>
      <c r="B232" s="83" t="s">
        <v>298</v>
      </c>
      <c r="C232" s="102">
        <v>298515851.17000002</v>
      </c>
    </row>
    <row r="233" spans="1:3" x14ac:dyDescent="0.25">
      <c r="A233" s="82" t="s">
        <v>7994</v>
      </c>
      <c r="B233" s="83" t="s">
        <v>298</v>
      </c>
      <c r="C233" s="102">
        <v>298515851.17000002</v>
      </c>
    </row>
    <row r="234" spans="1:3" x14ac:dyDescent="0.25">
      <c r="A234" s="82" t="s">
        <v>8024</v>
      </c>
      <c r="B234" s="83" t="s">
        <v>298</v>
      </c>
      <c r="C234" s="102">
        <v>298515851.17000002</v>
      </c>
    </row>
    <row r="235" spans="1:3" x14ac:dyDescent="0.25">
      <c r="A235" s="82" t="s">
        <v>1263</v>
      </c>
      <c r="B235" s="83" t="s">
        <v>296</v>
      </c>
      <c r="C235" s="102">
        <v>3000000000</v>
      </c>
    </row>
    <row r="236" spans="1:3" x14ac:dyDescent="0.25">
      <c r="A236" s="82" t="s">
        <v>1714</v>
      </c>
      <c r="B236" s="83" t="s">
        <v>296</v>
      </c>
      <c r="C236" s="102">
        <v>3000000000</v>
      </c>
    </row>
    <row r="237" spans="1:3" x14ac:dyDescent="0.25">
      <c r="A237" s="82" t="s">
        <v>393</v>
      </c>
      <c r="B237" s="83" t="s">
        <v>296</v>
      </c>
      <c r="C237" s="102">
        <v>309487963.19999999</v>
      </c>
    </row>
    <row r="238" spans="1:3" x14ac:dyDescent="0.25">
      <c r="A238" s="82" t="s">
        <v>349</v>
      </c>
      <c r="B238" s="83" t="s">
        <v>296</v>
      </c>
      <c r="C238" s="102">
        <v>1634596597.3800001</v>
      </c>
    </row>
    <row r="239" spans="1:3" x14ac:dyDescent="0.25">
      <c r="A239" s="82" t="s">
        <v>350</v>
      </c>
      <c r="B239" s="83" t="s">
        <v>296</v>
      </c>
      <c r="C239" s="102">
        <v>1385626464.74</v>
      </c>
    </row>
    <row r="240" spans="1:3" x14ac:dyDescent="0.25">
      <c r="A240" s="82" t="s">
        <v>351</v>
      </c>
      <c r="B240" s="83" t="s">
        <v>296</v>
      </c>
      <c r="C240" s="102">
        <v>4834065609.5500002</v>
      </c>
    </row>
    <row r="241" spans="1:3" x14ac:dyDescent="0.25">
      <c r="A241" s="82" t="s">
        <v>117</v>
      </c>
      <c r="B241" s="83" t="s">
        <v>296</v>
      </c>
      <c r="C241" s="102">
        <v>9450000000</v>
      </c>
    </row>
    <row r="242" spans="1:3" x14ac:dyDescent="0.25">
      <c r="A242" s="82" t="s">
        <v>7862</v>
      </c>
      <c r="B242" s="83" t="s">
        <v>298</v>
      </c>
      <c r="C242" s="102">
        <v>12032360000</v>
      </c>
    </row>
    <row r="243" spans="1:3" x14ac:dyDescent="0.25">
      <c r="A243" s="82" t="s">
        <v>4686</v>
      </c>
      <c r="B243" s="83" t="s">
        <v>296</v>
      </c>
      <c r="C243" s="102">
        <v>5150000000</v>
      </c>
    </row>
    <row r="244" spans="1:3" x14ac:dyDescent="0.25">
      <c r="A244" s="82" t="s">
        <v>5747</v>
      </c>
      <c r="B244" s="83" t="s">
        <v>296</v>
      </c>
      <c r="C244" s="102">
        <v>14650000000</v>
      </c>
    </row>
    <row r="245" spans="1:3" x14ac:dyDescent="0.25">
      <c r="A245" s="82" t="s">
        <v>6796</v>
      </c>
      <c r="B245" s="83" t="s">
        <v>296</v>
      </c>
      <c r="C245" s="102">
        <v>14950000000</v>
      </c>
    </row>
    <row r="246" spans="1:3" x14ac:dyDescent="0.25">
      <c r="A246" s="82" t="s">
        <v>6829</v>
      </c>
      <c r="B246" s="83" t="s">
        <v>296</v>
      </c>
      <c r="C246" s="102">
        <v>14850000000</v>
      </c>
    </row>
    <row r="247" spans="1:3" x14ac:dyDescent="0.25">
      <c r="A247" s="82" t="s">
        <v>265</v>
      </c>
      <c r="B247" s="83" t="s">
        <v>296</v>
      </c>
      <c r="C247" s="102">
        <v>1023941588.26</v>
      </c>
    </row>
    <row r="248" spans="1:3" x14ac:dyDescent="0.25">
      <c r="A248" s="82" t="s">
        <v>3993</v>
      </c>
      <c r="B248" s="83" t="s">
        <v>239</v>
      </c>
      <c r="C248" s="102">
        <v>557466666.63</v>
      </c>
    </row>
    <row r="249" spans="1:3" x14ac:dyDescent="0.25">
      <c r="A249" s="82" t="s">
        <v>2921</v>
      </c>
      <c r="B249" s="83" t="s">
        <v>239</v>
      </c>
      <c r="C249" s="102">
        <v>50000000</v>
      </c>
    </row>
    <row r="250" spans="1:3" x14ac:dyDescent="0.25">
      <c r="A250" s="82" t="s">
        <v>3053</v>
      </c>
      <c r="B250" s="83" t="s">
        <v>239</v>
      </c>
      <c r="C250" s="102">
        <v>100000000</v>
      </c>
    </row>
    <row r="251" spans="1:3" x14ac:dyDescent="0.25">
      <c r="A251" s="82" t="s">
        <v>3994</v>
      </c>
      <c r="B251" s="83" t="s">
        <v>239</v>
      </c>
      <c r="C251" s="102">
        <v>50000000</v>
      </c>
    </row>
    <row r="252" spans="1:3" x14ac:dyDescent="0.25">
      <c r="A252" s="82" t="s">
        <v>7722</v>
      </c>
      <c r="B252" s="83" t="s">
        <v>239</v>
      </c>
      <c r="C252" s="102">
        <v>100000000</v>
      </c>
    </row>
    <row r="253" spans="1:3" x14ac:dyDescent="0.25">
      <c r="A253" s="82" t="s">
        <v>194</v>
      </c>
      <c r="B253" s="83" t="s">
        <v>563</v>
      </c>
      <c r="C253" s="102">
        <v>17873122.989999998</v>
      </c>
    </row>
    <row r="254" spans="1:3" x14ac:dyDescent="0.25">
      <c r="A254" s="82" t="s">
        <v>195</v>
      </c>
      <c r="B254" s="83" t="s">
        <v>563</v>
      </c>
      <c r="C254" s="102">
        <v>1</v>
      </c>
    </row>
    <row r="255" spans="1:3" x14ac:dyDescent="0.25">
      <c r="A255" s="82" t="s">
        <v>196</v>
      </c>
      <c r="B255" s="83" t="s">
        <v>563</v>
      </c>
      <c r="C255" s="102">
        <v>12934516.060000001</v>
      </c>
    </row>
    <row r="256" spans="1:3" x14ac:dyDescent="0.25">
      <c r="A256" s="82" t="s">
        <v>4553</v>
      </c>
      <c r="B256" s="83" t="s">
        <v>296</v>
      </c>
      <c r="C256" s="102">
        <v>1049923031.97</v>
      </c>
    </row>
    <row r="257" spans="1:3" x14ac:dyDescent="0.25">
      <c r="A257" s="82" t="s">
        <v>238</v>
      </c>
      <c r="B257" s="83" t="s">
        <v>296</v>
      </c>
      <c r="C257" s="102">
        <v>2765358105.02</v>
      </c>
    </row>
    <row r="258" spans="1:3" x14ac:dyDescent="0.25">
      <c r="A258" s="82" t="s">
        <v>1389</v>
      </c>
      <c r="B258" s="83" t="s">
        <v>296</v>
      </c>
      <c r="C258" s="102">
        <v>5000000000</v>
      </c>
    </row>
    <row r="259" spans="1:3" x14ac:dyDescent="0.25">
      <c r="A259" s="82" t="s">
        <v>1451</v>
      </c>
      <c r="B259" s="83" t="s">
        <v>296</v>
      </c>
      <c r="C259" s="102">
        <v>5000000000</v>
      </c>
    </row>
    <row r="260" spans="1:3" x14ac:dyDescent="0.25">
      <c r="A260" s="82" t="s">
        <v>2455</v>
      </c>
      <c r="B260" s="83" t="s">
        <v>563</v>
      </c>
      <c r="C260" s="102">
        <v>394935407.98000002</v>
      </c>
    </row>
    <row r="261" spans="1:3" x14ac:dyDescent="0.25">
      <c r="A261" s="82" t="s">
        <v>7131</v>
      </c>
      <c r="B261" s="83" t="s">
        <v>4334</v>
      </c>
      <c r="C261" s="102">
        <v>30000000</v>
      </c>
    </row>
    <row r="262" spans="1:3" x14ac:dyDescent="0.25">
      <c r="A262" s="82" t="s">
        <v>7771</v>
      </c>
      <c r="B262" s="83" t="s">
        <v>4334</v>
      </c>
      <c r="C262" s="102">
        <v>20000000</v>
      </c>
    </row>
    <row r="263" spans="1:3" x14ac:dyDescent="0.25">
      <c r="A263" s="82" t="s">
        <v>7772</v>
      </c>
      <c r="B263" s="83" t="s">
        <v>4334</v>
      </c>
      <c r="C263" s="102">
        <v>20000000</v>
      </c>
    </row>
    <row r="264" spans="1:3" x14ac:dyDescent="0.25">
      <c r="A264" s="82" t="s">
        <v>7773</v>
      </c>
      <c r="B264" s="83" t="s">
        <v>4334</v>
      </c>
      <c r="C264" s="102">
        <v>20000000</v>
      </c>
    </row>
    <row r="265" spans="1:3" x14ac:dyDescent="0.25">
      <c r="A265" s="82" t="s">
        <v>7774</v>
      </c>
      <c r="B265" s="83" t="s">
        <v>4334</v>
      </c>
      <c r="C265" s="102">
        <v>25000000</v>
      </c>
    </row>
    <row r="266" spans="1:3" x14ac:dyDescent="0.25">
      <c r="A266" s="82" t="s">
        <v>2602</v>
      </c>
      <c r="B266" s="83" t="s">
        <v>296</v>
      </c>
      <c r="C266" s="102">
        <v>8025000000</v>
      </c>
    </row>
    <row r="267" spans="1:3" x14ac:dyDescent="0.25">
      <c r="A267" s="82" t="s">
        <v>3500</v>
      </c>
      <c r="B267" s="83" t="s">
        <v>239</v>
      </c>
      <c r="C267" s="102">
        <v>250000000</v>
      </c>
    </row>
    <row r="268" spans="1:3" x14ac:dyDescent="0.25">
      <c r="A268" s="82" t="s">
        <v>3726</v>
      </c>
      <c r="B268" s="83" t="s">
        <v>239</v>
      </c>
      <c r="C268" s="102">
        <v>200000000</v>
      </c>
    </row>
    <row r="269" spans="1:3" x14ac:dyDescent="0.25">
      <c r="A269" s="82" t="s">
        <v>3718</v>
      </c>
      <c r="B269" s="83" t="s">
        <v>239</v>
      </c>
      <c r="C269" s="102">
        <v>150000000</v>
      </c>
    </row>
    <row r="270" spans="1:3" x14ac:dyDescent="0.25">
      <c r="A270" s="82" t="s">
        <v>4255</v>
      </c>
      <c r="B270" s="83" t="s">
        <v>239</v>
      </c>
      <c r="C270" s="102">
        <v>284780000</v>
      </c>
    </row>
    <row r="271" spans="1:3" x14ac:dyDescent="0.25">
      <c r="A271" s="82" t="s">
        <v>5165</v>
      </c>
      <c r="B271" s="83" t="s">
        <v>239</v>
      </c>
      <c r="C271" s="102">
        <v>150000000</v>
      </c>
    </row>
    <row r="272" spans="1:3" x14ac:dyDescent="0.25">
      <c r="A272" s="82" t="s">
        <v>5672</v>
      </c>
      <c r="B272" s="83" t="s">
        <v>239</v>
      </c>
      <c r="C272" s="102">
        <v>409910000</v>
      </c>
    </row>
    <row r="273" spans="1:3" x14ac:dyDescent="0.25">
      <c r="A273" s="82" t="s">
        <v>1243</v>
      </c>
      <c r="B273" s="83" t="s">
        <v>296</v>
      </c>
      <c r="C273" s="102">
        <v>2070500000</v>
      </c>
    </row>
    <row r="274" spans="1:3" x14ac:dyDescent="0.25">
      <c r="A274" s="82" t="s">
        <v>1772</v>
      </c>
      <c r="B274" s="83" t="s">
        <v>296</v>
      </c>
      <c r="C274" s="102">
        <v>3747975338.6199999</v>
      </c>
    </row>
    <row r="275" spans="1:3" x14ac:dyDescent="0.25">
      <c r="A275" s="82" t="s">
        <v>8441</v>
      </c>
      <c r="B275" s="83" t="s">
        <v>298</v>
      </c>
      <c r="C275" s="102">
        <v>109407106.63</v>
      </c>
    </row>
    <row r="276" spans="1:3" x14ac:dyDescent="0.25">
      <c r="A276" s="82" t="s">
        <v>8311</v>
      </c>
      <c r="B276" s="83" t="s">
        <v>298</v>
      </c>
      <c r="C276" s="102">
        <v>109407106.63</v>
      </c>
    </row>
    <row r="277" spans="1:3" x14ac:dyDescent="0.25">
      <c r="A277" s="82" t="s">
        <v>7558</v>
      </c>
      <c r="B277" s="83" t="s">
        <v>298</v>
      </c>
      <c r="C277" s="102">
        <v>14438832000</v>
      </c>
    </row>
    <row r="278" spans="1:3" x14ac:dyDescent="0.25">
      <c r="A278" s="82" t="s">
        <v>7560</v>
      </c>
      <c r="B278" s="83" t="s">
        <v>298</v>
      </c>
      <c r="C278" s="102">
        <v>27674428000</v>
      </c>
    </row>
    <row r="279" spans="1:3" x14ac:dyDescent="0.25">
      <c r="A279" s="82" t="s">
        <v>8309</v>
      </c>
      <c r="B279" s="83" t="s">
        <v>298</v>
      </c>
      <c r="C279" s="102">
        <v>926715591.67999995</v>
      </c>
    </row>
    <row r="280" spans="1:3" x14ac:dyDescent="0.25">
      <c r="A280" s="82" t="s">
        <v>8363</v>
      </c>
      <c r="B280" s="83" t="s">
        <v>298</v>
      </c>
      <c r="C280" s="102">
        <v>766084889.38999999</v>
      </c>
    </row>
    <row r="281" spans="1:3" x14ac:dyDescent="0.25">
      <c r="A281" s="82" t="s">
        <v>8323</v>
      </c>
      <c r="B281" s="83" t="s">
        <v>298</v>
      </c>
      <c r="C281" s="102">
        <v>523237177.69999999</v>
      </c>
    </row>
    <row r="282" spans="1:3" x14ac:dyDescent="0.25">
      <c r="A282" s="82" t="s">
        <v>8419</v>
      </c>
      <c r="B282" s="83" t="s">
        <v>298</v>
      </c>
      <c r="C282" s="102">
        <v>308836485.82999998</v>
      </c>
    </row>
    <row r="283" spans="1:3" x14ac:dyDescent="0.25">
      <c r="A283" s="82" t="s">
        <v>8289</v>
      </c>
      <c r="B283" s="83" t="s">
        <v>298</v>
      </c>
      <c r="C283" s="102">
        <v>308836485.82999998</v>
      </c>
    </row>
    <row r="284" spans="1:3" x14ac:dyDescent="0.25">
      <c r="A284" s="82" t="s">
        <v>8365</v>
      </c>
      <c r="B284" s="83" t="s">
        <v>298</v>
      </c>
      <c r="C284" s="102">
        <v>339720134.36000001</v>
      </c>
    </row>
    <row r="285" spans="1:3" x14ac:dyDescent="0.25">
      <c r="A285" s="82" t="s">
        <v>8435</v>
      </c>
      <c r="B285" s="83" t="s">
        <v>298</v>
      </c>
      <c r="C285" s="102">
        <v>664167334.87</v>
      </c>
    </row>
    <row r="286" spans="1:3" x14ac:dyDescent="0.25">
      <c r="A286" s="82" t="s">
        <v>8208</v>
      </c>
      <c r="B286" s="83" t="s">
        <v>298</v>
      </c>
      <c r="C286" s="102">
        <v>99217715</v>
      </c>
    </row>
    <row r="287" spans="1:3" x14ac:dyDescent="0.25">
      <c r="A287" s="82" t="s">
        <v>8230</v>
      </c>
      <c r="B287" s="83" t="s">
        <v>298</v>
      </c>
      <c r="C287" s="102">
        <v>496088575</v>
      </c>
    </row>
    <row r="288" spans="1:3" x14ac:dyDescent="0.25">
      <c r="A288" s="82" t="s">
        <v>8260</v>
      </c>
      <c r="B288" s="83" t="s">
        <v>298</v>
      </c>
      <c r="C288" s="102">
        <v>496088575</v>
      </c>
    </row>
    <row r="289" spans="1:3" x14ac:dyDescent="0.25">
      <c r="A289" s="82" t="s">
        <v>8210</v>
      </c>
      <c r="B289" s="83" t="s">
        <v>298</v>
      </c>
      <c r="C289" s="102">
        <v>116895335.28</v>
      </c>
    </row>
    <row r="290" spans="1:3" x14ac:dyDescent="0.25">
      <c r="A290" s="82" t="s">
        <v>8232</v>
      </c>
      <c r="B290" s="83" t="s">
        <v>298</v>
      </c>
      <c r="C290" s="102">
        <v>694524005</v>
      </c>
    </row>
    <row r="291" spans="1:3" x14ac:dyDescent="0.25">
      <c r="A291" s="82" t="s">
        <v>8252</v>
      </c>
      <c r="B291" s="83" t="s">
        <v>298</v>
      </c>
      <c r="C291" s="102">
        <v>481278346.68000001</v>
      </c>
    </row>
    <row r="292" spans="1:3" x14ac:dyDescent="0.25">
      <c r="A292" s="82" t="s">
        <v>8202</v>
      </c>
      <c r="B292" s="83" t="s">
        <v>298</v>
      </c>
      <c r="C292" s="102">
        <v>496088575</v>
      </c>
    </row>
    <row r="293" spans="1:3" x14ac:dyDescent="0.25">
      <c r="A293" s="82" t="s">
        <v>8224</v>
      </c>
      <c r="B293" s="83" t="s">
        <v>298</v>
      </c>
      <c r="C293" s="102">
        <v>496088575</v>
      </c>
    </row>
    <row r="294" spans="1:3" x14ac:dyDescent="0.25">
      <c r="A294" s="82" t="s">
        <v>8246</v>
      </c>
      <c r="B294" s="83" t="s">
        <v>298</v>
      </c>
      <c r="C294" s="102">
        <v>496088575</v>
      </c>
    </row>
    <row r="295" spans="1:3" x14ac:dyDescent="0.25">
      <c r="A295" s="82" t="s">
        <v>8196</v>
      </c>
      <c r="B295" s="83" t="s">
        <v>298</v>
      </c>
      <c r="C295" s="102">
        <v>496088575</v>
      </c>
    </row>
    <row r="296" spans="1:3" x14ac:dyDescent="0.25">
      <c r="A296" s="82" t="s">
        <v>8218</v>
      </c>
      <c r="B296" s="83" t="s">
        <v>298</v>
      </c>
      <c r="C296" s="102">
        <v>496088575</v>
      </c>
    </row>
    <row r="297" spans="1:3" x14ac:dyDescent="0.25">
      <c r="A297" s="82" t="s">
        <v>8240</v>
      </c>
      <c r="B297" s="83" t="s">
        <v>298</v>
      </c>
      <c r="C297" s="102">
        <v>496088575</v>
      </c>
    </row>
    <row r="298" spans="1:3" x14ac:dyDescent="0.25">
      <c r="A298" s="82" t="s">
        <v>8198</v>
      </c>
      <c r="B298" s="83" t="s">
        <v>298</v>
      </c>
      <c r="C298" s="102">
        <v>595306290</v>
      </c>
    </row>
    <row r="299" spans="1:3" x14ac:dyDescent="0.25">
      <c r="A299" s="82" t="s">
        <v>8321</v>
      </c>
      <c r="B299" s="83" t="s">
        <v>298</v>
      </c>
      <c r="C299" s="102">
        <v>310866075.44</v>
      </c>
    </row>
    <row r="300" spans="1:3" x14ac:dyDescent="0.25">
      <c r="A300" s="82" t="s">
        <v>8443</v>
      </c>
      <c r="B300" s="83" t="s">
        <v>298</v>
      </c>
      <c r="C300" s="102">
        <v>327479882.85000002</v>
      </c>
    </row>
    <row r="301" spans="1:3" x14ac:dyDescent="0.25">
      <c r="A301" s="82" t="s">
        <v>8313</v>
      </c>
      <c r="B301" s="83" t="s">
        <v>298</v>
      </c>
      <c r="C301" s="102">
        <v>543099525.58000004</v>
      </c>
    </row>
    <row r="302" spans="1:3" x14ac:dyDescent="0.25">
      <c r="A302" s="82" t="s">
        <v>8367</v>
      </c>
      <c r="B302" s="83" t="s">
        <v>298</v>
      </c>
      <c r="C302" s="102">
        <v>543099525.58000004</v>
      </c>
    </row>
    <row r="303" spans="1:3" x14ac:dyDescent="0.25">
      <c r="A303" s="82" t="s">
        <v>8423</v>
      </c>
      <c r="B303" s="83" t="s">
        <v>298</v>
      </c>
      <c r="C303" s="102">
        <v>543099525.58000004</v>
      </c>
    </row>
    <row r="304" spans="1:3" x14ac:dyDescent="0.25">
      <c r="A304" s="82" t="s">
        <v>8293</v>
      </c>
      <c r="B304" s="83" t="s">
        <v>298</v>
      </c>
      <c r="C304" s="102">
        <v>543099525.58000004</v>
      </c>
    </row>
    <row r="305" spans="1:3" x14ac:dyDescent="0.25">
      <c r="A305" s="82" t="s">
        <v>8347</v>
      </c>
      <c r="B305" s="83" t="s">
        <v>298</v>
      </c>
      <c r="C305" s="102">
        <v>543099525.58000004</v>
      </c>
    </row>
    <row r="306" spans="1:3" x14ac:dyDescent="0.25">
      <c r="A306" s="82" t="s">
        <v>8403</v>
      </c>
      <c r="B306" s="83" t="s">
        <v>298</v>
      </c>
      <c r="C306" s="102">
        <v>543099525.58000004</v>
      </c>
    </row>
    <row r="307" spans="1:3" x14ac:dyDescent="0.25">
      <c r="A307" s="82" t="s">
        <v>8276</v>
      </c>
      <c r="B307" s="83" t="s">
        <v>298</v>
      </c>
      <c r="C307" s="102">
        <v>543099525.58000004</v>
      </c>
    </row>
    <row r="308" spans="1:3" x14ac:dyDescent="0.25">
      <c r="A308" s="82" t="s">
        <v>8329</v>
      </c>
      <c r="B308" s="83" t="s">
        <v>298</v>
      </c>
      <c r="C308" s="102">
        <v>543099525.58000004</v>
      </c>
    </row>
    <row r="309" spans="1:3" x14ac:dyDescent="0.25">
      <c r="A309" s="82" t="s">
        <v>8405</v>
      </c>
      <c r="B309" s="83" t="s">
        <v>298</v>
      </c>
      <c r="C309" s="102">
        <v>543099525.58000004</v>
      </c>
    </row>
    <row r="310" spans="1:3" x14ac:dyDescent="0.25">
      <c r="A310" s="82" t="s">
        <v>8278</v>
      </c>
      <c r="B310" s="83" t="s">
        <v>298</v>
      </c>
      <c r="C310" s="102">
        <v>543099525.58000004</v>
      </c>
    </row>
    <row r="311" spans="1:3" x14ac:dyDescent="0.25">
      <c r="A311" s="82" t="s">
        <v>8331</v>
      </c>
      <c r="B311" s="83" t="s">
        <v>298</v>
      </c>
      <c r="C311" s="102">
        <v>543099525.58000004</v>
      </c>
    </row>
    <row r="312" spans="1:3" x14ac:dyDescent="0.25">
      <c r="A312" s="82" t="s">
        <v>8387</v>
      </c>
      <c r="B312" s="83" t="s">
        <v>298</v>
      </c>
      <c r="C312" s="102">
        <v>543099525.58000004</v>
      </c>
    </row>
    <row r="313" spans="1:3" x14ac:dyDescent="0.25">
      <c r="A313" s="82" t="s">
        <v>8445</v>
      </c>
      <c r="B313" s="83" t="s">
        <v>298</v>
      </c>
      <c r="C313" s="102">
        <v>543099525.58000004</v>
      </c>
    </row>
    <row r="314" spans="1:3" x14ac:dyDescent="0.25">
      <c r="A314" s="82" t="s">
        <v>8315</v>
      </c>
      <c r="B314" s="83" t="s">
        <v>298</v>
      </c>
      <c r="C314" s="102">
        <v>602841050.28999996</v>
      </c>
    </row>
    <row r="315" spans="1:3" x14ac:dyDescent="0.25">
      <c r="A315" s="82" t="s">
        <v>8369</v>
      </c>
      <c r="B315" s="83" t="s">
        <v>298</v>
      </c>
      <c r="C315" s="102">
        <v>241377690.59</v>
      </c>
    </row>
    <row r="316" spans="1:3" x14ac:dyDescent="0.25">
      <c r="A316" s="82" t="s">
        <v>8425</v>
      </c>
      <c r="B316" s="83" t="s">
        <v>298</v>
      </c>
      <c r="C316" s="102">
        <v>241377690.59</v>
      </c>
    </row>
    <row r="317" spans="1:3" x14ac:dyDescent="0.25">
      <c r="A317" s="82" t="s">
        <v>8295</v>
      </c>
      <c r="B317" s="83" t="s">
        <v>298</v>
      </c>
      <c r="C317" s="102">
        <v>422411235.57999998</v>
      </c>
    </row>
    <row r="318" spans="1:3" x14ac:dyDescent="0.25">
      <c r="A318" s="82" t="s">
        <v>8349</v>
      </c>
      <c r="B318" s="83" t="s">
        <v>298</v>
      </c>
      <c r="C318" s="102">
        <v>422411235.57999998</v>
      </c>
    </row>
    <row r="319" spans="1:3" x14ac:dyDescent="0.25">
      <c r="A319" s="82" t="s">
        <v>8427</v>
      </c>
      <c r="B319" s="83" t="s">
        <v>298</v>
      </c>
      <c r="C319" s="102">
        <v>422411235.57999998</v>
      </c>
    </row>
    <row r="320" spans="1:3" x14ac:dyDescent="0.25">
      <c r="A320" s="82" t="s">
        <v>8297</v>
      </c>
      <c r="B320" s="83" t="s">
        <v>298</v>
      </c>
      <c r="C320" s="102">
        <v>422411235.57999998</v>
      </c>
    </row>
    <row r="321" spans="1:3" x14ac:dyDescent="0.25">
      <c r="A321" s="82" t="s">
        <v>8351</v>
      </c>
      <c r="B321" s="83" t="s">
        <v>298</v>
      </c>
      <c r="C321" s="102">
        <v>475986723.25999999</v>
      </c>
    </row>
    <row r="322" spans="1:3" x14ac:dyDescent="0.25">
      <c r="A322" s="82" t="s">
        <v>8407</v>
      </c>
      <c r="B322" s="83" t="s">
        <v>298</v>
      </c>
      <c r="C322" s="102">
        <v>178037090.88</v>
      </c>
    </row>
    <row r="323" spans="1:3" x14ac:dyDescent="0.25">
      <c r="A323" s="82" t="s">
        <v>8220</v>
      </c>
      <c r="B323" s="83" t="s">
        <v>298</v>
      </c>
      <c r="C323" s="102">
        <v>61159170</v>
      </c>
    </row>
    <row r="324" spans="1:3" x14ac:dyDescent="0.25">
      <c r="A324" s="82" t="s">
        <v>8242</v>
      </c>
      <c r="B324" s="83" t="s">
        <v>298</v>
      </c>
      <c r="C324" s="102">
        <v>49838343.299999997</v>
      </c>
    </row>
    <row r="325" spans="1:3" x14ac:dyDescent="0.25">
      <c r="A325" s="82" t="s">
        <v>8262</v>
      </c>
      <c r="B325" s="83" t="s">
        <v>298</v>
      </c>
      <c r="C325" s="102">
        <v>423155745</v>
      </c>
    </row>
    <row r="326" spans="1:3" x14ac:dyDescent="0.25">
      <c r="A326" s="82" t="s">
        <v>8212</v>
      </c>
      <c r="B326" s="83" t="s">
        <v>298</v>
      </c>
      <c r="C326" s="102">
        <v>423155745</v>
      </c>
    </row>
    <row r="327" spans="1:3" x14ac:dyDescent="0.25">
      <c r="A327" s="82" t="s">
        <v>8234</v>
      </c>
      <c r="B327" s="83" t="s">
        <v>298</v>
      </c>
      <c r="C327" s="102">
        <v>423155745</v>
      </c>
    </row>
    <row r="328" spans="1:3" x14ac:dyDescent="0.25">
      <c r="A328" s="82" t="s">
        <v>8254</v>
      </c>
      <c r="B328" s="83" t="s">
        <v>298</v>
      </c>
      <c r="C328" s="102">
        <v>423155745</v>
      </c>
    </row>
    <row r="329" spans="1:3" x14ac:dyDescent="0.25">
      <c r="A329" s="82" t="s">
        <v>8204</v>
      </c>
      <c r="B329" s="83" t="s">
        <v>298</v>
      </c>
      <c r="C329" s="102">
        <v>188069220</v>
      </c>
    </row>
    <row r="330" spans="1:3" x14ac:dyDescent="0.25">
      <c r="A330" s="82" t="s">
        <v>8385</v>
      </c>
      <c r="B330" s="83" t="s">
        <v>298</v>
      </c>
      <c r="C330" s="102">
        <v>693665554</v>
      </c>
    </row>
    <row r="331" spans="1:3" x14ac:dyDescent="0.25">
      <c r="A331" s="82" t="s">
        <v>8439</v>
      </c>
      <c r="B331" s="83" t="s">
        <v>298</v>
      </c>
      <c r="C331" s="102">
        <v>632909325.34000003</v>
      </c>
    </row>
    <row r="332" spans="1:3" x14ac:dyDescent="0.25">
      <c r="A332" s="82" t="s">
        <v>8383</v>
      </c>
      <c r="B332" s="83" t="s">
        <v>298</v>
      </c>
      <c r="C332" s="102">
        <v>805520959.51999998</v>
      </c>
    </row>
    <row r="333" spans="1:3" x14ac:dyDescent="0.25">
      <c r="A333" s="82" t="s">
        <v>8377</v>
      </c>
      <c r="B333" s="83" t="s">
        <v>298</v>
      </c>
      <c r="C333" s="102">
        <v>474914276</v>
      </c>
    </row>
    <row r="334" spans="1:3" x14ac:dyDescent="0.25">
      <c r="A334" s="82" t="s">
        <v>8379</v>
      </c>
      <c r="B334" s="83" t="s">
        <v>298</v>
      </c>
      <c r="C334" s="102">
        <v>550809355.30999994</v>
      </c>
    </row>
    <row r="335" spans="1:3" x14ac:dyDescent="0.25">
      <c r="A335" s="82" t="s">
        <v>8373</v>
      </c>
      <c r="B335" s="83" t="s">
        <v>298</v>
      </c>
      <c r="C335" s="102">
        <v>288927389.82999998</v>
      </c>
    </row>
    <row r="336" spans="1:3" x14ac:dyDescent="0.25">
      <c r="A336" s="82" t="s">
        <v>8401</v>
      </c>
      <c r="B336" s="83" t="s">
        <v>298</v>
      </c>
      <c r="C336" s="102">
        <v>174017701.47999999</v>
      </c>
    </row>
    <row r="337" spans="1:3" x14ac:dyDescent="0.25">
      <c r="A337" s="82" t="s">
        <v>8274</v>
      </c>
      <c r="B337" s="83" t="s">
        <v>298</v>
      </c>
      <c r="C337" s="102">
        <v>174017701.47999999</v>
      </c>
    </row>
    <row r="338" spans="1:3" x14ac:dyDescent="0.25">
      <c r="A338" s="82" t="s">
        <v>8327</v>
      </c>
      <c r="B338" s="83" t="s">
        <v>298</v>
      </c>
      <c r="C338" s="102">
        <v>204122763.66</v>
      </c>
    </row>
    <row r="339" spans="1:3" x14ac:dyDescent="0.25">
      <c r="A339" s="82" t="s">
        <v>8421</v>
      </c>
      <c r="B339" s="83" t="s">
        <v>298</v>
      </c>
      <c r="C339" s="102">
        <v>276907675.24000001</v>
      </c>
    </row>
    <row r="340" spans="1:3" x14ac:dyDescent="0.25">
      <c r="A340" s="82" t="s">
        <v>8291</v>
      </c>
      <c r="B340" s="83" t="s">
        <v>298</v>
      </c>
      <c r="C340" s="102">
        <v>276907675.24000001</v>
      </c>
    </row>
    <row r="341" spans="1:3" x14ac:dyDescent="0.25">
      <c r="A341" s="82" t="s">
        <v>8345</v>
      </c>
      <c r="B341" s="83" t="s">
        <v>298</v>
      </c>
      <c r="C341" s="102">
        <v>276907675.24000001</v>
      </c>
    </row>
    <row r="342" spans="1:3" x14ac:dyDescent="0.25">
      <c r="A342" s="82" t="s">
        <v>8248</v>
      </c>
      <c r="B342" s="83" t="s">
        <v>298</v>
      </c>
      <c r="C342" s="102">
        <v>260817522</v>
      </c>
    </row>
    <row r="343" spans="1:3" x14ac:dyDescent="0.25">
      <c r="A343" s="82" t="s">
        <v>8226</v>
      </c>
      <c r="B343" s="83" t="s">
        <v>298</v>
      </c>
      <c r="C343" s="102">
        <v>91817785</v>
      </c>
    </row>
    <row r="344" spans="1:3" x14ac:dyDescent="0.25">
      <c r="A344" s="82" t="s">
        <v>8206</v>
      </c>
      <c r="B344" s="83" t="s">
        <v>298</v>
      </c>
      <c r="C344" s="102">
        <v>299706115.74000001</v>
      </c>
    </row>
    <row r="345" spans="1:3" x14ac:dyDescent="0.25">
      <c r="A345" s="82" t="s">
        <v>8228</v>
      </c>
      <c r="B345" s="83" t="s">
        <v>298</v>
      </c>
      <c r="C345" s="102">
        <v>316948960.86000001</v>
      </c>
    </row>
    <row r="346" spans="1:3" x14ac:dyDescent="0.25">
      <c r="A346" s="82" t="s">
        <v>8250</v>
      </c>
      <c r="B346" s="83" t="s">
        <v>298</v>
      </c>
      <c r="C346" s="102">
        <v>199967742.78999999</v>
      </c>
    </row>
    <row r="347" spans="1:3" x14ac:dyDescent="0.25">
      <c r="A347" s="82" t="s">
        <v>8200</v>
      </c>
      <c r="B347" s="83" t="s">
        <v>298</v>
      </c>
      <c r="C347" s="102">
        <v>179000000</v>
      </c>
    </row>
    <row r="348" spans="1:3" x14ac:dyDescent="0.25">
      <c r="A348" s="82" t="s">
        <v>8222</v>
      </c>
      <c r="B348" s="83" t="s">
        <v>298</v>
      </c>
      <c r="C348" s="102">
        <v>350000000</v>
      </c>
    </row>
    <row r="349" spans="1:3" x14ac:dyDescent="0.25">
      <c r="A349" s="82" t="s">
        <v>8244</v>
      </c>
      <c r="B349" s="83" t="s">
        <v>298</v>
      </c>
      <c r="C349" s="102">
        <v>350000000</v>
      </c>
    </row>
    <row r="350" spans="1:3" x14ac:dyDescent="0.25">
      <c r="A350" s="82" t="s">
        <v>7848</v>
      </c>
      <c r="B350" s="83" t="s">
        <v>298</v>
      </c>
      <c r="C350" s="102">
        <v>350000000</v>
      </c>
    </row>
    <row r="351" spans="1:3" x14ac:dyDescent="0.25">
      <c r="A351" s="82" t="s">
        <v>8236</v>
      </c>
      <c r="B351" s="83" t="s">
        <v>298</v>
      </c>
      <c r="C351" s="102">
        <v>3203850496</v>
      </c>
    </row>
    <row r="352" spans="1:3" x14ac:dyDescent="0.25">
      <c r="A352" s="82" t="s">
        <v>8256</v>
      </c>
      <c r="B352" s="83" t="s">
        <v>298</v>
      </c>
      <c r="C352" s="102">
        <v>3003609840</v>
      </c>
    </row>
    <row r="353" spans="1:3" x14ac:dyDescent="0.25">
      <c r="A353" s="82" t="s">
        <v>8214</v>
      </c>
      <c r="B353" s="83" t="s">
        <v>298</v>
      </c>
      <c r="C353" s="102">
        <v>3003609840</v>
      </c>
    </row>
    <row r="354" spans="1:3" x14ac:dyDescent="0.25">
      <c r="A354" s="82" t="s">
        <v>8216</v>
      </c>
      <c r="B354" s="83" t="s">
        <v>298</v>
      </c>
      <c r="C354" s="102">
        <v>2987582400</v>
      </c>
    </row>
    <row r="355" spans="1:3" x14ac:dyDescent="0.25">
      <c r="A355" s="82" t="s">
        <v>8238</v>
      </c>
      <c r="B355" s="83" t="s">
        <v>298</v>
      </c>
      <c r="C355" s="102">
        <v>2987582400</v>
      </c>
    </row>
    <row r="356" spans="1:3" x14ac:dyDescent="0.25">
      <c r="A356" s="82" t="s">
        <v>8258</v>
      </c>
      <c r="B356" s="83" t="s">
        <v>298</v>
      </c>
      <c r="C356" s="102">
        <v>3186754560</v>
      </c>
    </row>
    <row r="357" spans="1:3" x14ac:dyDescent="0.25">
      <c r="A357" s="82" t="s">
        <v>8391</v>
      </c>
      <c r="B357" s="83" t="s">
        <v>298</v>
      </c>
      <c r="C357" s="102">
        <v>369524953.66000003</v>
      </c>
    </row>
    <row r="358" spans="1:3" x14ac:dyDescent="0.25">
      <c r="A358" s="82" t="s">
        <v>8268</v>
      </c>
      <c r="B358" s="83" t="s">
        <v>298</v>
      </c>
      <c r="C358" s="102">
        <v>215837939.22</v>
      </c>
    </row>
    <row r="359" spans="1:3" x14ac:dyDescent="0.25">
      <c r="A359" s="82" t="s">
        <v>8341</v>
      </c>
      <c r="B359" s="83" t="s">
        <v>298</v>
      </c>
      <c r="C359" s="102">
        <v>325057137.07999998</v>
      </c>
    </row>
    <row r="360" spans="1:3" x14ac:dyDescent="0.25">
      <c r="A360" s="82" t="s">
        <v>8397</v>
      </c>
      <c r="B360" s="83" t="s">
        <v>298</v>
      </c>
      <c r="C360" s="102">
        <v>325057137.07999998</v>
      </c>
    </row>
    <row r="361" spans="1:3" x14ac:dyDescent="0.25">
      <c r="A361" s="82" t="s">
        <v>8270</v>
      </c>
      <c r="B361" s="83" t="s">
        <v>298</v>
      </c>
      <c r="C361" s="102">
        <v>325057137.07999998</v>
      </c>
    </row>
    <row r="362" spans="1:3" x14ac:dyDescent="0.25">
      <c r="A362" s="82" t="s">
        <v>8343</v>
      </c>
      <c r="B362" s="83" t="s">
        <v>298</v>
      </c>
      <c r="C362" s="102">
        <v>325057137.07999998</v>
      </c>
    </row>
    <row r="363" spans="1:3" x14ac:dyDescent="0.25">
      <c r="A363" s="82" t="s">
        <v>8399</v>
      </c>
      <c r="B363" s="83" t="s">
        <v>298</v>
      </c>
      <c r="C363" s="102">
        <v>324016954.60000002</v>
      </c>
    </row>
    <row r="364" spans="1:3" x14ac:dyDescent="0.25">
      <c r="A364" s="82" t="s">
        <v>8272</v>
      </c>
      <c r="B364" s="83" t="s">
        <v>298</v>
      </c>
      <c r="C364" s="102">
        <v>325057137.07999998</v>
      </c>
    </row>
    <row r="365" spans="1:3" x14ac:dyDescent="0.25">
      <c r="A365" s="82" t="s">
        <v>8264</v>
      </c>
      <c r="B365" s="83" t="s">
        <v>298</v>
      </c>
      <c r="C365" s="102">
        <v>450969348.38</v>
      </c>
    </row>
    <row r="366" spans="1:3" x14ac:dyDescent="0.25">
      <c r="A366" s="82" t="s">
        <v>8317</v>
      </c>
      <c r="B366" s="83" t="s">
        <v>298</v>
      </c>
      <c r="C366" s="102">
        <v>69737528.099999994</v>
      </c>
    </row>
    <row r="367" spans="1:3" x14ac:dyDescent="0.25">
      <c r="A367" s="82" t="s">
        <v>8325</v>
      </c>
      <c r="B367" s="83" t="s">
        <v>298</v>
      </c>
      <c r="C367" s="102">
        <v>353336809.04000002</v>
      </c>
    </row>
    <row r="368" spans="1:3" x14ac:dyDescent="0.25">
      <c r="A368" s="82" t="s">
        <v>8381</v>
      </c>
      <c r="B368" s="83" t="s">
        <v>298</v>
      </c>
      <c r="C368" s="102">
        <v>381231820.27999997</v>
      </c>
    </row>
    <row r="369" spans="1:3" x14ac:dyDescent="0.25">
      <c r="A369" s="82" t="s">
        <v>8437</v>
      </c>
      <c r="B369" s="83" t="s">
        <v>298</v>
      </c>
      <c r="C369" s="102">
        <v>300831611.81</v>
      </c>
    </row>
    <row r="370" spans="1:3" x14ac:dyDescent="0.25">
      <c r="A370" s="82" t="s">
        <v>8307</v>
      </c>
      <c r="B370" s="83" t="s">
        <v>298</v>
      </c>
      <c r="C370" s="102">
        <v>300831611.81</v>
      </c>
    </row>
    <row r="371" spans="1:3" x14ac:dyDescent="0.25">
      <c r="A371" s="82" t="s">
        <v>8361</v>
      </c>
      <c r="B371" s="83" t="s">
        <v>298</v>
      </c>
      <c r="C371" s="102">
        <v>300831611.81</v>
      </c>
    </row>
    <row r="372" spans="1:3" x14ac:dyDescent="0.25">
      <c r="A372" s="82" t="s">
        <v>8417</v>
      </c>
      <c r="B372" s="83" t="s">
        <v>298</v>
      </c>
      <c r="C372" s="102">
        <v>360997934.77999997</v>
      </c>
    </row>
    <row r="373" spans="1:3" x14ac:dyDescent="0.25">
      <c r="A373" s="82" t="s">
        <v>8287</v>
      </c>
      <c r="B373" s="83" t="s">
        <v>298</v>
      </c>
      <c r="C373" s="102">
        <v>360997934.77999997</v>
      </c>
    </row>
    <row r="374" spans="1:3" x14ac:dyDescent="0.25">
      <c r="A374" s="82" t="s">
        <v>5595</v>
      </c>
      <c r="B374" s="83" t="s">
        <v>298</v>
      </c>
      <c r="C374" s="102">
        <v>24064720000</v>
      </c>
    </row>
    <row r="375" spans="1:3" x14ac:dyDescent="0.25">
      <c r="A375" s="82" t="s">
        <v>8431</v>
      </c>
      <c r="B375" s="83" t="s">
        <v>298</v>
      </c>
      <c r="C375" s="102">
        <v>314646214</v>
      </c>
    </row>
    <row r="376" spans="1:3" x14ac:dyDescent="0.25">
      <c r="A376" s="82" t="s">
        <v>8303</v>
      </c>
      <c r="B376" s="83" t="s">
        <v>298</v>
      </c>
      <c r="C376" s="102">
        <v>371619438.60000002</v>
      </c>
    </row>
    <row r="377" spans="1:3" x14ac:dyDescent="0.25">
      <c r="A377" s="82" t="s">
        <v>8357</v>
      </c>
      <c r="B377" s="83" t="s">
        <v>298</v>
      </c>
      <c r="C377" s="102">
        <v>371619438.60000002</v>
      </c>
    </row>
    <row r="378" spans="1:3" x14ac:dyDescent="0.25">
      <c r="A378" s="82" t="s">
        <v>8413</v>
      </c>
      <c r="B378" s="83" t="s">
        <v>298</v>
      </c>
      <c r="C378" s="102">
        <v>371619438.60000002</v>
      </c>
    </row>
    <row r="379" spans="1:3" x14ac:dyDescent="0.25">
      <c r="A379" s="82" t="s">
        <v>8305</v>
      </c>
      <c r="B379" s="83" t="s">
        <v>298</v>
      </c>
      <c r="C379" s="102">
        <v>371619438.60000002</v>
      </c>
    </row>
    <row r="380" spans="1:3" x14ac:dyDescent="0.25">
      <c r="A380" s="82" t="s">
        <v>8359</v>
      </c>
      <c r="B380" s="83" t="s">
        <v>298</v>
      </c>
      <c r="C380" s="102">
        <v>371619438.60000002</v>
      </c>
    </row>
    <row r="381" spans="1:3" x14ac:dyDescent="0.25">
      <c r="A381" s="82" t="s">
        <v>8415</v>
      </c>
      <c r="B381" s="83" t="s">
        <v>298</v>
      </c>
      <c r="C381" s="102">
        <v>371619438.60000002</v>
      </c>
    </row>
    <row r="382" spans="1:3" x14ac:dyDescent="0.25">
      <c r="A382" s="82" t="s">
        <v>8285</v>
      </c>
      <c r="B382" s="83" t="s">
        <v>298</v>
      </c>
      <c r="C382" s="102">
        <v>371619438.60000002</v>
      </c>
    </row>
    <row r="383" spans="1:3" x14ac:dyDescent="0.25">
      <c r="A383" s="82" t="s">
        <v>8339</v>
      </c>
      <c r="B383" s="83" t="s">
        <v>298</v>
      </c>
      <c r="C383" s="102">
        <v>371619438.60000002</v>
      </c>
    </row>
    <row r="384" spans="1:3" x14ac:dyDescent="0.25">
      <c r="A384" s="82" t="s">
        <v>8395</v>
      </c>
      <c r="B384" s="83" t="s">
        <v>298</v>
      </c>
      <c r="C384" s="102">
        <v>428592663.19999999</v>
      </c>
    </row>
    <row r="385" spans="1:3" x14ac:dyDescent="0.25">
      <c r="A385" s="82" t="s">
        <v>5596</v>
      </c>
      <c r="B385" s="83" t="s">
        <v>298</v>
      </c>
      <c r="C385" s="102">
        <v>24064720000</v>
      </c>
    </row>
    <row r="386" spans="1:3" x14ac:dyDescent="0.25">
      <c r="A386" s="82" t="s">
        <v>8301</v>
      </c>
      <c r="B386" s="83" t="s">
        <v>298</v>
      </c>
      <c r="C386" s="102">
        <v>371619438.60000002</v>
      </c>
    </row>
    <row r="387" spans="1:3" x14ac:dyDescent="0.25">
      <c r="A387" s="82" t="s">
        <v>8355</v>
      </c>
      <c r="B387" s="83" t="s">
        <v>298</v>
      </c>
      <c r="C387" s="102">
        <v>371619438.60000002</v>
      </c>
    </row>
    <row r="388" spans="1:3" x14ac:dyDescent="0.25">
      <c r="A388" s="82" t="s">
        <v>8411</v>
      </c>
      <c r="B388" s="83" t="s">
        <v>298</v>
      </c>
      <c r="C388" s="102">
        <v>371619438.60000002</v>
      </c>
    </row>
    <row r="389" spans="1:3" x14ac:dyDescent="0.25">
      <c r="A389" s="82" t="s">
        <v>8283</v>
      </c>
      <c r="B389" s="83" t="s">
        <v>298</v>
      </c>
      <c r="C389" s="102">
        <v>371619438.60000002</v>
      </c>
    </row>
    <row r="390" spans="1:3" x14ac:dyDescent="0.25">
      <c r="A390" s="82" t="s">
        <v>8337</v>
      </c>
      <c r="B390" s="83" t="s">
        <v>298</v>
      </c>
      <c r="C390" s="102">
        <v>371619438.60000002</v>
      </c>
    </row>
    <row r="391" spans="1:3" x14ac:dyDescent="0.25">
      <c r="A391" s="82" t="s">
        <v>8393</v>
      </c>
      <c r="B391" s="83" t="s">
        <v>298</v>
      </c>
      <c r="C391" s="102">
        <v>371619438.60000002</v>
      </c>
    </row>
    <row r="392" spans="1:3" x14ac:dyDescent="0.25">
      <c r="A392" s="82" t="s">
        <v>8266</v>
      </c>
      <c r="B392" s="83" t="s">
        <v>298</v>
      </c>
      <c r="C392" s="102">
        <v>371619438.60000002</v>
      </c>
    </row>
    <row r="393" spans="1:3" x14ac:dyDescent="0.25">
      <c r="A393" s="82" t="s">
        <v>8319</v>
      </c>
      <c r="B393" s="83" t="s">
        <v>298</v>
      </c>
      <c r="C393" s="102">
        <v>371619438.60000002</v>
      </c>
    </row>
    <row r="394" spans="1:3" x14ac:dyDescent="0.25">
      <c r="A394" s="82" t="s">
        <v>8375</v>
      </c>
      <c r="B394" s="83" t="s">
        <v>298</v>
      </c>
      <c r="C394" s="102">
        <v>371619438.60000002</v>
      </c>
    </row>
    <row r="395" spans="1:3" x14ac:dyDescent="0.25">
      <c r="A395" s="82" t="s">
        <v>8433</v>
      </c>
      <c r="B395" s="83" t="s">
        <v>298</v>
      </c>
      <c r="C395" s="102">
        <v>371619438.60000002</v>
      </c>
    </row>
    <row r="396" spans="1:3" x14ac:dyDescent="0.25">
      <c r="A396" s="82" t="s">
        <v>8389</v>
      </c>
      <c r="B396" s="83" t="s">
        <v>298</v>
      </c>
      <c r="C396" s="102">
        <v>185686882.74000001</v>
      </c>
    </row>
    <row r="397" spans="1:3" x14ac:dyDescent="0.25">
      <c r="A397" s="82" t="s">
        <v>8281</v>
      </c>
      <c r="B397" s="83" t="s">
        <v>298</v>
      </c>
      <c r="C397" s="102">
        <v>185686882.74000001</v>
      </c>
    </row>
    <row r="398" spans="1:3" x14ac:dyDescent="0.25">
      <c r="A398" s="82" t="s">
        <v>8335</v>
      </c>
      <c r="B398" s="83" t="s">
        <v>298</v>
      </c>
      <c r="C398" s="102">
        <v>185686882.74000001</v>
      </c>
    </row>
    <row r="399" spans="1:3" x14ac:dyDescent="0.25">
      <c r="A399" s="82" t="s">
        <v>8371</v>
      </c>
      <c r="B399" s="83" t="s">
        <v>298</v>
      </c>
      <c r="C399" s="102">
        <v>307620443.19</v>
      </c>
    </row>
    <row r="400" spans="1:3" x14ac:dyDescent="0.25">
      <c r="A400" s="82" t="s">
        <v>8429</v>
      </c>
      <c r="B400" s="83" t="s">
        <v>298</v>
      </c>
      <c r="C400" s="102">
        <v>307620443.19</v>
      </c>
    </row>
    <row r="401" spans="1:3" x14ac:dyDescent="0.25">
      <c r="A401" s="82" t="s">
        <v>8299</v>
      </c>
      <c r="B401" s="83" t="s">
        <v>298</v>
      </c>
      <c r="C401" s="102">
        <v>307620443.19</v>
      </c>
    </row>
    <row r="402" spans="1:3" x14ac:dyDescent="0.25">
      <c r="A402" s="82" t="s">
        <v>8353</v>
      </c>
      <c r="B402" s="83" t="s">
        <v>298</v>
      </c>
      <c r="C402" s="102">
        <v>307620443.19</v>
      </c>
    </row>
    <row r="403" spans="1:3" x14ac:dyDescent="0.25">
      <c r="A403" s="82" t="s">
        <v>8409</v>
      </c>
      <c r="B403" s="83" t="s">
        <v>298</v>
      </c>
      <c r="C403" s="102">
        <v>307620443.19</v>
      </c>
    </row>
    <row r="404" spans="1:3" x14ac:dyDescent="0.25">
      <c r="A404" s="82" t="s">
        <v>7863</v>
      </c>
      <c r="B404" s="83" t="s">
        <v>298</v>
      </c>
      <c r="C404" s="102">
        <v>307620443.19</v>
      </c>
    </row>
    <row r="405" spans="1:3" x14ac:dyDescent="0.25">
      <c r="A405" s="82" t="s">
        <v>8333</v>
      </c>
      <c r="B405" s="83" t="s">
        <v>298</v>
      </c>
      <c r="C405" s="102">
        <v>207582274.72</v>
      </c>
    </row>
    <row r="406" spans="1:3" x14ac:dyDescent="0.25">
      <c r="A406" s="82" t="s">
        <v>5173</v>
      </c>
      <c r="B406" s="83" t="s">
        <v>239</v>
      </c>
      <c r="C406" s="102">
        <v>456025295.86000001</v>
      </c>
    </row>
    <row r="407" spans="1:3" x14ac:dyDescent="0.25">
      <c r="A407" s="82" t="s">
        <v>2922</v>
      </c>
      <c r="B407" s="83" t="s">
        <v>239</v>
      </c>
      <c r="C407" s="102">
        <v>45000000</v>
      </c>
    </row>
    <row r="408" spans="1:3" x14ac:dyDescent="0.25">
      <c r="A408" s="82" t="s">
        <v>3932</v>
      </c>
      <c r="B408" s="83" t="s">
        <v>239</v>
      </c>
      <c r="C408" s="102">
        <v>27142717.16</v>
      </c>
    </row>
    <row r="409" spans="1:3" x14ac:dyDescent="0.25">
      <c r="A409" s="82" t="s">
        <v>6778</v>
      </c>
      <c r="B409" s="83" t="s">
        <v>239</v>
      </c>
      <c r="C409" s="102">
        <v>2857282.84</v>
      </c>
    </row>
    <row r="410" spans="1:3" x14ac:dyDescent="0.25">
      <c r="A410" s="82" t="s">
        <v>2939</v>
      </c>
      <c r="B410" s="83" t="s">
        <v>296</v>
      </c>
      <c r="C410" s="102">
        <v>387405287.64999998</v>
      </c>
    </row>
    <row r="411" spans="1:3" x14ac:dyDescent="0.25">
      <c r="A411" s="82" t="s">
        <v>1453</v>
      </c>
      <c r="B411" s="83" t="s">
        <v>296</v>
      </c>
      <c r="C411" s="102">
        <v>108989685.19</v>
      </c>
    </row>
    <row r="412" spans="1:3" x14ac:dyDescent="0.25">
      <c r="A412" s="82" t="s">
        <v>474</v>
      </c>
      <c r="B412" s="83" t="s">
        <v>298</v>
      </c>
      <c r="C412" s="102">
        <v>1804854000</v>
      </c>
    </row>
    <row r="413" spans="1:3" x14ac:dyDescent="0.25">
      <c r="A413" s="82" t="s">
        <v>1284</v>
      </c>
      <c r="B413" s="83" t="s">
        <v>298</v>
      </c>
      <c r="C413" s="102">
        <v>561132.72</v>
      </c>
    </row>
    <row r="414" spans="1:3" x14ac:dyDescent="0.25">
      <c r="A414" s="82" t="s">
        <v>1328</v>
      </c>
      <c r="B414" s="83" t="s">
        <v>298</v>
      </c>
      <c r="C414" s="102">
        <v>575423.55000000005</v>
      </c>
    </row>
    <row r="415" spans="1:3" x14ac:dyDescent="0.25">
      <c r="A415" s="82" t="s">
        <v>1273</v>
      </c>
      <c r="B415" s="83" t="s">
        <v>298</v>
      </c>
      <c r="C415" s="102">
        <v>708000.31</v>
      </c>
    </row>
    <row r="416" spans="1:3" x14ac:dyDescent="0.25">
      <c r="A416" s="82" t="s">
        <v>1327</v>
      </c>
      <c r="B416" s="83" t="s">
        <v>298</v>
      </c>
      <c r="C416" s="102">
        <v>337425.88</v>
      </c>
    </row>
    <row r="417" spans="1:3" x14ac:dyDescent="0.25">
      <c r="A417" s="82" t="s">
        <v>1347</v>
      </c>
      <c r="B417" s="83" t="s">
        <v>298</v>
      </c>
      <c r="C417" s="102">
        <v>266808.56</v>
      </c>
    </row>
    <row r="418" spans="1:3" x14ac:dyDescent="0.25">
      <c r="A418" s="82" t="s">
        <v>1398</v>
      </c>
      <c r="B418" s="83" t="s">
        <v>298</v>
      </c>
      <c r="C418" s="102">
        <v>216242.57</v>
      </c>
    </row>
    <row r="419" spans="1:3" x14ac:dyDescent="0.25">
      <c r="A419" s="82" t="s">
        <v>1700</v>
      </c>
      <c r="B419" s="83" t="s">
        <v>298</v>
      </c>
      <c r="C419" s="102">
        <v>661324.64</v>
      </c>
    </row>
    <row r="420" spans="1:3" x14ac:dyDescent="0.25">
      <c r="A420" s="82" t="s">
        <v>1272</v>
      </c>
      <c r="B420" s="83" t="s">
        <v>298</v>
      </c>
      <c r="C420" s="102">
        <v>1420647.51</v>
      </c>
    </row>
    <row r="421" spans="1:3" x14ac:dyDescent="0.25">
      <c r="A421" s="82" t="s">
        <v>1264</v>
      </c>
      <c r="B421" s="83" t="s">
        <v>298</v>
      </c>
      <c r="C421" s="102">
        <v>1021418.02</v>
      </c>
    </row>
    <row r="422" spans="1:3" x14ac:dyDescent="0.25">
      <c r="A422" s="82" t="s">
        <v>1624</v>
      </c>
      <c r="B422" s="83" t="s">
        <v>298</v>
      </c>
      <c r="C422" s="102">
        <v>3486336</v>
      </c>
    </row>
    <row r="423" spans="1:3" x14ac:dyDescent="0.25">
      <c r="A423" s="82" t="s">
        <v>1641</v>
      </c>
      <c r="B423" s="83" t="s">
        <v>298</v>
      </c>
      <c r="C423" s="102">
        <v>1718378.53</v>
      </c>
    </row>
    <row r="424" spans="1:3" x14ac:dyDescent="0.25">
      <c r="A424" s="82" t="s">
        <v>1696</v>
      </c>
      <c r="B424" s="83" t="s">
        <v>298</v>
      </c>
      <c r="C424" s="102">
        <v>538726.07999999996</v>
      </c>
    </row>
    <row r="425" spans="1:3" x14ac:dyDescent="0.25">
      <c r="A425" s="82" t="s">
        <v>2488</v>
      </c>
      <c r="B425" s="83" t="s">
        <v>298</v>
      </c>
      <c r="C425" s="102">
        <v>819404.78</v>
      </c>
    </row>
    <row r="426" spans="1:3" x14ac:dyDescent="0.25">
      <c r="A426" s="82" t="s">
        <v>1614</v>
      </c>
      <c r="B426" s="83" t="s">
        <v>298</v>
      </c>
      <c r="C426" s="102">
        <v>2428424.2000000002</v>
      </c>
    </row>
    <row r="427" spans="1:3" x14ac:dyDescent="0.25">
      <c r="A427" s="82" t="s">
        <v>1623</v>
      </c>
      <c r="B427" s="83" t="s">
        <v>298</v>
      </c>
      <c r="C427" s="102">
        <v>1597405.32</v>
      </c>
    </row>
    <row r="428" spans="1:3" x14ac:dyDescent="0.25">
      <c r="A428" s="82" t="s">
        <v>5683</v>
      </c>
      <c r="B428" s="83" t="s">
        <v>298</v>
      </c>
      <c r="C428" s="102">
        <v>107137800</v>
      </c>
    </row>
    <row r="429" spans="1:3" x14ac:dyDescent="0.25">
      <c r="A429" s="82" t="s">
        <v>7031</v>
      </c>
      <c r="B429" s="83" t="s">
        <v>298</v>
      </c>
      <c r="C429" s="102">
        <v>31000000</v>
      </c>
    </row>
    <row r="430" spans="1:3" x14ac:dyDescent="0.25">
      <c r="A430" s="82" t="s">
        <v>6448</v>
      </c>
      <c r="B430" s="83" t="s">
        <v>298</v>
      </c>
      <c r="C430" s="102">
        <v>1735000</v>
      </c>
    </row>
    <row r="431" spans="1:3" x14ac:dyDescent="0.25">
      <c r="A431" s="82" t="s">
        <v>1333</v>
      </c>
      <c r="B431" s="83" t="s">
        <v>298</v>
      </c>
      <c r="C431" s="102">
        <v>145000000</v>
      </c>
    </row>
    <row r="432" spans="1:3" x14ac:dyDescent="0.25">
      <c r="A432" s="82" t="s">
        <v>7176</v>
      </c>
      <c r="B432" s="83" t="s">
        <v>298</v>
      </c>
      <c r="C432" s="102">
        <v>3248651.81</v>
      </c>
    </row>
    <row r="433" spans="1:3" x14ac:dyDescent="0.25">
      <c r="A433" s="82" t="s">
        <v>5810</v>
      </c>
      <c r="B433" s="83" t="s">
        <v>298</v>
      </c>
      <c r="C433" s="102">
        <v>7505019.2000000002</v>
      </c>
    </row>
    <row r="434" spans="1:3" x14ac:dyDescent="0.25">
      <c r="A434" s="82" t="s">
        <v>5820</v>
      </c>
      <c r="B434" s="83" t="s">
        <v>298</v>
      </c>
      <c r="C434" s="102">
        <v>6355338.4400000004</v>
      </c>
    </row>
    <row r="435" spans="1:3" x14ac:dyDescent="0.25">
      <c r="A435" s="82" t="s">
        <v>5804</v>
      </c>
      <c r="B435" s="83" t="s">
        <v>298</v>
      </c>
      <c r="C435" s="102">
        <v>3317724.05</v>
      </c>
    </row>
    <row r="436" spans="1:3" x14ac:dyDescent="0.25">
      <c r="A436" s="82" t="s">
        <v>5812</v>
      </c>
      <c r="B436" s="83" t="s">
        <v>298</v>
      </c>
      <c r="C436" s="102">
        <v>5900000</v>
      </c>
    </row>
    <row r="437" spans="1:3" x14ac:dyDescent="0.25">
      <c r="A437" s="82" t="s">
        <v>7178</v>
      </c>
      <c r="B437" s="83" t="s">
        <v>298</v>
      </c>
      <c r="C437" s="102">
        <v>1712500</v>
      </c>
    </row>
    <row r="438" spans="1:3" x14ac:dyDescent="0.25">
      <c r="A438" s="82" t="s">
        <v>6452</v>
      </c>
      <c r="B438" s="83" t="s">
        <v>298</v>
      </c>
      <c r="C438" s="102">
        <v>4700000</v>
      </c>
    </row>
    <row r="439" spans="1:3" x14ac:dyDescent="0.25">
      <c r="A439" s="82" t="s">
        <v>6454</v>
      </c>
      <c r="B439" s="83" t="s">
        <v>298</v>
      </c>
      <c r="C439" s="102">
        <v>1012531.92</v>
      </c>
    </row>
    <row r="440" spans="1:3" x14ac:dyDescent="0.25">
      <c r="A440" s="82" t="s">
        <v>7182</v>
      </c>
      <c r="B440" s="83" t="s">
        <v>298</v>
      </c>
      <c r="C440" s="102">
        <v>3000000</v>
      </c>
    </row>
    <row r="441" spans="1:3" x14ac:dyDescent="0.25">
      <c r="A441" s="82" t="s">
        <v>7962</v>
      </c>
      <c r="B441" s="83" t="s">
        <v>298</v>
      </c>
      <c r="C441" s="102">
        <v>4408848.3</v>
      </c>
    </row>
    <row r="442" spans="1:3" x14ac:dyDescent="0.25">
      <c r="A442" s="82" t="s">
        <v>7950</v>
      </c>
      <c r="B442" s="83" t="s">
        <v>298</v>
      </c>
      <c r="C442" s="102">
        <v>2000000</v>
      </c>
    </row>
    <row r="443" spans="1:3" x14ac:dyDescent="0.25">
      <c r="A443" s="82" t="s">
        <v>1225</v>
      </c>
      <c r="B443" s="83" t="s">
        <v>298</v>
      </c>
      <c r="C443" s="102">
        <v>75000000</v>
      </c>
    </row>
    <row r="444" spans="1:3" x14ac:dyDescent="0.25">
      <c r="A444" s="82" t="s">
        <v>3154</v>
      </c>
      <c r="B444" s="83" t="s">
        <v>298</v>
      </c>
      <c r="C444" s="102">
        <v>1514570.88</v>
      </c>
    </row>
    <row r="445" spans="1:3" x14ac:dyDescent="0.25">
      <c r="A445" s="82" t="s">
        <v>3317</v>
      </c>
      <c r="B445" s="83" t="s">
        <v>298</v>
      </c>
      <c r="C445" s="102">
        <v>4181620.95</v>
      </c>
    </row>
    <row r="446" spans="1:3" x14ac:dyDescent="0.25">
      <c r="A446" s="82" t="s">
        <v>7958</v>
      </c>
      <c r="B446" s="83" t="s">
        <v>298</v>
      </c>
      <c r="C446" s="102">
        <v>4430075</v>
      </c>
    </row>
    <row r="447" spans="1:3" x14ac:dyDescent="0.25">
      <c r="A447" s="82" t="s">
        <v>3152</v>
      </c>
      <c r="B447" s="83" t="s">
        <v>298</v>
      </c>
      <c r="C447" s="102">
        <v>2100000</v>
      </c>
    </row>
    <row r="448" spans="1:3" x14ac:dyDescent="0.25">
      <c r="A448" s="82" t="s">
        <v>3315</v>
      </c>
      <c r="B448" s="83" t="s">
        <v>298</v>
      </c>
      <c r="C448" s="102">
        <v>10473464.810000001</v>
      </c>
    </row>
    <row r="449" spans="1:3" x14ac:dyDescent="0.25">
      <c r="A449" s="82" t="s">
        <v>2373</v>
      </c>
      <c r="B449" s="83" t="s">
        <v>298</v>
      </c>
      <c r="C449" s="102">
        <v>9385429.1199999992</v>
      </c>
    </row>
    <row r="450" spans="1:3" x14ac:dyDescent="0.25">
      <c r="A450" s="82" t="s">
        <v>1482</v>
      </c>
      <c r="B450" s="83" t="s">
        <v>298</v>
      </c>
      <c r="C450" s="102">
        <v>228000000</v>
      </c>
    </row>
    <row r="451" spans="1:3" x14ac:dyDescent="0.25">
      <c r="A451" s="82" t="s">
        <v>3875</v>
      </c>
      <c r="B451" s="83" t="s">
        <v>298</v>
      </c>
      <c r="C451" s="102">
        <v>8000000</v>
      </c>
    </row>
    <row r="452" spans="1:3" x14ac:dyDescent="0.25">
      <c r="A452" s="82" t="s">
        <v>3873</v>
      </c>
      <c r="B452" s="83" t="s">
        <v>298</v>
      </c>
      <c r="C452" s="102">
        <v>61500000</v>
      </c>
    </row>
    <row r="453" spans="1:3" x14ac:dyDescent="0.25">
      <c r="A453" s="82" t="s">
        <v>6456</v>
      </c>
      <c r="B453" s="83" t="s">
        <v>298</v>
      </c>
      <c r="C453" s="102">
        <v>4415972.6900000004</v>
      </c>
    </row>
    <row r="454" spans="1:3" x14ac:dyDescent="0.25">
      <c r="A454" s="82" t="s">
        <v>7180</v>
      </c>
      <c r="B454" s="83" t="s">
        <v>298</v>
      </c>
      <c r="C454" s="102">
        <v>329731.5</v>
      </c>
    </row>
    <row r="455" spans="1:3" x14ac:dyDescent="0.25">
      <c r="A455" s="82" t="s">
        <v>7184</v>
      </c>
      <c r="B455" s="83" t="s">
        <v>298</v>
      </c>
      <c r="C455" s="102">
        <v>1867704.28</v>
      </c>
    </row>
    <row r="456" spans="1:3" x14ac:dyDescent="0.25">
      <c r="A456" s="82" t="s">
        <v>7194</v>
      </c>
      <c r="B456" s="83" t="s">
        <v>298</v>
      </c>
      <c r="C456" s="102">
        <v>42149862.520000003</v>
      </c>
    </row>
    <row r="457" spans="1:3" x14ac:dyDescent="0.25">
      <c r="A457" s="82" t="s">
        <v>7952</v>
      </c>
      <c r="B457" s="83" t="s">
        <v>298</v>
      </c>
      <c r="C457" s="102">
        <v>1701992.26</v>
      </c>
    </row>
    <row r="458" spans="1:3" x14ac:dyDescent="0.25">
      <c r="A458" s="82" t="s">
        <v>7186</v>
      </c>
      <c r="B458" s="83" t="s">
        <v>298</v>
      </c>
      <c r="C458" s="102">
        <v>1000000</v>
      </c>
    </row>
    <row r="459" spans="1:3" x14ac:dyDescent="0.25">
      <c r="A459" s="82" t="s">
        <v>7373</v>
      </c>
      <c r="B459" s="83" t="s">
        <v>298</v>
      </c>
      <c r="C459" s="102">
        <v>10039969.1</v>
      </c>
    </row>
    <row r="460" spans="1:3" x14ac:dyDescent="0.25">
      <c r="A460" s="82" t="s">
        <v>7954</v>
      </c>
      <c r="B460" s="83" t="s">
        <v>298</v>
      </c>
      <c r="C460" s="102">
        <v>1816351.54</v>
      </c>
    </row>
    <row r="461" spans="1:3" x14ac:dyDescent="0.25">
      <c r="A461" s="82" t="s">
        <v>7956</v>
      </c>
      <c r="B461" s="83" t="s">
        <v>298</v>
      </c>
      <c r="C461" s="102">
        <v>4425183.75</v>
      </c>
    </row>
    <row r="462" spans="1:3" x14ac:dyDescent="0.25">
      <c r="A462" s="82" t="s">
        <v>4802</v>
      </c>
      <c r="B462" s="83" t="s">
        <v>298</v>
      </c>
      <c r="C462" s="102">
        <v>265333543.30000001</v>
      </c>
    </row>
    <row r="463" spans="1:3" x14ac:dyDescent="0.25">
      <c r="A463" s="82" t="s">
        <v>4798</v>
      </c>
      <c r="B463" s="83" t="s">
        <v>298</v>
      </c>
      <c r="C463" s="102">
        <v>143291386.61000001</v>
      </c>
    </row>
    <row r="464" spans="1:3" x14ac:dyDescent="0.25">
      <c r="A464" s="82" t="s">
        <v>4800</v>
      </c>
      <c r="B464" s="83" t="s">
        <v>298</v>
      </c>
      <c r="C464" s="102">
        <v>1003226481</v>
      </c>
    </row>
    <row r="465" spans="1:3" x14ac:dyDescent="0.25">
      <c r="A465" s="82" t="s">
        <v>4816</v>
      </c>
      <c r="B465" s="83" t="s">
        <v>298</v>
      </c>
      <c r="C465" s="102">
        <v>149784503.58000001</v>
      </c>
    </row>
    <row r="466" spans="1:3" x14ac:dyDescent="0.25">
      <c r="A466" s="82" t="s">
        <v>4804</v>
      </c>
      <c r="B466" s="83" t="s">
        <v>298</v>
      </c>
      <c r="C466" s="102">
        <v>299979634.76999998</v>
      </c>
    </row>
    <row r="467" spans="1:3" x14ac:dyDescent="0.25">
      <c r="A467" s="82" t="s">
        <v>4818</v>
      </c>
      <c r="B467" s="83" t="s">
        <v>298</v>
      </c>
      <c r="C467" s="102">
        <v>50580140.5</v>
      </c>
    </row>
    <row r="468" spans="1:3" x14ac:dyDescent="0.25">
      <c r="A468" s="82" t="s">
        <v>4806</v>
      </c>
      <c r="B468" s="83" t="s">
        <v>298</v>
      </c>
      <c r="C468" s="102">
        <v>480028085</v>
      </c>
    </row>
    <row r="469" spans="1:3" x14ac:dyDescent="0.25">
      <c r="A469" s="82" t="s">
        <v>4808</v>
      </c>
      <c r="B469" s="83" t="s">
        <v>298</v>
      </c>
      <c r="C469" s="102">
        <v>267346249.52000001</v>
      </c>
    </row>
    <row r="470" spans="1:3" x14ac:dyDescent="0.25">
      <c r="A470" s="82" t="s">
        <v>4810</v>
      </c>
      <c r="B470" s="83" t="s">
        <v>298</v>
      </c>
      <c r="C470" s="102">
        <v>327559806.89999998</v>
      </c>
    </row>
    <row r="471" spans="1:3" x14ac:dyDescent="0.25">
      <c r="A471" s="82" t="s">
        <v>4796</v>
      </c>
      <c r="B471" s="83" t="s">
        <v>298</v>
      </c>
      <c r="C471" s="102">
        <v>288900000</v>
      </c>
    </row>
    <row r="472" spans="1:3" x14ac:dyDescent="0.25">
      <c r="A472" s="82" t="s">
        <v>4812</v>
      </c>
      <c r="B472" s="83" t="s">
        <v>298</v>
      </c>
      <c r="C472" s="102">
        <v>2761478.51</v>
      </c>
    </row>
    <row r="473" spans="1:3" x14ac:dyDescent="0.25">
      <c r="A473" s="82" t="s">
        <v>4814</v>
      </c>
      <c r="B473" s="83" t="s">
        <v>298</v>
      </c>
      <c r="C473" s="102">
        <v>16293254.369999999</v>
      </c>
    </row>
    <row r="474" spans="1:3" x14ac:dyDescent="0.25">
      <c r="A474" s="82" t="s">
        <v>7948</v>
      </c>
      <c r="B474" s="83" t="s">
        <v>298</v>
      </c>
      <c r="C474" s="102">
        <v>587187.06000000006</v>
      </c>
    </row>
    <row r="475" spans="1:3" x14ac:dyDescent="0.25">
      <c r="A475" s="82" t="s">
        <v>3521</v>
      </c>
      <c r="B475" s="83" t="s">
        <v>298</v>
      </c>
      <c r="C475" s="102">
        <v>7000000</v>
      </c>
    </row>
    <row r="476" spans="1:3" x14ac:dyDescent="0.25">
      <c r="A476" s="82" t="s">
        <v>3313</v>
      </c>
      <c r="B476" s="83" t="s">
        <v>298</v>
      </c>
      <c r="C476" s="102">
        <v>3841194.6</v>
      </c>
    </row>
    <row r="477" spans="1:3" x14ac:dyDescent="0.25">
      <c r="A477" s="82" t="s">
        <v>3877</v>
      </c>
      <c r="B477" s="83" t="s">
        <v>298</v>
      </c>
      <c r="C477" s="102">
        <v>18500000</v>
      </c>
    </row>
    <row r="478" spans="1:3" x14ac:dyDescent="0.25">
      <c r="A478" s="82" t="s">
        <v>3879</v>
      </c>
      <c r="B478" s="83" t="s">
        <v>298</v>
      </c>
      <c r="C478" s="102">
        <v>30000000</v>
      </c>
    </row>
    <row r="479" spans="1:3" x14ac:dyDescent="0.25">
      <c r="A479" s="82" t="s">
        <v>5818</v>
      </c>
      <c r="B479" s="83" t="s">
        <v>298</v>
      </c>
      <c r="C479" s="102">
        <v>21000000</v>
      </c>
    </row>
    <row r="480" spans="1:3" x14ac:dyDescent="0.25">
      <c r="A480" s="82" t="s">
        <v>6450</v>
      </c>
      <c r="B480" s="83" t="s">
        <v>298</v>
      </c>
      <c r="C480" s="102">
        <v>288171.01</v>
      </c>
    </row>
    <row r="481" spans="1:3" x14ac:dyDescent="0.25">
      <c r="A481" s="82" t="s">
        <v>5816</v>
      </c>
      <c r="B481" s="83" t="s">
        <v>298</v>
      </c>
      <c r="C481" s="102">
        <v>276397.93</v>
      </c>
    </row>
    <row r="482" spans="1:3" x14ac:dyDescent="0.25">
      <c r="A482" s="82" t="s">
        <v>5808</v>
      </c>
      <c r="B482" s="83" t="s">
        <v>298</v>
      </c>
      <c r="C482" s="102">
        <v>3186655.48</v>
      </c>
    </row>
    <row r="483" spans="1:3" x14ac:dyDescent="0.25">
      <c r="A483" s="82" t="s">
        <v>5524</v>
      </c>
      <c r="B483" s="83" t="s">
        <v>298</v>
      </c>
      <c r="C483" s="102">
        <v>2890719.82</v>
      </c>
    </row>
    <row r="484" spans="1:3" x14ac:dyDescent="0.25">
      <c r="A484" s="82" t="s">
        <v>5526</v>
      </c>
      <c r="B484" s="83" t="s">
        <v>298</v>
      </c>
      <c r="C484" s="102">
        <v>2594980.7999999998</v>
      </c>
    </row>
    <row r="485" spans="1:3" x14ac:dyDescent="0.25">
      <c r="A485" s="82" t="s">
        <v>5528</v>
      </c>
      <c r="B485" s="83" t="s">
        <v>298</v>
      </c>
      <c r="C485" s="102">
        <v>25000000</v>
      </c>
    </row>
    <row r="486" spans="1:3" x14ac:dyDescent="0.25">
      <c r="A486" s="82" t="s">
        <v>5530</v>
      </c>
      <c r="B486" s="83" t="s">
        <v>298</v>
      </c>
      <c r="C486" s="102">
        <v>5000000</v>
      </c>
    </row>
    <row r="487" spans="1:3" x14ac:dyDescent="0.25">
      <c r="A487" s="82" t="s">
        <v>5829</v>
      </c>
      <c r="B487" s="83" t="s">
        <v>298</v>
      </c>
      <c r="C487" s="102">
        <v>239476000</v>
      </c>
    </row>
    <row r="488" spans="1:3" x14ac:dyDescent="0.25">
      <c r="A488" s="82" t="s">
        <v>5831</v>
      </c>
      <c r="B488" s="83" t="s">
        <v>298</v>
      </c>
      <c r="C488" s="102">
        <v>182758000</v>
      </c>
    </row>
    <row r="489" spans="1:3" x14ac:dyDescent="0.25">
      <c r="A489" s="82" t="s">
        <v>5800</v>
      </c>
      <c r="B489" s="83" t="s">
        <v>298</v>
      </c>
      <c r="C489" s="102">
        <v>199655.04000000001</v>
      </c>
    </row>
    <row r="490" spans="1:3" x14ac:dyDescent="0.25">
      <c r="A490" s="82" t="s">
        <v>5806</v>
      </c>
      <c r="B490" s="83" t="s">
        <v>298</v>
      </c>
      <c r="C490" s="102">
        <v>1726038.39</v>
      </c>
    </row>
    <row r="491" spans="1:3" x14ac:dyDescent="0.25">
      <c r="A491" s="82" t="s">
        <v>5827</v>
      </c>
      <c r="B491" s="83" t="s">
        <v>298</v>
      </c>
      <c r="C491" s="102">
        <v>195497807.25999999</v>
      </c>
    </row>
    <row r="492" spans="1:3" x14ac:dyDescent="0.25">
      <c r="A492" s="82" t="s">
        <v>5814</v>
      </c>
      <c r="B492" s="83" t="s">
        <v>298</v>
      </c>
      <c r="C492" s="102">
        <v>2245612.7400000002</v>
      </c>
    </row>
    <row r="493" spans="1:3" x14ac:dyDescent="0.25">
      <c r="A493" s="82" t="s">
        <v>5802</v>
      </c>
      <c r="B493" s="83" t="s">
        <v>298</v>
      </c>
      <c r="C493" s="102">
        <v>5116562.59</v>
      </c>
    </row>
    <row r="494" spans="1:3" x14ac:dyDescent="0.25">
      <c r="A494" s="82" t="s">
        <v>6010</v>
      </c>
      <c r="B494" s="83" t="s">
        <v>296</v>
      </c>
      <c r="C494" s="102">
        <v>9363287440.2900009</v>
      </c>
    </row>
    <row r="495" spans="1:3" x14ac:dyDescent="0.25">
      <c r="A495" s="82" t="s">
        <v>68</v>
      </c>
      <c r="B495" s="83" t="s">
        <v>296</v>
      </c>
      <c r="C495" s="102">
        <v>40178962406.080002</v>
      </c>
    </row>
    <row r="496" spans="1:3" x14ac:dyDescent="0.25">
      <c r="A496" s="82" t="s">
        <v>6011</v>
      </c>
      <c r="B496" s="83" t="s">
        <v>296</v>
      </c>
      <c r="C496" s="102">
        <v>6139969266.8100004</v>
      </c>
    </row>
    <row r="497" spans="1:3" x14ac:dyDescent="0.25">
      <c r="A497" s="82" t="s">
        <v>5699</v>
      </c>
      <c r="B497" s="83" t="s">
        <v>296</v>
      </c>
      <c r="C497" s="102">
        <v>500000000</v>
      </c>
    </row>
    <row r="498" spans="1:3" x14ac:dyDescent="0.25">
      <c r="A498" s="82" t="s">
        <v>2962</v>
      </c>
      <c r="B498" s="83" t="s">
        <v>296</v>
      </c>
      <c r="C498" s="102">
        <v>1900000000</v>
      </c>
    </row>
    <row r="499" spans="1:3" x14ac:dyDescent="0.25">
      <c r="A499" s="82" t="s">
        <v>2963</v>
      </c>
      <c r="B499" s="83" t="s">
        <v>296</v>
      </c>
      <c r="C499" s="102">
        <v>1900000000</v>
      </c>
    </row>
    <row r="500" spans="1:3" x14ac:dyDescent="0.25">
      <c r="A500" s="82" t="s">
        <v>2964</v>
      </c>
      <c r="B500" s="83" t="s">
        <v>296</v>
      </c>
      <c r="C500" s="102">
        <v>1900000000</v>
      </c>
    </row>
    <row r="501" spans="1:3" x14ac:dyDescent="0.25">
      <c r="A501" s="82" t="s">
        <v>3142</v>
      </c>
      <c r="B501" s="83" t="s">
        <v>296</v>
      </c>
      <c r="C501" s="102">
        <v>1900000000</v>
      </c>
    </row>
    <row r="502" spans="1:3" x14ac:dyDescent="0.25">
      <c r="A502" s="82" t="s">
        <v>6830</v>
      </c>
      <c r="B502" s="83" t="s">
        <v>296</v>
      </c>
      <c r="C502" s="102">
        <v>2500000000</v>
      </c>
    </row>
    <row r="503" spans="1:3" x14ac:dyDescent="0.25">
      <c r="A503" s="82" t="s">
        <v>6831</v>
      </c>
      <c r="B503" s="83" t="s">
        <v>296</v>
      </c>
      <c r="C503" s="102">
        <v>2500000000</v>
      </c>
    </row>
    <row r="504" spans="1:3" x14ac:dyDescent="0.25">
      <c r="A504" s="82" t="s">
        <v>6938</v>
      </c>
      <c r="B504" s="83" t="s">
        <v>296</v>
      </c>
      <c r="C504" s="102">
        <v>1510000000</v>
      </c>
    </row>
    <row r="505" spans="1:3" x14ac:dyDescent="0.25">
      <c r="A505" s="82" t="s">
        <v>6784</v>
      </c>
      <c r="B505" s="83" t="s">
        <v>4334</v>
      </c>
      <c r="C505" s="102">
        <v>29650562.77</v>
      </c>
    </row>
    <row r="506" spans="1:3" x14ac:dyDescent="0.25">
      <c r="A506" s="82" t="s">
        <v>3840</v>
      </c>
      <c r="B506" s="83" t="s">
        <v>563</v>
      </c>
      <c r="C506" s="102">
        <v>793957854.14999998</v>
      </c>
    </row>
    <row r="507" spans="1:3" x14ac:dyDescent="0.25">
      <c r="A507" s="82" t="s">
        <v>3959</v>
      </c>
      <c r="B507" s="83" t="s">
        <v>563</v>
      </c>
      <c r="C507" s="102">
        <v>494282933.38</v>
      </c>
    </row>
    <row r="508" spans="1:3" x14ac:dyDescent="0.25">
      <c r="A508" s="82" t="s">
        <v>4124</v>
      </c>
      <c r="B508" s="83" t="s">
        <v>296</v>
      </c>
      <c r="C508" s="102">
        <v>123620153.8</v>
      </c>
    </row>
    <row r="509" spans="1:3" x14ac:dyDescent="0.25">
      <c r="A509" s="82" t="s">
        <v>6014</v>
      </c>
      <c r="B509" s="83" t="s">
        <v>353</v>
      </c>
      <c r="C509" s="102">
        <v>354765816.36000001</v>
      </c>
    </row>
    <row r="510" spans="1:3" x14ac:dyDescent="0.25">
      <c r="A510" s="82" t="s">
        <v>6380</v>
      </c>
      <c r="B510" s="83" t="s">
        <v>353</v>
      </c>
      <c r="C510" s="102">
        <v>206558991.25999999</v>
      </c>
    </row>
    <row r="511" spans="1:3" x14ac:dyDescent="0.25">
      <c r="A511" s="82" t="s">
        <v>6013</v>
      </c>
      <c r="B511" s="83" t="s">
        <v>353</v>
      </c>
      <c r="C511" s="102">
        <v>989877890.07000005</v>
      </c>
    </row>
    <row r="512" spans="1:3" x14ac:dyDescent="0.25">
      <c r="A512" s="82" t="s">
        <v>6012</v>
      </c>
      <c r="B512" s="83" t="s">
        <v>296</v>
      </c>
      <c r="C512" s="102">
        <v>5544076643.8199997</v>
      </c>
    </row>
    <row r="513" spans="1:3" x14ac:dyDescent="0.25">
      <c r="A513" s="82" t="s">
        <v>132</v>
      </c>
      <c r="B513" s="83" t="s">
        <v>296</v>
      </c>
      <c r="C513" s="102">
        <v>11008086250</v>
      </c>
    </row>
    <row r="514" spans="1:3" x14ac:dyDescent="0.25">
      <c r="A514" s="82" t="s">
        <v>210</v>
      </c>
      <c r="B514" s="83" t="s">
        <v>296</v>
      </c>
      <c r="C514" s="102">
        <v>15706630450.290001</v>
      </c>
    </row>
    <row r="515" spans="1:3" x14ac:dyDescent="0.25">
      <c r="A515" s="82" t="s">
        <v>222</v>
      </c>
      <c r="B515" s="83" t="s">
        <v>296</v>
      </c>
      <c r="C515" s="102">
        <v>12833948497.030001</v>
      </c>
    </row>
    <row r="516" spans="1:3" x14ac:dyDescent="0.25">
      <c r="A516" s="82" t="s">
        <v>4125</v>
      </c>
      <c r="B516" s="83" t="s">
        <v>296</v>
      </c>
      <c r="C516" s="102">
        <v>10992036363.360001</v>
      </c>
    </row>
    <row r="517" spans="1:3" x14ac:dyDescent="0.25">
      <c r="A517" s="82" t="s">
        <v>4126</v>
      </c>
      <c r="B517" s="83" t="s">
        <v>296</v>
      </c>
      <c r="C517" s="102">
        <v>10149667471.49</v>
      </c>
    </row>
    <row r="518" spans="1:3" x14ac:dyDescent="0.25">
      <c r="A518" s="82" t="s">
        <v>2948</v>
      </c>
      <c r="B518" s="83" t="s">
        <v>239</v>
      </c>
      <c r="C518" s="102">
        <v>47000000</v>
      </c>
    </row>
    <row r="519" spans="1:3" x14ac:dyDescent="0.25">
      <c r="A519" s="82" t="s">
        <v>3453</v>
      </c>
      <c r="B519" s="83" t="s">
        <v>239</v>
      </c>
      <c r="C519" s="102">
        <v>38333333.289999999</v>
      </c>
    </row>
    <row r="520" spans="1:3" x14ac:dyDescent="0.25">
      <c r="A520" s="82" t="s">
        <v>3464</v>
      </c>
      <c r="B520" s="83" t="s">
        <v>239</v>
      </c>
      <c r="C520" s="102">
        <v>93292877.950000003</v>
      </c>
    </row>
    <row r="521" spans="1:3" x14ac:dyDescent="0.25">
      <c r="A521" s="82" t="s">
        <v>4268</v>
      </c>
      <c r="B521" s="83" t="s">
        <v>239</v>
      </c>
      <c r="C521" s="102">
        <v>45000000</v>
      </c>
    </row>
    <row r="522" spans="1:3" x14ac:dyDescent="0.25">
      <c r="A522" s="82" t="s">
        <v>4687</v>
      </c>
      <c r="B522" s="83" t="s">
        <v>239</v>
      </c>
      <c r="C522" s="102">
        <v>50000000</v>
      </c>
    </row>
    <row r="523" spans="1:3" x14ac:dyDescent="0.25">
      <c r="A523" s="82" t="s">
        <v>495</v>
      </c>
      <c r="B523" s="83" t="s">
        <v>298</v>
      </c>
      <c r="C523" s="102">
        <v>180485400</v>
      </c>
    </row>
    <row r="524" spans="1:3" x14ac:dyDescent="0.25">
      <c r="A524" s="82" t="s">
        <v>496</v>
      </c>
      <c r="B524" s="83" t="s">
        <v>298</v>
      </c>
      <c r="C524" s="102">
        <v>75202250</v>
      </c>
    </row>
    <row r="525" spans="1:3" x14ac:dyDescent="0.25">
      <c r="A525" s="82" t="s">
        <v>485</v>
      </c>
      <c r="B525" s="83" t="s">
        <v>298</v>
      </c>
      <c r="C525" s="102">
        <v>78210340</v>
      </c>
    </row>
    <row r="526" spans="1:3" x14ac:dyDescent="0.25">
      <c r="A526" s="82" t="s">
        <v>139</v>
      </c>
      <c r="B526" s="83" t="s">
        <v>298</v>
      </c>
      <c r="C526" s="102">
        <v>9024270</v>
      </c>
    </row>
    <row r="527" spans="1:3" x14ac:dyDescent="0.25">
      <c r="A527" s="82" t="s">
        <v>25</v>
      </c>
      <c r="B527" s="83" t="s">
        <v>298</v>
      </c>
      <c r="C527" s="102">
        <v>14112694.880000001</v>
      </c>
    </row>
    <row r="528" spans="1:3" x14ac:dyDescent="0.25">
      <c r="A528" s="82" t="s">
        <v>77</v>
      </c>
      <c r="B528" s="83" t="s">
        <v>298</v>
      </c>
      <c r="C528" s="102">
        <v>14661250.17</v>
      </c>
    </row>
    <row r="529" spans="1:3" x14ac:dyDescent="0.25">
      <c r="A529" s="82" t="s">
        <v>78</v>
      </c>
      <c r="B529" s="83" t="s">
        <v>298</v>
      </c>
      <c r="C529" s="102">
        <v>25251712.309999999</v>
      </c>
    </row>
    <row r="530" spans="1:3" x14ac:dyDescent="0.25">
      <c r="A530" s="82" t="s">
        <v>79</v>
      </c>
      <c r="B530" s="83" t="s">
        <v>298</v>
      </c>
      <c r="C530" s="102">
        <v>13832942.51</v>
      </c>
    </row>
    <row r="531" spans="1:3" x14ac:dyDescent="0.25">
      <c r="A531" s="82" t="s">
        <v>80</v>
      </c>
      <c r="B531" s="83" t="s">
        <v>298</v>
      </c>
      <c r="C531" s="102">
        <v>20612515.59</v>
      </c>
    </row>
    <row r="532" spans="1:3" x14ac:dyDescent="0.25">
      <c r="A532" s="82" t="s">
        <v>81</v>
      </c>
      <c r="B532" s="83" t="s">
        <v>298</v>
      </c>
      <c r="C532" s="102">
        <v>3813175.21</v>
      </c>
    </row>
    <row r="533" spans="1:3" x14ac:dyDescent="0.25">
      <c r="A533" s="82" t="s">
        <v>356</v>
      </c>
      <c r="B533" s="83" t="s">
        <v>298</v>
      </c>
      <c r="C533" s="102">
        <v>3813175.21</v>
      </c>
    </row>
    <row r="534" spans="1:3" x14ac:dyDescent="0.25">
      <c r="A534" s="82" t="s">
        <v>357</v>
      </c>
      <c r="B534" s="83" t="s">
        <v>298</v>
      </c>
      <c r="C534" s="102">
        <v>5808441.2999999998</v>
      </c>
    </row>
    <row r="535" spans="1:3" x14ac:dyDescent="0.25">
      <c r="A535" s="82" t="s">
        <v>358</v>
      </c>
      <c r="B535" s="83" t="s">
        <v>298</v>
      </c>
      <c r="C535" s="102">
        <v>6672485.0800000001</v>
      </c>
    </row>
    <row r="536" spans="1:3" x14ac:dyDescent="0.25">
      <c r="A536" s="82" t="s">
        <v>359</v>
      </c>
      <c r="B536" s="83" t="s">
        <v>298</v>
      </c>
      <c r="C536" s="102">
        <v>7217972.1200000001</v>
      </c>
    </row>
    <row r="537" spans="1:3" x14ac:dyDescent="0.25">
      <c r="A537" s="82" t="s">
        <v>360</v>
      </c>
      <c r="B537" s="83" t="s">
        <v>298</v>
      </c>
      <c r="C537" s="102">
        <v>7790110.8300000001</v>
      </c>
    </row>
    <row r="538" spans="1:3" x14ac:dyDescent="0.25">
      <c r="A538" s="82" t="s">
        <v>361</v>
      </c>
      <c r="B538" s="83" t="s">
        <v>298</v>
      </c>
      <c r="C538" s="102">
        <v>17917507.600000001</v>
      </c>
    </row>
    <row r="539" spans="1:3" x14ac:dyDescent="0.25">
      <c r="A539" s="82" t="s">
        <v>93</v>
      </c>
      <c r="B539" s="83" t="s">
        <v>298</v>
      </c>
      <c r="C539" s="102">
        <v>12256402.539999999</v>
      </c>
    </row>
    <row r="540" spans="1:3" x14ac:dyDescent="0.25">
      <c r="A540" s="82" t="s">
        <v>99</v>
      </c>
      <c r="B540" s="83" t="s">
        <v>298</v>
      </c>
      <c r="C540" s="102">
        <v>5386767.25</v>
      </c>
    </row>
    <row r="541" spans="1:3" x14ac:dyDescent="0.25">
      <c r="A541" s="82" t="s">
        <v>100</v>
      </c>
      <c r="B541" s="83" t="s">
        <v>298</v>
      </c>
      <c r="C541" s="102">
        <v>3882000.31</v>
      </c>
    </row>
    <row r="542" spans="1:3" x14ac:dyDescent="0.25">
      <c r="A542" s="82" t="s">
        <v>101</v>
      </c>
      <c r="B542" s="83" t="s">
        <v>298</v>
      </c>
      <c r="C542" s="102">
        <v>22369901.93</v>
      </c>
    </row>
    <row r="543" spans="1:3" x14ac:dyDescent="0.25">
      <c r="A543" s="82" t="s">
        <v>259</v>
      </c>
      <c r="B543" s="83" t="s">
        <v>298</v>
      </c>
      <c r="C543" s="102">
        <v>13196851.800000001</v>
      </c>
    </row>
    <row r="544" spans="1:3" x14ac:dyDescent="0.25">
      <c r="A544" s="82" t="s">
        <v>394</v>
      </c>
      <c r="B544" s="83" t="s">
        <v>298</v>
      </c>
      <c r="C544" s="102">
        <v>10311191.060000001</v>
      </c>
    </row>
    <row r="545" spans="1:3" x14ac:dyDescent="0.25">
      <c r="A545" s="82" t="s">
        <v>395</v>
      </c>
      <c r="B545" s="83" t="s">
        <v>298</v>
      </c>
      <c r="C545" s="102">
        <v>24970636.379999999</v>
      </c>
    </row>
    <row r="546" spans="1:3" x14ac:dyDescent="0.25">
      <c r="A546" s="82" t="s">
        <v>214</v>
      </c>
      <c r="B546" s="83" t="s">
        <v>298</v>
      </c>
      <c r="C546" s="102">
        <v>11444037.76</v>
      </c>
    </row>
    <row r="547" spans="1:3" x14ac:dyDescent="0.25">
      <c r="A547" s="82" t="s">
        <v>215</v>
      </c>
      <c r="B547" s="83" t="s">
        <v>298</v>
      </c>
      <c r="C547" s="102">
        <v>29992702.800000001</v>
      </c>
    </row>
    <row r="548" spans="1:3" x14ac:dyDescent="0.25">
      <c r="A548" s="82" t="s">
        <v>542</v>
      </c>
      <c r="B548" s="83" t="s">
        <v>298</v>
      </c>
      <c r="C548" s="102">
        <v>14495444.25</v>
      </c>
    </row>
    <row r="549" spans="1:3" x14ac:dyDescent="0.25">
      <c r="A549" s="82" t="s">
        <v>169</v>
      </c>
      <c r="B549" s="83" t="s">
        <v>298</v>
      </c>
      <c r="C549" s="102">
        <v>14808827.07</v>
      </c>
    </row>
    <row r="550" spans="1:3" x14ac:dyDescent="0.25">
      <c r="A550" s="82" t="s">
        <v>16</v>
      </c>
      <c r="B550" s="83" t="s">
        <v>298</v>
      </c>
      <c r="C550" s="102">
        <v>8441663.1300000008</v>
      </c>
    </row>
    <row r="551" spans="1:3" x14ac:dyDescent="0.25">
      <c r="A551" s="82" t="s">
        <v>17</v>
      </c>
      <c r="B551" s="83" t="s">
        <v>298</v>
      </c>
      <c r="C551" s="102">
        <v>6644930.9699999997</v>
      </c>
    </row>
    <row r="552" spans="1:3" x14ac:dyDescent="0.25">
      <c r="A552" s="82" t="s">
        <v>12</v>
      </c>
      <c r="B552" s="83" t="s">
        <v>298</v>
      </c>
      <c r="C552" s="102">
        <v>7600059.71</v>
      </c>
    </row>
    <row r="553" spans="1:3" x14ac:dyDescent="0.25">
      <c r="A553" s="82" t="s">
        <v>13</v>
      </c>
      <c r="B553" s="83" t="s">
        <v>298</v>
      </c>
      <c r="C553" s="102">
        <v>8067637.2199999997</v>
      </c>
    </row>
    <row r="554" spans="1:3" x14ac:dyDescent="0.25">
      <c r="A554" s="82" t="s">
        <v>14</v>
      </c>
      <c r="B554" s="83" t="s">
        <v>298</v>
      </c>
      <c r="C554" s="102">
        <v>8563972.0700000003</v>
      </c>
    </row>
    <row r="555" spans="1:3" x14ac:dyDescent="0.25">
      <c r="A555" s="82" t="s">
        <v>15</v>
      </c>
      <c r="B555" s="83" t="s">
        <v>298</v>
      </c>
      <c r="C555" s="102">
        <v>10659407.560000001</v>
      </c>
    </row>
    <row r="556" spans="1:3" x14ac:dyDescent="0.25">
      <c r="A556" s="82" t="s">
        <v>522</v>
      </c>
      <c r="B556" s="83" t="s">
        <v>298</v>
      </c>
      <c r="C556" s="102">
        <v>6840095.8499999996</v>
      </c>
    </row>
    <row r="557" spans="1:3" x14ac:dyDescent="0.25">
      <c r="A557" s="82" t="s">
        <v>523</v>
      </c>
      <c r="B557" s="83" t="s">
        <v>298</v>
      </c>
      <c r="C557" s="102">
        <v>7260867.4800000004</v>
      </c>
    </row>
    <row r="558" spans="1:3" x14ac:dyDescent="0.25">
      <c r="A558" s="82" t="s">
        <v>524</v>
      </c>
      <c r="B558" s="83" t="s">
        <v>298</v>
      </c>
      <c r="C558" s="102">
        <v>7707568.8499999996</v>
      </c>
    </row>
    <row r="559" spans="1:3" x14ac:dyDescent="0.25">
      <c r="A559" s="82" t="s">
        <v>525</v>
      </c>
      <c r="B559" s="83" t="s">
        <v>298</v>
      </c>
      <c r="C559" s="102">
        <v>9593460.7899999991</v>
      </c>
    </row>
    <row r="560" spans="1:3" x14ac:dyDescent="0.25">
      <c r="A560" s="82" t="s">
        <v>406</v>
      </c>
      <c r="B560" s="83" t="s">
        <v>298</v>
      </c>
      <c r="C560" s="102">
        <v>7864711.4699999997</v>
      </c>
    </row>
    <row r="561" spans="1:3" x14ac:dyDescent="0.25">
      <c r="A561" s="82" t="s">
        <v>407</v>
      </c>
      <c r="B561" s="83" t="s">
        <v>298</v>
      </c>
      <c r="C561" s="102">
        <v>8410138.3499999996</v>
      </c>
    </row>
    <row r="562" spans="1:3" x14ac:dyDescent="0.25">
      <c r="A562" s="82" t="s">
        <v>408</v>
      </c>
      <c r="B562" s="83" t="s">
        <v>298</v>
      </c>
      <c r="C562" s="102">
        <v>8866465.5999999996</v>
      </c>
    </row>
    <row r="563" spans="1:3" x14ac:dyDescent="0.25">
      <c r="A563" s="82" t="s">
        <v>409</v>
      </c>
      <c r="B563" s="83" t="s">
        <v>298</v>
      </c>
      <c r="C563" s="102">
        <v>10095932.140000001</v>
      </c>
    </row>
    <row r="564" spans="1:3" x14ac:dyDescent="0.25">
      <c r="A564" s="82" t="s">
        <v>69</v>
      </c>
      <c r="B564" s="83" t="s">
        <v>298</v>
      </c>
      <c r="C564" s="102">
        <v>26266461.390000001</v>
      </c>
    </row>
    <row r="565" spans="1:3" x14ac:dyDescent="0.25">
      <c r="A565" s="82" t="s">
        <v>70</v>
      </c>
      <c r="B565" s="83" t="s">
        <v>298</v>
      </c>
      <c r="C565" s="102">
        <v>20882762.399999999</v>
      </c>
    </row>
    <row r="566" spans="1:3" x14ac:dyDescent="0.25">
      <c r="A566" s="82" t="s">
        <v>464</v>
      </c>
      <c r="B566" s="83" t="s">
        <v>298</v>
      </c>
      <c r="C566" s="102">
        <v>20529311.82</v>
      </c>
    </row>
    <row r="567" spans="1:3" x14ac:dyDescent="0.25">
      <c r="A567" s="82" t="s">
        <v>465</v>
      </c>
      <c r="B567" s="83" t="s">
        <v>298</v>
      </c>
      <c r="C567" s="102">
        <v>16472902.460000001</v>
      </c>
    </row>
    <row r="568" spans="1:3" x14ac:dyDescent="0.25">
      <c r="A568" s="82" t="s">
        <v>102</v>
      </c>
      <c r="B568" s="83" t="s">
        <v>298</v>
      </c>
      <c r="C568" s="102">
        <v>15519217.6</v>
      </c>
    </row>
    <row r="569" spans="1:3" x14ac:dyDescent="0.25">
      <c r="A569" s="82" t="s">
        <v>103</v>
      </c>
      <c r="B569" s="83" t="s">
        <v>298</v>
      </c>
      <c r="C569" s="102">
        <v>14619858.859999999</v>
      </c>
    </row>
    <row r="570" spans="1:3" x14ac:dyDescent="0.25">
      <c r="A570" s="82" t="s">
        <v>401</v>
      </c>
      <c r="B570" s="83" t="s">
        <v>298</v>
      </c>
      <c r="C570" s="102">
        <v>9779842.0500000007</v>
      </c>
    </row>
    <row r="571" spans="1:3" x14ac:dyDescent="0.25">
      <c r="A571" s="82" t="s">
        <v>402</v>
      </c>
      <c r="B571" s="83" t="s">
        <v>298</v>
      </c>
      <c r="C571" s="102">
        <v>26097346.57</v>
      </c>
    </row>
    <row r="572" spans="1:3" x14ac:dyDescent="0.25">
      <c r="A572" s="82" t="s">
        <v>403</v>
      </c>
      <c r="B572" s="83" t="s">
        <v>298</v>
      </c>
      <c r="C572" s="102">
        <v>14112213.59</v>
      </c>
    </row>
    <row r="573" spans="1:3" x14ac:dyDescent="0.25">
      <c r="A573" s="82" t="s">
        <v>404</v>
      </c>
      <c r="B573" s="83" t="s">
        <v>298</v>
      </c>
      <c r="C573" s="102">
        <v>10753079.48</v>
      </c>
    </row>
    <row r="574" spans="1:3" x14ac:dyDescent="0.25">
      <c r="A574" s="82" t="s">
        <v>385</v>
      </c>
      <c r="B574" s="83" t="s">
        <v>298</v>
      </c>
      <c r="C574" s="102">
        <v>6997779.9299999997</v>
      </c>
    </row>
    <row r="575" spans="1:3" x14ac:dyDescent="0.25">
      <c r="A575" s="82" t="s">
        <v>386</v>
      </c>
      <c r="B575" s="83" t="s">
        <v>298</v>
      </c>
      <c r="C575" s="102">
        <v>27588757.600000001</v>
      </c>
    </row>
    <row r="576" spans="1:3" x14ac:dyDescent="0.25">
      <c r="A576" s="82" t="s">
        <v>341</v>
      </c>
      <c r="B576" s="83" t="s">
        <v>298</v>
      </c>
      <c r="C576" s="102">
        <v>2482095.38</v>
      </c>
    </row>
    <row r="577" spans="1:3" x14ac:dyDescent="0.25">
      <c r="A577" s="82" t="s">
        <v>342</v>
      </c>
      <c r="B577" s="83" t="s">
        <v>298</v>
      </c>
      <c r="C577" s="102">
        <v>2718952.39</v>
      </c>
    </row>
    <row r="578" spans="1:3" x14ac:dyDescent="0.25">
      <c r="A578" s="82" t="s">
        <v>161</v>
      </c>
      <c r="B578" s="83" t="s">
        <v>298</v>
      </c>
      <c r="C578" s="102">
        <v>14830605.640000001</v>
      </c>
    </row>
    <row r="579" spans="1:3" x14ac:dyDescent="0.25">
      <c r="A579" s="82" t="s">
        <v>19</v>
      </c>
      <c r="B579" s="83" t="s">
        <v>298</v>
      </c>
      <c r="C579" s="102">
        <v>18698467.93</v>
      </c>
    </row>
    <row r="580" spans="1:3" x14ac:dyDescent="0.25">
      <c r="A580" s="82" t="s">
        <v>20</v>
      </c>
      <c r="B580" s="83" t="s">
        <v>298</v>
      </c>
      <c r="C580" s="102">
        <v>23567061.59</v>
      </c>
    </row>
    <row r="581" spans="1:3" x14ac:dyDescent="0.25">
      <c r="A581" s="82" t="s">
        <v>21</v>
      </c>
      <c r="B581" s="83" t="s">
        <v>298</v>
      </c>
      <c r="C581" s="102">
        <v>15856063.52</v>
      </c>
    </row>
    <row r="582" spans="1:3" x14ac:dyDescent="0.25">
      <c r="A582" s="82" t="s">
        <v>22</v>
      </c>
      <c r="B582" s="83" t="s">
        <v>298</v>
      </c>
      <c r="C582" s="102">
        <v>15842466.960000001</v>
      </c>
    </row>
    <row r="583" spans="1:3" x14ac:dyDescent="0.25">
      <c r="A583" s="82" t="s">
        <v>258</v>
      </c>
      <c r="B583" s="83" t="s">
        <v>298</v>
      </c>
      <c r="C583" s="102">
        <v>20232714.149999999</v>
      </c>
    </row>
    <row r="584" spans="1:3" x14ac:dyDescent="0.25">
      <c r="A584" s="82" t="s">
        <v>284</v>
      </c>
      <c r="B584" s="83" t="s">
        <v>298</v>
      </c>
      <c r="C584" s="102">
        <v>17712235.539999999</v>
      </c>
    </row>
    <row r="585" spans="1:3" x14ac:dyDescent="0.25">
      <c r="A585" s="82" t="s">
        <v>285</v>
      </c>
      <c r="B585" s="83" t="s">
        <v>298</v>
      </c>
      <c r="C585" s="102">
        <v>22348243.68</v>
      </c>
    </row>
    <row r="586" spans="1:3" x14ac:dyDescent="0.25">
      <c r="A586" s="82" t="s">
        <v>286</v>
      </c>
      <c r="B586" s="83" t="s">
        <v>298</v>
      </c>
      <c r="C586" s="102">
        <v>13385579.369999999</v>
      </c>
    </row>
    <row r="587" spans="1:3" x14ac:dyDescent="0.25">
      <c r="A587" s="82" t="s">
        <v>287</v>
      </c>
      <c r="B587" s="83" t="s">
        <v>298</v>
      </c>
      <c r="C587" s="102">
        <v>14181098.85</v>
      </c>
    </row>
    <row r="588" spans="1:3" x14ac:dyDescent="0.25">
      <c r="A588" s="82" t="s">
        <v>580</v>
      </c>
      <c r="B588" s="83" t="s">
        <v>298</v>
      </c>
      <c r="C588" s="102">
        <v>23208677.75</v>
      </c>
    </row>
    <row r="589" spans="1:3" x14ac:dyDescent="0.25">
      <c r="A589" s="82" t="s">
        <v>581</v>
      </c>
      <c r="B589" s="83" t="s">
        <v>298</v>
      </c>
      <c r="C589" s="102">
        <v>17207117.07</v>
      </c>
    </row>
    <row r="590" spans="1:3" x14ac:dyDescent="0.25">
      <c r="A590" s="82" t="s">
        <v>213</v>
      </c>
      <c r="B590" s="83" t="s">
        <v>298</v>
      </c>
      <c r="C590" s="102">
        <v>16020545.880000001</v>
      </c>
    </row>
    <row r="591" spans="1:3" x14ac:dyDescent="0.25">
      <c r="A591" s="82" t="s">
        <v>434</v>
      </c>
      <c r="B591" s="83" t="s">
        <v>298</v>
      </c>
      <c r="C591" s="102">
        <v>15092068.82</v>
      </c>
    </row>
    <row r="592" spans="1:3" x14ac:dyDescent="0.25">
      <c r="A592" s="82" t="s">
        <v>435</v>
      </c>
      <c r="B592" s="83" t="s">
        <v>298</v>
      </c>
      <c r="C592" s="102">
        <v>14217436.58</v>
      </c>
    </row>
    <row r="593" spans="1:3" x14ac:dyDescent="0.25">
      <c r="A593" s="82" t="s">
        <v>436</v>
      </c>
      <c r="B593" s="83" t="s">
        <v>298</v>
      </c>
      <c r="C593" s="102">
        <v>13393460.560000001</v>
      </c>
    </row>
    <row r="594" spans="1:3" x14ac:dyDescent="0.25">
      <c r="A594" s="82" t="s">
        <v>140</v>
      </c>
      <c r="B594" s="83" t="s">
        <v>298</v>
      </c>
      <c r="C594" s="102">
        <v>17428151.52</v>
      </c>
    </row>
    <row r="595" spans="1:3" x14ac:dyDescent="0.25">
      <c r="A595" s="82" t="s">
        <v>141</v>
      </c>
      <c r="B595" s="83" t="s">
        <v>298</v>
      </c>
      <c r="C595" s="102">
        <v>23064229.27</v>
      </c>
    </row>
    <row r="596" spans="1:3" x14ac:dyDescent="0.25">
      <c r="A596" s="82" t="s">
        <v>521</v>
      </c>
      <c r="B596" s="83" t="s">
        <v>298</v>
      </c>
      <c r="C596" s="102">
        <v>15241691.220000001</v>
      </c>
    </row>
    <row r="597" spans="1:3" x14ac:dyDescent="0.25">
      <c r="A597" s="82" t="s">
        <v>520</v>
      </c>
      <c r="B597" s="83" t="s">
        <v>298</v>
      </c>
      <c r="C597" s="102">
        <v>14132488.109999999</v>
      </c>
    </row>
    <row r="598" spans="1:3" x14ac:dyDescent="0.25">
      <c r="A598" s="82" t="s">
        <v>155</v>
      </c>
      <c r="B598" s="83" t="s">
        <v>298</v>
      </c>
      <c r="C598" s="102">
        <v>18322757.48</v>
      </c>
    </row>
    <row r="599" spans="1:3" x14ac:dyDescent="0.25">
      <c r="A599" s="82" t="s">
        <v>451</v>
      </c>
      <c r="B599" s="83" t="s">
        <v>298</v>
      </c>
      <c r="C599" s="102">
        <v>29877853.93</v>
      </c>
    </row>
    <row r="600" spans="1:3" x14ac:dyDescent="0.25">
      <c r="A600" s="82" t="s">
        <v>1076</v>
      </c>
      <c r="B600" s="83" t="s">
        <v>298</v>
      </c>
      <c r="C600" s="102">
        <v>14472823.42</v>
      </c>
    </row>
    <row r="601" spans="1:3" x14ac:dyDescent="0.25">
      <c r="A601" s="82" t="s">
        <v>1320</v>
      </c>
      <c r="B601" s="83" t="s">
        <v>298</v>
      </c>
      <c r="C601" s="102">
        <v>8330243.4800000004</v>
      </c>
    </row>
    <row r="602" spans="1:3" x14ac:dyDescent="0.25">
      <c r="A602" s="82" t="s">
        <v>1322</v>
      </c>
      <c r="B602" s="83" t="s">
        <v>298</v>
      </c>
      <c r="C602" s="102">
        <v>6304715.9900000002</v>
      </c>
    </row>
    <row r="603" spans="1:3" x14ac:dyDescent="0.25">
      <c r="A603" s="82" t="s">
        <v>1323</v>
      </c>
      <c r="B603" s="83" t="s">
        <v>298</v>
      </c>
      <c r="C603" s="102">
        <v>9371162.9399999995</v>
      </c>
    </row>
    <row r="604" spans="1:3" x14ac:dyDescent="0.25">
      <c r="A604" s="82" t="s">
        <v>1324</v>
      </c>
      <c r="B604" s="83" t="s">
        <v>298</v>
      </c>
      <c r="C604" s="102">
        <v>7104326.4800000004</v>
      </c>
    </row>
    <row r="605" spans="1:3" x14ac:dyDescent="0.25">
      <c r="A605" s="82" t="s">
        <v>1321</v>
      </c>
      <c r="B605" s="83" t="s">
        <v>298</v>
      </c>
      <c r="C605" s="102">
        <v>9063976.7899999991</v>
      </c>
    </row>
    <row r="606" spans="1:3" x14ac:dyDescent="0.25">
      <c r="A606" s="82" t="s">
        <v>1332</v>
      </c>
      <c r="B606" s="83" t="s">
        <v>298</v>
      </c>
      <c r="C606" s="102">
        <v>12644446.15</v>
      </c>
    </row>
    <row r="607" spans="1:3" x14ac:dyDescent="0.25">
      <c r="A607" s="82" t="s">
        <v>1331</v>
      </c>
      <c r="B607" s="83" t="s">
        <v>298</v>
      </c>
      <c r="C607" s="102">
        <v>7517818.5300000003</v>
      </c>
    </row>
    <row r="608" spans="1:3" x14ac:dyDescent="0.25">
      <c r="A608" s="82" t="s">
        <v>1390</v>
      </c>
      <c r="B608" s="83" t="s">
        <v>298</v>
      </c>
      <c r="C608" s="102">
        <v>2917366.01</v>
      </c>
    </row>
    <row r="609" spans="1:3" x14ac:dyDescent="0.25">
      <c r="A609" s="82" t="s">
        <v>1285</v>
      </c>
      <c r="B609" s="83" t="s">
        <v>298</v>
      </c>
      <c r="C609" s="102">
        <v>3045871.61</v>
      </c>
    </row>
    <row r="610" spans="1:3" x14ac:dyDescent="0.25">
      <c r="A610" s="82" t="s">
        <v>1329</v>
      </c>
      <c r="B610" s="83" t="s">
        <v>298</v>
      </c>
      <c r="C610" s="102">
        <v>7322593.4900000002</v>
      </c>
    </row>
    <row r="611" spans="1:3" x14ac:dyDescent="0.25">
      <c r="A611" s="82" t="s">
        <v>1392</v>
      </c>
      <c r="B611" s="83" t="s">
        <v>298</v>
      </c>
      <c r="C611" s="102">
        <v>13555476.289999999</v>
      </c>
    </row>
    <row r="612" spans="1:3" x14ac:dyDescent="0.25">
      <c r="A612" s="82" t="s">
        <v>1391</v>
      </c>
      <c r="B612" s="83" t="s">
        <v>298</v>
      </c>
      <c r="C612" s="102">
        <v>14361042.789999999</v>
      </c>
    </row>
    <row r="613" spans="1:3" x14ac:dyDescent="0.25">
      <c r="A613" s="82" t="s">
        <v>1709</v>
      </c>
      <c r="B613" s="83" t="s">
        <v>298</v>
      </c>
      <c r="C613" s="102">
        <v>4220571.0599999996</v>
      </c>
    </row>
    <row r="614" spans="1:3" x14ac:dyDescent="0.25">
      <c r="A614" s="82" t="s">
        <v>1710</v>
      </c>
      <c r="B614" s="83" t="s">
        <v>298</v>
      </c>
      <c r="C614" s="102">
        <v>3750532.33</v>
      </c>
    </row>
    <row r="615" spans="1:3" x14ac:dyDescent="0.25">
      <c r="A615" s="82" t="s">
        <v>1711</v>
      </c>
      <c r="B615" s="83" t="s">
        <v>298</v>
      </c>
      <c r="C615" s="102">
        <v>4496732.9800000004</v>
      </c>
    </row>
    <row r="616" spans="1:3" x14ac:dyDescent="0.25">
      <c r="A616" s="82" t="s">
        <v>1712</v>
      </c>
      <c r="B616" s="83" t="s">
        <v>298</v>
      </c>
      <c r="C616" s="102">
        <v>4377611.41</v>
      </c>
    </row>
    <row r="617" spans="1:3" x14ac:dyDescent="0.25">
      <c r="A617" s="82" t="s">
        <v>1720</v>
      </c>
      <c r="B617" s="83" t="s">
        <v>298</v>
      </c>
      <c r="C617" s="102">
        <v>76920000</v>
      </c>
    </row>
    <row r="618" spans="1:3" x14ac:dyDescent="0.25">
      <c r="A618" s="82" t="s">
        <v>1151</v>
      </c>
      <c r="B618" s="83" t="s">
        <v>298</v>
      </c>
      <c r="C618" s="102">
        <v>33351897.07</v>
      </c>
    </row>
    <row r="619" spans="1:3" x14ac:dyDescent="0.25">
      <c r="A619" s="82" t="s">
        <v>1221</v>
      </c>
      <c r="B619" s="83" t="s">
        <v>298</v>
      </c>
      <c r="C619" s="102">
        <v>1498028.82</v>
      </c>
    </row>
    <row r="620" spans="1:3" x14ac:dyDescent="0.25">
      <c r="A620" s="82" t="s">
        <v>1132</v>
      </c>
      <c r="B620" s="83" t="s">
        <v>298</v>
      </c>
      <c r="C620" s="102">
        <v>5401386.5700000003</v>
      </c>
    </row>
    <row r="621" spans="1:3" x14ac:dyDescent="0.25">
      <c r="A621" s="82" t="s">
        <v>1131</v>
      </c>
      <c r="B621" s="83" t="s">
        <v>298</v>
      </c>
      <c r="C621" s="102">
        <v>9667399.6400000006</v>
      </c>
    </row>
    <row r="622" spans="1:3" x14ac:dyDescent="0.25">
      <c r="A622" s="82" t="s">
        <v>1075</v>
      </c>
      <c r="B622" s="83" t="s">
        <v>298</v>
      </c>
      <c r="C622" s="102">
        <v>29127696.440000001</v>
      </c>
    </row>
    <row r="623" spans="1:3" x14ac:dyDescent="0.25">
      <c r="A623" s="82" t="s">
        <v>1077</v>
      </c>
      <c r="B623" s="83" t="s">
        <v>298</v>
      </c>
      <c r="C623" s="102">
        <v>12971786.51</v>
      </c>
    </row>
    <row r="624" spans="1:3" x14ac:dyDescent="0.25">
      <c r="A624" s="82" t="s">
        <v>1080</v>
      </c>
      <c r="B624" s="83" t="s">
        <v>298</v>
      </c>
      <c r="C624" s="102">
        <v>16399685.550000001</v>
      </c>
    </row>
    <row r="625" spans="1:3" x14ac:dyDescent="0.25">
      <c r="A625" s="82" t="s">
        <v>1079</v>
      </c>
      <c r="B625" s="83" t="s">
        <v>298</v>
      </c>
      <c r="C625" s="102">
        <v>18450360.66</v>
      </c>
    </row>
    <row r="626" spans="1:3" x14ac:dyDescent="0.25">
      <c r="A626" s="82" t="s">
        <v>1217</v>
      </c>
      <c r="B626" s="83" t="s">
        <v>298</v>
      </c>
      <c r="C626" s="102">
        <v>25788836.859999999</v>
      </c>
    </row>
    <row r="627" spans="1:3" x14ac:dyDescent="0.25">
      <c r="A627" s="82" t="s">
        <v>1150</v>
      </c>
      <c r="B627" s="83" t="s">
        <v>298</v>
      </c>
      <c r="C627" s="102">
        <v>26297745.530000001</v>
      </c>
    </row>
    <row r="628" spans="1:3" x14ac:dyDescent="0.25">
      <c r="A628" s="82" t="s">
        <v>1152</v>
      </c>
      <c r="B628" s="83" t="s">
        <v>298</v>
      </c>
      <c r="C628" s="102">
        <v>29615548.48</v>
      </c>
    </row>
    <row r="629" spans="1:3" x14ac:dyDescent="0.25">
      <c r="A629" s="82" t="s">
        <v>1218</v>
      </c>
      <c r="B629" s="83" t="s">
        <v>298</v>
      </c>
      <c r="C629" s="102">
        <v>1550429.75</v>
      </c>
    </row>
    <row r="630" spans="1:3" x14ac:dyDescent="0.25">
      <c r="A630" s="82" t="s">
        <v>1271</v>
      </c>
      <c r="B630" s="83" t="s">
        <v>298</v>
      </c>
      <c r="C630" s="102">
        <v>9315633.5999999996</v>
      </c>
    </row>
    <row r="631" spans="1:3" x14ac:dyDescent="0.25">
      <c r="A631" s="82" t="s">
        <v>1270</v>
      </c>
      <c r="B631" s="83" t="s">
        <v>298</v>
      </c>
      <c r="C631" s="102">
        <v>9888734.9000000004</v>
      </c>
    </row>
    <row r="632" spans="1:3" x14ac:dyDescent="0.25">
      <c r="A632" s="82" t="s">
        <v>1269</v>
      </c>
      <c r="B632" s="83" t="s">
        <v>298</v>
      </c>
      <c r="C632" s="102">
        <v>8775741.5999999996</v>
      </c>
    </row>
    <row r="633" spans="1:3" x14ac:dyDescent="0.25">
      <c r="A633" s="82" t="s">
        <v>1268</v>
      </c>
      <c r="B633" s="83" t="s">
        <v>298</v>
      </c>
      <c r="C633" s="102">
        <v>8267193.9100000001</v>
      </c>
    </row>
    <row r="634" spans="1:3" x14ac:dyDescent="0.25">
      <c r="A634" s="82" t="s">
        <v>1078</v>
      </c>
      <c r="B634" s="83" t="s">
        <v>298</v>
      </c>
      <c r="C634" s="102">
        <v>7850693.7699999996</v>
      </c>
    </row>
    <row r="635" spans="1:3" x14ac:dyDescent="0.25">
      <c r="A635" s="82" t="s">
        <v>1081</v>
      </c>
      <c r="B635" s="83" t="s">
        <v>298</v>
      </c>
      <c r="C635" s="102">
        <v>6778309.6799999997</v>
      </c>
    </row>
    <row r="636" spans="1:3" x14ac:dyDescent="0.25">
      <c r="A636" s="82" t="s">
        <v>1220</v>
      </c>
      <c r="B636" s="83" t="s">
        <v>298</v>
      </c>
      <c r="C636" s="102">
        <v>3483608.87</v>
      </c>
    </row>
    <row r="637" spans="1:3" x14ac:dyDescent="0.25">
      <c r="A637" s="82" t="s">
        <v>1262</v>
      </c>
      <c r="B637" s="83" t="s">
        <v>298</v>
      </c>
      <c r="C637" s="102">
        <v>4451431.74</v>
      </c>
    </row>
    <row r="638" spans="1:3" x14ac:dyDescent="0.25">
      <c r="A638" s="82" t="s">
        <v>1227</v>
      </c>
      <c r="B638" s="83" t="s">
        <v>298</v>
      </c>
      <c r="C638" s="102">
        <v>3880736.91</v>
      </c>
    </row>
    <row r="639" spans="1:3" x14ac:dyDescent="0.25">
      <c r="A639" s="82" t="s">
        <v>1267</v>
      </c>
      <c r="B639" s="83" t="s">
        <v>298</v>
      </c>
      <c r="C639" s="102">
        <v>7788065.3300000001</v>
      </c>
    </row>
    <row r="640" spans="1:3" x14ac:dyDescent="0.25">
      <c r="A640" s="82" t="s">
        <v>1274</v>
      </c>
      <c r="B640" s="83" t="s">
        <v>298</v>
      </c>
      <c r="C640" s="102">
        <v>3882060.47</v>
      </c>
    </row>
    <row r="641" spans="1:3" x14ac:dyDescent="0.25">
      <c r="A641" s="82" t="s">
        <v>1543</v>
      </c>
      <c r="B641" s="83" t="s">
        <v>298</v>
      </c>
      <c r="C641" s="102">
        <v>7432067.5099999998</v>
      </c>
    </row>
    <row r="642" spans="1:3" x14ac:dyDescent="0.25">
      <c r="A642" s="82" t="s">
        <v>1539</v>
      </c>
      <c r="B642" s="83" t="s">
        <v>298</v>
      </c>
      <c r="C642" s="102">
        <v>10831648.390000001</v>
      </c>
    </row>
    <row r="643" spans="1:3" x14ac:dyDescent="0.25">
      <c r="A643" s="82" t="s">
        <v>1547</v>
      </c>
      <c r="B643" s="83" t="s">
        <v>298</v>
      </c>
      <c r="C643" s="102">
        <v>11555051.32</v>
      </c>
    </row>
    <row r="644" spans="1:3" x14ac:dyDescent="0.25">
      <c r="A644" s="82" t="s">
        <v>1546</v>
      </c>
      <c r="B644" s="83" t="s">
        <v>298</v>
      </c>
      <c r="C644" s="102">
        <v>12326767.779999999</v>
      </c>
    </row>
    <row r="645" spans="1:3" x14ac:dyDescent="0.25">
      <c r="A645" s="82" t="s">
        <v>7224</v>
      </c>
      <c r="B645" s="83" t="s">
        <v>298</v>
      </c>
      <c r="C645" s="102">
        <v>60000000</v>
      </c>
    </row>
    <row r="646" spans="1:3" x14ac:dyDescent="0.25">
      <c r="A646" s="82" t="s">
        <v>1627</v>
      </c>
      <c r="B646" s="83" t="s">
        <v>298</v>
      </c>
      <c r="C646" s="102">
        <v>14332215.060000001</v>
      </c>
    </row>
    <row r="647" spans="1:3" x14ac:dyDescent="0.25">
      <c r="A647" s="82" t="s">
        <v>1630</v>
      </c>
      <c r="B647" s="83" t="s">
        <v>298</v>
      </c>
      <c r="C647" s="102">
        <v>13518354.66</v>
      </c>
    </row>
    <row r="648" spans="1:3" x14ac:dyDescent="0.25">
      <c r="A648" s="82" t="s">
        <v>1628</v>
      </c>
      <c r="B648" s="83" t="s">
        <v>298</v>
      </c>
      <c r="C648" s="102">
        <v>15289407.35</v>
      </c>
    </row>
    <row r="649" spans="1:3" x14ac:dyDescent="0.25">
      <c r="A649" s="82" t="s">
        <v>1629</v>
      </c>
      <c r="B649" s="83" t="s">
        <v>298</v>
      </c>
      <c r="C649" s="102">
        <v>13434948.140000001</v>
      </c>
    </row>
    <row r="650" spans="1:3" x14ac:dyDescent="0.25">
      <c r="A650" s="82" t="s">
        <v>1625</v>
      </c>
      <c r="B650" s="83" t="s">
        <v>298</v>
      </c>
      <c r="C650" s="102">
        <v>14614803.460000001</v>
      </c>
    </row>
    <row r="651" spans="1:3" x14ac:dyDescent="0.25">
      <c r="A651" s="82" t="s">
        <v>1626</v>
      </c>
      <c r="B651" s="83" t="s">
        <v>298</v>
      </c>
      <c r="C651" s="102">
        <v>11678895.59</v>
      </c>
    </row>
    <row r="652" spans="1:3" x14ac:dyDescent="0.25">
      <c r="A652" s="82" t="s">
        <v>1635</v>
      </c>
      <c r="B652" s="83" t="s">
        <v>298</v>
      </c>
      <c r="C652" s="102">
        <v>22223715.379999999</v>
      </c>
    </row>
    <row r="653" spans="1:3" x14ac:dyDescent="0.25">
      <c r="A653" s="82" t="s">
        <v>1636</v>
      </c>
      <c r="B653" s="83" t="s">
        <v>298</v>
      </c>
      <c r="C653" s="102">
        <v>21243153.84</v>
      </c>
    </row>
    <row r="654" spans="1:3" x14ac:dyDescent="0.25">
      <c r="A654" s="82" t="s">
        <v>1633</v>
      </c>
      <c r="B654" s="83" t="s">
        <v>298</v>
      </c>
      <c r="C654" s="102">
        <v>14222083.470000001</v>
      </c>
    </row>
    <row r="655" spans="1:3" x14ac:dyDescent="0.25">
      <c r="A655" s="82" t="s">
        <v>1634</v>
      </c>
      <c r="B655" s="83" t="s">
        <v>298</v>
      </c>
      <c r="C655" s="102">
        <v>18666562.32</v>
      </c>
    </row>
    <row r="656" spans="1:3" x14ac:dyDescent="0.25">
      <c r="A656" s="82" t="s">
        <v>1637</v>
      </c>
      <c r="B656" s="83" t="s">
        <v>298</v>
      </c>
      <c r="C656" s="102">
        <v>16185192.49</v>
      </c>
    </row>
    <row r="657" spans="1:3" x14ac:dyDescent="0.25">
      <c r="A657" s="82" t="s">
        <v>1703</v>
      </c>
      <c r="B657" s="83" t="s">
        <v>298</v>
      </c>
      <c r="C657" s="102">
        <v>20281495.739999998</v>
      </c>
    </row>
    <row r="658" spans="1:3" x14ac:dyDescent="0.25">
      <c r="A658" s="82" t="s">
        <v>1704</v>
      </c>
      <c r="B658" s="83" t="s">
        <v>298</v>
      </c>
      <c r="C658" s="102">
        <v>21636017.010000002</v>
      </c>
    </row>
    <row r="659" spans="1:3" x14ac:dyDescent="0.25">
      <c r="A659" s="82" t="s">
        <v>1705</v>
      </c>
      <c r="B659" s="83" t="s">
        <v>298</v>
      </c>
      <c r="C659" s="102">
        <v>23081001.170000002</v>
      </c>
    </row>
    <row r="660" spans="1:3" x14ac:dyDescent="0.25">
      <c r="A660" s="82" t="s">
        <v>1540</v>
      </c>
      <c r="B660" s="83" t="s">
        <v>298</v>
      </c>
      <c r="C660" s="102">
        <v>13150023.66</v>
      </c>
    </row>
    <row r="661" spans="1:3" x14ac:dyDescent="0.25">
      <c r="A661" s="82" t="s">
        <v>1542</v>
      </c>
      <c r="B661" s="83" t="s">
        <v>298</v>
      </c>
      <c r="C661" s="102">
        <v>14028262.01</v>
      </c>
    </row>
    <row r="662" spans="1:3" x14ac:dyDescent="0.25">
      <c r="A662" s="82" t="s">
        <v>1541</v>
      </c>
      <c r="B662" s="83" t="s">
        <v>298</v>
      </c>
      <c r="C662" s="102">
        <v>17554766.84</v>
      </c>
    </row>
    <row r="663" spans="1:3" x14ac:dyDescent="0.25">
      <c r="A663" s="82" t="s">
        <v>1545</v>
      </c>
      <c r="B663" s="83" t="s">
        <v>298</v>
      </c>
      <c r="C663" s="102">
        <v>8404063.8100000005</v>
      </c>
    </row>
    <row r="664" spans="1:3" x14ac:dyDescent="0.25">
      <c r="A664" s="82" t="s">
        <v>1544</v>
      </c>
      <c r="B664" s="83" t="s">
        <v>298</v>
      </c>
      <c r="C664" s="102">
        <v>9019763.8800000008</v>
      </c>
    </row>
    <row r="665" spans="1:3" x14ac:dyDescent="0.25">
      <c r="A665" s="82" t="s">
        <v>2736</v>
      </c>
      <c r="B665" s="83" t="s">
        <v>298</v>
      </c>
      <c r="C665" s="102">
        <v>5512385.0899999999</v>
      </c>
    </row>
    <row r="666" spans="1:3" x14ac:dyDescent="0.25">
      <c r="A666" s="82" t="s">
        <v>2738</v>
      </c>
      <c r="B666" s="83" t="s">
        <v>298</v>
      </c>
      <c r="C666" s="102">
        <v>5910896.8499999996</v>
      </c>
    </row>
    <row r="667" spans="1:3" x14ac:dyDescent="0.25">
      <c r="A667" s="82" t="s">
        <v>2740</v>
      </c>
      <c r="B667" s="83" t="s">
        <v>298</v>
      </c>
      <c r="C667" s="102">
        <v>6290217</v>
      </c>
    </row>
    <row r="668" spans="1:3" x14ac:dyDescent="0.25">
      <c r="A668" s="82" t="s">
        <v>2748</v>
      </c>
      <c r="B668" s="83" t="s">
        <v>298</v>
      </c>
      <c r="C668" s="102">
        <v>6710808.1399999997</v>
      </c>
    </row>
    <row r="669" spans="1:3" x14ac:dyDescent="0.25">
      <c r="A669" s="82" t="s">
        <v>2754</v>
      </c>
      <c r="B669" s="83" t="s">
        <v>298</v>
      </c>
      <c r="C669" s="102">
        <v>7156907.8899999997</v>
      </c>
    </row>
    <row r="670" spans="1:3" x14ac:dyDescent="0.25">
      <c r="A670" s="82" t="s">
        <v>2742</v>
      </c>
      <c r="B670" s="83" t="s">
        <v>298</v>
      </c>
      <c r="C670" s="102">
        <v>7636999.0499999998</v>
      </c>
    </row>
    <row r="671" spans="1:3" x14ac:dyDescent="0.25">
      <c r="A671" s="82" t="s">
        <v>2746</v>
      </c>
      <c r="B671" s="83" t="s">
        <v>298</v>
      </c>
      <c r="C671" s="102">
        <v>8092604.3700000001</v>
      </c>
    </row>
    <row r="672" spans="1:3" x14ac:dyDescent="0.25">
      <c r="A672" s="82" t="s">
        <v>2857</v>
      </c>
      <c r="B672" s="83" t="s">
        <v>298</v>
      </c>
      <c r="C672" s="102">
        <v>21457477.850000001</v>
      </c>
    </row>
    <row r="673" spans="1:3" x14ac:dyDescent="0.25">
      <c r="A673" s="82" t="s">
        <v>2853</v>
      </c>
      <c r="B673" s="83" t="s">
        <v>298</v>
      </c>
      <c r="C673" s="102">
        <v>22733755.690000001</v>
      </c>
    </row>
    <row r="674" spans="1:3" x14ac:dyDescent="0.25">
      <c r="A674" s="82" t="s">
        <v>2569</v>
      </c>
      <c r="B674" s="83" t="s">
        <v>298</v>
      </c>
      <c r="C674" s="102">
        <v>300000000</v>
      </c>
    </row>
    <row r="675" spans="1:3" x14ac:dyDescent="0.25">
      <c r="A675" s="82" t="s">
        <v>2855</v>
      </c>
      <c r="B675" s="83" t="s">
        <v>298</v>
      </c>
      <c r="C675" s="102">
        <v>23375565.98</v>
      </c>
    </row>
    <row r="676" spans="1:3" x14ac:dyDescent="0.25">
      <c r="A676" s="82" t="s">
        <v>2871</v>
      </c>
      <c r="B676" s="83" t="s">
        <v>298</v>
      </c>
      <c r="C676" s="102">
        <v>25527172.739999998</v>
      </c>
    </row>
    <row r="677" spans="1:3" x14ac:dyDescent="0.25">
      <c r="A677" s="82" t="s">
        <v>2861</v>
      </c>
      <c r="B677" s="83" t="s">
        <v>298</v>
      </c>
      <c r="C677" s="102">
        <v>25861623.02</v>
      </c>
    </row>
    <row r="678" spans="1:3" x14ac:dyDescent="0.25">
      <c r="A678" s="82" t="s">
        <v>2865</v>
      </c>
      <c r="B678" s="83" t="s">
        <v>298</v>
      </c>
      <c r="C678" s="102">
        <v>27516823.34</v>
      </c>
    </row>
    <row r="679" spans="1:3" x14ac:dyDescent="0.25">
      <c r="A679" s="82" t="s">
        <v>2873</v>
      </c>
      <c r="B679" s="83" t="s">
        <v>298</v>
      </c>
      <c r="C679" s="102">
        <v>28470813.809999999</v>
      </c>
    </row>
    <row r="680" spans="1:3" x14ac:dyDescent="0.25">
      <c r="A680" s="82" t="s">
        <v>2869</v>
      </c>
      <c r="B680" s="83" t="s">
        <v>298</v>
      </c>
      <c r="C680" s="102">
        <v>29805025.059999999</v>
      </c>
    </row>
    <row r="681" spans="1:3" x14ac:dyDescent="0.25">
      <c r="A681" s="82" t="s">
        <v>2867</v>
      </c>
      <c r="B681" s="83" t="s">
        <v>298</v>
      </c>
      <c r="C681" s="102">
        <v>28415676.719999999</v>
      </c>
    </row>
    <row r="682" spans="1:3" x14ac:dyDescent="0.25">
      <c r="A682" s="82" t="s">
        <v>2859</v>
      </c>
      <c r="B682" s="83" t="s">
        <v>298</v>
      </c>
      <c r="C682" s="102">
        <v>30101367.649999999</v>
      </c>
    </row>
    <row r="683" spans="1:3" x14ac:dyDescent="0.25">
      <c r="A683" s="82" t="s">
        <v>2863</v>
      </c>
      <c r="B683" s="83" t="s">
        <v>298</v>
      </c>
      <c r="C683" s="102">
        <v>30954673.140000001</v>
      </c>
    </row>
    <row r="684" spans="1:3" x14ac:dyDescent="0.25">
      <c r="A684" s="82" t="s">
        <v>2732</v>
      </c>
      <c r="B684" s="83" t="s">
        <v>298</v>
      </c>
      <c r="C684" s="102">
        <v>21576430.359999999</v>
      </c>
    </row>
    <row r="685" spans="1:3" x14ac:dyDescent="0.25">
      <c r="A685" s="82" t="s">
        <v>2734</v>
      </c>
      <c r="B685" s="83" t="s">
        <v>298</v>
      </c>
      <c r="C685" s="102">
        <v>22390871.329999998</v>
      </c>
    </row>
    <row r="686" spans="1:3" x14ac:dyDescent="0.25">
      <c r="A686" s="82" t="s">
        <v>2756</v>
      </c>
      <c r="B686" s="83" t="s">
        <v>298</v>
      </c>
      <c r="C686" s="102">
        <v>14301073.51</v>
      </c>
    </row>
    <row r="687" spans="1:3" x14ac:dyDescent="0.25">
      <c r="A687" s="82" t="s">
        <v>2744</v>
      </c>
      <c r="B687" s="83" t="s">
        <v>298</v>
      </c>
      <c r="C687" s="102">
        <v>14934555</v>
      </c>
    </row>
    <row r="688" spans="1:3" x14ac:dyDescent="0.25">
      <c r="A688" s="82" t="s">
        <v>2750</v>
      </c>
      <c r="B688" s="83" t="s">
        <v>298</v>
      </c>
      <c r="C688" s="102">
        <v>14766337.199999999</v>
      </c>
    </row>
    <row r="689" spans="1:3" x14ac:dyDescent="0.25">
      <c r="A689" s="82" t="s">
        <v>2752</v>
      </c>
      <c r="B689" s="83" t="s">
        <v>298</v>
      </c>
      <c r="C689" s="102">
        <v>13440546.199999999</v>
      </c>
    </row>
    <row r="690" spans="1:3" x14ac:dyDescent="0.25">
      <c r="A690" s="82" t="s">
        <v>5051</v>
      </c>
      <c r="B690" s="83" t="s">
        <v>298</v>
      </c>
      <c r="C690" s="102">
        <v>1100000000</v>
      </c>
    </row>
    <row r="691" spans="1:3" x14ac:dyDescent="0.25">
      <c r="A691" s="82" t="s">
        <v>5822</v>
      </c>
      <c r="B691" s="83" t="s">
        <v>298</v>
      </c>
      <c r="C691" s="102">
        <v>109000000</v>
      </c>
    </row>
    <row r="692" spans="1:3" x14ac:dyDescent="0.25">
      <c r="A692" s="82" t="s">
        <v>4421</v>
      </c>
      <c r="B692" s="83" t="s">
        <v>298</v>
      </c>
      <c r="C692" s="102">
        <v>122436306.23</v>
      </c>
    </row>
    <row r="693" spans="1:3" x14ac:dyDescent="0.25">
      <c r="A693" s="82" t="s">
        <v>7849</v>
      </c>
      <c r="B693" s="83" t="s">
        <v>298</v>
      </c>
      <c r="C693" s="102">
        <v>2656985735.1999998</v>
      </c>
    </row>
    <row r="694" spans="1:3" x14ac:dyDescent="0.25">
      <c r="A694" s="82" t="s">
        <v>7864</v>
      </c>
      <c r="B694" s="83" t="s">
        <v>298</v>
      </c>
      <c r="C694" s="102">
        <v>322166500</v>
      </c>
    </row>
    <row r="695" spans="1:3" x14ac:dyDescent="0.25">
      <c r="A695" s="82" t="s">
        <v>209</v>
      </c>
      <c r="B695" s="83" t="s">
        <v>296</v>
      </c>
      <c r="C695" s="102">
        <v>13475425081.690001</v>
      </c>
    </row>
    <row r="696" spans="1:3" x14ac:dyDescent="0.25">
      <c r="A696" s="82" t="s">
        <v>423</v>
      </c>
      <c r="B696" s="83" t="s">
        <v>296</v>
      </c>
      <c r="C696" s="102">
        <v>5430721500</v>
      </c>
    </row>
    <row r="697" spans="1:3" x14ac:dyDescent="0.25">
      <c r="A697" s="82" t="s">
        <v>3509</v>
      </c>
      <c r="B697" s="83" t="s">
        <v>296</v>
      </c>
      <c r="C697" s="102">
        <v>1115476845</v>
      </c>
    </row>
    <row r="698" spans="1:3" x14ac:dyDescent="0.25">
      <c r="A698" s="82" t="s">
        <v>4688</v>
      </c>
      <c r="B698" s="83" t="s">
        <v>239</v>
      </c>
      <c r="C698" s="102">
        <v>62158558</v>
      </c>
    </row>
    <row r="699" spans="1:3" x14ac:dyDescent="0.25">
      <c r="A699" s="82" t="s">
        <v>7057</v>
      </c>
      <c r="B699" s="83" t="s">
        <v>239</v>
      </c>
      <c r="C699" s="102">
        <v>187841442</v>
      </c>
    </row>
    <row r="700" spans="1:3" x14ac:dyDescent="0.25">
      <c r="A700" s="82" t="s">
        <v>5700</v>
      </c>
      <c r="B700" s="83" t="s">
        <v>4334</v>
      </c>
      <c r="C700" s="102">
        <v>200000000</v>
      </c>
    </row>
    <row r="701" spans="1:3" x14ac:dyDescent="0.25">
      <c r="A701" s="82" t="s">
        <v>240</v>
      </c>
      <c r="B701" s="83" t="s">
        <v>296</v>
      </c>
      <c r="C701" s="102">
        <v>7320450000</v>
      </c>
    </row>
    <row r="702" spans="1:3" x14ac:dyDescent="0.25">
      <c r="A702" s="82" t="s">
        <v>241</v>
      </c>
      <c r="B702" s="83" t="s">
        <v>296</v>
      </c>
      <c r="C702" s="102">
        <v>5588180000</v>
      </c>
    </row>
    <row r="703" spans="1:3" x14ac:dyDescent="0.25">
      <c r="A703" s="82" t="s">
        <v>567</v>
      </c>
      <c r="B703" s="83" t="s">
        <v>296</v>
      </c>
      <c r="C703" s="102">
        <v>4000000000</v>
      </c>
    </row>
    <row r="704" spans="1:3" x14ac:dyDescent="0.25">
      <c r="A704" s="82" t="s">
        <v>568</v>
      </c>
      <c r="B704" s="83" t="s">
        <v>296</v>
      </c>
      <c r="C704" s="102">
        <v>106436995.48999999</v>
      </c>
    </row>
    <row r="705" spans="1:3" x14ac:dyDescent="0.25">
      <c r="A705" s="82" t="s">
        <v>539</v>
      </c>
      <c r="B705" s="83" t="s">
        <v>296</v>
      </c>
      <c r="C705" s="102">
        <v>18508215490</v>
      </c>
    </row>
    <row r="706" spans="1:3" x14ac:dyDescent="0.25">
      <c r="A706" s="82" t="s">
        <v>399</v>
      </c>
      <c r="B706" s="83" t="s">
        <v>296</v>
      </c>
      <c r="C706" s="102">
        <v>2370000000</v>
      </c>
    </row>
    <row r="707" spans="1:3" x14ac:dyDescent="0.25">
      <c r="A707" s="82" t="s">
        <v>244</v>
      </c>
      <c r="B707" s="83" t="s">
        <v>296</v>
      </c>
      <c r="C707" s="102">
        <v>2740080000</v>
      </c>
    </row>
    <row r="708" spans="1:3" x14ac:dyDescent="0.25">
      <c r="A708" s="82" t="s">
        <v>483</v>
      </c>
      <c r="B708" s="83" t="s">
        <v>296</v>
      </c>
      <c r="C708" s="102">
        <v>9600000000</v>
      </c>
    </row>
    <row r="709" spans="1:3" x14ac:dyDescent="0.25">
      <c r="A709" s="82" t="s">
        <v>362</v>
      </c>
      <c r="B709" s="83" t="s">
        <v>296</v>
      </c>
      <c r="C709" s="102">
        <v>3600000000</v>
      </c>
    </row>
    <row r="710" spans="1:3" x14ac:dyDescent="0.25">
      <c r="A710" s="82" t="s">
        <v>3312</v>
      </c>
      <c r="B710" s="83" t="s">
        <v>563</v>
      </c>
      <c r="C710" s="102">
        <v>9505529709.4200001</v>
      </c>
    </row>
    <row r="711" spans="1:3" x14ac:dyDescent="0.25">
      <c r="A711" s="82" t="s">
        <v>554</v>
      </c>
      <c r="B711" s="83" t="s">
        <v>563</v>
      </c>
      <c r="C711" s="102">
        <v>319096631.49000001</v>
      </c>
    </row>
    <row r="712" spans="1:3" x14ac:dyDescent="0.25">
      <c r="A712" s="82" t="s">
        <v>531</v>
      </c>
      <c r="B712" s="83" t="s">
        <v>563</v>
      </c>
      <c r="C712" s="102">
        <v>1013832183.38</v>
      </c>
    </row>
    <row r="713" spans="1:3" x14ac:dyDescent="0.25">
      <c r="A713" s="82" t="s">
        <v>532</v>
      </c>
      <c r="B713" s="83" t="s">
        <v>563</v>
      </c>
      <c r="C713" s="102">
        <v>226807289.06</v>
      </c>
    </row>
    <row r="714" spans="1:3" x14ac:dyDescent="0.25">
      <c r="A714" s="82" t="s">
        <v>1808</v>
      </c>
      <c r="B714" s="83" t="s">
        <v>563</v>
      </c>
      <c r="C714" s="102">
        <v>722637132.64999998</v>
      </c>
    </row>
    <row r="715" spans="1:3" x14ac:dyDescent="0.25">
      <c r="A715" s="82" t="s">
        <v>3231</v>
      </c>
      <c r="B715" s="83" t="s">
        <v>563</v>
      </c>
      <c r="C715" s="102">
        <v>412846974.83999997</v>
      </c>
    </row>
    <row r="716" spans="1:3" x14ac:dyDescent="0.25">
      <c r="A716" s="82" t="s">
        <v>3232</v>
      </c>
      <c r="B716" s="83" t="s">
        <v>563</v>
      </c>
      <c r="C716" s="102">
        <v>5783378</v>
      </c>
    </row>
    <row r="717" spans="1:3" x14ac:dyDescent="0.25">
      <c r="A717" s="82" t="s">
        <v>3233</v>
      </c>
      <c r="B717" s="83" t="s">
        <v>563</v>
      </c>
      <c r="C717" s="102">
        <v>5919811.5800000001</v>
      </c>
    </row>
    <row r="718" spans="1:3" x14ac:dyDescent="0.25">
      <c r="A718" s="82" t="s">
        <v>3234</v>
      </c>
      <c r="B718" s="83" t="s">
        <v>563</v>
      </c>
      <c r="C718" s="102">
        <v>16053810.98</v>
      </c>
    </row>
    <row r="719" spans="1:3" x14ac:dyDescent="0.25">
      <c r="A719" s="82" t="s">
        <v>3235</v>
      </c>
      <c r="B719" s="83" t="s">
        <v>563</v>
      </c>
      <c r="C719" s="102">
        <v>24115275.68</v>
      </c>
    </row>
    <row r="720" spans="1:3" x14ac:dyDescent="0.25">
      <c r="A720" s="82" t="s">
        <v>3236</v>
      </c>
      <c r="B720" s="83" t="s">
        <v>563</v>
      </c>
      <c r="C720" s="102">
        <v>8879717.3800000008</v>
      </c>
    </row>
    <row r="721" spans="1:3" x14ac:dyDescent="0.25">
      <c r="A721" s="82" t="s">
        <v>3237</v>
      </c>
      <c r="B721" s="83" t="s">
        <v>563</v>
      </c>
      <c r="C721" s="102">
        <v>8915522.6899999995</v>
      </c>
    </row>
    <row r="722" spans="1:3" x14ac:dyDescent="0.25">
      <c r="A722" s="82" t="s">
        <v>3238</v>
      </c>
      <c r="B722" s="83" t="s">
        <v>563</v>
      </c>
      <c r="C722" s="102">
        <v>9076646.5899999999</v>
      </c>
    </row>
    <row r="723" spans="1:3" x14ac:dyDescent="0.25">
      <c r="A723" s="82" t="s">
        <v>3239</v>
      </c>
      <c r="B723" s="83" t="s">
        <v>563</v>
      </c>
      <c r="C723" s="102">
        <v>183298332.63999999</v>
      </c>
    </row>
    <row r="724" spans="1:3" x14ac:dyDescent="0.25">
      <c r="A724" s="82" t="s">
        <v>3240</v>
      </c>
      <c r="B724" s="83" t="s">
        <v>563</v>
      </c>
      <c r="C724" s="102">
        <v>6393983.3200000003</v>
      </c>
    </row>
    <row r="725" spans="1:3" x14ac:dyDescent="0.25">
      <c r="A725" s="82" t="s">
        <v>3241</v>
      </c>
      <c r="B725" s="83" t="s">
        <v>563</v>
      </c>
      <c r="C725" s="102">
        <v>3425747.82</v>
      </c>
    </row>
    <row r="726" spans="1:3" x14ac:dyDescent="0.25">
      <c r="A726" s="82" t="s">
        <v>3242</v>
      </c>
      <c r="B726" s="83" t="s">
        <v>563</v>
      </c>
      <c r="C726" s="102">
        <v>16480511.43</v>
      </c>
    </row>
    <row r="727" spans="1:3" x14ac:dyDescent="0.25">
      <c r="A727" s="82" t="s">
        <v>3243</v>
      </c>
      <c r="B727" s="83" t="s">
        <v>563</v>
      </c>
      <c r="C727" s="102">
        <v>11191541.720000001</v>
      </c>
    </row>
    <row r="728" spans="1:3" x14ac:dyDescent="0.25">
      <c r="A728" s="82" t="s">
        <v>3244</v>
      </c>
      <c r="B728" s="83" t="s">
        <v>563</v>
      </c>
      <c r="C728" s="102">
        <v>6593050.9199999999</v>
      </c>
    </row>
    <row r="729" spans="1:3" x14ac:dyDescent="0.25">
      <c r="A729" s="82" t="s">
        <v>1809</v>
      </c>
      <c r="B729" s="83" t="s">
        <v>563</v>
      </c>
      <c r="C729" s="102">
        <v>400000000</v>
      </c>
    </row>
    <row r="730" spans="1:3" x14ac:dyDescent="0.25">
      <c r="A730" s="82" t="s">
        <v>3501</v>
      </c>
      <c r="B730" s="83" t="s">
        <v>563</v>
      </c>
      <c r="C730" s="102">
        <v>31089745.620000001</v>
      </c>
    </row>
    <row r="731" spans="1:3" x14ac:dyDescent="0.25">
      <c r="A731" s="82" t="s">
        <v>2509</v>
      </c>
      <c r="B731" s="83" t="s">
        <v>563</v>
      </c>
      <c r="C731" s="102">
        <v>602145161.29999995</v>
      </c>
    </row>
    <row r="732" spans="1:3" x14ac:dyDescent="0.25">
      <c r="A732" s="82" t="s">
        <v>3140</v>
      </c>
      <c r="B732" s="83" t="s">
        <v>296</v>
      </c>
      <c r="C732" s="102">
        <v>8199414236.8900003</v>
      </c>
    </row>
    <row r="733" spans="1:3" x14ac:dyDescent="0.25">
      <c r="A733" s="82" t="s">
        <v>7775</v>
      </c>
      <c r="B733" s="83" t="s">
        <v>296</v>
      </c>
      <c r="C733" s="102">
        <v>33000000000</v>
      </c>
    </row>
    <row r="734" spans="1:3" x14ac:dyDescent="0.25">
      <c r="A734" s="82" t="s">
        <v>5627</v>
      </c>
      <c r="B734" s="83" t="s">
        <v>296</v>
      </c>
      <c r="C734" s="102">
        <v>2469000000</v>
      </c>
    </row>
    <row r="735" spans="1:3" x14ac:dyDescent="0.25">
      <c r="A735" s="82" t="s">
        <v>4766</v>
      </c>
      <c r="B735" s="83" t="s">
        <v>296</v>
      </c>
      <c r="C735" s="102">
        <v>131243230.31</v>
      </c>
    </row>
    <row r="736" spans="1:3" x14ac:dyDescent="0.25">
      <c r="A736" s="82" t="s">
        <v>4777</v>
      </c>
      <c r="B736" s="83" t="s">
        <v>296</v>
      </c>
      <c r="C736" s="102">
        <v>13342333081.82</v>
      </c>
    </row>
    <row r="737" spans="1:3" x14ac:dyDescent="0.25">
      <c r="A737" s="82" t="s">
        <v>4127</v>
      </c>
      <c r="B737" s="83" t="s">
        <v>296</v>
      </c>
      <c r="C737" s="102">
        <v>10740000000</v>
      </c>
    </row>
    <row r="738" spans="1:3" x14ac:dyDescent="0.25">
      <c r="A738" s="82" t="s">
        <v>4762</v>
      </c>
      <c r="B738" s="83" t="s">
        <v>353</v>
      </c>
      <c r="C738" s="102">
        <v>137870751.56</v>
      </c>
    </row>
    <row r="739" spans="1:3" x14ac:dyDescent="0.25">
      <c r="A739" s="82" t="s">
        <v>4763</v>
      </c>
      <c r="B739" s="83" t="s">
        <v>353</v>
      </c>
      <c r="C739" s="102">
        <v>137870751.56</v>
      </c>
    </row>
    <row r="740" spans="1:3" x14ac:dyDescent="0.25">
      <c r="A740" s="82" t="s">
        <v>4764</v>
      </c>
      <c r="B740" s="83" t="s">
        <v>353</v>
      </c>
      <c r="C740" s="102">
        <v>206948169.34999999</v>
      </c>
    </row>
    <row r="741" spans="1:3" x14ac:dyDescent="0.25">
      <c r="A741" s="82" t="s">
        <v>4765</v>
      </c>
      <c r="B741" s="83" t="s">
        <v>353</v>
      </c>
      <c r="C741" s="102">
        <v>42138411.700000003</v>
      </c>
    </row>
    <row r="742" spans="1:3" x14ac:dyDescent="0.25">
      <c r="A742" s="82" t="s">
        <v>1707</v>
      </c>
      <c r="B742" s="83" t="s">
        <v>298</v>
      </c>
      <c r="C742" s="102">
        <v>141.75</v>
      </c>
    </row>
    <row r="743" spans="1:3" x14ac:dyDescent="0.25">
      <c r="A743" s="82" t="s">
        <v>1342</v>
      </c>
      <c r="B743" s="83" t="s">
        <v>296</v>
      </c>
      <c r="C743" s="102">
        <v>1425000000</v>
      </c>
    </row>
    <row r="744" spans="1:3" x14ac:dyDescent="0.25">
      <c r="A744" s="82" t="s">
        <v>2636</v>
      </c>
      <c r="B744" s="83" t="s">
        <v>296</v>
      </c>
      <c r="C744" s="102">
        <v>4392500000</v>
      </c>
    </row>
    <row r="745" spans="1:3" x14ac:dyDescent="0.25">
      <c r="A745" s="82" t="s">
        <v>3502</v>
      </c>
      <c r="B745" s="83" t="s">
        <v>296</v>
      </c>
      <c r="C745" s="102">
        <v>3832500000</v>
      </c>
    </row>
    <row r="746" spans="1:3" x14ac:dyDescent="0.25">
      <c r="A746" s="82" t="s">
        <v>5769</v>
      </c>
      <c r="B746" s="83" t="s">
        <v>296</v>
      </c>
      <c r="C746" s="102">
        <v>350000000</v>
      </c>
    </row>
    <row r="747" spans="1:3" x14ac:dyDescent="0.25">
      <c r="A747" s="82" t="s">
        <v>6882</v>
      </c>
      <c r="B747" s="83" t="s">
        <v>296</v>
      </c>
      <c r="C747" s="102">
        <v>1100000000</v>
      </c>
    </row>
    <row r="748" spans="1:3" x14ac:dyDescent="0.25">
      <c r="A748" s="82" t="s">
        <v>6015</v>
      </c>
      <c r="B748" s="83" t="s">
        <v>296</v>
      </c>
      <c r="C748" s="102">
        <v>2095861333.6900001</v>
      </c>
    </row>
    <row r="749" spans="1:3" x14ac:dyDescent="0.25">
      <c r="A749" s="82" t="s">
        <v>6016</v>
      </c>
      <c r="B749" s="83" t="s">
        <v>296</v>
      </c>
      <c r="C749" s="102">
        <v>447880510.30000001</v>
      </c>
    </row>
    <row r="750" spans="1:3" x14ac:dyDescent="0.25">
      <c r="A750" s="82" t="s">
        <v>6017</v>
      </c>
      <c r="B750" s="83" t="s">
        <v>296</v>
      </c>
      <c r="C750" s="102">
        <v>13365086716.35</v>
      </c>
    </row>
    <row r="751" spans="1:3" x14ac:dyDescent="0.25">
      <c r="A751" s="82" t="s">
        <v>468</v>
      </c>
      <c r="B751" s="83" t="s">
        <v>563</v>
      </c>
      <c r="C751" s="102">
        <v>114000000</v>
      </c>
    </row>
    <row r="752" spans="1:3" x14ac:dyDescent="0.25">
      <c r="A752" s="82" t="s">
        <v>469</v>
      </c>
      <c r="B752" s="83" t="s">
        <v>563</v>
      </c>
      <c r="C752" s="102">
        <v>215000000</v>
      </c>
    </row>
    <row r="753" spans="1:3" x14ac:dyDescent="0.25">
      <c r="A753" s="82" t="s">
        <v>382</v>
      </c>
      <c r="B753" s="83" t="s">
        <v>563</v>
      </c>
      <c r="C753" s="102">
        <v>444109742.89999998</v>
      </c>
    </row>
    <row r="754" spans="1:3" x14ac:dyDescent="0.25">
      <c r="A754" s="82" t="s">
        <v>383</v>
      </c>
      <c r="B754" s="83" t="s">
        <v>563</v>
      </c>
      <c r="C754" s="102">
        <v>111000000</v>
      </c>
    </row>
    <row r="755" spans="1:3" x14ac:dyDescent="0.25">
      <c r="A755" s="82" t="s">
        <v>384</v>
      </c>
      <c r="B755" s="83" t="s">
        <v>563</v>
      </c>
      <c r="C755" s="102">
        <v>65000000</v>
      </c>
    </row>
    <row r="756" spans="1:3" x14ac:dyDescent="0.25">
      <c r="A756" s="82" t="s">
        <v>344</v>
      </c>
      <c r="B756" s="83" t="s">
        <v>563</v>
      </c>
      <c r="C756" s="102">
        <v>79793428.180000007</v>
      </c>
    </row>
    <row r="757" spans="1:3" x14ac:dyDescent="0.25">
      <c r="A757" s="82" t="s">
        <v>3017</v>
      </c>
      <c r="B757" s="83" t="s">
        <v>296</v>
      </c>
      <c r="C757" s="102">
        <v>35284895700</v>
      </c>
    </row>
    <row r="758" spans="1:3" x14ac:dyDescent="0.25">
      <c r="A758" s="82" t="s">
        <v>3584</v>
      </c>
      <c r="B758" s="83" t="s">
        <v>296</v>
      </c>
      <c r="C758" s="102">
        <v>28715794254.610001</v>
      </c>
    </row>
    <row r="759" spans="1:3" x14ac:dyDescent="0.25">
      <c r="A759" s="82" t="s">
        <v>1548</v>
      </c>
      <c r="B759" s="83" t="s">
        <v>296</v>
      </c>
      <c r="C759" s="102">
        <v>18048540000</v>
      </c>
    </row>
    <row r="760" spans="1:3" x14ac:dyDescent="0.25">
      <c r="A760" s="82" t="s">
        <v>2369</v>
      </c>
      <c r="B760" s="83" t="s">
        <v>563</v>
      </c>
      <c r="C760" s="102">
        <v>113885775.88</v>
      </c>
    </row>
    <row r="761" spans="1:3" x14ac:dyDescent="0.25">
      <c r="A761" s="82" t="s">
        <v>2370</v>
      </c>
      <c r="B761" s="83" t="s">
        <v>563</v>
      </c>
      <c r="C761" s="102">
        <v>106775827.45999999</v>
      </c>
    </row>
    <row r="762" spans="1:3" x14ac:dyDescent="0.25">
      <c r="A762" s="82" t="s">
        <v>1459</v>
      </c>
      <c r="B762" s="83" t="s">
        <v>563</v>
      </c>
      <c r="C762" s="102">
        <v>521921558.77999997</v>
      </c>
    </row>
    <row r="763" spans="1:3" x14ac:dyDescent="0.25">
      <c r="A763" s="82" t="s">
        <v>2933</v>
      </c>
      <c r="B763" s="83" t="s">
        <v>563</v>
      </c>
      <c r="C763" s="102">
        <v>9166771.5</v>
      </c>
    </row>
    <row r="764" spans="1:3" x14ac:dyDescent="0.25">
      <c r="A764" s="82" t="s">
        <v>4987</v>
      </c>
      <c r="B764" s="83" t="s">
        <v>239</v>
      </c>
      <c r="C764" s="102">
        <v>45510527.969999999</v>
      </c>
    </row>
    <row r="765" spans="1:3" x14ac:dyDescent="0.25">
      <c r="A765" s="82" t="s">
        <v>6971</v>
      </c>
      <c r="B765" s="83" t="s">
        <v>239</v>
      </c>
      <c r="C765" s="102">
        <v>99871051.540000007</v>
      </c>
    </row>
    <row r="766" spans="1:3" x14ac:dyDescent="0.25">
      <c r="A766" s="82" t="s">
        <v>6350</v>
      </c>
      <c r="B766" s="83" t="s">
        <v>239</v>
      </c>
      <c r="C766" s="102">
        <v>17241914.609999999</v>
      </c>
    </row>
    <row r="767" spans="1:3" x14ac:dyDescent="0.25">
      <c r="A767" s="82" t="s">
        <v>6939</v>
      </c>
      <c r="B767" s="83" t="s">
        <v>239</v>
      </c>
      <c r="C767" s="102">
        <v>7866325.0700000003</v>
      </c>
    </row>
    <row r="768" spans="1:3" x14ac:dyDescent="0.25">
      <c r="A768" s="82" t="s">
        <v>2972</v>
      </c>
      <c r="B768" s="83" t="s">
        <v>563</v>
      </c>
      <c r="C768" s="102">
        <v>1426033171</v>
      </c>
    </row>
    <row r="769" spans="1:3" x14ac:dyDescent="0.25">
      <c r="A769" s="82" t="s">
        <v>5481</v>
      </c>
      <c r="B769" s="83" t="s">
        <v>563</v>
      </c>
      <c r="C769" s="102">
        <v>670676208.72000003</v>
      </c>
    </row>
    <row r="770" spans="1:3" x14ac:dyDescent="0.25">
      <c r="A770" s="82" t="s">
        <v>6832</v>
      </c>
      <c r="B770" s="83" t="s">
        <v>296</v>
      </c>
      <c r="C770" s="102">
        <v>95654732.120000005</v>
      </c>
    </row>
    <row r="771" spans="1:3" x14ac:dyDescent="0.25">
      <c r="A771" s="82" t="s">
        <v>6833</v>
      </c>
      <c r="B771" s="83" t="s">
        <v>296</v>
      </c>
      <c r="C771" s="102">
        <v>84289233.900000006</v>
      </c>
    </row>
    <row r="772" spans="1:3" x14ac:dyDescent="0.25">
      <c r="A772" s="82" t="s">
        <v>6834</v>
      </c>
      <c r="B772" s="83" t="s">
        <v>296</v>
      </c>
      <c r="C772" s="102">
        <v>11933035.800000001</v>
      </c>
    </row>
    <row r="773" spans="1:3" x14ac:dyDescent="0.25">
      <c r="A773" s="82" t="s">
        <v>6835</v>
      </c>
      <c r="B773" s="83" t="s">
        <v>296</v>
      </c>
      <c r="C773" s="102">
        <v>475085526.88999999</v>
      </c>
    </row>
    <row r="774" spans="1:3" x14ac:dyDescent="0.25">
      <c r="A774" s="82" t="s">
        <v>6836</v>
      </c>
      <c r="B774" s="83" t="s">
        <v>296</v>
      </c>
      <c r="C774" s="102">
        <v>67466075.909999996</v>
      </c>
    </row>
    <row r="775" spans="1:3" x14ac:dyDescent="0.25">
      <c r="A775" s="82" t="s">
        <v>6837</v>
      </c>
      <c r="B775" s="83" t="s">
        <v>296</v>
      </c>
      <c r="C775" s="102">
        <v>122386679.38</v>
      </c>
    </row>
    <row r="776" spans="1:3" x14ac:dyDescent="0.25">
      <c r="A776" s="82" t="s">
        <v>6857</v>
      </c>
      <c r="B776" s="83" t="s">
        <v>353</v>
      </c>
      <c r="C776" s="102">
        <v>244217126.81999999</v>
      </c>
    </row>
    <row r="777" spans="1:3" x14ac:dyDescent="0.25">
      <c r="A777" s="82" t="s">
        <v>6858</v>
      </c>
      <c r="B777" s="83" t="s">
        <v>353</v>
      </c>
      <c r="C777" s="102">
        <v>72202838.75</v>
      </c>
    </row>
    <row r="778" spans="1:3" x14ac:dyDescent="0.25">
      <c r="A778" s="82" t="s">
        <v>6859</v>
      </c>
      <c r="B778" s="83" t="s">
        <v>353</v>
      </c>
      <c r="C778" s="102">
        <v>494854398.52999997</v>
      </c>
    </row>
    <row r="779" spans="1:3" x14ac:dyDescent="0.25">
      <c r="A779" s="82" t="s">
        <v>3461</v>
      </c>
      <c r="B779" s="83" t="s">
        <v>563</v>
      </c>
      <c r="C779" s="102">
        <v>9000000000</v>
      </c>
    </row>
    <row r="780" spans="1:3" x14ac:dyDescent="0.25">
      <c r="A780" s="82" t="s">
        <v>4767</v>
      </c>
      <c r="B780" s="83" t="s">
        <v>296</v>
      </c>
      <c r="C780" s="102">
        <v>99936868.920000002</v>
      </c>
    </row>
    <row r="781" spans="1:3" x14ac:dyDescent="0.25">
      <c r="A781" s="82" t="s">
        <v>5788</v>
      </c>
      <c r="B781" s="83" t="s">
        <v>296</v>
      </c>
      <c r="C781" s="102">
        <v>16431110717.700001</v>
      </c>
    </row>
    <row r="782" spans="1:3" x14ac:dyDescent="0.25">
      <c r="A782" s="82" t="s">
        <v>2630</v>
      </c>
      <c r="B782" s="83" t="s">
        <v>296</v>
      </c>
      <c r="C782" s="102">
        <v>22748177921.75</v>
      </c>
    </row>
    <row r="783" spans="1:3" x14ac:dyDescent="0.25">
      <c r="A783" s="82" t="s">
        <v>3738</v>
      </c>
      <c r="B783" s="83" t="s">
        <v>239</v>
      </c>
      <c r="C783" s="102">
        <v>300000000</v>
      </c>
    </row>
    <row r="784" spans="1:3" x14ac:dyDescent="0.25">
      <c r="A784" s="82" t="s">
        <v>6988</v>
      </c>
      <c r="B784" s="83" t="s">
        <v>239</v>
      </c>
      <c r="C784" s="102">
        <v>400000000</v>
      </c>
    </row>
    <row r="785" spans="1:3" x14ac:dyDescent="0.25">
      <c r="A785" s="82" t="s">
        <v>221</v>
      </c>
      <c r="B785" s="83" t="s">
        <v>296</v>
      </c>
      <c r="C785" s="102">
        <v>4875009625</v>
      </c>
    </row>
    <row r="786" spans="1:3" x14ac:dyDescent="0.25">
      <c r="A786" s="82" t="s">
        <v>1561</v>
      </c>
      <c r="B786" s="83" t="s">
        <v>296</v>
      </c>
      <c r="C786" s="102">
        <v>263639404.80000001</v>
      </c>
    </row>
    <row r="787" spans="1:3" x14ac:dyDescent="0.25">
      <c r="A787" s="82" t="s">
        <v>1562</v>
      </c>
      <c r="B787" s="83" t="s">
        <v>296</v>
      </c>
      <c r="C787" s="102">
        <v>84920668.900000006</v>
      </c>
    </row>
    <row r="788" spans="1:3" x14ac:dyDescent="0.25">
      <c r="A788" s="82" t="s">
        <v>2365</v>
      </c>
      <c r="B788" s="83" t="s">
        <v>296</v>
      </c>
      <c r="C788" s="102">
        <v>97769600</v>
      </c>
    </row>
    <row r="789" spans="1:3" x14ac:dyDescent="0.25">
      <c r="A789" s="82" t="s">
        <v>1563</v>
      </c>
      <c r="B789" s="83" t="s">
        <v>296</v>
      </c>
      <c r="C789" s="102">
        <v>960138000</v>
      </c>
    </row>
    <row r="790" spans="1:3" x14ac:dyDescent="0.25">
      <c r="A790" s="82" t="s">
        <v>1715</v>
      </c>
      <c r="B790" s="83" t="s">
        <v>239</v>
      </c>
      <c r="C790" s="102">
        <v>160097310.91</v>
      </c>
    </row>
    <row r="791" spans="1:3" x14ac:dyDescent="0.25">
      <c r="A791" s="82" t="s">
        <v>3458</v>
      </c>
      <c r="B791" s="83" t="s">
        <v>296</v>
      </c>
      <c r="C791" s="102">
        <v>11437643784.559999</v>
      </c>
    </row>
    <row r="792" spans="1:3" x14ac:dyDescent="0.25">
      <c r="A792" s="82" t="s">
        <v>6407</v>
      </c>
      <c r="B792" s="83" t="s">
        <v>563</v>
      </c>
      <c r="C792" s="102">
        <v>132394000</v>
      </c>
    </row>
    <row r="793" spans="1:3" x14ac:dyDescent="0.25">
      <c r="A793" s="82" t="s">
        <v>7555</v>
      </c>
      <c r="B793" s="83" t="s">
        <v>563</v>
      </c>
      <c r="C793" s="102">
        <v>11582404</v>
      </c>
    </row>
    <row r="794" spans="1:3" x14ac:dyDescent="0.25">
      <c r="A794" s="82" t="s">
        <v>8026</v>
      </c>
      <c r="B794" s="83" t="s">
        <v>298</v>
      </c>
      <c r="C794" s="102">
        <v>365392569.56999999</v>
      </c>
    </row>
    <row r="795" spans="1:3" x14ac:dyDescent="0.25">
      <c r="A795" s="82" t="s">
        <v>8010</v>
      </c>
      <c r="B795" s="83" t="s">
        <v>298</v>
      </c>
      <c r="C795" s="102">
        <v>627400948.83000004</v>
      </c>
    </row>
    <row r="796" spans="1:3" x14ac:dyDescent="0.25">
      <c r="A796" s="82" t="s">
        <v>8042</v>
      </c>
      <c r="B796" s="83" t="s">
        <v>298</v>
      </c>
      <c r="C796" s="102">
        <v>603908892.15999997</v>
      </c>
    </row>
    <row r="797" spans="1:3" x14ac:dyDescent="0.25">
      <c r="A797" s="82" t="s">
        <v>7986</v>
      </c>
      <c r="B797" s="83" t="s">
        <v>298</v>
      </c>
      <c r="C797" s="102">
        <v>277972646.79000002</v>
      </c>
    </row>
    <row r="798" spans="1:3" x14ac:dyDescent="0.25">
      <c r="A798" s="82" t="s">
        <v>8016</v>
      </c>
      <c r="B798" s="83" t="s">
        <v>298</v>
      </c>
      <c r="C798" s="102">
        <v>241715345.08000001</v>
      </c>
    </row>
    <row r="799" spans="1:3" x14ac:dyDescent="0.25">
      <c r="A799" s="82" t="s">
        <v>8004</v>
      </c>
      <c r="B799" s="83" t="s">
        <v>298</v>
      </c>
      <c r="C799" s="102">
        <v>88762245.040000007</v>
      </c>
    </row>
    <row r="800" spans="1:3" x14ac:dyDescent="0.25">
      <c r="A800" s="82" t="s">
        <v>7969</v>
      </c>
      <c r="B800" s="83" t="s">
        <v>298</v>
      </c>
      <c r="C800" s="102">
        <v>360758351.83999997</v>
      </c>
    </row>
    <row r="801" spans="1:3" x14ac:dyDescent="0.25">
      <c r="A801" s="82" t="s">
        <v>7980</v>
      </c>
      <c r="B801" s="83" t="s">
        <v>298</v>
      </c>
      <c r="C801" s="102">
        <v>120611851.43000001</v>
      </c>
    </row>
    <row r="802" spans="1:3" x14ac:dyDescent="0.25">
      <c r="A802" s="82" t="s">
        <v>8058</v>
      </c>
      <c r="B802" s="83" t="s">
        <v>298</v>
      </c>
      <c r="C802" s="102">
        <v>345911658.32999998</v>
      </c>
    </row>
    <row r="803" spans="1:3" x14ac:dyDescent="0.25">
      <c r="A803" s="82" t="s">
        <v>7988</v>
      </c>
      <c r="B803" s="83" t="s">
        <v>298</v>
      </c>
      <c r="C803" s="102">
        <v>284445980.06</v>
      </c>
    </row>
    <row r="804" spans="1:3" x14ac:dyDescent="0.25">
      <c r="A804" s="82" t="s">
        <v>8060</v>
      </c>
      <c r="B804" s="83" t="s">
        <v>298</v>
      </c>
      <c r="C804" s="102">
        <v>394768258.36000001</v>
      </c>
    </row>
    <row r="805" spans="1:3" x14ac:dyDescent="0.25">
      <c r="A805" s="82" t="s">
        <v>8056</v>
      </c>
      <c r="B805" s="83" t="s">
        <v>298</v>
      </c>
      <c r="C805" s="102">
        <v>558513528.01999998</v>
      </c>
    </row>
    <row r="806" spans="1:3" x14ac:dyDescent="0.25">
      <c r="A806" s="82" t="s">
        <v>7984</v>
      </c>
      <c r="B806" s="83" t="s">
        <v>298</v>
      </c>
      <c r="C806" s="102">
        <v>586439204.33000004</v>
      </c>
    </row>
    <row r="807" spans="1:3" x14ac:dyDescent="0.25">
      <c r="A807" s="82" t="s">
        <v>8014</v>
      </c>
      <c r="B807" s="83" t="s">
        <v>298</v>
      </c>
      <c r="C807" s="102">
        <v>586439204.33000004</v>
      </c>
    </row>
    <row r="808" spans="1:3" x14ac:dyDescent="0.25">
      <c r="A808" s="82" t="s">
        <v>8046</v>
      </c>
      <c r="B808" s="83" t="s">
        <v>298</v>
      </c>
      <c r="C808" s="102">
        <v>402129739.83999997</v>
      </c>
    </row>
    <row r="809" spans="1:3" x14ac:dyDescent="0.25">
      <c r="A809" s="82" t="s">
        <v>7971</v>
      </c>
      <c r="B809" s="83" t="s">
        <v>298</v>
      </c>
      <c r="C809" s="102">
        <v>554401110.42999995</v>
      </c>
    </row>
    <row r="810" spans="1:3" x14ac:dyDescent="0.25">
      <c r="A810" s="82" t="s">
        <v>8000</v>
      </c>
      <c r="B810" s="83" t="s">
        <v>298</v>
      </c>
      <c r="C810" s="102">
        <v>554401110.42999995</v>
      </c>
    </row>
    <row r="811" spans="1:3" x14ac:dyDescent="0.25">
      <c r="A811" s="82" t="s">
        <v>8032</v>
      </c>
      <c r="B811" s="83" t="s">
        <v>298</v>
      </c>
      <c r="C811" s="102">
        <v>554401110.42999995</v>
      </c>
    </row>
    <row r="812" spans="1:3" x14ac:dyDescent="0.25">
      <c r="A812" s="82" t="s">
        <v>8062</v>
      </c>
      <c r="B812" s="83" t="s">
        <v>298</v>
      </c>
      <c r="C812" s="102">
        <v>440416241.89999998</v>
      </c>
    </row>
    <row r="813" spans="1:3" x14ac:dyDescent="0.25">
      <c r="A813" s="82" t="s">
        <v>7990</v>
      </c>
      <c r="B813" s="83" t="s">
        <v>298</v>
      </c>
      <c r="C813" s="102">
        <v>711684705.55999994</v>
      </c>
    </row>
    <row r="814" spans="1:3" x14ac:dyDescent="0.25">
      <c r="A814" s="82" t="s">
        <v>8020</v>
      </c>
      <c r="B814" s="83" t="s">
        <v>298</v>
      </c>
      <c r="C814" s="102">
        <v>325378011.85000002</v>
      </c>
    </row>
    <row r="815" spans="1:3" x14ac:dyDescent="0.25">
      <c r="A815" s="82" t="s">
        <v>7992</v>
      </c>
      <c r="B815" s="83" t="s">
        <v>298</v>
      </c>
      <c r="C815" s="102">
        <v>459807099.94999999</v>
      </c>
    </row>
    <row r="816" spans="1:3" x14ac:dyDescent="0.25">
      <c r="A816" s="82" t="s">
        <v>8022</v>
      </c>
      <c r="B816" s="83" t="s">
        <v>298</v>
      </c>
      <c r="C816" s="102">
        <v>510896777.86000001</v>
      </c>
    </row>
    <row r="817" spans="1:3" x14ac:dyDescent="0.25">
      <c r="A817" s="82" t="s">
        <v>8054</v>
      </c>
      <c r="B817" s="83" t="s">
        <v>298</v>
      </c>
      <c r="C817" s="102">
        <v>510896777.86000001</v>
      </c>
    </row>
    <row r="818" spans="1:3" x14ac:dyDescent="0.25">
      <c r="A818" s="82" t="s">
        <v>7982</v>
      </c>
      <c r="B818" s="83" t="s">
        <v>298</v>
      </c>
      <c r="C818" s="102">
        <v>510896777.86000001</v>
      </c>
    </row>
    <row r="819" spans="1:3" x14ac:dyDescent="0.25">
      <c r="A819" s="82" t="s">
        <v>8012</v>
      </c>
      <c r="B819" s="83" t="s">
        <v>298</v>
      </c>
      <c r="C819" s="102">
        <v>546148654.96000004</v>
      </c>
    </row>
    <row r="820" spans="1:3" x14ac:dyDescent="0.25">
      <c r="A820" s="82" t="s">
        <v>7976</v>
      </c>
      <c r="B820" s="83" t="s">
        <v>298</v>
      </c>
      <c r="C820" s="102">
        <v>91961419.75</v>
      </c>
    </row>
    <row r="821" spans="1:3" x14ac:dyDescent="0.25">
      <c r="A821" s="82" t="s">
        <v>8030</v>
      </c>
      <c r="B821" s="83" t="s">
        <v>298</v>
      </c>
      <c r="C821" s="102">
        <v>733764855.63</v>
      </c>
    </row>
    <row r="822" spans="1:3" x14ac:dyDescent="0.25">
      <c r="A822" s="82" t="s">
        <v>8048</v>
      </c>
      <c r="B822" s="83" t="s">
        <v>298</v>
      </c>
      <c r="C822" s="102">
        <v>559413705.57000005</v>
      </c>
    </row>
    <row r="823" spans="1:3" x14ac:dyDescent="0.25">
      <c r="A823" s="82" t="s">
        <v>7974</v>
      </c>
      <c r="B823" s="83" t="s">
        <v>298</v>
      </c>
      <c r="C823" s="102">
        <v>291676111.48000002</v>
      </c>
    </row>
    <row r="824" spans="1:3" x14ac:dyDescent="0.25">
      <c r="A824" s="82" t="s">
        <v>7978</v>
      </c>
      <c r="B824" s="83" t="s">
        <v>298</v>
      </c>
      <c r="C824" s="102">
        <v>909900623.07000005</v>
      </c>
    </row>
    <row r="825" spans="1:3" x14ac:dyDescent="0.25">
      <c r="A825" s="82" t="s">
        <v>8008</v>
      </c>
      <c r="B825" s="83" t="s">
        <v>298</v>
      </c>
      <c r="C825" s="102">
        <v>595367809.25</v>
      </c>
    </row>
    <row r="826" spans="1:3" x14ac:dyDescent="0.25">
      <c r="A826" s="82" t="s">
        <v>8040</v>
      </c>
      <c r="B826" s="83" t="s">
        <v>298</v>
      </c>
      <c r="C826" s="102">
        <v>595367809.25</v>
      </c>
    </row>
    <row r="827" spans="1:3" x14ac:dyDescent="0.25">
      <c r="A827" s="82" t="s">
        <v>8070</v>
      </c>
      <c r="B827" s="83" t="s">
        <v>298</v>
      </c>
      <c r="C827" s="102">
        <v>595367809.25</v>
      </c>
    </row>
    <row r="828" spans="1:3" x14ac:dyDescent="0.25">
      <c r="A828" s="82" t="s">
        <v>7998</v>
      </c>
      <c r="B828" s="83" t="s">
        <v>298</v>
      </c>
      <c r="C828" s="102">
        <v>595367809.25</v>
      </c>
    </row>
    <row r="829" spans="1:3" x14ac:dyDescent="0.25">
      <c r="A829" s="82" t="s">
        <v>8028</v>
      </c>
      <c r="B829" s="83" t="s">
        <v>298</v>
      </c>
      <c r="C829" s="102">
        <v>794577878.24000001</v>
      </c>
    </row>
    <row r="830" spans="1:3" x14ac:dyDescent="0.25">
      <c r="A830" s="82" t="s">
        <v>8052</v>
      </c>
      <c r="B830" s="83" t="s">
        <v>298</v>
      </c>
      <c r="C830" s="102">
        <v>294948154.75999999</v>
      </c>
    </row>
    <row r="831" spans="1:3" x14ac:dyDescent="0.25">
      <c r="A831" s="82" t="s">
        <v>8018</v>
      </c>
      <c r="B831" s="83" t="s">
        <v>298</v>
      </c>
      <c r="C831" s="102">
        <v>532143392.19999999</v>
      </c>
    </row>
    <row r="832" spans="1:3" x14ac:dyDescent="0.25">
      <c r="A832" s="82" t="s">
        <v>7865</v>
      </c>
      <c r="B832" s="83" t="s">
        <v>298</v>
      </c>
      <c r="C832" s="102">
        <v>195030553.53999999</v>
      </c>
    </row>
    <row r="833" spans="1:3" x14ac:dyDescent="0.25">
      <c r="A833" s="82" t="s">
        <v>8050</v>
      </c>
      <c r="B833" s="83" t="s">
        <v>298</v>
      </c>
      <c r="C833" s="102">
        <v>441679015.22000003</v>
      </c>
    </row>
    <row r="834" spans="1:3" x14ac:dyDescent="0.25">
      <c r="A834" s="82" t="s">
        <v>330</v>
      </c>
      <c r="B834" s="83" t="s">
        <v>296</v>
      </c>
      <c r="C834" s="102">
        <v>393500000</v>
      </c>
    </row>
    <row r="835" spans="1:3" x14ac:dyDescent="0.25">
      <c r="A835" s="82" t="s">
        <v>4128</v>
      </c>
      <c r="B835" s="83" t="s">
        <v>296</v>
      </c>
      <c r="C835" s="102">
        <v>591004077.92999995</v>
      </c>
    </row>
    <row r="836" spans="1:3" x14ac:dyDescent="0.25">
      <c r="A836" s="82" t="s">
        <v>331</v>
      </c>
      <c r="B836" s="83" t="s">
        <v>296</v>
      </c>
      <c r="C836" s="102">
        <v>16657936369.23</v>
      </c>
    </row>
    <row r="837" spans="1:3" x14ac:dyDescent="0.25">
      <c r="A837" s="82" t="s">
        <v>24</v>
      </c>
      <c r="B837" s="83" t="s">
        <v>296</v>
      </c>
      <c r="C837" s="102">
        <v>8317289666.6599998</v>
      </c>
    </row>
    <row r="838" spans="1:3" x14ac:dyDescent="0.25">
      <c r="A838" s="82" t="s">
        <v>1090</v>
      </c>
      <c r="B838" s="83" t="s">
        <v>296</v>
      </c>
      <c r="C838" s="102">
        <v>1333333333.3399999</v>
      </c>
    </row>
    <row r="839" spans="1:3" x14ac:dyDescent="0.25">
      <c r="A839" s="82" t="s">
        <v>3753</v>
      </c>
      <c r="B839" s="83" t="s">
        <v>296</v>
      </c>
      <c r="C839" s="102">
        <v>4173544110.9000001</v>
      </c>
    </row>
    <row r="840" spans="1:3" x14ac:dyDescent="0.25">
      <c r="A840" s="82" t="s">
        <v>158</v>
      </c>
      <c r="B840" s="83" t="s">
        <v>298</v>
      </c>
      <c r="C840" s="102">
        <v>3993500000</v>
      </c>
    </row>
    <row r="841" spans="1:3" x14ac:dyDescent="0.25">
      <c r="A841" s="82" t="s">
        <v>3523</v>
      </c>
      <c r="B841" s="83" t="s">
        <v>298</v>
      </c>
      <c r="C841" s="102">
        <v>1500000000</v>
      </c>
    </row>
    <row r="842" spans="1:3" x14ac:dyDescent="0.25">
      <c r="A842" s="82" t="s">
        <v>1461</v>
      </c>
      <c r="B842" s="83" t="s">
        <v>298</v>
      </c>
      <c r="C842" s="102">
        <v>1000000000</v>
      </c>
    </row>
    <row r="843" spans="1:3" x14ac:dyDescent="0.25">
      <c r="A843" s="82" t="s">
        <v>2654</v>
      </c>
      <c r="B843" s="83" t="s">
        <v>563</v>
      </c>
      <c r="C843" s="102">
        <v>56903672.329999998</v>
      </c>
    </row>
    <row r="844" spans="1:3" x14ac:dyDescent="0.25">
      <c r="A844" s="82" t="s">
        <v>2657</v>
      </c>
      <c r="B844" s="83" t="s">
        <v>563</v>
      </c>
      <c r="C844" s="102">
        <v>20000000</v>
      </c>
    </row>
    <row r="845" spans="1:3" x14ac:dyDescent="0.25">
      <c r="A845" s="82" t="s">
        <v>2663</v>
      </c>
      <c r="B845" s="83" t="s">
        <v>563</v>
      </c>
      <c r="C845" s="102">
        <v>45000000</v>
      </c>
    </row>
    <row r="846" spans="1:3" x14ac:dyDescent="0.25">
      <c r="A846" s="82" t="s">
        <v>2821</v>
      </c>
      <c r="B846" s="83" t="s">
        <v>563</v>
      </c>
      <c r="C846" s="102">
        <v>50000000</v>
      </c>
    </row>
    <row r="847" spans="1:3" x14ac:dyDescent="0.25">
      <c r="A847" s="82" t="s">
        <v>2660</v>
      </c>
      <c r="B847" s="83" t="s">
        <v>563</v>
      </c>
      <c r="C847" s="102">
        <v>37285907.609999999</v>
      </c>
    </row>
    <row r="848" spans="1:3" x14ac:dyDescent="0.25">
      <c r="A848" s="82" t="s">
        <v>2822</v>
      </c>
      <c r="B848" s="83" t="s">
        <v>563</v>
      </c>
      <c r="C848" s="102">
        <v>334000000</v>
      </c>
    </row>
    <row r="849" spans="1:3" x14ac:dyDescent="0.25">
      <c r="A849" s="82" t="s">
        <v>2823</v>
      </c>
      <c r="B849" s="83" t="s">
        <v>563</v>
      </c>
      <c r="C849" s="102">
        <v>6500000</v>
      </c>
    </row>
    <row r="850" spans="1:3" x14ac:dyDescent="0.25">
      <c r="A850" s="82" t="s">
        <v>3995</v>
      </c>
      <c r="B850" s="83" t="s">
        <v>296</v>
      </c>
      <c r="C850" s="102">
        <v>13888888888</v>
      </c>
    </row>
    <row r="851" spans="1:3" x14ac:dyDescent="0.25">
      <c r="A851" s="82" t="s">
        <v>7761</v>
      </c>
      <c r="B851" s="83" t="s">
        <v>296</v>
      </c>
      <c r="C851" s="102">
        <v>446750327.44999999</v>
      </c>
    </row>
    <row r="852" spans="1:3" x14ac:dyDescent="0.25">
      <c r="A852" s="82" t="s">
        <v>6940</v>
      </c>
      <c r="B852" s="83" t="s">
        <v>296</v>
      </c>
      <c r="C852" s="102">
        <v>2000000000</v>
      </c>
    </row>
    <row r="853" spans="1:3" x14ac:dyDescent="0.25">
      <c r="A853" s="82" t="s">
        <v>6941</v>
      </c>
      <c r="B853" s="83" t="s">
        <v>296</v>
      </c>
      <c r="C853" s="102">
        <v>2000000000</v>
      </c>
    </row>
    <row r="854" spans="1:3" x14ac:dyDescent="0.25">
      <c r="A854" s="82" t="s">
        <v>6942</v>
      </c>
      <c r="B854" s="83" t="s">
        <v>296</v>
      </c>
      <c r="C854" s="102">
        <v>2000000000</v>
      </c>
    </row>
    <row r="855" spans="1:3" x14ac:dyDescent="0.25">
      <c r="A855" s="82" t="s">
        <v>6943</v>
      </c>
      <c r="B855" s="83" t="s">
        <v>296</v>
      </c>
      <c r="C855" s="102">
        <v>2000000000</v>
      </c>
    </row>
    <row r="856" spans="1:3" x14ac:dyDescent="0.25">
      <c r="A856" s="82" t="s">
        <v>7830</v>
      </c>
      <c r="B856" s="83" t="s">
        <v>296</v>
      </c>
      <c r="C856" s="102">
        <v>5000000000</v>
      </c>
    </row>
    <row r="857" spans="1:3" x14ac:dyDescent="0.25">
      <c r="A857" s="82" t="s">
        <v>5414</v>
      </c>
      <c r="B857" s="83" t="s">
        <v>239</v>
      </c>
      <c r="C857" s="102">
        <v>39093200</v>
      </c>
    </row>
    <row r="858" spans="1:3" x14ac:dyDescent="0.25">
      <c r="A858" s="82" t="s">
        <v>6749</v>
      </c>
      <c r="B858" s="83" t="s">
        <v>239</v>
      </c>
      <c r="C858" s="102">
        <v>72770000</v>
      </c>
    </row>
    <row r="859" spans="1:3" x14ac:dyDescent="0.25">
      <c r="A859" s="82" t="s">
        <v>3473</v>
      </c>
      <c r="B859" s="83" t="s">
        <v>296</v>
      </c>
      <c r="C859" s="102">
        <v>12174316844.24</v>
      </c>
    </row>
    <row r="860" spans="1:3" x14ac:dyDescent="0.25">
      <c r="A860" s="82" t="s">
        <v>5538</v>
      </c>
      <c r="B860" s="83" t="s">
        <v>296</v>
      </c>
      <c r="C860" s="102">
        <v>29190000000</v>
      </c>
    </row>
    <row r="861" spans="1:3" x14ac:dyDescent="0.25">
      <c r="A861" s="82" t="s">
        <v>698</v>
      </c>
      <c r="B861" s="83" t="s">
        <v>296</v>
      </c>
      <c r="C861" s="102">
        <v>63257000000</v>
      </c>
    </row>
    <row r="862" spans="1:3" x14ac:dyDescent="0.25">
      <c r="A862" s="82" t="s">
        <v>4768</v>
      </c>
      <c r="B862" s="83" t="s">
        <v>296</v>
      </c>
      <c r="C862" s="102">
        <v>1846697807.9400001</v>
      </c>
    </row>
    <row r="863" spans="1:3" x14ac:dyDescent="0.25">
      <c r="A863" s="82" t="s">
        <v>4129</v>
      </c>
      <c r="B863" s="83" t="s">
        <v>298</v>
      </c>
      <c r="C863" s="102">
        <v>11504644543.809999</v>
      </c>
    </row>
    <row r="864" spans="1:3" x14ac:dyDescent="0.25">
      <c r="A864" s="82" t="s">
        <v>3123</v>
      </c>
      <c r="B864" s="83" t="s">
        <v>239</v>
      </c>
      <c r="C864" s="102">
        <v>147335705.30000001</v>
      </c>
    </row>
    <row r="865" spans="1:3" x14ac:dyDescent="0.25">
      <c r="A865" s="82" t="s">
        <v>467</v>
      </c>
      <c r="B865" s="83" t="s">
        <v>296</v>
      </c>
      <c r="C865" s="102">
        <v>664716754.29999995</v>
      </c>
    </row>
    <row r="866" spans="1:3" x14ac:dyDescent="0.25">
      <c r="A866" s="82" t="s">
        <v>428</v>
      </c>
      <c r="B866" s="83" t="s">
        <v>296</v>
      </c>
      <c r="C866" s="102">
        <v>6000000000</v>
      </c>
    </row>
    <row r="867" spans="1:3" x14ac:dyDescent="0.25">
      <c r="A867" s="82" t="s">
        <v>1134</v>
      </c>
      <c r="B867" s="83" t="s">
        <v>296</v>
      </c>
      <c r="C867" s="102">
        <v>10492008100</v>
      </c>
    </row>
    <row r="868" spans="1:3" x14ac:dyDescent="0.25">
      <c r="A868" s="82" t="s">
        <v>1219</v>
      </c>
      <c r="B868" s="83" t="s">
        <v>296</v>
      </c>
      <c r="C868" s="102">
        <v>17874516145.830002</v>
      </c>
    </row>
    <row r="869" spans="1:3" x14ac:dyDescent="0.25">
      <c r="A869" s="82" t="s">
        <v>4130</v>
      </c>
      <c r="B869" s="83" t="s">
        <v>298</v>
      </c>
      <c r="C869" s="102">
        <v>1304597260.27</v>
      </c>
    </row>
    <row r="870" spans="1:3" x14ac:dyDescent="0.25">
      <c r="A870" s="82" t="s">
        <v>3259</v>
      </c>
      <c r="B870" s="83" t="s">
        <v>296</v>
      </c>
      <c r="C870" s="102">
        <v>20755821000</v>
      </c>
    </row>
    <row r="871" spans="1:3" x14ac:dyDescent="0.25">
      <c r="A871" s="82" t="s">
        <v>3980</v>
      </c>
      <c r="B871" s="83" t="s">
        <v>296</v>
      </c>
      <c r="C871" s="102">
        <v>14980288200</v>
      </c>
    </row>
    <row r="872" spans="1:3" x14ac:dyDescent="0.25">
      <c r="A872" s="82" t="s">
        <v>6773</v>
      </c>
      <c r="B872" s="83" t="s">
        <v>296</v>
      </c>
      <c r="C872" s="102">
        <v>794657137.79999995</v>
      </c>
    </row>
    <row r="873" spans="1:3" x14ac:dyDescent="0.25">
      <c r="A873" s="82" t="s">
        <v>3077</v>
      </c>
      <c r="B873" s="83" t="s">
        <v>296</v>
      </c>
      <c r="C873" s="102">
        <v>10257339315.6</v>
      </c>
    </row>
    <row r="874" spans="1:3" x14ac:dyDescent="0.25">
      <c r="A874" s="82" t="s">
        <v>1677</v>
      </c>
      <c r="B874" s="83" t="s">
        <v>296</v>
      </c>
      <c r="C874" s="102">
        <v>1599692368.8699999</v>
      </c>
    </row>
    <row r="875" spans="1:3" x14ac:dyDescent="0.25">
      <c r="A875" s="82" t="s">
        <v>3078</v>
      </c>
      <c r="B875" s="83" t="s">
        <v>296</v>
      </c>
      <c r="C875" s="102">
        <v>85909501.719999999</v>
      </c>
    </row>
    <row r="876" spans="1:3" x14ac:dyDescent="0.25">
      <c r="A876" s="82" t="s">
        <v>1726</v>
      </c>
      <c r="B876" s="83" t="s">
        <v>296</v>
      </c>
      <c r="C876" s="102">
        <v>2154140494.6599998</v>
      </c>
    </row>
    <row r="877" spans="1:3" x14ac:dyDescent="0.25">
      <c r="A877" s="82" t="s">
        <v>2349</v>
      </c>
      <c r="B877" s="83" t="s">
        <v>296</v>
      </c>
      <c r="C877" s="102">
        <v>255389041.12</v>
      </c>
    </row>
    <row r="878" spans="1:3" x14ac:dyDescent="0.25">
      <c r="A878" s="82" t="s">
        <v>6774</v>
      </c>
      <c r="B878" s="83" t="s">
        <v>296</v>
      </c>
      <c r="C878" s="102">
        <v>1565491932.45</v>
      </c>
    </row>
    <row r="879" spans="1:3" x14ac:dyDescent="0.25">
      <c r="A879" s="82" t="s">
        <v>251</v>
      </c>
      <c r="B879" s="83" t="s">
        <v>296</v>
      </c>
      <c r="C879" s="102">
        <v>919000000</v>
      </c>
    </row>
    <row r="880" spans="1:3" x14ac:dyDescent="0.25">
      <c r="A880" s="82" t="s">
        <v>173</v>
      </c>
      <c r="B880" s="83" t="s">
        <v>296</v>
      </c>
      <c r="C880" s="102">
        <v>1776541280.4100001</v>
      </c>
    </row>
    <row r="881" spans="1:3" x14ac:dyDescent="0.25">
      <c r="A881" s="82" t="s">
        <v>2357</v>
      </c>
      <c r="B881" s="83" t="s">
        <v>296</v>
      </c>
      <c r="C881" s="102">
        <v>461641142.44</v>
      </c>
    </row>
    <row r="882" spans="1:3" x14ac:dyDescent="0.25">
      <c r="A882" s="82" t="s">
        <v>3743</v>
      </c>
      <c r="B882" s="83" t="s">
        <v>296</v>
      </c>
      <c r="C882" s="102">
        <v>719110476.27999997</v>
      </c>
    </row>
    <row r="883" spans="1:3" x14ac:dyDescent="0.25">
      <c r="A883" s="82" t="s">
        <v>4131</v>
      </c>
      <c r="B883" s="83" t="s">
        <v>296</v>
      </c>
      <c r="C883" s="102">
        <v>11500000000</v>
      </c>
    </row>
    <row r="884" spans="1:3" x14ac:dyDescent="0.25">
      <c r="A884" s="82" t="s">
        <v>378</v>
      </c>
      <c r="B884" s="83" t="s">
        <v>296</v>
      </c>
      <c r="C884" s="102">
        <v>15040912510.200001</v>
      </c>
    </row>
    <row r="885" spans="1:3" x14ac:dyDescent="0.25">
      <c r="A885" s="82" t="s">
        <v>377</v>
      </c>
      <c r="B885" s="83" t="s">
        <v>298</v>
      </c>
      <c r="C885" s="102">
        <v>109410509.92</v>
      </c>
    </row>
    <row r="886" spans="1:3" x14ac:dyDescent="0.25">
      <c r="A886" s="82" t="s">
        <v>422</v>
      </c>
      <c r="B886" s="83" t="s">
        <v>296</v>
      </c>
      <c r="C886" s="102">
        <v>20000000000</v>
      </c>
    </row>
    <row r="887" spans="1:3" x14ac:dyDescent="0.25">
      <c r="A887" s="82" t="s">
        <v>3745</v>
      </c>
      <c r="B887" s="83" t="s">
        <v>296</v>
      </c>
      <c r="C887" s="102">
        <v>30000000000</v>
      </c>
    </row>
    <row r="888" spans="1:3" x14ac:dyDescent="0.25">
      <c r="A888" s="82" t="s">
        <v>440</v>
      </c>
      <c r="B888" s="83" t="s">
        <v>296</v>
      </c>
      <c r="C888" s="102">
        <v>660635000</v>
      </c>
    </row>
    <row r="889" spans="1:3" x14ac:dyDescent="0.25">
      <c r="A889" s="82" t="s">
        <v>441</v>
      </c>
      <c r="B889" s="83" t="s">
        <v>296</v>
      </c>
      <c r="C889" s="102">
        <v>465953141</v>
      </c>
    </row>
    <row r="890" spans="1:3" x14ac:dyDescent="0.25">
      <c r="A890" s="82" t="s">
        <v>2467</v>
      </c>
      <c r="B890" s="83" t="s">
        <v>296</v>
      </c>
      <c r="C890" s="102">
        <v>5482460615</v>
      </c>
    </row>
    <row r="891" spans="1:3" x14ac:dyDescent="0.25">
      <c r="A891" s="82" t="s">
        <v>4275</v>
      </c>
      <c r="B891" s="83" t="s">
        <v>296</v>
      </c>
      <c r="C891" s="102">
        <v>1465221622.5599999</v>
      </c>
    </row>
    <row r="892" spans="1:3" x14ac:dyDescent="0.25">
      <c r="A892" s="82" t="s">
        <v>2590</v>
      </c>
      <c r="B892" s="83" t="s">
        <v>296</v>
      </c>
      <c r="C892" s="102">
        <v>2251889161.8499999</v>
      </c>
    </row>
    <row r="893" spans="1:3" x14ac:dyDescent="0.25">
      <c r="A893" s="82" t="s">
        <v>2697</v>
      </c>
      <c r="B893" s="83" t="s">
        <v>296</v>
      </c>
      <c r="C893" s="102">
        <v>1676554466</v>
      </c>
    </row>
    <row r="894" spans="1:3" x14ac:dyDescent="0.25">
      <c r="A894" s="82" t="s">
        <v>3287</v>
      </c>
      <c r="B894" s="83" t="s">
        <v>296</v>
      </c>
      <c r="C894" s="102">
        <v>958659772.38</v>
      </c>
    </row>
    <row r="895" spans="1:3" x14ac:dyDescent="0.25">
      <c r="A895" s="82" t="s">
        <v>6944</v>
      </c>
      <c r="B895" s="83" t="s">
        <v>296</v>
      </c>
      <c r="C895" s="102">
        <v>1584700000</v>
      </c>
    </row>
    <row r="896" spans="1:3" x14ac:dyDescent="0.25">
      <c r="A896" s="82" t="s">
        <v>6945</v>
      </c>
      <c r="B896" s="83" t="s">
        <v>296</v>
      </c>
      <c r="C896" s="102">
        <v>5098577129.9899998</v>
      </c>
    </row>
    <row r="897" spans="1:3" x14ac:dyDescent="0.25">
      <c r="A897" s="82" t="s">
        <v>6946</v>
      </c>
      <c r="B897" s="83" t="s">
        <v>296</v>
      </c>
      <c r="C897" s="102">
        <v>1900982368.1199999</v>
      </c>
    </row>
    <row r="898" spans="1:3" x14ac:dyDescent="0.25">
      <c r="A898" s="82" t="s">
        <v>2838</v>
      </c>
      <c r="B898" s="83" t="s">
        <v>296</v>
      </c>
      <c r="C898" s="102">
        <v>1349415005.71</v>
      </c>
    </row>
    <row r="899" spans="1:3" x14ac:dyDescent="0.25">
      <c r="A899" s="82" t="s">
        <v>3467</v>
      </c>
      <c r="B899" s="83" t="s">
        <v>296</v>
      </c>
      <c r="C899" s="102">
        <v>9037100625</v>
      </c>
    </row>
    <row r="900" spans="1:3" x14ac:dyDescent="0.25">
      <c r="A900" s="82" t="s">
        <v>4769</v>
      </c>
      <c r="B900" s="83" t="s">
        <v>296</v>
      </c>
      <c r="C900" s="102">
        <v>760206645.19000006</v>
      </c>
    </row>
    <row r="901" spans="1:3" x14ac:dyDescent="0.25">
      <c r="A901" s="82" t="s">
        <v>4990</v>
      </c>
      <c r="B901" s="83" t="s">
        <v>296</v>
      </c>
      <c r="C901" s="102">
        <v>5000000000</v>
      </c>
    </row>
    <row r="902" spans="1:3" x14ac:dyDescent="0.25">
      <c r="A902" s="82" t="s">
        <v>5195</v>
      </c>
      <c r="B902" s="83" t="s">
        <v>296</v>
      </c>
      <c r="C902" s="102">
        <v>236806475.09</v>
      </c>
    </row>
    <row r="903" spans="1:3" x14ac:dyDescent="0.25">
      <c r="A903" s="82" t="s">
        <v>6883</v>
      </c>
      <c r="B903" s="83" t="s">
        <v>298</v>
      </c>
      <c r="C903" s="102">
        <v>85282200000</v>
      </c>
    </row>
    <row r="904" spans="1:3" x14ac:dyDescent="0.25">
      <c r="A904" s="82" t="s">
        <v>6884</v>
      </c>
      <c r="B904" s="83" t="s">
        <v>298</v>
      </c>
      <c r="C904" s="102">
        <v>20066901660</v>
      </c>
    </row>
    <row r="905" spans="1:3" x14ac:dyDescent="0.25">
      <c r="A905" s="82" t="s">
        <v>6885</v>
      </c>
      <c r="B905" s="83" t="s">
        <v>298</v>
      </c>
      <c r="C905" s="102">
        <v>85282200000</v>
      </c>
    </row>
    <row r="906" spans="1:3" x14ac:dyDescent="0.25">
      <c r="A906" s="82" t="s">
        <v>6018</v>
      </c>
      <c r="B906" s="83" t="s">
        <v>4334</v>
      </c>
      <c r="C906" s="102">
        <v>14957093.5</v>
      </c>
    </row>
    <row r="907" spans="1:3" x14ac:dyDescent="0.25">
      <c r="A907" s="82" t="s">
        <v>6019</v>
      </c>
      <c r="B907" s="83" t="s">
        <v>4334</v>
      </c>
      <c r="C907" s="102">
        <v>15000000</v>
      </c>
    </row>
    <row r="908" spans="1:3" x14ac:dyDescent="0.25">
      <c r="A908" s="82" t="s">
        <v>6020</v>
      </c>
      <c r="B908" s="83" t="s">
        <v>4334</v>
      </c>
      <c r="C908" s="102">
        <v>20000000</v>
      </c>
    </row>
    <row r="909" spans="1:3" x14ac:dyDescent="0.25">
      <c r="A909" s="82" t="s">
        <v>6021</v>
      </c>
      <c r="B909" s="83" t="s">
        <v>4334</v>
      </c>
      <c r="C909" s="102">
        <v>32500000</v>
      </c>
    </row>
    <row r="910" spans="1:3" x14ac:dyDescent="0.25">
      <c r="A910" s="82" t="s">
        <v>6903</v>
      </c>
      <c r="B910" s="83" t="s">
        <v>296</v>
      </c>
      <c r="C910" s="102">
        <v>26047918934</v>
      </c>
    </row>
    <row r="911" spans="1:3" x14ac:dyDescent="0.25">
      <c r="A911" s="82" t="s">
        <v>6904</v>
      </c>
      <c r="B911" s="83" t="s">
        <v>296</v>
      </c>
      <c r="C911" s="102">
        <v>2188787686.1100001</v>
      </c>
    </row>
    <row r="912" spans="1:3" x14ac:dyDescent="0.25">
      <c r="A912" s="82" t="s">
        <v>6905</v>
      </c>
      <c r="B912" s="83" t="s">
        <v>296</v>
      </c>
      <c r="C912" s="102">
        <v>14200189468.780001</v>
      </c>
    </row>
    <row r="913" spans="1:3" x14ac:dyDescent="0.25">
      <c r="A913" s="82" t="s">
        <v>6906</v>
      </c>
      <c r="B913" s="83" t="s">
        <v>296</v>
      </c>
      <c r="C913" s="102">
        <v>24777288742.299999</v>
      </c>
    </row>
    <row r="914" spans="1:3" x14ac:dyDescent="0.25">
      <c r="A914" s="82" t="s">
        <v>4689</v>
      </c>
      <c r="B914" s="83" t="s">
        <v>239</v>
      </c>
      <c r="C914" s="102">
        <v>102426068.31</v>
      </c>
    </row>
    <row r="915" spans="1:3" x14ac:dyDescent="0.25">
      <c r="A915" s="82" t="s">
        <v>5140</v>
      </c>
      <c r="B915" s="83" t="s">
        <v>239</v>
      </c>
      <c r="C915" s="102">
        <v>184360735.78999999</v>
      </c>
    </row>
    <row r="916" spans="1:3" x14ac:dyDescent="0.25">
      <c r="A916" s="82" t="s">
        <v>5141</v>
      </c>
      <c r="B916" s="83" t="s">
        <v>239</v>
      </c>
      <c r="C916" s="102">
        <v>461524640.83999997</v>
      </c>
    </row>
    <row r="917" spans="1:3" x14ac:dyDescent="0.25">
      <c r="A917" s="82" t="s">
        <v>6422</v>
      </c>
      <c r="B917" s="83" t="s">
        <v>353</v>
      </c>
      <c r="C917" s="102">
        <v>11205574.83</v>
      </c>
    </row>
    <row r="918" spans="1:3" x14ac:dyDescent="0.25">
      <c r="A918" s="82" t="s">
        <v>6022</v>
      </c>
      <c r="B918" s="83" t="s">
        <v>296</v>
      </c>
      <c r="C918" s="102">
        <v>340949310</v>
      </c>
    </row>
    <row r="919" spans="1:3" x14ac:dyDescent="0.25">
      <c r="A919" s="82" t="s">
        <v>225</v>
      </c>
      <c r="B919" s="83" t="s">
        <v>296</v>
      </c>
      <c r="C919" s="102">
        <v>1000000</v>
      </c>
    </row>
    <row r="920" spans="1:3" x14ac:dyDescent="0.25">
      <c r="A920" s="82" t="s">
        <v>3012</v>
      </c>
      <c r="B920" s="83" t="s">
        <v>563</v>
      </c>
      <c r="C920" s="102">
        <v>1070000000</v>
      </c>
    </row>
    <row r="921" spans="1:3" x14ac:dyDescent="0.25">
      <c r="A921" s="82" t="s">
        <v>3007</v>
      </c>
      <c r="B921" s="83" t="s">
        <v>563</v>
      </c>
      <c r="C921" s="102">
        <v>930000000</v>
      </c>
    </row>
    <row r="922" spans="1:3" x14ac:dyDescent="0.25">
      <c r="A922" s="82" t="s">
        <v>5188</v>
      </c>
      <c r="B922" s="83" t="s">
        <v>239</v>
      </c>
      <c r="C922" s="102">
        <v>158387226.69</v>
      </c>
    </row>
    <row r="923" spans="1:3" x14ac:dyDescent="0.25">
      <c r="A923" s="82" t="s">
        <v>7866</v>
      </c>
      <c r="B923" s="83" t="s">
        <v>239</v>
      </c>
      <c r="C923" s="102">
        <v>491171.07</v>
      </c>
    </row>
    <row r="924" spans="1:3" x14ac:dyDescent="0.25">
      <c r="A924" s="82" t="s">
        <v>5628</v>
      </c>
      <c r="B924" s="83" t="s">
        <v>239</v>
      </c>
      <c r="C924" s="102">
        <v>92154451.609999999</v>
      </c>
    </row>
    <row r="925" spans="1:3" x14ac:dyDescent="0.25">
      <c r="A925" s="82" t="s">
        <v>5406</v>
      </c>
      <c r="B925" s="83" t="s">
        <v>239</v>
      </c>
      <c r="C925" s="102">
        <v>150000000</v>
      </c>
    </row>
    <row r="926" spans="1:3" x14ac:dyDescent="0.25">
      <c r="A926" s="82" t="s">
        <v>163</v>
      </c>
      <c r="B926" s="83" t="s">
        <v>296</v>
      </c>
      <c r="C926" s="102">
        <v>7189902938.1099997</v>
      </c>
    </row>
    <row r="927" spans="1:3" x14ac:dyDescent="0.25">
      <c r="A927" s="82" t="s">
        <v>2709</v>
      </c>
      <c r="B927" s="83" t="s">
        <v>296</v>
      </c>
      <c r="C927" s="102">
        <v>2097576812.0599999</v>
      </c>
    </row>
    <row r="928" spans="1:3" x14ac:dyDescent="0.25">
      <c r="A928" s="82" t="s">
        <v>3487</v>
      </c>
      <c r="B928" s="83" t="s">
        <v>296</v>
      </c>
      <c r="C928" s="102">
        <v>2093641082.4000001</v>
      </c>
    </row>
    <row r="929" spans="1:3" x14ac:dyDescent="0.25">
      <c r="A929" s="82" t="s">
        <v>1462</v>
      </c>
      <c r="B929" s="83" t="s">
        <v>239</v>
      </c>
      <c r="C929" s="102">
        <v>708119148.96000004</v>
      </c>
    </row>
    <row r="930" spans="1:3" x14ac:dyDescent="0.25">
      <c r="A930" s="82" t="s">
        <v>4320</v>
      </c>
      <c r="B930" s="83" t="s">
        <v>239</v>
      </c>
      <c r="C930" s="102">
        <v>400000000</v>
      </c>
    </row>
    <row r="931" spans="1:3" x14ac:dyDescent="0.25">
      <c r="A931" s="82" t="s">
        <v>5016</v>
      </c>
      <c r="B931" s="83" t="s">
        <v>239</v>
      </c>
      <c r="C931" s="102">
        <v>63988035.329999998</v>
      </c>
    </row>
    <row r="932" spans="1:3" x14ac:dyDescent="0.25">
      <c r="A932" s="82" t="s">
        <v>5189</v>
      </c>
      <c r="B932" s="83" t="s">
        <v>239</v>
      </c>
      <c r="C932" s="102">
        <v>80000000</v>
      </c>
    </row>
    <row r="933" spans="1:3" x14ac:dyDescent="0.25">
      <c r="A933" s="82" t="s">
        <v>5684</v>
      </c>
      <c r="B933" s="83" t="s">
        <v>239</v>
      </c>
      <c r="C933" s="102">
        <v>300000000</v>
      </c>
    </row>
    <row r="934" spans="1:3" x14ac:dyDescent="0.25">
      <c r="A934" s="82" t="s">
        <v>6365</v>
      </c>
      <c r="B934" s="83" t="s">
        <v>239</v>
      </c>
      <c r="C934" s="102">
        <v>59870765.100000001</v>
      </c>
    </row>
    <row r="935" spans="1:3" x14ac:dyDescent="0.25">
      <c r="A935" s="82" t="s">
        <v>6023</v>
      </c>
      <c r="B935" s="83" t="s">
        <v>4334</v>
      </c>
      <c r="C935" s="102">
        <v>1528235000</v>
      </c>
    </row>
    <row r="936" spans="1:3" x14ac:dyDescent="0.25">
      <c r="A936" s="82" t="s">
        <v>7088</v>
      </c>
      <c r="B936" s="83" t="s">
        <v>296</v>
      </c>
      <c r="C936" s="102">
        <v>996998029.55999994</v>
      </c>
    </row>
    <row r="937" spans="1:3" x14ac:dyDescent="0.25">
      <c r="A937" s="82" t="s">
        <v>7089</v>
      </c>
      <c r="B937" s="83" t="s">
        <v>296</v>
      </c>
      <c r="C937" s="102">
        <v>1684691148.3299999</v>
      </c>
    </row>
    <row r="938" spans="1:3" x14ac:dyDescent="0.25">
      <c r="A938" s="82" t="s">
        <v>7058</v>
      </c>
      <c r="B938" s="83" t="s">
        <v>296</v>
      </c>
      <c r="C938" s="102">
        <v>4500000000</v>
      </c>
    </row>
    <row r="939" spans="1:3" x14ac:dyDescent="0.25">
      <c r="A939" s="82" t="s">
        <v>5467</v>
      </c>
      <c r="B939" s="83" t="s">
        <v>296</v>
      </c>
      <c r="C939" s="102">
        <v>10500000000</v>
      </c>
    </row>
    <row r="940" spans="1:3" x14ac:dyDescent="0.25">
      <c r="A940" s="82" t="s">
        <v>7059</v>
      </c>
      <c r="B940" s="83" t="s">
        <v>296</v>
      </c>
      <c r="C940" s="102">
        <v>7000000000</v>
      </c>
    </row>
    <row r="941" spans="1:3" x14ac:dyDescent="0.25">
      <c r="A941" s="82" t="s">
        <v>5770</v>
      </c>
      <c r="B941" s="83" t="s">
        <v>296</v>
      </c>
      <c r="C941" s="102">
        <v>6881124629.5799999</v>
      </c>
    </row>
    <row r="942" spans="1:3" x14ac:dyDescent="0.25">
      <c r="A942" s="82" t="s">
        <v>7756</v>
      </c>
      <c r="B942" s="83" t="s">
        <v>239</v>
      </c>
      <c r="C942" s="102">
        <v>257000000</v>
      </c>
    </row>
    <row r="943" spans="1:3" x14ac:dyDescent="0.25">
      <c r="A943" s="82" t="s">
        <v>5641</v>
      </c>
      <c r="B943" s="83" t="s">
        <v>239</v>
      </c>
      <c r="C943" s="102">
        <v>148000000</v>
      </c>
    </row>
    <row r="944" spans="1:3" x14ac:dyDescent="0.25">
      <c r="A944" s="82" t="s">
        <v>2359</v>
      </c>
      <c r="B944" s="83" t="s">
        <v>563</v>
      </c>
      <c r="C944" s="102">
        <v>480277380.22000003</v>
      </c>
    </row>
    <row r="945" spans="1:3" x14ac:dyDescent="0.25">
      <c r="A945" s="82" t="s">
        <v>2360</v>
      </c>
      <c r="B945" s="83" t="s">
        <v>563</v>
      </c>
      <c r="C945" s="102">
        <v>255687922.28999999</v>
      </c>
    </row>
    <row r="946" spans="1:3" x14ac:dyDescent="0.25">
      <c r="A946" s="82" t="s">
        <v>2706</v>
      </c>
      <c r="B946" s="83" t="s">
        <v>239</v>
      </c>
      <c r="C946" s="102">
        <v>100000000</v>
      </c>
    </row>
    <row r="947" spans="1:3" x14ac:dyDescent="0.25">
      <c r="A947" s="82" t="s">
        <v>2719</v>
      </c>
      <c r="B947" s="83" t="s">
        <v>239</v>
      </c>
      <c r="C947" s="102">
        <v>97000000</v>
      </c>
    </row>
    <row r="948" spans="1:3" x14ac:dyDescent="0.25">
      <c r="A948" s="82" t="s">
        <v>2940</v>
      </c>
      <c r="B948" s="83" t="s">
        <v>239</v>
      </c>
      <c r="C948" s="102">
        <v>90000000</v>
      </c>
    </row>
    <row r="949" spans="1:3" x14ac:dyDescent="0.25">
      <c r="A949" s="82" t="s">
        <v>2973</v>
      </c>
      <c r="B949" s="83" t="s">
        <v>239</v>
      </c>
      <c r="C949" s="102">
        <v>38000000</v>
      </c>
    </row>
    <row r="950" spans="1:3" x14ac:dyDescent="0.25">
      <c r="A950" s="82" t="s">
        <v>5685</v>
      </c>
      <c r="B950" s="83" t="s">
        <v>239</v>
      </c>
      <c r="C950" s="102">
        <v>400000000</v>
      </c>
    </row>
    <row r="951" spans="1:3" x14ac:dyDescent="0.25">
      <c r="A951" s="82" t="s">
        <v>1600</v>
      </c>
      <c r="B951" s="83" t="s">
        <v>563</v>
      </c>
      <c r="C951" s="102">
        <v>352865937.14999998</v>
      </c>
    </row>
    <row r="952" spans="1:3" x14ac:dyDescent="0.25">
      <c r="A952" s="82" t="s">
        <v>2954</v>
      </c>
      <c r="B952" s="83" t="s">
        <v>239</v>
      </c>
      <c r="C952" s="102">
        <v>129000000</v>
      </c>
    </row>
    <row r="953" spans="1:3" x14ac:dyDescent="0.25">
      <c r="A953" s="82" t="s">
        <v>3933</v>
      </c>
      <c r="B953" s="83" t="s">
        <v>239</v>
      </c>
      <c r="C953" s="102">
        <v>179170000</v>
      </c>
    </row>
    <row r="954" spans="1:3" x14ac:dyDescent="0.25">
      <c r="A954" s="82" t="s">
        <v>4276</v>
      </c>
      <c r="B954" s="83" t="s">
        <v>239</v>
      </c>
      <c r="C954" s="102">
        <v>17700000</v>
      </c>
    </row>
    <row r="955" spans="1:3" x14ac:dyDescent="0.25">
      <c r="A955" s="82" t="s">
        <v>5179</v>
      </c>
      <c r="B955" s="83" t="s">
        <v>239</v>
      </c>
      <c r="C955" s="102">
        <v>150000000</v>
      </c>
    </row>
    <row r="956" spans="1:3" x14ac:dyDescent="0.25">
      <c r="A956" s="82" t="s">
        <v>5686</v>
      </c>
      <c r="B956" s="83" t="s">
        <v>239</v>
      </c>
      <c r="C956" s="102">
        <v>200000000</v>
      </c>
    </row>
    <row r="957" spans="1:3" x14ac:dyDescent="0.25">
      <c r="A957" s="82" t="s">
        <v>5482</v>
      </c>
      <c r="B957" s="83" t="s">
        <v>239</v>
      </c>
      <c r="C957" s="102">
        <v>250000000</v>
      </c>
    </row>
    <row r="958" spans="1:3" x14ac:dyDescent="0.25">
      <c r="A958" s="82" t="s">
        <v>3638</v>
      </c>
      <c r="B958" s="83" t="s">
        <v>239</v>
      </c>
      <c r="C958" s="102">
        <v>530000000</v>
      </c>
    </row>
    <row r="959" spans="1:3" x14ac:dyDescent="0.25">
      <c r="A959" s="82" t="s">
        <v>1153</v>
      </c>
      <c r="B959" s="83" t="s">
        <v>239</v>
      </c>
      <c r="C959" s="102">
        <v>302325581.33999997</v>
      </c>
    </row>
    <row r="960" spans="1:3" x14ac:dyDescent="0.25">
      <c r="A960" s="82" t="s">
        <v>1631</v>
      </c>
      <c r="B960" s="83" t="s">
        <v>239</v>
      </c>
      <c r="C960" s="102">
        <v>308867133.13999999</v>
      </c>
    </row>
    <row r="961" spans="1:3" x14ac:dyDescent="0.25">
      <c r="A961" s="82" t="s">
        <v>5636</v>
      </c>
      <c r="B961" s="83" t="s">
        <v>239</v>
      </c>
      <c r="C961" s="102">
        <v>97173500.340000004</v>
      </c>
    </row>
    <row r="962" spans="1:3" x14ac:dyDescent="0.25">
      <c r="A962" s="82" t="s">
        <v>8</v>
      </c>
      <c r="B962" s="83" t="s">
        <v>296</v>
      </c>
      <c r="C962" s="102">
        <v>854388781.98000002</v>
      </c>
    </row>
    <row r="963" spans="1:3" x14ac:dyDescent="0.25">
      <c r="A963" s="82" t="s">
        <v>152</v>
      </c>
      <c r="B963" s="83" t="s">
        <v>296</v>
      </c>
      <c r="C963" s="102">
        <v>180445690.99000001</v>
      </c>
    </row>
    <row r="964" spans="1:3" x14ac:dyDescent="0.25">
      <c r="A964" s="82" t="s">
        <v>2621</v>
      </c>
      <c r="B964" s="83" t="s">
        <v>296</v>
      </c>
      <c r="C964" s="102">
        <v>26250000000</v>
      </c>
    </row>
    <row r="965" spans="1:3" x14ac:dyDescent="0.25">
      <c r="A965" s="82" t="s">
        <v>1223</v>
      </c>
      <c r="B965" s="83" t="s">
        <v>296</v>
      </c>
      <c r="C965" s="102">
        <v>1927104000</v>
      </c>
    </row>
    <row r="966" spans="1:3" x14ac:dyDescent="0.25">
      <c r="A966" s="82" t="s">
        <v>267</v>
      </c>
      <c r="B966" s="83" t="s">
        <v>296</v>
      </c>
      <c r="C966" s="102">
        <v>11150124262.639999</v>
      </c>
    </row>
    <row r="967" spans="1:3" x14ac:dyDescent="0.25">
      <c r="A967" s="82" t="s">
        <v>94</v>
      </c>
      <c r="B967" s="83" t="s">
        <v>296</v>
      </c>
      <c r="C967" s="102">
        <v>8415595000</v>
      </c>
    </row>
    <row r="968" spans="1:3" x14ac:dyDescent="0.25">
      <c r="A968" s="82" t="s">
        <v>354</v>
      </c>
      <c r="B968" s="83" t="s">
        <v>239</v>
      </c>
      <c r="C968" s="102">
        <v>143157894.80000001</v>
      </c>
    </row>
    <row r="969" spans="1:3" x14ac:dyDescent="0.25">
      <c r="A969" s="82" t="s">
        <v>3965</v>
      </c>
      <c r="B969" s="83" t="s">
        <v>239</v>
      </c>
      <c r="C969" s="102">
        <v>842105263.14999998</v>
      </c>
    </row>
    <row r="970" spans="1:3" x14ac:dyDescent="0.25">
      <c r="A970" s="82" t="s">
        <v>7090</v>
      </c>
      <c r="B970" s="83" t="s">
        <v>239</v>
      </c>
      <c r="C970" s="102">
        <v>163085773.08000001</v>
      </c>
    </row>
    <row r="971" spans="1:3" x14ac:dyDescent="0.25">
      <c r="A971" s="82" t="s">
        <v>449</v>
      </c>
      <c r="B971" s="83" t="s">
        <v>298</v>
      </c>
      <c r="C971" s="102">
        <v>145001000</v>
      </c>
    </row>
    <row r="972" spans="1:3" x14ac:dyDescent="0.25">
      <c r="A972" s="82" t="s">
        <v>181</v>
      </c>
      <c r="B972" s="83" t="s">
        <v>296</v>
      </c>
      <c r="C972" s="102">
        <v>2133094255.3</v>
      </c>
    </row>
    <row r="973" spans="1:3" x14ac:dyDescent="0.25">
      <c r="A973" s="82" t="s">
        <v>4690</v>
      </c>
      <c r="B973" s="83" t="s">
        <v>296</v>
      </c>
      <c r="C973" s="102">
        <v>15000000000</v>
      </c>
    </row>
    <row r="974" spans="1:3" x14ac:dyDescent="0.25">
      <c r="A974" s="82" t="s">
        <v>4691</v>
      </c>
      <c r="B974" s="83" t="s">
        <v>296</v>
      </c>
      <c r="C974" s="102">
        <v>11000000000</v>
      </c>
    </row>
    <row r="975" spans="1:3" x14ac:dyDescent="0.25">
      <c r="A975" s="82" t="s">
        <v>4944</v>
      </c>
      <c r="B975" s="83" t="s">
        <v>296</v>
      </c>
      <c r="C975" s="102">
        <v>880187412.75999999</v>
      </c>
    </row>
    <row r="976" spans="1:3" x14ac:dyDescent="0.25">
      <c r="A976" s="82" t="s">
        <v>7091</v>
      </c>
      <c r="B976" s="83" t="s">
        <v>296</v>
      </c>
      <c r="C976" s="102">
        <v>2899498500</v>
      </c>
    </row>
    <row r="977" spans="1:3" x14ac:dyDescent="0.25">
      <c r="A977" s="82" t="s">
        <v>7092</v>
      </c>
      <c r="B977" s="83" t="s">
        <v>296</v>
      </c>
      <c r="C977" s="102">
        <v>19384714103.759998</v>
      </c>
    </row>
    <row r="978" spans="1:3" x14ac:dyDescent="0.25">
      <c r="A978" s="82" t="s">
        <v>5239</v>
      </c>
      <c r="B978" s="83" t="s">
        <v>239</v>
      </c>
      <c r="C978" s="102">
        <v>170000000</v>
      </c>
    </row>
    <row r="979" spans="1:3" x14ac:dyDescent="0.25">
      <c r="A979" s="82" t="s">
        <v>5661</v>
      </c>
      <c r="B979" s="83" t="s">
        <v>239</v>
      </c>
      <c r="C979" s="102">
        <v>150000000</v>
      </c>
    </row>
    <row r="980" spans="1:3" x14ac:dyDescent="0.25">
      <c r="A980" s="82" t="s">
        <v>476</v>
      </c>
      <c r="B980" s="83" t="s">
        <v>296</v>
      </c>
      <c r="C980" s="102">
        <v>6171000000</v>
      </c>
    </row>
    <row r="981" spans="1:3" x14ac:dyDescent="0.25">
      <c r="A981" s="82" t="s">
        <v>1485</v>
      </c>
      <c r="B981" s="83" t="s">
        <v>296</v>
      </c>
      <c r="C981" s="102">
        <v>5800000000</v>
      </c>
    </row>
    <row r="982" spans="1:3" x14ac:dyDescent="0.25">
      <c r="A982" s="82" t="s">
        <v>5494</v>
      </c>
      <c r="B982" s="83" t="s">
        <v>296</v>
      </c>
      <c r="C982" s="102">
        <v>751584038.29999995</v>
      </c>
    </row>
    <row r="983" spans="1:3" x14ac:dyDescent="0.25">
      <c r="A983" s="82" t="s">
        <v>3147</v>
      </c>
      <c r="B983" s="83" t="s">
        <v>296</v>
      </c>
      <c r="C983" s="102">
        <v>2500000000</v>
      </c>
    </row>
    <row r="984" spans="1:3" x14ac:dyDescent="0.25">
      <c r="A984" s="82" t="s">
        <v>6024</v>
      </c>
      <c r="B984" s="83" t="s">
        <v>239</v>
      </c>
      <c r="C984" s="102">
        <v>237500000</v>
      </c>
    </row>
    <row r="985" spans="1:3" x14ac:dyDescent="0.25">
      <c r="A985" s="82" t="s">
        <v>6025</v>
      </c>
      <c r="B985" s="83" t="s">
        <v>239</v>
      </c>
      <c r="C985" s="102">
        <v>762500000</v>
      </c>
    </row>
    <row r="986" spans="1:3" x14ac:dyDescent="0.25">
      <c r="A986" s="82" t="s">
        <v>5035</v>
      </c>
      <c r="B986" s="83" t="s">
        <v>296</v>
      </c>
      <c r="C986" s="102">
        <v>10000000000</v>
      </c>
    </row>
    <row r="987" spans="1:3" x14ac:dyDescent="0.25">
      <c r="A987" s="82" t="s">
        <v>224</v>
      </c>
      <c r="B987" s="83" t="s">
        <v>298</v>
      </c>
      <c r="C987" s="102">
        <v>2093000000</v>
      </c>
    </row>
    <row r="988" spans="1:3" x14ac:dyDescent="0.25">
      <c r="A988" s="82" t="s">
        <v>2542</v>
      </c>
      <c r="B988" s="83" t="s">
        <v>296</v>
      </c>
      <c r="C988" s="102">
        <v>3652795931.9099998</v>
      </c>
    </row>
    <row r="989" spans="1:3" x14ac:dyDescent="0.25">
      <c r="A989" s="82" t="s">
        <v>2840</v>
      </c>
      <c r="B989" s="83" t="s">
        <v>296</v>
      </c>
      <c r="C989" s="102">
        <v>421142101.56</v>
      </c>
    </row>
    <row r="990" spans="1:3" x14ac:dyDescent="0.25">
      <c r="A990" s="82" t="s">
        <v>153</v>
      </c>
      <c r="B990" s="83" t="s">
        <v>296</v>
      </c>
      <c r="C990" s="102">
        <v>952380952.35000002</v>
      </c>
    </row>
    <row r="991" spans="1:3" x14ac:dyDescent="0.25">
      <c r="A991" s="82" t="s">
        <v>3493</v>
      </c>
      <c r="B991" s="83" t="s">
        <v>296</v>
      </c>
      <c r="C991" s="102">
        <v>2474025822.3099999</v>
      </c>
    </row>
    <row r="992" spans="1:3" x14ac:dyDescent="0.25">
      <c r="A992" s="82" t="s">
        <v>6886</v>
      </c>
      <c r="B992" s="83" t="s">
        <v>296</v>
      </c>
      <c r="C992" s="102">
        <v>5000000000</v>
      </c>
    </row>
    <row r="993" spans="1:3" x14ac:dyDescent="0.25">
      <c r="A993" s="82" t="s">
        <v>7850</v>
      </c>
      <c r="B993" s="83" t="s">
        <v>353</v>
      </c>
      <c r="C993" s="102">
        <v>258697884</v>
      </c>
    </row>
    <row r="994" spans="1:3" x14ac:dyDescent="0.25">
      <c r="A994" s="82" t="s">
        <v>450</v>
      </c>
      <c r="B994" s="83" t="s">
        <v>239</v>
      </c>
      <c r="C994" s="102">
        <v>11727272.5</v>
      </c>
    </row>
    <row r="995" spans="1:3" x14ac:dyDescent="0.25">
      <c r="A995" s="82" t="s">
        <v>488</v>
      </c>
      <c r="B995" s="83" t="s">
        <v>239</v>
      </c>
      <c r="C995" s="102">
        <v>32072727.309999999</v>
      </c>
    </row>
    <row r="996" spans="1:3" x14ac:dyDescent="0.25">
      <c r="A996" s="82" t="s">
        <v>569</v>
      </c>
      <c r="B996" s="83" t="s">
        <v>239</v>
      </c>
      <c r="C996" s="102">
        <v>118636363.59999999</v>
      </c>
    </row>
    <row r="997" spans="1:3" x14ac:dyDescent="0.25">
      <c r="A997" s="82" t="s">
        <v>3131</v>
      </c>
      <c r="B997" s="83" t="s">
        <v>239</v>
      </c>
      <c r="C997" s="102">
        <v>327272727.30000001</v>
      </c>
    </row>
    <row r="998" spans="1:3" x14ac:dyDescent="0.25">
      <c r="A998" s="82" t="s">
        <v>6428</v>
      </c>
      <c r="B998" s="83" t="s">
        <v>239</v>
      </c>
      <c r="C998" s="102">
        <v>270000000</v>
      </c>
    </row>
    <row r="999" spans="1:3" x14ac:dyDescent="0.25">
      <c r="A999" s="82" t="s">
        <v>7032</v>
      </c>
      <c r="B999" s="83" t="s">
        <v>239</v>
      </c>
      <c r="C999" s="102">
        <v>160000000</v>
      </c>
    </row>
    <row r="1000" spans="1:3" x14ac:dyDescent="0.25">
      <c r="A1000" s="82" t="s">
        <v>6807</v>
      </c>
      <c r="B1000" s="83" t="s">
        <v>239</v>
      </c>
      <c r="C1000" s="102">
        <v>668572226</v>
      </c>
    </row>
    <row r="1001" spans="1:3" x14ac:dyDescent="0.25">
      <c r="A1001" s="82" t="s">
        <v>2722</v>
      </c>
      <c r="B1001" s="83" t="s">
        <v>296</v>
      </c>
      <c r="C1001" s="102">
        <v>10000000000</v>
      </c>
    </row>
    <row r="1002" spans="1:3" x14ac:dyDescent="0.25">
      <c r="A1002" s="82" t="s">
        <v>2353</v>
      </c>
      <c r="B1002" s="83" t="s">
        <v>239</v>
      </c>
      <c r="C1002" s="102">
        <v>450000000</v>
      </c>
    </row>
    <row r="1003" spans="1:3" x14ac:dyDescent="0.25">
      <c r="A1003" s="82" t="s">
        <v>2354</v>
      </c>
      <c r="B1003" s="83" t="s">
        <v>239</v>
      </c>
      <c r="C1003" s="102">
        <v>85714285.700000003</v>
      </c>
    </row>
    <row r="1004" spans="1:3" x14ac:dyDescent="0.25">
      <c r="A1004" s="82" t="s">
        <v>4256</v>
      </c>
      <c r="B1004" s="83" t="s">
        <v>563</v>
      </c>
      <c r="C1004" s="102">
        <v>1821997945.3699999</v>
      </c>
    </row>
    <row r="1005" spans="1:3" x14ac:dyDescent="0.25">
      <c r="A1005" s="82" t="s">
        <v>5460</v>
      </c>
      <c r="B1005" s="83" t="s">
        <v>4334</v>
      </c>
      <c r="C1005" s="102">
        <v>84000000</v>
      </c>
    </row>
    <row r="1006" spans="1:3" x14ac:dyDescent="0.25">
      <c r="A1006" s="82" t="s">
        <v>37</v>
      </c>
      <c r="B1006" s="83" t="s">
        <v>296</v>
      </c>
      <c r="C1006" s="102">
        <v>61290412.270000003</v>
      </c>
    </row>
    <row r="1007" spans="1:3" x14ac:dyDescent="0.25">
      <c r="A1007" s="82" t="s">
        <v>2955</v>
      </c>
      <c r="B1007" s="83" t="s">
        <v>239</v>
      </c>
      <c r="C1007" s="102">
        <v>425172135.69999999</v>
      </c>
    </row>
    <row r="1008" spans="1:3" x14ac:dyDescent="0.25">
      <c r="A1008" s="82" t="s">
        <v>5679</v>
      </c>
      <c r="B1008" s="83" t="s">
        <v>239</v>
      </c>
      <c r="C1008" s="102">
        <v>545843553.96000004</v>
      </c>
    </row>
    <row r="1009" spans="1:3" x14ac:dyDescent="0.25">
      <c r="A1009" s="82" t="s">
        <v>6907</v>
      </c>
      <c r="B1009" s="83" t="s">
        <v>239</v>
      </c>
      <c r="C1009" s="102">
        <v>250000000</v>
      </c>
    </row>
    <row r="1010" spans="1:3" x14ac:dyDescent="0.25">
      <c r="A1010" s="82" t="s">
        <v>6860</v>
      </c>
      <c r="B1010" s="83" t="s">
        <v>4334</v>
      </c>
      <c r="C1010" s="102">
        <v>150000000</v>
      </c>
    </row>
    <row r="1011" spans="1:3" x14ac:dyDescent="0.25">
      <c r="A1011" s="82" t="s">
        <v>4132</v>
      </c>
      <c r="B1011" s="83" t="s">
        <v>296</v>
      </c>
      <c r="C1011" s="102">
        <v>160000000</v>
      </c>
    </row>
    <row r="1012" spans="1:3" x14ac:dyDescent="0.25">
      <c r="A1012" s="82" t="s">
        <v>4133</v>
      </c>
      <c r="B1012" s="83" t="s">
        <v>296</v>
      </c>
      <c r="C1012" s="102">
        <v>786200000</v>
      </c>
    </row>
    <row r="1013" spans="1:3" x14ac:dyDescent="0.25">
      <c r="A1013" s="82" t="s">
        <v>3254</v>
      </c>
      <c r="B1013" s="83" t="s">
        <v>296</v>
      </c>
      <c r="C1013" s="102">
        <v>2800000000</v>
      </c>
    </row>
    <row r="1014" spans="1:3" x14ac:dyDescent="0.25">
      <c r="A1014" s="82" t="s">
        <v>3420</v>
      </c>
      <c r="B1014" s="83" t="s">
        <v>296</v>
      </c>
      <c r="C1014" s="102">
        <v>1119230769.25</v>
      </c>
    </row>
    <row r="1015" spans="1:3" x14ac:dyDescent="0.25">
      <c r="A1015" s="82" t="s">
        <v>268</v>
      </c>
      <c r="B1015" s="83" t="s">
        <v>563</v>
      </c>
      <c r="C1015" s="102">
        <v>634656000</v>
      </c>
    </row>
    <row r="1016" spans="1:3" x14ac:dyDescent="0.25">
      <c r="A1016" s="82" t="s">
        <v>269</v>
      </c>
      <c r="B1016" s="83" t="s">
        <v>563</v>
      </c>
      <c r="C1016" s="102">
        <v>627798839</v>
      </c>
    </row>
    <row r="1017" spans="1:3" x14ac:dyDescent="0.25">
      <c r="A1017" s="82" t="s">
        <v>270</v>
      </c>
      <c r="B1017" s="83" t="s">
        <v>563</v>
      </c>
      <c r="C1017" s="102">
        <v>318579700</v>
      </c>
    </row>
    <row r="1018" spans="1:3" x14ac:dyDescent="0.25">
      <c r="A1018" s="82" t="s">
        <v>6026</v>
      </c>
      <c r="B1018" s="83" t="s">
        <v>563</v>
      </c>
      <c r="C1018" s="102">
        <v>100000000</v>
      </c>
    </row>
    <row r="1019" spans="1:3" x14ac:dyDescent="0.25">
      <c r="A1019" s="82" t="s">
        <v>4878</v>
      </c>
      <c r="B1019" s="83" t="s">
        <v>563</v>
      </c>
      <c r="C1019" s="102">
        <v>345334019.13</v>
      </c>
    </row>
    <row r="1020" spans="1:3" x14ac:dyDescent="0.25">
      <c r="A1020" s="82" t="s">
        <v>7710</v>
      </c>
      <c r="B1020" s="83" t="s">
        <v>298</v>
      </c>
      <c r="C1020" s="102">
        <v>12169188388.700001</v>
      </c>
    </row>
    <row r="1021" spans="1:3" x14ac:dyDescent="0.25">
      <c r="A1021" s="82" t="s">
        <v>1632</v>
      </c>
      <c r="B1021" s="83" t="s">
        <v>296</v>
      </c>
      <c r="C1021" s="102">
        <v>122620856.31</v>
      </c>
    </row>
    <row r="1022" spans="1:3" x14ac:dyDescent="0.25">
      <c r="A1022" s="82" t="s">
        <v>490</v>
      </c>
      <c r="B1022" s="83" t="s">
        <v>296</v>
      </c>
      <c r="C1022" s="102">
        <v>5632352200</v>
      </c>
    </row>
    <row r="1023" spans="1:3" x14ac:dyDescent="0.25">
      <c r="A1023" s="82" t="s">
        <v>3462</v>
      </c>
      <c r="B1023" s="83" t="s">
        <v>296</v>
      </c>
      <c r="C1023" s="102">
        <v>25454545400</v>
      </c>
    </row>
    <row r="1024" spans="1:3" x14ac:dyDescent="0.25">
      <c r="A1024" s="82" t="s">
        <v>6351</v>
      </c>
      <c r="B1024" s="83" t="s">
        <v>563</v>
      </c>
      <c r="C1024" s="102">
        <v>11098823924.610001</v>
      </c>
    </row>
    <row r="1025" spans="1:3" x14ac:dyDescent="0.25">
      <c r="A1025" s="82" t="s">
        <v>6861</v>
      </c>
      <c r="B1025" s="83" t="s">
        <v>239</v>
      </c>
      <c r="C1025" s="102">
        <v>250000000</v>
      </c>
    </row>
    <row r="1026" spans="1:3" x14ac:dyDescent="0.25">
      <c r="A1026" s="82" t="s">
        <v>2895</v>
      </c>
      <c r="B1026" s="83" t="s">
        <v>563</v>
      </c>
      <c r="C1026" s="102">
        <v>50000000</v>
      </c>
    </row>
    <row r="1027" spans="1:3" x14ac:dyDescent="0.25">
      <c r="A1027" s="82" t="s">
        <v>2888</v>
      </c>
      <c r="B1027" s="83" t="s">
        <v>563</v>
      </c>
      <c r="C1027" s="102">
        <v>700000000</v>
      </c>
    </row>
    <row r="1028" spans="1:3" x14ac:dyDescent="0.25">
      <c r="A1028" s="82" t="s">
        <v>7060</v>
      </c>
      <c r="B1028" s="83" t="s">
        <v>239</v>
      </c>
      <c r="C1028" s="102">
        <v>200000000</v>
      </c>
    </row>
    <row r="1029" spans="1:3" x14ac:dyDescent="0.25">
      <c r="A1029" s="82" t="s">
        <v>247</v>
      </c>
      <c r="B1029" s="83" t="s">
        <v>296</v>
      </c>
      <c r="C1029" s="102">
        <v>2422000000</v>
      </c>
    </row>
    <row r="1030" spans="1:3" x14ac:dyDescent="0.25">
      <c r="A1030" s="82" t="s">
        <v>248</v>
      </c>
      <c r="B1030" s="83" t="s">
        <v>296</v>
      </c>
      <c r="C1030" s="102">
        <v>3726234561.52</v>
      </c>
    </row>
    <row r="1031" spans="1:3" x14ac:dyDescent="0.25">
      <c r="A1031" s="82" t="s">
        <v>1154</v>
      </c>
      <c r="B1031" s="83" t="s">
        <v>296</v>
      </c>
      <c r="C1031" s="102">
        <v>1848000000</v>
      </c>
    </row>
    <row r="1032" spans="1:3" x14ac:dyDescent="0.25">
      <c r="A1032" s="82" t="s">
        <v>2760</v>
      </c>
      <c r="B1032" s="83" t="s">
        <v>296</v>
      </c>
      <c r="C1032" s="102">
        <v>58571229927.760002</v>
      </c>
    </row>
    <row r="1033" spans="1:3" x14ac:dyDescent="0.25">
      <c r="A1033" s="82" t="s">
        <v>2309</v>
      </c>
      <c r="B1033" s="83" t="s">
        <v>296</v>
      </c>
      <c r="C1033" s="102">
        <v>21077940000</v>
      </c>
    </row>
    <row r="1034" spans="1:3" x14ac:dyDescent="0.25">
      <c r="A1034" s="82" t="s">
        <v>5419</v>
      </c>
      <c r="B1034" s="83" t="s">
        <v>296</v>
      </c>
      <c r="C1034" s="102">
        <v>56855393.119999997</v>
      </c>
    </row>
    <row r="1035" spans="1:3" x14ac:dyDescent="0.25">
      <c r="A1035" s="82" t="s">
        <v>1740</v>
      </c>
      <c r="B1035" s="83" t="s">
        <v>296</v>
      </c>
      <c r="C1035" s="102">
        <v>6855000000</v>
      </c>
    </row>
    <row r="1036" spans="1:3" x14ac:dyDescent="0.25">
      <c r="A1036" s="82" t="s">
        <v>28</v>
      </c>
      <c r="B1036" s="83" t="s">
        <v>296</v>
      </c>
      <c r="C1036" s="102">
        <v>1394651413.9300001</v>
      </c>
    </row>
    <row r="1037" spans="1:3" x14ac:dyDescent="0.25">
      <c r="A1037" s="82" t="s">
        <v>5650</v>
      </c>
      <c r="B1037" s="83" t="s">
        <v>296</v>
      </c>
      <c r="C1037" s="102">
        <v>981381497.72000003</v>
      </c>
    </row>
    <row r="1038" spans="1:3" x14ac:dyDescent="0.25">
      <c r="A1038" s="82" t="s">
        <v>5651</v>
      </c>
      <c r="B1038" s="83" t="s">
        <v>296</v>
      </c>
      <c r="C1038" s="102">
        <v>1196965464.4100001</v>
      </c>
    </row>
    <row r="1039" spans="1:3" x14ac:dyDescent="0.25">
      <c r="A1039" s="82" t="s">
        <v>3449</v>
      </c>
      <c r="B1039" s="83" t="s">
        <v>239</v>
      </c>
      <c r="C1039" s="102">
        <v>41500000</v>
      </c>
    </row>
    <row r="1040" spans="1:3" x14ac:dyDescent="0.25">
      <c r="A1040" s="82" t="s">
        <v>6821</v>
      </c>
      <c r="B1040" s="83" t="s">
        <v>239</v>
      </c>
      <c r="C1040" s="102">
        <v>158500000</v>
      </c>
    </row>
    <row r="1041" spans="1:3" x14ac:dyDescent="0.25">
      <c r="A1041" s="82" t="s">
        <v>4277</v>
      </c>
      <c r="B1041" s="83" t="s">
        <v>239</v>
      </c>
      <c r="C1041" s="102">
        <v>199200000</v>
      </c>
    </row>
    <row r="1042" spans="1:3" x14ac:dyDescent="0.25">
      <c r="A1042" s="82" t="s">
        <v>4070</v>
      </c>
      <c r="B1042" s="83" t="s">
        <v>296</v>
      </c>
      <c r="C1042" s="102">
        <v>2143212000</v>
      </c>
    </row>
    <row r="1043" spans="1:3" x14ac:dyDescent="0.25">
      <c r="A1043" s="82" t="s">
        <v>3925</v>
      </c>
      <c r="B1043" s="83" t="s">
        <v>296</v>
      </c>
      <c r="C1043" s="102">
        <v>500000000</v>
      </c>
    </row>
    <row r="1044" spans="1:3" x14ac:dyDescent="0.25">
      <c r="A1044" s="82" t="s">
        <v>7757</v>
      </c>
      <c r="B1044" s="83" t="s">
        <v>296</v>
      </c>
      <c r="C1044" s="102">
        <v>600000000</v>
      </c>
    </row>
    <row r="1045" spans="1:3" x14ac:dyDescent="0.25">
      <c r="A1045" s="82" t="s">
        <v>8148</v>
      </c>
      <c r="B1045" s="83" t="s">
        <v>296</v>
      </c>
      <c r="C1045" s="102">
        <v>500000000</v>
      </c>
    </row>
    <row r="1046" spans="1:3" x14ac:dyDescent="0.25">
      <c r="A1046" s="82" t="s">
        <v>3960</v>
      </c>
      <c r="B1046" s="83" t="s">
        <v>296</v>
      </c>
      <c r="C1046" s="102">
        <v>17301000000</v>
      </c>
    </row>
    <row r="1047" spans="1:3" x14ac:dyDescent="0.25">
      <c r="A1047" s="82" t="s">
        <v>1550</v>
      </c>
      <c r="B1047" s="83" t="s">
        <v>296</v>
      </c>
      <c r="C1047" s="102">
        <v>70389306000</v>
      </c>
    </row>
    <row r="1048" spans="1:3" x14ac:dyDescent="0.25">
      <c r="A1048" s="82" t="s">
        <v>2684</v>
      </c>
      <c r="B1048" s="83" t="s">
        <v>296</v>
      </c>
      <c r="C1048" s="102">
        <v>1786805460</v>
      </c>
    </row>
    <row r="1049" spans="1:3" x14ac:dyDescent="0.25">
      <c r="A1049" s="82" t="s">
        <v>3961</v>
      </c>
      <c r="B1049" s="83" t="s">
        <v>296</v>
      </c>
      <c r="C1049" s="102">
        <v>4512135000</v>
      </c>
    </row>
    <row r="1050" spans="1:3" x14ac:dyDescent="0.25">
      <c r="A1050" s="82" t="s">
        <v>4770</v>
      </c>
      <c r="B1050" s="83" t="s">
        <v>298</v>
      </c>
      <c r="C1050" s="102">
        <v>5543901551.4300003</v>
      </c>
    </row>
    <row r="1051" spans="1:3" x14ac:dyDescent="0.25">
      <c r="A1051" s="82" t="s">
        <v>5221</v>
      </c>
      <c r="B1051" s="83" t="s">
        <v>296</v>
      </c>
      <c r="C1051" s="102">
        <v>3000000000</v>
      </c>
    </row>
    <row r="1052" spans="1:3" x14ac:dyDescent="0.25">
      <c r="A1052" s="82" t="s">
        <v>1775</v>
      </c>
      <c r="B1052" s="83" t="s">
        <v>296</v>
      </c>
      <c r="C1052" s="102">
        <v>11496077714.799999</v>
      </c>
    </row>
    <row r="1053" spans="1:3" x14ac:dyDescent="0.25">
      <c r="A1053" s="82" t="s">
        <v>5662</v>
      </c>
      <c r="B1053" s="83" t="s">
        <v>239</v>
      </c>
      <c r="C1053" s="102">
        <v>300000000</v>
      </c>
    </row>
    <row r="1054" spans="1:3" x14ac:dyDescent="0.25">
      <c r="A1054" s="82" t="s">
        <v>6775</v>
      </c>
      <c r="B1054" s="83" t="s">
        <v>239</v>
      </c>
      <c r="C1054" s="102">
        <v>144314000</v>
      </c>
    </row>
    <row r="1055" spans="1:3" x14ac:dyDescent="0.25">
      <c r="A1055" s="82" t="s">
        <v>5240</v>
      </c>
      <c r="B1055" s="83" t="s">
        <v>296</v>
      </c>
      <c r="C1055" s="102">
        <v>6016180000</v>
      </c>
    </row>
    <row r="1056" spans="1:3" x14ac:dyDescent="0.25">
      <c r="A1056" s="82" t="s">
        <v>1138</v>
      </c>
      <c r="B1056" s="83" t="s">
        <v>563</v>
      </c>
      <c r="C1056" s="102">
        <v>468750463.94999999</v>
      </c>
    </row>
    <row r="1057" spans="1:3" x14ac:dyDescent="0.25">
      <c r="A1057" s="82" t="s">
        <v>3812</v>
      </c>
      <c r="B1057" s="83" t="s">
        <v>239</v>
      </c>
      <c r="C1057" s="102">
        <v>375000000</v>
      </c>
    </row>
    <row r="1058" spans="1:3" x14ac:dyDescent="0.25">
      <c r="A1058" s="82" t="s">
        <v>5733</v>
      </c>
      <c r="B1058" s="83" t="s">
        <v>239</v>
      </c>
      <c r="C1058" s="102">
        <v>37239529.479999997</v>
      </c>
    </row>
    <row r="1059" spans="1:3" x14ac:dyDescent="0.25">
      <c r="A1059" s="82" t="s">
        <v>3861</v>
      </c>
      <c r="B1059" s="83" t="s">
        <v>296</v>
      </c>
      <c r="C1059" s="102">
        <v>209500000</v>
      </c>
    </row>
    <row r="1060" spans="1:3" x14ac:dyDescent="0.25">
      <c r="A1060" s="82" t="s">
        <v>6838</v>
      </c>
      <c r="B1060" s="83" t="s">
        <v>296</v>
      </c>
      <c r="C1060" s="102">
        <v>700000000</v>
      </c>
    </row>
    <row r="1061" spans="1:3" x14ac:dyDescent="0.25">
      <c r="A1061" s="82" t="s">
        <v>130</v>
      </c>
      <c r="B1061" s="83" t="s">
        <v>296</v>
      </c>
      <c r="C1061" s="102">
        <v>134086000</v>
      </c>
    </row>
    <row r="1062" spans="1:3" x14ac:dyDescent="0.25">
      <c r="A1062" s="82" t="s">
        <v>131</v>
      </c>
      <c r="B1062" s="83" t="s">
        <v>296</v>
      </c>
      <c r="C1062" s="102">
        <v>62094078.82</v>
      </c>
    </row>
    <row r="1063" spans="1:3" x14ac:dyDescent="0.25">
      <c r="A1063" s="82" t="s">
        <v>424</v>
      </c>
      <c r="B1063" s="83" t="s">
        <v>296</v>
      </c>
      <c r="C1063" s="102">
        <v>303712641.38999999</v>
      </c>
    </row>
    <row r="1064" spans="1:3" x14ac:dyDescent="0.25">
      <c r="A1064" s="82" t="s">
        <v>5017</v>
      </c>
      <c r="B1064" s="83" t="s">
        <v>296</v>
      </c>
      <c r="C1064" s="102">
        <v>9571000</v>
      </c>
    </row>
    <row r="1065" spans="1:3" x14ac:dyDescent="0.25">
      <c r="A1065" s="82" t="s">
        <v>6491</v>
      </c>
      <c r="B1065" s="83" t="s">
        <v>296</v>
      </c>
      <c r="C1065" s="102">
        <v>139084899.59999999</v>
      </c>
    </row>
    <row r="1066" spans="1:3" x14ac:dyDescent="0.25">
      <c r="A1066" s="82" t="s">
        <v>1549</v>
      </c>
      <c r="B1066" s="83" t="s">
        <v>239</v>
      </c>
      <c r="C1066" s="102">
        <v>61953624.479999997</v>
      </c>
    </row>
    <row r="1067" spans="1:3" x14ac:dyDescent="0.25">
      <c r="A1067" s="82" t="s">
        <v>2549</v>
      </c>
      <c r="B1067" s="83" t="s">
        <v>239</v>
      </c>
      <c r="C1067" s="102">
        <v>239626889.50999999</v>
      </c>
    </row>
    <row r="1068" spans="1:3" x14ac:dyDescent="0.25">
      <c r="A1068" s="82" t="s">
        <v>3447</v>
      </c>
      <c r="B1068" s="83" t="s">
        <v>239</v>
      </c>
      <c r="C1068" s="102">
        <v>449825492.23000002</v>
      </c>
    </row>
    <row r="1069" spans="1:3" x14ac:dyDescent="0.25">
      <c r="A1069" s="82" t="s">
        <v>4288</v>
      </c>
      <c r="B1069" s="83" t="s">
        <v>239</v>
      </c>
      <c r="C1069" s="102">
        <v>933253724.07000005</v>
      </c>
    </row>
    <row r="1070" spans="1:3" x14ac:dyDescent="0.25">
      <c r="A1070" s="82" t="s">
        <v>5676</v>
      </c>
      <c r="B1070" s="83" t="s">
        <v>239</v>
      </c>
      <c r="C1070" s="102">
        <v>807554709.47000003</v>
      </c>
    </row>
    <row r="1071" spans="1:3" x14ac:dyDescent="0.25">
      <c r="A1071" s="82" t="s">
        <v>5701</v>
      </c>
      <c r="B1071" s="83" t="s">
        <v>4334</v>
      </c>
      <c r="C1071" s="102">
        <v>121000000</v>
      </c>
    </row>
    <row r="1072" spans="1:3" x14ac:dyDescent="0.25">
      <c r="A1072" s="82" t="s">
        <v>10</v>
      </c>
      <c r="B1072" s="83" t="s">
        <v>296</v>
      </c>
      <c r="C1072" s="102">
        <v>116636363.64</v>
      </c>
    </row>
    <row r="1073" spans="1:3" x14ac:dyDescent="0.25">
      <c r="A1073" s="82" t="s">
        <v>271</v>
      </c>
      <c r="B1073" s="83" t="s">
        <v>296</v>
      </c>
      <c r="C1073" s="102">
        <v>77757575.75</v>
      </c>
    </row>
    <row r="1074" spans="1:3" x14ac:dyDescent="0.25">
      <c r="A1074" s="82" t="s">
        <v>4134</v>
      </c>
      <c r="B1074" s="83" t="s">
        <v>296</v>
      </c>
      <c r="C1074" s="102">
        <v>727272727.41999996</v>
      </c>
    </row>
    <row r="1075" spans="1:3" x14ac:dyDescent="0.25">
      <c r="A1075" s="82" t="s">
        <v>2330</v>
      </c>
      <c r="B1075" s="83" t="s">
        <v>563</v>
      </c>
      <c r="C1075" s="102">
        <v>45000000</v>
      </c>
    </row>
    <row r="1076" spans="1:3" x14ac:dyDescent="0.25">
      <c r="A1076" s="82" t="s">
        <v>2331</v>
      </c>
      <c r="B1076" s="83" t="s">
        <v>563</v>
      </c>
      <c r="C1076" s="102">
        <v>30000000</v>
      </c>
    </row>
    <row r="1077" spans="1:3" x14ac:dyDescent="0.25">
      <c r="A1077" s="82" t="s">
        <v>2332</v>
      </c>
      <c r="B1077" s="83" t="s">
        <v>563</v>
      </c>
      <c r="C1077" s="102">
        <v>41000000</v>
      </c>
    </row>
    <row r="1078" spans="1:3" x14ac:dyDescent="0.25">
      <c r="A1078" s="82" t="s">
        <v>2333</v>
      </c>
      <c r="B1078" s="83" t="s">
        <v>563</v>
      </c>
      <c r="C1078" s="102">
        <v>40000000</v>
      </c>
    </row>
    <row r="1079" spans="1:3" x14ac:dyDescent="0.25">
      <c r="A1079" s="82" t="s">
        <v>2334</v>
      </c>
      <c r="B1079" s="83" t="s">
        <v>563</v>
      </c>
      <c r="C1079" s="102">
        <v>19000000</v>
      </c>
    </row>
    <row r="1080" spans="1:3" x14ac:dyDescent="0.25">
      <c r="A1080" s="82" t="s">
        <v>2335</v>
      </c>
      <c r="B1080" s="83" t="s">
        <v>563</v>
      </c>
      <c r="C1080" s="102">
        <v>18000000</v>
      </c>
    </row>
    <row r="1081" spans="1:3" x14ac:dyDescent="0.25">
      <c r="A1081" s="82" t="s">
        <v>3354</v>
      </c>
      <c r="B1081" s="83" t="s">
        <v>563</v>
      </c>
      <c r="C1081" s="102">
        <v>968770341.05999994</v>
      </c>
    </row>
    <row r="1082" spans="1:3" x14ac:dyDescent="0.25">
      <c r="A1082" s="82" t="s">
        <v>1530</v>
      </c>
      <c r="B1082" s="83" t="s">
        <v>296</v>
      </c>
      <c r="C1082" s="102">
        <v>1050000000</v>
      </c>
    </row>
    <row r="1083" spans="1:3" x14ac:dyDescent="0.25">
      <c r="A1083" s="82" t="s">
        <v>2941</v>
      </c>
      <c r="B1083" s="83" t="s">
        <v>296</v>
      </c>
      <c r="C1083" s="102">
        <v>1000000000</v>
      </c>
    </row>
    <row r="1084" spans="1:3" x14ac:dyDescent="0.25">
      <c r="A1084" s="82" t="s">
        <v>3841</v>
      </c>
      <c r="B1084" s="83" t="s">
        <v>296</v>
      </c>
      <c r="C1084" s="102">
        <v>1050000000</v>
      </c>
    </row>
    <row r="1085" spans="1:3" x14ac:dyDescent="0.25">
      <c r="A1085" s="82" t="s">
        <v>6027</v>
      </c>
      <c r="B1085" s="83" t="s">
        <v>296</v>
      </c>
      <c r="C1085" s="102">
        <v>450000000</v>
      </c>
    </row>
    <row r="1086" spans="1:3" x14ac:dyDescent="0.25">
      <c r="A1086" s="82" t="s">
        <v>3421</v>
      </c>
      <c r="B1086" s="83" t="s">
        <v>239</v>
      </c>
      <c r="C1086" s="102">
        <v>466666666.67000002</v>
      </c>
    </row>
    <row r="1087" spans="1:3" x14ac:dyDescent="0.25">
      <c r="A1087" s="82" t="s">
        <v>4061</v>
      </c>
      <c r="B1087" s="83" t="s">
        <v>239</v>
      </c>
      <c r="C1087" s="102">
        <v>528000000</v>
      </c>
    </row>
    <row r="1088" spans="1:3" x14ac:dyDescent="0.25">
      <c r="A1088" s="82" t="s">
        <v>6862</v>
      </c>
      <c r="B1088" s="83" t="s">
        <v>239</v>
      </c>
      <c r="C1088" s="102">
        <v>188304830.24000001</v>
      </c>
    </row>
    <row r="1089" spans="1:3" x14ac:dyDescent="0.25">
      <c r="A1089" s="82" t="s">
        <v>7723</v>
      </c>
      <c r="B1089" s="83" t="s">
        <v>239</v>
      </c>
      <c r="C1089" s="102">
        <v>242947201.90000001</v>
      </c>
    </row>
    <row r="1090" spans="1:3" x14ac:dyDescent="0.25">
      <c r="A1090" s="82" t="s">
        <v>2336</v>
      </c>
      <c r="B1090" s="83" t="s">
        <v>298</v>
      </c>
      <c r="C1090" s="102">
        <v>18000000000</v>
      </c>
    </row>
    <row r="1091" spans="1:3" x14ac:dyDescent="0.25">
      <c r="A1091" s="82" t="s">
        <v>2350</v>
      </c>
      <c r="B1091" s="83" t="s">
        <v>298</v>
      </c>
      <c r="C1091" s="102">
        <v>7000000000</v>
      </c>
    </row>
    <row r="1092" spans="1:3" x14ac:dyDescent="0.25">
      <c r="A1092" s="82" t="s">
        <v>5018</v>
      </c>
      <c r="B1092" s="83" t="s">
        <v>296</v>
      </c>
      <c r="C1092" s="102">
        <v>450000000</v>
      </c>
    </row>
    <row r="1093" spans="1:3" x14ac:dyDescent="0.25">
      <c r="A1093" s="82" t="s">
        <v>2464</v>
      </c>
      <c r="B1093" s="83" t="s">
        <v>563</v>
      </c>
      <c r="C1093" s="102">
        <v>1999722321.9200001</v>
      </c>
    </row>
    <row r="1094" spans="1:3" x14ac:dyDescent="0.25">
      <c r="A1094" s="82" t="s">
        <v>1642</v>
      </c>
      <c r="B1094" s="83" t="s">
        <v>563</v>
      </c>
      <c r="C1094" s="102">
        <v>464178693.42000002</v>
      </c>
    </row>
    <row r="1095" spans="1:3" x14ac:dyDescent="0.25">
      <c r="A1095" s="82" t="s">
        <v>1722</v>
      </c>
      <c r="B1095" s="83" t="s">
        <v>563</v>
      </c>
      <c r="C1095" s="102">
        <v>2999493062.77</v>
      </c>
    </row>
    <row r="1096" spans="1:3" x14ac:dyDescent="0.25">
      <c r="A1096" s="82" t="s">
        <v>2539</v>
      </c>
      <c r="B1096" s="83" t="s">
        <v>563</v>
      </c>
      <c r="C1096" s="102">
        <v>30801221</v>
      </c>
    </row>
    <row r="1097" spans="1:3" x14ac:dyDescent="0.25">
      <c r="A1097" s="82" t="s">
        <v>400</v>
      </c>
      <c r="B1097" s="83" t="s">
        <v>296</v>
      </c>
      <c r="C1097" s="102">
        <v>38381913909.199997</v>
      </c>
    </row>
    <row r="1098" spans="1:3" x14ac:dyDescent="0.25">
      <c r="A1098" s="82" t="s">
        <v>2951</v>
      </c>
      <c r="B1098" s="83" t="s">
        <v>296</v>
      </c>
      <c r="C1098" s="102">
        <v>2300110494.8600001</v>
      </c>
    </row>
    <row r="1099" spans="1:3" x14ac:dyDescent="0.25">
      <c r="A1099" s="82" t="s">
        <v>129</v>
      </c>
      <c r="B1099" s="83" t="s">
        <v>296</v>
      </c>
      <c r="C1099" s="102">
        <v>2423923245.8299999</v>
      </c>
    </row>
    <row r="1100" spans="1:3" x14ac:dyDescent="0.25">
      <c r="A1100" s="82" t="s">
        <v>439</v>
      </c>
      <c r="B1100" s="83" t="s">
        <v>296</v>
      </c>
      <c r="C1100" s="102">
        <v>4093302895.1799998</v>
      </c>
    </row>
    <row r="1101" spans="1:3" x14ac:dyDescent="0.25">
      <c r="A1101" s="82" t="s">
        <v>4945</v>
      </c>
      <c r="B1101" s="83" t="s">
        <v>296</v>
      </c>
      <c r="C1101" s="102">
        <v>297725093.56</v>
      </c>
    </row>
    <row r="1102" spans="1:3" x14ac:dyDescent="0.25">
      <c r="A1102" s="82" t="s">
        <v>5486</v>
      </c>
      <c r="B1102" s="83" t="s">
        <v>296</v>
      </c>
      <c r="C1102" s="102">
        <v>105089536.5</v>
      </c>
    </row>
    <row r="1103" spans="1:3" x14ac:dyDescent="0.25">
      <c r="A1103" s="82" t="s">
        <v>1410</v>
      </c>
      <c r="B1103" s="83" t="s">
        <v>239</v>
      </c>
      <c r="C1103" s="102">
        <v>200000000</v>
      </c>
    </row>
    <row r="1104" spans="1:3" x14ac:dyDescent="0.25">
      <c r="A1104" s="82" t="s">
        <v>7792</v>
      </c>
      <c r="B1104" s="83" t="s">
        <v>239</v>
      </c>
      <c r="C1104" s="102">
        <v>20000000</v>
      </c>
    </row>
    <row r="1105" spans="1:3" x14ac:dyDescent="0.25">
      <c r="A1105" s="82" t="s">
        <v>3144</v>
      </c>
      <c r="B1105" s="83" t="s">
        <v>296</v>
      </c>
      <c r="C1105" s="102">
        <v>467456759.66000003</v>
      </c>
    </row>
    <row r="1106" spans="1:3" x14ac:dyDescent="0.25">
      <c r="A1106" s="82" t="s">
        <v>7753</v>
      </c>
      <c r="B1106" s="83" t="s">
        <v>296</v>
      </c>
      <c r="C1106" s="102">
        <v>70744942.989999995</v>
      </c>
    </row>
    <row r="1107" spans="1:3" x14ac:dyDescent="0.25">
      <c r="A1107" s="82" t="s">
        <v>5656</v>
      </c>
      <c r="B1107" s="83" t="s">
        <v>296</v>
      </c>
      <c r="C1107" s="102">
        <v>103892891.22</v>
      </c>
    </row>
    <row r="1108" spans="1:3" x14ac:dyDescent="0.25">
      <c r="A1108" s="82" t="s">
        <v>2650</v>
      </c>
      <c r="B1108" s="83" t="s">
        <v>296</v>
      </c>
      <c r="C1108" s="102">
        <v>9841217578.0300007</v>
      </c>
    </row>
    <row r="1109" spans="1:3" x14ac:dyDescent="0.25">
      <c r="A1109" s="82" t="s">
        <v>2678</v>
      </c>
      <c r="B1109" s="83" t="s">
        <v>296</v>
      </c>
      <c r="C1109" s="102">
        <v>1139900000</v>
      </c>
    </row>
    <row r="1110" spans="1:3" x14ac:dyDescent="0.25">
      <c r="A1110" s="82" t="s">
        <v>4575</v>
      </c>
      <c r="B1110" s="83" t="s">
        <v>296</v>
      </c>
      <c r="C1110" s="102">
        <v>1315082802.3800001</v>
      </c>
    </row>
    <row r="1111" spans="1:3" x14ac:dyDescent="0.25">
      <c r="A1111" s="82" t="s">
        <v>4535</v>
      </c>
      <c r="B1111" s="83" t="s">
        <v>296</v>
      </c>
      <c r="C1111" s="102">
        <v>718747008.41999996</v>
      </c>
    </row>
    <row r="1112" spans="1:3" x14ac:dyDescent="0.25">
      <c r="A1112" s="82" t="s">
        <v>4230</v>
      </c>
      <c r="B1112" s="83" t="s">
        <v>296</v>
      </c>
      <c r="C1112" s="102">
        <v>182024198</v>
      </c>
    </row>
    <row r="1113" spans="1:3" x14ac:dyDescent="0.25">
      <c r="A1113" s="82" t="s">
        <v>4231</v>
      </c>
      <c r="B1113" s="83" t="s">
        <v>296</v>
      </c>
      <c r="C1113" s="102">
        <v>1380267583.26</v>
      </c>
    </row>
    <row r="1114" spans="1:3" x14ac:dyDescent="0.25">
      <c r="A1114" s="82" t="s">
        <v>4570</v>
      </c>
      <c r="B1114" s="83" t="s">
        <v>296</v>
      </c>
      <c r="C1114" s="102">
        <v>1345501266.6600001</v>
      </c>
    </row>
    <row r="1115" spans="1:3" x14ac:dyDescent="0.25">
      <c r="A1115" s="82" t="s">
        <v>6947</v>
      </c>
      <c r="B1115" s="83" t="s">
        <v>296</v>
      </c>
      <c r="C1115" s="102">
        <v>79147133.340000004</v>
      </c>
    </row>
    <row r="1116" spans="1:3" x14ac:dyDescent="0.25">
      <c r="A1116" s="82" t="s">
        <v>4232</v>
      </c>
      <c r="B1116" s="83" t="s">
        <v>296</v>
      </c>
      <c r="C1116" s="102">
        <v>451609393</v>
      </c>
    </row>
    <row r="1117" spans="1:3" x14ac:dyDescent="0.25">
      <c r="A1117" s="82" t="s">
        <v>6948</v>
      </c>
      <c r="B1117" s="83" t="s">
        <v>296</v>
      </c>
      <c r="C1117" s="102">
        <v>135908712.31999999</v>
      </c>
    </row>
    <row r="1118" spans="1:3" x14ac:dyDescent="0.25">
      <c r="A1118" s="82" t="s">
        <v>570</v>
      </c>
      <c r="B1118" s="83" t="s">
        <v>296</v>
      </c>
      <c r="C1118" s="102">
        <v>1526304866</v>
      </c>
    </row>
    <row r="1119" spans="1:3" x14ac:dyDescent="0.25">
      <c r="A1119" s="82" t="s">
        <v>5475</v>
      </c>
      <c r="B1119" s="83" t="s">
        <v>296</v>
      </c>
      <c r="C1119" s="102">
        <v>481691145.19</v>
      </c>
    </row>
    <row r="1120" spans="1:3" x14ac:dyDescent="0.25">
      <c r="A1120" s="82" t="s">
        <v>5608</v>
      </c>
      <c r="B1120" s="83" t="s">
        <v>296</v>
      </c>
      <c r="C1120" s="102">
        <v>1379146533</v>
      </c>
    </row>
    <row r="1121" spans="1:3" x14ac:dyDescent="0.25">
      <c r="A1121" s="82" t="s">
        <v>2785</v>
      </c>
      <c r="B1121" s="83" t="s">
        <v>563</v>
      </c>
      <c r="C1121" s="102">
        <v>1701188424.47</v>
      </c>
    </row>
    <row r="1122" spans="1:3" x14ac:dyDescent="0.25">
      <c r="A1122" s="82" t="s">
        <v>3607</v>
      </c>
      <c r="B1122" s="83" t="s">
        <v>563</v>
      </c>
      <c r="C1122" s="102">
        <v>241158736.78</v>
      </c>
    </row>
    <row r="1123" spans="1:3" x14ac:dyDescent="0.25">
      <c r="A1123" s="82" t="s">
        <v>571</v>
      </c>
      <c r="B1123" s="83" t="s">
        <v>296</v>
      </c>
      <c r="C1123" s="102">
        <v>3008376016.4200001</v>
      </c>
    </row>
    <row r="1124" spans="1:3" x14ac:dyDescent="0.25">
      <c r="A1124" s="82" t="s">
        <v>3972</v>
      </c>
      <c r="B1124" s="83" t="s">
        <v>296</v>
      </c>
      <c r="C1124" s="102">
        <v>3311304817.8699999</v>
      </c>
    </row>
    <row r="1125" spans="1:3" x14ac:dyDescent="0.25">
      <c r="A1125" s="82" t="s">
        <v>7093</v>
      </c>
      <c r="B1125" s="83" t="s">
        <v>296</v>
      </c>
      <c r="C1125" s="102">
        <v>12032360000</v>
      </c>
    </row>
    <row r="1126" spans="1:3" x14ac:dyDescent="0.25">
      <c r="A1126" s="82" t="s">
        <v>572</v>
      </c>
      <c r="B1126" s="83" t="s">
        <v>296</v>
      </c>
      <c r="C1126" s="102">
        <v>815794008</v>
      </c>
    </row>
    <row r="1127" spans="1:3" x14ac:dyDescent="0.25">
      <c r="A1127" s="82" t="s">
        <v>566</v>
      </c>
      <c r="B1127" s="83" t="s">
        <v>563</v>
      </c>
      <c r="C1127" s="102">
        <v>438101726.48000002</v>
      </c>
    </row>
    <row r="1128" spans="1:3" x14ac:dyDescent="0.25">
      <c r="A1128" s="82" t="s">
        <v>340</v>
      </c>
      <c r="B1128" s="83" t="s">
        <v>239</v>
      </c>
      <c r="C1128" s="102">
        <v>237682397.34999999</v>
      </c>
    </row>
    <row r="1129" spans="1:3" x14ac:dyDescent="0.25">
      <c r="A1129" s="82" t="s">
        <v>369</v>
      </c>
      <c r="B1129" s="83" t="s">
        <v>239</v>
      </c>
      <c r="C1129" s="102">
        <v>51374170.640000001</v>
      </c>
    </row>
    <row r="1130" spans="1:3" x14ac:dyDescent="0.25">
      <c r="A1130" s="82" t="s">
        <v>192</v>
      </c>
      <c r="B1130" s="83" t="s">
        <v>239</v>
      </c>
      <c r="C1130" s="102">
        <v>17124723.510000002</v>
      </c>
    </row>
    <row r="1131" spans="1:3" x14ac:dyDescent="0.25">
      <c r="A1131" s="82" t="s">
        <v>419</v>
      </c>
      <c r="B1131" s="83" t="s">
        <v>239</v>
      </c>
      <c r="C1131" s="102">
        <v>67058823.509999998</v>
      </c>
    </row>
    <row r="1132" spans="1:3" x14ac:dyDescent="0.25">
      <c r="A1132" s="82" t="s">
        <v>1275</v>
      </c>
      <c r="B1132" s="83" t="s">
        <v>239</v>
      </c>
      <c r="C1132" s="102">
        <v>86384181.430000007</v>
      </c>
    </row>
    <row r="1133" spans="1:3" x14ac:dyDescent="0.25">
      <c r="A1133" s="82" t="s">
        <v>2474</v>
      </c>
      <c r="B1133" s="83" t="s">
        <v>239</v>
      </c>
      <c r="C1133" s="102">
        <v>98422247.819999993</v>
      </c>
    </row>
    <row r="1134" spans="1:3" x14ac:dyDescent="0.25">
      <c r="A1134" s="82" t="s">
        <v>3054</v>
      </c>
      <c r="B1134" s="83" t="s">
        <v>563</v>
      </c>
      <c r="C1134" s="102">
        <v>715500000</v>
      </c>
    </row>
    <row r="1135" spans="1:3" x14ac:dyDescent="0.25">
      <c r="A1135" s="82" t="s">
        <v>7552</v>
      </c>
      <c r="B1135" s="83" t="s">
        <v>563</v>
      </c>
      <c r="C1135" s="102">
        <v>72337077.069999993</v>
      </c>
    </row>
    <row r="1136" spans="1:3" x14ac:dyDescent="0.25">
      <c r="A1136" s="82" t="s">
        <v>7831</v>
      </c>
      <c r="B1136" s="83" t="s">
        <v>296</v>
      </c>
      <c r="C1136" s="102">
        <v>3308899000</v>
      </c>
    </row>
    <row r="1137" spans="1:3" x14ac:dyDescent="0.25">
      <c r="A1137" s="82" t="s">
        <v>3727</v>
      </c>
      <c r="B1137" s="83" t="s">
        <v>239</v>
      </c>
      <c r="C1137" s="102">
        <v>120000000</v>
      </c>
    </row>
    <row r="1138" spans="1:3" x14ac:dyDescent="0.25">
      <c r="A1138" s="82" t="s">
        <v>3837</v>
      </c>
      <c r="B1138" s="83" t="s">
        <v>239</v>
      </c>
      <c r="C1138" s="102">
        <v>560000000</v>
      </c>
    </row>
    <row r="1139" spans="1:3" x14ac:dyDescent="0.25">
      <c r="A1139" s="82" t="s">
        <v>3862</v>
      </c>
      <c r="B1139" s="83" t="s">
        <v>239</v>
      </c>
      <c r="C1139" s="102">
        <v>1266666666.6700001</v>
      </c>
    </row>
    <row r="1140" spans="1:3" x14ac:dyDescent="0.25">
      <c r="A1140" s="82" t="s">
        <v>7731</v>
      </c>
      <c r="B1140" s="83" t="s">
        <v>239</v>
      </c>
      <c r="C1140" s="102">
        <v>1030000000</v>
      </c>
    </row>
    <row r="1141" spans="1:3" x14ac:dyDescent="0.25">
      <c r="A1141" s="82" t="s">
        <v>7061</v>
      </c>
      <c r="B1141" s="83" t="s">
        <v>298</v>
      </c>
      <c r="C1141" s="102">
        <v>78000000</v>
      </c>
    </row>
    <row r="1142" spans="1:3" x14ac:dyDescent="0.25">
      <c r="A1142" s="82" t="s">
        <v>3272</v>
      </c>
      <c r="B1142" s="83" t="s">
        <v>239</v>
      </c>
      <c r="C1142" s="102">
        <v>40929649.090000004</v>
      </c>
    </row>
    <row r="1143" spans="1:3" x14ac:dyDescent="0.25">
      <c r="A1143" s="82" t="s">
        <v>193</v>
      </c>
      <c r="B1143" s="83" t="s">
        <v>563</v>
      </c>
      <c r="C1143" s="102">
        <v>1886055682.72</v>
      </c>
    </row>
    <row r="1144" spans="1:3" x14ac:dyDescent="0.25">
      <c r="A1144" s="82" t="s">
        <v>552</v>
      </c>
      <c r="B1144" s="83" t="s">
        <v>296</v>
      </c>
      <c r="C1144" s="102">
        <v>65337638.890000001</v>
      </c>
    </row>
    <row r="1145" spans="1:3" x14ac:dyDescent="0.25">
      <c r="A1145" s="82" t="s">
        <v>553</v>
      </c>
      <c r="B1145" s="83" t="s">
        <v>296</v>
      </c>
      <c r="C1145" s="102">
        <v>99850297.469999999</v>
      </c>
    </row>
    <row r="1146" spans="1:3" x14ac:dyDescent="0.25">
      <c r="A1146" s="82" t="s">
        <v>5174</v>
      </c>
      <c r="B1146" s="83" t="s">
        <v>239</v>
      </c>
      <c r="C1146" s="102">
        <v>30000000</v>
      </c>
    </row>
    <row r="1147" spans="1:3" x14ac:dyDescent="0.25">
      <c r="A1147" s="82" t="s">
        <v>5268</v>
      </c>
      <c r="B1147" s="83" t="s">
        <v>239</v>
      </c>
      <c r="C1147" s="102">
        <v>70000000</v>
      </c>
    </row>
    <row r="1148" spans="1:3" x14ac:dyDescent="0.25">
      <c r="A1148" s="82" t="s">
        <v>355</v>
      </c>
      <c r="B1148" s="83" t="s">
        <v>239</v>
      </c>
      <c r="C1148" s="102">
        <v>127058823.51000001</v>
      </c>
    </row>
    <row r="1149" spans="1:3" x14ac:dyDescent="0.25">
      <c r="A1149" s="82" t="s">
        <v>1393</v>
      </c>
      <c r="B1149" s="83" t="s">
        <v>239</v>
      </c>
      <c r="C1149" s="102">
        <v>181419321.24000001</v>
      </c>
    </row>
    <row r="1150" spans="1:3" x14ac:dyDescent="0.25">
      <c r="A1150" s="82" t="s">
        <v>2323</v>
      </c>
      <c r="B1150" s="83" t="s">
        <v>239</v>
      </c>
      <c r="C1150" s="102">
        <v>76470588.239999995</v>
      </c>
    </row>
    <row r="1151" spans="1:3" x14ac:dyDescent="0.25">
      <c r="A1151" s="82" t="s">
        <v>2841</v>
      </c>
      <c r="B1151" s="83" t="s">
        <v>239</v>
      </c>
      <c r="C1151" s="102">
        <v>355555555.56</v>
      </c>
    </row>
    <row r="1152" spans="1:3" x14ac:dyDescent="0.25">
      <c r="A1152" s="82" t="s">
        <v>5147</v>
      </c>
      <c r="B1152" s="83" t="s">
        <v>239</v>
      </c>
      <c r="C1152" s="102">
        <v>322672749.02999997</v>
      </c>
    </row>
    <row r="1153" spans="1:3" x14ac:dyDescent="0.25">
      <c r="A1153" s="82" t="s">
        <v>6949</v>
      </c>
      <c r="B1153" s="83" t="s">
        <v>239</v>
      </c>
      <c r="C1153" s="102">
        <v>38134663.759999998</v>
      </c>
    </row>
    <row r="1154" spans="1:3" x14ac:dyDescent="0.25">
      <c r="A1154" s="82" t="s">
        <v>42</v>
      </c>
      <c r="B1154" s="83" t="s">
        <v>296</v>
      </c>
      <c r="C1154" s="102">
        <v>31000018.18</v>
      </c>
    </row>
    <row r="1155" spans="1:3" x14ac:dyDescent="0.25">
      <c r="A1155" s="82" t="s">
        <v>2890</v>
      </c>
      <c r="B1155" s="83" t="s">
        <v>563</v>
      </c>
      <c r="C1155" s="102">
        <v>112651373.19</v>
      </c>
    </row>
    <row r="1156" spans="1:3" x14ac:dyDescent="0.25">
      <c r="A1156" s="82" t="s">
        <v>2905</v>
      </c>
      <c r="B1156" s="83" t="s">
        <v>563</v>
      </c>
      <c r="C1156" s="102">
        <v>1000</v>
      </c>
    </row>
    <row r="1157" spans="1:3" x14ac:dyDescent="0.25">
      <c r="A1157" s="82" t="s">
        <v>2824</v>
      </c>
      <c r="B1157" s="83" t="s">
        <v>563</v>
      </c>
      <c r="C1157" s="102">
        <v>56600000</v>
      </c>
    </row>
    <row r="1158" spans="1:3" x14ac:dyDescent="0.25">
      <c r="A1158" s="82" t="s">
        <v>276</v>
      </c>
      <c r="B1158" s="83" t="s">
        <v>563</v>
      </c>
      <c r="C1158" s="102">
        <v>4533572.45</v>
      </c>
    </row>
    <row r="1159" spans="1:3" x14ac:dyDescent="0.25">
      <c r="A1159" s="82" t="s">
        <v>277</v>
      </c>
      <c r="B1159" s="83" t="s">
        <v>563</v>
      </c>
      <c r="C1159" s="102">
        <v>6850072.6500000004</v>
      </c>
    </row>
    <row r="1160" spans="1:3" x14ac:dyDescent="0.25">
      <c r="A1160" s="82" t="s">
        <v>278</v>
      </c>
      <c r="B1160" s="83" t="s">
        <v>563</v>
      </c>
      <c r="C1160" s="102">
        <v>25002496.390000001</v>
      </c>
    </row>
    <row r="1161" spans="1:3" x14ac:dyDescent="0.25">
      <c r="A1161" s="82" t="s">
        <v>279</v>
      </c>
      <c r="B1161" s="83" t="s">
        <v>563</v>
      </c>
      <c r="C1161" s="102">
        <v>24650345.969999999</v>
      </c>
    </row>
    <row r="1162" spans="1:3" x14ac:dyDescent="0.25">
      <c r="A1162" s="82" t="s">
        <v>1457</v>
      </c>
      <c r="B1162" s="83" t="s">
        <v>239</v>
      </c>
      <c r="C1162" s="102">
        <v>256100000</v>
      </c>
    </row>
    <row r="1163" spans="1:3" x14ac:dyDescent="0.25">
      <c r="A1163" s="82" t="s">
        <v>3059</v>
      </c>
      <c r="B1163" s="83" t="s">
        <v>239</v>
      </c>
      <c r="C1163" s="102">
        <v>3900000</v>
      </c>
    </row>
    <row r="1164" spans="1:3" x14ac:dyDescent="0.25">
      <c r="A1164" s="82" t="s">
        <v>5407</v>
      </c>
      <c r="B1164" s="83" t="s">
        <v>239</v>
      </c>
      <c r="C1164" s="102">
        <v>100000000</v>
      </c>
    </row>
    <row r="1165" spans="1:3" x14ac:dyDescent="0.25">
      <c r="A1165" s="82" t="s">
        <v>7819</v>
      </c>
      <c r="B1165" s="83" t="s">
        <v>239</v>
      </c>
      <c r="C1165" s="102">
        <v>23719877.530000001</v>
      </c>
    </row>
    <row r="1166" spans="1:3" x14ac:dyDescent="0.25">
      <c r="A1166" s="82" t="s">
        <v>4</v>
      </c>
      <c r="B1166" s="83" t="s">
        <v>563</v>
      </c>
      <c r="C1166" s="102">
        <v>34463243.829999998</v>
      </c>
    </row>
    <row r="1167" spans="1:3" x14ac:dyDescent="0.25">
      <c r="A1167" s="82" t="s">
        <v>381</v>
      </c>
      <c r="B1167" s="83" t="s">
        <v>563</v>
      </c>
      <c r="C1167" s="102">
        <v>1887540.11</v>
      </c>
    </row>
    <row r="1168" spans="1:3" x14ac:dyDescent="0.25">
      <c r="A1168" s="82" t="s">
        <v>7867</v>
      </c>
      <c r="B1168" s="83" t="s">
        <v>296</v>
      </c>
      <c r="C1168" s="102">
        <v>80000000</v>
      </c>
    </row>
    <row r="1169" spans="1:3" x14ac:dyDescent="0.25">
      <c r="A1169" s="82" t="s">
        <v>3536</v>
      </c>
      <c r="B1169" s="83" t="s">
        <v>296</v>
      </c>
      <c r="C1169" s="102">
        <v>490271814.88</v>
      </c>
    </row>
    <row r="1170" spans="1:3" x14ac:dyDescent="0.25">
      <c r="A1170" s="82" t="s">
        <v>3089</v>
      </c>
      <c r="B1170" s="83" t="s">
        <v>296</v>
      </c>
      <c r="C1170" s="102">
        <v>40223517</v>
      </c>
    </row>
    <row r="1171" spans="1:3" x14ac:dyDescent="0.25">
      <c r="A1171" s="82" t="s">
        <v>5748</v>
      </c>
      <c r="B1171" s="83" t="s">
        <v>296</v>
      </c>
      <c r="C1171" s="102">
        <v>121649292.41</v>
      </c>
    </row>
    <row r="1172" spans="1:3" x14ac:dyDescent="0.25">
      <c r="A1172" s="82" t="s">
        <v>5487</v>
      </c>
      <c r="B1172" s="83" t="s">
        <v>296</v>
      </c>
      <c r="C1172" s="102">
        <v>96360250.319999993</v>
      </c>
    </row>
    <row r="1173" spans="1:3" x14ac:dyDescent="0.25">
      <c r="A1173" s="82" t="s">
        <v>1640</v>
      </c>
      <c r="B1173" s="83" t="s">
        <v>298</v>
      </c>
      <c r="C1173" s="102">
        <v>8288414.4000000004</v>
      </c>
    </row>
    <row r="1174" spans="1:3" x14ac:dyDescent="0.25">
      <c r="A1174" s="82" t="s">
        <v>1654</v>
      </c>
      <c r="B1174" s="83" t="s">
        <v>298</v>
      </c>
      <c r="C1174" s="102">
        <v>200688000</v>
      </c>
    </row>
    <row r="1175" spans="1:3" x14ac:dyDescent="0.25">
      <c r="A1175" s="82" t="s">
        <v>1460</v>
      </c>
      <c r="B1175" s="83" t="s">
        <v>296</v>
      </c>
      <c r="C1175" s="102">
        <v>189583333.38999999</v>
      </c>
    </row>
    <row r="1176" spans="1:3" x14ac:dyDescent="0.25">
      <c r="A1176" s="82" t="s">
        <v>3921</v>
      </c>
      <c r="B1176" s="83" t="s">
        <v>296</v>
      </c>
      <c r="C1176" s="102">
        <v>200000000</v>
      </c>
    </row>
    <row r="1177" spans="1:3" x14ac:dyDescent="0.25">
      <c r="A1177" s="82" t="s">
        <v>172</v>
      </c>
      <c r="B1177" s="83" t="s">
        <v>296</v>
      </c>
      <c r="C1177" s="102">
        <v>4000000000</v>
      </c>
    </row>
    <row r="1178" spans="1:3" x14ac:dyDescent="0.25">
      <c r="A1178" s="82" t="s">
        <v>3350</v>
      </c>
      <c r="B1178" s="83" t="s">
        <v>563</v>
      </c>
      <c r="C1178" s="102">
        <v>1530560500</v>
      </c>
    </row>
    <row r="1179" spans="1:3" x14ac:dyDescent="0.25">
      <c r="A1179" s="82" t="s">
        <v>2974</v>
      </c>
      <c r="B1179" s="83" t="s">
        <v>296</v>
      </c>
      <c r="C1179" s="102">
        <v>14175950483.58</v>
      </c>
    </row>
    <row r="1180" spans="1:3" x14ac:dyDescent="0.25">
      <c r="A1180" s="82" t="s">
        <v>7868</v>
      </c>
      <c r="B1180" s="83" t="s">
        <v>296</v>
      </c>
      <c r="C1180" s="102">
        <v>2540481533.8600001</v>
      </c>
    </row>
    <row r="1181" spans="1:3" x14ac:dyDescent="0.25">
      <c r="A1181" s="82" t="s">
        <v>4749</v>
      </c>
      <c r="B1181" s="83" t="s">
        <v>239</v>
      </c>
      <c r="C1181" s="102">
        <v>960333333.33000004</v>
      </c>
    </row>
    <row r="1182" spans="1:3" x14ac:dyDescent="0.25">
      <c r="A1182" s="82" t="s">
        <v>4921</v>
      </c>
      <c r="B1182" s="83" t="s">
        <v>239</v>
      </c>
      <c r="C1182" s="102">
        <v>100000000</v>
      </c>
    </row>
    <row r="1183" spans="1:3" x14ac:dyDescent="0.25">
      <c r="A1183" s="82" t="s">
        <v>4269</v>
      </c>
      <c r="B1183" s="83" t="s">
        <v>239</v>
      </c>
      <c r="C1183" s="102">
        <v>306055000</v>
      </c>
    </row>
    <row r="1184" spans="1:3" x14ac:dyDescent="0.25">
      <c r="A1184" s="82" t="s">
        <v>1399</v>
      </c>
      <c r="B1184" s="83" t="s">
        <v>296</v>
      </c>
      <c r="C1184" s="102">
        <v>470049787.54000002</v>
      </c>
    </row>
    <row r="1185" spans="1:3" x14ac:dyDescent="0.25">
      <c r="A1185" s="82" t="s">
        <v>11</v>
      </c>
      <c r="B1185" s="83" t="s">
        <v>296</v>
      </c>
      <c r="C1185" s="102">
        <v>7507500000</v>
      </c>
    </row>
    <row r="1186" spans="1:3" x14ac:dyDescent="0.25">
      <c r="A1186" s="82" t="s">
        <v>2825</v>
      </c>
      <c r="B1186" s="83" t="s">
        <v>296</v>
      </c>
      <c r="C1186" s="102">
        <v>1736516459.03</v>
      </c>
    </row>
    <row r="1187" spans="1:3" x14ac:dyDescent="0.25">
      <c r="A1187" s="82" t="s">
        <v>3200</v>
      </c>
      <c r="B1187" s="83" t="s">
        <v>296</v>
      </c>
      <c r="C1187" s="102">
        <v>57873802.579999998</v>
      </c>
    </row>
    <row r="1188" spans="1:3" x14ac:dyDescent="0.25">
      <c r="A1188" s="82" t="s">
        <v>3148</v>
      </c>
      <c r="B1188" s="83" t="s">
        <v>296</v>
      </c>
      <c r="C1188" s="102">
        <v>189302301.28999999</v>
      </c>
    </row>
    <row r="1189" spans="1:3" x14ac:dyDescent="0.25">
      <c r="A1189" s="82" t="s">
        <v>2531</v>
      </c>
      <c r="B1189" s="83" t="s">
        <v>296</v>
      </c>
      <c r="C1189" s="102">
        <v>76002315311.220001</v>
      </c>
    </row>
    <row r="1190" spans="1:3" x14ac:dyDescent="0.25">
      <c r="A1190" s="82" t="s">
        <v>4692</v>
      </c>
      <c r="B1190" s="83" t="s">
        <v>296</v>
      </c>
      <c r="C1190" s="102">
        <v>84226520000</v>
      </c>
    </row>
    <row r="1191" spans="1:3" x14ac:dyDescent="0.25">
      <c r="A1191" s="82" t="s">
        <v>2603</v>
      </c>
      <c r="B1191" s="83" t="s">
        <v>296</v>
      </c>
      <c r="C1191" s="102">
        <v>833333333.30999994</v>
      </c>
    </row>
    <row r="1192" spans="1:3" x14ac:dyDescent="0.25">
      <c r="A1192" s="82" t="s">
        <v>2925</v>
      </c>
      <c r="B1192" s="83" t="s">
        <v>296</v>
      </c>
      <c r="C1192" s="102">
        <v>1000000000</v>
      </c>
    </row>
    <row r="1193" spans="1:3" x14ac:dyDescent="0.25">
      <c r="A1193" s="82" t="s">
        <v>7711</v>
      </c>
      <c r="B1193" s="83" t="s">
        <v>296</v>
      </c>
      <c r="C1193" s="102">
        <v>300119584.56999999</v>
      </c>
    </row>
    <row r="1194" spans="1:3" x14ac:dyDescent="0.25">
      <c r="A1194" s="82" t="s">
        <v>105</v>
      </c>
      <c r="B1194" s="83" t="s">
        <v>239</v>
      </c>
      <c r="C1194" s="102">
        <v>623472222.45000005</v>
      </c>
    </row>
    <row r="1195" spans="1:3" x14ac:dyDescent="0.25">
      <c r="A1195" s="82" t="s">
        <v>3488</v>
      </c>
      <c r="B1195" s="83" t="s">
        <v>239</v>
      </c>
      <c r="C1195" s="102">
        <v>171084337.40000001</v>
      </c>
    </row>
    <row r="1196" spans="1:3" x14ac:dyDescent="0.25">
      <c r="A1196" s="82" t="s">
        <v>1698</v>
      </c>
      <c r="B1196" s="83" t="s">
        <v>296</v>
      </c>
      <c r="C1196" s="102">
        <v>10200000000</v>
      </c>
    </row>
    <row r="1197" spans="1:3" x14ac:dyDescent="0.25">
      <c r="A1197" s="82" t="s">
        <v>3494</v>
      </c>
      <c r="B1197" s="83" t="s">
        <v>296</v>
      </c>
      <c r="C1197" s="102">
        <v>974466190.01999998</v>
      </c>
    </row>
    <row r="1198" spans="1:3" x14ac:dyDescent="0.25">
      <c r="A1198" s="82" t="s">
        <v>5652</v>
      </c>
      <c r="B1198" s="83" t="s">
        <v>296</v>
      </c>
      <c r="C1198" s="102">
        <v>78247755.709999993</v>
      </c>
    </row>
    <row r="1199" spans="1:3" x14ac:dyDescent="0.25">
      <c r="A1199" s="82" t="s">
        <v>447</v>
      </c>
      <c r="B1199" s="83" t="s">
        <v>296</v>
      </c>
      <c r="C1199" s="102">
        <v>1320654702.53</v>
      </c>
    </row>
    <row r="1200" spans="1:3" x14ac:dyDescent="0.25">
      <c r="A1200" s="82" t="s">
        <v>1454</v>
      </c>
      <c r="B1200" s="83" t="s">
        <v>239</v>
      </c>
      <c r="C1200" s="102">
        <v>1475059096.7</v>
      </c>
    </row>
    <row r="1201" spans="1:3" x14ac:dyDescent="0.25">
      <c r="A1201" s="82" t="s">
        <v>1083</v>
      </c>
      <c r="B1201" s="83" t="s">
        <v>296</v>
      </c>
      <c r="C1201" s="102">
        <v>36097080000</v>
      </c>
    </row>
    <row r="1202" spans="1:3" x14ac:dyDescent="0.25">
      <c r="A1202" s="82" t="s">
        <v>1613</v>
      </c>
      <c r="B1202" s="83" t="s">
        <v>296</v>
      </c>
      <c r="C1202" s="102">
        <v>39105170000</v>
      </c>
    </row>
    <row r="1203" spans="1:3" x14ac:dyDescent="0.25">
      <c r="A1203" s="82" t="s">
        <v>338</v>
      </c>
      <c r="B1203" s="83" t="s">
        <v>563</v>
      </c>
      <c r="C1203" s="102">
        <v>150000000</v>
      </c>
    </row>
    <row r="1204" spans="1:3" x14ac:dyDescent="0.25">
      <c r="A1204" s="82" t="s">
        <v>156</v>
      </c>
      <c r="B1204" s="83" t="s">
        <v>296</v>
      </c>
      <c r="C1204" s="102">
        <v>4916457388.9799995</v>
      </c>
    </row>
    <row r="1205" spans="1:3" x14ac:dyDescent="0.25">
      <c r="A1205" s="82" t="s">
        <v>343</v>
      </c>
      <c r="B1205" s="83" t="s">
        <v>563</v>
      </c>
      <c r="C1205" s="102">
        <v>170000000</v>
      </c>
    </row>
    <row r="1206" spans="1:3" x14ac:dyDescent="0.25">
      <c r="A1206" s="82" t="s">
        <v>337</v>
      </c>
      <c r="B1206" s="83" t="s">
        <v>563</v>
      </c>
      <c r="C1206" s="102">
        <v>150000000</v>
      </c>
    </row>
    <row r="1207" spans="1:3" x14ac:dyDescent="0.25">
      <c r="A1207" s="82" t="s">
        <v>138</v>
      </c>
      <c r="B1207" s="83" t="s">
        <v>239</v>
      </c>
      <c r="C1207" s="102">
        <v>488372093.10000002</v>
      </c>
    </row>
    <row r="1208" spans="1:3" x14ac:dyDescent="0.25">
      <c r="A1208" s="82" t="s">
        <v>4062</v>
      </c>
      <c r="B1208" s="83" t="s">
        <v>296</v>
      </c>
      <c r="C1208" s="102">
        <v>350000000</v>
      </c>
    </row>
    <row r="1209" spans="1:3" x14ac:dyDescent="0.25">
      <c r="A1209" s="82" t="s">
        <v>5918</v>
      </c>
      <c r="B1209" s="83" t="s">
        <v>563</v>
      </c>
      <c r="C1209" s="102">
        <v>1918325964.47</v>
      </c>
    </row>
    <row r="1210" spans="1:3" x14ac:dyDescent="0.25">
      <c r="A1210" s="82" t="s">
        <v>5919</v>
      </c>
      <c r="B1210" s="83" t="s">
        <v>563</v>
      </c>
      <c r="C1210" s="102">
        <v>787339524.60000002</v>
      </c>
    </row>
    <row r="1211" spans="1:3" x14ac:dyDescent="0.25">
      <c r="A1211" s="82" t="s">
        <v>3474</v>
      </c>
      <c r="B1211" s="83" t="s">
        <v>296</v>
      </c>
      <c r="C1211" s="102">
        <v>24365529000</v>
      </c>
    </row>
    <row r="1212" spans="1:3" x14ac:dyDescent="0.25">
      <c r="A1212" s="82" t="s">
        <v>4771</v>
      </c>
      <c r="B1212" s="83" t="s">
        <v>296</v>
      </c>
      <c r="C1212" s="102">
        <v>15992168286.74</v>
      </c>
    </row>
    <row r="1213" spans="1:3" x14ac:dyDescent="0.25">
      <c r="A1213" s="82" t="s">
        <v>2975</v>
      </c>
      <c r="B1213" s="83" t="s">
        <v>563</v>
      </c>
      <c r="C1213" s="102">
        <v>400000000</v>
      </c>
    </row>
    <row r="1214" spans="1:3" x14ac:dyDescent="0.25">
      <c r="A1214" s="82" t="s">
        <v>3283</v>
      </c>
      <c r="B1214" s="83" t="s">
        <v>239</v>
      </c>
      <c r="C1214" s="102">
        <v>752000000</v>
      </c>
    </row>
    <row r="1215" spans="1:3" x14ac:dyDescent="0.25">
      <c r="A1215" s="82" t="s">
        <v>6839</v>
      </c>
      <c r="B1215" s="83" t="s">
        <v>239</v>
      </c>
      <c r="C1215" s="102">
        <v>159794068.25999999</v>
      </c>
    </row>
    <row r="1216" spans="1:3" x14ac:dyDescent="0.25">
      <c r="A1216" s="82" t="s">
        <v>6887</v>
      </c>
      <c r="B1216" s="83" t="s">
        <v>239</v>
      </c>
      <c r="C1216" s="102">
        <v>311235662.72000003</v>
      </c>
    </row>
    <row r="1217" spans="1:3" x14ac:dyDescent="0.25">
      <c r="A1217" s="82" t="s">
        <v>3946</v>
      </c>
      <c r="B1217" s="83" t="s">
        <v>296</v>
      </c>
      <c r="C1217" s="102">
        <v>300000000</v>
      </c>
    </row>
    <row r="1218" spans="1:3" x14ac:dyDescent="0.25">
      <c r="A1218" s="82" t="s">
        <v>6028</v>
      </c>
      <c r="B1218" s="83" t="s">
        <v>296</v>
      </c>
      <c r="C1218" s="102">
        <v>550000000</v>
      </c>
    </row>
    <row r="1219" spans="1:3" x14ac:dyDescent="0.25">
      <c r="A1219" s="82" t="s">
        <v>3962</v>
      </c>
      <c r="B1219" s="83" t="s">
        <v>296</v>
      </c>
      <c r="C1219" s="102">
        <v>625254237.25</v>
      </c>
    </row>
    <row r="1220" spans="1:3" x14ac:dyDescent="0.25">
      <c r="A1220" s="82" t="s">
        <v>6381</v>
      </c>
      <c r="B1220" s="83" t="s">
        <v>239</v>
      </c>
      <c r="C1220" s="102">
        <v>131550000</v>
      </c>
    </row>
    <row r="1221" spans="1:3" x14ac:dyDescent="0.25">
      <c r="A1221" s="82" t="s">
        <v>6352</v>
      </c>
      <c r="B1221" s="83" t="s">
        <v>239</v>
      </c>
      <c r="C1221" s="102">
        <v>76400000</v>
      </c>
    </row>
    <row r="1222" spans="1:3" x14ac:dyDescent="0.25">
      <c r="A1222" s="82" t="s">
        <v>6029</v>
      </c>
      <c r="B1222" s="83" t="s">
        <v>239</v>
      </c>
      <c r="C1222" s="102">
        <v>200000000</v>
      </c>
    </row>
    <row r="1223" spans="1:3" x14ac:dyDescent="0.25">
      <c r="A1223" s="82" t="s">
        <v>6779</v>
      </c>
      <c r="B1223" s="83" t="s">
        <v>239</v>
      </c>
      <c r="C1223" s="102">
        <v>52500000</v>
      </c>
    </row>
    <row r="1224" spans="1:3" x14ac:dyDescent="0.25">
      <c r="A1224" s="82" t="s">
        <v>1773</v>
      </c>
      <c r="B1224" s="83" t="s">
        <v>296</v>
      </c>
      <c r="C1224" s="102">
        <v>10000000000</v>
      </c>
    </row>
    <row r="1225" spans="1:3" x14ac:dyDescent="0.25">
      <c r="A1225" s="82" t="s">
        <v>4693</v>
      </c>
      <c r="B1225" s="83" t="s">
        <v>296</v>
      </c>
      <c r="C1225" s="102">
        <v>1345000000</v>
      </c>
    </row>
    <row r="1226" spans="1:3" x14ac:dyDescent="0.25">
      <c r="A1226" s="82" t="s">
        <v>1348</v>
      </c>
      <c r="B1226" s="83" t="s">
        <v>296</v>
      </c>
      <c r="C1226" s="102">
        <v>22738895187.91</v>
      </c>
    </row>
    <row r="1227" spans="1:3" x14ac:dyDescent="0.25">
      <c r="A1227" s="82" t="s">
        <v>511</v>
      </c>
      <c r="B1227" s="83" t="s">
        <v>239</v>
      </c>
      <c r="C1227" s="102">
        <v>122222222.25</v>
      </c>
    </row>
    <row r="1228" spans="1:3" x14ac:dyDescent="0.25">
      <c r="A1228" s="82" t="s">
        <v>1224</v>
      </c>
      <c r="B1228" s="83" t="s">
        <v>239</v>
      </c>
      <c r="C1228" s="102">
        <v>101351351.28</v>
      </c>
    </row>
    <row r="1229" spans="1:3" x14ac:dyDescent="0.25">
      <c r="A1229" s="82" t="s">
        <v>445</v>
      </c>
      <c r="B1229" s="83" t="s">
        <v>296</v>
      </c>
      <c r="C1229" s="102">
        <v>1385711000</v>
      </c>
    </row>
    <row r="1230" spans="1:3" x14ac:dyDescent="0.25">
      <c r="A1230" s="82" t="s">
        <v>446</v>
      </c>
      <c r="B1230" s="83" t="s">
        <v>296</v>
      </c>
      <c r="C1230" s="102">
        <v>1921203100</v>
      </c>
    </row>
    <row r="1231" spans="1:3" x14ac:dyDescent="0.25">
      <c r="A1231" s="82" t="s">
        <v>544</v>
      </c>
      <c r="B1231" s="83" t="s">
        <v>239</v>
      </c>
      <c r="C1231" s="102">
        <v>74062270.670000002</v>
      </c>
    </row>
    <row r="1232" spans="1:3" x14ac:dyDescent="0.25">
      <c r="A1232" s="82" t="s">
        <v>512</v>
      </c>
      <c r="B1232" s="83" t="s">
        <v>239</v>
      </c>
      <c r="C1232" s="102">
        <v>18203390.300000001</v>
      </c>
    </row>
    <row r="1233" spans="1:3" x14ac:dyDescent="0.25">
      <c r="A1233" s="82" t="s">
        <v>545</v>
      </c>
      <c r="B1233" s="83" t="s">
        <v>239</v>
      </c>
      <c r="C1233" s="102">
        <v>60051654.799999997</v>
      </c>
    </row>
    <row r="1234" spans="1:3" x14ac:dyDescent="0.25">
      <c r="A1234" s="82" t="s">
        <v>1276</v>
      </c>
      <c r="B1234" s="83" t="s">
        <v>239</v>
      </c>
      <c r="C1234" s="102">
        <v>87555555.5</v>
      </c>
    </row>
    <row r="1235" spans="1:3" x14ac:dyDescent="0.25">
      <c r="A1235" s="82" t="s">
        <v>7762</v>
      </c>
      <c r="B1235" s="83" t="s">
        <v>296</v>
      </c>
      <c r="C1235" s="102">
        <v>269679111.44</v>
      </c>
    </row>
    <row r="1236" spans="1:3" x14ac:dyDescent="0.25">
      <c r="A1236" s="82" t="s">
        <v>2913</v>
      </c>
      <c r="B1236" s="83" t="s">
        <v>296</v>
      </c>
      <c r="C1236" s="102">
        <v>965408887.38</v>
      </c>
    </row>
    <row r="1237" spans="1:3" x14ac:dyDescent="0.25">
      <c r="A1237" s="82" t="s">
        <v>2788</v>
      </c>
      <c r="B1237" s="83" t="s">
        <v>296</v>
      </c>
      <c r="C1237" s="102">
        <v>724056664.48000002</v>
      </c>
    </row>
    <row r="1238" spans="1:3" x14ac:dyDescent="0.25">
      <c r="A1238" s="82" t="s">
        <v>1170</v>
      </c>
      <c r="B1238" s="83" t="s">
        <v>296</v>
      </c>
      <c r="C1238" s="102">
        <v>929376945.16999996</v>
      </c>
    </row>
    <row r="1239" spans="1:3" x14ac:dyDescent="0.25">
      <c r="A1239" s="82" t="s">
        <v>3799</v>
      </c>
      <c r="B1239" s="83" t="s">
        <v>296</v>
      </c>
      <c r="C1239" s="102">
        <v>70934078.319999993</v>
      </c>
    </row>
    <row r="1240" spans="1:3" x14ac:dyDescent="0.25">
      <c r="A1240" s="82" t="s">
        <v>3797</v>
      </c>
      <c r="B1240" s="83" t="s">
        <v>296</v>
      </c>
      <c r="C1240" s="102">
        <v>99365670.25</v>
      </c>
    </row>
    <row r="1241" spans="1:3" x14ac:dyDescent="0.25">
      <c r="A1241" s="82" t="s">
        <v>3739</v>
      </c>
      <c r="B1241" s="83" t="s">
        <v>296</v>
      </c>
      <c r="C1241" s="102">
        <v>74524255.989999995</v>
      </c>
    </row>
    <row r="1242" spans="1:3" x14ac:dyDescent="0.25">
      <c r="A1242" s="82" t="s">
        <v>2726</v>
      </c>
      <c r="B1242" s="83" t="s">
        <v>296</v>
      </c>
      <c r="C1242" s="102">
        <v>271981839.42000002</v>
      </c>
    </row>
    <row r="1243" spans="1:3" x14ac:dyDescent="0.25">
      <c r="A1243" s="82" t="s">
        <v>3733</v>
      </c>
      <c r="B1243" s="83" t="s">
        <v>296</v>
      </c>
      <c r="C1243" s="102">
        <v>25583744.690000001</v>
      </c>
    </row>
    <row r="1244" spans="1:3" x14ac:dyDescent="0.25">
      <c r="A1244" s="82" t="s">
        <v>2807</v>
      </c>
      <c r="B1244" s="83" t="s">
        <v>296</v>
      </c>
      <c r="C1244" s="102">
        <v>704738424.74000001</v>
      </c>
    </row>
    <row r="1245" spans="1:3" x14ac:dyDescent="0.25">
      <c r="A1245" s="82" t="s">
        <v>3740</v>
      </c>
      <c r="B1245" s="83" t="s">
        <v>296</v>
      </c>
      <c r="C1245" s="102">
        <v>44599779.68</v>
      </c>
    </row>
    <row r="1246" spans="1:3" x14ac:dyDescent="0.25">
      <c r="A1246" s="82" t="s">
        <v>7033</v>
      </c>
      <c r="B1246" s="83" t="s">
        <v>239</v>
      </c>
      <c r="C1246" s="102">
        <v>384050711.79000002</v>
      </c>
    </row>
    <row r="1247" spans="1:3" x14ac:dyDescent="0.25">
      <c r="A1247" s="82" t="s">
        <v>513</v>
      </c>
      <c r="B1247" s="83" t="s">
        <v>239</v>
      </c>
      <c r="C1247" s="102">
        <v>134115000</v>
      </c>
    </row>
    <row r="1248" spans="1:3" x14ac:dyDescent="0.25">
      <c r="A1248" s="82" t="s">
        <v>7034</v>
      </c>
      <c r="B1248" s="83" t="s">
        <v>239</v>
      </c>
      <c r="C1248" s="102">
        <v>100000000</v>
      </c>
    </row>
    <row r="1249" spans="1:3" x14ac:dyDescent="0.25">
      <c r="A1249" s="82" t="s">
        <v>1086</v>
      </c>
      <c r="B1249" s="83" t="s">
        <v>239</v>
      </c>
      <c r="C1249" s="102">
        <v>192941000</v>
      </c>
    </row>
    <row r="1250" spans="1:3" x14ac:dyDescent="0.25">
      <c r="A1250" s="82" t="s">
        <v>7035</v>
      </c>
      <c r="B1250" s="83" t="s">
        <v>239</v>
      </c>
      <c r="C1250" s="102">
        <v>146666667.19999999</v>
      </c>
    </row>
    <row r="1251" spans="1:3" x14ac:dyDescent="0.25">
      <c r="A1251" s="82" t="s">
        <v>7036</v>
      </c>
      <c r="B1251" s="83" t="s">
        <v>239</v>
      </c>
      <c r="C1251" s="102">
        <v>66666667.200000003</v>
      </c>
    </row>
    <row r="1252" spans="1:3" x14ac:dyDescent="0.25">
      <c r="A1252" s="82" t="s">
        <v>7037</v>
      </c>
      <c r="B1252" s="83" t="s">
        <v>239</v>
      </c>
      <c r="C1252" s="102">
        <v>42186666.68</v>
      </c>
    </row>
    <row r="1253" spans="1:3" x14ac:dyDescent="0.25">
      <c r="A1253" s="82" t="s">
        <v>1334</v>
      </c>
      <c r="B1253" s="83" t="s">
        <v>239</v>
      </c>
      <c r="C1253" s="102">
        <v>590000000</v>
      </c>
    </row>
    <row r="1254" spans="1:3" x14ac:dyDescent="0.25">
      <c r="A1254" s="82" t="s">
        <v>1339</v>
      </c>
      <c r="B1254" s="83" t="s">
        <v>239</v>
      </c>
      <c r="C1254" s="102">
        <v>150000000</v>
      </c>
    </row>
    <row r="1255" spans="1:3" x14ac:dyDescent="0.25">
      <c r="A1255" s="82" t="s">
        <v>1341</v>
      </c>
      <c r="B1255" s="83" t="s">
        <v>239</v>
      </c>
      <c r="C1255" s="102">
        <v>200000000</v>
      </c>
    </row>
    <row r="1256" spans="1:3" x14ac:dyDescent="0.25">
      <c r="A1256" s="82" t="s">
        <v>1343</v>
      </c>
      <c r="B1256" s="83" t="s">
        <v>239</v>
      </c>
      <c r="C1256" s="102">
        <v>60000000</v>
      </c>
    </row>
    <row r="1257" spans="1:3" x14ac:dyDescent="0.25">
      <c r="A1257" s="82" t="s">
        <v>7038</v>
      </c>
      <c r="B1257" s="83" t="s">
        <v>239</v>
      </c>
      <c r="C1257" s="102">
        <v>161333333.34</v>
      </c>
    </row>
    <row r="1258" spans="1:3" x14ac:dyDescent="0.25">
      <c r="A1258" s="82" t="s">
        <v>7039</v>
      </c>
      <c r="B1258" s="83" t="s">
        <v>239</v>
      </c>
      <c r="C1258" s="102">
        <v>20235000</v>
      </c>
    </row>
    <row r="1259" spans="1:3" x14ac:dyDescent="0.25">
      <c r="A1259" s="82" t="s">
        <v>7040</v>
      </c>
      <c r="B1259" s="83" t="s">
        <v>239</v>
      </c>
      <c r="C1259" s="102">
        <v>58151479.859999999</v>
      </c>
    </row>
    <row r="1260" spans="1:3" x14ac:dyDescent="0.25">
      <c r="A1260" s="82" t="s">
        <v>1087</v>
      </c>
      <c r="B1260" s="83" t="s">
        <v>239</v>
      </c>
      <c r="C1260" s="102">
        <v>96470500</v>
      </c>
    </row>
    <row r="1261" spans="1:3" x14ac:dyDescent="0.25">
      <c r="A1261" s="82" t="s">
        <v>7041</v>
      </c>
      <c r="B1261" s="83" t="s">
        <v>239</v>
      </c>
      <c r="C1261" s="102">
        <v>108400000</v>
      </c>
    </row>
    <row r="1262" spans="1:3" x14ac:dyDescent="0.25">
      <c r="A1262" s="82" t="s">
        <v>7042</v>
      </c>
      <c r="B1262" s="83" t="s">
        <v>239</v>
      </c>
      <c r="C1262" s="102">
        <v>42500000</v>
      </c>
    </row>
    <row r="1263" spans="1:3" x14ac:dyDescent="0.25">
      <c r="A1263" s="82" t="s">
        <v>1088</v>
      </c>
      <c r="B1263" s="83" t="s">
        <v>239</v>
      </c>
      <c r="C1263" s="102">
        <v>72352500</v>
      </c>
    </row>
    <row r="1264" spans="1:3" x14ac:dyDescent="0.25">
      <c r="A1264" s="82" t="s">
        <v>7043</v>
      </c>
      <c r="B1264" s="83" t="s">
        <v>239</v>
      </c>
      <c r="C1264" s="102">
        <v>10780435.029999999</v>
      </c>
    </row>
    <row r="1265" spans="1:3" x14ac:dyDescent="0.25">
      <c r="A1265" s="82" t="s">
        <v>1089</v>
      </c>
      <c r="B1265" s="83" t="s">
        <v>239</v>
      </c>
      <c r="C1265" s="102">
        <v>72352500</v>
      </c>
    </row>
    <row r="1266" spans="1:3" x14ac:dyDescent="0.25">
      <c r="A1266" s="82" t="s">
        <v>3842</v>
      </c>
      <c r="B1266" s="83" t="s">
        <v>301</v>
      </c>
      <c r="C1266" s="102">
        <v>167723.72</v>
      </c>
    </row>
    <row r="1267" spans="1:3" x14ac:dyDescent="0.25">
      <c r="A1267" s="82" t="s">
        <v>6808</v>
      </c>
      <c r="B1267" s="83" t="s">
        <v>296</v>
      </c>
      <c r="C1267" s="102">
        <v>114031628</v>
      </c>
    </row>
    <row r="1268" spans="1:3" x14ac:dyDescent="0.25">
      <c r="A1268" s="82" t="s">
        <v>1409</v>
      </c>
      <c r="B1268" s="83" t="s">
        <v>296</v>
      </c>
      <c r="C1268" s="102">
        <v>1738953179.1600001</v>
      </c>
    </row>
    <row r="1269" spans="1:3" x14ac:dyDescent="0.25">
      <c r="A1269" s="82" t="s">
        <v>7712</v>
      </c>
      <c r="B1269" s="83" t="s">
        <v>239</v>
      </c>
      <c r="C1269" s="102">
        <v>150000000</v>
      </c>
    </row>
    <row r="1270" spans="1:3" x14ac:dyDescent="0.25">
      <c r="A1270" s="82" t="s">
        <v>3863</v>
      </c>
      <c r="B1270" s="83" t="s">
        <v>4334</v>
      </c>
      <c r="C1270" s="102">
        <v>44071205.960000001</v>
      </c>
    </row>
    <row r="1271" spans="1:3" x14ac:dyDescent="0.25">
      <c r="A1271" s="82" t="s">
        <v>3926</v>
      </c>
      <c r="B1271" s="83" t="s">
        <v>4334</v>
      </c>
      <c r="C1271" s="102">
        <v>149192475.31</v>
      </c>
    </row>
    <row r="1272" spans="1:3" x14ac:dyDescent="0.25">
      <c r="A1272" s="82" t="s">
        <v>1245</v>
      </c>
      <c r="B1272" s="83" t="s">
        <v>296</v>
      </c>
      <c r="C1272" s="102">
        <v>1192955862.1400001</v>
      </c>
    </row>
    <row r="1273" spans="1:3" x14ac:dyDescent="0.25">
      <c r="A1273" s="82" t="s">
        <v>6030</v>
      </c>
      <c r="B1273" s="83" t="s">
        <v>296</v>
      </c>
      <c r="C1273" s="102">
        <v>235437655.62</v>
      </c>
    </row>
    <row r="1274" spans="1:3" x14ac:dyDescent="0.25">
      <c r="A1274" s="82" t="s">
        <v>1565</v>
      </c>
      <c r="B1274" s="83" t="s">
        <v>296</v>
      </c>
      <c r="C1274" s="102">
        <v>884707856.35000002</v>
      </c>
    </row>
    <row r="1275" spans="1:3" x14ac:dyDescent="0.25">
      <c r="A1275" s="82" t="s">
        <v>2826</v>
      </c>
      <c r="B1275" s="83" t="s">
        <v>296</v>
      </c>
      <c r="C1275" s="102">
        <v>1400000000</v>
      </c>
    </row>
    <row r="1276" spans="1:3" x14ac:dyDescent="0.25">
      <c r="A1276" s="82" t="s">
        <v>3631</v>
      </c>
      <c r="B1276" s="83" t="s">
        <v>296</v>
      </c>
      <c r="C1276" s="102">
        <v>230646211.25999999</v>
      </c>
    </row>
    <row r="1277" spans="1:3" x14ac:dyDescent="0.25">
      <c r="A1277" s="82" t="s">
        <v>583</v>
      </c>
      <c r="B1277" s="83" t="s">
        <v>353</v>
      </c>
      <c r="C1277" s="102">
        <v>837966.64</v>
      </c>
    </row>
    <row r="1278" spans="1:3" x14ac:dyDescent="0.25">
      <c r="A1278" s="82" t="s">
        <v>4694</v>
      </c>
      <c r="B1278" s="83" t="s">
        <v>239</v>
      </c>
      <c r="C1278" s="102">
        <v>97521099.700000003</v>
      </c>
    </row>
    <row r="1279" spans="1:3" x14ac:dyDescent="0.25">
      <c r="A1279" s="82" t="s">
        <v>4695</v>
      </c>
      <c r="B1279" s="83" t="s">
        <v>239</v>
      </c>
      <c r="C1279" s="102">
        <v>18810000</v>
      </c>
    </row>
    <row r="1280" spans="1:3" x14ac:dyDescent="0.25">
      <c r="A1280" s="82" t="s">
        <v>1288</v>
      </c>
      <c r="B1280" s="83" t="s">
        <v>239</v>
      </c>
      <c r="C1280" s="102">
        <v>92771840</v>
      </c>
    </row>
    <row r="1281" spans="1:3" x14ac:dyDescent="0.25">
      <c r="A1281" s="82" t="s">
        <v>4696</v>
      </c>
      <c r="B1281" s="83" t="s">
        <v>4334</v>
      </c>
      <c r="C1281" s="102">
        <v>892224434.98000002</v>
      </c>
    </row>
    <row r="1282" spans="1:3" x14ac:dyDescent="0.25">
      <c r="A1282" s="82" t="s">
        <v>4697</v>
      </c>
      <c r="B1282" s="83" t="s">
        <v>4334</v>
      </c>
      <c r="C1282" s="102">
        <v>1100000000</v>
      </c>
    </row>
    <row r="1283" spans="1:3" x14ac:dyDescent="0.25">
      <c r="A1283" s="82" t="s">
        <v>1335</v>
      </c>
      <c r="B1283" s="83" t="s">
        <v>296</v>
      </c>
      <c r="C1283" s="102">
        <v>4239130434.75</v>
      </c>
    </row>
    <row r="1284" spans="1:3" x14ac:dyDescent="0.25">
      <c r="A1284" s="82" t="s">
        <v>7044</v>
      </c>
      <c r="B1284" s="83" t="s">
        <v>296</v>
      </c>
      <c r="C1284" s="102">
        <v>800000000</v>
      </c>
    </row>
    <row r="1285" spans="1:3" x14ac:dyDescent="0.25">
      <c r="A1285" s="82" t="s">
        <v>7793</v>
      </c>
      <c r="B1285" s="83" t="s">
        <v>4334</v>
      </c>
      <c r="C1285" s="102">
        <v>18657938.579999998</v>
      </c>
    </row>
    <row r="1286" spans="1:3" x14ac:dyDescent="0.25">
      <c r="A1286" s="82" t="s">
        <v>1140</v>
      </c>
      <c r="B1286" s="83" t="s">
        <v>563</v>
      </c>
      <c r="C1286" s="102">
        <v>375000000</v>
      </c>
    </row>
    <row r="1287" spans="1:3" x14ac:dyDescent="0.25">
      <c r="A1287" s="82" t="s">
        <v>1136</v>
      </c>
      <c r="B1287" s="83" t="s">
        <v>563</v>
      </c>
      <c r="C1287" s="102">
        <v>249117487.80000001</v>
      </c>
    </row>
    <row r="1288" spans="1:3" x14ac:dyDescent="0.25">
      <c r="A1288" s="82" t="s">
        <v>1141</v>
      </c>
      <c r="B1288" s="83" t="s">
        <v>563</v>
      </c>
      <c r="C1288" s="102">
        <v>2974081.63</v>
      </c>
    </row>
    <row r="1289" spans="1:3" x14ac:dyDescent="0.25">
      <c r="A1289" s="82" t="s">
        <v>1142</v>
      </c>
      <c r="B1289" s="83" t="s">
        <v>563</v>
      </c>
      <c r="C1289" s="102">
        <v>194100243.24000001</v>
      </c>
    </row>
    <row r="1290" spans="1:3" x14ac:dyDescent="0.25">
      <c r="A1290" s="82" t="s">
        <v>1143</v>
      </c>
      <c r="B1290" s="83" t="s">
        <v>563</v>
      </c>
      <c r="C1290" s="102">
        <v>150649500</v>
      </c>
    </row>
    <row r="1291" spans="1:3" x14ac:dyDescent="0.25">
      <c r="A1291" s="82" t="s">
        <v>1144</v>
      </c>
      <c r="B1291" s="83" t="s">
        <v>563</v>
      </c>
      <c r="C1291" s="102">
        <v>198575876.58000001</v>
      </c>
    </row>
    <row r="1292" spans="1:3" x14ac:dyDescent="0.25">
      <c r="A1292" s="82" t="s">
        <v>3728</v>
      </c>
      <c r="B1292" s="83" t="s">
        <v>239</v>
      </c>
      <c r="C1292" s="102">
        <v>581757237</v>
      </c>
    </row>
    <row r="1293" spans="1:3" x14ac:dyDescent="0.25">
      <c r="A1293" s="82" t="s">
        <v>1145</v>
      </c>
      <c r="B1293" s="83" t="s">
        <v>563</v>
      </c>
      <c r="C1293" s="102">
        <v>79882834.379999995</v>
      </c>
    </row>
    <row r="1294" spans="1:3" x14ac:dyDescent="0.25">
      <c r="A1294" s="82" t="s">
        <v>1146</v>
      </c>
      <c r="B1294" s="83" t="s">
        <v>563</v>
      </c>
      <c r="C1294" s="102">
        <v>28720654.030000001</v>
      </c>
    </row>
    <row r="1295" spans="1:3" x14ac:dyDescent="0.25">
      <c r="A1295" s="82" t="s">
        <v>1147</v>
      </c>
      <c r="B1295" s="83" t="s">
        <v>563</v>
      </c>
      <c r="C1295" s="102">
        <v>806016076.28999996</v>
      </c>
    </row>
    <row r="1296" spans="1:3" x14ac:dyDescent="0.25">
      <c r="A1296" s="82" t="s">
        <v>1148</v>
      </c>
      <c r="B1296" s="83" t="s">
        <v>563</v>
      </c>
      <c r="C1296" s="102">
        <v>245479054.11000001</v>
      </c>
    </row>
    <row r="1297" spans="1:3" x14ac:dyDescent="0.25">
      <c r="A1297" s="82" t="s">
        <v>1133</v>
      </c>
      <c r="B1297" s="83" t="s">
        <v>563</v>
      </c>
      <c r="C1297" s="102">
        <v>72465731.799999997</v>
      </c>
    </row>
    <row r="1298" spans="1:3" x14ac:dyDescent="0.25">
      <c r="A1298" s="82" t="s">
        <v>1139</v>
      </c>
      <c r="B1298" s="83" t="s">
        <v>563</v>
      </c>
      <c r="C1298" s="102">
        <v>398720022</v>
      </c>
    </row>
    <row r="1299" spans="1:3" x14ac:dyDescent="0.25">
      <c r="A1299" s="82" t="s">
        <v>1229</v>
      </c>
      <c r="B1299" s="83" t="s">
        <v>296</v>
      </c>
      <c r="C1299" s="102">
        <v>117315510000</v>
      </c>
    </row>
    <row r="1300" spans="1:3" x14ac:dyDescent="0.25">
      <c r="A1300" s="82" t="s">
        <v>3245</v>
      </c>
      <c r="B1300" s="83" t="s">
        <v>296</v>
      </c>
      <c r="C1300" s="102">
        <v>60101638200</v>
      </c>
    </row>
    <row r="1301" spans="1:3" x14ac:dyDescent="0.25">
      <c r="A1301" s="82" t="s">
        <v>5728</v>
      </c>
      <c r="B1301" s="83" t="s">
        <v>296</v>
      </c>
      <c r="C1301" s="102">
        <v>155729493881.03</v>
      </c>
    </row>
    <row r="1302" spans="1:3" x14ac:dyDescent="0.25">
      <c r="A1302" s="82" t="s">
        <v>1230</v>
      </c>
      <c r="B1302" s="83" t="s">
        <v>296</v>
      </c>
      <c r="C1302" s="102">
        <v>15040450000</v>
      </c>
    </row>
    <row r="1303" spans="1:3" x14ac:dyDescent="0.25">
      <c r="A1303" s="82" t="s">
        <v>1179</v>
      </c>
      <c r="B1303" s="83" t="s">
        <v>296</v>
      </c>
      <c r="C1303" s="102">
        <v>2632078750</v>
      </c>
    </row>
    <row r="1304" spans="1:3" x14ac:dyDescent="0.25">
      <c r="A1304" s="82" t="s">
        <v>1178</v>
      </c>
      <c r="B1304" s="83" t="s">
        <v>296</v>
      </c>
      <c r="C1304" s="102">
        <v>877359584.34000003</v>
      </c>
    </row>
    <row r="1305" spans="1:3" x14ac:dyDescent="0.25">
      <c r="A1305" s="82" t="s">
        <v>3579</v>
      </c>
      <c r="B1305" s="83" t="s">
        <v>296</v>
      </c>
      <c r="C1305" s="102">
        <v>2370020852.77</v>
      </c>
    </row>
    <row r="1306" spans="1:3" x14ac:dyDescent="0.25">
      <c r="A1306" s="82" t="s">
        <v>5241</v>
      </c>
      <c r="B1306" s="83" t="s">
        <v>239</v>
      </c>
      <c r="C1306" s="102">
        <v>700000000</v>
      </c>
    </row>
    <row r="1307" spans="1:3" x14ac:dyDescent="0.25">
      <c r="A1307" s="82" t="s">
        <v>5344</v>
      </c>
      <c r="B1307" s="83" t="s">
        <v>563</v>
      </c>
      <c r="C1307" s="102">
        <v>168190000</v>
      </c>
    </row>
    <row r="1308" spans="1:3" x14ac:dyDescent="0.25">
      <c r="A1308" s="82" t="s">
        <v>5358</v>
      </c>
      <c r="B1308" s="83" t="s">
        <v>563</v>
      </c>
      <c r="C1308" s="102">
        <v>319526752</v>
      </c>
    </row>
    <row r="1309" spans="1:3" x14ac:dyDescent="0.25">
      <c r="A1309" s="82" t="s">
        <v>5323</v>
      </c>
      <c r="B1309" s="83" t="s">
        <v>563</v>
      </c>
      <c r="C1309" s="102">
        <v>404110000</v>
      </c>
    </row>
    <row r="1310" spans="1:3" x14ac:dyDescent="0.25">
      <c r="A1310" s="82" t="s">
        <v>5338</v>
      </c>
      <c r="B1310" s="83" t="s">
        <v>563</v>
      </c>
      <c r="C1310" s="102">
        <v>936173248</v>
      </c>
    </row>
    <row r="1311" spans="1:3" x14ac:dyDescent="0.25">
      <c r="A1311" s="82" t="s">
        <v>1401</v>
      </c>
      <c r="B1311" s="83" t="s">
        <v>296</v>
      </c>
      <c r="C1311" s="102">
        <v>3604895056</v>
      </c>
    </row>
    <row r="1312" spans="1:3" x14ac:dyDescent="0.25">
      <c r="A1312" s="82" t="s">
        <v>1266</v>
      </c>
      <c r="B1312" s="83" t="s">
        <v>239</v>
      </c>
      <c r="C1312" s="102">
        <v>4454758.62</v>
      </c>
    </row>
    <row r="1313" spans="1:3" x14ac:dyDescent="0.25">
      <c r="A1313" s="82" t="s">
        <v>1618</v>
      </c>
      <c r="B1313" s="83" t="s">
        <v>239</v>
      </c>
      <c r="C1313" s="102">
        <v>8200036.9699999997</v>
      </c>
    </row>
    <row r="1314" spans="1:3" x14ac:dyDescent="0.25">
      <c r="A1314" s="82" t="s">
        <v>5495</v>
      </c>
      <c r="B1314" s="83" t="s">
        <v>239</v>
      </c>
      <c r="C1314" s="102">
        <v>32068652</v>
      </c>
    </row>
    <row r="1315" spans="1:3" x14ac:dyDescent="0.25">
      <c r="A1315" s="82" t="s">
        <v>6972</v>
      </c>
      <c r="B1315" s="83" t="s">
        <v>298</v>
      </c>
      <c r="C1315" s="102">
        <v>13109079336.639999</v>
      </c>
    </row>
    <row r="1316" spans="1:3" x14ac:dyDescent="0.25">
      <c r="A1316" s="82" t="s">
        <v>7094</v>
      </c>
      <c r="B1316" s="83" t="s">
        <v>239</v>
      </c>
      <c r="C1316" s="102">
        <v>99000000</v>
      </c>
    </row>
    <row r="1317" spans="1:3" x14ac:dyDescent="0.25">
      <c r="A1317" s="82" t="s">
        <v>7095</v>
      </c>
      <c r="B1317" s="83" t="s">
        <v>296</v>
      </c>
      <c r="C1317" s="102">
        <v>12000000000</v>
      </c>
    </row>
    <row r="1318" spans="1:3" x14ac:dyDescent="0.25">
      <c r="A1318" s="82" t="s">
        <v>1279</v>
      </c>
      <c r="B1318" s="83" t="s">
        <v>239</v>
      </c>
      <c r="C1318" s="102">
        <v>1250000000</v>
      </c>
    </row>
    <row r="1319" spans="1:3" x14ac:dyDescent="0.25">
      <c r="A1319" s="82" t="s">
        <v>2475</v>
      </c>
      <c r="B1319" s="83" t="s">
        <v>239</v>
      </c>
      <c r="C1319" s="102">
        <v>655788874.69000006</v>
      </c>
    </row>
    <row r="1320" spans="1:3" x14ac:dyDescent="0.25">
      <c r="A1320" s="82" t="s">
        <v>5771</v>
      </c>
      <c r="B1320" s="83" t="s">
        <v>239</v>
      </c>
      <c r="C1320" s="102">
        <v>59442201.939999998</v>
      </c>
    </row>
    <row r="1321" spans="1:3" x14ac:dyDescent="0.25">
      <c r="A1321" s="82" t="s">
        <v>6757</v>
      </c>
      <c r="B1321" s="83" t="s">
        <v>239</v>
      </c>
      <c r="C1321" s="102">
        <v>35753911.590000004</v>
      </c>
    </row>
    <row r="1322" spans="1:3" x14ac:dyDescent="0.25">
      <c r="A1322" s="82" t="s">
        <v>1280</v>
      </c>
      <c r="B1322" s="83" t="s">
        <v>239</v>
      </c>
      <c r="C1322" s="102">
        <v>360000000</v>
      </c>
    </row>
    <row r="1323" spans="1:3" x14ac:dyDescent="0.25">
      <c r="A1323" s="82" t="s">
        <v>2476</v>
      </c>
      <c r="B1323" s="83" t="s">
        <v>239</v>
      </c>
      <c r="C1323" s="102">
        <v>411453627.10000002</v>
      </c>
    </row>
    <row r="1324" spans="1:3" x14ac:dyDescent="0.25">
      <c r="A1324" s="82" t="s">
        <v>5772</v>
      </c>
      <c r="B1324" s="83" t="s">
        <v>239</v>
      </c>
      <c r="C1324" s="102">
        <v>199999986.41999999</v>
      </c>
    </row>
    <row r="1325" spans="1:3" x14ac:dyDescent="0.25">
      <c r="A1325" s="82" t="s">
        <v>6429</v>
      </c>
      <c r="B1325" s="83" t="s">
        <v>239</v>
      </c>
      <c r="C1325" s="102">
        <v>22183941.219999999</v>
      </c>
    </row>
    <row r="1326" spans="1:3" x14ac:dyDescent="0.25">
      <c r="A1326" s="82" t="s">
        <v>4257</v>
      </c>
      <c r="B1326" s="83" t="s">
        <v>296</v>
      </c>
      <c r="C1326" s="102">
        <v>100554605.36</v>
      </c>
    </row>
    <row r="1327" spans="1:3" x14ac:dyDescent="0.25">
      <c r="A1327" s="82" t="s">
        <v>4698</v>
      </c>
      <c r="B1327" s="83" t="s">
        <v>296</v>
      </c>
      <c r="C1327" s="102">
        <v>1285026913.8499999</v>
      </c>
    </row>
    <row r="1328" spans="1:3" x14ac:dyDescent="0.25">
      <c r="A1328" s="82" t="s">
        <v>1349</v>
      </c>
      <c r="B1328" s="83" t="s">
        <v>239</v>
      </c>
      <c r="C1328" s="102">
        <v>1832982706.6800001</v>
      </c>
    </row>
    <row r="1329" spans="1:3" x14ac:dyDescent="0.25">
      <c r="A1329" s="82" t="s">
        <v>1695</v>
      </c>
      <c r="B1329" s="83" t="s">
        <v>239</v>
      </c>
      <c r="C1329" s="102">
        <v>158190694.99000001</v>
      </c>
    </row>
    <row r="1330" spans="1:3" x14ac:dyDescent="0.25">
      <c r="A1330" s="82" t="s">
        <v>3705</v>
      </c>
      <c r="B1330" s="83" t="s">
        <v>239</v>
      </c>
      <c r="C1330" s="102">
        <v>300000000</v>
      </c>
    </row>
    <row r="1331" spans="1:3" x14ac:dyDescent="0.25">
      <c r="A1331" s="82" t="s">
        <v>5379</v>
      </c>
      <c r="B1331" s="83" t="s">
        <v>239</v>
      </c>
      <c r="C1331" s="102">
        <v>348350339.36000001</v>
      </c>
    </row>
    <row r="1332" spans="1:3" x14ac:dyDescent="0.25">
      <c r="A1332" s="82" t="s">
        <v>1283</v>
      </c>
      <c r="B1332" s="83" t="s">
        <v>239</v>
      </c>
      <c r="C1332" s="102">
        <v>664500000</v>
      </c>
    </row>
    <row r="1333" spans="1:3" x14ac:dyDescent="0.25">
      <c r="A1333" s="82" t="s">
        <v>1394</v>
      </c>
      <c r="B1333" s="83" t="s">
        <v>239</v>
      </c>
      <c r="C1333" s="102">
        <v>205201542.97</v>
      </c>
    </row>
    <row r="1334" spans="1:3" x14ac:dyDescent="0.25">
      <c r="A1334" s="82" t="s">
        <v>1558</v>
      </c>
      <c r="B1334" s="83" t="s">
        <v>239</v>
      </c>
      <c r="C1334" s="102">
        <v>108166666.68000001</v>
      </c>
    </row>
    <row r="1335" spans="1:3" x14ac:dyDescent="0.25">
      <c r="A1335" s="82" t="s">
        <v>1531</v>
      </c>
      <c r="B1335" s="83" t="s">
        <v>239</v>
      </c>
      <c r="C1335" s="102">
        <v>53166666.68</v>
      </c>
    </row>
    <row r="1336" spans="1:3" x14ac:dyDescent="0.25">
      <c r="A1336" s="82" t="s">
        <v>1532</v>
      </c>
      <c r="B1336" s="83" t="s">
        <v>239</v>
      </c>
      <c r="C1336" s="102">
        <v>146666666.68000001</v>
      </c>
    </row>
    <row r="1337" spans="1:3" x14ac:dyDescent="0.25">
      <c r="A1337" s="82" t="s">
        <v>3934</v>
      </c>
      <c r="B1337" s="83" t="s">
        <v>239</v>
      </c>
      <c r="C1337" s="102">
        <v>231161088.88999999</v>
      </c>
    </row>
    <row r="1338" spans="1:3" x14ac:dyDescent="0.25">
      <c r="A1338" s="82" t="s">
        <v>1234</v>
      </c>
      <c r="B1338" s="83" t="s">
        <v>296</v>
      </c>
      <c r="C1338" s="102">
        <v>39105170000</v>
      </c>
    </row>
    <row r="1339" spans="1:3" x14ac:dyDescent="0.25">
      <c r="A1339" s="82" t="s">
        <v>4946</v>
      </c>
      <c r="B1339" s="83" t="s">
        <v>298</v>
      </c>
      <c r="C1339" s="102">
        <v>1804.85</v>
      </c>
    </row>
    <row r="1340" spans="1:3" x14ac:dyDescent="0.25">
      <c r="A1340" s="82" t="s">
        <v>2976</v>
      </c>
      <c r="B1340" s="83" t="s">
        <v>239</v>
      </c>
      <c r="C1340" s="102">
        <v>222222222.24000001</v>
      </c>
    </row>
    <row r="1341" spans="1:3" x14ac:dyDescent="0.25">
      <c r="A1341" s="82" t="s">
        <v>4699</v>
      </c>
      <c r="B1341" s="83" t="s">
        <v>239</v>
      </c>
      <c r="C1341" s="102">
        <v>500000000</v>
      </c>
    </row>
    <row r="1342" spans="1:3" x14ac:dyDescent="0.25">
      <c r="A1342" s="82" t="s">
        <v>6509</v>
      </c>
      <c r="B1342" s="83" t="s">
        <v>296</v>
      </c>
      <c r="C1342" s="102">
        <v>514045779.23000002</v>
      </c>
    </row>
    <row r="1343" spans="1:3" x14ac:dyDescent="0.25">
      <c r="A1343" s="82" t="s">
        <v>1351</v>
      </c>
      <c r="B1343" s="83" t="s">
        <v>239</v>
      </c>
      <c r="C1343" s="102">
        <v>943218804.51999998</v>
      </c>
    </row>
    <row r="1344" spans="1:3" x14ac:dyDescent="0.25">
      <c r="A1344" s="82" t="s">
        <v>1486</v>
      </c>
      <c r="B1344" s="83" t="s">
        <v>239</v>
      </c>
      <c r="C1344" s="102">
        <v>237103839.31</v>
      </c>
    </row>
    <row r="1345" spans="1:3" x14ac:dyDescent="0.25">
      <c r="A1345" s="82" t="s">
        <v>6031</v>
      </c>
      <c r="B1345" s="83" t="s">
        <v>239</v>
      </c>
      <c r="C1345" s="102">
        <v>260000000</v>
      </c>
    </row>
    <row r="1346" spans="1:3" x14ac:dyDescent="0.25">
      <c r="A1346" s="82" t="s">
        <v>1403</v>
      </c>
      <c r="B1346" s="83" t="s">
        <v>563</v>
      </c>
      <c r="C1346" s="102">
        <v>24000000</v>
      </c>
    </row>
    <row r="1347" spans="1:3" x14ac:dyDescent="0.25">
      <c r="A1347" s="82" t="s">
        <v>1428</v>
      </c>
      <c r="B1347" s="83" t="s">
        <v>563</v>
      </c>
      <c r="C1347" s="102">
        <v>43750000</v>
      </c>
    </row>
    <row r="1348" spans="1:3" x14ac:dyDescent="0.25">
      <c r="A1348" s="82" t="s">
        <v>1425</v>
      </c>
      <c r="B1348" s="83" t="s">
        <v>563</v>
      </c>
      <c r="C1348" s="102">
        <v>175557804.03</v>
      </c>
    </row>
    <row r="1349" spans="1:3" x14ac:dyDescent="0.25">
      <c r="A1349" s="82" t="s">
        <v>1538</v>
      </c>
      <c r="B1349" s="83" t="s">
        <v>239</v>
      </c>
      <c r="C1349" s="102">
        <v>742138900.48000002</v>
      </c>
    </row>
    <row r="1350" spans="1:3" x14ac:dyDescent="0.25">
      <c r="A1350" s="82" t="s">
        <v>3822</v>
      </c>
      <c r="B1350" s="83" t="s">
        <v>298</v>
      </c>
      <c r="C1350" s="102">
        <v>41624666.700000003</v>
      </c>
    </row>
    <row r="1351" spans="1:3" x14ac:dyDescent="0.25">
      <c r="A1351" s="82" t="s">
        <v>3823</v>
      </c>
      <c r="B1351" s="83" t="s">
        <v>298</v>
      </c>
      <c r="C1351" s="102">
        <v>432554666.69999999</v>
      </c>
    </row>
    <row r="1352" spans="1:3" x14ac:dyDescent="0.25">
      <c r="A1352" s="82" t="s">
        <v>3824</v>
      </c>
      <c r="B1352" s="83" t="s">
        <v>298</v>
      </c>
      <c r="C1352" s="102">
        <v>76437666.700000003</v>
      </c>
    </row>
    <row r="1353" spans="1:3" x14ac:dyDescent="0.25">
      <c r="A1353" s="82" t="s">
        <v>3825</v>
      </c>
      <c r="B1353" s="83" t="s">
        <v>298</v>
      </c>
      <c r="C1353" s="102">
        <v>30323833.300000001</v>
      </c>
    </row>
    <row r="1354" spans="1:3" x14ac:dyDescent="0.25">
      <c r="A1354" s="82" t="s">
        <v>3826</v>
      </c>
      <c r="B1354" s="83" t="s">
        <v>298</v>
      </c>
      <c r="C1354" s="102">
        <v>20252666.699999999</v>
      </c>
    </row>
    <row r="1355" spans="1:3" x14ac:dyDescent="0.25">
      <c r="A1355" s="82" t="s">
        <v>3827</v>
      </c>
      <c r="B1355" s="83" t="s">
        <v>298</v>
      </c>
      <c r="C1355" s="102">
        <v>21087500</v>
      </c>
    </row>
    <row r="1356" spans="1:3" x14ac:dyDescent="0.25">
      <c r="A1356" s="82" t="s">
        <v>1396</v>
      </c>
      <c r="B1356" s="83" t="s">
        <v>239</v>
      </c>
      <c r="C1356" s="102">
        <v>111912577.04000001</v>
      </c>
    </row>
    <row r="1357" spans="1:3" x14ac:dyDescent="0.25">
      <c r="A1357" s="82" t="s">
        <v>6785</v>
      </c>
      <c r="B1357" s="83" t="s">
        <v>239</v>
      </c>
      <c r="C1357" s="102">
        <v>91186000</v>
      </c>
    </row>
    <row r="1358" spans="1:3" x14ac:dyDescent="0.25">
      <c r="A1358" s="82" t="s">
        <v>5369</v>
      </c>
      <c r="B1358" s="83" t="s">
        <v>4334</v>
      </c>
      <c r="C1358" s="102">
        <v>327150000</v>
      </c>
    </row>
    <row r="1359" spans="1:3" x14ac:dyDescent="0.25">
      <c r="A1359" s="82" t="s">
        <v>1337</v>
      </c>
      <c r="B1359" s="83" t="s">
        <v>296</v>
      </c>
      <c r="C1359" s="102">
        <v>5000000000</v>
      </c>
    </row>
    <row r="1360" spans="1:3" x14ac:dyDescent="0.25">
      <c r="A1360" s="82" t="s">
        <v>1338</v>
      </c>
      <c r="B1360" s="83" t="s">
        <v>296</v>
      </c>
      <c r="C1360" s="102">
        <v>5000000000</v>
      </c>
    </row>
    <row r="1361" spans="1:3" x14ac:dyDescent="0.25">
      <c r="A1361" s="82" t="s">
        <v>6330</v>
      </c>
      <c r="B1361" s="83" t="s">
        <v>296</v>
      </c>
      <c r="C1361" s="102">
        <v>2000000000</v>
      </c>
    </row>
    <row r="1362" spans="1:3" x14ac:dyDescent="0.25">
      <c r="A1362" s="82" t="s">
        <v>6331</v>
      </c>
      <c r="B1362" s="83" t="s">
        <v>296</v>
      </c>
      <c r="C1362" s="102">
        <v>2000000000</v>
      </c>
    </row>
    <row r="1363" spans="1:3" x14ac:dyDescent="0.25">
      <c r="A1363" s="82" t="s">
        <v>1435</v>
      </c>
      <c r="B1363" s="83" t="s">
        <v>563</v>
      </c>
      <c r="C1363" s="102">
        <v>211604096.72999999</v>
      </c>
    </row>
    <row r="1364" spans="1:3" x14ac:dyDescent="0.25">
      <c r="A1364" s="82" t="s">
        <v>3067</v>
      </c>
      <c r="B1364" s="83" t="s">
        <v>563</v>
      </c>
      <c r="C1364" s="102">
        <v>202294999.61000001</v>
      </c>
    </row>
    <row r="1365" spans="1:3" x14ac:dyDescent="0.25">
      <c r="A1365" s="82" t="s">
        <v>1716</v>
      </c>
      <c r="B1365" s="83" t="s">
        <v>239</v>
      </c>
      <c r="C1365" s="102">
        <v>90441962.099999994</v>
      </c>
    </row>
    <row r="1366" spans="1:3" x14ac:dyDescent="0.25">
      <c r="A1366" s="82" t="s">
        <v>5196</v>
      </c>
      <c r="B1366" s="83" t="s">
        <v>239</v>
      </c>
      <c r="C1366" s="102">
        <v>49999398.210000001</v>
      </c>
    </row>
    <row r="1367" spans="1:3" x14ac:dyDescent="0.25">
      <c r="A1367" s="82" t="s">
        <v>5148</v>
      </c>
      <c r="B1367" s="83" t="s">
        <v>239</v>
      </c>
      <c r="C1367" s="102">
        <v>117000000</v>
      </c>
    </row>
    <row r="1368" spans="1:3" x14ac:dyDescent="0.25">
      <c r="A1368" s="82" t="s">
        <v>5442</v>
      </c>
      <c r="B1368" s="83" t="s">
        <v>4334</v>
      </c>
      <c r="C1368" s="102">
        <v>117365000</v>
      </c>
    </row>
    <row r="1369" spans="1:3" x14ac:dyDescent="0.25">
      <c r="A1369" s="82" t="s">
        <v>6840</v>
      </c>
      <c r="B1369" s="83" t="s">
        <v>239</v>
      </c>
      <c r="C1369" s="102">
        <v>575000000</v>
      </c>
    </row>
    <row r="1370" spans="1:3" x14ac:dyDescent="0.25">
      <c r="A1370" s="82" t="s">
        <v>2477</v>
      </c>
      <c r="B1370" s="83" t="s">
        <v>239</v>
      </c>
      <c r="C1370" s="102">
        <v>39200000</v>
      </c>
    </row>
    <row r="1371" spans="1:3" x14ac:dyDescent="0.25">
      <c r="A1371" s="82" t="s">
        <v>5773</v>
      </c>
      <c r="B1371" s="83" t="s">
        <v>239</v>
      </c>
      <c r="C1371" s="102">
        <v>99789747.079999998</v>
      </c>
    </row>
    <row r="1372" spans="1:3" x14ac:dyDescent="0.25">
      <c r="A1372" s="82" t="s">
        <v>6032</v>
      </c>
      <c r="B1372" s="83" t="s">
        <v>239</v>
      </c>
      <c r="C1372" s="102">
        <v>31431705.940000001</v>
      </c>
    </row>
    <row r="1373" spans="1:3" x14ac:dyDescent="0.25">
      <c r="A1373" s="82" t="s">
        <v>5420</v>
      </c>
      <c r="B1373" s="83" t="s">
        <v>239</v>
      </c>
      <c r="C1373" s="102">
        <v>50000000</v>
      </c>
    </row>
    <row r="1374" spans="1:3" x14ac:dyDescent="0.25">
      <c r="A1374" s="82" t="s">
        <v>1481</v>
      </c>
      <c r="B1374" s="83" t="s">
        <v>239</v>
      </c>
      <c r="C1374" s="102">
        <v>523808290.08999997</v>
      </c>
    </row>
    <row r="1375" spans="1:3" x14ac:dyDescent="0.25">
      <c r="A1375" s="82" t="s">
        <v>1483</v>
      </c>
      <c r="B1375" s="83" t="s">
        <v>239</v>
      </c>
      <c r="C1375" s="102">
        <v>333333333.44</v>
      </c>
    </row>
    <row r="1376" spans="1:3" x14ac:dyDescent="0.25">
      <c r="A1376" s="82" t="s">
        <v>5019</v>
      </c>
      <c r="B1376" s="83" t="s">
        <v>239</v>
      </c>
      <c r="C1376" s="102">
        <v>100000000</v>
      </c>
    </row>
    <row r="1377" spans="1:3" x14ac:dyDescent="0.25">
      <c r="A1377" s="82" t="s">
        <v>5182</v>
      </c>
      <c r="B1377" s="83" t="s">
        <v>239</v>
      </c>
      <c r="C1377" s="102">
        <v>220000000</v>
      </c>
    </row>
    <row r="1378" spans="1:3" x14ac:dyDescent="0.25">
      <c r="A1378" s="82" t="s">
        <v>6033</v>
      </c>
      <c r="B1378" s="83" t="s">
        <v>239</v>
      </c>
      <c r="C1378" s="102">
        <v>159000000</v>
      </c>
    </row>
    <row r="1379" spans="1:3" x14ac:dyDescent="0.25">
      <c r="A1379" s="82" t="s">
        <v>6408</v>
      </c>
      <c r="B1379" s="83" t="s">
        <v>239</v>
      </c>
      <c r="C1379" s="102">
        <v>150000000</v>
      </c>
    </row>
    <row r="1380" spans="1:3" x14ac:dyDescent="0.25">
      <c r="A1380" s="82" t="s">
        <v>4312</v>
      </c>
      <c r="B1380" s="83" t="s">
        <v>239</v>
      </c>
      <c r="C1380" s="102">
        <v>2126298900</v>
      </c>
    </row>
    <row r="1381" spans="1:3" x14ac:dyDescent="0.25">
      <c r="A1381" s="82" t="s">
        <v>4754</v>
      </c>
      <c r="B1381" s="83" t="s">
        <v>239</v>
      </c>
      <c r="C1381" s="102">
        <v>895622870</v>
      </c>
    </row>
    <row r="1382" spans="1:3" x14ac:dyDescent="0.25">
      <c r="A1382" s="82" t="s">
        <v>5002</v>
      </c>
      <c r="B1382" s="83" t="s">
        <v>239</v>
      </c>
      <c r="C1382" s="102">
        <v>869849550</v>
      </c>
    </row>
    <row r="1383" spans="1:3" x14ac:dyDescent="0.25">
      <c r="A1383" s="82" t="s">
        <v>6034</v>
      </c>
      <c r="B1383" s="83" t="s">
        <v>239</v>
      </c>
      <c r="C1383" s="102">
        <v>402708125</v>
      </c>
    </row>
    <row r="1384" spans="1:3" x14ac:dyDescent="0.25">
      <c r="A1384" s="82" t="s">
        <v>4947</v>
      </c>
      <c r="B1384" s="83" t="s">
        <v>239</v>
      </c>
      <c r="C1384" s="102">
        <v>24000000</v>
      </c>
    </row>
    <row r="1385" spans="1:3" x14ac:dyDescent="0.25">
      <c r="A1385" s="82" t="s">
        <v>3454</v>
      </c>
      <c r="B1385" s="83" t="s">
        <v>296</v>
      </c>
      <c r="C1385" s="102">
        <v>1900000000</v>
      </c>
    </row>
    <row r="1386" spans="1:3" x14ac:dyDescent="0.25">
      <c r="A1386" s="82" t="s">
        <v>4135</v>
      </c>
      <c r="B1386" s="83" t="s">
        <v>296</v>
      </c>
      <c r="C1386" s="102">
        <v>1100000000</v>
      </c>
    </row>
    <row r="1387" spans="1:3" x14ac:dyDescent="0.25">
      <c r="A1387" s="82" t="s">
        <v>8099</v>
      </c>
      <c r="B1387" s="83" t="s">
        <v>296</v>
      </c>
      <c r="C1387" s="102">
        <v>334000000</v>
      </c>
    </row>
    <row r="1388" spans="1:3" x14ac:dyDescent="0.25">
      <c r="A1388" s="82" t="s">
        <v>7869</v>
      </c>
      <c r="B1388" s="83" t="s">
        <v>296</v>
      </c>
      <c r="C1388" s="102">
        <v>235000000</v>
      </c>
    </row>
    <row r="1389" spans="1:3" x14ac:dyDescent="0.25">
      <c r="A1389" s="82" t="s">
        <v>1536</v>
      </c>
      <c r="B1389" s="83" t="s">
        <v>239</v>
      </c>
      <c r="C1389" s="102">
        <v>33882353</v>
      </c>
    </row>
    <row r="1390" spans="1:3" x14ac:dyDescent="0.25">
      <c r="A1390" s="82" t="s">
        <v>4931</v>
      </c>
      <c r="B1390" s="83" t="s">
        <v>239</v>
      </c>
      <c r="C1390" s="102">
        <v>69916238</v>
      </c>
    </row>
    <row r="1391" spans="1:3" x14ac:dyDescent="0.25">
      <c r="A1391" s="82" t="s">
        <v>1692</v>
      </c>
      <c r="B1391" s="83" t="s">
        <v>296</v>
      </c>
      <c r="C1391" s="102">
        <v>352941176.44999999</v>
      </c>
    </row>
    <row r="1392" spans="1:3" x14ac:dyDescent="0.25">
      <c r="A1392" s="82" t="s">
        <v>3246</v>
      </c>
      <c r="B1392" s="83" t="s">
        <v>296</v>
      </c>
      <c r="C1392" s="102">
        <v>1100000000</v>
      </c>
    </row>
    <row r="1393" spans="1:3" x14ac:dyDescent="0.25">
      <c r="A1393" s="82" t="s">
        <v>1484</v>
      </c>
      <c r="B1393" s="83" t="s">
        <v>296</v>
      </c>
      <c r="C1393" s="102">
        <v>517647058.81999999</v>
      </c>
    </row>
    <row r="1394" spans="1:3" x14ac:dyDescent="0.25">
      <c r="A1394" s="82" t="s">
        <v>6353</v>
      </c>
      <c r="B1394" s="83" t="s">
        <v>563</v>
      </c>
      <c r="C1394" s="102">
        <v>435712375.70999998</v>
      </c>
    </row>
    <row r="1395" spans="1:3" x14ac:dyDescent="0.25">
      <c r="A1395" s="82" t="s">
        <v>1619</v>
      </c>
      <c r="B1395" s="83" t="s">
        <v>296</v>
      </c>
      <c r="C1395" s="102">
        <v>3349341098.7600002</v>
      </c>
    </row>
    <row r="1396" spans="1:3" x14ac:dyDescent="0.25">
      <c r="A1396" s="82" t="s">
        <v>4820</v>
      </c>
      <c r="B1396" s="83" t="s">
        <v>296</v>
      </c>
      <c r="C1396" s="102">
        <v>18856222437.419998</v>
      </c>
    </row>
    <row r="1397" spans="1:3" x14ac:dyDescent="0.25">
      <c r="A1397" s="82" t="s">
        <v>3341</v>
      </c>
      <c r="B1397" s="83" t="s">
        <v>296</v>
      </c>
      <c r="C1397" s="102">
        <v>9893733215</v>
      </c>
    </row>
    <row r="1398" spans="1:3" x14ac:dyDescent="0.25">
      <c r="A1398" s="82" t="s">
        <v>2827</v>
      </c>
      <c r="B1398" s="83" t="s">
        <v>296</v>
      </c>
      <c r="C1398" s="102">
        <v>7289752330.2200003</v>
      </c>
    </row>
    <row r="1399" spans="1:3" x14ac:dyDescent="0.25">
      <c r="A1399" s="82" t="s">
        <v>1620</v>
      </c>
      <c r="B1399" s="83" t="s">
        <v>296</v>
      </c>
      <c r="C1399" s="102">
        <v>2533146012.4899998</v>
      </c>
    </row>
    <row r="1400" spans="1:3" x14ac:dyDescent="0.25">
      <c r="A1400" s="82" t="s">
        <v>3006</v>
      </c>
      <c r="B1400" s="83" t="s">
        <v>239</v>
      </c>
      <c r="C1400" s="102">
        <v>886757173.29999995</v>
      </c>
    </row>
    <row r="1401" spans="1:3" x14ac:dyDescent="0.25">
      <c r="A1401" s="82" t="s">
        <v>6035</v>
      </c>
      <c r="B1401" s="83" t="s">
        <v>4334</v>
      </c>
      <c r="C1401" s="102">
        <v>142500000</v>
      </c>
    </row>
    <row r="1402" spans="1:3" x14ac:dyDescent="0.25">
      <c r="A1402" s="82" t="s">
        <v>6036</v>
      </c>
      <c r="B1402" s="83" t="s">
        <v>4334</v>
      </c>
      <c r="C1402" s="102">
        <v>227466928.27000001</v>
      </c>
    </row>
    <row r="1403" spans="1:3" x14ac:dyDescent="0.25">
      <c r="A1403" s="82" t="s">
        <v>1510</v>
      </c>
      <c r="B1403" s="83" t="s">
        <v>563</v>
      </c>
      <c r="C1403" s="102">
        <v>120000000</v>
      </c>
    </row>
    <row r="1404" spans="1:3" x14ac:dyDescent="0.25">
      <c r="A1404" s="82" t="s">
        <v>1512</v>
      </c>
      <c r="B1404" s="83" t="s">
        <v>563</v>
      </c>
      <c r="C1404" s="102">
        <v>99998610.159999996</v>
      </c>
    </row>
    <row r="1405" spans="1:3" x14ac:dyDescent="0.25">
      <c r="A1405" s="82" t="s">
        <v>2453</v>
      </c>
      <c r="B1405" s="83" t="s">
        <v>296</v>
      </c>
      <c r="C1405" s="102">
        <v>23000000</v>
      </c>
    </row>
    <row r="1406" spans="1:3" x14ac:dyDescent="0.25">
      <c r="A1406" s="82" t="s">
        <v>5729</v>
      </c>
      <c r="B1406" s="83" t="s">
        <v>296</v>
      </c>
      <c r="C1406" s="102">
        <v>170000000</v>
      </c>
    </row>
    <row r="1407" spans="1:3" x14ac:dyDescent="0.25">
      <c r="A1407" s="82" t="s">
        <v>3644</v>
      </c>
      <c r="B1407" s="83" t="s">
        <v>563</v>
      </c>
      <c r="C1407" s="102">
        <v>117257422.78</v>
      </c>
    </row>
    <row r="1408" spans="1:3" x14ac:dyDescent="0.25">
      <c r="A1408" s="82" t="s">
        <v>3260</v>
      </c>
      <c r="B1408" s="83" t="s">
        <v>239</v>
      </c>
      <c r="C1408" s="102">
        <v>500000000</v>
      </c>
    </row>
    <row r="1409" spans="1:3" x14ac:dyDescent="0.25">
      <c r="A1409" s="82" t="s">
        <v>7794</v>
      </c>
      <c r="B1409" s="83" t="s">
        <v>239</v>
      </c>
      <c r="C1409" s="102">
        <v>500000000</v>
      </c>
    </row>
    <row r="1410" spans="1:3" x14ac:dyDescent="0.25">
      <c r="A1410" s="82" t="s">
        <v>1803</v>
      </c>
      <c r="B1410" s="83" t="s">
        <v>296</v>
      </c>
      <c r="C1410" s="102">
        <v>6750578257.71</v>
      </c>
    </row>
    <row r="1411" spans="1:3" x14ac:dyDescent="0.25">
      <c r="A1411" s="82" t="s">
        <v>2828</v>
      </c>
      <c r="B1411" s="83" t="s">
        <v>4334</v>
      </c>
      <c r="C1411" s="102">
        <v>124906407.38</v>
      </c>
    </row>
    <row r="1412" spans="1:3" x14ac:dyDescent="0.25">
      <c r="A1412" s="82" t="s">
        <v>5149</v>
      </c>
      <c r="B1412" s="83" t="s">
        <v>4334</v>
      </c>
      <c r="C1412" s="102">
        <v>271620165.51999998</v>
      </c>
    </row>
    <row r="1413" spans="1:3" x14ac:dyDescent="0.25">
      <c r="A1413" s="82" t="s">
        <v>3900</v>
      </c>
      <c r="B1413" s="83" t="s">
        <v>563</v>
      </c>
      <c r="C1413" s="102">
        <v>628571428.54999995</v>
      </c>
    </row>
    <row r="1414" spans="1:3" x14ac:dyDescent="0.25">
      <c r="A1414" s="82" t="s">
        <v>3790</v>
      </c>
      <c r="B1414" s="83" t="s">
        <v>563</v>
      </c>
      <c r="C1414" s="102">
        <v>718367346.95000005</v>
      </c>
    </row>
    <row r="1415" spans="1:3" x14ac:dyDescent="0.25">
      <c r="A1415" s="82" t="s">
        <v>4392</v>
      </c>
      <c r="B1415" s="83" t="s">
        <v>563</v>
      </c>
      <c r="C1415" s="102">
        <v>89986560.549999997</v>
      </c>
    </row>
    <row r="1416" spans="1:3" x14ac:dyDescent="0.25">
      <c r="A1416" s="82" t="s">
        <v>1564</v>
      </c>
      <c r="B1416" s="83" t="s">
        <v>296</v>
      </c>
      <c r="C1416" s="102">
        <v>5640168750</v>
      </c>
    </row>
    <row r="1417" spans="1:3" x14ac:dyDescent="0.25">
      <c r="A1417" s="82" t="s">
        <v>4700</v>
      </c>
      <c r="B1417" s="83" t="s">
        <v>239</v>
      </c>
      <c r="C1417" s="102">
        <v>999986762.91999996</v>
      </c>
    </row>
    <row r="1418" spans="1:3" x14ac:dyDescent="0.25">
      <c r="A1418" s="82" t="s">
        <v>4991</v>
      </c>
      <c r="B1418" s="83" t="s">
        <v>239</v>
      </c>
      <c r="C1418" s="102">
        <v>933164644.38999999</v>
      </c>
    </row>
    <row r="1419" spans="1:3" x14ac:dyDescent="0.25">
      <c r="A1419" s="82" t="s">
        <v>6989</v>
      </c>
      <c r="B1419" s="83" t="s">
        <v>296</v>
      </c>
      <c r="C1419" s="102">
        <v>2735519741.8000002</v>
      </c>
    </row>
    <row r="1420" spans="1:3" x14ac:dyDescent="0.25">
      <c r="A1420" s="82" t="s">
        <v>8155</v>
      </c>
      <c r="B1420" s="83" t="s">
        <v>296</v>
      </c>
      <c r="C1420" s="102">
        <v>238646883.63</v>
      </c>
    </row>
    <row r="1421" spans="1:3" x14ac:dyDescent="0.25">
      <c r="A1421" s="82" t="s">
        <v>5003</v>
      </c>
      <c r="B1421" s="83" t="s">
        <v>239</v>
      </c>
      <c r="C1421" s="102">
        <v>250000000</v>
      </c>
    </row>
    <row r="1422" spans="1:3" x14ac:dyDescent="0.25">
      <c r="A1422" s="82" t="s">
        <v>6809</v>
      </c>
      <c r="B1422" s="83" t="s">
        <v>239</v>
      </c>
      <c r="C1422" s="102">
        <v>50000000</v>
      </c>
    </row>
    <row r="1423" spans="1:3" x14ac:dyDescent="0.25">
      <c r="A1423" s="82" t="s">
        <v>2616</v>
      </c>
      <c r="B1423" s="83" t="s">
        <v>296</v>
      </c>
      <c r="C1423" s="102">
        <v>3116677257.1500001</v>
      </c>
    </row>
    <row r="1424" spans="1:3" x14ac:dyDescent="0.25">
      <c r="A1424" s="82" t="s">
        <v>2631</v>
      </c>
      <c r="B1424" s="83" t="s">
        <v>296</v>
      </c>
      <c r="C1424" s="102">
        <v>7608162582.3900003</v>
      </c>
    </row>
    <row r="1425" spans="1:3" x14ac:dyDescent="0.25">
      <c r="A1425" s="82" t="s">
        <v>3894</v>
      </c>
      <c r="B1425" s="83" t="s">
        <v>296</v>
      </c>
      <c r="C1425" s="102">
        <v>13000000000</v>
      </c>
    </row>
    <row r="1426" spans="1:3" x14ac:dyDescent="0.25">
      <c r="A1426" s="82" t="s">
        <v>3816</v>
      </c>
      <c r="B1426" s="83" t="s">
        <v>296</v>
      </c>
      <c r="C1426" s="102">
        <v>5000000000</v>
      </c>
    </row>
    <row r="1427" spans="1:3" x14ac:dyDescent="0.25">
      <c r="A1427" s="82" t="s">
        <v>6569</v>
      </c>
      <c r="B1427" s="83" t="s">
        <v>296</v>
      </c>
      <c r="C1427" s="102">
        <v>2000000000</v>
      </c>
    </row>
    <row r="1428" spans="1:3" x14ac:dyDescent="0.25">
      <c r="A1428" s="82" t="s">
        <v>7062</v>
      </c>
      <c r="B1428" s="83" t="s">
        <v>296</v>
      </c>
      <c r="C1428" s="102">
        <v>39900000000</v>
      </c>
    </row>
    <row r="1429" spans="1:3" x14ac:dyDescent="0.25">
      <c r="A1429" s="82" t="s">
        <v>1718</v>
      </c>
      <c r="B1429" s="83" t="s">
        <v>239</v>
      </c>
      <c r="C1429" s="102">
        <v>74928224.239999995</v>
      </c>
    </row>
    <row r="1430" spans="1:3" x14ac:dyDescent="0.25">
      <c r="A1430" s="82" t="s">
        <v>5224</v>
      </c>
      <c r="B1430" s="83" t="s">
        <v>239</v>
      </c>
      <c r="C1430" s="102">
        <v>17000000</v>
      </c>
    </row>
    <row r="1431" spans="1:3" x14ac:dyDescent="0.25">
      <c r="A1431" s="82" t="s">
        <v>5380</v>
      </c>
      <c r="B1431" s="83" t="s">
        <v>239</v>
      </c>
      <c r="C1431" s="102">
        <v>52000000</v>
      </c>
    </row>
    <row r="1432" spans="1:3" x14ac:dyDescent="0.25">
      <c r="A1432" s="82" t="s">
        <v>5920</v>
      </c>
      <c r="B1432" s="83" t="s">
        <v>239</v>
      </c>
      <c r="C1432" s="102">
        <v>35000000</v>
      </c>
    </row>
    <row r="1433" spans="1:3" x14ac:dyDescent="0.25">
      <c r="A1433" s="82" t="s">
        <v>6037</v>
      </c>
      <c r="B1433" s="83" t="s">
        <v>239</v>
      </c>
      <c r="C1433" s="102">
        <v>10000000</v>
      </c>
    </row>
    <row r="1434" spans="1:3" x14ac:dyDescent="0.25">
      <c r="A1434" s="82" t="s">
        <v>5203</v>
      </c>
      <c r="B1434" s="83" t="s">
        <v>239</v>
      </c>
      <c r="C1434" s="102">
        <v>25339056.670000002</v>
      </c>
    </row>
    <row r="1435" spans="1:3" x14ac:dyDescent="0.25">
      <c r="A1435" s="82" t="s">
        <v>5204</v>
      </c>
      <c r="B1435" s="83" t="s">
        <v>239</v>
      </c>
      <c r="C1435" s="102">
        <v>103125000</v>
      </c>
    </row>
    <row r="1436" spans="1:3" x14ac:dyDescent="0.25">
      <c r="A1436" s="82" t="s">
        <v>3422</v>
      </c>
      <c r="B1436" s="83" t="s">
        <v>296</v>
      </c>
      <c r="C1436" s="102">
        <v>10000000000</v>
      </c>
    </row>
    <row r="1437" spans="1:3" x14ac:dyDescent="0.25">
      <c r="A1437" s="82" t="s">
        <v>5921</v>
      </c>
      <c r="B1437" s="83" t="s">
        <v>239</v>
      </c>
      <c r="C1437" s="102">
        <v>124100000</v>
      </c>
    </row>
    <row r="1438" spans="1:3" x14ac:dyDescent="0.25">
      <c r="A1438" s="82" t="s">
        <v>1727</v>
      </c>
      <c r="B1438" s="83" t="s">
        <v>296</v>
      </c>
      <c r="C1438" s="102">
        <v>8013551759.3999996</v>
      </c>
    </row>
    <row r="1439" spans="1:3" x14ac:dyDescent="0.25">
      <c r="A1439" s="82" t="s">
        <v>2448</v>
      </c>
      <c r="B1439" s="83" t="s">
        <v>296</v>
      </c>
      <c r="C1439" s="102">
        <v>312468311.26999998</v>
      </c>
    </row>
    <row r="1440" spans="1:3" x14ac:dyDescent="0.25">
      <c r="A1440" s="82" t="s">
        <v>1728</v>
      </c>
      <c r="B1440" s="83" t="s">
        <v>296</v>
      </c>
      <c r="C1440" s="102">
        <v>2845089257.29</v>
      </c>
    </row>
    <row r="1441" spans="1:3" x14ac:dyDescent="0.25">
      <c r="A1441" s="82" t="s">
        <v>1806</v>
      </c>
      <c r="B1441" s="83" t="s">
        <v>298</v>
      </c>
      <c r="C1441" s="102">
        <v>3300030000</v>
      </c>
    </row>
    <row r="1442" spans="1:3" x14ac:dyDescent="0.25">
      <c r="A1442" s="82" t="s">
        <v>4948</v>
      </c>
      <c r="B1442" s="83" t="s">
        <v>239</v>
      </c>
      <c r="C1442" s="102">
        <v>975060457.61000001</v>
      </c>
    </row>
    <row r="1443" spans="1:3" x14ac:dyDescent="0.25">
      <c r="A1443" s="82" t="s">
        <v>2484</v>
      </c>
      <c r="B1443" s="83" t="s">
        <v>296</v>
      </c>
      <c r="C1443" s="102">
        <v>9617493292.8299999</v>
      </c>
    </row>
    <row r="1444" spans="1:3" x14ac:dyDescent="0.25">
      <c r="A1444" s="82" t="s">
        <v>2337</v>
      </c>
      <c r="B1444" s="83" t="s">
        <v>563</v>
      </c>
      <c r="C1444" s="102">
        <v>55000000</v>
      </c>
    </row>
    <row r="1445" spans="1:3" x14ac:dyDescent="0.25">
      <c r="A1445" s="82" t="s">
        <v>2338</v>
      </c>
      <c r="B1445" s="83" t="s">
        <v>563</v>
      </c>
      <c r="C1445" s="102">
        <v>30000000</v>
      </c>
    </row>
    <row r="1446" spans="1:3" x14ac:dyDescent="0.25">
      <c r="A1446" s="82" t="s">
        <v>487</v>
      </c>
      <c r="B1446" s="83" t="s">
        <v>296</v>
      </c>
      <c r="C1446" s="102">
        <v>3663172003.8600001</v>
      </c>
    </row>
    <row r="1447" spans="1:3" x14ac:dyDescent="0.25">
      <c r="A1447" s="82" t="s">
        <v>486</v>
      </c>
      <c r="B1447" s="83" t="s">
        <v>296</v>
      </c>
      <c r="C1447" s="102">
        <v>3267153393.04</v>
      </c>
    </row>
    <row r="1448" spans="1:3" x14ac:dyDescent="0.25">
      <c r="A1448" s="82" t="s">
        <v>5451</v>
      </c>
      <c r="B1448" s="83" t="s">
        <v>298</v>
      </c>
      <c r="C1448" s="102">
        <v>785470500</v>
      </c>
    </row>
    <row r="1449" spans="1:3" x14ac:dyDescent="0.25">
      <c r="A1449" s="82" t="s">
        <v>5452</v>
      </c>
      <c r="B1449" s="83" t="s">
        <v>298</v>
      </c>
      <c r="C1449" s="102">
        <v>523647000</v>
      </c>
    </row>
    <row r="1450" spans="1:3" x14ac:dyDescent="0.25">
      <c r="A1450" s="82" t="s">
        <v>5453</v>
      </c>
      <c r="B1450" s="83" t="s">
        <v>298</v>
      </c>
      <c r="C1450" s="102">
        <v>261823500</v>
      </c>
    </row>
    <row r="1451" spans="1:3" x14ac:dyDescent="0.25">
      <c r="A1451" s="82" t="s">
        <v>5454</v>
      </c>
      <c r="B1451" s="83" t="s">
        <v>298</v>
      </c>
      <c r="C1451" s="102">
        <v>650000000</v>
      </c>
    </row>
    <row r="1452" spans="1:3" x14ac:dyDescent="0.25">
      <c r="A1452" s="82" t="s">
        <v>7880</v>
      </c>
      <c r="B1452" s="83" t="s">
        <v>298</v>
      </c>
      <c r="C1452" s="102">
        <v>912182228.10000002</v>
      </c>
    </row>
    <row r="1453" spans="1:3" x14ac:dyDescent="0.25">
      <c r="A1453" s="82" t="s">
        <v>7881</v>
      </c>
      <c r="B1453" s="83" t="s">
        <v>298</v>
      </c>
      <c r="C1453" s="102">
        <v>7303040902</v>
      </c>
    </row>
    <row r="1454" spans="1:3" x14ac:dyDescent="0.25">
      <c r="A1454" s="82" t="s">
        <v>7870</v>
      </c>
      <c r="B1454" s="83" t="s">
        <v>298</v>
      </c>
      <c r="C1454" s="102">
        <v>150000000</v>
      </c>
    </row>
    <row r="1455" spans="1:3" x14ac:dyDescent="0.25">
      <c r="A1455" s="82" t="s">
        <v>1713</v>
      </c>
      <c r="B1455" s="83" t="s">
        <v>296</v>
      </c>
      <c r="C1455" s="102">
        <v>112200000000</v>
      </c>
    </row>
    <row r="1456" spans="1:3" x14ac:dyDescent="0.25">
      <c r="A1456" s="82" t="s">
        <v>3119</v>
      </c>
      <c r="B1456" s="83" t="s">
        <v>239</v>
      </c>
      <c r="C1456" s="102">
        <v>119978288.51000001</v>
      </c>
    </row>
    <row r="1457" spans="1:3" x14ac:dyDescent="0.25">
      <c r="A1457" s="82" t="s">
        <v>4701</v>
      </c>
      <c r="B1457" s="83" t="s">
        <v>239</v>
      </c>
      <c r="C1457" s="102">
        <v>91000000</v>
      </c>
    </row>
    <row r="1458" spans="1:3" x14ac:dyDescent="0.25">
      <c r="A1458" s="82" t="s">
        <v>3068</v>
      </c>
      <c r="B1458" s="83" t="s">
        <v>239</v>
      </c>
      <c r="C1458" s="102">
        <v>79999189.079999998</v>
      </c>
    </row>
    <row r="1459" spans="1:3" x14ac:dyDescent="0.25">
      <c r="A1459" s="82" t="s">
        <v>3069</v>
      </c>
      <c r="B1459" s="83" t="s">
        <v>239</v>
      </c>
      <c r="C1459" s="102">
        <v>143190537.33000001</v>
      </c>
    </row>
    <row r="1460" spans="1:3" x14ac:dyDescent="0.25">
      <c r="A1460" s="82" t="s">
        <v>5468</v>
      </c>
      <c r="B1460" s="83" t="s">
        <v>296</v>
      </c>
      <c r="C1460" s="102">
        <v>2043800790.1800001</v>
      </c>
    </row>
    <row r="1461" spans="1:3" x14ac:dyDescent="0.25">
      <c r="A1461" s="82" t="s">
        <v>2536</v>
      </c>
      <c r="B1461" s="83" t="s">
        <v>298</v>
      </c>
      <c r="C1461" s="102">
        <v>10007130</v>
      </c>
    </row>
    <row r="1462" spans="1:3" x14ac:dyDescent="0.25">
      <c r="A1462" s="82" t="s">
        <v>6768</v>
      </c>
      <c r="B1462" s="83" t="s">
        <v>298</v>
      </c>
      <c r="C1462" s="102">
        <v>210949860</v>
      </c>
    </row>
    <row r="1463" spans="1:3" x14ac:dyDescent="0.25">
      <c r="A1463" s="82" t="s">
        <v>6430</v>
      </c>
      <c r="B1463" s="83" t="s">
        <v>239</v>
      </c>
      <c r="C1463" s="102">
        <v>21000000</v>
      </c>
    </row>
    <row r="1464" spans="1:3" x14ac:dyDescent="0.25">
      <c r="A1464" s="82" t="s">
        <v>3612</v>
      </c>
      <c r="B1464" s="83" t="s">
        <v>239</v>
      </c>
      <c r="C1464" s="102">
        <v>925000000</v>
      </c>
    </row>
    <row r="1465" spans="1:3" x14ac:dyDescent="0.25">
      <c r="A1465" s="82" t="s">
        <v>5637</v>
      </c>
      <c r="B1465" s="83" t="s">
        <v>239</v>
      </c>
      <c r="C1465" s="102">
        <v>164703916.33000001</v>
      </c>
    </row>
    <row r="1466" spans="1:3" x14ac:dyDescent="0.25">
      <c r="A1466" s="82" t="s">
        <v>2685</v>
      </c>
      <c r="B1466" s="83" t="s">
        <v>296</v>
      </c>
      <c r="C1466" s="102">
        <v>15882715200</v>
      </c>
    </row>
    <row r="1467" spans="1:3" x14ac:dyDescent="0.25">
      <c r="A1467" s="82" t="s">
        <v>2625</v>
      </c>
      <c r="B1467" s="83" t="s">
        <v>296</v>
      </c>
      <c r="C1467" s="102">
        <v>8984251428.5799999</v>
      </c>
    </row>
    <row r="1468" spans="1:3" x14ac:dyDescent="0.25">
      <c r="A1468" s="82" t="s">
        <v>2626</v>
      </c>
      <c r="B1468" s="83" t="s">
        <v>296</v>
      </c>
      <c r="C1468" s="102">
        <v>31644700621.09</v>
      </c>
    </row>
    <row r="1469" spans="1:3" x14ac:dyDescent="0.25">
      <c r="A1469" s="82" t="s">
        <v>6038</v>
      </c>
      <c r="B1469" s="83" t="s">
        <v>239</v>
      </c>
      <c r="C1469" s="102">
        <v>100000000</v>
      </c>
    </row>
    <row r="1470" spans="1:3" x14ac:dyDescent="0.25">
      <c r="A1470" s="82" t="s">
        <v>2774</v>
      </c>
      <c r="B1470" s="83" t="s">
        <v>563</v>
      </c>
      <c r="C1470" s="102">
        <v>73621324.069999993</v>
      </c>
    </row>
    <row r="1471" spans="1:3" x14ac:dyDescent="0.25">
      <c r="A1471" s="82" t="s">
        <v>2689</v>
      </c>
      <c r="B1471" s="83" t="s">
        <v>563</v>
      </c>
      <c r="C1471" s="102">
        <v>59999632</v>
      </c>
    </row>
    <row r="1472" spans="1:3" x14ac:dyDescent="0.25">
      <c r="A1472" s="82" t="s">
        <v>2769</v>
      </c>
      <c r="B1472" s="83" t="s">
        <v>563</v>
      </c>
      <c r="C1472" s="102">
        <v>81750521.269999996</v>
      </c>
    </row>
    <row r="1473" spans="1:3" x14ac:dyDescent="0.25">
      <c r="A1473" s="82" t="s">
        <v>2690</v>
      </c>
      <c r="B1473" s="83" t="s">
        <v>563</v>
      </c>
      <c r="C1473" s="102">
        <v>59999412</v>
      </c>
    </row>
    <row r="1474" spans="1:3" x14ac:dyDescent="0.25">
      <c r="A1474" s="82" t="s">
        <v>2698</v>
      </c>
      <c r="B1474" s="83" t="s">
        <v>563</v>
      </c>
      <c r="C1474" s="102">
        <v>27345825.84</v>
      </c>
    </row>
    <row r="1475" spans="1:3" x14ac:dyDescent="0.25">
      <c r="A1475" s="82" t="s">
        <v>2699</v>
      </c>
      <c r="B1475" s="83" t="s">
        <v>563</v>
      </c>
      <c r="C1475" s="102">
        <v>59985932</v>
      </c>
    </row>
    <row r="1476" spans="1:3" x14ac:dyDescent="0.25">
      <c r="A1476" s="82" t="s">
        <v>2779</v>
      </c>
      <c r="B1476" s="83" t="s">
        <v>563</v>
      </c>
      <c r="C1476" s="102">
        <v>59999550</v>
      </c>
    </row>
    <row r="1477" spans="1:3" x14ac:dyDescent="0.25">
      <c r="A1477" s="82" t="s">
        <v>4393</v>
      </c>
      <c r="B1477" s="83" t="s">
        <v>239</v>
      </c>
      <c r="C1477" s="102">
        <v>450000000</v>
      </c>
    </row>
    <row r="1478" spans="1:3" x14ac:dyDescent="0.25">
      <c r="A1478" s="82" t="s">
        <v>6810</v>
      </c>
      <c r="B1478" s="83" t="s">
        <v>239</v>
      </c>
      <c r="C1478" s="102">
        <v>78933334</v>
      </c>
    </row>
    <row r="1479" spans="1:3" x14ac:dyDescent="0.25">
      <c r="A1479" s="82" t="s">
        <v>5175</v>
      </c>
      <c r="B1479" s="83" t="s">
        <v>239</v>
      </c>
      <c r="C1479" s="102">
        <v>99999999.989999995</v>
      </c>
    </row>
    <row r="1480" spans="1:3" x14ac:dyDescent="0.25">
      <c r="A1480" s="82" t="s">
        <v>4755</v>
      </c>
      <c r="B1480" s="83" t="s">
        <v>239</v>
      </c>
      <c r="C1480" s="102">
        <v>130000000</v>
      </c>
    </row>
    <row r="1481" spans="1:3" x14ac:dyDescent="0.25">
      <c r="A1481" s="82" t="s">
        <v>2845</v>
      </c>
      <c r="B1481" s="83" t="s">
        <v>296</v>
      </c>
      <c r="C1481" s="102">
        <v>29537073586.919998</v>
      </c>
    </row>
    <row r="1482" spans="1:3" x14ac:dyDescent="0.25">
      <c r="A1482" s="82" t="s">
        <v>6431</v>
      </c>
      <c r="B1482" s="83" t="s">
        <v>296</v>
      </c>
      <c r="C1482" s="102">
        <v>1719765859.3399999</v>
      </c>
    </row>
    <row r="1483" spans="1:3" x14ac:dyDescent="0.25">
      <c r="A1483" s="82" t="s">
        <v>2846</v>
      </c>
      <c r="B1483" s="83" t="s">
        <v>296</v>
      </c>
      <c r="C1483" s="102">
        <v>56709990108.82</v>
      </c>
    </row>
    <row r="1484" spans="1:3" x14ac:dyDescent="0.25">
      <c r="A1484" s="82" t="s">
        <v>5663</v>
      </c>
      <c r="B1484" s="83" t="s">
        <v>239</v>
      </c>
      <c r="C1484" s="102">
        <v>79433429.519999996</v>
      </c>
    </row>
    <row r="1485" spans="1:3" x14ac:dyDescent="0.25">
      <c r="A1485" s="82" t="s">
        <v>3080</v>
      </c>
      <c r="B1485" s="83" t="s">
        <v>239</v>
      </c>
      <c r="C1485" s="102">
        <v>15692323.960000001</v>
      </c>
    </row>
    <row r="1486" spans="1:3" x14ac:dyDescent="0.25">
      <c r="A1486" s="82" t="s">
        <v>3081</v>
      </c>
      <c r="B1486" s="83" t="s">
        <v>239</v>
      </c>
      <c r="C1486" s="102">
        <v>400594734.56999999</v>
      </c>
    </row>
    <row r="1487" spans="1:3" x14ac:dyDescent="0.25">
      <c r="A1487" s="82" t="s">
        <v>3864</v>
      </c>
      <c r="B1487" s="83" t="s">
        <v>239</v>
      </c>
      <c r="C1487" s="102">
        <v>2959768.14</v>
      </c>
    </row>
    <row r="1488" spans="1:3" x14ac:dyDescent="0.25">
      <c r="A1488" s="82" t="s">
        <v>5336</v>
      </c>
      <c r="B1488" s="83" t="s">
        <v>239</v>
      </c>
      <c r="C1488" s="102">
        <v>40000000</v>
      </c>
    </row>
    <row r="1489" spans="1:3" x14ac:dyDescent="0.25">
      <c r="A1489" s="82" t="s">
        <v>6039</v>
      </c>
      <c r="B1489" s="83" t="s">
        <v>4334</v>
      </c>
      <c r="C1489" s="102">
        <v>1007999999</v>
      </c>
    </row>
    <row r="1490" spans="1:3" x14ac:dyDescent="0.25">
      <c r="A1490" s="82" t="s">
        <v>6863</v>
      </c>
      <c r="B1490" s="83" t="s">
        <v>4334</v>
      </c>
      <c r="C1490" s="102">
        <v>900000000</v>
      </c>
    </row>
    <row r="1491" spans="1:3" x14ac:dyDescent="0.25">
      <c r="A1491" s="82" t="s">
        <v>6040</v>
      </c>
      <c r="B1491" s="83" t="s">
        <v>4334</v>
      </c>
      <c r="C1491" s="102">
        <v>792000000</v>
      </c>
    </row>
    <row r="1492" spans="1:3" x14ac:dyDescent="0.25">
      <c r="A1492" s="82" t="s">
        <v>6888</v>
      </c>
      <c r="B1492" s="83" t="s">
        <v>4334</v>
      </c>
      <c r="C1492" s="102">
        <v>1100000000</v>
      </c>
    </row>
    <row r="1493" spans="1:3" x14ac:dyDescent="0.25">
      <c r="A1493" s="82" t="s">
        <v>5230</v>
      </c>
      <c r="B1493" s="83" t="s">
        <v>239</v>
      </c>
      <c r="C1493" s="102">
        <v>1530000000</v>
      </c>
    </row>
    <row r="1494" spans="1:3" x14ac:dyDescent="0.25">
      <c r="A1494" s="82" t="s">
        <v>3062</v>
      </c>
      <c r="B1494" s="83" t="s">
        <v>239</v>
      </c>
      <c r="C1494" s="102">
        <v>500000000</v>
      </c>
    </row>
    <row r="1495" spans="1:3" x14ac:dyDescent="0.25">
      <c r="A1495" s="82" t="s">
        <v>3723</v>
      </c>
      <c r="B1495" s="83" t="s">
        <v>239</v>
      </c>
      <c r="C1495" s="102">
        <v>346000000</v>
      </c>
    </row>
    <row r="1496" spans="1:3" x14ac:dyDescent="0.25">
      <c r="A1496" s="82" t="s">
        <v>2720</v>
      </c>
      <c r="B1496" s="83" t="s">
        <v>563</v>
      </c>
      <c r="C1496" s="102">
        <v>39500000</v>
      </c>
    </row>
    <row r="1497" spans="1:3" x14ac:dyDescent="0.25">
      <c r="A1497" s="82" t="s">
        <v>4772</v>
      </c>
      <c r="B1497" s="83" t="s">
        <v>296</v>
      </c>
      <c r="C1497" s="102">
        <v>54000000</v>
      </c>
    </row>
    <row r="1498" spans="1:3" x14ac:dyDescent="0.25">
      <c r="A1498" s="82" t="s">
        <v>4949</v>
      </c>
      <c r="B1498" s="83" t="s">
        <v>296</v>
      </c>
      <c r="C1498" s="102">
        <v>93199656.560000002</v>
      </c>
    </row>
    <row r="1499" spans="1:3" x14ac:dyDescent="0.25">
      <c r="A1499" s="82" t="s">
        <v>6041</v>
      </c>
      <c r="B1499" s="83" t="s">
        <v>296</v>
      </c>
      <c r="C1499" s="102">
        <v>16350000</v>
      </c>
    </row>
    <row r="1500" spans="1:3" x14ac:dyDescent="0.25">
      <c r="A1500" s="82" t="s">
        <v>3227</v>
      </c>
      <c r="B1500" s="83" t="s">
        <v>296</v>
      </c>
      <c r="C1500" s="102">
        <v>654258624.41999996</v>
      </c>
    </row>
    <row r="1501" spans="1:3" x14ac:dyDescent="0.25">
      <c r="A1501" s="82" t="s">
        <v>3865</v>
      </c>
      <c r="B1501" s="83" t="s">
        <v>296</v>
      </c>
      <c r="C1501" s="102">
        <v>199995631.03</v>
      </c>
    </row>
    <row r="1502" spans="1:3" x14ac:dyDescent="0.25">
      <c r="A1502" s="82" t="s">
        <v>3985</v>
      </c>
      <c r="B1502" s="83" t="s">
        <v>296</v>
      </c>
      <c r="C1502" s="102">
        <v>2000000000</v>
      </c>
    </row>
    <row r="1503" spans="1:3" x14ac:dyDescent="0.25">
      <c r="A1503" s="82" t="s">
        <v>5150</v>
      </c>
      <c r="B1503" s="83" t="s">
        <v>239</v>
      </c>
      <c r="C1503" s="102">
        <v>100000000</v>
      </c>
    </row>
    <row r="1504" spans="1:3" x14ac:dyDescent="0.25">
      <c r="A1504" s="82" t="s">
        <v>7063</v>
      </c>
      <c r="B1504" s="83" t="s">
        <v>296</v>
      </c>
      <c r="C1504" s="102">
        <v>344936537.23000002</v>
      </c>
    </row>
    <row r="1505" spans="1:3" x14ac:dyDescent="0.25">
      <c r="A1505" s="82" t="s">
        <v>3408</v>
      </c>
      <c r="B1505" s="83" t="s">
        <v>4334</v>
      </c>
      <c r="C1505" s="102">
        <v>79988000</v>
      </c>
    </row>
    <row r="1506" spans="1:3" x14ac:dyDescent="0.25">
      <c r="A1506" s="82" t="s">
        <v>3843</v>
      </c>
      <c r="B1506" s="83" t="s">
        <v>4334</v>
      </c>
      <c r="C1506" s="102">
        <v>28600000</v>
      </c>
    </row>
    <row r="1507" spans="1:3" x14ac:dyDescent="0.25">
      <c r="A1507" s="82" t="s">
        <v>7096</v>
      </c>
      <c r="B1507" s="83" t="s">
        <v>296</v>
      </c>
      <c r="C1507" s="102">
        <v>1000000000</v>
      </c>
    </row>
    <row r="1508" spans="1:3" x14ac:dyDescent="0.25">
      <c r="A1508" s="82" t="s">
        <v>5476</v>
      </c>
      <c r="B1508" s="83" t="s">
        <v>239</v>
      </c>
      <c r="C1508" s="102">
        <v>49000000</v>
      </c>
    </row>
    <row r="1509" spans="1:3" x14ac:dyDescent="0.25">
      <c r="A1509" s="82" t="s">
        <v>2977</v>
      </c>
      <c r="B1509" s="83" t="s">
        <v>239</v>
      </c>
      <c r="C1509" s="102">
        <v>392000000</v>
      </c>
    </row>
    <row r="1510" spans="1:3" x14ac:dyDescent="0.25">
      <c r="A1510" s="82" t="s">
        <v>5928</v>
      </c>
      <c r="B1510" s="83" t="s">
        <v>296</v>
      </c>
      <c r="C1510" s="102">
        <v>1000000000</v>
      </c>
    </row>
    <row r="1511" spans="1:3" x14ac:dyDescent="0.25">
      <c r="A1511" s="82" t="s">
        <v>6758</v>
      </c>
      <c r="B1511" s="83" t="s">
        <v>239</v>
      </c>
      <c r="C1511" s="102">
        <v>79835576.680000007</v>
      </c>
    </row>
    <row r="1512" spans="1:3" x14ac:dyDescent="0.25">
      <c r="A1512" s="82" t="s">
        <v>3433</v>
      </c>
      <c r="B1512" s="83" t="s">
        <v>296</v>
      </c>
      <c r="C1512" s="102">
        <v>7219416000</v>
      </c>
    </row>
    <row r="1513" spans="1:3" x14ac:dyDescent="0.25">
      <c r="A1513" s="82" t="s">
        <v>3431</v>
      </c>
      <c r="B1513" s="83" t="s">
        <v>296</v>
      </c>
      <c r="C1513" s="102">
        <v>4602920000</v>
      </c>
    </row>
    <row r="1514" spans="1:3" x14ac:dyDescent="0.25">
      <c r="A1514" s="82" t="s">
        <v>3250</v>
      </c>
      <c r="B1514" s="83" t="s">
        <v>239</v>
      </c>
      <c r="C1514" s="102">
        <v>129440000</v>
      </c>
    </row>
    <row r="1515" spans="1:3" x14ac:dyDescent="0.25">
      <c r="A1515" s="82" t="s">
        <v>6797</v>
      </c>
      <c r="B1515" s="83" t="s">
        <v>239</v>
      </c>
      <c r="C1515" s="102">
        <v>364560000</v>
      </c>
    </row>
    <row r="1516" spans="1:3" x14ac:dyDescent="0.25">
      <c r="A1516" s="82" t="s">
        <v>3096</v>
      </c>
      <c r="B1516" s="83" t="s">
        <v>563</v>
      </c>
      <c r="C1516" s="102">
        <v>7685800.9699999997</v>
      </c>
    </row>
    <row r="1517" spans="1:3" x14ac:dyDescent="0.25">
      <c r="A1517" s="82" t="s">
        <v>3097</v>
      </c>
      <c r="B1517" s="83" t="s">
        <v>563</v>
      </c>
      <c r="C1517" s="102">
        <v>106000000</v>
      </c>
    </row>
    <row r="1518" spans="1:3" x14ac:dyDescent="0.25">
      <c r="A1518" s="82" t="s">
        <v>3098</v>
      </c>
      <c r="B1518" s="83" t="s">
        <v>563</v>
      </c>
      <c r="C1518" s="102">
        <v>12000000</v>
      </c>
    </row>
    <row r="1519" spans="1:3" x14ac:dyDescent="0.25">
      <c r="A1519" s="82" t="s">
        <v>3099</v>
      </c>
      <c r="B1519" s="83" t="s">
        <v>563</v>
      </c>
      <c r="C1519" s="102">
        <v>65000000</v>
      </c>
    </row>
    <row r="1520" spans="1:3" x14ac:dyDescent="0.25">
      <c r="A1520" s="82" t="s">
        <v>3100</v>
      </c>
      <c r="B1520" s="83" t="s">
        <v>563</v>
      </c>
      <c r="C1520" s="102">
        <v>8700000</v>
      </c>
    </row>
    <row r="1521" spans="1:3" x14ac:dyDescent="0.25">
      <c r="A1521" s="82" t="s">
        <v>3101</v>
      </c>
      <c r="B1521" s="83" t="s">
        <v>563</v>
      </c>
      <c r="C1521" s="102">
        <v>120000000</v>
      </c>
    </row>
    <row r="1522" spans="1:3" x14ac:dyDescent="0.25">
      <c r="A1522" s="82" t="s">
        <v>3102</v>
      </c>
      <c r="B1522" s="83" t="s">
        <v>563</v>
      </c>
      <c r="C1522" s="102">
        <v>19600000</v>
      </c>
    </row>
    <row r="1523" spans="1:3" x14ac:dyDescent="0.25">
      <c r="A1523" s="82" t="s">
        <v>3103</v>
      </c>
      <c r="B1523" s="83" t="s">
        <v>563</v>
      </c>
      <c r="C1523" s="102">
        <v>30000000</v>
      </c>
    </row>
    <row r="1524" spans="1:3" x14ac:dyDescent="0.25">
      <c r="A1524" s="82" t="s">
        <v>3104</v>
      </c>
      <c r="B1524" s="83" t="s">
        <v>563</v>
      </c>
      <c r="C1524" s="102">
        <v>68700000</v>
      </c>
    </row>
    <row r="1525" spans="1:3" x14ac:dyDescent="0.25">
      <c r="A1525" s="82" t="s">
        <v>3105</v>
      </c>
      <c r="B1525" s="83" t="s">
        <v>563</v>
      </c>
      <c r="C1525" s="102">
        <v>100000000</v>
      </c>
    </row>
    <row r="1526" spans="1:3" x14ac:dyDescent="0.25">
      <c r="A1526" s="82" t="s">
        <v>4394</v>
      </c>
      <c r="B1526" s="83" t="s">
        <v>296</v>
      </c>
      <c r="C1526" s="102">
        <v>1930114326.6600001</v>
      </c>
    </row>
    <row r="1527" spans="1:3" x14ac:dyDescent="0.25">
      <c r="A1527" s="82" t="s">
        <v>4702</v>
      </c>
      <c r="B1527" s="83" t="s">
        <v>296</v>
      </c>
      <c r="C1527" s="102">
        <v>230146000</v>
      </c>
    </row>
    <row r="1528" spans="1:3" x14ac:dyDescent="0.25">
      <c r="A1528" s="82" t="s">
        <v>6042</v>
      </c>
      <c r="B1528" s="83" t="s">
        <v>296</v>
      </c>
      <c r="C1528" s="102">
        <v>511300000</v>
      </c>
    </row>
    <row r="1529" spans="1:3" x14ac:dyDescent="0.25">
      <c r="A1529" s="82" t="s">
        <v>5922</v>
      </c>
      <c r="B1529" s="83" t="s">
        <v>239</v>
      </c>
      <c r="C1529" s="102">
        <v>229720000</v>
      </c>
    </row>
    <row r="1530" spans="1:3" x14ac:dyDescent="0.25">
      <c r="A1530" s="82" t="s">
        <v>6409</v>
      </c>
      <c r="B1530" s="83" t="s">
        <v>239</v>
      </c>
      <c r="C1530" s="102">
        <v>19908240.789999999</v>
      </c>
    </row>
    <row r="1531" spans="1:3" x14ac:dyDescent="0.25">
      <c r="A1531" s="82" t="s">
        <v>3761</v>
      </c>
      <c r="B1531" s="83" t="s">
        <v>296</v>
      </c>
      <c r="C1531" s="102">
        <v>7500000000</v>
      </c>
    </row>
    <row r="1532" spans="1:3" x14ac:dyDescent="0.25">
      <c r="A1532" s="82" t="s">
        <v>6822</v>
      </c>
      <c r="B1532" s="83" t="s">
        <v>239</v>
      </c>
      <c r="C1532" s="102">
        <v>168316521.49000001</v>
      </c>
    </row>
    <row r="1533" spans="1:3" x14ac:dyDescent="0.25">
      <c r="A1533" s="82" t="s">
        <v>3294</v>
      </c>
      <c r="B1533" s="83" t="s">
        <v>296</v>
      </c>
      <c r="C1533" s="102">
        <v>15000000000</v>
      </c>
    </row>
    <row r="1534" spans="1:3" x14ac:dyDescent="0.25">
      <c r="A1534" s="82" t="s">
        <v>3082</v>
      </c>
      <c r="B1534" s="83" t="s">
        <v>563</v>
      </c>
      <c r="C1534" s="102">
        <v>93332322.090000004</v>
      </c>
    </row>
    <row r="1535" spans="1:3" x14ac:dyDescent="0.25">
      <c r="A1535" s="82" t="s">
        <v>3083</v>
      </c>
      <c r="B1535" s="83" t="s">
        <v>563</v>
      </c>
      <c r="C1535" s="102">
        <v>76507976.930000007</v>
      </c>
    </row>
    <row r="1536" spans="1:3" x14ac:dyDescent="0.25">
      <c r="A1536" s="82" t="s">
        <v>3090</v>
      </c>
      <c r="B1536" s="83" t="s">
        <v>563</v>
      </c>
      <c r="C1536" s="102">
        <v>47590820.270000003</v>
      </c>
    </row>
    <row r="1537" spans="1:3" x14ac:dyDescent="0.25">
      <c r="A1537" s="82" t="s">
        <v>3091</v>
      </c>
      <c r="B1537" s="83" t="s">
        <v>563</v>
      </c>
      <c r="C1537" s="102">
        <v>47638458.740000002</v>
      </c>
    </row>
    <row r="1538" spans="1:3" x14ac:dyDescent="0.25">
      <c r="A1538" s="82" t="s">
        <v>3746</v>
      </c>
      <c r="B1538" s="83" t="s">
        <v>563</v>
      </c>
      <c r="C1538" s="102">
        <v>12363834.369999999</v>
      </c>
    </row>
    <row r="1539" spans="1:3" x14ac:dyDescent="0.25">
      <c r="A1539" s="82" t="s">
        <v>3273</v>
      </c>
      <c r="B1539" s="83" t="s">
        <v>239</v>
      </c>
      <c r="C1539" s="102">
        <v>207963604.22</v>
      </c>
    </row>
    <row r="1540" spans="1:3" x14ac:dyDescent="0.25">
      <c r="A1540" s="82" t="s">
        <v>3438</v>
      </c>
      <c r="B1540" s="83" t="s">
        <v>4334</v>
      </c>
      <c r="C1540" s="102">
        <v>105000000</v>
      </c>
    </row>
    <row r="1541" spans="1:3" x14ac:dyDescent="0.25">
      <c r="A1541" s="82" t="s">
        <v>7528</v>
      </c>
      <c r="B1541" s="83" t="s">
        <v>296</v>
      </c>
      <c r="C1541" s="102">
        <v>182232600</v>
      </c>
    </row>
    <row r="1542" spans="1:3" x14ac:dyDescent="0.25">
      <c r="A1542" s="82" t="s">
        <v>6990</v>
      </c>
      <c r="B1542" s="83" t="s">
        <v>296</v>
      </c>
      <c r="C1542" s="102">
        <v>217767400</v>
      </c>
    </row>
    <row r="1543" spans="1:3" x14ac:dyDescent="0.25">
      <c r="A1543" s="82" t="s">
        <v>7507</v>
      </c>
      <c r="B1543" s="83" t="s">
        <v>296</v>
      </c>
      <c r="C1543" s="102">
        <v>1199695800</v>
      </c>
    </row>
    <row r="1544" spans="1:3" x14ac:dyDescent="0.25">
      <c r="A1544" s="82" t="s">
        <v>6973</v>
      </c>
      <c r="B1544" s="83" t="s">
        <v>296</v>
      </c>
      <c r="C1544" s="102">
        <v>100304200</v>
      </c>
    </row>
    <row r="1545" spans="1:3" x14ac:dyDescent="0.25">
      <c r="A1545" s="82" t="s">
        <v>3298</v>
      </c>
      <c r="B1545" s="83" t="s">
        <v>563</v>
      </c>
      <c r="C1545" s="102">
        <v>143056275.72</v>
      </c>
    </row>
    <row r="1546" spans="1:3" x14ac:dyDescent="0.25">
      <c r="A1546" s="82" t="s">
        <v>3299</v>
      </c>
      <c r="B1546" s="83" t="s">
        <v>563</v>
      </c>
      <c r="C1546" s="102">
        <v>28449382.809999999</v>
      </c>
    </row>
    <row r="1547" spans="1:3" x14ac:dyDescent="0.25">
      <c r="A1547" s="82" t="s">
        <v>3300</v>
      </c>
      <c r="B1547" s="83" t="s">
        <v>563</v>
      </c>
      <c r="C1547" s="102">
        <v>53869842.369999997</v>
      </c>
    </row>
    <row r="1548" spans="1:3" x14ac:dyDescent="0.25">
      <c r="A1548" s="82" t="s">
        <v>3301</v>
      </c>
      <c r="B1548" s="83" t="s">
        <v>563</v>
      </c>
      <c r="C1548" s="102">
        <v>53869843.549999997</v>
      </c>
    </row>
    <row r="1549" spans="1:3" x14ac:dyDescent="0.25">
      <c r="A1549" s="82" t="s">
        <v>3302</v>
      </c>
      <c r="B1549" s="83" t="s">
        <v>563</v>
      </c>
      <c r="C1549" s="102">
        <v>93028307.920000002</v>
      </c>
    </row>
    <row r="1550" spans="1:3" x14ac:dyDescent="0.25">
      <c r="A1550" s="82" t="s">
        <v>3303</v>
      </c>
      <c r="B1550" s="83" t="s">
        <v>563</v>
      </c>
      <c r="C1550" s="102">
        <v>65464180.689999998</v>
      </c>
    </row>
    <row r="1551" spans="1:3" x14ac:dyDescent="0.25">
      <c r="A1551" s="82" t="s">
        <v>3411</v>
      </c>
      <c r="B1551" s="83" t="s">
        <v>563</v>
      </c>
      <c r="C1551" s="102">
        <v>68201743.989999995</v>
      </c>
    </row>
    <row r="1552" spans="1:3" x14ac:dyDescent="0.25">
      <c r="A1552" s="82" t="s">
        <v>3412</v>
      </c>
      <c r="B1552" s="83" t="s">
        <v>563</v>
      </c>
      <c r="C1552" s="102">
        <v>110105334.98999999</v>
      </c>
    </row>
    <row r="1553" spans="1:3" x14ac:dyDescent="0.25">
      <c r="A1553" s="82" t="s">
        <v>3413</v>
      </c>
      <c r="B1553" s="83" t="s">
        <v>563</v>
      </c>
      <c r="C1553" s="102">
        <v>31806224.93</v>
      </c>
    </row>
    <row r="1554" spans="1:3" x14ac:dyDescent="0.25">
      <c r="A1554" s="82" t="s">
        <v>3439</v>
      </c>
      <c r="B1554" s="83" t="s">
        <v>563</v>
      </c>
      <c r="C1554" s="102">
        <v>154032163.94</v>
      </c>
    </row>
    <row r="1555" spans="1:3" x14ac:dyDescent="0.25">
      <c r="A1555" s="82" t="s">
        <v>3440</v>
      </c>
      <c r="B1555" s="83" t="s">
        <v>563</v>
      </c>
      <c r="C1555" s="102">
        <v>12886106.220000001</v>
      </c>
    </row>
    <row r="1556" spans="1:3" x14ac:dyDescent="0.25">
      <c r="A1556" s="82" t="s">
        <v>3450</v>
      </c>
      <c r="B1556" s="83" t="s">
        <v>563</v>
      </c>
      <c r="C1556" s="102">
        <v>8610934.0700000003</v>
      </c>
    </row>
    <row r="1557" spans="1:3" x14ac:dyDescent="0.25">
      <c r="A1557" s="82" t="s">
        <v>3475</v>
      </c>
      <c r="B1557" s="83" t="s">
        <v>563</v>
      </c>
      <c r="C1557" s="102">
        <v>5155140.33</v>
      </c>
    </row>
    <row r="1558" spans="1:3" x14ac:dyDescent="0.25">
      <c r="A1558" s="82" t="s">
        <v>3495</v>
      </c>
      <c r="B1558" s="83" t="s">
        <v>563</v>
      </c>
      <c r="C1558" s="102">
        <v>1009842.45</v>
      </c>
    </row>
    <row r="1559" spans="1:3" x14ac:dyDescent="0.25">
      <c r="A1559" s="82" t="s">
        <v>3476</v>
      </c>
      <c r="B1559" s="83" t="s">
        <v>296</v>
      </c>
      <c r="C1559" s="102">
        <v>1000000</v>
      </c>
    </row>
    <row r="1560" spans="1:3" x14ac:dyDescent="0.25">
      <c r="A1560" s="82" t="s">
        <v>6043</v>
      </c>
      <c r="B1560" s="83" t="s">
        <v>296</v>
      </c>
      <c r="C1560" s="102">
        <v>1180000000</v>
      </c>
    </row>
    <row r="1561" spans="1:3" x14ac:dyDescent="0.25">
      <c r="A1561" s="82" t="s">
        <v>3459</v>
      </c>
      <c r="B1561" s="83" t="s">
        <v>239</v>
      </c>
      <c r="C1561" s="102">
        <v>43000000</v>
      </c>
    </row>
    <row r="1562" spans="1:3" x14ac:dyDescent="0.25">
      <c r="A1562" s="82" t="s">
        <v>3621</v>
      </c>
      <c r="B1562" s="83" t="s">
        <v>239</v>
      </c>
      <c r="C1562" s="102">
        <v>73459041.390000001</v>
      </c>
    </row>
    <row r="1563" spans="1:3" x14ac:dyDescent="0.25">
      <c r="A1563" s="82" t="s">
        <v>6925</v>
      </c>
      <c r="B1563" s="83" t="s">
        <v>298</v>
      </c>
      <c r="C1563" s="102">
        <v>13457161.210000001</v>
      </c>
    </row>
    <row r="1564" spans="1:3" x14ac:dyDescent="0.25">
      <c r="A1564" s="82" t="s">
        <v>4304</v>
      </c>
      <c r="B1564" s="83" t="s">
        <v>296</v>
      </c>
      <c r="C1564" s="102">
        <v>55348856000</v>
      </c>
    </row>
    <row r="1565" spans="1:3" x14ac:dyDescent="0.25">
      <c r="A1565" s="82" t="s">
        <v>4305</v>
      </c>
      <c r="B1565" s="83" t="s">
        <v>296</v>
      </c>
      <c r="C1565" s="102">
        <v>24064720000</v>
      </c>
    </row>
    <row r="1566" spans="1:3" x14ac:dyDescent="0.25">
      <c r="A1566" s="82" t="s">
        <v>4306</v>
      </c>
      <c r="B1566" s="83" t="s">
        <v>296</v>
      </c>
      <c r="C1566" s="102">
        <v>15040450000</v>
      </c>
    </row>
    <row r="1567" spans="1:3" x14ac:dyDescent="0.25">
      <c r="A1567" s="82" t="s">
        <v>3947</v>
      </c>
      <c r="B1567" s="83" t="s">
        <v>4334</v>
      </c>
      <c r="C1567" s="102">
        <v>58850000</v>
      </c>
    </row>
    <row r="1568" spans="1:3" x14ac:dyDescent="0.25">
      <c r="A1568" s="82" t="s">
        <v>3948</v>
      </c>
      <c r="B1568" s="83" t="s">
        <v>4334</v>
      </c>
      <c r="C1568" s="102">
        <v>47000000</v>
      </c>
    </row>
    <row r="1569" spans="1:3" x14ac:dyDescent="0.25">
      <c r="A1569" s="82" t="s">
        <v>3274</v>
      </c>
      <c r="B1569" s="83" t="s">
        <v>563</v>
      </c>
      <c r="C1569" s="102">
        <v>49994203.729999997</v>
      </c>
    </row>
    <row r="1570" spans="1:3" x14ac:dyDescent="0.25">
      <c r="A1570" s="82" t="s">
        <v>3275</v>
      </c>
      <c r="B1570" s="83" t="s">
        <v>563</v>
      </c>
      <c r="C1570" s="102">
        <v>238707279.13999999</v>
      </c>
    </row>
    <row r="1571" spans="1:3" x14ac:dyDescent="0.25">
      <c r="A1571" s="82" t="s">
        <v>3276</v>
      </c>
      <c r="B1571" s="83" t="s">
        <v>563</v>
      </c>
      <c r="C1571" s="102">
        <v>66400000</v>
      </c>
    </row>
    <row r="1572" spans="1:3" x14ac:dyDescent="0.25">
      <c r="A1572" s="82" t="s">
        <v>3701</v>
      </c>
      <c r="B1572" s="83" t="s">
        <v>239</v>
      </c>
      <c r="C1572" s="102">
        <v>300000000</v>
      </c>
    </row>
    <row r="1573" spans="1:3" x14ac:dyDescent="0.25">
      <c r="A1573" s="82" t="s">
        <v>5166</v>
      </c>
      <c r="B1573" s="83" t="s">
        <v>239</v>
      </c>
      <c r="C1573" s="102">
        <v>250000000</v>
      </c>
    </row>
    <row r="1574" spans="1:3" x14ac:dyDescent="0.25">
      <c r="A1574" s="82" t="s">
        <v>4258</v>
      </c>
      <c r="B1574" s="83" t="s">
        <v>239</v>
      </c>
      <c r="C1574" s="102">
        <v>203092024.80000001</v>
      </c>
    </row>
    <row r="1575" spans="1:3" x14ac:dyDescent="0.25">
      <c r="A1575" s="82" t="s">
        <v>4259</v>
      </c>
      <c r="B1575" s="83" t="s">
        <v>296</v>
      </c>
      <c r="C1575" s="102">
        <v>3000000000</v>
      </c>
    </row>
    <row r="1576" spans="1:3" x14ac:dyDescent="0.25">
      <c r="A1576" s="82" t="s">
        <v>4296</v>
      </c>
      <c r="B1576" s="83" t="s">
        <v>296</v>
      </c>
      <c r="C1576" s="102">
        <v>1000000000</v>
      </c>
    </row>
    <row r="1577" spans="1:3" x14ac:dyDescent="0.25">
      <c r="A1577" s="82" t="s">
        <v>4321</v>
      </c>
      <c r="B1577" s="83" t="s">
        <v>296</v>
      </c>
      <c r="C1577" s="102">
        <v>1600000000</v>
      </c>
    </row>
    <row r="1578" spans="1:3" x14ac:dyDescent="0.25">
      <c r="A1578" s="82" t="s">
        <v>4332</v>
      </c>
      <c r="B1578" s="83" t="s">
        <v>296</v>
      </c>
      <c r="C1578" s="102">
        <v>1500000000</v>
      </c>
    </row>
    <row r="1579" spans="1:3" x14ac:dyDescent="0.25">
      <c r="A1579" s="82" t="s">
        <v>4136</v>
      </c>
      <c r="B1579" s="83" t="s">
        <v>296</v>
      </c>
      <c r="C1579" s="102">
        <v>5800178135.1999998</v>
      </c>
    </row>
    <row r="1580" spans="1:3" x14ac:dyDescent="0.25">
      <c r="A1580" s="82" t="s">
        <v>4322</v>
      </c>
      <c r="B1580" s="83" t="s">
        <v>296</v>
      </c>
      <c r="C1580" s="102">
        <v>270000000</v>
      </c>
    </row>
    <row r="1581" spans="1:3" x14ac:dyDescent="0.25">
      <c r="A1581" s="82" t="s">
        <v>4323</v>
      </c>
      <c r="B1581" s="83" t="s">
        <v>296</v>
      </c>
      <c r="C1581" s="102">
        <v>630000000</v>
      </c>
    </row>
    <row r="1582" spans="1:3" x14ac:dyDescent="0.25">
      <c r="A1582" s="82" t="s">
        <v>4703</v>
      </c>
      <c r="B1582" s="83" t="s">
        <v>239</v>
      </c>
      <c r="C1582" s="102">
        <v>4663994.42</v>
      </c>
    </row>
    <row r="1583" spans="1:3" x14ac:dyDescent="0.25">
      <c r="A1583" s="82" t="s">
        <v>5036</v>
      </c>
      <c r="B1583" s="83" t="s">
        <v>239</v>
      </c>
      <c r="C1583" s="102">
        <v>5011849.8099999996</v>
      </c>
    </row>
    <row r="1584" spans="1:3" x14ac:dyDescent="0.25">
      <c r="A1584" s="82" t="s">
        <v>6044</v>
      </c>
      <c r="B1584" s="83" t="s">
        <v>239</v>
      </c>
      <c r="C1584" s="102">
        <v>8379206.4900000002</v>
      </c>
    </row>
    <row r="1585" spans="1:3" x14ac:dyDescent="0.25">
      <c r="A1585" s="82" t="s">
        <v>4704</v>
      </c>
      <c r="B1585" s="83" t="s">
        <v>239</v>
      </c>
      <c r="C1585" s="102">
        <v>10000000</v>
      </c>
    </row>
    <row r="1586" spans="1:3" x14ac:dyDescent="0.25">
      <c r="A1586" s="82" t="s">
        <v>5415</v>
      </c>
      <c r="B1586" s="83" t="s">
        <v>239</v>
      </c>
      <c r="C1586" s="102">
        <v>10000000</v>
      </c>
    </row>
    <row r="1587" spans="1:3" x14ac:dyDescent="0.25">
      <c r="A1587" s="82" t="s">
        <v>5183</v>
      </c>
      <c r="B1587" s="83" t="s">
        <v>239</v>
      </c>
      <c r="C1587" s="102">
        <v>3000000</v>
      </c>
    </row>
    <row r="1588" spans="1:3" x14ac:dyDescent="0.25">
      <c r="A1588" s="82" t="s">
        <v>5270</v>
      </c>
      <c r="B1588" s="83" t="s">
        <v>239</v>
      </c>
      <c r="C1588" s="102">
        <v>4000000</v>
      </c>
    </row>
    <row r="1589" spans="1:3" x14ac:dyDescent="0.25">
      <c r="A1589" s="82" t="s">
        <v>5037</v>
      </c>
      <c r="B1589" s="83" t="s">
        <v>239</v>
      </c>
      <c r="C1589" s="102">
        <v>23990747.34</v>
      </c>
    </row>
    <row r="1590" spans="1:3" x14ac:dyDescent="0.25">
      <c r="A1590" s="82" t="s">
        <v>5184</v>
      </c>
      <c r="B1590" s="83" t="s">
        <v>239</v>
      </c>
      <c r="C1590" s="102">
        <v>15992246.960000001</v>
      </c>
    </row>
    <row r="1591" spans="1:3" x14ac:dyDescent="0.25">
      <c r="A1591" s="82" t="s">
        <v>4773</v>
      </c>
      <c r="B1591" s="83" t="s">
        <v>296</v>
      </c>
      <c r="C1591" s="102">
        <v>839161385.71000004</v>
      </c>
    </row>
    <row r="1592" spans="1:3" x14ac:dyDescent="0.25">
      <c r="A1592" s="82" t="s">
        <v>6344</v>
      </c>
      <c r="B1592" s="83" t="s">
        <v>296</v>
      </c>
      <c r="C1592" s="102">
        <v>83402157.909999996</v>
      </c>
    </row>
    <row r="1593" spans="1:3" x14ac:dyDescent="0.25">
      <c r="A1593" s="82" t="s">
        <v>4137</v>
      </c>
      <c r="B1593" s="83" t="s">
        <v>296</v>
      </c>
      <c r="C1593" s="102">
        <v>20163206158.939999</v>
      </c>
    </row>
    <row r="1594" spans="1:3" x14ac:dyDescent="0.25">
      <c r="A1594" s="82" t="s">
        <v>4138</v>
      </c>
      <c r="B1594" s="83" t="s">
        <v>296</v>
      </c>
      <c r="C1594" s="102">
        <v>1211000000</v>
      </c>
    </row>
    <row r="1595" spans="1:3" x14ac:dyDescent="0.25">
      <c r="A1595" s="82" t="s">
        <v>3817</v>
      </c>
      <c r="B1595" s="83" t="s">
        <v>239</v>
      </c>
      <c r="C1595" s="102">
        <v>160000000</v>
      </c>
    </row>
    <row r="1596" spans="1:3" x14ac:dyDescent="0.25">
      <c r="A1596" s="82" t="s">
        <v>7806</v>
      </c>
      <c r="B1596" s="83" t="s">
        <v>239</v>
      </c>
      <c r="C1596" s="102">
        <v>20000000</v>
      </c>
    </row>
    <row r="1597" spans="1:3" x14ac:dyDescent="0.25">
      <c r="A1597" s="82" t="s">
        <v>3632</v>
      </c>
      <c r="B1597" s="83" t="s">
        <v>239</v>
      </c>
      <c r="C1597" s="102">
        <v>34927876</v>
      </c>
    </row>
    <row r="1598" spans="1:3" x14ac:dyDescent="0.25">
      <c r="A1598" s="82" t="s">
        <v>5629</v>
      </c>
      <c r="B1598" s="83" t="s">
        <v>296</v>
      </c>
      <c r="C1598" s="102">
        <v>1774310587</v>
      </c>
    </row>
    <row r="1599" spans="1:3" x14ac:dyDescent="0.25">
      <c r="A1599" s="82" t="s">
        <v>7732</v>
      </c>
      <c r="B1599" s="83" t="s">
        <v>298</v>
      </c>
      <c r="C1599" s="102">
        <v>299766500</v>
      </c>
    </row>
    <row r="1600" spans="1:3" x14ac:dyDescent="0.25">
      <c r="A1600" s="82" t="s">
        <v>4705</v>
      </c>
      <c r="B1600" s="83" t="s">
        <v>296</v>
      </c>
      <c r="C1600" s="102">
        <v>7000000000</v>
      </c>
    </row>
    <row r="1601" spans="1:3" x14ac:dyDescent="0.25">
      <c r="A1601" s="82" t="s">
        <v>6763</v>
      </c>
      <c r="B1601" s="83" t="s">
        <v>296</v>
      </c>
      <c r="C1601" s="102">
        <v>2000000000</v>
      </c>
    </row>
    <row r="1602" spans="1:3" x14ac:dyDescent="0.25">
      <c r="A1602" s="82" t="s">
        <v>6908</v>
      </c>
      <c r="B1602" s="83" t="s">
        <v>296</v>
      </c>
      <c r="C1602" s="102">
        <v>5635000000</v>
      </c>
    </row>
    <row r="1603" spans="1:3" x14ac:dyDescent="0.25">
      <c r="A1603" s="82" t="s">
        <v>3618</v>
      </c>
      <c r="B1603" s="83" t="s">
        <v>239</v>
      </c>
      <c r="C1603" s="102">
        <v>200000000</v>
      </c>
    </row>
    <row r="1604" spans="1:3" x14ac:dyDescent="0.25">
      <c r="A1604" s="82" t="s">
        <v>3754</v>
      </c>
      <c r="B1604" s="83" t="s">
        <v>296</v>
      </c>
      <c r="C1604" s="102">
        <v>18048540000</v>
      </c>
    </row>
    <row r="1605" spans="1:3" x14ac:dyDescent="0.25">
      <c r="A1605" s="82" t="s">
        <v>7820</v>
      </c>
      <c r="B1605" s="83" t="s">
        <v>4334</v>
      </c>
      <c r="C1605" s="102">
        <v>83900000</v>
      </c>
    </row>
    <row r="1606" spans="1:3" x14ac:dyDescent="0.25">
      <c r="A1606" s="82" t="s">
        <v>3697</v>
      </c>
      <c r="B1606" s="83" t="s">
        <v>239</v>
      </c>
      <c r="C1606" s="102">
        <v>160535714.38999999</v>
      </c>
    </row>
    <row r="1607" spans="1:3" x14ac:dyDescent="0.25">
      <c r="A1607" s="82" t="s">
        <v>4063</v>
      </c>
      <c r="B1607" s="83" t="s">
        <v>239</v>
      </c>
      <c r="C1607" s="102">
        <v>586220000</v>
      </c>
    </row>
    <row r="1608" spans="1:3" x14ac:dyDescent="0.25">
      <c r="A1608" s="82" t="s">
        <v>7788</v>
      </c>
      <c r="B1608" s="83" t="s">
        <v>239</v>
      </c>
      <c r="C1608" s="102">
        <v>7000000</v>
      </c>
    </row>
    <row r="1609" spans="1:3" x14ac:dyDescent="0.25">
      <c r="A1609" s="82" t="s">
        <v>4375</v>
      </c>
      <c r="B1609" s="83" t="s">
        <v>239</v>
      </c>
      <c r="C1609" s="102">
        <v>688128659.60000002</v>
      </c>
    </row>
    <row r="1610" spans="1:3" x14ac:dyDescent="0.25">
      <c r="A1610" s="82" t="s">
        <v>4950</v>
      </c>
      <c r="B1610" s="83" t="s">
        <v>239</v>
      </c>
      <c r="C1610" s="102">
        <v>325005165</v>
      </c>
    </row>
    <row r="1611" spans="1:3" x14ac:dyDescent="0.25">
      <c r="A1611" s="82" t="s">
        <v>4706</v>
      </c>
      <c r="B1611" s="83" t="s">
        <v>296</v>
      </c>
      <c r="C1611" s="102">
        <v>299160000</v>
      </c>
    </row>
    <row r="1612" spans="1:3" x14ac:dyDescent="0.25">
      <c r="A1612" s="82" t="s">
        <v>6841</v>
      </c>
      <c r="B1612" s="83" t="s">
        <v>296</v>
      </c>
      <c r="C1612" s="102">
        <v>10000000</v>
      </c>
    </row>
    <row r="1613" spans="1:3" x14ac:dyDescent="0.25">
      <c r="A1613" s="82" t="s">
        <v>3954</v>
      </c>
      <c r="B1613" s="83" t="s">
        <v>239</v>
      </c>
      <c r="C1613" s="102">
        <v>149999595.46000001</v>
      </c>
    </row>
    <row r="1614" spans="1:3" x14ac:dyDescent="0.25">
      <c r="A1614" s="82" t="s">
        <v>3942</v>
      </c>
      <c r="B1614" s="83" t="s">
        <v>239</v>
      </c>
      <c r="C1614" s="102">
        <v>265000000</v>
      </c>
    </row>
    <row r="1615" spans="1:3" x14ac:dyDescent="0.25">
      <c r="A1615" s="82" t="s">
        <v>4395</v>
      </c>
      <c r="B1615" s="83" t="s">
        <v>239</v>
      </c>
      <c r="C1615" s="102">
        <v>95304347.819999993</v>
      </c>
    </row>
    <row r="1616" spans="1:3" x14ac:dyDescent="0.25">
      <c r="A1616" s="82" t="s">
        <v>6045</v>
      </c>
      <c r="B1616" s="83" t="s">
        <v>239</v>
      </c>
      <c r="C1616" s="102">
        <v>79336016.989999995</v>
      </c>
    </row>
    <row r="1617" spans="1:3" x14ac:dyDescent="0.25">
      <c r="A1617" s="82" t="s">
        <v>4470</v>
      </c>
      <c r="B1617" s="83" t="s">
        <v>296</v>
      </c>
      <c r="C1617" s="102">
        <v>115772972</v>
      </c>
    </row>
    <row r="1618" spans="1:3" x14ac:dyDescent="0.25">
      <c r="A1618" s="82" t="s">
        <v>4139</v>
      </c>
      <c r="B1618" s="83" t="s">
        <v>296</v>
      </c>
      <c r="C1618" s="102">
        <v>225000000</v>
      </c>
    </row>
    <row r="1619" spans="1:3" x14ac:dyDescent="0.25">
      <c r="A1619" s="82" t="s">
        <v>4333</v>
      </c>
      <c r="B1619" s="83" t="s">
        <v>296</v>
      </c>
      <c r="C1619" s="102">
        <v>3119185000</v>
      </c>
    </row>
    <row r="1620" spans="1:3" x14ac:dyDescent="0.25">
      <c r="A1620" s="82" t="s">
        <v>4140</v>
      </c>
      <c r="B1620" s="83" t="s">
        <v>296</v>
      </c>
      <c r="C1620" s="102">
        <v>28436452618.740002</v>
      </c>
    </row>
    <row r="1621" spans="1:3" x14ac:dyDescent="0.25">
      <c r="A1621" s="82" t="s">
        <v>4141</v>
      </c>
      <c r="B1621" s="83" t="s">
        <v>296</v>
      </c>
      <c r="C1621" s="102">
        <v>8130023825.4200001</v>
      </c>
    </row>
    <row r="1622" spans="1:3" x14ac:dyDescent="0.25">
      <c r="A1622" s="82" t="s">
        <v>4142</v>
      </c>
      <c r="B1622" s="83" t="s">
        <v>296</v>
      </c>
      <c r="C1622" s="102">
        <v>1745252421.27</v>
      </c>
    </row>
    <row r="1623" spans="1:3" x14ac:dyDescent="0.25">
      <c r="A1623" s="82" t="s">
        <v>3684</v>
      </c>
      <c r="B1623" s="83" t="s">
        <v>298</v>
      </c>
      <c r="C1623" s="102">
        <v>38427.15</v>
      </c>
    </row>
    <row r="1624" spans="1:3" x14ac:dyDescent="0.25">
      <c r="A1624" s="82" t="s">
        <v>4307</v>
      </c>
      <c r="B1624" s="83" t="s">
        <v>239</v>
      </c>
      <c r="C1624" s="102">
        <v>249275250</v>
      </c>
    </row>
    <row r="1625" spans="1:3" x14ac:dyDescent="0.25">
      <c r="A1625" s="82" t="s">
        <v>3927</v>
      </c>
      <c r="B1625" s="83" t="s">
        <v>239</v>
      </c>
      <c r="C1625" s="102">
        <v>50000000</v>
      </c>
    </row>
    <row r="1626" spans="1:3" x14ac:dyDescent="0.25">
      <c r="A1626" s="82" t="s">
        <v>7064</v>
      </c>
      <c r="B1626" s="83" t="s">
        <v>298</v>
      </c>
      <c r="C1626" s="102">
        <v>139975010</v>
      </c>
    </row>
    <row r="1627" spans="1:3" x14ac:dyDescent="0.25">
      <c r="A1627" s="82" t="s">
        <v>4707</v>
      </c>
      <c r="B1627" s="83" t="s">
        <v>296</v>
      </c>
      <c r="C1627" s="102">
        <v>5000000000</v>
      </c>
    </row>
    <row r="1628" spans="1:3" x14ac:dyDescent="0.25">
      <c r="A1628" s="82" t="s">
        <v>5734</v>
      </c>
      <c r="B1628" s="83" t="s">
        <v>296</v>
      </c>
      <c r="C1628" s="102">
        <v>9102362993.1399994</v>
      </c>
    </row>
    <row r="1629" spans="1:3" x14ac:dyDescent="0.25">
      <c r="A1629" s="82" t="s">
        <v>5860</v>
      </c>
      <c r="B1629" s="83" t="s">
        <v>296</v>
      </c>
      <c r="C1629" s="102">
        <v>321252865.36000001</v>
      </c>
    </row>
    <row r="1630" spans="1:3" x14ac:dyDescent="0.25">
      <c r="A1630" s="82" t="s">
        <v>4278</v>
      </c>
      <c r="B1630" s="83" t="s">
        <v>296</v>
      </c>
      <c r="C1630" s="102">
        <v>1656843860.55</v>
      </c>
    </row>
    <row r="1631" spans="1:3" x14ac:dyDescent="0.25">
      <c r="A1631" s="82" t="s">
        <v>4279</v>
      </c>
      <c r="B1631" s="83" t="s">
        <v>296</v>
      </c>
      <c r="C1631" s="102">
        <v>1718957236.54</v>
      </c>
    </row>
    <row r="1632" spans="1:3" x14ac:dyDescent="0.25">
      <c r="A1632" s="82" t="s">
        <v>5536</v>
      </c>
      <c r="B1632" s="83" t="s">
        <v>4334</v>
      </c>
      <c r="C1632" s="102">
        <v>99100000</v>
      </c>
    </row>
    <row r="1633" spans="1:3" x14ac:dyDescent="0.25">
      <c r="A1633" s="82" t="s">
        <v>7390</v>
      </c>
      <c r="B1633" s="83" t="s">
        <v>4334</v>
      </c>
      <c r="C1633" s="102">
        <v>900000</v>
      </c>
    </row>
    <row r="1634" spans="1:3" x14ac:dyDescent="0.25">
      <c r="A1634" s="82" t="s">
        <v>3986</v>
      </c>
      <c r="B1634" s="83" t="s">
        <v>296</v>
      </c>
      <c r="C1634" s="102">
        <v>474982275.75</v>
      </c>
    </row>
    <row r="1635" spans="1:3" x14ac:dyDescent="0.25">
      <c r="A1635" s="82" t="s">
        <v>6991</v>
      </c>
      <c r="B1635" s="83" t="s">
        <v>239</v>
      </c>
      <c r="C1635" s="102">
        <v>27503176.789999999</v>
      </c>
    </row>
    <row r="1636" spans="1:3" x14ac:dyDescent="0.25">
      <c r="A1636" s="82" t="s">
        <v>3851</v>
      </c>
      <c r="B1636" s="83" t="s">
        <v>563</v>
      </c>
      <c r="C1636" s="102">
        <v>539729093.74000001</v>
      </c>
    </row>
    <row r="1637" spans="1:3" x14ac:dyDescent="0.25">
      <c r="A1637" s="82" t="s">
        <v>5397</v>
      </c>
      <c r="B1637" s="83" t="s">
        <v>298</v>
      </c>
      <c r="C1637" s="102">
        <v>41219148.600000001</v>
      </c>
    </row>
    <row r="1638" spans="1:3" x14ac:dyDescent="0.25">
      <c r="A1638" s="82" t="s">
        <v>5463</v>
      </c>
      <c r="B1638" s="83" t="s">
        <v>298</v>
      </c>
      <c r="C1638" s="102">
        <v>38929195.899999999</v>
      </c>
    </row>
    <row r="1639" spans="1:3" x14ac:dyDescent="0.25">
      <c r="A1639" s="82" t="s">
        <v>5735</v>
      </c>
      <c r="B1639" s="83" t="s">
        <v>298</v>
      </c>
      <c r="C1639" s="102">
        <v>38929195.899999999</v>
      </c>
    </row>
    <row r="1640" spans="1:3" x14ac:dyDescent="0.25">
      <c r="A1640" s="82" t="s">
        <v>5796</v>
      </c>
      <c r="B1640" s="83" t="s">
        <v>298</v>
      </c>
      <c r="C1640" s="102">
        <v>29769385.100000001</v>
      </c>
    </row>
    <row r="1641" spans="1:3" x14ac:dyDescent="0.25">
      <c r="A1641" s="82" t="s">
        <v>6046</v>
      </c>
      <c r="B1641" s="83" t="s">
        <v>298</v>
      </c>
      <c r="C1641" s="102">
        <v>29769385.100000001</v>
      </c>
    </row>
    <row r="1642" spans="1:3" x14ac:dyDescent="0.25">
      <c r="A1642" s="82" t="s">
        <v>7170</v>
      </c>
      <c r="B1642" s="83" t="s">
        <v>298</v>
      </c>
      <c r="C1642" s="102">
        <v>36639243.200000003</v>
      </c>
    </row>
    <row r="1643" spans="1:3" x14ac:dyDescent="0.25">
      <c r="A1643" s="82" t="s">
        <v>7158</v>
      </c>
      <c r="B1643" s="83" t="s">
        <v>298</v>
      </c>
      <c r="C1643" s="102">
        <v>34349290.5</v>
      </c>
    </row>
    <row r="1644" spans="1:3" x14ac:dyDescent="0.25">
      <c r="A1644" s="82" t="s">
        <v>7156</v>
      </c>
      <c r="B1644" s="83" t="s">
        <v>298</v>
      </c>
      <c r="C1644" s="102">
        <v>29769385.100000001</v>
      </c>
    </row>
    <row r="1645" spans="1:3" x14ac:dyDescent="0.25">
      <c r="A1645" s="82" t="s">
        <v>6950</v>
      </c>
      <c r="B1645" s="83" t="s">
        <v>298</v>
      </c>
      <c r="C1645" s="102">
        <v>27479432.399999999</v>
      </c>
    </row>
    <row r="1646" spans="1:3" x14ac:dyDescent="0.25">
      <c r="A1646" s="82" t="s">
        <v>7894</v>
      </c>
      <c r="B1646" s="83" t="s">
        <v>298</v>
      </c>
      <c r="C1646" s="102">
        <v>32059337.800000001</v>
      </c>
    </row>
    <row r="1647" spans="1:3" x14ac:dyDescent="0.25">
      <c r="A1647" s="82" t="s">
        <v>4708</v>
      </c>
      <c r="B1647" s="83" t="s">
        <v>239</v>
      </c>
      <c r="C1647" s="102">
        <v>150000000</v>
      </c>
    </row>
    <row r="1648" spans="1:3" x14ac:dyDescent="0.25">
      <c r="A1648" s="82" t="s">
        <v>5908</v>
      </c>
      <c r="B1648" s="83" t="s">
        <v>298</v>
      </c>
      <c r="C1648" s="102">
        <v>12333.17</v>
      </c>
    </row>
    <row r="1649" spans="1:3" x14ac:dyDescent="0.25">
      <c r="A1649" s="82" t="s">
        <v>5045</v>
      </c>
      <c r="B1649" s="83" t="s">
        <v>298</v>
      </c>
      <c r="C1649" s="102">
        <v>114497635</v>
      </c>
    </row>
    <row r="1650" spans="1:3" x14ac:dyDescent="0.25">
      <c r="A1650" s="82" t="s">
        <v>5047</v>
      </c>
      <c r="B1650" s="83" t="s">
        <v>298</v>
      </c>
      <c r="C1650" s="102">
        <v>100757918.8</v>
      </c>
    </row>
    <row r="1651" spans="1:3" x14ac:dyDescent="0.25">
      <c r="A1651" s="82" t="s">
        <v>5519</v>
      </c>
      <c r="B1651" s="83" t="s">
        <v>298</v>
      </c>
      <c r="C1651" s="102">
        <v>114497635</v>
      </c>
    </row>
    <row r="1652" spans="1:3" x14ac:dyDescent="0.25">
      <c r="A1652" s="82" t="s">
        <v>5736</v>
      </c>
      <c r="B1652" s="83" t="s">
        <v>298</v>
      </c>
      <c r="C1652" s="102">
        <v>100757918.8</v>
      </c>
    </row>
    <row r="1653" spans="1:3" x14ac:dyDescent="0.25">
      <c r="A1653" s="82" t="s">
        <v>6382</v>
      </c>
      <c r="B1653" s="83" t="s">
        <v>298</v>
      </c>
      <c r="C1653" s="102">
        <v>105337824.2</v>
      </c>
    </row>
    <row r="1654" spans="1:3" x14ac:dyDescent="0.25">
      <c r="A1654" s="82" t="s">
        <v>6864</v>
      </c>
      <c r="B1654" s="83" t="s">
        <v>298</v>
      </c>
      <c r="C1654" s="102">
        <v>112207682.3</v>
      </c>
    </row>
    <row r="1655" spans="1:3" x14ac:dyDescent="0.25">
      <c r="A1655" s="82" t="s">
        <v>6865</v>
      </c>
      <c r="B1655" s="83" t="s">
        <v>298</v>
      </c>
      <c r="C1655" s="102">
        <v>112207682.3</v>
      </c>
    </row>
    <row r="1656" spans="1:3" x14ac:dyDescent="0.25">
      <c r="A1656" s="82" t="s">
        <v>6926</v>
      </c>
      <c r="B1656" s="83" t="s">
        <v>298</v>
      </c>
      <c r="C1656" s="102">
        <v>114497635</v>
      </c>
    </row>
    <row r="1657" spans="1:3" x14ac:dyDescent="0.25">
      <c r="A1657" s="82" t="s">
        <v>6927</v>
      </c>
      <c r="B1657" s="83" t="s">
        <v>298</v>
      </c>
      <c r="C1657" s="102">
        <v>114497635</v>
      </c>
    </row>
    <row r="1658" spans="1:3" x14ac:dyDescent="0.25">
      <c r="A1658" s="82" t="s">
        <v>6992</v>
      </c>
      <c r="B1658" s="83" t="s">
        <v>298</v>
      </c>
      <c r="C1658" s="102">
        <v>114497635</v>
      </c>
    </row>
    <row r="1659" spans="1:3" x14ac:dyDescent="0.25">
      <c r="A1659" s="82" t="s">
        <v>6993</v>
      </c>
      <c r="B1659" s="83" t="s">
        <v>298</v>
      </c>
      <c r="C1659" s="102">
        <v>114497635</v>
      </c>
    </row>
    <row r="1660" spans="1:3" x14ac:dyDescent="0.25">
      <c r="A1660" s="82" t="s">
        <v>6994</v>
      </c>
      <c r="B1660" s="83" t="s">
        <v>298</v>
      </c>
      <c r="C1660" s="102">
        <v>114497635</v>
      </c>
    </row>
    <row r="1661" spans="1:3" x14ac:dyDescent="0.25">
      <c r="A1661" s="82" t="s">
        <v>6995</v>
      </c>
      <c r="B1661" s="83" t="s">
        <v>298</v>
      </c>
      <c r="C1661" s="102">
        <v>114497635</v>
      </c>
    </row>
    <row r="1662" spans="1:3" x14ac:dyDescent="0.25">
      <c r="A1662" s="82" t="s">
        <v>6996</v>
      </c>
      <c r="B1662" s="83" t="s">
        <v>298</v>
      </c>
      <c r="C1662" s="102">
        <v>114497635</v>
      </c>
    </row>
    <row r="1663" spans="1:3" x14ac:dyDescent="0.25">
      <c r="A1663" s="82" t="s">
        <v>6997</v>
      </c>
      <c r="B1663" s="83" t="s">
        <v>298</v>
      </c>
      <c r="C1663" s="102">
        <v>114497635</v>
      </c>
    </row>
    <row r="1664" spans="1:3" x14ac:dyDescent="0.25">
      <c r="A1664" s="82" t="s">
        <v>6998</v>
      </c>
      <c r="B1664" s="83" t="s">
        <v>298</v>
      </c>
      <c r="C1664" s="102">
        <v>114497635</v>
      </c>
    </row>
    <row r="1665" spans="1:3" x14ac:dyDescent="0.25">
      <c r="A1665" s="82" t="s">
        <v>4709</v>
      </c>
      <c r="B1665" s="83" t="s">
        <v>239</v>
      </c>
      <c r="C1665" s="102">
        <v>178000000</v>
      </c>
    </row>
    <row r="1666" spans="1:3" x14ac:dyDescent="0.25">
      <c r="A1666" s="82" t="s">
        <v>3966</v>
      </c>
      <c r="B1666" s="83" t="s">
        <v>239</v>
      </c>
      <c r="C1666" s="102">
        <v>81106677</v>
      </c>
    </row>
    <row r="1667" spans="1:3" x14ac:dyDescent="0.25">
      <c r="A1667" s="82" t="s">
        <v>4064</v>
      </c>
      <c r="B1667" s="83" t="s">
        <v>239</v>
      </c>
      <c r="C1667" s="102">
        <v>98000000</v>
      </c>
    </row>
    <row r="1668" spans="1:3" x14ac:dyDescent="0.25">
      <c r="A1668" s="82" t="s">
        <v>3976</v>
      </c>
      <c r="B1668" s="83" t="s">
        <v>239</v>
      </c>
      <c r="C1668" s="102">
        <v>80000000</v>
      </c>
    </row>
    <row r="1669" spans="1:3" x14ac:dyDescent="0.25">
      <c r="A1669" s="82" t="s">
        <v>7713</v>
      </c>
      <c r="B1669" s="83" t="s">
        <v>239</v>
      </c>
      <c r="C1669" s="102">
        <v>48562180.240000002</v>
      </c>
    </row>
    <row r="1670" spans="1:3" x14ac:dyDescent="0.25">
      <c r="A1670" s="82" t="s">
        <v>4710</v>
      </c>
      <c r="B1670" s="83" t="s">
        <v>296</v>
      </c>
      <c r="C1670" s="102">
        <v>37265000000</v>
      </c>
    </row>
    <row r="1671" spans="1:3" x14ac:dyDescent="0.25">
      <c r="A1671" s="82" t="s">
        <v>6047</v>
      </c>
      <c r="B1671" s="83" t="s">
        <v>296</v>
      </c>
      <c r="C1671" s="102">
        <v>835200000</v>
      </c>
    </row>
    <row r="1672" spans="1:3" x14ac:dyDescent="0.25">
      <c r="A1672" s="82" t="s">
        <v>4711</v>
      </c>
      <c r="B1672" s="83" t="s">
        <v>239</v>
      </c>
      <c r="C1672" s="102">
        <v>69574472</v>
      </c>
    </row>
    <row r="1673" spans="1:3" x14ac:dyDescent="0.25">
      <c r="A1673" s="82" t="s">
        <v>4280</v>
      </c>
      <c r="B1673" s="83" t="s">
        <v>296</v>
      </c>
      <c r="C1673" s="102">
        <v>7950755692.5500002</v>
      </c>
    </row>
    <row r="1674" spans="1:3" x14ac:dyDescent="0.25">
      <c r="A1674" s="82" t="s">
        <v>4951</v>
      </c>
      <c r="B1674" s="83" t="s">
        <v>4334</v>
      </c>
      <c r="C1674" s="102">
        <v>64204170</v>
      </c>
    </row>
    <row r="1675" spans="1:3" x14ac:dyDescent="0.25">
      <c r="A1675" s="82" t="s">
        <v>5653</v>
      </c>
      <c r="B1675" s="83" t="s">
        <v>4334</v>
      </c>
      <c r="C1675" s="102">
        <v>113250000</v>
      </c>
    </row>
    <row r="1676" spans="1:3" x14ac:dyDescent="0.25">
      <c r="A1676" s="82" t="s">
        <v>7097</v>
      </c>
      <c r="B1676" s="83" t="s">
        <v>296</v>
      </c>
      <c r="C1676" s="102">
        <v>2160279748.54</v>
      </c>
    </row>
    <row r="1677" spans="1:3" x14ac:dyDescent="0.25">
      <c r="A1677" s="82" t="s">
        <v>7098</v>
      </c>
      <c r="B1677" s="83" t="s">
        <v>296</v>
      </c>
      <c r="C1677" s="102">
        <v>1124697938.6800001</v>
      </c>
    </row>
    <row r="1678" spans="1:3" x14ac:dyDescent="0.25">
      <c r="A1678" s="82" t="s">
        <v>7099</v>
      </c>
      <c r="B1678" s="83" t="s">
        <v>296</v>
      </c>
      <c r="C1678" s="102">
        <v>214302303.40000001</v>
      </c>
    </row>
    <row r="1679" spans="1:3" x14ac:dyDescent="0.25">
      <c r="A1679" s="82" t="s">
        <v>7100</v>
      </c>
      <c r="B1679" s="83" t="s">
        <v>296</v>
      </c>
      <c r="C1679" s="102">
        <v>800000000</v>
      </c>
    </row>
    <row r="1680" spans="1:3" x14ac:dyDescent="0.25">
      <c r="A1680" s="82" t="s">
        <v>4927</v>
      </c>
      <c r="B1680" s="83" t="s">
        <v>239</v>
      </c>
      <c r="C1680" s="102">
        <v>20992542.739999998</v>
      </c>
    </row>
    <row r="1681" spans="1:3" x14ac:dyDescent="0.25">
      <c r="A1681" s="82" t="s">
        <v>4712</v>
      </c>
      <c r="B1681" s="83" t="s">
        <v>4334</v>
      </c>
      <c r="C1681" s="102">
        <v>147677540</v>
      </c>
    </row>
    <row r="1682" spans="1:3" x14ac:dyDescent="0.25">
      <c r="A1682" s="82" t="s">
        <v>4922</v>
      </c>
      <c r="B1682" s="83" t="s">
        <v>239</v>
      </c>
      <c r="C1682" s="102">
        <v>63507750.25</v>
      </c>
    </row>
    <row r="1683" spans="1:3" x14ac:dyDescent="0.25">
      <c r="A1683" s="82" t="s">
        <v>4932</v>
      </c>
      <c r="B1683" s="83" t="s">
        <v>239</v>
      </c>
      <c r="C1683" s="102">
        <v>21300785.280000001</v>
      </c>
    </row>
    <row r="1684" spans="1:3" x14ac:dyDescent="0.25">
      <c r="A1684" s="82" t="s">
        <v>5764</v>
      </c>
      <c r="B1684" s="83" t="s">
        <v>239</v>
      </c>
      <c r="C1684" s="102">
        <v>8692483.7200000007</v>
      </c>
    </row>
    <row r="1685" spans="1:3" x14ac:dyDescent="0.25">
      <c r="A1685" s="82" t="s">
        <v>5421</v>
      </c>
      <c r="B1685" s="83" t="s">
        <v>4334</v>
      </c>
      <c r="C1685" s="102">
        <v>343321932.19999999</v>
      </c>
    </row>
    <row r="1686" spans="1:3" x14ac:dyDescent="0.25">
      <c r="A1686" s="82" t="s">
        <v>4143</v>
      </c>
      <c r="B1686" s="83" t="s">
        <v>296</v>
      </c>
      <c r="C1686" s="102">
        <v>6953272358.5100002</v>
      </c>
    </row>
    <row r="1687" spans="1:3" x14ac:dyDescent="0.25">
      <c r="A1687" s="82" t="s">
        <v>4144</v>
      </c>
      <c r="B1687" s="83" t="s">
        <v>296</v>
      </c>
      <c r="C1687" s="102">
        <v>246654986.21000001</v>
      </c>
    </row>
    <row r="1688" spans="1:3" x14ac:dyDescent="0.25">
      <c r="A1688" s="82" t="s">
        <v>6332</v>
      </c>
      <c r="B1688" s="83" t="s">
        <v>4334</v>
      </c>
      <c r="C1688" s="102">
        <v>78000000</v>
      </c>
    </row>
    <row r="1689" spans="1:3" x14ac:dyDescent="0.25">
      <c r="A1689" s="82" t="s">
        <v>5228</v>
      </c>
      <c r="B1689" s="83" t="s">
        <v>4334</v>
      </c>
      <c r="C1689" s="102">
        <v>466600000</v>
      </c>
    </row>
    <row r="1690" spans="1:3" x14ac:dyDescent="0.25">
      <c r="A1690" s="82" t="s">
        <v>5402</v>
      </c>
      <c r="B1690" s="83" t="s">
        <v>4334</v>
      </c>
      <c r="C1690" s="102">
        <v>333800000</v>
      </c>
    </row>
    <row r="1691" spans="1:3" x14ac:dyDescent="0.25">
      <c r="A1691" s="82" t="s">
        <v>4145</v>
      </c>
      <c r="B1691" s="83" t="s">
        <v>353</v>
      </c>
      <c r="C1691" s="102">
        <v>13606188.34</v>
      </c>
    </row>
    <row r="1692" spans="1:3" x14ac:dyDescent="0.25">
      <c r="A1692" s="82" t="s">
        <v>4146</v>
      </c>
      <c r="B1692" s="83" t="s">
        <v>298</v>
      </c>
      <c r="C1692" s="102">
        <v>2903809987.8499999</v>
      </c>
    </row>
    <row r="1693" spans="1:3" x14ac:dyDescent="0.25">
      <c r="A1693" s="82" t="s">
        <v>7851</v>
      </c>
      <c r="B1693" s="83" t="s">
        <v>298</v>
      </c>
      <c r="C1693" s="102">
        <v>7800000000</v>
      </c>
    </row>
    <row r="1694" spans="1:3" x14ac:dyDescent="0.25">
      <c r="A1694" s="82" t="s">
        <v>6446</v>
      </c>
      <c r="B1694" s="83" t="s">
        <v>298</v>
      </c>
      <c r="C1694" s="102">
        <v>4478114350</v>
      </c>
    </row>
    <row r="1695" spans="1:3" x14ac:dyDescent="0.25">
      <c r="A1695" s="82" t="s">
        <v>3520</v>
      </c>
      <c r="B1695" s="83" t="s">
        <v>298</v>
      </c>
      <c r="C1695" s="102">
        <v>26257361131</v>
      </c>
    </row>
    <row r="1696" spans="1:3" x14ac:dyDescent="0.25">
      <c r="A1696" s="82" t="s">
        <v>5049</v>
      </c>
      <c r="B1696" s="83" t="s">
        <v>298</v>
      </c>
      <c r="C1696" s="102">
        <v>2000002520.4000001</v>
      </c>
    </row>
    <row r="1697" spans="1:3" x14ac:dyDescent="0.25">
      <c r="A1697" s="82" t="s">
        <v>5798</v>
      </c>
      <c r="B1697" s="83" t="s">
        <v>298</v>
      </c>
      <c r="C1697" s="102">
        <v>19011128800</v>
      </c>
    </row>
    <row r="1698" spans="1:3" x14ac:dyDescent="0.25">
      <c r="A1698" s="82" t="s">
        <v>6048</v>
      </c>
      <c r="B1698" s="83" t="s">
        <v>296</v>
      </c>
      <c r="C1698" s="102">
        <v>100000000</v>
      </c>
    </row>
    <row r="1699" spans="1:3" x14ac:dyDescent="0.25">
      <c r="A1699" s="82" t="s">
        <v>5429</v>
      </c>
      <c r="B1699" s="83" t="s">
        <v>296</v>
      </c>
      <c r="C1699" s="102">
        <v>1654088820.55</v>
      </c>
    </row>
    <row r="1700" spans="1:3" x14ac:dyDescent="0.25">
      <c r="A1700" s="82" t="s">
        <v>5430</v>
      </c>
      <c r="B1700" s="83" t="s">
        <v>296</v>
      </c>
      <c r="C1700" s="102">
        <v>433815121.49000001</v>
      </c>
    </row>
    <row r="1701" spans="1:3" x14ac:dyDescent="0.25">
      <c r="A1701" s="82" t="s">
        <v>4977</v>
      </c>
      <c r="B1701" s="83" t="s">
        <v>296</v>
      </c>
      <c r="C1701" s="102">
        <v>2497971776.46</v>
      </c>
    </row>
    <row r="1702" spans="1:3" x14ac:dyDescent="0.25">
      <c r="A1702" s="82" t="s">
        <v>5431</v>
      </c>
      <c r="B1702" s="83" t="s">
        <v>4334</v>
      </c>
      <c r="C1702" s="102">
        <v>650000000</v>
      </c>
    </row>
    <row r="1703" spans="1:3" x14ac:dyDescent="0.25">
      <c r="A1703" s="82" t="s">
        <v>6842</v>
      </c>
      <c r="B1703" s="83" t="s">
        <v>4334</v>
      </c>
      <c r="C1703" s="102">
        <v>245500000</v>
      </c>
    </row>
    <row r="1704" spans="1:3" x14ac:dyDescent="0.25">
      <c r="A1704" s="82" t="s">
        <v>7065</v>
      </c>
      <c r="B1704" s="83" t="s">
        <v>4334</v>
      </c>
      <c r="C1704" s="102">
        <v>108412263.17</v>
      </c>
    </row>
    <row r="1705" spans="1:3" x14ac:dyDescent="0.25">
      <c r="A1705" s="82" t="s">
        <v>4952</v>
      </c>
      <c r="B1705" s="83" t="s">
        <v>239</v>
      </c>
      <c r="C1705" s="102">
        <v>132352941.2</v>
      </c>
    </row>
    <row r="1706" spans="1:3" x14ac:dyDescent="0.25">
      <c r="A1706" s="82" t="s">
        <v>5143</v>
      </c>
      <c r="B1706" s="83" t="s">
        <v>239</v>
      </c>
      <c r="C1706" s="102">
        <v>132352941.2</v>
      </c>
    </row>
    <row r="1707" spans="1:3" x14ac:dyDescent="0.25">
      <c r="A1707" s="82" t="s">
        <v>5020</v>
      </c>
      <c r="B1707" s="83" t="s">
        <v>296</v>
      </c>
      <c r="C1707" s="102">
        <v>145913678.59999999</v>
      </c>
    </row>
    <row r="1708" spans="1:3" x14ac:dyDescent="0.25">
      <c r="A1708" s="82" t="s">
        <v>6049</v>
      </c>
      <c r="B1708" s="83" t="s">
        <v>4334</v>
      </c>
      <c r="C1708" s="102">
        <v>65513475.07</v>
      </c>
    </row>
    <row r="1709" spans="1:3" x14ac:dyDescent="0.25">
      <c r="A1709" s="82" t="s">
        <v>6050</v>
      </c>
      <c r="B1709" s="83" t="s">
        <v>4334</v>
      </c>
      <c r="C1709" s="102">
        <v>66500000</v>
      </c>
    </row>
    <row r="1710" spans="1:3" x14ac:dyDescent="0.25">
      <c r="A1710" s="82" t="s">
        <v>6051</v>
      </c>
      <c r="B1710" s="83" t="s">
        <v>4334</v>
      </c>
      <c r="C1710" s="102">
        <v>2600000</v>
      </c>
    </row>
    <row r="1711" spans="1:3" x14ac:dyDescent="0.25">
      <c r="A1711" s="82" t="s">
        <v>6052</v>
      </c>
      <c r="B1711" s="83" t="s">
        <v>4334</v>
      </c>
      <c r="C1711" s="102">
        <v>4000000</v>
      </c>
    </row>
    <row r="1712" spans="1:3" x14ac:dyDescent="0.25">
      <c r="A1712" s="82" t="s">
        <v>6053</v>
      </c>
      <c r="B1712" s="83" t="s">
        <v>4334</v>
      </c>
      <c r="C1712" s="102">
        <v>110000000</v>
      </c>
    </row>
    <row r="1713" spans="1:3" x14ac:dyDescent="0.25">
      <c r="A1713" s="82" t="s">
        <v>6054</v>
      </c>
      <c r="B1713" s="83" t="s">
        <v>4334</v>
      </c>
      <c r="C1713" s="102">
        <v>91500543.310000002</v>
      </c>
    </row>
    <row r="1714" spans="1:3" x14ac:dyDescent="0.25">
      <c r="A1714" s="82" t="s">
        <v>4147</v>
      </c>
      <c r="B1714" s="83" t="s">
        <v>353</v>
      </c>
      <c r="C1714" s="102">
        <v>16720852.449999999</v>
      </c>
    </row>
    <row r="1715" spans="1:3" x14ac:dyDescent="0.25">
      <c r="A1715" s="82" t="s">
        <v>5737</v>
      </c>
      <c r="B1715" s="83" t="s">
        <v>239</v>
      </c>
      <c r="C1715" s="102">
        <v>294193661.20999998</v>
      </c>
    </row>
    <row r="1716" spans="1:3" x14ac:dyDescent="0.25">
      <c r="A1716" s="82" t="s">
        <v>4953</v>
      </c>
      <c r="B1716" s="83" t="s">
        <v>563</v>
      </c>
      <c r="C1716" s="102">
        <v>140639580.71000001</v>
      </c>
    </row>
    <row r="1717" spans="1:3" x14ac:dyDescent="0.25">
      <c r="A1717" s="82" t="s">
        <v>4954</v>
      </c>
      <c r="B1717" s="83" t="s">
        <v>563</v>
      </c>
      <c r="C1717" s="102">
        <v>123423845.16</v>
      </c>
    </row>
    <row r="1718" spans="1:3" x14ac:dyDescent="0.25">
      <c r="A1718" s="82" t="s">
        <v>4955</v>
      </c>
      <c r="B1718" s="83" t="s">
        <v>563</v>
      </c>
      <c r="C1718" s="102">
        <v>388888689.49000001</v>
      </c>
    </row>
    <row r="1719" spans="1:3" x14ac:dyDescent="0.25">
      <c r="A1719" s="82" t="s">
        <v>4956</v>
      </c>
      <c r="B1719" s="83" t="s">
        <v>563</v>
      </c>
      <c r="C1719" s="102">
        <v>425000000</v>
      </c>
    </row>
    <row r="1720" spans="1:3" x14ac:dyDescent="0.25">
      <c r="A1720" s="82" t="s">
        <v>6055</v>
      </c>
      <c r="B1720" s="83" t="s">
        <v>4334</v>
      </c>
      <c r="C1720" s="102">
        <v>114970964.89</v>
      </c>
    </row>
    <row r="1721" spans="1:3" x14ac:dyDescent="0.25">
      <c r="A1721" s="82" t="s">
        <v>5217</v>
      </c>
      <c r="B1721" s="83" t="s">
        <v>563</v>
      </c>
      <c r="C1721" s="102">
        <v>20000000</v>
      </c>
    </row>
    <row r="1722" spans="1:3" x14ac:dyDescent="0.25">
      <c r="A1722" s="82" t="s">
        <v>5341</v>
      </c>
      <c r="B1722" s="83" t="s">
        <v>563</v>
      </c>
      <c r="C1722" s="102">
        <v>73521416.510000005</v>
      </c>
    </row>
    <row r="1723" spans="1:3" x14ac:dyDescent="0.25">
      <c r="A1723" s="82" t="s">
        <v>6056</v>
      </c>
      <c r="B1723" s="83" t="s">
        <v>4334</v>
      </c>
      <c r="C1723" s="102">
        <v>59109550.909999996</v>
      </c>
    </row>
    <row r="1724" spans="1:3" x14ac:dyDescent="0.25">
      <c r="A1724" s="82" t="s">
        <v>5207</v>
      </c>
      <c r="B1724" s="83" t="s">
        <v>563</v>
      </c>
      <c r="C1724" s="102">
        <v>2807467519.3400002</v>
      </c>
    </row>
    <row r="1725" spans="1:3" x14ac:dyDescent="0.25">
      <c r="A1725" s="82" t="s">
        <v>4148</v>
      </c>
      <c r="B1725" s="83" t="s">
        <v>296</v>
      </c>
      <c r="C1725" s="102">
        <v>2517153398.6999998</v>
      </c>
    </row>
    <row r="1726" spans="1:3" x14ac:dyDescent="0.25">
      <c r="A1726" s="82" t="s">
        <v>4149</v>
      </c>
      <c r="B1726" s="83" t="s">
        <v>296</v>
      </c>
      <c r="C1726" s="102">
        <v>1059551465.02</v>
      </c>
    </row>
    <row r="1727" spans="1:3" x14ac:dyDescent="0.25">
      <c r="A1727" s="82" t="s">
        <v>6057</v>
      </c>
      <c r="B1727" s="83" t="s">
        <v>4334</v>
      </c>
      <c r="C1727" s="102">
        <v>42231037.969999999</v>
      </c>
    </row>
    <row r="1728" spans="1:3" x14ac:dyDescent="0.25">
      <c r="A1728" s="82" t="s">
        <v>6058</v>
      </c>
      <c r="B1728" s="83" t="s">
        <v>4334</v>
      </c>
      <c r="C1728" s="102">
        <v>19965000</v>
      </c>
    </row>
    <row r="1729" spans="1:3" x14ac:dyDescent="0.25">
      <c r="A1729" s="82" t="s">
        <v>6059</v>
      </c>
      <c r="B1729" s="83" t="s">
        <v>4334</v>
      </c>
      <c r="C1729" s="102">
        <v>129994000</v>
      </c>
    </row>
    <row r="1730" spans="1:3" x14ac:dyDescent="0.25">
      <c r="A1730" s="82" t="s">
        <v>6060</v>
      </c>
      <c r="B1730" s="83" t="s">
        <v>4334</v>
      </c>
      <c r="C1730" s="102">
        <v>99401369.019999996</v>
      </c>
    </row>
    <row r="1731" spans="1:3" x14ac:dyDescent="0.25">
      <c r="A1731" s="82" t="s">
        <v>6061</v>
      </c>
      <c r="B1731" s="83" t="s">
        <v>4334</v>
      </c>
      <c r="C1731" s="102">
        <v>21013590.809999999</v>
      </c>
    </row>
    <row r="1732" spans="1:3" x14ac:dyDescent="0.25">
      <c r="A1732" s="82" t="s">
        <v>6062</v>
      </c>
      <c r="B1732" s="83" t="s">
        <v>4334</v>
      </c>
      <c r="C1732" s="102">
        <v>42939409.770000003</v>
      </c>
    </row>
    <row r="1733" spans="1:3" x14ac:dyDescent="0.25">
      <c r="A1733" s="82" t="s">
        <v>6063</v>
      </c>
      <c r="B1733" s="83" t="s">
        <v>4334</v>
      </c>
      <c r="C1733" s="102">
        <v>90074111.849999994</v>
      </c>
    </row>
    <row r="1734" spans="1:3" x14ac:dyDescent="0.25">
      <c r="A1734" s="82" t="s">
        <v>5008</v>
      </c>
      <c r="B1734" s="83" t="s">
        <v>563</v>
      </c>
      <c r="C1734" s="102">
        <v>31681904.57</v>
      </c>
    </row>
    <row r="1735" spans="1:3" x14ac:dyDescent="0.25">
      <c r="A1735" s="82" t="s">
        <v>7871</v>
      </c>
      <c r="B1735" s="83" t="s">
        <v>563</v>
      </c>
      <c r="C1735" s="102">
        <v>3602963541.6999998</v>
      </c>
    </row>
    <row r="1736" spans="1:3" x14ac:dyDescent="0.25">
      <c r="A1736" s="82" t="s">
        <v>4150</v>
      </c>
      <c r="B1736" s="83" t="s">
        <v>296</v>
      </c>
      <c r="C1736" s="102">
        <v>900000000</v>
      </c>
    </row>
    <row r="1737" spans="1:3" x14ac:dyDescent="0.25">
      <c r="A1737" s="82" t="s">
        <v>8186</v>
      </c>
      <c r="B1737" s="83" t="s">
        <v>296</v>
      </c>
      <c r="C1737" s="102">
        <v>1626564873.9100001</v>
      </c>
    </row>
    <row r="1738" spans="1:3" x14ac:dyDescent="0.25">
      <c r="A1738" s="82" t="s">
        <v>4151</v>
      </c>
      <c r="B1738" s="83" t="s">
        <v>296</v>
      </c>
      <c r="C1738" s="102">
        <v>2158939370</v>
      </c>
    </row>
    <row r="1739" spans="1:3" x14ac:dyDescent="0.25">
      <c r="A1739" s="82" t="s">
        <v>4152</v>
      </c>
      <c r="B1739" s="83" t="s">
        <v>239</v>
      </c>
      <c r="C1739" s="102">
        <v>545500000</v>
      </c>
    </row>
    <row r="1740" spans="1:3" x14ac:dyDescent="0.25">
      <c r="A1740" s="82" t="s">
        <v>7045</v>
      </c>
      <c r="B1740" s="83" t="s">
        <v>4334</v>
      </c>
      <c r="C1740" s="102">
        <v>19066098.809999999</v>
      </c>
    </row>
    <row r="1741" spans="1:3" x14ac:dyDescent="0.25">
      <c r="A1741" s="82" t="s">
        <v>7046</v>
      </c>
      <c r="B1741" s="83" t="s">
        <v>4334</v>
      </c>
      <c r="C1741" s="102">
        <v>35802005.670000002</v>
      </c>
    </row>
    <row r="1742" spans="1:3" x14ac:dyDescent="0.25">
      <c r="A1742" s="82" t="s">
        <v>6064</v>
      </c>
      <c r="B1742" s="83" t="s">
        <v>4334</v>
      </c>
      <c r="C1742" s="102">
        <v>11930000</v>
      </c>
    </row>
    <row r="1743" spans="1:3" x14ac:dyDescent="0.25">
      <c r="A1743" s="82" t="s">
        <v>6065</v>
      </c>
      <c r="B1743" s="83" t="s">
        <v>4334</v>
      </c>
      <c r="C1743" s="102">
        <v>5745000</v>
      </c>
    </row>
    <row r="1744" spans="1:3" x14ac:dyDescent="0.25">
      <c r="A1744" s="82" t="s">
        <v>6066</v>
      </c>
      <c r="B1744" s="83" t="s">
        <v>4334</v>
      </c>
      <c r="C1744" s="102">
        <v>8945000</v>
      </c>
    </row>
    <row r="1745" spans="1:3" x14ac:dyDescent="0.25">
      <c r="A1745" s="82" t="s">
        <v>6067</v>
      </c>
      <c r="B1745" s="83" t="s">
        <v>4334</v>
      </c>
      <c r="C1745" s="102">
        <v>44500000</v>
      </c>
    </row>
    <row r="1746" spans="1:3" x14ac:dyDescent="0.25">
      <c r="A1746" s="82" t="s">
        <v>4153</v>
      </c>
      <c r="B1746" s="83" t="s">
        <v>296</v>
      </c>
      <c r="C1746" s="102">
        <v>9211630000</v>
      </c>
    </row>
    <row r="1747" spans="1:3" x14ac:dyDescent="0.25">
      <c r="A1747" s="82" t="s">
        <v>6068</v>
      </c>
      <c r="B1747" s="83" t="s">
        <v>4334</v>
      </c>
      <c r="C1747" s="102">
        <v>1582500000</v>
      </c>
    </row>
    <row r="1748" spans="1:3" x14ac:dyDescent="0.25">
      <c r="A1748" s="82" t="s">
        <v>6681</v>
      </c>
      <c r="B1748" s="83" t="s">
        <v>4334</v>
      </c>
      <c r="C1748" s="102">
        <v>165000000</v>
      </c>
    </row>
    <row r="1749" spans="1:3" x14ac:dyDescent="0.25">
      <c r="A1749" s="82" t="s">
        <v>6069</v>
      </c>
      <c r="B1749" s="83" t="s">
        <v>4334</v>
      </c>
      <c r="C1749" s="102">
        <v>1885000000</v>
      </c>
    </row>
    <row r="1750" spans="1:3" x14ac:dyDescent="0.25">
      <c r="A1750" s="82" t="s">
        <v>8181</v>
      </c>
      <c r="B1750" s="83" t="s">
        <v>4334</v>
      </c>
      <c r="C1750" s="102">
        <v>195618479.94</v>
      </c>
    </row>
    <row r="1751" spans="1:3" x14ac:dyDescent="0.25">
      <c r="A1751" s="82" t="s">
        <v>6070</v>
      </c>
      <c r="B1751" s="83" t="s">
        <v>4334</v>
      </c>
      <c r="C1751" s="102">
        <v>20093020</v>
      </c>
    </row>
    <row r="1752" spans="1:3" x14ac:dyDescent="0.25">
      <c r="A1752" s="82" t="s">
        <v>6654</v>
      </c>
      <c r="B1752" s="83" t="s">
        <v>4334</v>
      </c>
      <c r="C1752" s="102">
        <v>19250628.879999999</v>
      </c>
    </row>
    <row r="1753" spans="1:3" x14ac:dyDescent="0.25">
      <c r="A1753" s="82" t="s">
        <v>6071</v>
      </c>
      <c r="B1753" s="83" t="s">
        <v>4334</v>
      </c>
      <c r="C1753" s="102">
        <v>4585925.8899999997</v>
      </c>
    </row>
    <row r="1754" spans="1:3" x14ac:dyDescent="0.25">
      <c r="A1754" s="82" t="s">
        <v>6696</v>
      </c>
      <c r="B1754" s="83" t="s">
        <v>4334</v>
      </c>
      <c r="C1754" s="102">
        <v>3695268.11</v>
      </c>
    </row>
    <row r="1755" spans="1:3" x14ac:dyDescent="0.25">
      <c r="A1755" s="82" t="s">
        <v>6072</v>
      </c>
      <c r="B1755" s="83" t="s">
        <v>4334</v>
      </c>
      <c r="C1755" s="102">
        <v>21860465.5</v>
      </c>
    </row>
    <row r="1756" spans="1:3" x14ac:dyDescent="0.25">
      <c r="A1756" s="82" t="s">
        <v>6666</v>
      </c>
      <c r="B1756" s="83" t="s">
        <v>4334</v>
      </c>
      <c r="C1756" s="102">
        <v>15877944.09</v>
      </c>
    </row>
    <row r="1757" spans="1:3" x14ac:dyDescent="0.25">
      <c r="A1757" s="82" t="s">
        <v>6073</v>
      </c>
      <c r="B1757" s="83" t="s">
        <v>4334</v>
      </c>
      <c r="C1757" s="102">
        <v>26600000.18</v>
      </c>
    </row>
    <row r="1758" spans="1:3" x14ac:dyDescent="0.25">
      <c r="A1758" s="82" t="s">
        <v>6624</v>
      </c>
      <c r="B1758" s="83" t="s">
        <v>4334</v>
      </c>
      <c r="C1758" s="102">
        <v>18211994.559999999</v>
      </c>
    </row>
    <row r="1759" spans="1:3" x14ac:dyDescent="0.25">
      <c r="A1759" s="82" t="s">
        <v>6074</v>
      </c>
      <c r="B1759" s="83" t="s">
        <v>4334</v>
      </c>
      <c r="C1759" s="102">
        <v>3119400.8</v>
      </c>
    </row>
    <row r="1760" spans="1:3" x14ac:dyDescent="0.25">
      <c r="A1760" s="82" t="s">
        <v>6075</v>
      </c>
      <c r="B1760" s="83" t="s">
        <v>4334</v>
      </c>
      <c r="C1760" s="102">
        <v>37052220</v>
      </c>
    </row>
    <row r="1761" spans="1:3" x14ac:dyDescent="0.25">
      <c r="A1761" s="82" t="s">
        <v>5208</v>
      </c>
      <c r="B1761" s="83" t="s">
        <v>296</v>
      </c>
      <c r="C1761" s="102">
        <v>900000000</v>
      </c>
    </row>
    <row r="1762" spans="1:3" x14ac:dyDescent="0.25">
      <c r="A1762" s="82" t="s">
        <v>5443</v>
      </c>
      <c r="B1762" s="83" t="s">
        <v>4334</v>
      </c>
      <c r="C1762" s="102">
        <v>7509000.8499999996</v>
      </c>
    </row>
    <row r="1763" spans="1:3" x14ac:dyDescent="0.25">
      <c r="A1763" s="82" t="s">
        <v>4154</v>
      </c>
      <c r="B1763" s="83" t="s">
        <v>296</v>
      </c>
      <c r="C1763" s="102">
        <v>3585800000</v>
      </c>
    </row>
    <row r="1764" spans="1:3" x14ac:dyDescent="0.25">
      <c r="A1764" s="82" t="s">
        <v>6076</v>
      </c>
      <c r="B1764" s="83" t="s">
        <v>4334</v>
      </c>
      <c r="C1764" s="102">
        <v>45388888.850000001</v>
      </c>
    </row>
    <row r="1765" spans="1:3" x14ac:dyDescent="0.25">
      <c r="A1765" s="82" t="s">
        <v>6077</v>
      </c>
      <c r="B1765" s="83" t="s">
        <v>4334</v>
      </c>
      <c r="C1765" s="102">
        <v>1070000000</v>
      </c>
    </row>
    <row r="1766" spans="1:3" x14ac:dyDescent="0.25">
      <c r="A1766" s="82" t="s">
        <v>6078</v>
      </c>
      <c r="B1766" s="83" t="s">
        <v>4334</v>
      </c>
      <c r="C1766" s="102">
        <v>6000000</v>
      </c>
    </row>
    <row r="1767" spans="1:3" x14ac:dyDescent="0.25">
      <c r="A1767" s="82" t="s">
        <v>6079</v>
      </c>
      <c r="B1767" s="83" t="s">
        <v>4334</v>
      </c>
      <c r="C1767" s="102">
        <v>6292793.5899999999</v>
      </c>
    </row>
    <row r="1768" spans="1:3" x14ac:dyDescent="0.25">
      <c r="A1768" s="82" t="s">
        <v>6080</v>
      </c>
      <c r="B1768" s="83" t="s">
        <v>4334</v>
      </c>
      <c r="C1768" s="102">
        <v>52464983.609999999</v>
      </c>
    </row>
    <row r="1769" spans="1:3" x14ac:dyDescent="0.25">
      <c r="A1769" s="82" t="s">
        <v>7066</v>
      </c>
      <c r="B1769" s="83" t="s">
        <v>296</v>
      </c>
      <c r="C1769" s="102">
        <v>15457265816.040001</v>
      </c>
    </row>
    <row r="1770" spans="1:3" x14ac:dyDescent="0.25">
      <c r="A1770" s="82" t="s">
        <v>6081</v>
      </c>
      <c r="B1770" s="83" t="s">
        <v>4334</v>
      </c>
      <c r="C1770" s="102">
        <v>145500000</v>
      </c>
    </row>
    <row r="1771" spans="1:3" x14ac:dyDescent="0.25">
      <c r="A1771" s="82" t="s">
        <v>6082</v>
      </c>
      <c r="B1771" s="83" t="s">
        <v>4334</v>
      </c>
      <c r="C1771" s="102">
        <v>57936072.880000003</v>
      </c>
    </row>
    <row r="1772" spans="1:3" x14ac:dyDescent="0.25">
      <c r="A1772" s="82" t="s">
        <v>7832</v>
      </c>
      <c r="B1772" s="83" t="s">
        <v>4334</v>
      </c>
      <c r="C1772" s="102">
        <v>51385489.68</v>
      </c>
    </row>
    <row r="1773" spans="1:3" x14ac:dyDescent="0.25">
      <c r="A1773" s="82" t="s">
        <v>4155</v>
      </c>
      <c r="B1773" s="83" t="s">
        <v>296</v>
      </c>
      <c r="C1773" s="102">
        <v>1403486140.5999999</v>
      </c>
    </row>
    <row r="1774" spans="1:3" x14ac:dyDescent="0.25">
      <c r="A1774" s="82" t="s">
        <v>4156</v>
      </c>
      <c r="B1774" s="83" t="s">
        <v>296</v>
      </c>
      <c r="C1774" s="102">
        <v>5952000000</v>
      </c>
    </row>
    <row r="1775" spans="1:3" x14ac:dyDescent="0.25">
      <c r="A1775" s="82" t="s">
        <v>4519</v>
      </c>
      <c r="B1775" s="83" t="s">
        <v>296</v>
      </c>
      <c r="C1775" s="102">
        <v>1701415324.6900001</v>
      </c>
    </row>
    <row r="1776" spans="1:3" x14ac:dyDescent="0.25">
      <c r="A1776" s="82" t="s">
        <v>4157</v>
      </c>
      <c r="B1776" s="83" t="s">
        <v>296</v>
      </c>
      <c r="C1776" s="102">
        <v>1750542705.77</v>
      </c>
    </row>
    <row r="1777" spans="1:3" x14ac:dyDescent="0.25">
      <c r="A1777" s="82" t="s">
        <v>6083</v>
      </c>
      <c r="B1777" s="83" t="s">
        <v>4334</v>
      </c>
      <c r="C1777" s="102">
        <v>50000000</v>
      </c>
    </row>
    <row r="1778" spans="1:3" x14ac:dyDescent="0.25">
      <c r="A1778" s="82" t="s">
        <v>6786</v>
      </c>
      <c r="B1778" s="83" t="s">
        <v>4334</v>
      </c>
      <c r="C1778" s="102">
        <v>50000000</v>
      </c>
    </row>
    <row r="1779" spans="1:3" x14ac:dyDescent="0.25">
      <c r="A1779" s="82" t="s">
        <v>5702</v>
      </c>
      <c r="B1779" s="83" t="s">
        <v>4334</v>
      </c>
      <c r="C1779" s="102">
        <v>214006598.40000001</v>
      </c>
    </row>
    <row r="1780" spans="1:3" x14ac:dyDescent="0.25">
      <c r="A1780" s="82" t="s">
        <v>6084</v>
      </c>
      <c r="B1780" s="83" t="s">
        <v>4334</v>
      </c>
      <c r="C1780" s="102">
        <v>20000000</v>
      </c>
    </row>
    <row r="1781" spans="1:3" x14ac:dyDescent="0.25">
      <c r="A1781" s="82" t="s">
        <v>6085</v>
      </c>
      <c r="B1781" s="83" t="s">
        <v>4334</v>
      </c>
      <c r="C1781" s="102">
        <v>258012187.03999999</v>
      </c>
    </row>
    <row r="1782" spans="1:3" x14ac:dyDescent="0.25">
      <c r="A1782" s="82" t="s">
        <v>6086</v>
      </c>
      <c r="B1782" s="83" t="s">
        <v>4334</v>
      </c>
      <c r="C1782" s="102">
        <v>494888562.61000001</v>
      </c>
    </row>
    <row r="1783" spans="1:3" x14ac:dyDescent="0.25">
      <c r="A1783" s="82" t="s">
        <v>4158</v>
      </c>
      <c r="B1783" s="83" t="s">
        <v>296</v>
      </c>
      <c r="C1783" s="102">
        <v>4468743046.6599998</v>
      </c>
    </row>
    <row r="1784" spans="1:3" x14ac:dyDescent="0.25">
      <c r="A1784" s="82" t="s">
        <v>6087</v>
      </c>
      <c r="B1784" s="83" t="s">
        <v>4334</v>
      </c>
      <c r="C1784" s="102">
        <v>90000000</v>
      </c>
    </row>
    <row r="1785" spans="1:3" x14ac:dyDescent="0.25">
      <c r="A1785" s="82" t="s">
        <v>6088</v>
      </c>
      <c r="B1785" s="83" t="s">
        <v>4334</v>
      </c>
      <c r="C1785" s="102">
        <v>219000000</v>
      </c>
    </row>
    <row r="1786" spans="1:3" x14ac:dyDescent="0.25">
      <c r="A1786" s="82" t="s">
        <v>6089</v>
      </c>
      <c r="B1786" s="83" t="s">
        <v>4334</v>
      </c>
      <c r="C1786" s="102">
        <v>30000000</v>
      </c>
    </row>
    <row r="1787" spans="1:3" x14ac:dyDescent="0.25">
      <c r="A1787" s="82" t="s">
        <v>6090</v>
      </c>
      <c r="B1787" s="83" t="s">
        <v>4334</v>
      </c>
      <c r="C1787" s="102">
        <v>73199999.459999993</v>
      </c>
    </row>
    <row r="1788" spans="1:3" x14ac:dyDescent="0.25">
      <c r="A1788" s="82" t="s">
        <v>6759</v>
      </c>
      <c r="B1788" s="83" t="s">
        <v>4334</v>
      </c>
      <c r="C1788" s="102">
        <v>16800000.539999999</v>
      </c>
    </row>
    <row r="1789" spans="1:3" x14ac:dyDescent="0.25">
      <c r="A1789" s="82" t="s">
        <v>6091</v>
      </c>
      <c r="B1789" s="83" t="s">
        <v>4334</v>
      </c>
      <c r="C1789" s="102">
        <v>100000000</v>
      </c>
    </row>
    <row r="1790" spans="1:3" x14ac:dyDescent="0.25">
      <c r="A1790" s="82" t="s">
        <v>6092</v>
      </c>
      <c r="B1790" s="83" t="s">
        <v>4334</v>
      </c>
      <c r="C1790" s="102">
        <v>68522917.129999995</v>
      </c>
    </row>
    <row r="1791" spans="1:3" x14ac:dyDescent="0.25">
      <c r="A1791" s="82" t="s">
        <v>4159</v>
      </c>
      <c r="B1791" s="83" t="s">
        <v>296</v>
      </c>
      <c r="C1791" s="102">
        <v>1157939324.0699999</v>
      </c>
    </row>
    <row r="1792" spans="1:3" x14ac:dyDescent="0.25">
      <c r="A1792" s="82" t="s">
        <v>6764</v>
      </c>
      <c r="B1792" s="83" t="s">
        <v>4334</v>
      </c>
      <c r="C1792" s="102">
        <v>40000000</v>
      </c>
    </row>
    <row r="1793" spans="1:3" x14ac:dyDescent="0.25">
      <c r="A1793" s="82" t="s">
        <v>6093</v>
      </c>
      <c r="B1793" s="83" t="s">
        <v>4334</v>
      </c>
      <c r="C1793" s="102">
        <v>763009493</v>
      </c>
    </row>
    <row r="1794" spans="1:3" x14ac:dyDescent="0.25">
      <c r="A1794" s="82" t="s">
        <v>6094</v>
      </c>
      <c r="B1794" s="83" t="s">
        <v>4334</v>
      </c>
      <c r="C1794" s="102">
        <v>132130544.97</v>
      </c>
    </row>
    <row r="1795" spans="1:3" x14ac:dyDescent="0.25">
      <c r="A1795" s="82" t="s">
        <v>6095</v>
      </c>
      <c r="B1795" s="83" t="s">
        <v>4334</v>
      </c>
      <c r="C1795" s="102">
        <v>43250878</v>
      </c>
    </row>
    <row r="1796" spans="1:3" x14ac:dyDescent="0.25">
      <c r="A1796" s="82" t="s">
        <v>6096</v>
      </c>
      <c r="B1796" s="83" t="s">
        <v>4334</v>
      </c>
      <c r="C1796" s="102">
        <v>270863650.55000001</v>
      </c>
    </row>
    <row r="1797" spans="1:3" x14ac:dyDescent="0.25">
      <c r="A1797" s="82" t="s">
        <v>6097</v>
      </c>
      <c r="B1797" s="83" t="s">
        <v>4334</v>
      </c>
      <c r="C1797" s="102">
        <v>42000000</v>
      </c>
    </row>
    <row r="1798" spans="1:3" x14ac:dyDescent="0.25">
      <c r="A1798" s="82" t="s">
        <v>6098</v>
      </c>
      <c r="B1798" s="83" t="s">
        <v>4334</v>
      </c>
      <c r="C1798" s="102">
        <v>615500000</v>
      </c>
    </row>
    <row r="1799" spans="1:3" x14ac:dyDescent="0.25">
      <c r="A1799" s="82" t="s">
        <v>5422</v>
      </c>
      <c r="B1799" s="83" t="s">
        <v>296</v>
      </c>
      <c r="C1799" s="102">
        <v>348456910.16000003</v>
      </c>
    </row>
    <row r="1800" spans="1:3" x14ac:dyDescent="0.25">
      <c r="A1800" s="82" t="s">
        <v>6099</v>
      </c>
      <c r="B1800" s="83" t="s">
        <v>4334</v>
      </c>
      <c r="C1800" s="102">
        <v>2111275006.97</v>
      </c>
    </row>
    <row r="1801" spans="1:3" x14ac:dyDescent="0.25">
      <c r="A1801" s="82" t="s">
        <v>6675</v>
      </c>
      <c r="B1801" s="83" t="s">
        <v>296</v>
      </c>
      <c r="C1801" s="102">
        <v>74429535.75</v>
      </c>
    </row>
    <row r="1802" spans="1:3" x14ac:dyDescent="0.25">
      <c r="A1802" s="82" t="s">
        <v>6100</v>
      </c>
      <c r="B1802" s="83" t="s">
        <v>4334</v>
      </c>
      <c r="C1802" s="102">
        <v>1375046384.8900001</v>
      </c>
    </row>
    <row r="1803" spans="1:3" x14ac:dyDescent="0.25">
      <c r="A1803" s="82" t="s">
        <v>6705</v>
      </c>
      <c r="B1803" s="83" t="s">
        <v>4334</v>
      </c>
      <c r="C1803" s="102">
        <v>324723591.63999999</v>
      </c>
    </row>
    <row r="1804" spans="1:3" x14ac:dyDescent="0.25">
      <c r="A1804" s="82" t="s">
        <v>6101</v>
      </c>
      <c r="B1804" s="83" t="s">
        <v>4334</v>
      </c>
      <c r="C1804" s="102">
        <v>730204924.89999998</v>
      </c>
    </row>
    <row r="1805" spans="1:3" x14ac:dyDescent="0.25">
      <c r="A1805" s="82" t="s">
        <v>6102</v>
      </c>
      <c r="B1805" s="83" t="s">
        <v>4334</v>
      </c>
      <c r="C1805" s="102">
        <v>80000000</v>
      </c>
    </row>
    <row r="1806" spans="1:3" x14ac:dyDescent="0.25">
      <c r="A1806" s="82" t="s">
        <v>6103</v>
      </c>
      <c r="B1806" s="83" t="s">
        <v>4334</v>
      </c>
      <c r="C1806" s="102">
        <v>157633979.24000001</v>
      </c>
    </row>
    <row r="1807" spans="1:3" x14ac:dyDescent="0.25">
      <c r="A1807" s="82" t="s">
        <v>4160</v>
      </c>
      <c r="B1807" s="83" t="s">
        <v>296</v>
      </c>
      <c r="C1807" s="102">
        <v>349500000</v>
      </c>
    </row>
    <row r="1808" spans="1:3" x14ac:dyDescent="0.25">
      <c r="A1808" s="82" t="s">
        <v>6104</v>
      </c>
      <c r="B1808" s="83" t="s">
        <v>4334</v>
      </c>
      <c r="C1808" s="102">
        <v>10300000</v>
      </c>
    </row>
    <row r="1809" spans="1:3" x14ac:dyDescent="0.25">
      <c r="A1809" s="82" t="s">
        <v>6637</v>
      </c>
      <c r="B1809" s="83" t="s">
        <v>4334</v>
      </c>
      <c r="C1809" s="102">
        <v>2820926.08</v>
      </c>
    </row>
    <row r="1810" spans="1:3" x14ac:dyDescent="0.25">
      <c r="A1810" s="82" t="s">
        <v>6105</v>
      </c>
      <c r="B1810" s="83" t="s">
        <v>4334</v>
      </c>
      <c r="C1810" s="102">
        <v>2636811000.7800002</v>
      </c>
    </row>
    <row r="1811" spans="1:3" x14ac:dyDescent="0.25">
      <c r="A1811" s="82" t="s">
        <v>4161</v>
      </c>
      <c r="B1811" s="83" t="s">
        <v>296</v>
      </c>
      <c r="C1811" s="102">
        <v>3709680000</v>
      </c>
    </row>
    <row r="1812" spans="1:3" x14ac:dyDescent="0.25">
      <c r="A1812" s="82" t="s">
        <v>6106</v>
      </c>
      <c r="B1812" s="83" t="s">
        <v>4334</v>
      </c>
      <c r="C1812" s="102">
        <v>164999895</v>
      </c>
    </row>
    <row r="1813" spans="1:3" x14ac:dyDescent="0.25">
      <c r="A1813" s="82" t="s">
        <v>6107</v>
      </c>
      <c r="B1813" s="83" t="s">
        <v>4334</v>
      </c>
      <c r="C1813" s="102">
        <v>60000000</v>
      </c>
    </row>
    <row r="1814" spans="1:3" x14ac:dyDescent="0.25">
      <c r="A1814" s="82" t="s">
        <v>6108</v>
      </c>
      <c r="B1814" s="83" t="s">
        <v>4334</v>
      </c>
      <c r="C1814" s="102">
        <v>45398990.240000002</v>
      </c>
    </row>
    <row r="1815" spans="1:3" x14ac:dyDescent="0.25">
      <c r="A1815" s="82" t="s">
        <v>4558</v>
      </c>
      <c r="B1815" s="83" t="s">
        <v>296</v>
      </c>
      <c r="C1815" s="102">
        <v>150404500</v>
      </c>
    </row>
    <row r="1816" spans="1:3" x14ac:dyDescent="0.25">
      <c r="A1816" s="82" t="s">
        <v>4162</v>
      </c>
      <c r="B1816" s="83" t="s">
        <v>296</v>
      </c>
      <c r="C1816" s="102">
        <v>4668555680</v>
      </c>
    </row>
    <row r="1817" spans="1:3" x14ac:dyDescent="0.25">
      <c r="A1817" s="82" t="s">
        <v>6109</v>
      </c>
      <c r="B1817" s="83" t="s">
        <v>4334</v>
      </c>
      <c r="C1817" s="102">
        <v>59158267.5</v>
      </c>
    </row>
    <row r="1818" spans="1:3" x14ac:dyDescent="0.25">
      <c r="A1818" s="82" t="s">
        <v>6110</v>
      </c>
      <c r="B1818" s="83" t="s">
        <v>4334</v>
      </c>
      <c r="C1818" s="102">
        <v>114612900</v>
      </c>
    </row>
    <row r="1819" spans="1:3" x14ac:dyDescent="0.25">
      <c r="A1819" s="82" t="s">
        <v>6823</v>
      </c>
      <c r="B1819" s="83" t="s">
        <v>296</v>
      </c>
      <c r="C1819" s="102">
        <v>3580156796.4000001</v>
      </c>
    </row>
    <row r="1820" spans="1:3" x14ac:dyDescent="0.25">
      <c r="A1820" s="82" t="s">
        <v>6974</v>
      </c>
      <c r="B1820" s="83" t="s">
        <v>4334</v>
      </c>
      <c r="C1820" s="102">
        <v>25000000</v>
      </c>
    </row>
    <row r="1821" spans="1:3" x14ac:dyDescent="0.25">
      <c r="A1821" s="82" t="s">
        <v>4163</v>
      </c>
      <c r="B1821" s="83" t="s">
        <v>296</v>
      </c>
      <c r="C1821" s="102">
        <v>12617151225.83</v>
      </c>
    </row>
    <row r="1822" spans="1:3" x14ac:dyDescent="0.25">
      <c r="A1822" s="82" t="s">
        <v>6111</v>
      </c>
      <c r="B1822" s="83" t="s">
        <v>4334</v>
      </c>
      <c r="C1822" s="102">
        <v>868134227.08000004</v>
      </c>
    </row>
    <row r="1823" spans="1:3" x14ac:dyDescent="0.25">
      <c r="A1823" s="82" t="s">
        <v>4164</v>
      </c>
      <c r="B1823" s="83" t="s">
        <v>296</v>
      </c>
      <c r="C1823" s="102">
        <v>4716504634.6000004</v>
      </c>
    </row>
    <row r="1824" spans="1:3" x14ac:dyDescent="0.25">
      <c r="A1824" s="82" t="s">
        <v>4165</v>
      </c>
      <c r="B1824" s="83" t="s">
        <v>296</v>
      </c>
      <c r="C1824" s="102">
        <v>6405000</v>
      </c>
    </row>
    <row r="1825" spans="1:3" x14ac:dyDescent="0.25">
      <c r="A1825" s="82" t="s">
        <v>6616</v>
      </c>
      <c r="B1825" s="83" t="s">
        <v>296</v>
      </c>
      <c r="C1825" s="102">
        <v>1970000</v>
      </c>
    </row>
    <row r="1826" spans="1:3" x14ac:dyDescent="0.25">
      <c r="A1826" s="82" t="s">
        <v>6112</v>
      </c>
      <c r="B1826" s="83" t="s">
        <v>4334</v>
      </c>
      <c r="C1826" s="102">
        <v>33300000</v>
      </c>
    </row>
    <row r="1827" spans="1:3" x14ac:dyDescent="0.25">
      <c r="A1827" s="82" t="s">
        <v>6494</v>
      </c>
      <c r="B1827" s="83" t="s">
        <v>4334</v>
      </c>
      <c r="C1827" s="102">
        <v>9000000</v>
      </c>
    </row>
    <row r="1828" spans="1:3" x14ac:dyDescent="0.25">
      <c r="A1828" s="82" t="s">
        <v>5687</v>
      </c>
      <c r="B1828" s="83" t="s">
        <v>4334</v>
      </c>
      <c r="C1828" s="102">
        <v>250000000</v>
      </c>
    </row>
    <row r="1829" spans="1:3" x14ac:dyDescent="0.25">
      <c r="A1829" s="82" t="s">
        <v>5496</v>
      </c>
      <c r="B1829" s="83" t="s">
        <v>296</v>
      </c>
      <c r="C1829" s="102">
        <v>2584288177.9499998</v>
      </c>
    </row>
    <row r="1830" spans="1:3" x14ac:dyDescent="0.25">
      <c r="A1830" s="82" t="s">
        <v>6113</v>
      </c>
      <c r="B1830" s="83" t="s">
        <v>4334</v>
      </c>
      <c r="C1830" s="102">
        <v>625488000</v>
      </c>
    </row>
    <row r="1831" spans="1:3" x14ac:dyDescent="0.25">
      <c r="A1831" s="82" t="s">
        <v>4166</v>
      </c>
      <c r="B1831" s="83" t="s">
        <v>296</v>
      </c>
      <c r="C1831" s="102">
        <v>1410794210</v>
      </c>
    </row>
    <row r="1832" spans="1:3" x14ac:dyDescent="0.25">
      <c r="A1832" s="82" t="s">
        <v>4167</v>
      </c>
      <c r="B1832" s="83" t="s">
        <v>296</v>
      </c>
      <c r="C1832" s="102">
        <v>294792820</v>
      </c>
    </row>
    <row r="1833" spans="1:3" x14ac:dyDescent="0.25">
      <c r="A1833" s="82" t="s">
        <v>6114</v>
      </c>
      <c r="B1833" s="83" t="s">
        <v>4334</v>
      </c>
      <c r="C1833" s="102">
        <v>59400245.270000003</v>
      </c>
    </row>
    <row r="1834" spans="1:3" x14ac:dyDescent="0.25">
      <c r="A1834" s="82" t="s">
        <v>7415</v>
      </c>
      <c r="B1834" s="83" t="s">
        <v>4334</v>
      </c>
      <c r="C1834" s="102">
        <v>19689669.09</v>
      </c>
    </row>
    <row r="1835" spans="1:3" x14ac:dyDescent="0.25">
      <c r="A1835" s="82" t="s">
        <v>5444</v>
      </c>
      <c r="B1835" s="83" t="s">
        <v>4334</v>
      </c>
      <c r="C1835" s="102">
        <v>16928305.690000001</v>
      </c>
    </row>
    <row r="1836" spans="1:3" x14ac:dyDescent="0.25">
      <c r="A1836" s="82" t="s">
        <v>7795</v>
      </c>
      <c r="B1836" s="83" t="s">
        <v>4334</v>
      </c>
      <c r="C1836" s="102">
        <v>3071694.31</v>
      </c>
    </row>
    <row r="1837" spans="1:3" x14ac:dyDescent="0.25">
      <c r="A1837" s="82" t="s">
        <v>6410</v>
      </c>
      <c r="B1837" s="83" t="s">
        <v>4334</v>
      </c>
      <c r="C1837" s="102">
        <v>29959541.539999999</v>
      </c>
    </row>
    <row r="1838" spans="1:3" x14ac:dyDescent="0.25">
      <c r="A1838" s="82" t="s">
        <v>4168</v>
      </c>
      <c r="B1838" s="83" t="s">
        <v>296</v>
      </c>
      <c r="C1838" s="102">
        <v>3202342826.3099999</v>
      </c>
    </row>
    <row r="1839" spans="1:3" x14ac:dyDescent="0.25">
      <c r="A1839" s="82" t="s">
        <v>6115</v>
      </c>
      <c r="B1839" s="83" t="s">
        <v>4334</v>
      </c>
      <c r="C1839" s="102">
        <v>858000000</v>
      </c>
    </row>
    <row r="1840" spans="1:3" x14ac:dyDescent="0.25">
      <c r="A1840" s="82" t="s">
        <v>6116</v>
      </c>
      <c r="B1840" s="83" t="s">
        <v>4334</v>
      </c>
      <c r="C1840" s="102">
        <v>119463000</v>
      </c>
    </row>
    <row r="1841" spans="1:3" x14ac:dyDescent="0.25">
      <c r="A1841" s="82" t="s">
        <v>6366</v>
      </c>
      <c r="B1841" s="83" t="s">
        <v>4334</v>
      </c>
      <c r="C1841" s="102">
        <v>75000000</v>
      </c>
    </row>
    <row r="1842" spans="1:3" x14ac:dyDescent="0.25">
      <c r="A1842" s="82" t="s">
        <v>6117</v>
      </c>
      <c r="B1842" s="83" t="s">
        <v>4334</v>
      </c>
      <c r="C1842" s="102">
        <v>20000000</v>
      </c>
    </row>
    <row r="1843" spans="1:3" x14ac:dyDescent="0.25">
      <c r="A1843" s="82" t="s">
        <v>6118</v>
      </c>
      <c r="B1843" s="83" t="s">
        <v>4334</v>
      </c>
      <c r="C1843" s="102">
        <v>3397600000</v>
      </c>
    </row>
    <row r="1844" spans="1:3" x14ac:dyDescent="0.25">
      <c r="A1844" s="82" t="s">
        <v>6119</v>
      </c>
      <c r="B1844" s="83" t="s">
        <v>4334</v>
      </c>
      <c r="C1844" s="102">
        <v>94900000</v>
      </c>
    </row>
    <row r="1845" spans="1:3" x14ac:dyDescent="0.25">
      <c r="A1845" s="82" t="s">
        <v>6120</v>
      </c>
      <c r="B1845" s="83" t="s">
        <v>4334</v>
      </c>
      <c r="C1845" s="102">
        <v>115000000</v>
      </c>
    </row>
    <row r="1846" spans="1:3" x14ac:dyDescent="0.25">
      <c r="A1846" s="82" t="s">
        <v>6121</v>
      </c>
      <c r="B1846" s="83" t="s">
        <v>4334</v>
      </c>
      <c r="C1846" s="102">
        <v>85000000</v>
      </c>
    </row>
    <row r="1847" spans="1:3" x14ac:dyDescent="0.25">
      <c r="A1847" s="82" t="s">
        <v>6122</v>
      </c>
      <c r="B1847" s="83" t="s">
        <v>4334</v>
      </c>
      <c r="C1847" s="102">
        <v>32668693.280000001</v>
      </c>
    </row>
    <row r="1848" spans="1:3" x14ac:dyDescent="0.25">
      <c r="A1848" s="82" t="s">
        <v>6123</v>
      </c>
      <c r="B1848" s="83" t="s">
        <v>4334</v>
      </c>
      <c r="C1848" s="102">
        <v>13000000</v>
      </c>
    </row>
    <row r="1849" spans="1:3" x14ac:dyDescent="0.25">
      <c r="A1849" s="82" t="s">
        <v>6124</v>
      </c>
      <c r="B1849" s="83" t="s">
        <v>4334</v>
      </c>
      <c r="C1849" s="102">
        <v>214340000</v>
      </c>
    </row>
    <row r="1850" spans="1:3" x14ac:dyDescent="0.25">
      <c r="A1850" s="82" t="s">
        <v>6951</v>
      </c>
      <c r="B1850" s="83" t="s">
        <v>4334</v>
      </c>
      <c r="C1850" s="102">
        <v>131000000</v>
      </c>
    </row>
    <row r="1851" spans="1:3" x14ac:dyDescent="0.25">
      <c r="A1851" s="82" t="s">
        <v>6125</v>
      </c>
      <c r="B1851" s="83" t="s">
        <v>4334</v>
      </c>
      <c r="C1851" s="102">
        <v>1134000</v>
      </c>
    </row>
    <row r="1852" spans="1:3" x14ac:dyDescent="0.25">
      <c r="A1852" s="82" t="s">
        <v>6126</v>
      </c>
      <c r="B1852" s="83" t="s">
        <v>4334</v>
      </c>
      <c r="C1852" s="102">
        <v>1402546.4</v>
      </c>
    </row>
    <row r="1853" spans="1:3" x14ac:dyDescent="0.25">
      <c r="A1853" s="82" t="s">
        <v>6127</v>
      </c>
      <c r="B1853" s="83" t="s">
        <v>4334</v>
      </c>
      <c r="C1853" s="102">
        <v>9918000</v>
      </c>
    </row>
    <row r="1854" spans="1:3" x14ac:dyDescent="0.25">
      <c r="A1854" s="82" t="s">
        <v>6128</v>
      </c>
      <c r="B1854" s="83" t="s">
        <v>4334</v>
      </c>
      <c r="C1854" s="102">
        <v>114000000</v>
      </c>
    </row>
    <row r="1855" spans="1:3" x14ac:dyDescent="0.25">
      <c r="A1855" s="82" t="s">
        <v>6129</v>
      </c>
      <c r="B1855" s="83" t="s">
        <v>4334</v>
      </c>
      <c r="C1855" s="102">
        <v>142000000</v>
      </c>
    </row>
    <row r="1856" spans="1:3" x14ac:dyDescent="0.25">
      <c r="A1856" s="82" t="s">
        <v>6130</v>
      </c>
      <c r="B1856" s="83" t="s">
        <v>4334</v>
      </c>
      <c r="C1856" s="102">
        <v>15537785.029999999</v>
      </c>
    </row>
    <row r="1857" spans="1:3" x14ac:dyDescent="0.25">
      <c r="A1857" s="82" t="s">
        <v>6131</v>
      </c>
      <c r="B1857" s="83" t="s">
        <v>4334</v>
      </c>
      <c r="C1857" s="102">
        <v>23286215.850000001</v>
      </c>
    </row>
    <row r="1858" spans="1:3" x14ac:dyDescent="0.25">
      <c r="A1858" s="82" t="s">
        <v>6132</v>
      </c>
      <c r="B1858" s="83" t="s">
        <v>4334</v>
      </c>
      <c r="C1858" s="102">
        <v>39472415.5</v>
      </c>
    </row>
    <row r="1859" spans="1:3" x14ac:dyDescent="0.25">
      <c r="A1859" s="82" t="s">
        <v>5703</v>
      </c>
      <c r="B1859" s="83" t="s">
        <v>4334</v>
      </c>
      <c r="C1859" s="102">
        <v>68437982.659999996</v>
      </c>
    </row>
    <row r="1860" spans="1:3" x14ac:dyDescent="0.25">
      <c r="A1860" s="82" t="s">
        <v>5856</v>
      </c>
      <c r="B1860" s="83" t="s">
        <v>4334</v>
      </c>
      <c r="C1860" s="102">
        <v>20156000</v>
      </c>
    </row>
    <row r="1861" spans="1:3" x14ac:dyDescent="0.25">
      <c r="A1861" s="82" t="s">
        <v>7754</v>
      </c>
      <c r="B1861" s="83" t="s">
        <v>4334</v>
      </c>
      <c r="C1861" s="102">
        <v>27962000</v>
      </c>
    </row>
    <row r="1862" spans="1:3" x14ac:dyDescent="0.25">
      <c r="A1862" s="82" t="s">
        <v>5759</v>
      </c>
      <c r="B1862" s="83" t="s">
        <v>4334</v>
      </c>
      <c r="C1862" s="102">
        <v>62965432.890000001</v>
      </c>
    </row>
    <row r="1863" spans="1:3" x14ac:dyDescent="0.25">
      <c r="A1863" s="82" t="s">
        <v>5704</v>
      </c>
      <c r="B1863" s="83" t="s">
        <v>4334</v>
      </c>
      <c r="C1863" s="102">
        <v>28560000</v>
      </c>
    </row>
    <row r="1864" spans="1:3" x14ac:dyDescent="0.25">
      <c r="A1864" s="82" t="s">
        <v>6133</v>
      </c>
      <c r="B1864" s="83" t="s">
        <v>4334</v>
      </c>
      <c r="C1864" s="102">
        <v>12500000</v>
      </c>
    </row>
    <row r="1865" spans="1:3" x14ac:dyDescent="0.25">
      <c r="A1865" s="82" t="s">
        <v>6134</v>
      </c>
      <c r="B1865" s="83" t="s">
        <v>4334</v>
      </c>
      <c r="C1865" s="102">
        <v>7666000</v>
      </c>
    </row>
    <row r="1866" spans="1:3" x14ac:dyDescent="0.25">
      <c r="A1866" s="82" t="s">
        <v>6135</v>
      </c>
      <c r="B1866" s="83" t="s">
        <v>4334</v>
      </c>
      <c r="C1866" s="102">
        <v>897914000</v>
      </c>
    </row>
    <row r="1867" spans="1:3" x14ac:dyDescent="0.25">
      <c r="A1867" s="82" t="s">
        <v>6136</v>
      </c>
      <c r="B1867" s="83" t="s">
        <v>4334</v>
      </c>
      <c r="C1867" s="102">
        <v>86088064.620000005</v>
      </c>
    </row>
    <row r="1868" spans="1:3" x14ac:dyDescent="0.25">
      <c r="A1868" s="82" t="s">
        <v>6612</v>
      </c>
      <c r="B1868" s="83" t="s">
        <v>4334</v>
      </c>
      <c r="C1868" s="102">
        <v>18000000</v>
      </c>
    </row>
    <row r="1869" spans="1:3" x14ac:dyDescent="0.25">
      <c r="A1869" s="82" t="s">
        <v>4507</v>
      </c>
      <c r="B1869" s="83" t="s">
        <v>296</v>
      </c>
      <c r="C1869" s="102">
        <v>2040503293.6600001</v>
      </c>
    </row>
    <row r="1870" spans="1:3" x14ac:dyDescent="0.25">
      <c r="A1870" s="82" t="s">
        <v>5705</v>
      </c>
      <c r="B1870" s="83" t="s">
        <v>4334</v>
      </c>
      <c r="C1870" s="102">
        <v>19000000</v>
      </c>
    </row>
    <row r="1871" spans="1:3" x14ac:dyDescent="0.25">
      <c r="A1871" s="82" t="s">
        <v>4169</v>
      </c>
      <c r="B1871" s="83" t="s">
        <v>296</v>
      </c>
      <c r="C1871" s="102">
        <v>8928612738</v>
      </c>
    </row>
    <row r="1872" spans="1:3" x14ac:dyDescent="0.25">
      <c r="A1872" s="82" t="s">
        <v>5038</v>
      </c>
      <c r="B1872" s="83" t="s">
        <v>239</v>
      </c>
      <c r="C1872" s="102">
        <v>150000000</v>
      </c>
    </row>
    <row r="1873" spans="1:3" x14ac:dyDescent="0.25">
      <c r="A1873" s="82" t="s">
        <v>5197</v>
      </c>
      <c r="B1873" s="83" t="s">
        <v>239</v>
      </c>
      <c r="C1873" s="102">
        <v>182795000</v>
      </c>
    </row>
    <row r="1874" spans="1:3" x14ac:dyDescent="0.25">
      <c r="A1874" s="82" t="s">
        <v>4984</v>
      </c>
      <c r="B1874" s="83" t="s">
        <v>239</v>
      </c>
      <c r="C1874" s="102">
        <v>299771770.5</v>
      </c>
    </row>
    <row r="1875" spans="1:3" x14ac:dyDescent="0.25">
      <c r="A1875" s="82" t="s">
        <v>5749</v>
      </c>
      <c r="B1875" s="83" t="s">
        <v>4334</v>
      </c>
      <c r="C1875" s="102">
        <v>59999999.990000002</v>
      </c>
    </row>
    <row r="1876" spans="1:3" x14ac:dyDescent="0.25">
      <c r="A1876" s="82" t="s">
        <v>4978</v>
      </c>
      <c r="B1876" s="83" t="s">
        <v>239</v>
      </c>
      <c r="C1876" s="102">
        <v>51650000</v>
      </c>
    </row>
    <row r="1877" spans="1:3" x14ac:dyDescent="0.25">
      <c r="A1877" s="82" t="s">
        <v>6952</v>
      </c>
      <c r="B1877" s="83" t="s">
        <v>4334</v>
      </c>
      <c r="C1877" s="102">
        <v>20000000</v>
      </c>
    </row>
    <row r="1878" spans="1:3" x14ac:dyDescent="0.25">
      <c r="A1878" s="82" t="s">
        <v>5432</v>
      </c>
      <c r="B1878" s="83" t="s">
        <v>4334</v>
      </c>
      <c r="C1878" s="102">
        <v>159779836.19999999</v>
      </c>
    </row>
    <row r="1879" spans="1:3" x14ac:dyDescent="0.25">
      <c r="A1879" s="82" t="s">
        <v>7101</v>
      </c>
      <c r="B1879" s="83" t="s">
        <v>296</v>
      </c>
      <c r="C1879" s="102">
        <v>1073630364.36</v>
      </c>
    </row>
    <row r="1880" spans="1:3" x14ac:dyDescent="0.25">
      <c r="A1880" s="82" t="s">
        <v>4979</v>
      </c>
      <c r="B1880" s="83" t="s">
        <v>239</v>
      </c>
      <c r="C1880" s="102">
        <v>130000000</v>
      </c>
    </row>
    <row r="1881" spans="1:3" x14ac:dyDescent="0.25">
      <c r="A1881" s="82" t="s">
        <v>5408</v>
      </c>
      <c r="B1881" s="83" t="s">
        <v>239</v>
      </c>
      <c r="C1881" s="102">
        <v>326985803.39999998</v>
      </c>
    </row>
    <row r="1882" spans="1:3" x14ac:dyDescent="0.25">
      <c r="A1882" s="82" t="s">
        <v>5021</v>
      </c>
      <c r="B1882" s="83" t="s">
        <v>4334</v>
      </c>
      <c r="C1882" s="102">
        <v>236350000</v>
      </c>
    </row>
    <row r="1883" spans="1:3" x14ac:dyDescent="0.25">
      <c r="A1883" s="82" t="s">
        <v>6137</v>
      </c>
      <c r="B1883" s="83" t="s">
        <v>296</v>
      </c>
      <c r="C1883" s="102">
        <v>1440789474</v>
      </c>
    </row>
    <row r="1884" spans="1:3" x14ac:dyDescent="0.25">
      <c r="A1884" s="82" t="s">
        <v>5242</v>
      </c>
      <c r="B1884" s="83" t="s">
        <v>4334</v>
      </c>
      <c r="C1884" s="102">
        <v>666512485.47000003</v>
      </c>
    </row>
    <row r="1885" spans="1:3" x14ac:dyDescent="0.25">
      <c r="A1885" s="82" t="s">
        <v>5381</v>
      </c>
      <c r="B1885" s="83" t="s">
        <v>4334</v>
      </c>
      <c r="C1885" s="102">
        <v>200000000</v>
      </c>
    </row>
    <row r="1886" spans="1:3" x14ac:dyDescent="0.25">
      <c r="A1886" s="82" t="s">
        <v>5497</v>
      </c>
      <c r="B1886" s="83" t="s">
        <v>4334</v>
      </c>
      <c r="C1886" s="102">
        <v>138500000</v>
      </c>
    </row>
    <row r="1887" spans="1:3" x14ac:dyDescent="0.25">
      <c r="A1887" s="82" t="s">
        <v>5498</v>
      </c>
      <c r="B1887" s="83" t="s">
        <v>4334</v>
      </c>
      <c r="C1887" s="102">
        <v>80000000</v>
      </c>
    </row>
    <row r="1888" spans="1:3" x14ac:dyDescent="0.25">
      <c r="A1888" s="82" t="s">
        <v>5499</v>
      </c>
      <c r="B1888" s="83" t="s">
        <v>4334</v>
      </c>
      <c r="C1888" s="102">
        <v>57000000</v>
      </c>
    </row>
    <row r="1889" spans="1:3" x14ac:dyDescent="0.25">
      <c r="A1889" s="82" t="s">
        <v>5500</v>
      </c>
      <c r="B1889" s="83" t="s">
        <v>4334</v>
      </c>
      <c r="C1889" s="102">
        <v>102200000</v>
      </c>
    </row>
    <row r="1890" spans="1:3" x14ac:dyDescent="0.25">
      <c r="A1890" s="82" t="s">
        <v>5501</v>
      </c>
      <c r="B1890" s="83" t="s">
        <v>4334</v>
      </c>
      <c r="C1890" s="102">
        <v>168500000</v>
      </c>
    </row>
    <row r="1891" spans="1:3" x14ac:dyDescent="0.25">
      <c r="A1891" s="82" t="s">
        <v>5657</v>
      </c>
      <c r="B1891" s="83" t="s">
        <v>4334</v>
      </c>
      <c r="C1891" s="102">
        <v>14000000</v>
      </c>
    </row>
    <row r="1892" spans="1:3" x14ac:dyDescent="0.25">
      <c r="A1892" s="82" t="s">
        <v>5250</v>
      </c>
      <c r="B1892" s="83" t="s">
        <v>296</v>
      </c>
      <c r="C1892" s="102">
        <v>9040100560.6399994</v>
      </c>
    </row>
    <row r="1893" spans="1:3" x14ac:dyDescent="0.25">
      <c r="A1893" s="82" t="s">
        <v>5317</v>
      </c>
      <c r="B1893" s="83" t="s">
        <v>563</v>
      </c>
      <c r="C1893" s="102">
        <v>24000000</v>
      </c>
    </row>
    <row r="1894" spans="1:3" x14ac:dyDescent="0.25">
      <c r="A1894" s="82" t="s">
        <v>5320</v>
      </c>
      <c r="B1894" s="83" t="s">
        <v>563</v>
      </c>
      <c r="C1894" s="102">
        <v>40000000</v>
      </c>
    </row>
    <row r="1895" spans="1:3" x14ac:dyDescent="0.25">
      <c r="A1895" s="82" t="s">
        <v>5353</v>
      </c>
      <c r="B1895" s="83" t="s">
        <v>563</v>
      </c>
      <c r="C1895" s="102">
        <v>25000000</v>
      </c>
    </row>
    <row r="1896" spans="1:3" x14ac:dyDescent="0.25">
      <c r="A1896" s="82" t="s">
        <v>5326</v>
      </c>
      <c r="B1896" s="83" t="s">
        <v>563</v>
      </c>
      <c r="C1896" s="102">
        <v>25000000</v>
      </c>
    </row>
    <row r="1897" spans="1:3" x14ac:dyDescent="0.25">
      <c r="A1897" s="82" t="s">
        <v>5350</v>
      </c>
      <c r="B1897" s="83" t="s">
        <v>563</v>
      </c>
      <c r="C1897" s="102">
        <v>20000000</v>
      </c>
    </row>
    <row r="1898" spans="1:3" x14ac:dyDescent="0.25">
      <c r="A1898" s="82" t="s">
        <v>5329</v>
      </c>
      <c r="B1898" s="83" t="s">
        <v>563</v>
      </c>
      <c r="C1898" s="102">
        <v>38640000</v>
      </c>
    </row>
    <row r="1899" spans="1:3" x14ac:dyDescent="0.25">
      <c r="A1899" s="82" t="s">
        <v>5332</v>
      </c>
      <c r="B1899" s="83" t="s">
        <v>563</v>
      </c>
      <c r="C1899" s="102">
        <v>200000000</v>
      </c>
    </row>
    <row r="1900" spans="1:3" x14ac:dyDescent="0.25">
      <c r="A1900" s="82" t="s">
        <v>5347</v>
      </c>
      <c r="B1900" s="83" t="s">
        <v>563</v>
      </c>
      <c r="C1900" s="102">
        <v>85000000</v>
      </c>
    </row>
    <row r="1901" spans="1:3" x14ac:dyDescent="0.25">
      <c r="A1901" s="82" t="s">
        <v>7833</v>
      </c>
      <c r="B1901" s="83" t="s">
        <v>4334</v>
      </c>
      <c r="C1901" s="102">
        <v>27395000</v>
      </c>
    </row>
    <row r="1902" spans="1:3" x14ac:dyDescent="0.25">
      <c r="A1902" s="82" t="s">
        <v>5370</v>
      </c>
      <c r="B1902" s="83" t="s">
        <v>298</v>
      </c>
      <c r="C1902" s="102">
        <v>2876203447.2199998</v>
      </c>
    </row>
    <row r="1903" spans="1:3" x14ac:dyDescent="0.25">
      <c r="A1903" s="82" t="s">
        <v>5774</v>
      </c>
      <c r="B1903" s="83" t="s">
        <v>4334</v>
      </c>
      <c r="C1903" s="102">
        <v>2400000000</v>
      </c>
    </row>
    <row r="1904" spans="1:3" x14ac:dyDescent="0.25">
      <c r="A1904" s="82" t="s">
        <v>6999</v>
      </c>
      <c r="B1904" s="83" t="s">
        <v>4334</v>
      </c>
      <c r="C1904" s="102">
        <v>60000000</v>
      </c>
    </row>
    <row r="1905" spans="1:3" x14ac:dyDescent="0.25">
      <c r="A1905" s="82" t="s">
        <v>5398</v>
      </c>
      <c r="B1905" s="83" t="s">
        <v>296</v>
      </c>
      <c r="C1905" s="102">
        <v>8771590452.6299992</v>
      </c>
    </row>
    <row r="1906" spans="1:3" x14ac:dyDescent="0.25">
      <c r="A1906" s="82" t="s">
        <v>5658</v>
      </c>
      <c r="B1906" s="83" t="s">
        <v>4334</v>
      </c>
      <c r="C1906" s="102">
        <v>97109242.409999996</v>
      </c>
    </row>
    <row r="1907" spans="1:3" x14ac:dyDescent="0.25">
      <c r="A1907" s="82" t="s">
        <v>6843</v>
      </c>
      <c r="B1907" s="83" t="s">
        <v>239</v>
      </c>
      <c r="C1907" s="102">
        <v>10485250.130000001</v>
      </c>
    </row>
    <row r="1908" spans="1:3" x14ac:dyDescent="0.25">
      <c r="A1908" s="82" t="s">
        <v>6750</v>
      </c>
      <c r="B1908" s="83" t="s">
        <v>4334</v>
      </c>
      <c r="C1908" s="102">
        <v>176180724.44</v>
      </c>
    </row>
    <row r="1909" spans="1:3" x14ac:dyDescent="0.25">
      <c r="A1909" s="82" t="s">
        <v>6751</v>
      </c>
      <c r="B1909" s="83" t="s">
        <v>4334</v>
      </c>
      <c r="C1909" s="102">
        <v>177384831.84999999</v>
      </c>
    </row>
    <row r="1910" spans="1:3" x14ac:dyDescent="0.25">
      <c r="A1910" s="82" t="s">
        <v>5387</v>
      </c>
      <c r="B1910" s="83" t="s">
        <v>563</v>
      </c>
      <c r="C1910" s="102">
        <v>8893083.1899999995</v>
      </c>
    </row>
    <row r="1911" spans="1:3" x14ac:dyDescent="0.25">
      <c r="A1911" s="82" t="s">
        <v>5388</v>
      </c>
      <c r="B1911" s="83" t="s">
        <v>563</v>
      </c>
      <c r="C1911" s="102">
        <v>120000000</v>
      </c>
    </row>
    <row r="1912" spans="1:3" x14ac:dyDescent="0.25">
      <c r="A1912" s="82" t="s">
        <v>5389</v>
      </c>
      <c r="B1912" s="83" t="s">
        <v>563</v>
      </c>
      <c r="C1912" s="102">
        <v>300000000</v>
      </c>
    </row>
    <row r="1913" spans="1:3" x14ac:dyDescent="0.25">
      <c r="A1913" s="82" t="s">
        <v>5502</v>
      </c>
      <c r="B1913" s="83" t="s">
        <v>296</v>
      </c>
      <c r="C1913" s="102">
        <v>2000000000</v>
      </c>
    </row>
    <row r="1914" spans="1:3" x14ac:dyDescent="0.25">
      <c r="A1914" s="82" t="s">
        <v>5721</v>
      </c>
      <c r="B1914" s="83" t="s">
        <v>4334</v>
      </c>
      <c r="C1914" s="102">
        <v>200000000</v>
      </c>
    </row>
    <row r="1915" spans="1:3" x14ac:dyDescent="0.25">
      <c r="A1915" s="82" t="s">
        <v>6367</v>
      </c>
      <c r="B1915" s="83" t="s">
        <v>4334</v>
      </c>
      <c r="C1915" s="102">
        <v>100000000</v>
      </c>
    </row>
    <row r="1916" spans="1:3" x14ac:dyDescent="0.25">
      <c r="A1916" s="82" t="s">
        <v>6953</v>
      </c>
      <c r="B1916" s="83" t="s">
        <v>298</v>
      </c>
      <c r="C1916" s="102">
        <v>3549546200</v>
      </c>
    </row>
    <row r="1917" spans="1:3" x14ac:dyDescent="0.25">
      <c r="A1917" s="82" t="s">
        <v>7000</v>
      </c>
      <c r="B1917" s="83" t="s">
        <v>296</v>
      </c>
      <c r="C1917" s="102">
        <v>1804854000</v>
      </c>
    </row>
    <row r="1918" spans="1:3" x14ac:dyDescent="0.25">
      <c r="A1918" s="82" t="s">
        <v>6138</v>
      </c>
      <c r="B1918" s="83" t="s">
        <v>298</v>
      </c>
      <c r="C1918" s="102">
        <v>4250584642.75</v>
      </c>
    </row>
    <row r="1919" spans="1:3" x14ac:dyDescent="0.25">
      <c r="A1919" s="82" t="s">
        <v>6711</v>
      </c>
      <c r="B1919" s="83" t="s">
        <v>298</v>
      </c>
      <c r="C1919" s="102">
        <v>4250584642.75</v>
      </c>
    </row>
    <row r="1920" spans="1:3" x14ac:dyDescent="0.25">
      <c r="A1920" s="82" t="s">
        <v>5503</v>
      </c>
      <c r="B1920" s="83" t="s">
        <v>4334</v>
      </c>
      <c r="C1920" s="102">
        <v>1000000000</v>
      </c>
    </row>
    <row r="1921" spans="1:3" x14ac:dyDescent="0.25">
      <c r="A1921" s="82" t="s">
        <v>5750</v>
      </c>
      <c r="B1921" s="83" t="s">
        <v>4334</v>
      </c>
      <c r="C1921" s="102">
        <v>1000000000</v>
      </c>
    </row>
    <row r="1922" spans="1:3" x14ac:dyDescent="0.25">
      <c r="A1922" s="82" t="s">
        <v>6333</v>
      </c>
      <c r="B1922" s="83" t="s">
        <v>4334</v>
      </c>
      <c r="C1922" s="102">
        <v>100000000</v>
      </c>
    </row>
    <row r="1923" spans="1:3" x14ac:dyDescent="0.25">
      <c r="A1923" s="82" t="s">
        <v>5664</v>
      </c>
      <c r="B1923" s="83" t="s">
        <v>4334</v>
      </c>
      <c r="C1923" s="102">
        <v>167470230.44999999</v>
      </c>
    </row>
    <row r="1924" spans="1:3" x14ac:dyDescent="0.25">
      <c r="A1924" s="82" t="s">
        <v>6139</v>
      </c>
      <c r="B1924" s="83" t="s">
        <v>4334</v>
      </c>
      <c r="C1924" s="102">
        <v>28750000</v>
      </c>
    </row>
    <row r="1925" spans="1:3" x14ac:dyDescent="0.25">
      <c r="A1925" s="82" t="s">
        <v>6140</v>
      </c>
      <c r="B1925" s="83" t="s">
        <v>4334</v>
      </c>
      <c r="C1925" s="102">
        <v>28750000</v>
      </c>
    </row>
    <row r="1926" spans="1:3" x14ac:dyDescent="0.25">
      <c r="A1926" s="82" t="s">
        <v>6141</v>
      </c>
      <c r="B1926" s="83" t="s">
        <v>4334</v>
      </c>
      <c r="C1926" s="102">
        <v>28750000</v>
      </c>
    </row>
    <row r="1927" spans="1:3" x14ac:dyDescent="0.25">
      <c r="A1927" s="82" t="s">
        <v>6142</v>
      </c>
      <c r="B1927" s="83" t="s">
        <v>4334</v>
      </c>
      <c r="C1927" s="102">
        <v>28750000</v>
      </c>
    </row>
    <row r="1928" spans="1:3" x14ac:dyDescent="0.25">
      <c r="A1928" s="82" t="s">
        <v>6143</v>
      </c>
      <c r="B1928" s="83" t="s">
        <v>4334</v>
      </c>
      <c r="C1928" s="102">
        <v>28750000</v>
      </c>
    </row>
    <row r="1929" spans="1:3" x14ac:dyDescent="0.25">
      <c r="A1929" s="82" t="s">
        <v>6144</v>
      </c>
      <c r="B1929" s="83" t="s">
        <v>4334</v>
      </c>
      <c r="C1929" s="102">
        <v>28750000</v>
      </c>
    </row>
    <row r="1930" spans="1:3" x14ac:dyDescent="0.25">
      <c r="A1930" s="82" t="s">
        <v>6787</v>
      </c>
      <c r="B1930" s="83" t="s">
        <v>296</v>
      </c>
      <c r="C1930" s="102">
        <v>2399370607.0100002</v>
      </c>
    </row>
    <row r="1931" spans="1:3" x14ac:dyDescent="0.25">
      <c r="A1931" s="82" t="s">
        <v>5598</v>
      </c>
      <c r="B1931" s="83" t="s">
        <v>298</v>
      </c>
      <c r="C1931" s="102">
        <v>151060.26</v>
      </c>
    </row>
    <row r="1932" spans="1:3" x14ac:dyDescent="0.25">
      <c r="A1932" s="82" t="s">
        <v>5604</v>
      </c>
      <c r="B1932" s="83" t="s">
        <v>298</v>
      </c>
      <c r="C1932" s="102">
        <v>279063.52</v>
      </c>
    </row>
    <row r="1933" spans="1:3" x14ac:dyDescent="0.25">
      <c r="A1933" s="82" t="s">
        <v>6354</v>
      </c>
      <c r="B1933" s="83" t="s">
        <v>4334</v>
      </c>
      <c r="C1933" s="102">
        <v>198687950</v>
      </c>
    </row>
    <row r="1934" spans="1:3" x14ac:dyDescent="0.25">
      <c r="A1934" s="82" t="s">
        <v>7102</v>
      </c>
      <c r="B1934" s="83" t="s">
        <v>4334</v>
      </c>
      <c r="C1934" s="102">
        <v>51312050</v>
      </c>
    </row>
    <row r="1935" spans="1:3" x14ac:dyDescent="0.25">
      <c r="A1935" s="82" t="s">
        <v>6145</v>
      </c>
      <c r="B1935" s="83" t="s">
        <v>4334</v>
      </c>
      <c r="C1935" s="102">
        <v>199546245.19999999</v>
      </c>
    </row>
    <row r="1936" spans="1:3" x14ac:dyDescent="0.25">
      <c r="A1936" s="82" t="s">
        <v>5730</v>
      </c>
      <c r="B1936" s="83" t="s">
        <v>563</v>
      </c>
      <c r="C1936" s="102">
        <v>46000000</v>
      </c>
    </row>
    <row r="1937" spans="1:3" x14ac:dyDescent="0.25">
      <c r="A1937" s="82" t="s">
        <v>5738</v>
      </c>
      <c r="B1937" s="83" t="s">
        <v>563</v>
      </c>
      <c r="C1937" s="102">
        <v>70000000</v>
      </c>
    </row>
    <row r="1938" spans="1:3" x14ac:dyDescent="0.25">
      <c r="A1938" s="82" t="s">
        <v>5739</v>
      </c>
      <c r="B1938" s="83" t="s">
        <v>563</v>
      </c>
      <c r="C1938" s="102">
        <v>37000000</v>
      </c>
    </row>
    <row r="1939" spans="1:3" x14ac:dyDescent="0.25">
      <c r="A1939" s="82" t="s">
        <v>5740</v>
      </c>
      <c r="B1939" s="83" t="s">
        <v>563</v>
      </c>
      <c r="C1939" s="102">
        <v>42000000</v>
      </c>
    </row>
    <row r="1940" spans="1:3" x14ac:dyDescent="0.25">
      <c r="A1940" s="82" t="s">
        <v>5722</v>
      </c>
      <c r="B1940" s="83" t="s">
        <v>563</v>
      </c>
      <c r="C1940" s="102">
        <v>388512364.5</v>
      </c>
    </row>
    <row r="1941" spans="1:3" x14ac:dyDescent="0.25">
      <c r="A1941" s="82" t="s">
        <v>6146</v>
      </c>
      <c r="B1941" s="83" t="s">
        <v>4334</v>
      </c>
      <c r="C1941" s="102">
        <v>250000000</v>
      </c>
    </row>
    <row r="1942" spans="1:3" x14ac:dyDescent="0.25">
      <c r="A1942" s="82" t="s">
        <v>5601</v>
      </c>
      <c r="B1942" s="83" t="s">
        <v>298</v>
      </c>
      <c r="C1942" s="102">
        <v>70054.81</v>
      </c>
    </row>
    <row r="1943" spans="1:3" x14ac:dyDescent="0.25">
      <c r="A1943" s="82" t="s">
        <v>6909</v>
      </c>
      <c r="B1943" s="83" t="s">
        <v>4334</v>
      </c>
      <c r="C1943" s="102">
        <v>64192918.780000001</v>
      </c>
    </row>
    <row r="1944" spans="1:3" x14ac:dyDescent="0.25">
      <c r="A1944" s="82" t="s">
        <v>6411</v>
      </c>
      <c r="B1944" s="83" t="s">
        <v>239</v>
      </c>
      <c r="C1944" s="102">
        <v>200000000</v>
      </c>
    </row>
    <row r="1945" spans="1:3" x14ac:dyDescent="0.25">
      <c r="A1945" s="82" t="s">
        <v>6147</v>
      </c>
      <c r="B1945" s="83" t="s">
        <v>4334</v>
      </c>
      <c r="C1945" s="102">
        <v>33212170.600000001</v>
      </c>
    </row>
    <row r="1946" spans="1:3" x14ac:dyDescent="0.25">
      <c r="A1946" s="82" t="s">
        <v>6148</v>
      </c>
      <c r="B1946" s="83" t="s">
        <v>4334</v>
      </c>
      <c r="C1946" s="102">
        <v>14232297.779999999</v>
      </c>
    </row>
    <row r="1947" spans="1:3" x14ac:dyDescent="0.25">
      <c r="A1947" s="82" t="s">
        <v>6149</v>
      </c>
      <c r="B1947" s="83" t="s">
        <v>4334</v>
      </c>
      <c r="C1947" s="102">
        <v>8304897.6200000001</v>
      </c>
    </row>
    <row r="1948" spans="1:3" x14ac:dyDescent="0.25">
      <c r="A1948" s="82" t="s">
        <v>6150</v>
      </c>
      <c r="B1948" s="83" t="s">
        <v>4334</v>
      </c>
      <c r="C1948" s="102">
        <v>40000000</v>
      </c>
    </row>
    <row r="1949" spans="1:3" x14ac:dyDescent="0.25">
      <c r="A1949" s="82" t="s">
        <v>6151</v>
      </c>
      <c r="B1949" s="83" t="s">
        <v>4334</v>
      </c>
      <c r="C1949" s="102">
        <v>50000000</v>
      </c>
    </row>
    <row r="1950" spans="1:3" x14ac:dyDescent="0.25">
      <c r="A1950" s="82" t="s">
        <v>7001</v>
      </c>
      <c r="B1950" s="83" t="s">
        <v>4334</v>
      </c>
      <c r="C1950" s="102">
        <v>103660904.66</v>
      </c>
    </row>
    <row r="1951" spans="1:3" x14ac:dyDescent="0.25">
      <c r="A1951" s="82" t="s">
        <v>7821</v>
      </c>
      <c r="B1951" s="83" t="s">
        <v>4334</v>
      </c>
      <c r="C1951" s="102">
        <v>2069662.67</v>
      </c>
    </row>
    <row r="1952" spans="1:3" x14ac:dyDescent="0.25">
      <c r="A1952" s="82" t="s">
        <v>6866</v>
      </c>
      <c r="B1952" s="83" t="s">
        <v>4334</v>
      </c>
      <c r="C1952" s="102">
        <v>190095000</v>
      </c>
    </row>
    <row r="1953" spans="1:3" x14ac:dyDescent="0.25">
      <c r="A1953" s="82" t="s">
        <v>7807</v>
      </c>
      <c r="B1953" s="83" t="s">
        <v>4334</v>
      </c>
      <c r="C1953" s="102">
        <v>383300000</v>
      </c>
    </row>
    <row r="1954" spans="1:3" x14ac:dyDescent="0.25">
      <c r="A1954" s="82" t="s">
        <v>7002</v>
      </c>
      <c r="B1954" s="83" t="s">
        <v>4334</v>
      </c>
      <c r="C1954" s="102">
        <v>86494007.099999994</v>
      </c>
    </row>
    <row r="1955" spans="1:3" x14ac:dyDescent="0.25">
      <c r="A1955" s="82" t="s">
        <v>6824</v>
      </c>
      <c r="B1955" s="83" t="s">
        <v>296</v>
      </c>
      <c r="C1955" s="102">
        <v>9407258850.8400002</v>
      </c>
    </row>
    <row r="1956" spans="1:3" x14ac:dyDescent="0.25">
      <c r="A1956" s="82" t="s">
        <v>7537</v>
      </c>
      <c r="B1956" s="83" t="s">
        <v>296</v>
      </c>
      <c r="C1956" s="102">
        <v>21978699539.630001</v>
      </c>
    </row>
    <row r="1957" spans="1:3" x14ac:dyDescent="0.25">
      <c r="A1957" s="82" t="s">
        <v>6798</v>
      </c>
      <c r="B1957" s="83" t="s">
        <v>4334</v>
      </c>
      <c r="C1957" s="102">
        <v>49718621</v>
      </c>
    </row>
    <row r="1958" spans="1:3" x14ac:dyDescent="0.25">
      <c r="A1958" s="82" t="s">
        <v>6879</v>
      </c>
      <c r="B1958" s="83" t="s">
        <v>4334</v>
      </c>
      <c r="C1958" s="102">
        <v>281379</v>
      </c>
    </row>
    <row r="1959" spans="1:3" x14ac:dyDescent="0.25">
      <c r="A1959" s="82" t="s">
        <v>7132</v>
      </c>
      <c r="B1959" s="83" t="s">
        <v>4334</v>
      </c>
      <c r="C1959" s="102">
        <v>128094591.09</v>
      </c>
    </row>
    <row r="1960" spans="1:3" x14ac:dyDescent="0.25">
      <c r="A1960" s="82" t="s">
        <v>7103</v>
      </c>
      <c r="B1960" s="83" t="s">
        <v>4334</v>
      </c>
      <c r="C1960" s="102">
        <v>100000000</v>
      </c>
    </row>
    <row r="1961" spans="1:3" x14ac:dyDescent="0.25">
      <c r="A1961" s="82" t="s">
        <v>7776</v>
      </c>
      <c r="B1961" s="83" t="s">
        <v>4334</v>
      </c>
      <c r="C1961" s="102">
        <v>227850000</v>
      </c>
    </row>
    <row r="1962" spans="1:3" x14ac:dyDescent="0.25">
      <c r="A1962" s="82" t="s">
        <v>7777</v>
      </c>
      <c r="B1962" s="83" t="s">
        <v>4334</v>
      </c>
      <c r="C1962" s="102">
        <v>250000000</v>
      </c>
    </row>
    <row r="1963" spans="1:3" x14ac:dyDescent="0.25">
      <c r="A1963" s="82" t="s">
        <v>7003</v>
      </c>
      <c r="B1963" s="83" t="s">
        <v>4334</v>
      </c>
      <c r="C1963" s="102">
        <v>1505450871.3499999</v>
      </c>
    </row>
    <row r="1964" spans="1:3" x14ac:dyDescent="0.25">
      <c r="A1964" s="82" t="s">
        <v>7004</v>
      </c>
      <c r="B1964" s="83" t="s">
        <v>4334</v>
      </c>
      <c r="C1964" s="102">
        <v>599999999.95000005</v>
      </c>
    </row>
    <row r="1965" spans="1:3" x14ac:dyDescent="0.25">
      <c r="A1965" s="82" t="s">
        <v>7133</v>
      </c>
      <c r="B1965" s="83" t="s">
        <v>4334</v>
      </c>
      <c r="C1965" s="102">
        <v>120000000</v>
      </c>
    </row>
    <row r="1966" spans="1:3" x14ac:dyDescent="0.25">
      <c r="A1966" s="82" t="s">
        <v>7134</v>
      </c>
      <c r="B1966" s="83" t="s">
        <v>4334</v>
      </c>
      <c r="C1966" s="102">
        <v>280000000</v>
      </c>
    </row>
    <row r="1967" spans="1:3" x14ac:dyDescent="0.25">
      <c r="A1967" s="82" t="s">
        <v>7733</v>
      </c>
      <c r="B1967" s="83" t="s">
        <v>4334</v>
      </c>
      <c r="C1967" s="102">
        <v>399000000</v>
      </c>
    </row>
    <row r="1968" spans="1:3" x14ac:dyDescent="0.25">
      <c r="A1968" s="82" t="s">
        <v>7104</v>
      </c>
      <c r="B1968" s="83" t="s">
        <v>4334</v>
      </c>
      <c r="C1968" s="102">
        <v>200000000</v>
      </c>
    </row>
    <row r="1969" spans="1:3" x14ac:dyDescent="0.25">
      <c r="A1969" s="82" t="s">
        <v>7135</v>
      </c>
      <c r="B1969" s="83" t="s">
        <v>4334</v>
      </c>
      <c r="C1969" s="102">
        <v>241500000</v>
      </c>
    </row>
    <row r="1970" spans="1:3" x14ac:dyDescent="0.25">
      <c r="A1970" s="82" t="s">
        <v>7808</v>
      </c>
      <c r="B1970" s="83" t="s">
        <v>4334</v>
      </c>
      <c r="C1970" s="102">
        <v>9559352.3699999992</v>
      </c>
    </row>
    <row r="1971" spans="1:3" x14ac:dyDescent="0.25">
      <c r="A1971" s="82" t="s">
        <v>7872</v>
      </c>
      <c r="B1971" s="83" t="s">
        <v>4334</v>
      </c>
      <c r="C1971" s="102">
        <v>77353763.659999996</v>
      </c>
    </row>
    <row r="1972" spans="1:3" x14ac:dyDescent="0.25">
      <c r="A1972" s="82" t="s">
        <v>7873</v>
      </c>
      <c r="B1972" s="83" t="s">
        <v>4334</v>
      </c>
      <c r="C1972" s="102">
        <v>105000000</v>
      </c>
    </row>
    <row r="1973" spans="1:3" x14ac:dyDescent="0.25">
      <c r="A1973" s="82" t="s">
        <v>7809</v>
      </c>
      <c r="B1973" s="83" t="s">
        <v>296</v>
      </c>
      <c r="C1973" s="102">
        <v>9024270000</v>
      </c>
    </row>
  </sheetData>
  <autoFilter ref="A3:C1836"/>
  <phoneticPr fontId="3" type="noConversion"/>
  <hyperlinks>
    <hyperlink ref="B34" r:id="rId1" location="'Основ'!B27" display="31/254-П УКС 2017-01-31 Отчет.xls - 'Основ'!B27"/>
    <hyperlink ref="B152" r:id="rId2" location="'Основ'!B28" display="31/254-П УКС 2017-01-31 Отчет.xls - 'Основ'!B28"/>
    <hyperlink ref="B1266" r:id="rId3" location="'Основ'!B29" display="31/254-П УКС 2017-01-31 Отчет.xls - 'Основ'!B29"/>
    <hyperlink ref="B58" r:id="rId4" location="'Основ'!B30" display="31/254-П УКС 2017-01-31 Отчет.xls - 'Основ'!B30"/>
    <hyperlink ref="B57" r:id="rId5" location="'Основ'!B31" display="31/254-П УКС 2017-01-31 Отчет.xls - 'Основ'!B31"/>
    <hyperlink ref="B994" r:id="rId6" location="'Основ'!B8" display="31/254-П УОРПС 2017-01-31 Отчет.xls - 'Основ'!B8"/>
    <hyperlink ref="B995" r:id="rId7" location="'Основ'!B9" display="31/254-П УОРПС 2017-01-31 Отчет.xls - 'Основ'!B9"/>
    <hyperlink ref="B996" r:id="rId8" location="'Основ'!B10" display="31/254-П УОРПС 2017-01-31 Отчет.xls - 'Основ'!B10"/>
    <hyperlink ref="B968" r:id="rId9" location="'Основ'!B11" display="31/254-П УОРПС 2017-01-31 Отчет.xls - 'Основ'!B11"/>
    <hyperlink ref="B1128" r:id="rId10" location="'Основ'!B12" display="31/254-П УОРПС 2017-01-31 Отчет.xls - 'Основ'!B12"/>
    <hyperlink ref="B1129" r:id="rId11" location="'Основ'!B13" display="31/254-П УОРПС 2017-01-31 Отчет.xls - 'Основ'!B13"/>
    <hyperlink ref="B1130" r:id="rId12" location="'Основ'!B14" display="31/254-П УОРПС 2017-01-31 Отчет.xls - 'Основ'!B14"/>
    <hyperlink ref="B1131" r:id="rId13" location="'Основ'!B15" display="31/254-П УОРПС 2017-01-31 Отчет.xls - 'Основ'!B15"/>
    <hyperlink ref="B1148" r:id="rId14" location="'Основ'!B16" display="31/254-П УОРПС 2017-01-31 Отчет.xls - 'Основ'!B16"/>
    <hyperlink ref="B1194" r:id="rId15" location="'Основ'!B17" display="31/254-П УОРПС 2017-01-31 Отчет.xls - 'Основ'!B17"/>
    <hyperlink ref="B1207" r:id="rId16" location="'Основ'!B18" display="31/254-П УОРПС 2017-01-31 Отчет.xls - 'Основ'!B18"/>
    <hyperlink ref="B915" r:id="rId17" location="'Основ'!B19" display="31/254-П УОРПС 2017-01-31 Отчет.xls - 'Основ'!B19"/>
    <hyperlink ref="B1227" r:id="rId18" location="'Основ'!B20" display="31/254-П УОРПС 2017-01-31 Отчет.xls - 'Основ'!B20"/>
    <hyperlink ref="B1246" r:id="rId19" location="'Основ'!B21" display="31/254-П УОРПС 2017-01-31 Отчет.xls - 'Основ'!B21"/>
    <hyperlink ref="B1258" r:id="rId20" location="'Основ'!B22" display="31/254-П УОРПС 2017-01-31 Отчет.xls - 'Основ'!B22"/>
    <hyperlink ref="B1259" r:id="rId21" location="'Основ'!B23" display="31/254-П УОРПС 2017-01-31 Отчет.xls - 'Основ'!B23"/>
    <hyperlink ref="B1264" r:id="rId22" location="'Основ'!B24" display="31/254-П УОРПС 2017-01-31 Отчет.xls - 'Основ'!B24"/>
    <hyperlink ref="B1247" r:id="rId23" location="'Основ'!B25" display="31/254-П УОРПС 2017-01-31 Отчет.xls - 'Основ'!B25"/>
    <hyperlink ref="B1233" r:id="rId24" location="'Основ'!B26" display="31/254-П УОРПС 2017-01-31 Отчет.xls - 'Основ'!B26"/>
    <hyperlink ref="B1232" r:id="rId25" location="'Основ'!B27" display="31/254-П УОРПС 2017-01-31 Отчет.xls - 'Основ'!B27"/>
    <hyperlink ref="B1231" r:id="rId26" location="'Основ'!B28" display="31/254-П УОРПС 2017-01-31 Отчет.xls - 'Основ'!B28"/>
    <hyperlink ref="B1234" r:id="rId27" location="'Основ'!B29" display="31/254-П УОРПС 2017-01-31 Отчет.xls - 'Основ'!B29"/>
    <hyperlink ref="B1248" r:id="rId28" location="'Основ'!B30" display="31/254-П УОРПС 2017-01-31 Отчет.xls - 'Основ'!B30"/>
    <hyperlink ref="B1250" r:id="rId29" location="'Основ'!B31" display="31/254-П УОРПС 2017-01-31 Отчет.xls - 'Основ'!B31"/>
    <hyperlink ref="B1260" r:id="rId30" location="'Основ'!B32" display="31/254-П УОРПС 2017-01-31 Отчет.xls - 'Основ'!B32"/>
    <hyperlink ref="B1263" r:id="rId31" location="'Основ'!B33" display="31/254-П УОРПС 2017-01-31 Отчет.xls - 'Основ'!B33"/>
    <hyperlink ref="B1265" r:id="rId32" location="'Основ'!B34" display="31/254-П УОРПС 2017-01-31 Отчет.xls - 'Основ'!B34"/>
    <hyperlink ref="B1251" r:id="rId33" location="'Основ'!B35" display="31/254-П УОРПС 2017-01-31 Отчет.xls - 'Основ'!B35"/>
    <hyperlink ref="B1249" r:id="rId34" location="'Основ'!B36" display="31/254-П УОРПС 2017-01-31 Отчет.xls - 'Основ'!B36"/>
    <hyperlink ref="B1252" r:id="rId35" location="'Основ'!B37" display="31/254-П УОРПС 2017-01-31 Отчет.xls - 'Основ'!B37"/>
    <hyperlink ref="B959" r:id="rId36" location="'Основ'!B38" display="31/254-П УОРПС 2017-01-31 Отчет.xls - 'Основ'!B38"/>
    <hyperlink ref="B1228" r:id="rId37" location="'Основ'!B39" display="31/254-П УОРПС 2017-01-31 Отчет.xls - 'Основ'!B39"/>
    <hyperlink ref="B1312" r:id="rId38" location="'Основ'!B40" display="31/254-П УОРПС 2017-01-31 Отчет.xls - 'Основ'!B40"/>
    <hyperlink ref="B1261" r:id="rId39" location="'Основ'!B41" display="31/254-П УОРПС 2017-01-31 Отчет.xls - 'Основ'!B41"/>
    <hyperlink ref="B1318" r:id="rId40" location="'Основ'!B42" display="31/254-П УОРПС 2017-01-31 Отчет.xls - 'Основ'!B42"/>
    <hyperlink ref="B1322" r:id="rId41" location="'Основ'!B43" display="31/254-П УОРПС 2017-01-31 Отчет.xls - 'Основ'!B43"/>
    <hyperlink ref="B1280" r:id="rId42" location="'Основ'!B44" display="31/254-П УОРПС 2017-01-31 Отчет.xls - 'Основ'!B44"/>
    <hyperlink ref="B1332" r:id="rId43" location="'Основ'!B45" display="31/254-П УОРПС 2017-01-31 Отчет.xls - 'Основ'!B45"/>
    <hyperlink ref="B1132" r:id="rId44" location="'Основ'!B46" display="31/254-П УОРПС 2017-01-31 Отчет.xls - 'Основ'!B46"/>
    <hyperlink ref="B1149" r:id="rId45" location="'Основ'!B47" display="31/254-П УОРПС 2017-01-31 Отчет.xls - 'Основ'!B47"/>
    <hyperlink ref="B1262" r:id="rId46" location="'Основ'!B48" display="31/254-П УОРПС 2017-01-31 Отчет.xls - 'Основ'!B48"/>
    <hyperlink ref="B960" r:id="rId47" location="'Основ'!B49" display="31/254-П УОРПС 2017-01-31 Отчет.xls - 'Основ'!B49"/>
    <hyperlink ref="B1256" r:id="rId48" location="'Основ'!B50" display="31/254-П УОРПС 2017-01-31 Отчет.xls - 'Основ'!B50"/>
    <hyperlink ref="B1253" r:id="rId49" location="'Основ'!B51" display="31/254-П УОРПС 2017-01-31 Отчет.xls - 'Основ'!B51"/>
    <hyperlink ref="B1333" r:id="rId50" location="'Основ'!B52" display="31/254-П УОРПС 2017-01-31 Отчет.xls - 'Основ'!B52"/>
    <hyperlink ref="B1254" r:id="rId51" location="'Основ'!B53" display="31/254-П УОРПС 2017-01-31 Отчет.xls - 'Основ'!B53"/>
    <hyperlink ref="B1255" r:id="rId52" location="'Основ'!B54" display="31/254-П УОРПС 2017-01-31 Отчет.xls - 'Основ'!B54"/>
    <hyperlink ref="B1162" r:id="rId53" location="'Основ'!B55" display="31/254-П УОРПС 2017-01-31 Отчет.xls - 'Основ'!B55"/>
    <hyperlink ref="B1163" r:id="rId54" location="'Основ'!B56" display="31/254-П УОРПС 2017-01-31 Отчет.xls - 'Основ'!B56"/>
    <hyperlink ref="B916" r:id="rId55" location="'Основ'!B57" display="31/254-П УОРПС 2017-01-31 Отчет.xls - 'Основ'!B57"/>
    <hyperlink ref="B1343" r:id="rId56" location="'Основ'!B58" display="31/254-П УОРПС 2017-01-31 Отчет.xls - 'Основ'!B58"/>
    <hyperlink ref="B1328" r:id="rId57" location="'Основ'!B59" display="31/254-П УОРПС 2017-01-31 Отчет.xls - 'Основ'!B59"/>
    <hyperlink ref="B1356" r:id="rId58" location="'Основ'!B60" display="31/254-П УОРПС 2017-01-31 Отчет.xls - 'Основ'!B60"/>
    <hyperlink ref="B1103" r:id="rId59" location="'Основ'!B61" display="31/254-П УОРПС 2017-01-31 Отчет.xls - 'Основ'!B61"/>
    <hyperlink ref="B1344" r:id="rId60" location="'Основ'!B62" display="31/254-П УОРПС 2017-01-31 Отчет.xls - 'Основ'!B62"/>
    <hyperlink ref="B1200" r:id="rId61" location="'Основ'!B63" display="31/254-П УОРПС 2017-01-31 Отчет.xls - 'Основ'!B63"/>
    <hyperlink ref="B1349" r:id="rId62" location="'Основ'!B64" display="31/254-П УОРПС 2017-01-31 Отчет.xls - 'Основ'!B64"/>
    <hyperlink ref="B1335" r:id="rId63" location="'Основ'!B65" display="31/254-П УОРПС 2017-01-31 Отчет.xls - 'Основ'!B65"/>
    <hyperlink ref="B1334" r:id="rId64" location="'Основ'!B66" display="31/254-П УОРПС 2017-01-31 Отчет.xls - 'Основ'!B66"/>
    <hyperlink ref="B1336" r:id="rId65" location="'Основ'!B67" display="31/254-П УОРПС 2017-01-31 Отчет.xls - 'Основ'!B67"/>
    <hyperlink ref="B1389" r:id="rId66" location="'Основ'!B68" display="31/254-П УОРПС 2017-01-31 Отчет.xls - 'Основ'!B68"/>
    <hyperlink ref="B1329" r:id="rId67" location="'Основ'!B69" display="31/254-П УОРПС 2017-01-31 Отчет.xls - 'Основ'!B69"/>
    <hyperlink ref="B929" r:id="rId68" location="'Основ'!B70" display="31/254-П УОРПС 2017-01-31 Отчет.xls - 'Основ'!B70"/>
    <hyperlink ref="B1374" r:id="rId69" location="'Основ'!B71" display="31/254-П УОРПС 2017-01-31 Отчет.xls - 'Основ'!B71"/>
    <hyperlink ref="B1375" r:id="rId70" location="'Основ'!B72" display="31/254-П УОРПС 2017-01-31 Отчет.xls - 'Основ'!B72"/>
    <hyperlink ref="B1257" r:id="rId71" location="'Основ'!B73" display="31/254-П УОРПС 2017-01-31 Отчет.xls - 'Основ'!B73"/>
    <hyperlink ref="B1066" r:id="rId72" location="'Основ'!B74" display="31/254-П УОРПС 2017-01-31 Отчет.xls - 'Основ'!B74"/>
    <hyperlink ref="B1313" r:id="rId73" location="'Основ'!B75" display="31/254-П УОРПС 2017-01-31 Отчет.xls - 'Основ'!B75"/>
    <hyperlink ref="B1400" r:id="rId74" location="'Основ'!B76" display="31/254-П УОРПС 2017-01-31 Отчет.xls - 'Основ'!B76"/>
    <hyperlink ref="B1002" r:id="rId75" location="'Основ'!B77" display="31/254-П УОРПС 2017-01-31 Отчет.xls - 'Основ'!B77"/>
    <hyperlink ref="B1003" r:id="rId76" location="'Основ'!B78" display="31/254-П УОРПС 2017-01-31 Отчет.xls - 'Основ'!B78"/>
    <hyperlink ref="B1434" r:id="rId77" location="'Основ'!B79" display="31/254-П УОРПС 2017-01-31 Отчет.xls - 'Основ'!B79"/>
    <hyperlink ref="B1429" r:id="rId78" location="'Основ'!B80" display="31/254-П УОРПС 2017-01-31 Отчет.xls - 'Основ'!B80"/>
    <hyperlink ref="B1365" r:id="rId79" location="'Основ'!B81" display="31/254-П УОРПС 2017-01-31 Отчет.xls - 'Основ'!B81"/>
    <hyperlink ref="B790" r:id="rId80" location="'Основ'!B82" display="31/254-П УОРПС 2017-01-31 Отчет.xls - 'Основ'!B82"/>
    <hyperlink ref="B1150" r:id="rId81" location="'Основ'!B83" display="31/254-П УОРПС 2017-01-31 Отчет.xls - 'Основ'!B83"/>
    <hyperlink ref="B1133" r:id="rId82" location="'Основ'!B84" display="31/254-П УОРПС 2017-01-31 Отчет.xls - 'Основ'!B84"/>
    <hyperlink ref="B1370" r:id="rId83" location="'Основ'!B85" display="31/254-П УОРПС 2017-01-31 Отчет.xls - 'Основ'!B85"/>
    <hyperlink ref="B1323" r:id="rId84" location="'Основ'!B86" display="31/254-П УОРПС 2017-01-31 Отчет.xls - 'Основ'!B86"/>
    <hyperlink ref="B1319" r:id="rId85" location="'Основ'!B87" display="31/254-П УОРПС 2017-01-31 Отчет.xls - 'Основ'!B87"/>
    <hyperlink ref="B1435" r:id="rId86" location="'Основ'!B88" display="31/254-П УОРПС 2017-01-31 Отчет.xls - 'Основ'!B88"/>
    <hyperlink ref="B1067" r:id="rId87" location="'Основ'!B89" display="31/254-П УОРПС 2017-01-31 Отчет.xls - 'Основ'!B89"/>
    <hyperlink ref="B946" r:id="rId88" location="'Основ'!B90" display="31/254-П УОРПС 2017-01-31 Отчет.xls - 'Основ'!B90"/>
    <hyperlink ref="B947" r:id="rId89" location="'Основ'!B91" display="31/254-П УОРПС 2017-01-31 Отчет.xls - 'Основ'!B91"/>
    <hyperlink ref="B407" r:id="rId90" location="'Основ'!B92" display="31/254-П УОРПС 2017-01-31 Отчет.xls - 'Основ'!B92"/>
    <hyperlink ref="B1151" r:id="rId91" location="'Основ'!B93" display="31/254-П УОРПС 2017-01-31 Отчет.xls - 'Основ'!B93"/>
    <hyperlink ref="B1487" r:id="rId92" location="'Основ'!B94" display="31/254-П УОРПС 2017-01-31 Отчет.xls - 'Основ'!B94"/>
    <hyperlink ref="B1456" r:id="rId93" location="'Основ'!B95" display="31/254-П УОРПС 2017-01-31 Отчет.xls - 'Основ'!B95"/>
    <hyperlink ref="B1459" r:id="rId94" location="'Основ'!B96" display="31/254-П УОРПС 2017-01-31 Отчет.xls - 'Основ'!B96"/>
    <hyperlink ref="B1458" r:id="rId95" location="'Основ'!B97" display="31/254-П УОРПС 2017-01-31 Отчет.xls - 'Основ'!B97"/>
    <hyperlink ref="B1007" r:id="rId96" location="'Основ'!B98" display="31/254-П УОРПС 2017-01-31 Отчет.xls - 'Основ'!B98"/>
    <hyperlink ref="B1008" r:id="rId97" location="'Основ'!B99" display="31/254-П УОРПС 2017-01-31 Отчет.xls - 'Основ'!B99"/>
    <hyperlink ref="B1485" r:id="rId98" location="'Основ'!B100" display="31/254-П УОРПС 2017-01-31 Отчет.xls - 'Основ'!B100"/>
    <hyperlink ref="B1486" r:id="rId99" location="'Основ'!B101" display="31/254-П УОРПС 2017-01-31 Отчет.xls - 'Основ'!B101"/>
    <hyperlink ref="B249" r:id="rId100" location="'Основ'!B102" display="31/254-П УОРПС 2017-01-31 Отчет.xls - 'Основ'!B102"/>
    <hyperlink ref="B1292" r:id="rId101" location="'Основ'!B103" display="31/254-П УОРПС 2017-01-31 Отчет.xls - 'Основ'!B103"/>
    <hyperlink ref="B1464" r:id="rId102" location="'Основ'!B104" display="31/254-П УОРПС 2017-01-31 Отчет.xls - 'Основ'!B104"/>
    <hyperlink ref="B948" r:id="rId103" location="'Основ'!B105" display="31/254-П УОРПС 2017-01-31 Отчет.xls - 'Основ'!B105"/>
    <hyperlink ref="B949" r:id="rId104" location="'Основ'!B106" display="31/254-П УОРПС 2017-01-31 Отчет.xls - 'Основ'!B106"/>
    <hyperlink ref="B518" r:id="rId105" location="'Основ'!B107" display="31/254-П УОРПС 2017-01-31 Отчет.xls - 'Основ'!B107"/>
    <hyperlink ref="B250" r:id="rId106" location="'Основ'!B108" display="31/254-П УОРПС 2017-01-31 Отчет.xls - 'Основ'!B108"/>
    <hyperlink ref="B952" r:id="rId107" location="'Основ'!B109" display="31/254-П УОРПС 2017-01-31 Отчет.xls - 'Основ'!B109"/>
    <hyperlink ref="B864" r:id="rId108" location="'Основ'!B110" display="31/254-П УОРПС 2017-01-31 Отчет.xls - 'Основ'!B110"/>
    <hyperlink ref="B1509" r:id="rId109" location="'Основ'!B111" display="31/254-П УОРПС 2017-01-31 Отчет.xls - 'Основ'!B111"/>
    <hyperlink ref="B1340" r:id="rId110" location="'Основ'!B112" display="31/254-П УОРПС 2017-01-31 Отчет.xls - 'Основ'!B112"/>
    <hyperlink ref="B1494" r:id="rId111" location="'Основ'!B113" display="31/254-П УОРПС 2017-01-31 Отчет.xls - 'Основ'!B113"/>
    <hyperlink ref="B997" r:id="rId112" location="'Основ'!B114" display="31/254-П УОРПС 2017-01-31 Отчет.xls - 'Основ'!B114"/>
    <hyperlink ref="B1514" r:id="rId113" location="'Основ'!B115" display="31/254-П УОРПС 2017-01-31 Отчет.xls - 'Основ'!B115"/>
    <hyperlink ref="B1142" r:id="rId114" location="'Основ'!B116" display="31/254-П УОРПС 2017-01-31 Отчет.xls - 'Основ'!B116"/>
    <hyperlink ref="B1408" r:id="rId115" location="'Основ'!B117" display="31/254-П УОРПС 2017-01-31 Отчет.xls - 'Основ'!B117"/>
    <hyperlink ref="B1086" r:id="rId116" location="'Основ'!B118" display="31/254-П УОРПС 2017-01-31 Отчет.xls - 'Основ'!B118"/>
    <hyperlink ref="B1214" r:id="rId117" location="'Основ'!B119" display="31/254-П УОРПС 2017-01-31 Отчет.xls - 'Основ'!B119"/>
    <hyperlink ref="B1595" r:id="rId118" location="'Основ'!B120" display="31/254-П УОРПС 2017-01-31 Отчет.xls - 'Основ'!B120"/>
    <hyperlink ref="B1596" r:id="rId119" location="'Основ'!B121" display="31/254-П УОРПС 2017-01-31 Отчет.xls - 'Основ'!B121"/>
    <hyperlink ref="B1539" r:id="rId120" location="'Основ'!B122" display="31/254-П УОРПС 2017-01-31 Отчет.xls - 'Основ'!B122"/>
    <hyperlink ref="B1068" r:id="rId121" location="'Основ'!B123" display="31/254-П УОРПС 2017-01-31 Отчет.xls - 'Основ'!B123"/>
    <hyperlink ref="B1561" r:id="rId122" location="'Основ'!B124" display="31/254-П УОРПС 2017-01-31 Отчет.xls - 'Основ'!B124"/>
    <hyperlink ref="B1562" r:id="rId123" location="'Основ'!B125" display="31/254-П УОРПС 2017-01-31 Отчет.xls - 'Основ'!B125"/>
    <hyperlink ref="B1039" r:id="rId124" location="'Основ'!B126" display="31/254-П УОРПС 2017-01-31 Отчет.xls - 'Основ'!B126"/>
    <hyperlink ref="B1040" r:id="rId125" location="'Основ'!B127" display="31/254-П УОРПС 2017-01-31 Отчет.xls - 'Основ'!B127"/>
    <hyperlink ref="B1195" r:id="rId126" location="'Основ'!B128" display="31/254-П УОРПС 2017-01-31 Отчет.xls - 'Основ'!B128"/>
    <hyperlink ref="B958" r:id="rId127" location="'Основ'!B129" display="31/254-П УОРПС 2017-01-31 Отчет.xls - 'Основ'!B129"/>
    <hyperlink ref="B519" r:id="rId128" location="'Основ'!B130" display="31/254-П УОРПС 2017-01-31 Отчет.xls - 'Основ'!B130"/>
    <hyperlink ref="B520" r:id="rId129" location="'Основ'!B131" display="31/254-П УОРПС 2017-01-31 Отчет.xls - 'Основ'!B131"/>
    <hyperlink ref="B1488" r:id="rId130" location="'Основ'!B132" display="31/254-П УОРПС 2017-01-31 Отчет.xls - 'Основ'!B132"/>
    <hyperlink ref="B267" r:id="rId131" location="'Основ'!B133" display="31/254-П УОРПС 2017-01-31 Отчет.xls - 'Основ'!B133"/>
    <hyperlink ref="B268" r:id="rId132" location="'Основ'!B134" display="31/254-П УОРПС 2017-01-31 Отчет.xls - 'Основ'!B134"/>
    <hyperlink ref="B1572" r:id="rId133" location="'Основ'!B135" display="31/254-П УОРПС 2017-01-31 Отчет.xls - 'Основ'!B135"/>
    <hyperlink ref="B1597" r:id="rId134" location="'Основ'!B136" display="31/254-П УОРПС 2017-01-31 Отчет.xls - 'Основ'!B136"/>
    <hyperlink ref="B1603" r:id="rId135" location="'Основ'!B137" display="31/254-П УОРПС 2017-01-31 Отчет.xls - 'Основ'!B137"/>
    <hyperlink ref="B1606" r:id="rId136" location="'Основ'!B138" display="31/254-П УОРПС 2017-01-31 Отчет.xls - 'Основ'!B138"/>
    <hyperlink ref="B1495" r:id="rId137" location="'Основ'!B139" display="31/254-П УОРПС 2017-01-31 Отчет.xls - 'Основ'!B139"/>
    <hyperlink ref="B1330" r:id="rId138" location="'Основ'!B140" display="31/254-П УОРПС 2017-01-31 Отчет.xls - 'Основ'!B140"/>
    <hyperlink ref="B783" r:id="rId139" location="'Основ'!B141" display="31/254-П УОРПС 2017-01-31 Отчет.xls - 'Основ'!B141"/>
    <hyperlink ref="B269" r:id="rId140" location="'Основ'!B142" display="31/254-П УОРПС 2017-01-31 Отчет.xls - 'Основ'!B142"/>
    <hyperlink ref="B1137" r:id="rId141" location="'Основ'!B143" display="31/254-П УОРПС 2017-01-31 Отчет.xls - 'Основ'!B143"/>
    <hyperlink ref="B1057" r:id="rId142" location="'Основ'!B144" display="31/254-П УОРПС 2017-01-31 Отчет.xls - 'Основ'!B144"/>
    <hyperlink ref="B1215" r:id="rId143" location="'Основ'!B145" display="31/254-П УОРПС 2017-01-31 Отчет.xls - 'Основ'!B145"/>
    <hyperlink ref="B1138" r:id="rId144" location="'Основ'!B146" display="31/254-П УОРПС 2017-01-31 Отчет.xls - 'Основ'!B146"/>
    <hyperlink ref="B1139" r:id="rId145" location="'Основ'!B147" display="31/254-П УОРПС 2017-01-31 Отчет.xls - 'Основ'!B147"/>
    <hyperlink ref="B1582" r:id="rId146" location="'Основ'!B148" display="31/254-П УОРПС 2017-01-31 Отчет.xls - 'Основ'!B148"/>
    <hyperlink ref="B1583" r:id="rId147" location="'Основ'!B149" display="31/254-П УОРПС 2017-01-31 Отчет.xls - 'Основ'!B149"/>
    <hyperlink ref="B1585" r:id="rId148" location="'Основ'!B150" display="31/254-П УОРПС 2017-01-31 Отчет.xls - 'Основ'!B150"/>
    <hyperlink ref="B1586" r:id="rId149" location="'Основ'!B151" display="31/254-П УОРПС 2017-01-31 Отчет.xls - 'Основ'!B151"/>
    <hyperlink ref="B1589" r:id="rId150" location="'Основ'!B152" display="31/254-П УОРПС 2017-01-31 Отчет.xls - 'Основ'!B152"/>
    <hyperlink ref="B1584" r:id="rId151" location="'Основ'!B153" display="31/254-П УОРПС 2017-01-31 Отчет.xls - 'Основ'!B153"/>
    <hyperlink ref="B1587" r:id="rId152" location="'Основ'!B154" display="31/254-П УОРПС 2017-01-31 Отчет.xls - 'Основ'!B154"/>
    <hyperlink ref="B1588" r:id="rId153" location="'Основ'!B155" display="31/254-П УОРПС 2017-01-31 Отчет.xls - 'Основ'!B155"/>
    <hyperlink ref="B1590" r:id="rId154" location="'Основ'!B156" display="31/254-П УОРПС 2017-01-31 Отчет.xls - 'Основ'!B156"/>
    <hyperlink ref="B1616" r:id="rId155" location="'Основ'!B157" display="31/254-П УОРПС 2017-01-31 Отчет.xls - 'Основ'!B157"/>
    <hyperlink ref="B953" r:id="rId156" location="'Основ'!B158" display="31/254-П УОРПС 2017-01-31 Отчет.xls - 'Основ'!B158"/>
    <hyperlink ref="B1279" r:id="rId157" location="'Основ'!B159" display="31/254-П УОРПС 2017-01-31 Отчет.xls - 'Основ'!B159"/>
    <hyperlink ref="B1278" r:id="rId158" location="'Основ'!B160" display="31/254-П УОРПС 2017-01-31 Отчет.xls - 'Основ'!B160"/>
    <hyperlink ref="B1625" r:id="rId159" location="'Основ'!B161" display="31/254-П УОРПС 2017-01-31 Отчет.xls - 'Основ'!B161"/>
    <hyperlink ref="B408" r:id="rId160" location="'Основ'!B162" display="31/254-П УОРПС 2017-01-31 Отчет.xls - 'Основ'!B162"/>
    <hyperlink ref="B409" r:id="rId161" location="'Основ'!B163" display="31/254-П УОРПС 2017-01-31 Отчет.xls - 'Основ'!B163"/>
    <hyperlink ref="B1614" r:id="rId162" location="'Основ'!B164" display="31/254-П УОРПС 2017-01-31 Отчет.xls - 'Основ'!B164"/>
    <hyperlink ref="B1615" r:id="rId163" location="'Основ'!B165" display="31/254-П УОРПС 2017-01-31 Отчет.xls - 'Основ'!B165"/>
    <hyperlink ref="B1613" r:id="rId164" location="'Основ'!B166" display="31/254-П УОРПС 2017-01-31 Отчет.xls - 'Основ'!B166"/>
    <hyperlink ref="B1087" r:id="rId165" location="'Основ'!B167" display="31/254-П УОРПС 2017-01-31 Отчет.xls - 'Основ'!B167"/>
    <hyperlink ref="B1647" r:id="rId166" location="'Основ'!B168" display="31/254-П УОРПС 2017-01-31 Отчет.xls - 'Основ'!B168"/>
    <hyperlink ref="B1337" r:id="rId167" location="'Основ'!B169" display="31/254-П УОРПС 2017-01-31 Отчет.xls - 'Основ'!B169"/>
    <hyperlink ref="B1609" r:id="rId168" location="'Основ'!B170" display="31/254-П УОРПС 2017-01-31 Отчет.xls - 'Основ'!B170"/>
    <hyperlink ref="B1409" r:id="rId169" location="'Основ'!B171" display="31/254-П УОРПС 2017-01-31 Отчет.xls - 'Основ'!B171"/>
    <hyperlink ref="B1607" r:id="rId170" location="'Основ'!B172" display="31/254-П УОРПС 2017-01-31 Отчет.xls - 'Основ'!B172"/>
    <hyperlink ref="B1608" r:id="rId171" location="'Основ'!B173" display="31/254-П УОРПС 2017-01-31 Отчет.xls - 'Основ'!B173"/>
    <hyperlink ref="B1437" r:id="rId172" location="'Основ'!B174" display="31/254-П УОРПС 2017-01-31 Отчет.xls - 'Основ'!B174"/>
    <hyperlink ref="B1666" r:id="rId173" location="'Основ'!B175" display="31/254-П УОРПС 2017-01-31 Отчет.xls - 'Основ'!B175"/>
    <hyperlink ref="B969" r:id="rId174" location="'Основ'!B176" display="31/254-П УОРПС 2017-01-31 Отчет.xls - 'Основ'!B176"/>
    <hyperlink ref="B1665" r:id="rId175" location="'Основ'!B177" display="31/254-П УОРПС 2017-01-31 Отчет.xls - 'Основ'!B177"/>
    <hyperlink ref="B1667" r:id="rId176" location="'Основ'!B178" display="31/254-П УОРПС 2017-01-31 Отчет.xls - 'Основ'!B178"/>
    <hyperlink ref="B251" r:id="rId177" location="'Основ'!B179" display="31/254-П УОРПС 2017-01-31 Отчет.xls - 'Основ'!B179"/>
    <hyperlink ref="B270" r:id="rId178" location="'Основ'!B180" display="31/254-П УОРПС 2017-01-31 Отчет.xls - 'Основ'!B180"/>
    <hyperlink ref="B1574" r:id="rId179" location="'Основ'!B181" display="31/254-П УОРПС 2017-01-31 Отчет.xls - 'Основ'!B181"/>
    <hyperlink ref="B248" r:id="rId180" location="'Основ'!B182" display="31/254-П УОРПС 2017-01-31 Отчет.xls - 'Основ'!B182"/>
    <hyperlink ref="B1668" r:id="rId181" location="'Основ'!B183" display="31/254-П УОРПС 2017-01-31 Отчет.xls - 'Основ'!B183"/>
    <hyperlink ref="B1269" r:id="rId182" location="'Основ'!B184" display="31/254-П УОРПС 2017-01-31 Отчет.xls - 'Основ'!B184"/>
    <hyperlink ref="B954" r:id="rId183" location="'Основ'!B185" display="31/254-П УОРПС 2017-01-31 Отчет.xls - 'Основ'!B185"/>
    <hyperlink ref="B521" r:id="rId184" location="'Основ'!B186" display="31/254-П УОРПС 2017-01-31 Отчет.xls - 'Основ'!B186"/>
    <hyperlink ref="B1672" r:id="rId185" location="'Основ'!B187" display="31/254-П УОРПС 2017-01-31 Отчет.xls - 'Основ'!B187"/>
    <hyperlink ref="B1069" r:id="rId186" location="'Основ'!B188" display="31/254-П УОРПС 2017-01-31 Отчет.xls - 'Основ'!B188"/>
    <hyperlink ref="B1041" r:id="rId187" location="'Основ'!B189" display="31/254-П УОРПС 2017-01-31 Отчет.xls - 'Основ'!B189"/>
    <hyperlink ref="B1183" r:id="rId188" location="'Основ'!B190" display="31/254-П УОРПС 2017-01-31 Отчет.xls - 'Основ'!B190"/>
    <hyperlink ref="B1457" r:id="rId189" location="'Основ'!B191" display="31/254-П УОРПС 2017-01-31 Отчет.xls - 'Основ'!B191"/>
    <hyperlink ref="B1624" r:id="rId190" location="'Основ'!B192" display="31/254-П УОРПС 2017-01-31 Отчет.xls - 'Основ'!B192"/>
    <hyperlink ref="B1683" r:id="rId191" location="'Основ'!B193" display="31/254-П УОРПС 2017-01-31 Отчет.xls - 'Основ'!B193"/>
    <hyperlink ref="B1684" r:id="rId192" location="'Основ'!B194" display="31/254-П УОРПС 2017-01-31 Отчет.xls - 'Основ'!B194"/>
    <hyperlink ref="B1465" r:id="rId193" location="'Основ'!B195" display="31/254-П УОРПС 2017-01-31 Отчет.xls - 'Основ'!B195"/>
    <hyperlink ref="B1682" r:id="rId194" location="'Основ'!B196" display="31/254-П УОРПС 2017-01-31 Отчет.xls - 'Основ'!B196"/>
    <hyperlink ref="B1680" r:id="rId195" location="'Основ'!B197" display="31/254-П УОРПС 2017-01-31 Отчет.xls - 'Основ'!B197"/>
    <hyperlink ref="B1477" r:id="rId196" location="'Основ'!B198" display="31/254-П УОРПС 2017-01-31 Отчет.xls - 'Основ'!B198"/>
    <hyperlink ref="B698" r:id="rId197" location="'Основ'!B199" display="31/254-П УОРПС 2017-01-31 Отчет.xls - 'Основ'!B199"/>
    <hyperlink ref="B699" r:id="rId198" location="'Основ'!B200" display="31/254-П УОРПС 2017-01-31 Отчет.xls - 'Основ'!B200"/>
    <hyperlink ref="B914" r:id="rId199" location="'Основ'!B201" display="31/254-П УОРПС 2017-01-31 Отчет.xls - 'Основ'!B201"/>
    <hyperlink ref="B1164" r:id="rId200" location="'Основ'!B202" display="31/254-П УОРПС 2017-01-31 Отчет.xls - 'Основ'!B202"/>
    <hyperlink ref="B1480" r:id="rId201" location="'Основ'!B203" display="31/254-П УОРПС 2017-01-31 Отчет.xls - 'Основ'!B203"/>
    <hyperlink ref="B1380" r:id="rId202" location="'Основ'!B204" display="31/254-П УОРПС 2017-01-31 Отчет.xls - 'Основ'!B204"/>
    <hyperlink ref="B930" r:id="rId203" location="'Основ'!B205" display="31/254-П УОРПС 2017-01-31 Отчет.xls - 'Основ'!B205"/>
    <hyperlink ref="B1341" r:id="rId204" location="'Основ'!B206" display="31/254-П УОРПС 2017-01-31 Отчет.xls - 'Основ'!B206"/>
    <hyperlink ref="B857" r:id="rId205" location="'Основ'!B207" display="31/254-П УОРПС 2017-01-31 Отчет.xls - 'Основ'!B207"/>
    <hyperlink ref="B522" r:id="rId206" location="'Основ'!B208" display="31/254-П УОРПС 2017-01-31 Отчет.xls - 'Основ'!B208"/>
    <hyperlink ref="B1181" r:id="rId207" location="'Основ'!B209" display="31/254-П УОРПС 2017-01-31 Отчет.xls - 'Основ'!B209"/>
    <hyperlink ref="B1182" r:id="rId208" location="'Основ'!B210" display="31/254-П УОРПС 2017-01-31 Отчет.xls - 'Основ'!B210"/>
    <hyperlink ref="B1610" r:id="rId209" location="'Основ'!B211" display="31/254-П УОРПС 2017-01-31 Отчет.xls - 'Основ'!B211"/>
    <hyperlink ref="B1421" r:id="rId210" location="'Основ'!B212" display="31/254-П УОРПС 2017-01-31 Отчет.xls - 'Основ'!B212"/>
    <hyperlink ref="B1418" r:id="rId211" location="'Основ'!B213" display="31/254-П УОРПС 2017-01-31 Отчет.xls - 'Основ'!B213"/>
    <hyperlink ref="B1417" r:id="rId212" location="'Основ'!B214" display="31/254-П УОРПС 2017-01-31 Отчет.xls - 'Основ'!B214"/>
    <hyperlink ref="B764" r:id="rId213" location="'Основ'!B215" display="31/254-П УОРПС 2017-01-31 Отчет.xls - 'Основ'!B215"/>
    <hyperlink ref="B1390" r:id="rId214" location="'Основ'!B216" display="31/254-П УОРПС 2017-01-31 Отчет.xls - 'Основ'!B216"/>
    <hyperlink ref="B1146" r:id="rId215" location="'Основ'!B217" display="31/254-П УОРПС 2017-01-31 Отчет.xls - 'Основ'!B217"/>
    <hyperlink ref="B1147" r:id="rId216" location="'Основ'!B218" display="31/254-П УОРПС 2017-01-31 Отчет.xls - 'Основ'!B218"/>
    <hyperlink ref="B1331" r:id="rId217" location="'Основ'!B219" display="31/254-П УОРПС 2017-01-31 Отчет.xls - 'Основ'!B219"/>
    <hyperlink ref="B1442" r:id="rId218" location="'Основ'!B220" display="31/254-П УОРПС 2017-01-31 Отчет.xls - 'Основ'!B220"/>
    <hyperlink ref="B1872" r:id="rId219" location="'Основ'!B221" display="31/254-П УОРПС 2017-01-31 Отчет.xls - 'Основ'!B221"/>
    <hyperlink ref="B1705" r:id="rId220" location="'Основ'!B222" display="31/254-П УОРПС 2017-01-31 Отчет.xls - 'Основ'!B222"/>
    <hyperlink ref="B1381" r:id="rId221" location="'Основ'!B223" display="31/254-П УОРПС 2017-01-31 Отчет.xls - 'Основ'!B223"/>
    <hyperlink ref="B1876" r:id="rId222" location="'Основ'!B224" display="31/254-П УОРПС 2017-01-31 Отчет.xls - 'Основ'!B224"/>
    <hyperlink ref="B1873" r:id="rId223" location="'Основ'!B225" display="31/254-П УОРПС 2017-01-31 Отчет.xls - 'Основ'!B225"/>
    <hyperlink ref="B1874" r:id="rId224" location="'Основ'!B226" display="31/254-П УОРПС 2017-01-31 Отчет.xls - 'Основ'!B226"/>
    <hyperlink ref="B1152" r:id="rId225" location="'Основ'!B227" display="31/254-П УОРПС 2017-01-31 Отчет.xls - 'Основ'!B227"/>
    <hyperlink ref="B1384" r:id="rId226" location="'Основ'!B228" display="31/254-П УОРПС 2017-01-31 Отчет.xls - 'Основ'!B228"/>
    <hyperlink ref="B922" r:id="rId227" location="'Основ'!B229" display="31/254-П УОРПС 2017-01-31 Отчет.xls - 'Основ'!B229"/>
    <hyperlink ref="B924" r:id="rId228" location="'Основ'!B230" display="31/254-П УОРПС 2017-01-31 Отчет.xls - 'Основ'!B230"/>
    <hyperlink ref="B925" r:id="rId229" location="'Основ'!B231" display="31/254-П УОРПС 2017-01-31 Отчет.xls - 'Основ'!B231"/>
    <hyperlink ref="B1479" r:id="rId230" location="'Основ'!B232" display="31/254-П УОРПС 2017-01-31 Отчет.xls - 'Основ'!B232"/>
    <hyperlink ref="B1306" r:id="rId231" location="'Основ'!B233" display="31/254-П УОРПС 2017-01-31 Отчет.xls - 'Основ'!B233"/>
    <hyperlink ref="B1706" r:id="rId232" location="'Основ'!B234" display="31/254-П УОРПС 2017-01-31 Отчет.xls - 'Основ'!B234"/>
    <hyperlink ref="B1880" r:id="rId233" location="'Основ'!B235" display="31/254-П УОРПС 2017-01-31 Отчет.xls - 'Основ'!B235"/>
    <hyperlink ref="B271" r:id="rId234" location="'Основ'!B236" display="31/254-П УОРПС 2017-01-31 Отчет.xls - 'Основ'!B236"/>
    <hyperlink ref="B1573" r:id="rId235" location="'Основ'!B237" display="31/254-П УОРПС 2017-01-31 Отчет.xls - 'Основ'!B237"/>
    <hyperlink ref="B978" r:id="rId236" location="'Основ'!B238" display="31/254-П УОРПС 2017-01-31 Отчет.xls - 'Основ'!B238"/>
    <hyperlink ref="B1367" r:id="rId237" location="'Основ'!B239" display="31/254-П УОРПС 2017-01-31 Отчет.xls - 'Основ'!B239"/>
    <hyperlink ref="B1503" r:id="rId238" location="'Основ'!B240" display="31/254-П УОРПС 2017-01-31 Отчет.xls - 'Основ'!B240"/>
    <hyperlink ref="B1366" r:id="rId239" location="'Основ'!B241" display="31/254-П УОРПС 2017-01-31 Отчет.xls - 'Основ'!B241"/>
    <hyperlink ref="B1382" r:id="rId240" location="'Основ'!B242" display="31/254-П УОРПС 2017-01-31 Отчет.xls - 'Основ'!B242"/>
    <hyperlink ref="B406" r:id="rId241" location="'Основ'!B243" display="31/254-П УОРПС 2017-01-31 Отчет.xls - 'Основ'!B243"/>
    <hyperlink ref="B955" r:id="rId242" location="'Основ'!B244" display="31/254-П УОРПС 2017-01-31 Отчет.xls - 'Основ'!B244"/>
    <hyperlink ref="B1376" r:id="rId243" location="'Основ'!B245" display="31/254-П УОРПС 2017-01-31 Отчет.xls - 'Основ'!B245"/>
    <hyperlink ref="B1377" r:id="rId244" location="'Основ'!B246" display="31/254-П УОРПС 2017-01-31 Отчет.xls - 'Основ'!B246"/>
    <hyperlink ref="B932" r:id="rId245" location="'Основ'!B247" display="31/254-П УОРПС 2017-01-31 Отчет.xls - 'Основ'!B247"/>
    <hyperlink ref="B931" r:id="rId246" location="'Основ'!B248" display="31/254-П УОРПС 2017-01-31 Отчет.xls - 'Основ'!B248"/>
    <hyperlink ref="B961" r:id="rId247" location="'Основ'!B249" display="31/254-П УОРПС 2017-01-31 Отчет.xls - 'Основ'!B249"/>
    <hyperlink ref="B1430" r:id="rId248" location="'Основ'!B250" display="31/254-П УОРПС 2017-01-31 Отчет.xls - 'Основ'!B250"/>
    <hyperlink ref="B1431" r:id="rId249" location="'Основ'!B251" display="31/254-П УОРПС 2017-01-31 Отчет.xls - 'Основ'!B251"/>
    <hyperlink ref="B943" r:id="rId250" location="'Основ'!B252" display="31/254-П УОРПС 2017-01-31 Отчет.xls - 'Основ'!B252"/>
    <hyperlink ref="B942" r:id="rId251" location="'Основ'!B253" display="31/254-П УОРПС 2017-01-31 Отчет.xls - 'Основ'!B253"/>
    <hyperlink ref="B1493" r:id="rId252" location="'Основ'!B254" display="31/254-П УОРПС 2017-01-31 Отчет.xls - 'Основ'!B254"/>
    <hyperlink ref="B1508" r:id="rId253" location="'Основ'!B255" display="31/254-П УОРПС 2017-01-31 Отчет.xls - 'Основ'!B255"/>
    <hyperlink ref="B1422" r:id="rId254" location="'Основ'!B256" display="31/254-П УОРПС 2017-01-31 Отчет.xls - 'Основ'!B256"/>
    <hyperlink ref="B1469" r:id="rId255" location="'Основ'!B257" display="31/254-П УОРПС 2017-01-31 Отчет.xls - 'Основ'!B257"/>
    <hyperlink ref="B1369" r:id="rId256" location="'Основ'!B258" display="31/254-П УОРПС 2017-01-31 Отчет.xls - 'Основ'!B258"/>
    <hyperlink ref="B1881" r:id="rId257" location="'Основ'!B259" display="31/254-П УОРПС 2017-01-31 Отчет.xls - 'Основ'!B259"/>
    <hyperlink ref="B1314" r:id="rId258" location="'Основ'!B260" display="31/254-П УОРПС 2017-01-31 Отчет.xls - 'Основ'!B260"/>
    <hyperlink ref="B1373" r:id="rId259" location="'Основ'!B261" display="31/254-П УОРПС 2017-01-31 Отчет.xls - 'Основ'!B261"/>
    <hyperlink ref="B1484" r:id="rId260" location="'Основ'!B262" display="31/254-П УОРПС 2017-01-31 Отчет.xls - 'Основ'!B262"/>
    <hyperlink ref="B272" r:id="rId261" location="'Основ'!B263" display="31/254-П УОРПС 2017-01-31 Отчет.xls - 'Основ'!B263"/>
    <hyperlink ref="B1053" r:id="rId262" location="'Основ'!B264" display="31/254-П УОРПС 2017-01-31 Отчет.xls - 'Основ'!B264"/>
    <hyperlink ref="B1054" r:id="rId263" location="'Основ'!B265" display="31/254-П УОРПС 2017-01-31 Отчет.xls - 'Основ'!B265"/>
    <hyperlink ref="B957" r:id="rId264" location="'Основ'!B266" display="31/254-П УОРПС 2017-01-31 Отчет.xls - 'Основ'!B266"/>
    <hyperlink ref="B956" r:id="rId265" location="'Основ'!B267" display="31/254-П УОРПС 2017-01-31 Отчет.xls - 'Основ'!B267"/>
    <hyperlink ref="B933" r:id="rId266" location="'Основ'!B268" display="31/254-П УОРПС 2017-01-31 Отчет.xls - 'Основ'!B268"/>
    <hyperlink ref="B1070" r:id="rId267" location="'Основ'!B269" display="31/254-П УОРПС 2017-01-31 Отчет.xls - 'Основ'!B269"/>
    <hyperlink ref="B934" r:id="rId268" location="'Основ'!B270" display="31/254-П УОРПС 2017-01-31 Отчет.xls - 'Основ'!B270"/>
    <hyperlink ref="B1378" r:id="rId269" location="'Основ'!B271" display="31/254-П УОРПС 2017-01-31 Отчет.xls - 'Основ'!B271"/>
    <hyperlink ref="B1529" r:id="rId270" location="'Основ'!B272" display="31/254-П УОРПС 2017-01-31 Отчет.xls - 'Основ'!B272"/>
    <hyperlink ref="B1530" r:id="rId271" location="'Основ'!B273" display="31/254-П УОРПС 2017-01-31 Отчет.xls - 'Основ'!B273"/>
    <hyperlink ref="B984" r:id="rId272" location="'Основ'!B274" display="31/254-П УОРПС 2017-01-31 Отчет.xls - 'Основ'!B274"/>
    <hyperlink ref="B985" r:id="rId273" location="'Основ'!B275" display="31/254-П УОРПС 2017-01-31 Отчет.xls - 'Основ'!B275"/>
    <hyperlink ref="B979" r:id="rId274" location="'Основ'!B276" display="31/254-П УОРПС 2017-01-31 Отчет.xls - 'Основ'!B276"/>
    <hyperlink ref="B1433" r:id="rId275" location="'Основ'!B277" display="31/254-П УОРПС 2017-01-31 Отчет.xls - 'Основ'!B277"/>
    <hyperlink ref="B1432" r:id="rId276" location="'Основ'!B278" display="31/254-П УОРПС 2017-01-31 Отчет.xls - 'Основ'!B278"/>
    <hyperlink ref="B950" r:id="rId277" location="'Основ'!B279" display="31/254-П УОРПС 2017-01-31 Отчет.xls - 'Основ'!B279"/>
    <hyperlink ref="B1140" r:id="rId278" location="'Основ'!B280" display="31/254-П УОРПС 2017-01-31 Отчет.xls - 'Основ'!B280"/>
    <hyperlink ref="B999" r:id="rId279" location="'Основ'!B281" display="31/254-П УОРПС 2017-01-31 Отчет.xls - 'Основ'!B281"/>
    <hyperlink ref="B998" r:id="rId280" location="'Основ'!B282" display="31/254-П УОРПС 2017-01-31 Отчет.xls - 'Основ'!B282"/>
    <hyperlink ref="B1372" r:id="rId281" location="'Основ'!B283" display="31/254-П УОРПС 2017-01-31 Отчет.xls - 'Основ'!B283"/>
    <hyperlink ref="B1325" r:id="rId282" location="'Основ'!B284" display="31/254-П УОРПС 2017-01-31 Отчет.xls - 'Основ'!B284"/>
    <hyperlink ref="B1715" r:id="rId283" location="'Основ'!B285" display="31/254-П УОРПС 2017-01-31 Отчет.xls - 'Основ'!B285"/>
    <hyperlink ref="B1320" r:id="rId284" location="'Основ'!B286" display="31/254-П УОРПС 2017-01-31 Отчет.xls - 'Основ'!B286"/>
    <hyperlink ref="B1371" r:id="rId285" location="'Основ'!B287" display="31/254-П УОРПС 2017-01-31 Отчет.xls - 'Основ'!B287"/>
    <hyperlink ref="B1324" r:id="rId286" location="'Основ'!B288" display="31/254-П УОРПС 2017-01-31 Отчет.xls - 'Основ'!B288"/>
    <hyperlink ref="B1321" r:id="rId287" location="'Основ'!B289" display="31/254-П УОРПС 2017-01-31 Отчет.xls - 'Основ'!B289"/>
    <hyperlink ref="B1220" r:id="rId288" location="'Основ'!B290" display="31/254-П УОРПС 2017-01-31 Отчет.xls - 'Основ'!B290"/>
    <hyperlink ref="B1221" r:id="rId289" location="'Основ'!B291" display="31/254-П УОРПС 2017-01-31 Отчет.xls - 'Основ'!B291"/>
    <hyperlink ref="B1222" r:id="rId290" location="'Основ'!B292" display="31/254-П УОРПС 2017-01-31 Отчет.xls - 'Основ'!B292"/>
    <hyperlink ref="B1088" r:id="rId291" location="'Основ'!B293" display="31/254-П УОРПС 2017-01-31 Отчет.xls - 'Основ'!B293"/>
    <hyperlink ref="B1089" r:id="rId292" location="'Основ'!B294" display="31/254-П УОРПС 2017-01-31 Отчет.xls - 'Основ'!B294"/>
    <hyperlink ref="B970" r:id="rId293" location="'Основ'!B295" display="31/254-П УОРПС 2017-01-31 Отчет.xls - 'Основ'!B295"/>
    <hyperlink ref="B1345" r:id="rId294" location="'Основ'!B296" display="31/254-П УОРПС 2017-01-31 Отчет.xls - 'Основ'!B296"/>
    <hyperlink ref="B1515" r:id="rId295" location="'Основ'!B297" display="31/254-П УОРПС 2017-01-31 Отчет.xls - 'Основ'!B297"/>
    <hyperlink ref="B1379" r:id="rId296" location="'Основ'!B298" display="31/254-П УОРПС 2017-01-31 Отчет.xls - 'Основ'!B298"/>
    <hyperlink ref="B1383" r:id="rId297" location="'Основ'!B299" display="31/254-П УОРПС 2017-01-31 Отчет.xls - 'Основ'!B299"/>
    <hyperlink ref="B1511" r:id="rId298" location="'Основ'!B300" display="31/254-П УОРПС 2017-01-31 Отчет.xls - 'Основ'!B300"/>
    <hyperlink ref="B1223" r:id="rId299" location="'Основ'!B301" display="31/254-П УОРПС 2017-01-31 Отчет.xls - 'Основ'!B301"/>
    <hyperlink ref="B1635" r:id="rId300" location="'Основ'!B302" display="31/254-П УОРПС 2017-01-31 Отчет.xls - 'Основ'!B302"/>
    <hyperlink ref="B858" r:id="rId301" location="'Основ'!B303" display="31/254-П УОРПС 2017-01-31 Отчет.xls - 'Основ'!B303"/>
    <hyperlink ref="B1153" r:id="rId302" location="'Основ'!B304" display="31/254-П УОРПС 2017-01-31 Отчет.xls - 'Основ'!B304"/>
    <hyperlink ref="B766" r:id="rId303" location="'Основ'!B305" display="31/254-П УОРПС 2017-01-31 Отчет.xls - 'Основ'!B305"/>
    <hyperlink ref="B1532" r:id="rId304" location="'Основ'!B306" display="31/254-П УОРПС 2017-01-31 Отчет.xls - 'Основ'!B306"/>
    <hyperlink ref="B1463" r:id="rId305" location="'Основ'!B307" display="31/254-П УОРПС 2017-01-31 Отчет.xls - 'Основ'!B307"/>
    <hyperlink ref="B1216" r:id="rId306" location="'Основ'!B308" display="31/254-П УОРПС 2017-01-31 Отчет.xls - 'Основ'!B308"/>
    <hyperlink ref="B1104" r:id="rId307" location="'Основ'!B309" display="31/254-П УОРПС 2017-01-31 Отчет.xls - 'Основ'!B309"/>
    <hyperlink ref="B1669" r:id="rId308" location="'Основ'!B310" display="31/254-П УОРПС 2017-01-31 Отчет.xls - 'Основ'!B310"/>
    <hyperlink ref="B1357" r:id="rId309" location="'Основ'!B311" display="31/254-П УОРПС 2017-01-31 Отчет.xls - 'Основ'!B311"/>
    <hyperlink ref="B1944" r:id="rId310" location="'Основ'!B312" display="31/254-П УОРПС 2017-01-31 Отчет.xls - 'Основ'!B312"/>
    <hyperlink ref="B1009" r:id="rId311" location="'Основ'!B313" display="31/254-П УОРПС 2017-01-31 Отчет.xls - 'Основ'!B313"/>
    <hyperlink ref="B1165" r:id="rId312" location="'Основ'!B314" display="31/254-П УОРПС 2017-01-31 Отчет.xls - 'Основ'!B314"/>
    <hyperlink ref="B1478" r:id="rId313" location="'Основ'!B315" display="31/254-П УОРПС 2017-01-31 Отчет.xls - 'Основ'!B315"/>
    <hyperlink ref="B1000" r:id="rId314" location="'Основ'!B316" display="31/254-П УОРПС 2017-01-31 Отчет.xls - 'Основ'!B316"/>
    <hyperlink ref="B252" r:id="rId315" location="'Основ'!B317" display="31/254-П УОРПС 2017-01-31 Отчет.xls - 'Основ'!B317"/>
    <hyperlink ref="B765" r:id="rId316" location="'Основ'!B318" display="31/254-П УОРПС 2017-01-31 Отчет.xls - 'Основ'!B318"/>
    <hyperlink ref="B1907" r:id="rId317" location="'Основ'!B319" display="31/254-П УОРПС 2017-01-31 Отчет.xls - 'Основ'!B319"/>
    <hyperlink ref="B1025" r:id="rId318" location="'Основ'!B320" display="31/254-П УОРПС 2017-01-31 Отчет.xls - 'Основ'!B320"/>
    <hyperlink ref="B1316" r:id="rId319" location="'Основ'!B321" display="31/254-П УОРПС 2017-01-31 Отчет.xls - 'Основ'!B321"/>
    <hyperlink ref="B784" r:id="rId320" location="'Основ'!B322" display="31/254-П УОРПС 2017-01-31 Отчет.xls - 'Основ'!B322"/>
    <hyperlink ref="B1028" r:id="rId321" location="'Основ'!B323" display="31/254-П УОРПС 2017-01-31 Отчет.xls - 'Основ'!B323"/>
    <hyperlink ref="B1739" r:id="rId322" location="'Основ'!B324" display="31/254-П УОРПС 2017-01-31 Отчет.xls - 'Основ'!B324"/>
    <hyperlink ref="B1058" r:id="rId323" location="'Основ'!B325" display="31/254-П УОРПС 2017-01-31 Отчет.xls - 'Основ'!B325"/>
    <hyperlink ref="B923" r:id="rId324" location="'Основ'!B326" display="31/254-П УОРПС 2017-01-31 Отчет.xls - 'Основ'!B326"/>
    <hyperlink ref="B767" r:id="rId325" location="'Основ'!B327" display="31/254-П УОРПС 2017-01-31 Отчет.xls - 'Основ'!B327"/>
    <hyperlink ref="B1567" r:id="rId326" location="'Основ'!B8" display="31/254-П УОРПС ЦАБС 2017-01-31 Отчет.xls - 'Основ'!B8"/>
    <hyperlink ref="B1568" r:id="rId327" location="'Основ'!B9" display="31/254-П УОРПС ЦАБС 2017-01-31 Отчет.xls - 'Основ'!B9"/>
    <hyperlink ref="B1632" r:id="rId328" location="'Основ'!B10" display="31/254-П УОРПС ЦАБС 2017-01-31 Отчет.xls - 'Основ'!B10"/>
    <hyperlink ref="B1633" r:id="rId329" location="'Основ'!B11" display="31/254-П УОРПС ЦАБС 2017-01-31 Отчет.xls - 'Основ'!B11"/>
    <hyperlink ref="B1681" r:id="rId330" location="'Основ'!B12" display="31/254-П УОРПС ЦАБС 2017-01-31 Отчет.xls - 'Основ'!B12"/>
    <hyperlink ref="B1688" r:id="rId331" location="'Основ'!B13" display="31/254-П УОРПС ЦАБС 2017-01-31 Отчет.xls - 'Основ'!B13"/>
    <hyperlink ref="B1674" r:id="rId332" location="'Основ'!B14" display="31/254-П УОРПС ЦАБС 2017-01-31 Отчет.xls - 'Основ'!B14"/>
    <hyperlink ref="B1875" r:id="rId333" location="'Основ'!B15" display="31/254-П УОРПС ЦАБС 2017-01-31 Отчет.xls - 'Основ'!B15"/>
    <hyperlink ref="B1882" r:id="rId334" location="'Основ'!B16" display="31/254-П УОРПС ЦАБС 2017-01-31 Отчет.xls - 'Основ'!B16"/>
    <hyperlink ref="B1685" r:id="rId335" location="'Основ'!B17" display="31/254-П УОРПС ЦАБС 2017-01-31 Отчет.xls - 'Основ'!B17"/>
    <hyperlink ref="B1878" r:id="rId336" location="'Основ'!B18" display="31/254-П УОРПС ЦАБС 2017-01-31 Отчет.xls - 'Основ'!B18"/>
    <hyperlink ref="B1689" r:id="rId337" location="'Основ'!B19" display="31/254-П УОРПС ЦАБС 2017-01-31 Отчет.xls - 'Основ'!B19"/>
    <hyperlink ref="B1492" r:id="rId338" location="'Основ'!B20" display="31/254-П УОРПС ЦАБС 2017-01-31 Отчет.xls - 'Основ'!B20"/>
    <hyperlink ref="B1490" r:id="rId339" location="'Основ'!B21" display="31/254-П УОРПС ЦАБС 2017-01-31 Отчет.xls - 'Основ'!B21"/>
    <hyperlink ref="B1877" r:id="rId340" location="'Основ'!B22" display="31/254-П УОРПС ЦАБС 2017-01-31 Отчет.xls - 'Основ'!B22"/>
    <hyperlink ref="B1884" r:id="rId341" location="'Основ'!B23" display="31/254-П УОРПС ЦАБС 2017-01-31 Отчет.xls - 'Основ'!B23"/>
    <hyperlink ref="B1885" r:id="rId342" location="'Основ'!B24" display="31/254-П УОРПС ЦАБС 2017-01-31 Отчет.xls - 'Основ'!B24"/>
    <hyperlink ref="B1690" r:id="rId343" location="'Основ'!B25" display="31/254-П УОРПС ЦАБС 2017-01-31 Отчет.xls - 'Основ'!B25"/>
    <hyperlink ref="B1702" r:id="rId344" location="'Основ'!B26" display="31/254-П УОРПС ЦАБС 2017-01-31 Отчет.xls - 'Основ'!B26"/>
    <hyperlink ref="B1703" r:id="rId345" location="'Основ'!B27" display="31/254-П УОРПС ЦАБС 2017-01-31 Отчет.xls - 'Основ'!B27"/>
    <hyperlink ref="B1906" r:id="rId346" location="'Основ'!B28" display="31/254-П УОРПС ЦАБС 2017-01-31 Отчет.xls - 'Основ'!B28"/>
    <hyperlink ref="B1675" r:id="rId347" location="'Основ'!B29" display="31/254-П УОРПС ЦАБС 2017-01-31 Отчет.xls - 'Основ'!B29"/>
    <hyperlink ref="B1920" r:id="rId348" location="'Основ'!B30" display="31/254-П УОРПС ЦАБС 2017-01-31 Отчет.xls - 'Основ'!B30"/>
    <hyperlink ref="B1921" r:id="rId349" location="'Основ'!B31" display="31/254-П УОРПС ЦАБС 2017-01-31 Отчет.xls - 'Основ'!B31"/>
    <hyperlink ref="B1922" r:id="rId350" location="'Основ'!B32" display="31/254-П УОРПС ЦАБС 2017-01-31 Отчет.xls - 'Основ'!B32"/>
    <hyperlink ref="B1886" r:id="rId351" location="'Основ'!B33" display="31/254-П УОРПС ЦАБС 2017-01-31 Отчет.xls - 'Основ'!B33"/>
    <hyperlink ref="B1888" r:id="rId352" location="'Основ'!B34" display="31/254-П УОРПС ЦАБС 2017-01-31 Отчет.xls - 'Основ'!B34"/>
    <hyperlink ref="B1889" r:id="rId353" location="'Основ'!B35" display="31/254-П УОРПС ЦАБС 2017-01-31 Отчет.xls - 'Основ'!B35"/>
    <hyperlink ref="B1887" r:id="rId354" location="'Основ'!B36" display="31/254-П УОРПС ЦАБС 2017-01-31 Отчет.xls - 'Основ'!B36"/>
    <hyperlink ref="B1890" r:id="rId355" location="'Основ'!B37" display="31/254-П УОРПС ЦАБС 2017-01-31 Отчет.xls - 'Основ'!B37"/>
    <hyperlink ref="B1891" r:id="rId356" location="'Основ'!B38" display="31/254-П УОРПС ЦАБС 2017-01-31 Отчет.xls - 'Основ'!B38"/>
    <hyperlink ref="B1841" r:id="rId357" location="'Основ'!B39" display="31/254-П УОРПС ЦАБС 2017-01-31 Отчет.xls - 'Основ'!B39"/>
    <hyperlink ref="B1914" r:id="rId358" location="'Основ'!B40" display="31/254-П УОРПС ЦАБС 2017-01-31 Отчет.xls - 'Основ'!B40"/>
    <hyperlink ref="B1923" r:id="rId359" location="'Основ'!B41" display="31/254-П УОРПС ЦАБС 2017-01-31 Отчет.xls - 'Основ'!B41"/>
    <hyperlink ref="B1837" r:id="rId360" location="'Основ'!B42" display="31/254-П УОРПС ЦАБС 2017-01-31 Отчет.xls - 'Основ'!B42"/>
    <hyperlink ref="B1777" r:id="rId361" location="'Основ'!B43" display="31/254-П УОРПС ЦАБС 2017-01-31 Отчет.xls - 'Основ'!B43"/>
    <hyperlink ref="B1828" r:id="rId362" location="'Основ'!B44" display="31/254-П УОРПС ЦАБС 2017-01-31 Отчет.xls - 'Основ'!B44"/>
    <hyperlink ref="B1862" r:id="rId363" location="'Основ'!B45" display="31/254-П УОРПС ЦАБС 2017-01-31 Отчет.xls - 'Основ'!B45"/>
    <hyperlink ref="B1903" r:id="rId364" location="'Основ'!B46" display="31/254-П УОРПС ЦАБС 2017-01-31 Отчет.xls - 'Основ'!B46"/>
    <hyperlink ref="B1909" r:id="rId365" location="'Основ'!B47" display="31/254-П УОРПС ЦАБС 2017-01-31 Отчет.xls - 'Основ'!B47"/>
    <hyperlink ref="B1908" r:id="rId366" location="'Основ'!B48" display="31/254-П УОРПС ЦАБС 2017-01-31 Отчет.xls - 'Основ'!B48"/>
    <hyperlink ref="B1933" r:id="rId367" location="'Основ'!B49" display="31/254-П УОРПС ЦАБС 2017-01-31 Отчет.xls - 'Основ'!B49"/>
    <hyperlink ref="B1935" r:id="rId368" location="'Основ'!B50" display="31/254-П УОРПС ЦАБС 2017-01-31 Отчет.xls - 'Основ'!B50"/>
    <hyperlink ref="B1941" r:id="rId369" location="'Основ'!B51" display="31/254-П УОРПС ЦАБС 2017-01-31 Отчет.xls - 'Основ'!B51"/>
    <hyperlink ref="B1943" r:id="rId370" location="'Основ'!B52" display="31/254-П УОРПС ЦАБС 2017-01-31 Отчет.xls - 'Основ'!B52"/>
    <hyperlink ref="B1010" r:id="rId371" location="'Основ'!B53" display="31/254-П УОРПС ЦАБС 2017-01-31 Отчет.xls - 'Основ'!B53"/>
    <hyperlink ref="B1904" r:id="rId372" location="'Основ'!B54" display="31/254-П УОРПС ЦАБС 2017-01-31 Отчет.xls - 'Основ'!B54"/>
    <hyperlink ref="B505" r:id="rId373" location="'Основ'!B55" display="31/254-П УОРПС ЦАБС 2017-01-31 Отчет.xls - 'Основ'!B55"/>
    <hyperlink ref="B1915" r:id="rId374" location="'Основ'!B56" display="31/254-П УОРПС ЦАБС 2017-01-31 Отчет.xls - 'Основ'!B56"/>
    <hyperlink ref="B1792" r:id="rId375" location="'Основ'!B57" display="31/254-П УОРПС ЦАБС 2017-01-31 Отчет.xls - 'Основ'!B57"/>
    <hyperlink ref="B1778" r:id="rId376" location="'Основ'!B58" display="31/254-П УОРПС ЦАБС 2017-01-31 Отчет.xls - 'Основ'!B58"/>
    <hyperlink ref="B261" r:id="rId377" location="'Основ'!B59" display="31/254-П УОРПС ЦАБС 2017-01-31 Отчет.xls - 'Основ'!B59"/>
    <hyperlink ref="B262" r:id="rId378" location="'Основ'!B60" display="31/254-П УОРПС ЦАБС 2017-01-31 Отчет.xls - 'Основ'!B60"/>
    <hyperlink ref="B263" r:id="rId379" location="'Основ'!B61" display="31/254-П УОРПС ЦАБС 2017-01-31 Отчет.xls - 'Основ'!B61"/>
    <hyperlink ref="B264" r:id="rId380" location="'Основ'!B62" display="31/254-П УОРПС ЦАБС 2017-01-31 Отчет.xls - 'Основ'!B62"/>
    <hyperlink ref="B265" r:id="rId381" location="'Основ'!B63" display="31/254-П УОРПС ЦАБС 2017-01-31 Отчет.xls - 'Основ'!B63"/>
    <hyperlink ref="B1934" r:id="rId382" location="'Основ'!B64" display="31/254-П УОРПС ЦАБС 2017-01-31 Отчет.xls - 'Основ'!B64"/>
    <hyperlink ref="B1772" r:id="rId383" location="'Основ'!B65" display="31/254-П УОРПС ЦАБС 2017-01-31 Отчет.xls - 'Основ'!B65"/>
    <hyperlink ref="B1820" r:id="rId384" location="'Основ'!B66" display="31/254-П УОРПС ЦАБС 2017-01-31 Отчет.xls - 'Основ'!B66"/>
    <hyperlink ref="B1957" r:id="rId385" location="'Основ'!B67" display="31/254-П УОРПС ЦАБС 2017-01-31 Отчет.xls - 'Основ'!B67"/>
    <hyperlink ref="B1958" r:id="rId386" location="'Основ'!B68" display="31/254-П УОРПС ЦАБС 2017-01-31 Отчет.xls - 'Основ'!B68"/>
    <hyperlink ref="B1954" r:id="rId387" location="'Основ'!B69" display="31/254-П УОРПС ЦАБС 2017-01-31 Отчет.xls - 'Основ'!B69"/>
    <hyperlink ref="B1951" r:id="rId388" location="'Основ'!B70" display="31/254-П УОРПС ЦАБС 2017-01-31 Отчет.xls - 'Основ'!B70"/>
    <hyperlink ref="B1861" r:id="rId389" location="'Основ'!B71" display="31/254-П УОРПС ЦАБС 2017-01-31 Отчет.xls - 'Основ'!B71"/>
    <hyperlink ref="B1952" r:id="rId390" location="'Основ'!B72" display="31/254-П УОРПС ЦАБС 2017-01-31 Отчет.xls - 'Основ'!B72"/>
    <hyperlink ref="B1285" r:id="rId391" location="'Основ'!B73" display="31/254-П УОРПС ЦАБС 2017-01-31 Отчет.xls - 'Основ'!B73"/>
    <hyperlink ref="B1605" r:id="rId392" location="'Основ'!B74" display="31/254-П УОРПС ЦАБС 2017-01-31 Отчет.xls - 'Основ'!B74"/>
    <hyperlink ref="B1740" r:id="rId393" location="'Основ'!B75" display="31/254-П УОРПС ЦАБС 2017-01-31 Отчет.xls - 'Основ'!B75"/>
    <hyperlink ref="B1741" r:id="rId394" location="'Основ'!B76" display="31/254-П УОРПС ЦАБС 2017-01-31 Отчет.xls - 'Основ'!B76"/>
    <hyperlink ref="B1960" r:id="rId395" location="'Основ'!B77" display="31/254-П УОРПС ЦАБС 2017-01-31 Отчет.xls - 'Основ'!B77"/>
    <hyperlink ref="B1950" r:id="rId396" location="'Основ'!B78" display="31/254-П УОРПС ЦАБС 2017-01-31 Отчет.xls - 'Основ'!B78"/>
    <hyperlink ref="B1959" r:id="rId397" location="'Основ'!B79" display="31/254-П УОРПС ЦАБС 2017-01-31 Отчет.xls - 'Основ'!B79"/>
    <hyperlink ref="B1704" r:id="rId398" location="'Основ'!B80" display="31/254-П УОРПС ЦАБС 2017-01-31 Отчет.xls - 'Основ'!B80"/>
    <hyperlink ref="B1962" r:id="rId399" location="'Основ'!B81" display="31/254-П УОРПС ЦАБС 2017-01-31 Отчет.xls - 'Основ'!B81"/>
    <hyperlink ref="B1961" r:id="rId400" location="'Основ'!B82" display="31/254-П УОРПС ЦАБС 2017-01-31 Отчет.xls - 'Основ'!B82"/>
    <hyperlink ref="B1968" r:id="rId401" location="'Основ'!B83" display="31/254-П УОРПС ЦАБС 2017-01-31 Отчет.xls - 'Основ'!B83"/>
    <hyperlink ref="B1901" r:id="rId402" location="'Основ'!B84" display="31/254-П УОРПС ЦАБС 2017-01-31 Отчет.xls - 'Основ'!B84"/>
    <hyperlink ref="B1965" r:id="rId403" location="'Основ'!B85" display="31/254-П УОРПС ЦАБС 2017-01-31 Отчет.xls - 'Основ'!B85"/>
    <hyperlink ref="B1963" r:id="rId404" location="'Основ'!B86" display="31/254-П УОРПС ЦАБС 2017-01-31 Отчет.xls - 'Основ'!B86"/>
    <hyperlink ref="B1964" r:id="rId405" location="'Основ'!B87" display="31/254-П УОРПС ЦАБС 2017-01-31 Отчет.xls - 'Основ'!B87"/>
    <hyperlink ref="B1969" r:id="rId406" location="'Основ'!B88" display="31/254-П УОРПС ЦАБС 2017-01-31 Отчет.xls - 'Основ'!B88"/>
    <hyperlink ref="B1966" r:id="rId407" location="'Основ'!B89" display="31/254-П УОРПС ЦАБС 2017-01-31 Отчет.xls - 'Основ'!B89"/>
    <hyperlink ref="B1967" r:id="rId408" location="'Основ'!B90" display="31/254-П УОРПС ЦАБС 2017-01-31 Отчет.xls - 'Основ'!B90"/>
    <hyperlink ref="B1971" r:id="rId409" location="'Основ'!B91" display="31/254-П УОРПС ЦАБС 2017-01-31 Отчет.xls - 'Основ'!B91"/>
    <hyperlink ref="B1972" r:id="rId410" location="'Основ'!B92" display="31/254-П УОРПС ЦАБС 2017-01-31 Отчет.xls - 'Основ'!B92"/>
    <hyperlink ref="B1953" r:id="rId411" location="'Основ'!B93" display="31/254-П УОРПС ЦАБС 2017-01-31 Отчет.xls - 'Основ'!B93"/>
    <hyperlink ref="B1970" r:id="rId412" location="'Основ'!B94" display="31/254-П УОРПС ЦАБС 2017-01-31 Отчет.xls - 'Основ'!B94"/>
    <hyperlink ref="B1762" r:id="rId413" location="'Основ'!B95" display="31/254-П УОРПС ЦАБС 2017-01-31 Отчет.xls - 'Основ'!B95"/>
    <hyperlink ref="B1835" r:id="rId414" location="'Основ'!B96" display="31/254-П УОРПС ЦАБС 2017-01-31 Отчет.xls - 'Основ'!B96"/>
    <hyperlink ref="B1836" r:id="rId415" location="'Основ'!B97" display="31/254-П УОРПС ЦАБС 2017-01-31 Отчет.xls - 'Основ'!B97"/>
    <hyperlink ref="B1863" r:id="rId416" location="'Основ'!B98" display="31/254-П УОРПС ЦАБС 2017-01-31 Отчет.xls - 'Основ'!B98"/>
    <hyperlink ref="B700" r:id="rId417" location="'Основ'!B99" display="31/254-П УОРПС ЦАБС 2017-01-31 Отчет.xls - 'Основ'!B99"/>
    <hyperlink ref="B1779" r:id="rId418" location="'Основ'!B100" display="31/254-П УОРПС ЦАБС 2017-01-31 Отчет.xls - 'Основ'!B100"/>
    <hyperlink ref="B1859" r:id="rId419" location="'Основ'!B101" display="31/254-П УОРПС ЦАБС 2017-01-31 Отчет.xls - 'Основ'!B101"/>
    <hyperlink ref="B1860" r:id="rId420" location="'Основ'!B102" display="31/254-П УОРПС ЦАБС 2017-01-31 Отчет.xls - 'Основ'!B102"/>
    <hyperlink ref="B1870" r:id="rId421" location="'Основ'!B103" display="31/254-П УОРПС ЦАБС 2017-01-31 Отчет.xls - 'Основ'!B103"/>
    <hyperlink ref="B1071" r:id="rId422" location="'Основ'!B104" display="31/254-П УОРПС ЦАБС 2017-01-31 Отчет.xls - 'Основ'!B104"/>
    <hyperlink ref="B1867" r:id="rId423" location="'Основ'!B105" display="31/254-П УОРПС ЦАБС 2017-01-31 Отчет.xls - 'Основ'!B105"/>
    <hyperlink ref="B1868" r:id="rId424" location="'Основ'!B106" display="31/254-П УОРПС ЦАБС 2017-01-31 Отчет.xls - 'Основ'!B106"/>
    <hyperlink ref="B1948" r:id="rId425" location="'Основ'!B107" display="31/254-П УОРПС ЦАБС 2017-01-31 Отчет.xls - 'Основ'!B107"/>
    <hyperlink ref="B1765" r:id="rId426" location="'Основ'!B108" display="31/254-П УОРПС ЦАБС 2017-01-31 Отчет.xls - 'Основ'!B108"/>
    <hyperlink ref="B1866" r:id="rId427" location="'Основ'!B109" display="31/254-П УОРПС ЦАБС 2017-01-31 Отчет.xls - 'Основ'!B109"/>
    <hyperlink ref="B935" r:id="rId428" location="'Основ'!B110" display="31/254-П УОРПС ЦАБС 2017-01-31 Отчет.xls - 'Основ'!B110"/>
    <hyperlink ref="B1709" r:id="rId429" location="'Основ'!B111" display="31/254-П УОРПС ЦАБС 2017-01-31 Отчет.xls - 'Основ'!B111"/>
    <hyperlink ref="B1770" r:id="rId430" location="'Основ'!B112" display="31/254-П УОРПС ЦАБС 2017-01-31 Отчет.xls - 'Основ'!B112"/>
    <hyperlink ref="B1771" r:id="rId431" location="'Основ'!B113" display="31/254-П УОРПС ЦАБС 2017-01-31 Отчет.xls - 'Основ'!B113"/>
    <hyperlink ref="B906" r:id="rId432" location="'Основ'!B114" display="31/254-П УОРПС ЦАБС 2017-01-31 Отчет.xls - 'Основ'!B114"/>
    <hyperlink ref="B907" r:id="rId433" location="'Основ'!B115" display="31/254-П УОРПС ЦАБС 2017-01-31 Отчет.xls - 'Основ'!B115"/>
    <hyperlink ref="B908" r:id="rId434" location="'Основ'!B116" display="31/254-П УОРПС ЦАБС 2017-01-31 Отчет.xls - 'Основ'!B116"/>
    <hyperlink ref="B909" r:id="rId435" location="'Основ'!B117" display="31/254-П УОРПС ЦАБС 2017-01-31 Отчет.xls - 'Основ'!B117"/>
    <hyperlink ref="B1796" r:id="rId436" location="'Основ'!B118" display="31/254-П УОРПС ЦАБС 2017-01-31 Отчет.xls - 'Основ'!B118"/>
    <hyperlink ref="B1797" r:id="rId437" location="'Основ'!B119" display="31/254-П УОРПС ЦАБС 2017-01-31 Отчет.xls - 'Основ'!B119"/>
    <hyperlink ref="B1854" r:id="rId438" location="'Основ'!B120" display="31/254-П УОРПС ЦАБС 2017-01-31 Отчет.xls - 'Основ'!B120"/>
    <hyperlink ref="B1855" r:id="rId439" location="'Основ'!B121" display="31/254-П УОРПС ЦАБС 2017-01-31 Отчет.xls - 'Основ'!B121"/>
    <hyperlink ref="B1843" r:id="rId440" location="'Основ'!B122" display="31/254-П УОРПС ЦАБС 2017-01-31 Отчет.xls - 'Основ'!B122"/>
    <hyperlink ref="B1945" r:id="rId441" location="'Основ'!B123" display="31/254-П УОРПС ЦАБС 2017-01-31 Отчет.xls - 'Основ'!B123"/>
    <hyperlink ref="B1946" r:id="rId442" location="'Основ'!B124" display="31/254-П УОРПС ЦАБС 2017-01-31 Отчет.xls - 'Основ'!B124"/>
    <hyperlink ref="B1947" r:id="rId443" location="'Основ'!B125" display="31/254-П УОРПС ЦАБС 2017-01-31 Отчет.xls - 'Основ'!B125"/>
    <hyperlink ref="B1800" r:id="rId444" location="'Основ'!B126" display="31/254-П УОРПС ЦАБС 2017-01-31 Отчет.xls - 'Основ'!B126"/>
    <hyperlink ref="B1822" r:id="rId445" location="'Основ'!B127" display="31/254-П УОРПС ЦАБС 2017-01-31 Отчет.xls - 'Основ'!B127"/>
    <hyperlink ref="B1489" r:id="rId446" location="'Основ'!B128" display="31/254-П УОРПС ЦАБС 2017-01-31 Отчет.xls - 'Основ'!B128"/>
    <hyperlink ref="B1924" r:id="rId447" location="'Основ'!B129" display="31/254-П УОРПС ЦАБС 2017-01-31 Отчет.xls - 'Основ'!B129"/>
    <hyperlink ref="B1925" r:id="rId448" location="'Основ'!B130" display="31/254-П УОРПС ЦАБС 2017-01-31 Отчет.xls - 'Основ'!B130"/>
    <hyperlink ref="B1926" r:id="rId449" location="'Основ'!B131" display="31/254-П УОРПС ЦАБС 2017-01-31 Отчет.xls - 'Основ'!B131"/>
    <hyperlink ref="B1927" r:id="rId450" location="'Основ'!B132" display="31/254-П УОРПС ЦАБС 2017-01-31 Отчет.xls - 'Основ'!B132"/>
    <hyperlink ref="B1928" r:id="rId451" location="'Основ'!B133" display="31/254-П УОРПС ЦАБС 2017-01-31 Отчет.xls - 'Основ'!B133"/>
    <hyperlink ref="B1929" r:id="rId452" location="'Основ'!B134" display="31/254-П УОРПС ЦАБС 2017-01-31 Отчет.xls - 'Основ'!B134"/>
    <hyperlink ref="B1786" r:id="rId453" location="'Основ'!B135" display="31/254-П УОРПС ЦАБС 2017-01-31 Отчет.xls - 'Основ'!B135"/>
    <hyperlink ref="B1787" r:id="rId454" location="'Основ'!B136" display="31/254-П УОРПС ЦАБС 2017-01-31 Отчет.xls - 'Основ'!B136"/>
    <hyperlink ref="B1788" r:id="rId455" location="'Основ'!B137" display="31/254-П УОРПС ЦАБС 2017-01-31 Отчет.xls - 'Основ'!B137"/>
    <hyperlink ref="B1723" r:id="rId456" location="'Основ'!B138" display="31/254-П УОРПС ЦАБС 2017-01-31 Отчет.xls - 'Основ'!B138"/>
    <hyperlink ref="B1764" r:id="rId457" location="'Основ'!B139" display="31/254-П УОРПС ЦАБС 2017-01-31 Отчет.xls - 'Основ'!B139"/>
    <hyperlink ref="B1817" r:id="rId458" location="'Основ'!B140" display="31/254-П УОРПС ЦАБС 2017-01-31 Отчет.xls - 'Основ'!B140"/>
    <hyperlink ref="B1818" r:id="rId459" location="'Основ'!B141" display="31/254-П УОРПС ЦАБС 2017-01-31 Отчет.xls - 'Основ'!B141"/>
    <hyperlink ref="B1708" r:id="rId460" location="'Основ'!B142" display="31/254-П УОРПС ЦАБС 2017-01-31 Отчет.xls - 'Основ'!B142"/>
    <hyperlink ref="B1850" r:id="rId461" location="'Основ'!B143" display="31/254-П УОРПС ЦАБС 2017-01-31 Отчет.xls - 'Основ'!B143"/>
    <hyperlink ref="B1813" r:id="rId462" location="'Основ'!B144" display="31/254-П УОРПС ЦАБС 2017-01-31 Отчет.xls - 'Основ'!B144"/>
    <hyperlink ref="B1848" r:id="rId463" location="'Основ'!B145" display="31/254-П УОРПС ЦАБС 2017-01-31 Отчет.xls - 'Основ'!B145"/>
    <hyperlink ref="B1830" r:id="rId464" location="'Основ'!B146" display="31/254-П УОРПС ЦАБС 2017-01-31 Отчет.xls - 'Основ'!B146"/>
    <hyperlink ref="B1839" r:id="rId465" location="'Основ'!B147" display="31/254-П УОРПС ЦАБС 2017-01-31 Отчет.xls - 'Основ'!B147"/>
    <hyperlink ref="B1840" r:id="rId466" location="'Основ'!B148" display="31/254-П УОРПС ЦАБС 2017-01-31 Отчет.xls - 'Основ'!B148"/>
    <hyperlink ref="B1742" r:id="rId467" location="'Основ'!B149" display="31/254-П УОРПС ЦАБС 2017-01-31 Отчет.xls - 'Основ'!B149"/>
    <hyperlink ref="B1743" r:id="rId468" location="'Основ'!B150" display="31/254-П УОРПС ЦАБС 2017-01-31 Отчет.xls - 'Основ'!B150"/>
    <hyperlink ref="B1744" r:id="rId469" location="'Основ'!B151" display="31/254-П УОРПС ЦАБС 2017-01-31 Отчет.xls - 'Основ'!B151"/>
    <hyperlink ref="B1745" r:id="rId470" location="'Основ'!B152" display="31/254-П УОРПС ЦАБС 2017-01-31 Отчет.xls - 'Основ'!B152"/>
    <hyperlink ref="B1766" r:id="rId471" location="'Основ'!B153" display="31/254-П УОРПС ЦАБС 2017-01-31 Отчет.xls - 'Основ'!B153"/>
    <hyperlink ref="B1767" r:id="rId472" location="'Основ'!B154" display="31/254-П УОРПС ЦАБС 2017-01-31 Отчет.xls - 'Основ'!B154"/>
    <hyperlink ref="B1768" r:id="rId473" location="'Основ'!B155" display="31/254-П УОРПС ЦАБС 2017-01-31 Отчет.xls - 'Основ'!B155"/>
    <hyperlink ref="B1808" r:id="rId474" location="'Основ'!B156" display="31/254-П УОРПС ЦАБС 2017-01-31 Отчет.xls - 'Основ'!B156"/>
    <hyperlink ref="B1809" r:id="rId475" location="'Основ'!B157" display="31/254-П УОРПС ЦАБС 2017-01-31 Отчет.xls - 'Основ'!B157"/>
    <hyperlink ref="B1844" r:id="rId476" location="'Основ'!B158" display="31/254-П УОРПС ЦАБС 2017-01-31 Отчет.xls - 'Основ'!B158"/>
    <hyperlink ref="B1814" r:id="rId477" location="'Основ'!B159" display="31/254-П УОРПС ЦАБС 2017-01-31 Отчет.xls - 'Основ'!B159"/>
    <hyperlink ref="B1845" r:id="rId478" location="'Основ'!B160" display="31/254-П УОРПС ЦАБС 2017-01-31 Отчет.xls - 'Основ'!B160"/>
    <hyperlink ref="B1846" r:id="rId479" location="'Основ'!B161" display="31/254-П УОРПС ЦАБС 2017-01-31 Отчет.xls - 'Основ'!B161"/>
    <hyperlink ref="B1806" r:id="rId480" location="'Основ'!B162" display="31/254-П УОРПС ЦАБС 2017-01-31 Отчет.xls - 'Основ'!B162"/>
    <hyperlink ref="B1731" r:id="rId481" location="'Основ'!B163" display="31/254-П УОРПС ЦАБС 2017-01-31 Отчет.xls - 'Основ'!B163"/>
    <hyperlink ref="B1732" r:id="rId482" location="'Основ'!B164" display="31/254-П УОРПС ЦАБС 2017-01-31 Отчет.xls - 'Основ'!B164"/>
    <hyperlink ref="B1733" r:id="rId483" location="'Основ'!B165" display="31/254-П УОРПС ЦАБС 2017-01-31 Отчет.xls - 'Основ'!B165"/>
    <hyperlink ref="B1720" r:id="rId484" location="'Основ'!B166" display="31/254-П УОРПС ЦАБС 2017-01-31 Отчет.xls - 'Основ'!B166"/>
    <hyperlink ref="B1747" r:id="rId485" location="'Основ'!B167" display="31/254-П УОРПС ЦАБС 2017-01-31 Отчет.xls - 'Основ'!B167"/>
    <hyperlink ref="B1748" r:id="rId486" location="'Основ'!B168" display="31/254-П УОРПС ЦАБС 2017-01-31 Отчет.xls - 'Основ'!B168"/>
    <hyperlink ref="B1749" r:id="rId487" location="'Основ'!B169" display="31/254-П УОРПС ЦАБС 2017-01-31 Отчет.xls - 'Основ'!B169"/>
    <hyperlink ref="B1750" r:id="rId488" location="'Основ'!B170" display="31/254-П УОРПС ЦАБС 2017-01-31 Отчет.xls - 'Основ'!B170"/>
    <hyperlink ref="B1751" r:id="rId489" location="'Основ'!B171" display="31/254-П УОРПС ЦАБС 2017-01-31 Отчет.xls - 'Основ'!B171"/>
    <hyperlink ref="B1752" r:id="rId490" location="'Основ'!B172" display="31/254-П УОРПС ЦАБС 2017-01-31 Отчет.xls - 'Основ'!B172"/>
    <hyperlink ref="B1753" r:id="rId491" location="'Основ'!B173" display="31/254-П УОРПС ЦАБС 2017-01-31 Отчет.xls - 'Основ'!B173"/>
    <hyperlink ref="B1754" r:id="rId492" location="'Основ'!B174" display="31/254-П УОРПС ЦАБС 2017-01-31 Отчет.xls - 'Основ'!B174"/>
    <hyperlink ref="B1755" r:id="rId493" location="'Основ'!B175" display="31/254-П УОРПС ЦАБС 2017-01-31 Отчет.xls - 'Основ'!B175"/>
    <hyperlink ref="B1756" r:id="rId494" location="'Основ'!B176" display="31/254-П УОРПС ЦАБС 2017-01-31 Отчет.xls - 'Основ'!B176"/>
    <hyperlink ref="B1757" r:id="rId495" location="'Основ'!B177" display="31/254-П УОРПС ЦАБС 2017-01-31 Отчет.xls - 'Основ'!B177"/>
    <hyperlink ref="B1758" r:id="rId496" location="'Основ'!B178" display="31/254-П УОРПС ЦАБС 2017-01-31 Отчет.xls - 'Основ'!B178"/>
    <hyperlink ref="B1759" r:id="rId497" location="'Основ'!B179" display="31/254-П УОРПС ЦАБС 2017-01-31 Отчет.xls - 'Основ'!B179"/>
    <hyperlink ref="B1760" r:id="rId498" location="'Основ'!B180" display="31/254-П УОРПС ЦАБС 2017-01-31 Отчет.xls - 'Основ'!B180"/>
    <hyperlink ref="B1780" r:id="rId499" location="'Основ'!B181" display="31/254-П УОРПС ЦАБС 2017-01-31 Отчет.xls - 'Основ'!B181"/>
    <hyperlink ref="B1826" r:id="rId500" location="'Основ'!B182" display="31/254-П УОРПС ЦАБС 2017-01-31 Отчет.xls - 'Основ'!B182"/>
    <hyperlink ref="B1827" r:id="rId501" location="'Основ'!B183" display="31/254-П УОРПС ЦАБС 2017-01-31 Отчет.xls - 'Основ'!B183"/>
    <hyperlink ref="B1849" r:id="rId502" location="'Основ'!B184" display="31/254-П УОРПС ЦАБС 2017-01-31 Отчет.xls - 'Основ'!B184"/>
    <hyperlink ref="B1727" r:id="rId503" location="'Основ'!B185" display="31/254-П УОРПС ЦАБС 2017-01-31 Отчет.xls - 'Основ'!B185"/>
    <hyperlink ref="B1710" r:id="rId504" location="'Основ'!B186" display="31/254-П УОРПС ЦАБС 2017-01-31 Отчет.xls - 'Основ'!B186"/>
    <hyperlink ref="B1711" r:id="rId505" location="'Основ'!B187" display="31/254-П УОРПС ЦАБС 2017-01-31 Отчет.xls - 'Основ'!B187"/>
    <hyperlink ref="B1798" r:id="rId506" location="'Основ'!B188" display="31/254-П УОРПС ЦАБС 2017-01-31 Отчет.xls - 'Основ'!B188"/>
    <hyperlink ref="B1782" r:id="rId507" location="'Основ'!B189" display="31/254-П УОРПС ЦАБС 2017-01-31 Отчет.xls - 'Основ'!B189"/>
    <hyperlink ref="B1833" r:id="rId508" location="'Основ'!B190" display="31/254-П УОРПС ЦАБС 2017-01-31 Отчет.xls - 'Основ'!B190"/>
    <hyperlink ref="B1834" r:id="rId509" location="'Основ'!B191" display="31/254-П УОРПС ЦАБС 2017-01-31 Отчет.xls - 'Основ'!B191"/>
    <hyperlink ref="B1712" r:id="rId510" location="'Основ'!B192" display="31/254-П УОРПС ЦАБС 2017-01-31 Отчет.xls - 'Основ'!B192"/>
    <hyperlink ref="B1713" r:id="rId511" location="'Основ'!B193" display="31/254-П УОРПС ЦАБС 2017-01-31 Отчет.xls - 'Основ'!B193"/>
    <hyperlink ref="B1491" r:id="rId512" location="'Основ'!B194" display="31/254-П УОРПС ЦАБС 2017-01-31 Отчет.xls - 'Основ'!B194"/>
    <hyperlink ref="B1852" r:id="rId513" location="'Основ'!B195" display="31/254-П УОРПС ЦАБС 2017-01-31 Отчет.xls - 'Основ'!B195"/>
    <hyperlink ref="B1842" r:id="rId514" location="'Основ'!B196" display="31/254-П УОРПС ЦАБС 2017-01-31 Отчет.xls - 'Основ'!B196"/>
    <hyperlink ref="B1856" r:id="rId515" location="'Основ'!B197" display="31/254-П УОРПС ЦАБС 2017-01-31 Отчет.xls - 'Основ'!B197"/>
    <hyperlink ref="B1857" r:id="rId516" location="'Основ'!B198" display="31/254-П УОРПС ЦАБС 2017-01-31 Отчет.xls - 'Основ'!B198"/>
    <hyperlink ref="B1858" r:id="rId517" location="'Основ'!B199" display="31/254-П УОРПС ЦАБС 2017-01-31 Отчет.xls - 'Основ'!B199"/>
    <hyperlink ref="B1784" r:id="rId518" location="'Основ'!B200" display="31/254-П УОРПС ЦАБС 2017-01-31 Отчет.xls - 'Основ'!B200"/>
    <hyperlink ref="B1785" r:id="rId519" location="'Основ'!B201" display="31/254-П УОРПС ЦАБС 2017-01-31 Отчет.xls - 'Основ'!B201"/>
    <hyperlink ref="B1812" r:id="rId520" location="'Основ'!B202" display="31/254-П УОРПС ЦАБС 2017-01-31 Отчет.xls - 'Основ'!B202"/>
    <hyperlink ref="B1805" r:id="rId521" location="'Основ'!B203" display="31/254-П УОРПС ЦАБС 2017-01-31 Отчет.xls - 'Основ'!B203"/>
    <hyperlink ref="B1790" r:id="rId522" location="'Основ'!B204" display="31/254-П УОРПС ЦАБС 2017-01-31 Отчет.xls - 'Основ'!B204"/>
    <hyperlink ref="B1789" r:id="rId523" location="'Основ'!B205" display="31/254-П УОРПС ЦАБС 2017-01-31 Отчет.xls - 'Основ'!B205"/>
    <hyperlink ref="B1853" r:id="rId524" location="'Основ'!B206" display="31/254-П УОРПС ЦАБС 2017-01-31 Отчет.xls - 'Основ'!B206"/>
    <hyperlink ref="B1851" r:id="rId525" location="'Основ'!B207" display="31/254-П УОРПС ЦАБС 2017-01-31 Отчет.xls - 'Основ'!B207"/>
    <hyperlink ref="B1847" r:id="rId526" location="'Основ'!B208" display="31/254-П УОРПС ЦАБС 2017-01-31 Отчет.xls - 'Основ'!B208"/>
    <hyperlink ref="B1728" r:id="rId527" location="'Основ'!B209" display="31/254-П УОРПС ЦАБС 2017-01-31 Отчет.xls - 'Основ'!B209"/>
    <hyperlink ref="B1729" r:id="rId528" location="'Основ'!B210" display="31/254-П УОРПС ЦАБС 2017-01-31 Отчет.xls - 'Основ'!B210"/>
    <hyperlink ref="B1730" r:id="rId529" location="'Основ'!B211" display="31/254-П УОРПС ЦАБС 2017-01-31 Отчет.xls - 'Основ'!B211"/>
    <hyperlink ref="B1864" r:id="rId530" location="'Основ'!B212" display="31/254-П УОРПС ЦАБС 2017-01-31 Отчет.xls - 'Основ'!B212"/>
    <hyperlink ref="B1865" r:id="rId531" location="'Основ'!B213" display="31/254-П УОРПС ЦАБС 2017-01-31 Отчет.xls - 'Основ'!B213"/>
    <hyperlink ref="B1401" r:id="rId532" location="'Основ'!B214" display="31/254-П УОРПС ЦАБС 2017-01-31 Отчет.xls - 'Основ'!B214"/>
    <hyperlink ref="B1402" r:id="rId533" location="'Основ'!B215" display="31/254-П УОРПС ЦАБС 2017-01-31 Отчет.xls - 'Основ'!B215"/>
    <hyperlink ref="B1949" r:id="rId534" location="'Основ'!B216" display="31/254-П УОРПС ЦАБС 2017-01-31 Отчет.xls - 'Основ'!B216"/>
    <hyperlink ref="B1804" r:id="rId535" location="'Основ'!B217" display="31/254-П УОРПС ЦАБС 2017-01-31 Отчет.xls - 'Основ'!B217"/>
    <hyperlink ref="B1810" r:id="rId536" location="'Основ'!B218" display="31/254-П УОРПС ЦАБС 2017-01-31 Отчет.xls - 'Основ'!B218"/>
    <hyperlink ref="B1802" r:id="rId537" location="'Основ'!B219" display="31/254-П УОРПС ЦАБС 2017-01-31 Отчет.xls - 'Основ'!B219"/>
    <hyperlink ref="B1803" r:id="rId538" location="'Основ'!B220" display="31/254-П УОРПС ЦАБС 2017-01-31 Отчет.xls - 'Основ'!B220"/>
    <hyperlink ref="B1781" r:id="rId539" location="'Основ'!B221" display="31/254-П УОРПС ЦАБС 2017-01-31 Отчет.xls - 'Основ'!B221"/>
    <hyperlink ref="B1795" r:id="rId540" location="'Основ'!B222" display="31/254-П УОРПС ЦАБС 2017-01-31 Отчет.xls - 'Основ'!B222"/>
    <hyperlink ref="B1794" r:id="rId541" location="'Основ'!B223" display="31/254-П УОРПС ЦАБС 2017-01-31 Отчет.xls - 'Основ'!B223"/>
    <hyperlink ref="B1793" r:id="rId542" location="'Основ'!B224" display="31/254-П УОРПС ЦАБС 2017-01-31 Отчет.xls - 'Основ'!B224"/>
    <hyperlink ref="B1505" r:id="rId543" location="'Основ'!B225" display="31/254-П УОРПС ЦАБС 2017-01-31 Отчет.xls - 'Основ'!B225"/>
    <hyperlink ref="B1506" r:id="rId544" location="'Основ'!B226" display="31/254-П УОРПС ЦАБС 2017-01-31 Отчет.xls - 'Основ'!B226"/>
    <hyperlink ref="B1358" r:id="rId545" location="'Основ'!B227" display="31/254-П УОРПС ЦАБС 2017-01-31 Отчет.xls - 'Основ'!B227"/>
    <hyperlink ref="B1411" r:id="rId546" location="'Основ'!B228" display="31/254-П УОРПС ЦАБС 2017-01-31 Отчет.xls - 'Основ'!B228"/>
    <hyperlink ref="B1412" r:id="rId547" location="'Основ'!B229" display="31/254-П УОРПС ЦАБС 2017-01-31 Отчет.xls - 'Основ'!B229"/>
    <hyperlink ref="B1368" r:id="rId548" location="'Основ'!B230" display="31/254-П УОРПС ЦАБС 2017-01-31 Отчет.xls - 'Основ'!B230"/>
    <hyperlink ref="B1540" r:id="rId549" location="'Основ'!B231" display="31/254-П УОРПС ЦАБС 2017-01-31 Отчет.xls - 'Основ'!B231"/>
    <hyperlink ref="B1281" r:id="rId550" location="'Основ'!B232" display="31/254-П УОРПС ЦАБС 2017-01-31 Отчет.xls - 'Основ'!B232"/>
    <hyperlink ref="B1282" r:id="rId551" location="'Основ'!B233" display="31/254-П УОРПС ЦАБС 2017-01-31 Отчет.xls - 'Основ'!B233"/>
    <hyperlink ref="B1005" r:id="rId552" location="'Основ'!B234" display="31/254-П УОРПС ЦАБС 2017-01-31 Отчет.xls - 'Основ'!B234"/>
    <hyperlink ref="B1271" r:id="rId553" location="'Основ'!B235" display="31/254-П УОРПС ЦАБС 2017-01-31 Отчет.xls - 'Основ'!B235"/>
    <hyperlink ref="B1270" r:id="rId554" location="'Основ'!B236" display="31/254-П УОРПС ЦАБС 2017-01-31 Отчет.xls - 'Основ'!B236"/>
    <hyperlink ref="B693" r:id="rId555" location="'МБК'!B8" display="31/254-П УПБ 2017-01-31 Отчет.xls - 'МБК'!B8"/>
    <hyperlink ref="B429" r:id="rId556" location="'МБК'!B9" display="31/254-П УПБ 2017-01-31 Отчет.xls - 'МБК'!B9"/>
    <hyperlink ref="B600" r:id="rId557" location="'МБК'!B10" display="31/254-П УПБ 2017-01-31 Отчет.xls - 'МБК'!B10"/>
    <hyperlink ref="B1448" r:id="rId558" location="'МБК'!B11" display="31/254-П УПБ 2017-01-31 Отчет.xls - 'МБК'!B11"/>
    <hyperlink ref="B1449" r:id="rId559" location="'МБК'!B12" display="31/254-П УПБ 2017-01-31 Отчет.xls - 'МБК'!B12"/>
    <hyperlink ref="B1450" r:id="rId560" location="'МБК'!B13" display="31/254-П УПБ 2017-01-31 Отчет.xls - 'МБК'!B13"/>
    <hyperlink ref="B14" r:id="rId561" location="'МБК'!B14" display="31/254-П УПБ 2017-01-31 Отчет.xls - 'МБК'!B14"/>
    <hyperlink ref="B15" r:id="rId562" location="'МБК'!B15" display="31/254-П УПБ 2017-01-31 Отчет.xls - 'МБК'!B15"/>
    <hyperlink ref="B16" r:id="rId563" location="'МБК'!B16" display="31/254-П УПБ 2017-01-31 Отчет.xls - 'МБК'!B16"/>
    <hyperlink ref="B17" r:id="rId564" location="'МБК'!B17" display="31/254-П УПБ 2017-01-31 Отчет.xls - 'МБК'!B17"/>
    <hyperlink ref="B18" r:id="rId565" location="'МБК'!B18" display="31/254-П УПБ 2017-01-31 Отчет.xls - 'МБК'!B18"/>
    <hyperlink ref="B19" r:id="rId566" location="'МБК'!B19" display="31/254-П УПБ 2017-01-31 Отчет.xls - 'МБК'!B19"/>
    <hyperlink ref="B20" r:id="rId567" location="'МБК'!B20" display="31/254-П УПБ 2017-01-31 Отчет.xls - 'МБК'!B20"/>
    <hyperlink ref="B21" r:id="rId568" location="'МБК'!B21" display="31/254-П УПБ 2017-01-31 Отчет.xls - 'МБК'!B21"/>
    <hyperlink ref="B1693" r:id="rId569" location="'МБК'!B22" display="31/254-П УПБ 2017-01-31 Отчет.xls - 'МБК'!B22"/>
    <hyperlink ref="B430" r:id="rId570" location="'МБК'!B23" display="31/254-П УПБ 2017-01-31 Отчет.xls - 'МБК'!B23"/>
    <hyperlink ref="B4" r:id="rId571" location="'МБК'!B24" display="31/254-П УПБ 2017-01-31 Отчет.xls - 'МБК'!B24"/>
    <hyperlink ref="B242" r:id="rId572" location="'МБК'!B25" display="31/254-П УПБ 2017-01-31 Отчет.xls - 'МБК'!B25"/>
    <hyperlink ref="B169" r:id="rId573" location="'МБК'!B26" display="31/254-П УПБ 2017-01-31 Отчет.xls - 'МБК'!B26"/>
    <hyperlink ref="B22" r:id="rId574" location="'МБК'!B27" display="31/254-П УПБ 2017-01-31 Отчет.xls - 'МБК'!B27"/>
    <hyperlink ref="B23" r:id="rId575" location="'МБК'!B28" display="31/254-П УПБ 2017-01-31 Отчет.xls - 'МБК'!B28"/>
    <hyperlink ref="B24" r:id="rId576" location="'МБК'!B29" display="31/254-П УПБ 2017-01-31 Отчет.xls - 'МБК'!B29"/>
    <hyperlink ref="B25" r:id="rId577" location="'МБК'!B30" display="31/254-П УПБ 2017-01-31 Отчет.xls - 'МБК'!B30"/>
    <hyperlink ref="B26" r:id="rId578" location="'МБК'!B31" display="31/254-П УПБ 2017-01-31 Отчет.xls - 'МБК'!B31"/>
    <hyperlink ref="B27" r:id="rId579" location="'МБК'!B32" display="31/254-П УПБ 2017-01-31 Отчет.xls - 'МБК'!B32"/>
    <hyperlink ref="B28" r:id="rId580" location="'МБК'!B33" display="31/254-П УПБ 2017-01-31 Отчет.xls - 'МБК'!B33"/>
    <hyperlink ref="B29" r:id="rId581" location="'МБК'!B34" display="31/254-П УПБ 2017-01-31 Отчет.xls - 'МБК'!B34"/>
    <hyperlink ref="B30" r:id="rId582" location="'МБК'!B35" display="31/254-П УПБ 2017-01-31 Отчет.xls - 'МБК'!B35"/>
    <hyperlink ref="B31" r:id="rId583" location="'МБК'!B36" display="31/254-П УПБ 2017-01-31 Отчет.xls - 'МБК'!B36"/>
    <hyperlink ref="B12" r:id="rId584" location="'МБК'!B37" display="31/254-П УПБ 2017-01-31 Отчет.xls - 'МБК'!B37"/>
    <hyperlink ref="B694" r:id="rId585" location="'МБК'!B38" display="31/254-П УПБ 2017-01-31 Отчет.xls - 'МБК'!B38"/>
    <hyperlink ref="B1452" r:id="rId586" location="'МБК'!B39" display="31/254-П УПБ 2017-01-31 Отчет.xls - 'МБК'!B39"/>
    <hyperlink ref="B1453" r:id="rId587" location="'МБК'!B40" display="31/254-П УПБ 2017-01-31 Отчет.xls - 'МБК'!B40"/>
    <hyperlink ref="B1454" r:id="rId588" location="'МБК'!B41" display="31/254-П УПБ 2017-01-31 Отчет.xls - 'МБК'!B41"/>
    <hyperlink ref="B149" r:id="rId589" location="'МБК'!B42" display="31/254-П УПБ 2017-01-31 Отчет.xls - 'МБК'!B42"/>
    <hyperlink ref="B150" r:id="rId590" location="'МБК'!B43" display="31/254-П УПБ 2017-01-31 Отчет.xls - 'МБК'!B43"/>
    <hyperlink ref="B151" r:id="rId591" location="'МБК'!B44" display="31/254-П УПБ 2017-01-31 Отчет.xls - 'МБК'!B44"/>
    <hyperlink ref="B413" r:id="rId592" location="'МБК'!B45" display="31/254-П УПБ 2017-01-31 Отчет.xls - 'МБК'!B45"/>
    <hyperlink ref="B601" r:id="rId593" location="'МБК'!B46" display="31/254-П УПБ 2017-01-31 Отчет.xls - 'МБК'!B46"/>
    <hyperlink ref="B602" r:id="rId594" location="'МБК'!B47" display="31/254-П УПБ 2017-01-31 Отчет.xls - 'МБК'!B47"/>
    <hyperlink ref="B603" r:id="rId595" location="'МБК'!B48" display="31/254-П УПБ 2017-01-31 Отчет.xls - 'МБК'!B48"/>
    <hyperlink ref="B604" r:id="rId596" location="'МБК'!B49" display="31/254-П УПБ 2017-01-31 Отчет.xls - 'МБК'!B49"/>
    <hyperlink ref="B605" r:id="rId597" location="'МБК'!B50" display="31/254-П УПБ 2017-01-31 Отчет.xls - 'МБК'!B50"/>
    <hyperlink ref="B414" r:id="rId598" location="'МБК'!B51" display="31/254-П УПБ 2017-01-31 Отчет.xls - 'МБК'!B51"/>
    <hyperlink ref="B606" r:id="rId599" location="'МБК'!B52" display="31/254-П УПБ 2017-01-31 Отчет.xls - 'МБК'!B52"/>
    <hyperlink ref="B607" r:id="rId600" location="'МБК'!B53" display="31/254-П УПБ 2017-01-31 Отчет.xls - 'МБК'!B53"/>
    <hyperlink ref="B431" r:id="rId601" location="'МБК'!B54" display="31/254-П УПБ 2017-01-31 Отчет.xls - 'МБК'!B54"/>
    <hyperlink ref="B415" r:id="rId602" location="'МБК'!B55" display="31/254-П УПБ 2017-01-31 Отчет.xls - 'МБК'!B55"/>
    <hyperlink ref="B608" r:id="rId603" location="'МБК'!B56" display="31/254-П УПБ 2017-01-31 Отчет.xls - 'МБК'!B56"/>
    <hyperlink ref="B609" r:id="rId604" location="'МБК'!B57" display="31/254-П УПБ 2017-01-31 Отчет.xls - 'МБК'!B57"/>
    <hyperlink ref="B416" r:id="rId605" location="'МБК'!B58" display="31/254-П УПБ 2017-01-31 Отчет.xls - 'МБК'!B58"/>
    <hyperlink ref="B610" r:id="rId606" location="'МБК'!B59" display="31/254-П УПБ 2017-01-31 Отчет.xls - 'МБК'!B59"/>
    <hyperlink ref="B417" r:id="rId607" location="'МБК'!B60" display="31/254-П УПБ 2017-01-31 Отчет.xls - 'МБК'!B60"/>
    <hyperlink ref="B611" r:id="rId608" location="'МБК'!B61" display="31/254-П УПБ 2017-01-31 Отчет.xls - 'МБК'!B61"/>
    <hyperlink ref="B612" r:id="rId609" location="'МБК'!B62" display="31/254-П УПБ 2017-01-31 Отчет.xls - 'МБК'!B62"/>
    <hyperlink ref="B418" r:id="rId610" location="'МБК'!B63" display="31/254-П УПБ 2017-01-31 Отчет.xls - 'МБК'!B63"/>
    <hyperlink ref="B432" r:id="rId611" location="'МБК'!B64" display="31/254-П УПБ 2017-01-31 Отчет.xls - 'МБК'!B64"/>
    <hyperlink ref="B613" r:id="rId612" location="'МБК'!B65" display="31/254-П УПБ 2017-01-31 Отчет.xls - 'МБК'!B65"/>
    <hyperlink ref="B614" r:id="rId613" location="'МБК'!B66" display="31/254-П УПБ 2017-01-31 Отчет.xls - 'МБК'!B66"/>
    <hyperlink ref="B615" r:id="rId614" location="'МБК'!B67" display="31/254-П УПБ 2017-01-31 Отчет.xls - 'МБК'!B67"/>
    <hyperlink ref="B616" r:id="rId615" location="'МБК'!B68" display="31/254-П УПБ 2017-01-31 Отчет.xls - 'МБК'!B68"/>
    <hyperlink ref="B617" r:id="rId616" location="'МБК'!B69" display="31/254-П УПБ 2017-01-31 Отчет.xls - 'МБК'!B69"/>
    <hyperlink ref="B419" r:id="rId617" location="'МБК'!B70" display="31/254-П УПБ 2017-01-31 Отчет.xls - 'МБК'!B70"/>
    <hyperlink ref="B433" r:id="rId618" location="'МБК'!B71" display="31/254-П УПБ 2017-01-31 Отчет.xls - 'МБК'!B71"/>
    <hyperlink ref="B434" r:id="rId619" location="'МБК'!B72" display="31/254-П УПБ 2017-01-31 Отчет.xls - 'МБК'!B72"/>
    <hyperlink ref="B435" r:id="rId620" location="'МБК'!B73" display="31/254-П УПБ 2017-01-31 Отчет.xls - 'МБК'!B73"/>
    <hyperlink ref="B436" r:id="rId621" location="'МБК'!B74" display="31/254-П УПБ 2017-01-31 Отчет.xls - 'МБК'!B74"/>
    <hyperlink ref="B437" r:id="rId622" location="'МБК'!B75" display="31/254-П УПБ 2017-01-31 Отчет.xls - 'МБК'!B75"/>
    <hyperlink ref="B170" r:id="rId623" location="'МБК'!B76" display="31/254-П УПБ 2017-01-31 Отчет.xls - 'МБК'!B76"/>
    <hyperlink ref="B438" r:id="rId624" location="'МБК'!B77" display="31/254-П УПБ 2017-01-31 Отчет.xls - 'МБК'!B77"/>
    <hyperlink ref="B439" r:id="rId625" location="'МБК'!B78" display="31/254-П УПБ 2017-01-31 Отчет.xls - 'МБК'!B78"/>
    <hyperlink ref="B6" r:id="rId626" location="'МБК'!B79" display="31/254-П УПБ 2017-01-31 Отчет.xls - 'МБК'!B79"/>
    <hyperlink ref="B440" r:id="rId627" location="'МБК'!B80" display="31/254-П УПБ 2017-01-31 Отчет.xls - 'МБК'!B80"/>
    <hyperlink ref="B32" r:id="rId628" location="'МБК'!B81" display="31/254-П УПБ 2017-01-31 Отчет.xls - 'МБК'!B81"/>
    <hyperlink ref="B441" r:id="rId629" location="'МБК'!B82" display="31/254-П УПБ 2017-01-31 Отчет.xls - 'МБК'!B82"/>
    <hyperlink ref="B442" r:id="rId630" location="'МБК'!B83" display="31/254-П УПБ 2017-01-31 Отчет.xls - 'МБК'!B83"/>
    <hyperlink ref="B171" r:id="rId631" location="'МБК'!B84" display="31/254-П УПБ 2017-01-31 Отчет.xls - 'МБК'!B84"/>
    <hyperlink ref="B172" r:id="rId632" location="'МБК'!B85" display="31/254-П УПБ 2017-01-31 Отчет.xls - 'МБК'!B85"/>
    <hyperlink ref="B173" r:id="rId633" location="'МБК'!B86" display="31/254-П УПБ 2017-01-31 Отчет.xls - 'МБК'!B86"/>
    <hyperlink ref="B164" r:id="rId634" location="'МБК'!B87" display="31/254-П УПБ 2017-01-31 Отчет.xls - 'МБК'!B87"/>
    <hyperlink ref="B540" r:id="rId635" location="'МБК'!B88" display="31/254-П УПБ 2017-01-31 Отчет.xls - 'МБК'!B88"/>
    <hyperlink ref="B39" r:id="rId636" location="'МБК'!B89" display="31/254-П УПБ 2017-01-31 Отчет.xls - 'МБК'!B89"/>
    <hyperlink ref="B543" r:id="rId637" location="'МБК'!B90" display="31/254-П УПБ 2017-01-31 Отчет.xls - 'МБК'!B90"/>
    <hyperlink ref="B562" r:id="rId638" location="'МБК'!B91" display="31/254-П УПБ 2017-01-31 Отчет.xls - 'МБК'!B91"/>
    <hyperlink ref="B560" r:id="rId639" location="'МБК'!B92" display="31/254-П УПБ 2017-01-31 Отчет.xls - 'МБК'!B92"/>
    <hyperlink ref="B561" r:id="rId640" location="'МБК'!B93" display="31/254-П УПБ 2017-01-31 Отчет.xls - 'МБК'!B93"/>
    <hyperlink ref="B565" r:id="rId641" location="'МБК'!B94" display="31/254-П УПБ 2017-01-31 Отчет.xls - 'МБК'!B94"/>
    <hyperlink ref="B8" r:id="rId642" location="'МБК'!B95" display="31/254-П УПБ 2017-01-31 Отчет.xls - 'МБК'!B95"/>
    <hyperlink ref="B37" r:id="rId643" location="'МБК'!B96" display="31/254-П УПБ 2017-01-31 Отчет.xls - 'МБК'!B96"/>
    <hyperlink ref="B523" r:id="rId644" location="'МБК'!B97" display="31/254-П УПБ 2017-01-31 Отчет.xls - 'МБК'!B97"/>
    <hyperlink ref="B524" r:id="rId645" location="'МБК'!B98" display="31/254-П УПБ 2017-01-31 Отчет.xls - 'МБК'!B98"/>
    <hyperlink ref="B412" r:id="rId646" location="'МБК'!B99" display="31/254-П УПБ 2017-01-31 Отчет.xls - 'МБК'!B99"/>
    <hyperlink ref="B583" r:id="rId647" location="'МБК'!B100" display="31/254-П УПБ 2017-01-31 Отчет.xls - 'МБК'!B100"/>
    <hyperlink ref="B5" r:id="rId648" location="'МБК'!B101" display="31/254-П УПБ 2017-01-31 Отчет.xls - 'МБК'!B101"/>
    <hyperlink ref="B599" r:id="rId649" location="'МБК'!B102" display="31/254-П УПБ 2017-01-31 Отчет.xls - 'МБК'!B102"/>
    <hyperlink ref="B840" r:id="rId650" location="'МБК'!B103" display="31/254-П УПБ 2017-01-31 Отчет.xls - 'МБК'!B103"/>
    <hyperlink ref="B618" r:id="rId651" location="'МБК'!B104" display="31/254-П УПБ 2017-01-31 Отчет.xls - 'МБК'!B104"/>
    <hyperlink ref="B619" r:id="rId652" location="'МБК'!B105" display="31/254-П УПБ 2017-01-31 Отчет.xls - 'МБК'!B105"/>
    <hyperlink ref="B595" r:id="rId653" location="'МБК'!B106" display="31/254-П УПБ 2017-01-31 Отчет.xls - 'МБК'!B106"/>
    <hyperlink ref="B594" r:id="rId654" location="'МБК'!B107" display="31/254-П УПБ 2017-01-31 Отчет.xls - 'МБК'!B107"/>
    <hyperlink ref="B596" r:id="rId655" location="'МБК'!B108" display="31/254-П УПБ 2017-01-31 Отчет.xls - 'МБК'!B108"/>
    <hyperlink ref="B597" r:id="rId656" location="'МБК'!B109" display="31/254-П УПБ 2017-01-31 Отчет.xls - 'МБК'!B109"/>
    <hyperlink ref="B598" r:id="rId657" location="'МБК'!B110" display="31/254-П УПБ 2017-01-31 Отчет.xls - 'МБК'!B110"/>
    <hyperlink ref="B38" r:id="rId658" location="'МБК'!B111" display="31/254-П УПБ 2017-01-31 Отчет.xls - 'МБК'!B111"/>
    <hyperlink ref="B40" r:id="rId659" location="'МБК'!B112" display="31/254-П УПБ 2017-01-31 Отчет.xls - 'МБК'!B112"/>
    <hyperlink ref="B163" r:id="rId660" location="'МБК'!B113" display="31/254-П УПБ 2017-01-31 Отчет.xls - 'МБК'!B113"/>
    <hyperlink ref="B537" r:id="rId661" location="'МБК'!B114" display="31/254-П УПБ 2017-01-31 Отчет.xls - 'МБК'!B114"/>
    <hyperlink ref="B536" r:id="rId662" location="'МБК'!B115" display="31/254-П УПБ 2017-01-31 Отчет.xls - 'МБК'!B115"/>
    <hyperlink ref="B527" r:id="rId663" location="'МБК'!B116" display="31/254-П УПБ 2017-01-31 Отчет.xls - 'МБК'!B116"/>
    <hyperlink ref="B529" r:id="rId664" location="'МБК'!B117" display="31/254-П УПБ 2017-01-31 Отчет.xls - 'МБК'!B117"/>
    <hyperlink ref="B538" r:id="rId665" location="'МБК'!B118" display="31/254-П УПБ 2017-01-31 Отчет.xls - 'МБК'!B118"/>
    <hyperlink ref="B542" r:id="rId666" location="'МБК'!B119" display="31/254-П УПБ 2017-01-31 Отчет.xls - 'МБК'!B119"/>
    <hyperlink ref="B13" r:id="rId667" location="'МБК'!B120" display="31/254-П УПБ 2017-01-31 Отчет.xls - 'МБК'!B120"/>
    <hyperlink ref="B541" r:id="rId668" location="'МБК'!B121" display="31/254-П УПБ 2017-01-31 Отчет.xls - 'МБК'!B121"/>
    <hyperlink ref="B544" r:id="rId669" location="'МБК'!B122" display="31/254-П УПБ 2017-01-31 Отчет.xls - 'МБК'!B122"/>
    <hyperlink ref="B545" r:id="rId670" location="'МБК'!B123" display="31/254-П УПБ 2017-01-31 Отчет.xls - 'МБК'!B123"/>
    <hyperlink ref="B546" r:id="rId671" location="'МБК'!B124" display="31/254-П УПБ 2017-01-31 Отчет.xls - 'МБК'!B124"/>
    <hyperlink ref="B547" r:id="rId672" location="'МБК'!B125" display="31/254-П УПБ 2017-01-31 Отчет.xls - 'МБК'!B125"/>
    <hyperlink ref="B556" r:id="rId673" location="'МБК'!B126" display="31/254-П УПБ 2017-01-31 Отчет.xls - 'МБК'!B126"/>
    <hyperlink ref="B557" r:id="rId674" location="'МБК'!B127" display="31/254-П УПБ 2017-01-31 Отчет.xls - 'МБК'!B127"/>
    <hyperlink ref="B558" r:id="rId675" location="'МБК'!B128" display="31/254-П УПБ 2017-01-31 Отчет.xls - 'МБК'!B128"/>
    <hyperlink ref="B559" r:id="rId676" location="'МБК'!B129" display="31/254-П УПБ 2017-01-31 Отчет.xls - 'МБК'!B129"/>
    <hyperlink ref="B563" r:id="rId677" location="'МБК'!B130" display="31/254-П УПБ 2017-01-31 Отчет.xls - 'МБК'!B130"/>
    <hyperlink ref="B573" r:id="rId678" location="'МБК'!B131" display="31/254-П УПБ 2017-01-31 Отчет.xls - 'МБК'!B131"/>
    <hyperlink ref="B162" r:id="rId679" location="'МБК'!B132" display="31/254-П УПБ 2017-01-31 Отчет.xls - 'МБК'!B132"/>
    <hyperlink ref="B528" r:id="rId680" location="'МБК'!B133" display="31/254-П УПБ 2017-01-31 Отчет.xls - 'МБК'!B133"/>
    <hyperlink ref="B548" r:id="rId681" location="'МБК'!B134" display="31/254-П УПБ 2017-01-31 Отчет.xls - 'МБК'!B134"/>
    <hyperlink ref="B549" r:id="rId682" location="'МБК'!B135" display="31/254-П УПБ 2017-01-31 Отчет.xls - 'МБК'!B135"/>
    <hyperlink ref="B570" r:id="rId683" location="'МБК'!B136" display="31/254-П УПБ 2017-01-31 Отчет.xls - 'МБК'!B136"/>
    <hyperlink ref="B571" r:id="rId684" location="'МБК'!B137" display="31/254-П УПБ 2017-01-31 Отчет.xls - 'МБК'!B137"/>
    <hyperlink ref="B578" r:id="rId685" location="'МБК'!B138" display="31/254-П УПБ 2017-01-31 Отчет.xls - 'МБК'!B138"/>
    <hyperlink ref="B620" r:id="rId686" location="'МБК'!B139" display="31/254-П УПБ 2017-01-31 Отчет.xls - 'МБК'!B139"/>
    <hyperlink ref="B621" r:id="rId687" location="'МБК'!B140" display="31/254-П УПБ 2017-01-31 Отчет.xls - 'МБК'!B140"/>
    <hyperlink ref="B550" r:id="rId688" location="'МБК'!B141" display="31/254-П УПБ 2017-01-31 Отчет.xls - 'МБК'!B141"/>
    <hyperlink ref="B551" r:id="rId689" location="'МБК'!B142" display="31/254-П УПБ 2017-01-31 Отчет.xls - 'МБК'!B142"/>
    <hyperlink ref="B566" r:id="rId690" location="'МБК'!B143" display="31/254-П УПБ 2017-01-31 Отчет.xls - 'МБК'!B143"/>
    <hyperlink ref="B567" r:id="rId691" location="'МБК'!B144" display="31/254-П УПБ 2017-01-31 Отчет.xls - 'МБК'!B144"/>
    <hyperlink ref="B589" r:id="rId692" location="'МБК'!B145" display="31/254-П УПБ 2017-01-31 Отчет.xls - 'МБК'!B145"/>
    <hyperlink ref="B588" r:id="rId693" location="'МБК'!B146" display="31/254-П УПБ 2017-01-31 Отчет.xls - 'МБК'!B146"/>
    <hyperlink ref="B572" r:id="rId694" location="'МБК'!B147" display="31/254-П УПБ 2017-01-31 Отчет.xls - 'МБК'!B147"/>
    <hyperlink ref="B575" r:id="rId695" location="'МБК'!B148" display="31/254-П УПБ 2017-01-31 Отчет.xls - 'МБК'!B148"/>
    <hyperlink ref="B574" r:id="rId696" location="'МБК'!B149" display="31/254-П УПБ 2017-01-31 Отчет.xls - 'МБК'!B149"/>
    <hyperlink ref="B590" r:id="rId697" location="'МБК'!B150" display="31/254-П УПБ 2017-01-31 Отчет.xls - 'МБК'!B150"/>
    <hyperlink ref="B591" r:id="rId698" location="'МБК'!B151" display="31/254-П УПБ 2017-01-31 Отчет.xls - 'МБК'!B151"/>
    <hyperlink ref="B592" r:id="rId699" location="'МБК'!B152" display="31/254-П УПБ 2017-01-31 Отчет.xls - 'МБК'!B152"/>
    <hyperlink ref="B593" r:id="rId700" location="'МБК'!B153" display="31/254-П УПБ 2017-01-31 Отчет.xls - 'МБК'!B153"/>
    <hyperlink ref="B174" r:id="rId701" location="'МБК'!B154" display="31/254-П УПБ 2017-01-31 Отчет.xls - 'МБК'!B154"/>
    <hyperlink ref="B175" r:id="rId702" location="'МБК'!B155" display="31/254-П УПБ 2017-01-31 Отчет.xls - 'МБК'!B155"/>
    <hyperlink ref="B176" r:id="rId703" location="'МБК'!B156" display="31/254-П УПБ 2017-01-31 Отчет.xls - 'МБК'!B156"/>
    <hyperlink ref="B177" r:id="rId704" location="'МБК'!B157" display="31/254-П УПБ 2017-01-31 Отчет.xls - 'МБК'!B157"/>
    <hyperlink ref="B178" r:id="rId705" location="'МБК'!B158" display="31/254-П УПБ 2017-01-31 Отчет.xls - 'МБК'!B158"/>
    <hyperlink ref="B622" r:id="rId706" location="'МБК'!B159" display="31/254-П УПБ 2017-01-31 Отчет.xls - 'МБК'!B159"/>
    <hyperlink ref="B623" r:id="rId707" location="'МБК'!B160" display="31/254-П УПБ 2017-01-31 Отчет.xls - 'МБК'!B160"/>
    <hyperlink ref="B624" r:id="rId708" location="'МБК'!B161" display="31/254-П УПБ 2017-01-31 Отчет.xls - 'МБК'!B161"/>
    <hyperlink ref="B625" r:id="rId709" location="'МБК'!B162" display="31/254-П УПБ 2017-01-31 Отчет.xls - 'МБК'!B162"/>
    <hyperlink ref="B179" r:id="rId710" location="'МБК'!B163" display="31/254-П УПБ 2017-01-31 Отчет.xls - 'МБК'!B163"/>
    <hyperlink ref="B180" r:id="rId711" location="'МБК'!B164" display="31/254-П УПБ 2017-01-31 Отчет.xls - 'МБК'!B164"/>
    <hyperlink ref="B181" r:id="rId712" location="'МБК'!B165" display="31/254-П УПБ 2017-01-31 Отчет.xls - 'МБК'!B165"/>
    <hyperlink ref="B182" r:id="rId713" location="'МБК'!B166" display="31/254-П УПБ 2017-01-31 Отчет.xls - 'МБК'!B166"/>
    <hyperlink ref="B626" r:id="rId714" location="'МБК'!B167" display="31/254-П УПБ 2017-01-31 Отчет.xls - 'МБК'!B167"/>
    <hyperlink ref="B627" r:id="rId715" location="'МБК'!B168" display="31/254-П УПБ 2017-01-31 Отчет.xls - 'МБК'!B168"/>
    <hyperlink ref="B628" r:id="rId716" location="'МБК'!B169" display="31/254-П УПБ 2017-01-31 Отчет.xls - 'МБК'!B169"/>
    <hyperlink ref="B629" r:id="rId717" location="'МБК'!B170" display="31/254-П УПБ 2017-01-31 Отчет.xls - 'МБК'!B170"/>
    <hyperlink ref="B36" r:id="rId718" location="'МБК'!B171" display="31/254-П УПБ 2017-01-31 Отчет.xls - 'МБК'!B171"/>
    <hyperlink ref="B630" r:id="rId719" location="'МБК'!B172" display="31/254-П УПБ 2017-01-31 Отчет.xls - 'МБК'!B172"/>
    <hyperlink ref="B631" r:id="rId720" location="'МБК'!B173" display="31/254-П УПБ 2017-01-31 Отчет.xls - 'МБК'!B173"/>
    <hyperlink ref="B632" r:id="rId721" location="'МБК'!B174" display="31/254-П УПБ 2017-01-31 Отчет.xls - 'МБК'!B174"/>
    <hyperlink ref="B633" r:id="rId722" location="'МБК'!B175" display="31/254-П УПБ 2017-01-31 Отчет.xls - 'МБК'!B175"/>
    <hyperlink ref="B634" r:id="rId723" location="'МБК'!B176" display="31/254-П УПБ 2017-01-31 Отчет.xls - 'МБК'!B176"/>
    <hyperlink ref="B635" r:id="rId724" location="'МБК'!B177" display="31/254-П УПБ 2017-01-31 Отчет.xls - 'МБК'!B177"/>
    <hyperlink ref="B420" r:id="rId725" location="'МБК'!B178" display="31/254-П УПБ 2017-01-31 Отчет.xls - 'МБК'!B178"/>
    <hyperlink ref="B525" r:id="rId726" location="'МБК'!B179" display="31/254-П УПБ 2017-01-31 Отчет.xls - 'МБК'!B179"/>
    <hyperlink ref="B443" r:id="rId727" location="'МБК'!B180" display="31/254-П УПБ 2017-01-31 Отчет.xls - 'МБК'!B180"/>
    <hyperlink ref="B526" r:id="rId728" location="'МБК'!B181" display="31/254-П УПБ 2017-01-31 Отчет.xls - 'МБК'!B181"/>
    <hyperlink ref="B582" r:id="rId729" location="'МБК'!B182" display="31/254-П УПБ 2017-01-31 Отчет.xls - 'МБК'!B182"/>
    <hyperlink ref="B581" r:id="rId730" location="'МБК'!B183" display="31/254-П УПБ 2017-01-31 Отчет.xls - 'МБК'!B183"/>
    <hyperlink ref="B579" r:id="rId731" location="'МБК'!B184" display="31/254-П УПБ 2017-01-31 Отчет.xls - 'МБК'!B184"/>
    <hyperlink ref="B580" r:id="rId732" location="'МБК'!B185" display="31/254-П УПБ 2017-01-31 Отчет.xls - 'МБК'!B185"/>
    <hyperlink ref="B585" r:id="rId733" location="'МБК'!B186" display="31/254-П УПБ 2017-01-31 Отчет.xls - 'МБК'!B186"/>
    <hyperlink ref="B586" r:id="rId734" location="'МБК'!B187" display="31/254-П УПБ 2017-01-31 Отчет.xls - 'МБК'!B187"/>
    <hyperlink ref="B587" r:id="rId735" location="'МБК'!B188" display="31/254-П УПБ 2017-01-31 Отчет.xls - 'МБК'!B188"/>
    <hyperlink ref="B584" r:id="rId736" location="'МБК'!B189" display="31/254-П УПБ 2017-01-31 Отчет.xls - 'МБК'!B189"/>
    <hyperlink ref="B531" r:id="rId737" location="'МБК'!B190" display="31/254-П УПБ 2017-01-31 Отчет.xls - 'МБК'!B190"/>
    <hyperlink ref="B530" r:id="rId738" location="'МБК'!B191" display="31/254-П УПБ 2017-01-31 Отчет.xls - 'МБК'!B191"/>
    <hyperlink ref="B533" r:id="rId739" location="'МБК'!B192" display="31/254-П УПБ 2017-01-31 Отчет.xls - 'МБК'!B192"/>
    <hyperlink ref="B534" r:id="rId740" location="'МБК'!B193" display="31/254-П УПБ 2017-01-31 Отчет.xls - 'МБК'!B193"/>
    <hyperlink ref="B532" r:id="rId741" location="'МБК'!B194" display="31/254-П УПБ 2017-01-31 Отчет.xls - 'МБК'!B194"/>
    <hyperlink ref="B535" r:id="rId742" location="'МБК'!B195" display="31/254-П УПБ 2017-01-31 Отчет.xls - 'МБК'!B195"/>
    <hyperlink ref="B539" r:id="rId743" location="'МБК'!B196" display="31/254-П УПБ 2017-01-31 Отчет.xls - 'МБК'!B196"/>
    <hyperlink ref="B577" r:id="rId744" location="'МБК'!B197" display="31/254-П УПБ 2017-01-31 Отчет.xls - 'МБК'!B197"/>
    <hyperlink ref="B576" r:id="rId745" location="'МБК'!B198" display="31/254-П УПБ 2017-01-31 Отчет.xls - 'МБК'!B198"/>
    <hyperlink ref="B564" r:id="rId746" location="'МБК'!B199" display="31/254-П УПБ 2017-01-31 Отчет.xls - 'МБК'!B199"/>
    <hyperlink ref="B569" r:id="rId747" location="'МБК'!B200" display="31/254-П УПБ 2017-01-31 Отчет.xls - 'МБК'!B200"/>
    <hyperlink ref="B568" r:id="rId748" location="'МБК'!B201" display="31/254-П УПБ 2017-01-31 Отчет.xls - 'МБК'!B201"/>
    <hyperlink ref="B552" r:id="rId749" location="'МБК'!B202" display="31/254-П УПБ 2017-01-31 Отчет.xls - 'МБК'!B202"/>
    <hyperlink ref="B553" r:id="rId750" location="'МБК'!B203" display="31/254-П УПБ 2017-01-31 Отчет.xls - 'МБК'!B203"/>
    <hyperlink ref="B554" r:id="rId751" location="'МБК'!B204" display="31/254-П УПБ 2017-01-31 Отчет.xls - 'МБК'!B204"/>
    <hyperlink ref="B555" r:id="rId752" location="'МБК'!B205" display="31/254-П УПБ 2017-01-31 Отчет.xls - 'МБК'!B205"/>
    <hyperlink ref="B636" r:id="rId753" location="'МБК'!B206" display="31/254-П УПБ 2017-01-31 Отчет.xls - 'МБК'!B206"/>
    <hyperlink ref="B637" r:id="rId754" location="'МБК'!B207" display="31/254-П УПБ 2017-01-31 Отчет.xls - 'МБК'!B207"/>
    <hyperlink ref="B638" r:id="rId755" location="'МБК'!B208" display="31/254-П УПБ 2017-01-31 Отчет.xls - 'МБК'!B208"/>
    <hyperlink ref="B421" r:id="rId756" location="'МБК'!B209" display="31/254-П УПБ 2017-01-31 Отчет.xls - 'МБК'!B209"/>
    <hyperlink ref="B639" r:id="rId757" location="'МБК'!B210" display="31/254-П УПБ 2017-01-31 Отчет.xls - 'МБК'!B210"/>
    <hyperlink ref="B640" r:id="rId758" location="'МБК'!B211" display="31/254-П УПБ 2017-01-31 Отчет.xls - 'МБК'!B211"/>
    <hyperlink ref="B183" r:id="rId759" location="'МБК'!B212" display="31/254-П УПБ 2017-01-31 Отчет.xls - 'МБК'!B212"/>
    <hyperlink ref="B641" r:id="rId760" location="'МБК'!B213" display="31/254-П УПБ 2017-01-31 Отчет.xls - 'МБК'!B213"/>
    <hyperlink ref="B642" r:id="rId761" location="'МБК'!B214" display="31/254-П УПБ 2017-01-31 Отчет.xls - 'МБК'!B214"/>
    <hyperlink ref="B643" r:id="rId762" location="'МБК'!B215" display="31/254-П УПБ 2017-01-31 Отчет.xls - 'МБК'!B215"/>
    <hyperlink ref="B644" r:id="rId763" location="'МБК'!B216" display="31/254-П УПБ 2017-01-31 Отчет.xls - 'МБК'!B216"/>
    <hyperlink ref="B184" r:id="rId764" location="'МБК'!B217" display="31/254-П УПБ 2017-01-31 Отчет.xls - 'МБК'!B217"/>
    <hyperlink ref="B185" r:id="rId765" location="'МБК'!B218" display="31/254-П УПБ 2017-01-31 Отчет.xls - 'МБК'!B218"/>
    <hyperlink ref="B186" r:id="rId766" location="'МБК'!B219" display="31/254-П УПБ 2017-01-31 Отчет.xls - 'МБК'!B219"/>
    <hyperlink ref="B187" r:id="rId767" location="'МБК'!B220" display="31/254-П УПБ 2017-01-31 Отчет.xls - 'МБК'!B220"/>
    <hyperlink ref="B188" r:id="rId768" location="'МБК'!B221" display="31/254-П УПБ 2017-01-31 Отчет.xls - 'МБК'!B221"/>
    <hyperlink ref="B189" r:id="rId769" location="'МБК'!B222" display="31/254-П УПБ 2017-01-31 Отчет.xls - 'МБК'!B222"/>
    <hyperlink ref="B190" r:id="rId770" location="'МБК'!B223" display="31/254-П УПБ 2017-01-31 Отчет.xls - 'МБК'!B223"/>
    <hyperlink ref="B1141" r:id="rId771" location="'МБК'!B224" display="31/254-П УПБ 2017-01-31 Отчет.xls - 'МБК'!B224"/>
    <hyperlink ref="B645" r:id="rId772" location="'МБК'!B225" display="31/254-П УПБ 2017-01-31 Отчет.xls - 'МБК'!B225"/>
    <hyperlink ref="B646" r:id="rId773" location="'МБК'!B226" display="31/254-П УПБ 2017-01-31 Отчет.xls - 'МБК'!B226"/>
    <hyperlink ref="B647" r:id="rId774" location="'МБК'!B227" display="31/254-П УПБ 2017-01-31 Отчет.xls - 'МБК'!B227"/>
    <hyperlink ref="B648" r:id="rId775" location="'МБК'!B228" display="31/254-П УПБ 2017-01-31 Отчет.xls - 'МБК'!B228"/>
    <hyperlink ref="B649" r:id="rId776" location="'МБК'!B229" display="31/254-П УПБ 2017-01-31 Отчет.xls - 'МБК'!B229"/>
    <hyperlink ref="B650" r:id="rId777" location="'МБК'!B230" display="31/254-П УПБ 2017-01-31 Отчет.xls - 'МБК'!B230"/>
    <hyperlink ref="B651" r:id="rId778" location="'МБК'!B231" display="31/254-П УПБ 2017-01-31 Отчет.xls - 'МБК'!B231"/>
    <hyperlink ref="B422" r:id="rId779" location="'МБК'!B232" display="31/254-П УПБ 2017-01-31 Отчет.xls - 'МБК'!B232"/>
    <hyperlink ref="B426" r:id="rId780" location="'МБК'!B233" display="31/254-П УПБ 2017-01-31 Отчет.xls - 'МБК'!B233"/>
    <hyperlink ref="B1173" r:id="rId781" location="'МБК'!B234" display="31/254-П УПБ 2017-01-31 Отчет.xls - 'МБК'!B234"/>
    <hyperlink ref="B423" r:id="rId782" location="'МБК'!B235" display="31/254-П УПБ 2017-01-31 Отчет.xls - 'МБК'!B235"/>
    <hyperlink ref="B427" r:id="rId783" location="'МБК'!B236" display="31/254-П УПБ 2017-01-31 Отчет.xls - 'МБК'!B236"/>
    <hyperlink ref="B444" r:id="rId784" location="'МБК'!B237" display="31/254-П УПБ 2017-01-31 Отчет.xls - 'МБК'!B237"/>
    <hyperlink ref="B445" r:id="rId785" location="'МБК'!B238" display="31/254-П УПБ 2017-01-31 Отчет.xls - 'МБК'!B238"/>
    <hyperlink ref="B652" r:id="rId786" location="'МБК'!B239" display="31/254-П УПБ 2017-01-31 Отчет.xls - 'МБК'!B239"/>
    <hyperlink ref="B653" r:id="rId787" location="'МБК'!B240" display="31/254-П УПБ 2017-01-31 Отчет.xls - 'МБК'!B240"/>
    <hyperlink ref="B654" r:id="rId788" location="'МБК'!B241" display="31/254-П УПБ 2017-01-31 Отчет.xls - 'МБК'!B241"/>
    <hyperlink ref="B655" r:id="rId789" location="'МБК'!B242" display="31/254-П УПБ 2017-01-31 Отчет.xls - 'МБК'!B242"/>
    <hyperlink ref="B656" r:id="rId790" location="'МБК'!B243" display="31/254-П УПБ 2017-01-31 Отчет.xls - 'МБК'!B243"/>
    <hyperlink ref="B1174" r:id="rId791" location="'МБК'!B244" display="31/254-П УПБ 2017-01-31 Отчет.xls - 'МБК'!B244"/>
    <hyperlink ref="B424" r:id="rId792" location="'МБК'!B245" display="31/254-П УПБ 2017-01-31 Отчет.xls - 'МБК'!B245"/>
    <hyperlink ref="B657" r:id="rId793" location="'МБК'!B246" display="31/254-П УПБ 2017-01-31 Отчет.xls - 'МБК'!B246"/>
    <hyperlink ref="B658" r:id="rId794" location="'МБК'!B247" display="31/254-П УПБ 2017-01-31 Отчет.xls - 'МБК'!B247"/>
    <hyperlink ref="B659" r:id="rId795" location="'МБК'!B248" display="31/254-П УПБ 2017-01-31 Отчет.xls - 'МБК'!B248"/>
    <hyperlink ref="B446" r:id="rId796" location="'МБК'!B249" display="31/254-П УПБ 2017-01-31 Отчет.xls - 'МБК'!B249"/>
    <hyperlink ref="B1694" r:id="rId797" location="'МБК'!B250" display="31/254-П УПБ 2017-01-31 Отчет.xls - 'МБК'!B250"/>
    <hyperlink ref="B33" r:id="rId798" location="'МБК'!B251" display="31/254-П УПБ 2017-01-31 Отчет.xls - 'МБК'!B251"/>
    <hyperlink ref="B1695" r:id="rId799" location="'МБК'!B252" display="31/254-П УПБ 2017-01-31 Отчет.xls - 'МБК'!B252"/>
    <hyperlink ref="B447" r:id="rId800" location="'МБК'!B253" display="31/254-П УПБ 2017-01-31 Отчет.xls - 'МБК'!B253"/>
    <hyperlink ref="B448" r:id="rId801" location="'МБК'!B254" display="31/254-П УПБ 2017-01-31 Отчет.xls - 'МБК'!B254"/>
    <hyperlink ref="B449" r:id="rId802" location="'МБК'!B255" display="31/254-П УПБ 2017-01-31 Отчет.xls - 'МБК'!B255"/>
    <hyperlink ref="B841" r:id="rId803" location="'МБК'!B256" display="31/254-П УПБ 2017-01-31 Отчет.xls - 'МБК'!B256"/>
    <hyperlink ref="B41" r:id="rId804" location="'МБК'!B257" display="31/254-П УПБ 2017-01-31 Отчет.xls - 'МБК'!B257"/>
    <hyperlink ref="B660" r:id="rId805" location="'МБК'!B258" display="31/254-П УПБ 2017-01-31 Отчет.xls - 'МБК'!B258"/>
    <hyperlink ref="B661" r:id="rId806" location="'МБК'!B259" display="31/254-П УПБ 2017-01-31 Отчет.xls - 'МБК'!B259"/>
    <hyperlink ref="B662" r:id="rId807" location="'МБК'!B260" display="31/254-П УПБ 2017-01-31 Отчет.xls - 'МБК'!B260"/>
    <hyperlink ref="B663" r:id="rId808" location="'МБК'!B261" display="31/254-П УПБ 2017-01-31 Отчет.xls - 'МБК'!B261"/>
    <hyperlink ref="B664" r:id="rId809" location="'МБК'!B262" display="31/254-П УПБ 2017-01-31 Отчет.xls - 'МБК'!B262"/>
    <hyperlink ref="B842" r:id="rId810" location="'МБК'!B263" display="31/254-П УПБ 2017-01-31 Отчет.xls - 'МБК'!B263"/>
    <hyperlink ref="B450" r:id="rId811" location="'МБК'!B264" display="31/254-П УПБ 2017-01-31 Отчет.xls - 'МБК'!B264"/>
    <hyperlink ref="B1090" r:id="rId812" location="'МБК'!B265" display="31/254-П УПБ 2017-01-31 Отчет.xls - 'МБК'!B265"/>
    <hyperlink ref="B1091" r:id="rId813" location="'МБК'!B266" display="31/254-П УПБ 2017-01-31 Отчет.xls - 'МБК'!B266"/>
    <hyperlink ref="B665" r:id="rId814" location="'МБК'!B267" display="31/254-П УПБ 2017-01-31 Отчет.xls - 'МБК'!B267"/>
    <hyperlink ref="B666" r:id="rId815" location="'МБК'!B268" display="31/254-П УПБ 2017-01-31 Отчет.xls - 'МБК'!B268"/>
    <hyperlink ref="B667" r:id="rId816" location="'МБК'!B269" display="31/254-П УПБ 2017-01-31 Отчет.xls - 'МБК'!B269"/>
    <hyperlink ref="B668" r:id="rId817" location="'МБК'!B270" display="31/254-П УПБ 2017-01-31 Отчет.xls - 'МБК'!B270"/>
    <hyperlink ref="B669" r:id="rId818" location="'МБК'!B271" display="31/254-П УПБ 2017-01-31 Отчет.xls - 'МБК'!B271"/>
    <hyperlink ref="B670" r:id="rId819" location="'МБК'!B272" display="31/254-П УПБ 2017-01-31 Отчет.xls - 'МБК'!B272"/>
    <hyperlink ref="B671" r:id="rId820" location="'МБК'!B273" display="31/254-П УПБ 2017-01-31 Отчет.xls - 'МБК'!B273"/>
    <hyperlink ref="B672" r:id="rId821" location="'МБК'!B274" display="31/254-П УПБ 2017-01-31 Отчет.xls - 'МБК'!B274"/>
    <hyperlink ref="B673" r:id="rId822" location="'МБК'!B275" display="31/254-П УПБ 2017-01-31 Отчет.xls - 'МБК'!B275"/>
    <hyperlink ref="B425" r:id="rId823" location="'МБК'!B276" display="31/254-П УПБ 2017-01-31 Отчет.xls - 'МБК'!B276"/>
    <hyperlink ref="B451" r:id="rId824" location="'МБК'!B277" display="31/254-П УПБ 2017-01-31 Отчет.xls - 'МБК'!B277"/>
    <hyperlink ref="B452" r:id="rId825" location="'МБК'!B278" display="31/254-П УПБ 2017-01-31 Отчет.xls - 'МБК'!B278"/>
    <hyperlink ref="B453" r:id="rId826" location="'МБК'!B279" display="31/254-П УПБ 2017-01-31 Отчет.xls - 'МБК'!B279"/>
    <hyperlink ref="B674" r:id="rId827" location="'МБК'!B280" display="31/254-П УПБ 2017-01-31 Отчет.xls - 'МБК'!B280"/>
    <hyperlink ref="B675" r:id="rId828" location="'МБК'!B281" display="31/254-П УПБ 2017-01-31 Отчет.xls - 'МБК'!B281"/>
    <hyperlink ref="B676" r:id="rId829" location="'МБК'!B282" display="31/254-П УПБ 2017-01-31 Отчет.xls - 'МБК'!B282"/>
    <hyperlink ref="B677" r:id="rId830" location="'МБК'!B283" display="31/254-П УПБ 2017-01-31 Отчет.xls - 'МБК'!B283"/>
    <hyperlink ref="B678" r:id="rId831" location="'МБК'!B284" display="31/254-П УПБ 2017-01-31 Отчет.xls - 'МБК'!B284"/>
    <hyperlink ref="B679" r:id="rId832" location="'МБК'!B285" display="31/254-П УПБ 2017-01-31 Отчет.xls - 'МБК'!B285"/>
    <hyperlink ref="B680" r:id="rId833" location="'МБК'!B286" display="31/254-П УПБ 2017-01-31 Отчет.xls - 'МБК'!B286"/>
    <hyperlink ref="B681" r:id="rId834" location="'МБК'!B287" display="31/254-П УПБ 2017-01-31 Отчет.xls - 'МБК'!B287"/>
    <hyperlink ref="B682" r:id="rId835" location="'МБК'!B288" display="31/254-П УПБ 2017-01-31 Отчет.xls - 'МБК'!B288"/>
    <hyperlink ref="B683" r:id="rId836" location="'МБК'!B289" display="31/254-П УПБ 2017-01-31 Отчет.xls - 'МБК'!B289"/>
    <hyperlink ref="B1692" r:id="rId837" location="'МБК'!B290" display="31/254-П УПБ 2017-01-31 Отчет.xls - 'МБК'!B290"/>
    <hyperlink ref="B191" r:id="rId838" location="'МБК'!B291" display="31/254-П УПБ 2017-01-31 Отчет.xls - 'МБК'!B291"/>
    <hyperlink ref="B192" r:id="rId839" location="'МБК'!B292" display="31/254-П УПБ 2017-01-31 Отчет.xls - 'МБК'!B292"/>
    <hyperlink ref="B193" r:id="rId840" location="'МБК'!B293" display="31/254-П УПБ 2017-01-31 Отчет.xls - 'МБК'!B293"/>
    <hyperlink ref="B1696" r:id="rId841" location="'МБК'!B294" display="31/254-П УПБ 2017-01-31 Отчет.xls - 'МБК'!B294"/>
    <hyperlink ref="B194" r:id="rId842" location="'МБК'!B295" display="31/254-П УПБ 2017-01-31 Отчет.xls - 'МБК'!B295"/>
    <hyperlink ref="B195" r:id="rId843" location="'МБК'!B296" display="31/254-П УПБ 2017-01-31 Отчет.xls - 'МБК'!B296"/>
    <hyperlink ref="B196" r:id="rId844" location="'МБК'!B297" display="31/254-П УПБ 2017-01-31 Отчет.xls - 'МБК'!B297"/>
    <hyperlink ref="B197" r:id="rId845" location="'МБК'!B298" display="31/254-П УПБ 2017-01-31 Отчет.xls - 'МБК'!B298"/>
    <hyperlink ref="B198" r:id="rId846" location="'МБК'!B299" display="31/254-П УПБ 2017-01-31 Отчет.xls - 'МБК'!B299"/>
    <hyperlink ref="B199" r:id="rId847" location="'МБК'!B300" display="31/254-П УПБ 2017-01-31 Отчет.xls - 'МБК'!B300"/>
    <hyperlink ref="B200" r:id="rId848" location="'МБК'!B301" display="31/254-П УПБ 2017-01-31 Отчет.xls - 'МБК'!B301"/>
    <hyperlink ref="B201" r:id="rId849" location="'МБК'!B302" display="31/254-П УПБ 2017-01-31 Отчет.xls - 'МБК'!B302"/>
    <hyperlink ref="B202" r:id="rId850" location="'МБК'!B303" display="31/254-П УПБ 2017-01-31 Отчет.xls - 'МБК'!B303"/>
    <hyperlink ref="B203" r:id="rId851" location="'МБК'!B304" display="31/254-П УПБ 2017-01-31 Отчет.xls - 'МБК'!B304"/>
    <hyperlink ref="B454" r:id="rId852" location="'МБК'!B305" display="31/254-П УПБ 2017-01-31 Отчет.xls - 'МБК'!B305"/>
    <hyperlink ref="B455" r:id="rId853" location="'МБК'!B306" display="31/254-П УПБ 2017-01-31 Отчет.xls - 'МБК'!B306"/>
    <hyperlink ref="B456" r:id="rId854" location="'МБК'!B307" display="31/254-П УПБ 2017-01-31 Отчет.xls - 'МБК'!B307"/>
    <hyperlink ref="B457" r:id="rId855" location="'МБК'!B308" display="31/254-П УПБ 2017-01-31 Отчет.xls - 'МБК'!B308"/>
    <hyperlink ref="B11" r:id="rId856" location="'МБК'!B309" display="31/254-П УПБ 2017-01-31 Отчет.xls - 'МБК'!B309"/>
    <hyperlink ref="B1697" r:id="rId857" location="'МБК'!B310" display="31/254-П УПБ 2017-01-31 Отчет.xls - 'МБК'!B310"/>
    <hyperlink ref="B7" r:id="rId858" location="'МБК'!B311" display="31/254-П УПБ 2017-01-31 Отчет.xls - 'МБК'!B311"/>
    <hyperlink ref="B9" r:id="rId859" location="'МБК'!B312" display="31/254-П УПБ 2017-01-31 Отчет.xls - 'МБК'!B312"/>
    <hyperlink ref="B458" r:id="rId860" location="'МБК'!B313" display="31/254-П УПБ 2017-01-31 Отчет.xls - 'МБК'!B313"/>
    <hyperlink ref="B459" r:id="rId861" location="'МБК'!B314" display="31/254-П УПБ 2017-01-31 Отчет.xls - 'МБК'!B314"/>
    <hyperlink ref="B204" r:id="rId862" location="'МБК'!B315" display="31/254-П УПБ 2017-01-31 Отчет.xls - 'МБК'!B315"/>
    <hyperlink ref="B460" r:id="rId863" location="'МБК'!B316" display="31/254-П УПБ 2017-01-31 Отчет.xls - 'МБК'!B316"/>
    <hyperlink ref="B461" r:id="rId864" location="'МБК'!B317" display="31/254-П УПБ 2017-01-31 Отчет.xls - 'МБК'!B317"/>
    <hyperlink ref="B167" r:id="rId865" location="'МБК'!B318" display="31/254-П УПБ 2017-01-31 Отчет.xls - 'МБК'!B318"/>
    <hyperlink ref="B205" r:id="rId866" location="'МБК'!B319" display="31/254-П УПБ 2017-01-31 Отчет.xls - 'МБК'!B319"/>
    <hyperlink ref="B165" r:id="rId867" location="'МБК'!B320" display="31/254-П УПБ 2017-01-31 Отчет.xls - 'МБК'!B320"/>
    <hyperlink ref="B166" r:id="rId868" location="'МБК'!B321" display="31/254-П УПБ 2017-01-31 Отчет.xls - 'МБК'!B321"/>
    <hyperlink ref="B462" r:id="rId869" location="'МБК'!B322" display="31/254-П УПБ 2017-01-31 Отчет.xls - 'МБК'!B322"/>
    <hyperlink ref="B463" r:id="rId870" location="'МБК'!B323" display="31/254-П УПБ 2017-01-31 Отчет.xls - 'МБК'!B323"/>
    <hyperlink ref="B464" r:id="rId871" location="'МБК'!B324" display="31/254-П УПБ 2017-01-31 Отчет.xls - 'МБК'!B324"/>
    <hyperlink ref="B465" r:id="rId872" location="'МБК'!B325" display="31/254-П УПБ 2017-01-31 Отчет.xls - 'МБК'!B325"/>
    <hyperlink ref="B466" r:id="rId873" location="'МБК'!B326" display="31/254-П УПБ 2017-01-31 Отчет.xls - 'МБК'!B326"/>
    <hyperlink ref="B467" r:id="rId874" location="'МБК'!B327" display="31/254-П УПБ 2017-01-31 Отчет.xls - 'МБК'!B327"/>
    <hyperlink ref="B468" r:id="rId875" location="'МБК'!B328" display="31/254-П УПБ 2017-01-31 Отчет.xls - 'МБК'!B328"/>
    <hyperlink ref="B469" r:id="rId876" location="'МБК'!B329" display="31/254-П УПБ 2017-01-31 Отчет.xls - 'МБК'!B329"/>
    <hyperlink ref="B470" r:id="rId877" location="'МБК'!B330" display="31/254-П УПБ 2017-01-31 Отчет.xls - 'МБК'!B330"/>
    <hyperlink ref="B471" r:id="rId878" location="'МБК'!B331" display="31/254-П УПБ 2017-01-31 Отчет.xls - 'МБК'!B331"/>
    <hyperlink ref="B472" r:id="rId879" location="'МБК'!B332" display="31/254-П УПБ 2017-01-31 Отчет.xls - 'МБК'!B332"/>
    <hyperlink ref="B473" r:id="rId880" location="'МБК'!B333" display="31/254-П УПБ 2017-01-31 Отчет.xls - 'МБК'!B333"/>
    <hyperlink ref="B168" r:id="rId881" location="'МБК'!B334" display="31/254-П УПБ 2017-01-31 Отчет.xls - 'МБК'!B334"/>
    <hyperlink ref="B684" r:id="rId882" location="'МБК'!B335" display="31/254-П УПБ 2017-01-31 Отчет.xls - 'МБК'!B335"/>
    <hyperlink ref="B685" r:id="rId883" location="'МБК'!B336" display="31/254-П УПБ 2017-01-31 Отчет.xls - 'МБК'!B336"/>
    <hyperlink ref="B686" r:id="rId884" location="'МБК'!B337" display="31/254-П УПБ 2017-01-31 Отчет.xls - 'МБК'!B337"/>
    <hyperlink ref="B687" r:id="rId885" location="'МБК'!B338" display="31/254-П УПБ 2017-01-31 Отчет.xls - 'МБК'!B338"/>
    <hyperlink ref="B688" r:id="rId886" location="'МБК'!B339" display="31/254-П УПБ 2017-01-31 Отчет.xls - 'МБК'!B339"/>
    <hyperlink ref="B689" r:id="rId887" location="'МБК'!B340" display="31/254-П УПБ 2017-01-31 Отчет.xls - 'МБК'!B340"/>
    <hyperlink ref="B690" r:id="rId888" location="'МБК'!B341" display="31/254-П УПБ 2017-01-31 Отчет.xls - 'МБК'!B341"/>
    <hyperlink ref="B474" r:id="rId889" location="'МБК'!B342" display="31/254-П УПБ 2017-01-31 Отчет.xls - 'МБК'!B342"/>
    <hyperlink ref="B475" r:id="rId890" location="'МБК'!B343" display="31/254-П УПБ 2017-01-31 Отчет.xls - 'МБК'!B343"/>
    <hyperlink ref="B476" r:id="rId891" location="'МБК'!B344" display="31/254-П УПБ 2017-01-31 Отчет.xls - 'МБК'!B344"/>
    <hyperlink ref="B206" r:id="rId892" location="'МБК'!B345" display="31/254-П УПБ 2017-01-31 Отчет.xls - 'МБК'!B345"/>
    <hyperlink ref="B207" r:id="rId893" location="'МБК'!B346" display="31/254-П УПБ 2017-01-31 Отчет.xls - 'МБК'!B346"/>
    <hyperlink ref="B208" r:id="rId894" location="'МБК'!B347" display="31/254-П УПБ 2017-01-31 Отчет.xls - 'МБК'!B347"/>
    <hyperlink ref="B477" r:id="rId895" location="'МБК'!B348" display="31/254-П УПБ 2017-01-31 Отчет.xls - 'МБК'!B348"/>
    <hyperlink ref="B209" r:id="rId896" location="'МБК'!B349" display="31/254-П УПБ 2017-01-31 Отчет.xls - 'МБК'!B349"/>
    <hyperlink ref="B478" r:id="rId897" location="'МБК'!B350" display="31/254-П УПБ 2017-01-31 Отчет.xls - 'МБК'!B350"/>
    <hyperlink ref="B10" r:id="rId898" location="'МБК'!B351" display="31/254-П УПБ 2017-01-31 Отчет.xls - 'МБК'!B351"/>
    <hyperlink ref="B479" r:id="rId899" location="'МБК'!B352" display="31/254-П УПБ 2017-01-31 Отчет.xls - 'МБК'!B352"/>
    <hyperlink ref="B480" r:id="rId900" location="'МБК'!B353" display="31/254-П УПБ 2017-01-31 Отчет.xls - 'МБК'!B353"/>
    <hyperlink ref="B481" r:id="rId901" location="'МБК'!B354" display="31/254-П УПБ 2017-01-31 Отчет.xls - 'МБК'!B354"/>
    <hyperlink ref="B691" r:id="rId902" location="'МБК'!B355" display="31/254-П УПБ 2017-01-31 Отчет.xls - 'МБК'!B355"/>
    <hyperlink ref="B482" r:id="rId903" location="'МБК'!B356" display="31/254-П УПБ 2017-01-31 Отчет.xls - 'МБК'!B356"/>
    <hyperlink ref="B692" r:id="rId904" location="'МБК'!B357" display="31/254-П УПБ 2017-01-31 Отчет.xls - 'МБК'!B357"/>
    <hyperlink ref="B483" r:id="rId905" location="'МБК'!B358" display="31/254-П УПБ 2017-01-31 Отчет.xls - 'МБК'!B358"/>
    <hyperlink ref="B1451" r:id="rId906" location="'МБК'!B359" display="31/254-П УПБ 2017-01-31 Отчет.xls - 'МБК'!B359"/>
    <hyperlink ref="B484" r:id="rId907" location="'МБК'!B360" display="31/254-П УПБ 2017-01-31 Отчет.xls - 'МБК'!B360"/>
    <hyperlink ref="B485" r:id="rId908" location="'МБК'!B361" display="31/254-П УПБ 2017-01-31 Отчет.xls - 'МБК'!B361"/>
    <hyperlink ref="B486" r:id="rId909" location="'МБК'!B362" display="31/254-П УПБ 2017-01-31 Отчет.xls - 'МБК'!B362"/>
    <hyperlink ref="B487" r:id="rId910" location="'МБК'!B363" display="31/254-П УПБ 2017-01-31 Отчет.xls - 'МБК'!B363"/>
    <hyperlink ref="B488" r:id="rId911" location="'МБК'!B364" display="31/254-П УПБ 2017-01-31 Отчет.xls - 'МБК'!B364"/>
    <hyperlink ref="B428" r:id="rId912" location="'МБК'!B365" display="31/254-П УПБ 2017-01-31 Отчет.xls - 'МБК'!B365"/>
    <hyperlink ref="B489" r:id="rId913" location="'МБК'!B366" display="31/254-П УПБ 2017-01-31 Отчет.xls - 'МБК'!B366"/>
    <hyperlink ref="B490" r:id="rId914" location="'МБК'!B367" display="31/254-П УПБ 2017-01-31 Отчет.xls - 'МБК'!B367"/>
    <hyperlink ref="B491" r:id="rId915" location="'МБК'!B368" display="31/254-П УПБ 2017-01-31 Отчет.xls - 'МБК'!B368"/>
    <hyperlink ref="B492" r:id="rId916" location="'МБК'!B369" display="31/254-П УПБ 2017-01-31 Отчет.xls - 'МБК'!B369"/>
    <hyperlink ref="B493" r:id="rId917" location="'МБК'!B370" display="31/254-П УПБ 2017-01-31 Отчет.xls - 'МБК'!B370"/>
    <hyperlink ref="B161" r:id="rId918" location="'МБК'!B371" display="31/254-П УПБ 2017-01-31 Отчет.xls - 'МБК'!B371"/>
    <hyperlink ref="B35" r:id="rId919" location="'МБК'!B372" display="31/254-П УПБ 2017-01-31 Отчет.xls - 'МБК'!B372"/>
    <hyperlink ref="B742" r:id="rId920" location="'Юр.лица'!B8" display="31/254-П УПБ 2017-01-31 Отчет.xls - 'Юр.лица'!B8"/>
    <hyperlink ref="B1352" r:id="rId921" location="'47101'!B8" display="31/254-П УПБ 2017-01-31 Отчет.xls - '47101'!B8"/>
    <hyperlink ref="B1599" r:id="rId922" location="'47101'!B9" display="31/254-П УПБ 2017-01-31 Отчет.xls - '47101'!B9"/>
    <hyperlink ref="B1353" r:id="rId923" location="'47101'!B10" display="31/254-П УПБ 2017-01-31 Отчет.xls - '47101'!B10"/>
    <hyperlink ref="B1354" r:id="rId924" location="'47101'!B11" display="31/254-П УПБ 2017-01-31 Отчет.xls - '47101'!B11"/>
    <hyperlink ref="B1350" r:id="rId925" location="'47101'!B12" display="31/254-П УПБ 2017-01-31 Отчет.xls - '47101'!B12"/>
    <hyperlink ref="B1461" r:id="rId926" location="'47101'!B13" display="31/254-П УПБ 2017-01-31 Отчет.xls - '47101'!B13"/>
    <hyperlink ref="B1462" r:id="rId927" location="'47101'!B14" display="31/254-П УПБ 2017-01-31 Отчет.xls - '47101'!B14"/>
    <hyperlink ref="B1626" r:id="rId928" location="'47101'!B15" display="31/254-П УПБ 2017-01-31 Отчет.xls - '47101'!B15"/>
    <hyperlink ref="B1355" r:id="rId929" location="'47101'!B16" display="31/254-П УПБ 2017-01-31 Отчет.xls - '47101'!B16"/>
    <hyperlink ref="B1351" r:id="rId930" location="'47101'!B17" display="31/254-П УПБ 2017-01-31 Отчет.xls - '47101'!B17"/>
    <hyperlink ref="B1918" r:id="rId931" location="'47101'!B18" display="31/254-П УПБ 2017-01-31 Отчет.xls - '47101'!B18"/>
    <hyperlink ref="B1916" r:id="rId932" location="'47101'!B19" display="31/254-П УПБ 2017-01-31 Отчет.xls - '47101'!B19"/>
    <hyperlink ref="B1919" r:id="rId933" location="'47101'!B20" display="31/254-П УПБ 2017-01-31 Отчет.xls - '47101'!B20"/>
    <hyperlink ref="B126" r:id="rId934" location="'Векселя'!B8" display="31/254-П УПБ 2017-01-31 Отчет.xls - 'Векселя'!B8"/>
    <hyperlink ref="B885" r:id="rId935" location="'Векселя'!B9" display="31/254-П УПБ 2017-01-31 Отчет.xls - 'Векселя'!B9"/>
    <hyperlink ref="B42" r:id="rId936" location="'Векселя'!B10" display="31/254-П УПБ 2017-01-31 Отчет.xls - 'Векселя'!B10"/>
    <hyperlink ref="B869" r:id="rId937" location="'Векселя'!B11" display="31/254-П УПБ 2017-01-31 Отчет.xls - 'Векселя'!B11"/>
    <hyperlink ref="B863" r:id="rId938" location="'Векселя'!B12" display="31/254-П УПБ 2017-01-31 Отчет.xls - 'Векселя'!B12"/>
    <hyperlink ref="B1649" r:id="rId939" location="'Займ ДМ'!B8" display="31/254-П УПБ 2017-01-31 Отчет.xls - 'Займ ДМ'!B8"/>
    <hyperlink ref="B1650" r:id="rId940" location="'Займ ДМ'!B9" display="31/254-П УПБ 2017-01-31 Отчет.xls - 'Займ ДМ'!B9"/>
    <hyperlink ref="B1651" r:id="rId941" location="'Займ ДМ'!B10" display="31/254-П УПБ 2017-01-31 Отчет.xls - 'Займ ДМ'!B10"/>
    <hyperlink ref="B1637" r:id="rId942" location="'Займ ДМ'!B11" display="31/254-П УПБ 2017-01-31 Отчет.xls - 'Займ ДМ'!B11"/>
    <hyperlink ref="B1638" r:id="rId943" location="'Займ ДМ'!B12" display="31/254-П УПБ 2017-01-31 Отчет.xls - 'Займ ДМ'!B12"/>
    <hyperlink ref="B1652" r:id="rId944" location="'Займ ДМ'!B13" display="31/254-П УПБ 2017-01-31 Отчет.xls - 'Займ ДМ'!B13"/>
    <hyperlink ref="B1639" r:id="rId945" location="'Займ ДМ'!B14" display="31/254-П УПБ 2017-01-31 Отчет.xls - 'Займ ДМ'!B14"/>
    <hyperlink ref="B1640" r:id="rId946" location="'Займ ДМ'!B15" display="31/254-П УПБ 2017-01-31 Отчет.xls - 'Займ ДМ'!B15"/>
    <hyperlink ref="B1641" r:id="rId947" location="'Займ ДМ'!B16" display="31/254-П УПБ 2017-01-31 Отчет.xls - 'Займ ДМ'!B16"/>
    <hyperlink ref="B1653" r:id="rId948" location="'Займ ДМ'!B17" display="31/254-П УПБ 2017-01-31 Отчет.xls - 'Займ ДМ'!B17"/>
    <hyperlink ref="B1642" r:id="rId949" location="'Займ ДМ'!B18" display="31/254-П УПБ 2017-01-31 Отчет.xls - 'Займ ДМ'!B18"/>
    <hyperlink ref="B1643" r:id="rId950" location="'Займ ДМ'!B19" display="31/254-П УПБ 2017-01-31 Отчет.xls - 'Займ ДМ'!B19"/>
    <hyperlink ref="B1654" r:id="rId951" location="'Займ ДМ'!B20" display="31/254-П УПБ 2017-01-31 Отчет.xls - 'Займ ДМ'!B20"/>
    <hyperlink ref="B1655" r:id="rId952" location="'Займ ДМ'!B21" display="31/254-П УПБ 2017-01-31 Отчет.xls - 'Займ ДМ'!B21"/>
    <hyperlink ref="B1644" r:id="rId953" location="'Займ ДМ'!B22" display="31/254-П УПБ 2017-01-31 Отчет.xls - 'Займ ДМ'!B22"/>
    <hyperlink ref="B1656" r:id="rId954" location="'Займ ДМ'!B23" display="31/254-П УПБ 2017-01-31 Отчет.xls - 'Займ ДМ'!B23"/>
    <hyperlink ref="B1657" r:id="rId955" location="'Займ ДМ'!B24" display="31/254-П УПБ 2017-01-31 Отчет.xls - 'Займ ДМ'!B24"/>
    <hyperlink ref="B1645" r:id="rId956" location="'Займ ДМ'!B25" display="31/254-П УПБ 2017-01-31 Отчет.xls - 'Займ ДМ'!B25"/>
    <hyperlink ref="B1658" r:id="rId957" location="'Займ ДМ'!B26" display="31/254-П УПБ 2017-01-31 Отчет.xls - 'Займ ДМ'!B26"/>
    <hyperlink ref="B1661" r:id="rId958" location="'Займ ДМ'!B27" display="31/254-П УПБ 2017-01-31 Отчет.xls - 'Займ ДМ'!B27"/>
    <hyperlink ref="B1659" r:id="rId959" location="'Займ ДМ'!B28" display="31/254-П УПБ 2017-01-31 Отчет.xls - 'Займ ДМ'!B28"/>
    <hyperlink ref="B1660" r:id="rId960" location="'Займ ДМ'!B29" display="31/254-П УПБ 2017-01-31 Отчет.xls - 'Займ ДМ'!B29"/>
    <hyperlink ref="B1663" r:id="rId961" location="'Займ ДМ'!B30" display="31/254-П УПБ 2017-01-31 Отчет.xls - 'Займ ДМ'!B30"/>
    <hyperlink ref="B1662" r:id="rId962" location="'Займ ДМ'!B31" display="31/254-П УПБ 2017-01-31 Отчет.xls - 'Займ ДМ'!B31"/>
    <hyperlink ref="B1664" r:id="rId963" location="'Займ ДМ'!B32" display="31/254-П УПБ 2017-01-31 Отчет.xls - 'Займ ДМ'!B32"/>
    <hyperlink ref="B1646" r:id="rId964" location="'Займ ДМ'!B33" display="31/254-П УПБ 2017-01-31 Отчет.xls - 'Займ ДМ'!B33"/>
    <hyperlink ref="B1020" r:id="rId965" location="'Займ ДМ'!B34" display="31/254-П УПБ 2017-01-31 Отчет.xls - 'Займ ДМ'!B34"/>
    <hyperlink ref="B1315" r:id="rId966" location="'Займ ДМ'!B35" display="31/254-П УПБ 2017-01-31 Отчет.xls - 'Займ ДМ'!B35"/>
    <hyperlink ref="B43" r:id="rId967" location="'РЕПО'!B8" display="31/254-П УПБ 2017-01-31 Отчет.xls - 'РЕПО'!B8"/>
    <hyperlink ref="B44" r:id="rId968" location="'РЕПО'!B9" display="31/254-П УПБ 2017-01-31 Отчет.xls - 'РЕПО'!B9"/>
    <hyperlink ref="B45" r:id="rId969" location="'РЕПО'!B10" display="31/254-П УПБ 2017-01-31 Отчет.xls - 'РЕПО'!B10"/>
    <hyperlink ref="B46" r:id="rId970" location="'РЕПО'!B11" display="31/254-П УПБ 2017-01-31 Отчет.xls - 'РЕПО'!B11"/>
    <hyperlink ref="B47" r:id="rId971" location="'РЕПО'!B12" display="31/254-П УПБ 2017-01-31 Отчет.xls - 'РЕПО'!B12"/>
    <hyperlink ref="B48" r:id="rId972" location="'РЕПО'!B13" display="31/254-П УПБ 2017-01-31 Отчет.xls - 'РЕПО'!B13"/>
    <hyperlink ref="B49" r:id="rId973" location="'РЕПО'!B14" display="31/254-П УПБ 2017-01-31 Отчет.xls - 'РЕПО'!B14"/>
    <hyperlink ref="B50" r:id="rId974" location="'РЕПО'!B15" display="31/254-П УПБ 2017-01-31 Отчет.xls - 'РЕПО'!B15"/>
    <hyperlink ref="B51" r:id="rId975" location="'РЕПО'!B16" display="31/254-П УПБ 2017-01-31 Отчет.xls - 'РЕПО'!B16"/>
    <hyperlink ref="B52" r:id="rId976" location="'РЕПО'!B17" display="31/254-П УПБ 2017-01-31 Отчет.xls - 'РЕПО'!B17"/>
    <hyperlink ref="B396" r:id="rId977" location="'РЕПО'!B18" display="31/254-П УПБ 2017-01-31 Отчет.xls - 'РЕПО'!B18"/>
    <hyperlink ref="B397" r:id="rId978" location="'РЕПО'!B19" display="31/254-П УПБ 2017-01-31 Отчет.xls - 'РЕПО'!B19"/>
    <hyperlink ref="B398" r:id="rId979" location="'РЕПО'!B20" display="31/254-П УПБ 2017-01-31 Отчет.xls - 'РЕПО'!B20"/>
    <hyperlink ref="B275" r:id="rId980" location="'РЕПО'!B21" display="31/254-П УПБ 2017-01-31 Отчет.xls - 'РЕПО'!B21"/>
    <hyperlink ref="B276" r:id="rId981" location="'РЕПО'!B22" display="31/254-П УПБ 2017-01-31 Отчет.xls - 'РЕПО'!B22"/>
    <hyperlink ref="B53" r:id="rId982" location="'РЕПО'!B23" display="31/254-П УПБ 2017-01-31 Отчет.xls - 'РЕПО'!B23"/>
    <hyperlink ref="B54" r:id="rId983" location="'РЕПО'!B24" display="31/254-П УПБ 2017-01-31 Отчет.xls - 'РЕПО'!B24"/>
    <hyperlink ref="B55" r:id="rId984" location="'РЕПО'!B25" display="31/254-П УПБ 2017-01-31 Отчет.xls - 'РЕПО'!B25"/>
    <hyperlink ref="B56" r:id="rId985" location="'РЕПО'!B26" display="31/254-П УПБ 2017-01-31 Отчет.xls - 'РЕПО'!B26"/>
    <hyperlink ref="B794" r:id="rId986" location="'РЕПО'!B27" display="31/254-П УПБ 2017-01-31 Отчет.xls - 'РЕПО'!B27"/>
    <hyperlink ref="B277" r:id="rId987" location="'РЕПО'!B28" display="31/254-П УПБ 2017-01-31 Отчет.xls - 'РЕПО'!B28"/>
    <hyperlink ref="B278" r:id="rId988" location="'РЕПО'!B29" display="31/254-П УПБ 2017-01-31 Отчет.xls - 'РЕПО'!B29"/>
    <hyperlink ref="B279" r:id="rId989" location="'РЕПО'!B30" display="31/254-П УПБ 2017-01-31 Отчет.xls - 'РЕПО'!B30"/>
    <hyperlink ref="B280" r:id="rId990" location="'РЕПО'!B31" display="31/254-П УПБ 2017-01-31 Отчет.xls - 'РЕПО'!B31"/>
    <hyperlink ref="B399" r:id="rId991" location="'РЕПО'!B32" display="31/254-П УПБ 2017-01-31 Отчет.xls - 'РЕПО'!B32"/>
    <hyperlink ref="B400" r:id="rId992" location="'РЕПО'!B33" display="31/254-П УПБ 2017-01-31 Отчет.xls - 'РЕПО'!B33"/>
    <hyperlink ref="B401" r:id="rId993" location="'РЕПО'!B34" display="31/254-П УПБ 2017-01-31 Отчет.xls - 'РЕПО'!B34"/>
    <hyperlink ref="B402" r:id="rId994" location="'РЕПО'!B35" display="31/254-П УПБ 2017-01-31 Отчет.xls - 'РЕПО'!B35"/>
    <hyperlink ref="B403" r:id="rId995" location="'РЕПО'!B36" display="31/254-П УПБ 2017-01-31 Отчет.xls - 'РЕПО'!B36"/>
    <hyperlink ref="B404" r:id="rId996" location="'РЕПО'!B37" display="31/254-П УПБ 2017-01-31 Отчет.xls - 'РЕПО'!B37"/>
    <hyperlink ref="B405" r:id="rId997" location="'РЕПО'!B38" display="31/254-П УПБ 2017-01-31 Отчет.xls - 'РЕПО'!B38"/>
    <hyperlink ref="B795" r:id="rId998" location="'РЕПО'!B39" display="31/254-П УПБ 2017-01-31 Отчет.xls - 'РЕПО'!B39"/>
    <hyperlink ref="B796" r:id="rId999" location="'РЕПО'!B40" display="31/254-П УПБ 2017-01-31 Отчет.xls - 'РЕПО'!B40"/>
    <hyperlink ref="B797" r:id="rId1000" location="'РЕПО'!B41" display="31/254-П УПБ 2017-01-31 Отчет.xls - 'РЕПО'!B41"/>
    <hyperlink ref="B798" r:id="rId1001" location="'РЕПО'!B42" display="31/254-П УПБ 2017-01-31 Отчет.xls - 'РЕПО'!B42"/>
    <hyperlink ref="B799" r:id="rId1002" location="'РЕПО'!B43" display="31/254-П УПБ 2017-01-31 Отчет.xls - 'РЕПО'!B43"/>
    <hyperlink ref="B800" r:id="rId1003" location="'РЕПО'!B44" display="31/254-П УПБ 2017-01-31 Отчет.xls - 'РЕПО'!B44"/>
    <hyperlink ref="B801" r:id="rId1004" location="'РЕПО'!B45" display="31/254-П УПБ 2017-01-31 Отчет.xls - 'РЕПО'!B45"/>
    <hyperlink ref="B281" r:id="rId1005" location="'РЕПО'!B46" display="31/254-П УПБ 2017-01-31 Отчет.xls - 'РЕПО'!B46"/>
    <hyperlink ref="B282" r:id="rId1006" location="'РЕПО'!B47" display="31/254-П УПБ 2017-01-31 Отчет.xls - 'РЕПО'!B47"/>
    <hyperlink ref="B283" r:id="rId1007" location="'РЕПО'!B48" display="31/254-П УПБ 2017-01-31 Отчет.xls - 'РЕПО'!B48"/>
    <hyperlink ref="B284" r:id="rId1008" location="'РЕПО'!B49" display="31/254-П УПБ 2017-01-31 Отчет.xls - 'РЕПО'!B49"/>
    <hyperlink ref="B285" r:id="rId1009" location="'РЕПО'!B50" display="31/254-П УПБ 2017-01-31 Отчет.xls - 'РЕПО'!B50"/>
    <hyperlink ref="B286" r:id="rId1010" location="'РЕПО'!B51" display="31/254-П УПБ 2017-01-31 Отчет.xls - 'РЕПО'!B51"/>
    <hyperlink ref="B287" r:id="rId1011" location="'РЕПО'!B52" display="31/254-П УПБ 2017-01-31 Отчет.xls - 'РЕПО'!B52"/>
    <hyperlink ref="B288" r:id="rId1012" location="'РЕПО'!B53" display="31/254-П УПБ 2017-01-31 Отчет.xls - 'РЕПО'!B53"/>
    <hyperlink ref="B289" r:id="rId1013" location="'РЕПО'!B54" display="31/254-П УПБ 2017-01-31 Отчет.xls - 'РЕПО'!B54"/>
    <hyperlink ref="B290" r:id="rId1014" location="'РЕПО'!B55" display="31/254-П УПБ 2017-01-31 Отчет.xls - 'РЕПО'!B55"/>
    <hyperlink ref="B291" r:id="rId1015" location="'РЕПО'!B56" display="31/254-П УПБ 2017-01-31 Отчет.xls - 'РЕПО'!B56"/>
    <hyperlink ref="B292" r:id="rId1016" location="'РЕПО'!B57" display="31/254-П УПБ 2017-01-31 Отчет.xls - 'РЕПО'!B57"/>
    <hyperlink ref="B293" r:id="rId1017" location="'РЕПО'!B58" display="31/254-П УПБ 2017-01-31 Отчет.xls - 'РЕПО'!B58"/>
    <hyperlink ref="B294" r:id="rId1018" location="'РЕПО'!B59" display="31/254-П УПБ 2017-01-31 Отчет.xls - 'РЕПО'!B59"/>
    <hyperlink ref="B295" r:id="rId1019" location="'РЕПО'!B60" display="31/254-П УПБ 2017-01-31 Отчет.xls - 'РЕПО'!B60"/>
    <hyperlink ref="B296" r:id="rId1020" location="'РЕПО'!B61" display="31/254-П УПБ 2017-01-31 Отчет.xls - 'РЕПО'!B61"/>
    <hyperlink ref="B297" r:id="rId1021" location="'РЕПО'!B62" display="31/254-П УПБ 2017-01-31 Отчет.xls - 'РЕПО'!B62"/>
    <hyperlink ref="B298" r:id="rId1022" location="'РЕПО'!B63" display="31/254-П УПБ 2017-01-31 Отчет.xls - 'РЕПО'!B63"/>
    <hyperlink ref="B802" r:id="rId1023" location="'РЕПО'!B64" display="31/254-П УПБ 2017-01-31 Отчет.xls - 'РЕПО'!B64"/>
    <hyperlink ref="B803" r:id="rId1024" location="'РЕПО'!B65" display="31/254-П УПБ 2017-01-31 Отчет.xls - 'РЕПО'!B65"/>
    <hyperlink ref="B299" r:id="rId1025" location="'РЕПО'!B66" display="31/254-П УПБ 2017-01-31 Отчет.xls - 'РЕПО'!B66"/>
    <hyperlink ref="B300" r:id="rId1026" location="'РЕПО'!B67" display="31/254-П УПБ 2017-01-31 Отчет.xls - 'РЕПО'!B67"/>
    <hyperlink ref="B301" r:id="rId1027" location="'РЕПО'!B68" display="31/254-П УПБ 2017-01-31 Отчет.xls - 'РЕПО'!B68"/>
    <hyperlink ref="B302" r:id="rId1028" location="'РЕПО'!B69" display="31/254-П УПБ 2017-01-31 Отчет.xls - 'РЕПО'!B69"/>
    <hyperlink ref="B303" r:id="rId1029" location="'РЕПО'!B70" display="31/254-П УПБ 2017-01-31 Отчет.xls - 'РЕПО'!B70"/>
    <hyperlink ref="B304" r:id="rId1030" location="'РЕПО'!B71" display="31/254-П УПБ 2017-01-31 Отчет.xls - 'РЕПО'!B71"/>
    <hyperlink ref="B305" r:id="rId1031" location="'РЕПО'!B72" display="31/254-П УПБ 2017-01-31 Отчет.xls - 'РЕПО'!B72"/>
    <hyperlink ref="B306" r:id="rId1032" location="'РЕПО'!B73" display="31/254-П УПБ 2017-01-31 Отчет.xls - 'РЕПО'!B73"/>
    <hyperlink ref="B307" r:id="rId1033" location="'РЕПО'!B74" display="31/254-П УПБ 2017-01-31 Отчет.xls - 'РЕПО'!B74"/>
    <hyperlink ref="B308" r:id="rId1034" location="'РЕПО'!B75" display="31/254-П УПБ 2017-01-31 Отчет.xls - 'РЕПО'!B75"/>
    <hyperlink ref="B309" r:id="rId1035" location="'РЕПО'!B76" display="31/254-П УПБ 2017-01-31 Отчет.xls - 'РЕПО'!B76"/>
    <hyperlink ref="B310" r:id="rId1036" location="'РЕПО'!B77" display="31/254-П УПБ 2017-01-31 Отчет.xls - 'РЕПО'!B77"/>
    <hyperlink ref="B311" r:id="rId1037" location="'РЕПО'!B78" display="31/254-П УПБ 2017-01-31 Отчет.xls - 'РЕПО'!B78"/>
    <hyperlink ref="B312" r:id="rId1038" location="'РЕПО'!B79" display="31/254-П УПБ 2017-01-31 Отчет.xls - 'РЕПО'!B79"/>
    <hyperlink ref="B313" r:id="rId1039" location="'РЕПО'!B80" display="31/254-П УПБ 2017-01-31 Отчет.xls - 'РЕПО'!B80"/>
    <hyperlink ref="B314" r:id="rId1040" location="'РЕПО'!B81" display="31/254-П УПБ 2017-01-31 Отчет.xls - 'РЕПО'!B81"/>
    <hyperlink ref="B315" r:id="rId1041" location="'РЕПО'!B82" display="31/254-П УПБ 2017-01-31 Отчет.xls - 'РЕПО'!B82"/>
    <hyperlink ref="B316" r:id="rId1042" location="'РЕПО'!B83" display="31/254-П УПБ 2017-01-31 Отчет.xls - 'РЕПО'!B83"/>
    <hyperlink ref="B317" r:id="rId1043" location="'РЕПО'!B84" display="31/254-П УПБ 2017-01-31 Отчет.xls - 'РЕПО'!B84"/>
    <hyperlink ref="B318" r:id="rId1044" location="'РЕПО'!B85" display="31/254-П УПБ 2017-01-31 Отчет.xls - 'РЕПО'!B85"/>
    <hyperlink ref="B319" r:id="rId1045" location="'РЕПО'!B86" display="31/254-П УПБ 2017-01-31 Отчет.xls - 'РЕПО'!B86"/>
    <hyperlink ref="B320" r:id="rId1046" location="'РЕПО'!B87" display="31/254-П УПБ 2017-01-31 Отчет.xls - 'РЕПО'!B87"/>
    <hyperlink ref="B321" r:id="rId1047" location="'РЕПО'!B88" display="31/254-П УПБ 2017-01-31 Отчет.xls - 'РЕПО'!B88"/>
    <hyperlink ref="B322" r:id="rId1048" location="'РЕПО'!B89" display="31/254-П УПБ 2017-01-31 Отчет.xls - 'РЕПО'!B89"/>
    <hyperlink ref="B323" r:id="rId1049" location="'РЕПО'!B90" display="31/254-П УПБ 2017-01-31 Отчет.xls - 'РЕПО'!B90"/>
    <hyperlink ref="B324" r:id="rId1050" location="'РЕПО'!B91" display="31/254-П УПБ 2017-01-31 Отчет.xls - 'РЕПО'!B91"/>
    <hyperlink ref="B325" r:id="rId1051" location="'РЕПО'!B92" display="31/254-П УПБ 2017-01-31 Отчет.xls - 'РЕПО'!B92"/>
    <hyperlink ref="B326" r:id="rId1052" location="'РЕПО'!B93" display="31/254-П УПБ 2017-01-31 Отчет.xls - 'РЕПО'!B93"/>
    <hyperlink ref="B327" r:id="rId1053" location="'РЕПО'!B94" display="31/254-П УПБ 2017-01-31 Отчет.xls - 'РЕПО'!B94"/>
    <hyperlink ref="B328" r:id="rId1054" location="'РЕПО'!B95" display="31/254-П УПБ 2017-01-31 Отчет.xls - 'РЕПО'!B95"/>
    <hyperlink ref="B329" r:id="rId1055" location="'РЕПО'!B96" display="31/254-П УПБ 2017-01-31 Отчет.xls - 'РЕПО'!B96"/>
    <hyperlink ref="B222" r:id="rId1056" location="'РЕПО'!B97" display="31/254-П УПБ 2017-01-31 Отчет.xls - 'РЕПО'!B97"/>
    <hyperlink ref="B223" r:id="rId1057" location="'РЕПО'!B98" display="31/254-П УПБ 2017-01-31 Отчет.xls - 'РЕПО'!B98"/>
    <hyperlink ref="B224" r:id="rId1058" location="'РЕПО'!B99" display="31/254-П УПБ 2017-01-31 Отчет.xls - 'РЕПО'!B99"/>
    <hyperlink ref="B225" r:id="rId1059" location="'РЕПО'!B100" display="31/254-П УПБ 2017-01-31 Отчет.xls - 'РЕПО'!B100"/>
    <hyperlink ref="B226" r:id="rId1060" location="'РЕПО'!B101" display="31/254-П УПБ 2017-01-31 Отчет.xls - 'РЕПО'!B101"/>
    <hyperlink ref="B227" r:id="rId1061" location="'РЕПО'!B102" display="31/254-П УПБ 2017-01-31 Отчет.xls - 'РЕПО'!B102"/>
    <hyperlink ref="B330" r:id="rId1062" location="'РЕПО'!B103" display="31/254-П УПБ 2017-01-31 Отчет.xls - 'РЕПО'!B103"/>
    <hyperlink ref="B804" r:id="rId1063" location="'РЕПО'!B104" display="31/254-П УПБ 2017-01-31 Отчет.xls - 'РЕПО'!B104"/>
    <hyperlink ref="B331" r:id="rId1064" location="'РЕПО'!B105" display="31/254-П УПБ 2017-01-31 Отчет.xls - 'РЕПО'!B105"/>
    <hyperlink ref="B332" r:id="rId1065" location="'РЕПО'!B106" display="31/254-П УПБ 2017-01-31 Отчет.xls - 'РЕПО'!B106"/>
    <hyperlink ref="B228" r:id="rId1066" location="'РЕПО'!B107" display="31/254-П УПБ 2017-01-31 Отчет.xls - 'РЕПО'!B107"/>
    <hyperlink ref="B229" r:id="rId1067" location="'РЕПО'!B108" display="31/254-П УПБ 2017-01-31 Отчет.xls - 'РЕПО'!B108"/>
    <hyperlink ref="B230" r:id="rId1068" location="'РЕПО'!B109" display="31/254-П УПБ 2017-01-31 Отчет.xls - 'РЕПО'!B109"/>
    <hyperlink ref="B231" r:id="rId1069" location="'РЕПО'!B110" display="31/254-П УПБ 2017-01-31 Отчет.xls - 'РЕПО'!B110"/>
    <hyperlink ref="B232" r:id="rId1070" location="'РЕПО'!B111" display="31/254-П УПБ 2017-01-31 Отчет.xls - 'РЕПО'!B111"/>
    <hyperlink ref="B233" r:id="rId1071" location="'РЕПО'!B112" display="31/254-П УПБ 2017-01-31 Отчет.xls - 'РЕПО'!B112"/>
    <hyperlink ref="B234" r:id="rId1072" location="'РЕПО'!B113" display="31/254-П УПБ 2017-01-31 Отчет.xls - 'РЕПО'!B113"/>
    <hyperlink ref="B805" r:id="rId1073" location="'РЕПО'!B114" display="31/254-П УПБ 2017-01-31 Отчет.xls - 'РЕПО'!B114"/>
    <hyperlink ref="B806" r:id="rId1074" location="'РЕПО'!B115" display="31/254-П УПБ 2017-01-31 Отчет.xls - 'РЕПО'!B115"/>
    <hyperlink ref="B807" r:id="rId1075" location="'РЕПО'!B116" display="31/254-П УПБ 2017-01-31 Отчет.xls - 'РЕПО'!B116"/>
    <hyperlink ref="B808" r:id="rId1076" location="'РЕПО'!B117" display="31/254-П УПБ 2017-01-31 Отчет.xls - 'РЕПО'!B117"/>
    <hyperlink ref="B809" r:id="rId1077" location="'РЕПО'!B118" display="31/254-П УПБ 2017-01-31 Отчет.xls - 'РЕПО'!B118"/>
    <hyperlink ref="B810" r:id="rId1078" location="'РЕПО'!B119" display="31/254-П УПБ 2017-01-31 Отчет.xls - 'РЕПО'!B119"/>
    <hyperlink ref="B811" r:id="rId1079" location="'РЕПО'!B120" display="31/254-П УПБ 2017-01-31 Отчет.xls - 'РЕПО'!B120"/>
    <hyperlink ref="B812" r:id="rId1080" location="'РЕПО'!B121" display="31/254-П УПБ 2017-01-31 Отчет.xls - 'РЕПО'!B121"/>
    <hyperlink ref="B813" r:id="rId1081" location="'РЕПО'!B122" display="31/254-П УПБ 2017-01-31 Отчет.xls - 'РЕПО'!B122"/>
    <hyperlink ref="B814" r:id="rId1082" location="'РЕПО'!B123" display="31/254-П УПБ 2017-01-31 Отчет.xls - 'РЕПО'!B123"/>
    <hyperlink ref="B333" r:id="rId1083" location="'РЕПО'!B124" display="31/254-П УПБ 2017-01-31 Отчет.xls - 'РЕПО'!B124"/>
    <hyperlink ref="B334" r:id="rId1084" location="'РЕПО'!B125" display="31/254-П УПБ 2017-01-31 Отчет.xls - 'РЕПО'!B125"/>
    <hyperlink ref="B815" r:id="rId1085" location="'РЕПО'!B126" display="31/254-П УПБ 2017-01-31 Отчет.xls - 'РЕПО'!B126"/>
    <hyperlink ref="B816" r:id="rId1086" location="'РЕПО'!B127" display="31/254-П УПБ 2017-01-31 Отчет.xls - 'РЕПО'!B127"/>
    <hyperlink ref="B817" r:id="rId1087" location="'РЕПО'!B128" display="31/254-П УПБ 2017-01-31 Отчет.xls - 'РЕПО'!B128"/>
    <hyperlink ref="B818" r:id="rId1088" location="'РЕПО'!B129" display="31/254-П УПБ 2017-01-31 Отчет.xls - 'РЕПО'!B129"/>
    <hyperlink ref="B819" r:id="rId1089" location="'РЕПО'!B130" display="31/254-П УПБ 2017-01-31 Отчет.xls - 'РЕПО'!B130"/>
    <hyperlink ref="B820" r:id="rId1090" location="'РЕПО'!B131" display="31/254-П УПБ 2017-01-31 Отчет.xls - 'РЕПО'!B131"/>
    <hyperlink ref="B335" r:id="rId1091" location="'РЕПО'!B132" display="31/254-П УПБ 2017-01-31 Отчет.xls - 'РЕПО'!B132"/>
    <hyperlink ref="B336" r:id="rId1092" location="'РЕПО'!B133" display="31/254-П УПБ 2017-01-31 Отчет.xls - 'РЕПО'!B133"/>
    <hyperlink ref="B337" r:id="rId1093" location="'РЕПО'!B134" display="31/254-П УПБ 2017-01-31 Отчет.xls - 'РЕПО'!B134"/>
    <hyperlink ref="B338" r:id="rId1094" location="'РЕПО'!B135" display="31/254-П УПБ 2017-01-31 Отчет.xls - 'РЕПО'!B135"/>
    <hyperlink ref="B821" r:id="rId1095" location="'РЕПО'!B136" display="31/254-П УПБ 2017-01-31 Отчет.xls - 'РЕПО'!B136"/>
    <hyperlink ref="B339" r:id="rId1096" location="'РЕПО'!B137" display="31/254-П УПБ 2017-01-31 Отчет.xls - 'РЕПО'!B137"/>
    <hyperlink ref="B340" r:id="rId1097" location="'РЕПО'!B138" display="31/254-П УПБ 2017-01-31 Отчет.xls - 'РЕПО'!B138"/>
    <hyperlink ref="B341" r:id="rId1098" location="'РЕПО'!B139" display="31/254-П УПБ 2017-01-31 Отчет.xls - 'РЕПО'!B139"/>
    <hyperlink ref="B342" r:id="rId1099" location="'РЕПО'!B140" display="31/254-П УПБ 2017-01-31 Отчет.xls - 'РЕПО'!B140"/>
    <hyperlink ref="B343" r:id="rId1100" location="'РЕПО'!B141" display="31/254-П УПБ 2017-01-31 Отчет.xls - 'РЕПО'!B141"/>
    <hyperlink ref="B344" r:id="rId1101" location="'РЕПО'!B142" display="31/254-П УПБ 2017-01-31 Отчет.xls - 'РЕПО'!B142"/>
    <hyperlink ref="B345" r:id="rId1102" location="'РЕПО'!B143" display="31/254-П УПБ 2017-01-31 Отчет.xls - 'РЕПО'!B143"/>
    <hyperlink ref="B346" r:id="rId1103" location="'РЕПО'!B144" display="31/254-П УПБ 2017-01-31 Отчет.xls - 'РЕПО'!B144"/>
    <hyperlink ref="B347" r:id="rId1104" location="'РЕПО'!B145" display="31/254-П УПБ 2017-01-31 Отчет.xls - 'РЕПО'!B145"/>
    <hyperlink ref="B348" r:id="rId1105" location="'РЕПО'!B146" display="31/254-П УПБ 2017-01-31 Отчет.xls - 'РЕПО'!B146"/>
    <hyperlink ref="B349" r:id="rId1106" location="'РЕПО'!B147" display="31/254-П УПБ 2017-01-31 Отчет.xls - 'РЕПО'!B147"/>
    <hyperlink ref="B350" r:id="rId1107" location="'РЕПО'!B148" display="31/254-П УПБ 2017-01-31 Отчет.xls - 'РЕПО'!B148"/>
    <hyperlink ref="B822" r:id="rId1108" location="'РЕПО'!B149" display="31/254-П УПБ 2017-01-31 Отчет.xls - 'РЕПО'!B149"/>
    <hyperlink ref="B351" r:id="rId1109" location="'РЕПО'!B150" display="31/254-П УПБ 2017-01-31 Отчет.xls - 'РЕПО'!B150"/>
    <hyperlink ref="B352" r:id="rId1110" location="'РЕПО'!B151" display="31/254-П УПБ 2017-01-31 Отчет.xls - 'РЕПО'!B151"/>
    <hyperlink ref="B353" r:id="rId1111" location="'РЕПО'!B152" display="31/254-П УПБ 2017-01-31 Отчет.xls - 'РЕПО'!B152"/>
    <hyperlink ref="B354" r:id="rId1112" location="'РЕПО'!B153" display="31/254-П УПБ 2017-01-31 Отчет.xls - 'РЕПО'!B153"/>
    <hyperlink ref="B355" r:id="rId1113" location="'РЕПО'!B154" display="31/254-П УПБ 2017-01-31 Отчет.xls - 'РЕПО'!B154"/>
    <hyperlink ref="B356" r:id="rId1114" location="'РЕПО'!B155" display="31/254-П УПБ 2017-01-31 Отчет.xls - 'РЕПО'!B155"/>
    <hyperlink ref="B823" r:id="rId1115" location="'РЕПО'!B156" display="31/254-П УПБ 2017-01-31 Отчет.xls - 'РЕПО'!B156"/>
    <hyperlink ref="B824" r:id="rId1116" location="'РЕПО'!B157" display="31/254-П УПБ 2017-01-31 Отчет.xls - 'РЕПО'!B157"/>
    <hyperlink ref="B825" r:id="rId1117" location="'РЕПО'!B158" display="31/254-П УПБ 2017-01-31 Отчет.xls - 'РЕПО'!B158"/>
    <hyperlink ref="B826" r:id="rId1118" location="'РЕПО'!B159" display="31/254-П УПБ 2017-01-31 Отчет.xls - 'РЕПО'!B159"/>
    <hyperlink ref="B827" r:id="rId1119" location="'РЕПО'!B160" display="31/254-П УПБ 2017-01-31 Отчет.xls - 'РЕПО'!B160"/>
    <hyperlink ref="B828" r:id="rId1120" location="'РЕПО'!B161" display="31/254-П УПБ 2017-01-31 Отчет.xls - 'РЕПО'!B161"/>
    <hyperlink ref="B829" r:id="rId1121" location="'РЕПО'!B162" display="31/254-П УПБ 2017-01-31 Отчет.xls - 'РЕПО'!B162"/>
    <hyperlink ref="B357" r:id="rId1122" location="'РЕПО'!B163" display="31/254-П УПБ 2017-01-31 Отчет.xls - 'РЕПО'!B163"/>
    <hyperlink ref="B358" r:id="rId1123" location="'РЕПО'!B164" display="31/254-П УПБ 2017-01-31 Отчет.xls - 'РЕПО'!B164"/>
    <hyperlink ref="B359" r:id="rId1124" location="'РЕПО'!B165" display="31/254-П УПБ 2017-01-31 Отчет.xls - 'РЕПО'!B165"/>
    <hyperlink ref="B360" r:id="rId1125" location="'РЕПО'!B166" display="31/254-П УПБ 2017-01-31 Отчет.xls - 'РЕПО'!B166"/>
    <hyperlink ref="B361" r:id="rId1126" location="'РЕПО'!B167" display="31/254-П УПБ 2017-01-31 Отчет.xls - 'РЕПО'!B167"/>
    <hyperlink ref="B362" r:id="rId1127" location="'РЕПО'!B168" display="31/254-П УПБ 2017-01-31 Отчет.xls - 'РЕПО'!B168"/>
    <hyperlink ref="B363" r:id="rId1128" location="'РЕПО'!B169" display="31/254-П УПБ 2017-01-31 Отчет.xls - 'РЕПО'!B169"/>
    <hyperlink ref="B364" r:id="rId1129" location="'РЕПО'!B170" display="31/254-П УПБ 2017-01-31 Отчет.xls - 'РЕПО'!B170"/>
    <hyperlink ref="B830" r:id="rId1130" location="'РЕПО'!B171" display="31/254-П УПБ 2017-01-31 Отчет.xls - 'РЕПО'!B171"/>
    <hyperlink ref="B365" r:id="rId1131" location="'РЕПО'!B172" display="31/254-П УПБ 2017-01-31 Отчет.xls - 'РЕПО'!B172"/>
    <hyperlink ref="B366" r:id="rId1132" location="'РЕПО'!B173" display="31/254-П УПБ 2017-01-31 Отчет.xls - 'РЕПО'!B173"/>
    <hyperlink ref="B367" r:id="rId1133" location="'РЕПО'!B174" display="31/254-П УПБ 2017-01-31 Отчет.xls - 'РЕПО'!B174"/>
    <hyperlink ref="B368" r:id="rId1134" location="'РЕПО'!B175" display="31/254-П УПБ 2017-01-31 Отчет.xls - 'РЕПО'!B175"/>
    <hyperlink ref="B369" r:id="rId1135" location="'РЕПО'!B176" display="31/254-П УПБ 2017-01-31 Отчет.xls - 'РЕПО'!B176"/>
    <hyperlink ref="B370" r:id="rId1136" location="'РЕПО'!B177" display="31/254-П УПБ 2017-01-31 Отчет.xls - 'РЕПО'!B177"/>
    <hyperlink ref="B371" r:id="rId1137" location="'РЕПО'!B178" display="31/254-П УПБ 2017-01-31 Отчет.xls - 'РЕПО'!B178"/>
    <hyperlink ref="B372" r:id="rId1138" location="'РЕПО'!B179" display="31/254-П УПБ 2017-01-31 Отчет.xls - 'РЕПО'!B179"/>
    <hyperlink ref="B373" r:id="rId1139" location="'РЕПО'!B180" display="31/254-П УПБ 2017-01-31 Отчет.xls - 'РЕПО'!B180"/>
    <hyperlink ref="B1902" r:id="rId1140" location="'РЕПО'!B181" display="31/254-П УПБ 2017-01-31 Отчет.xls - 'РЕПО'!B181"/>
    <hyperlink ref="B374" r:id="rId1141" location="'РЕПО'!B182" display="31/254-П УПБ 2017-01-31 Отчет.xls - 'РЕПО'!B182"/>
    <hyperlink ref="B375" r:id="rId1142" location="'РЕПО'!B183" display="31/254-П УПБ 2017-01-31 Отчет.xls - 'РЕПО'!B183"/>
    <hyperlink ref="B376" r:id="rId1143" location="'РЕПО'!B184" display="31/254-П УПБ 2017-01-31 Отчет.xls - 'РЕПО'!B184"/>
    <hyperlink ref="B377" r:id="rId1144" location="'РЕПО'!B185" display="31/254-П УПБ 2017-01-31 Отчет.xls - 'РЕПО'!B185"/>
    <hyperlink ref="B378" r:id="rId1145" location="'РЕПО'!B186" display="31/254-П УПБ 2017-01-31 Отчет.xls - 'РЕПО'!B186"/>
    <hyperlink ref="B379" r:id="rId1146" location="'РЕПО'!B187" display="31/254-П УПБ 2017-01-31 Отчет.xls - 'РЕПО'!B187"/>
    <hyperlink ref="B380" r:id="rId1147" location="'РЕПО'!B188" display="31/254-П УПБ 2017-01-31 Отчет.xls - 'РЕПО'!B188"/>
    <hyperlink ref="B381" r:id="rId1148" location="'РЕПО'!B189" display="31/254-П УПБ 2017-01-31 Отчет.xls - 'РЕПО'!B189"/>
    <hyperlink ref="B382" r:id="rId1149" location="'РЕПО'!B190" display="31/254-П УПБ 2017-01-31 Отчет.xls - 'РЕПО'!B190"/>
    <hyperlink ref="B383" r:id="rId1150" location="'РЕПО'!B191" display="31/254-П УПБ 2017-01-31 Отчет.xls - 'РЕПО'!B191"/>
    <hyperlink ref="B384" r:id="rId1151" location="'РЕПО'!B192" display="31/254-П УПБ 2017-01-31 Отчет.xls - 'РЕПО'!B192"/>
    <hyperlink ref="B385" r:id="rId1152" location="'РЕПО'!B193" display="31/254-П УПБ 2017-01-31 Отчет.xls - 'РЕПО'!B193"/>
    <hyperlink ref="B386" r:id="rId1153" location="'РЕПО'!B194" display="31/254-П УПБ 2017-01-31 Отчет.xls - 'РЕПО'!B194"/>
    <hyperlink ref="B387" r:id="rId1154" location="'РЕПО'!B195" display="31/254-П УПБ 2017-01-31 Отчет.xls - 'РЕПО'!B195"/>
    <hyperlink ref="B388" r:id="rId1155" location="'РЕПО'!B196" display="31/254-П УПБ 2017-01-31 Отчет.xls - 'РЕПО'!B196"/>
    <hyperlink ref="B389" r:id="rId1156" location="'РЕПО'!B197" display="31/254-П УПБ 2017-01-31 Отчет.xls - 'РЕПО'!B197"/>
    <hyperlink ref="B390" r:id="rId1157" location="'РЕПО'!B198" display="31/254-П УПБ 2017-01-31 Отчет.xls - 'РЕПО'!B198"/>
    <hyperlink ref="B391" r:id="rId1158" location="'РЕПО'!B199" display="31/254-П УПБ 2017-01-31 Отчет.xls - 'РЕПО'!B199"/>
    <hyperlink ref="B392" r:id="rId1159" location="'РЕПО'!B200" display="31/254-П УПБ 2017-01-31 Отчет.xls - 'РЕПО'!B200"/>
    <hyperlink ref="B393" r:id="rId1160" location="'РЕПО'!B201" display="31/254-П УПБ 2017-01-31 Отчет.xls - 'РЕПО'!B201"/>
    <hyperlink ref="B394" r:id="rId1161" location="'РЕПО'!B202" display="31/254-П УПБ 2017-01-31 Отчет.xls - 'РЕПО'!B202"/>
    <hyperlink ref="B395" r:id="rId1162" location="'РЕПО'!B203" display="31/254-П УПБ 2017-01-31 Отчет.xls - 'РЕПО'!B203"/>
    <hyperlink ref="B831" r:id="rId1163" location="'РЕПО'!B204" display="31/254-П УПБ 2017-01-31 Отчет.xls - 'РЕПО'!B204"/>
    <hyperlink ref="B832" r:id="rId1164" location="'РЕПО'!B205" display="31/254-П УПБ 2017-01-31 Отчет.xls - 'РЕПО'!B205"/>
    <hyperlink ref="B833" r:id="rId1165" location="'РЕПО'!B206" display="31/254-П УПБ 2017-01-31 Отчет.xls - 'РЕПО'!B206"/>
    <hyperlink ref="B905" r:id="rId1166" location="'РЕПО'!B207" display="31/254-П УПБ 2017-01-31 Отчет.xls - 'РЕПО'!B207"/>
    <hyperlink ref="B903" r:id="rId1167" location="'РЕПО'!B208" display="31/254-П УПБ 2017-01-31 Отчет.xls - 'РЕПО'!B208"/>
    <hyperlink ref="B904" r:id="rId1168" location="'РЕПО'!B209" display="31/254-П УПБ 2017-01-31 Отчет.xls - 'РЕПО'!B209"/>
    <hyperlink ref="B971" r:id="rId1169" location="'Треб.47408 ЦБ'!B8" display="31/254-П УПБ 2017-01-31 Отчет.xls - 'Треб.47408 ЦБ'!B8"/>
    <hyperlink ref="B987" r:id="rId1170" location="'Треб.47408 ЦБ'!B9" display="31/254-П УПБ 2017-01-31 Отчет.xls - 'Треб.47408 ЦБ'!B9"/>
    <hyperlink ref="B1441" r:id="rId1171" location="'Треб.47408 ЦБ'!B10" display="31/254-П УПБ 2017-01-31 Отчет.xls - 'Треб.47408 ЦБ'!B10"/>
    <hyperlink ref="B1050" r:id="rId1172" location="'Треб.47408 ЦБ'!B11" display="31/254-П УПБ 2017-01-31 Отчет.xls - 'Треб.47408 ЦБ'!B11"/>
    <hyperlink ref="B1623" r:id="rId1173" location="'Треб.47408 ЦБ'!B12" display="31/254-П УПБ 2017-01-31 Отчет.xls - 'Треб.47408 ЦБ'!B12"/>
    <hyperlink ref="B1339" r:id="rId1174" location="'Треб.47408 ЦБ'!B13" display="31/254-П УПБ 2017-01-31 Отчет.xls - 'Треб.47408 ЦБ'!B13"/>
    <hyperlink ref="B1931" r:id="rId1175" location="'Треб.47408 ЦБ'!B14" display="31/254-П УПБ 2017-01-31 Отчет.xls - 'Треб.47408 ЦБ'!B14"/>
    <hyperlink ref="B1942" r:id="rId1176" location="'Треб.47408 ЦБ'!B15" display="31/254-П УПБ 2017-01-31 Отчет.xls - 'Треб.47408 ЦБ'!B15"/>
    <hyperlink ref="B1648" r:id="rId1177" location="'Треб.47408 ЦБ'!B16" display="31/254-П УПБ 2017-01-31 Отчет.xls - 'Треб.47408 ЦБ'!B16"/>
    <hyperlink ref="B1932" r:id="rId1178" location="'Треб.47408 ЦБ'!B17" display="31/254-П УПБ 2017-01-31 Отчет.xls - 'Треб.47408 ЦБ'!B17"/>
    <hyperlink ref="B128" r:id="rId1179" location="'Треб.47408 ЦБ'!B18" display="31/254-П УПБ 2017-01-31 Отчет.xls - 'Треб.47408 ЦБ'!B18"/>
    <hyperlink ref="B1563" r:id="rId1180" location="'Треб.47408 ЦБ'!B19" display="31/254-П УПБ 2017-01-31 Отчет.xls - 'Треб.47408 ЦБ'!B19"/>
    <hyperlink ref="B1017" r:id="rId1181" location="'Основ'!B8" display="31/254-П УРПЗ 2017-01-31 Отчет.xls - 'Основ'!B8"/>
    <hyperlink ref="B1015" r:id="rId1182" location="'Основ'!B9" display="31/254-П УРПЗ 2017-01-31 Отчет.xls - 'Основ'!B9"/>
    <hyperlink ref="B1016" r:id="rId1183" location="'Основ'!B10" display="31/254-П УРПЗ 2017-01-31 Отчет.xls - 'Основ'!B10"/>
    <hyperlink ref="B751" r:id="rId1184" location="'Основ'!B12" display="31/254-П УРПЗ 2017-01-31 Отчет.xls - 'Основ'!B12"/>
    <hyperlink ref="B752" r:id="rId1185" location="'Основ'!B13" display="31/254-П УРПЗ 2017-01-31 Отчет.xls - 'Основ'!B13"/>
    <hyperlink ref="B753" r:id="rId1186" location="'Основ'!B14" display="31/254-П УРПЗ 2017-01-31 Отчет.xls - 'Основ'!B14"/>
    <hyperlink ref="B754" r:id="rId1187" location="'Основ'!B15" display="31/254-П УРПЗ 2017-01-31 Отчет.xls - 'Основ'!B15"/>
    <hyperlink ref="B755" r:id="rId1188" location="'Основ'!B16" display="31/254-П УРПЗ 2017-01-31 Отчет.xls - 'Основ'!B16"/>
    <hyperlink ref="B756" r:id="rId1189" location="'Основ'!B18" display="31/254-П УРПЗ 2017-01-31 Отчет.xls - 'Основ'!B18"/>
    <hyperlink ref="B711" r:id="rId1190" location="'Основ'!B21" display="31/254-П УРПЗ 2017-01-31 Отчет.xls - 'Основ'!B21"/>
    <hyperlink ref="B712" r:id="rId1191" location="'Основ'!B39" display="31/254-П УРПЗ 2017-01-31 Отчет.xls - 'Основ'!B39"/>
    <hyperlink ref="B713" r:id="rId1192" location="'Основ'!B66" display="31/254-П УРПЗ 2017-01-31 Отчет.xls - 'Основ'!B66"/>
    <hyperlink ref="B1205" r:id="rId1193" location="'Основ'!B70" display="31/254-П УРПЗ 2017-01-31 Отчет.xls - 'Основ'!B70"/>
    <hyperlink ref="B1203" r:id="rId1194" location="'Основ'!B71" display="31/254-П УРПЗ 2017-01-31 Отчет.xls - 'Основ'!B71"/>
    <hyperlink ref="B1206" r:id="rId1195" location="'Основ'!B72" display="31/254-П УРПЗ 2017-01-31 Отчет.xls - 'Основ'!B72"/>
    <hyperlink ref="B1293" r:id="rId1196" location="'Основ'!B73" display="31/254-П УРПЗ 2017-01-31 Отчет.xls - 'Основ'!B73"/>
    <hyperlink ref="B1294" r:id="rId1197" location="'Основ'!B74" display="31/254-П УРПЗ 2017-01-31 Отчет.xls - 'Основ'!B74"/>
    <hyperlink ref="B1295" r:id="rId1198" location="'Основ'!B75" display="31/254-П УРПЗ 2017-01-31 Отчет.xls - 'Основ'!B75"/>
    <hyperlink ref="B1296" r:id="rId1199" location="'Основ'!B76" display="31/254-П УРПЗ 2017-01-31 Отчет.xls - 'Основ'!B76"/>
    <hyperlink ref="B1297" r:id="rId1200" location="'Основ'!B77" display="31/254-П УРПЗ 2017-01-31 Отчет.xls - 'Основ'!B77"/>
    <hyperlink ref="B1298" r:id="rId1201" location="'Основ'!B78" display="31/254-П УРПЗ 2017-01-31 Отчет.xls - 'Основ'!B78"/>
    <hyperlink ref="B1288" r:id="rId1202" location="'Основ'!B80" display="31/254-П УРПЗ 2017-01-31 Отчет.xls - 'Основ'!B80"/>
    <hyperlink ref="B1289" r:id="rId1203" location="'Основ'!B81" display="31/254-П УРПЗ 2017-01-31 Отчет.xls - 'Основ'!B81"/>
    <hyperlink ref="B1290" r:id="rId1204" location="'Основ'!B82" display="31/254-П УРПЗ 2017-01-31 Отчет.xls - 'Основ'!B82"/>
    <hyperlink ref="B1291" r:id="rId1205" location="'Основ'!B83" display="31/254-П УРПЗ 2017-01-31 Отчет.xls - 'Основ'!B83"/>
    <hyperlink ref="B1286" r:id="rId1206" location="'Основ'!B84" display="31/254-П УРПЗ 2017-01-31 Отчет.xls - 'Основ'!B84"/>
    <hyperlink ref="B1287" r:id="rId1207" location="'Основ'!B85" display="31/254-П УРПЗ 2017-01-31 Отчет.xls - 'Основ'!B85"/>
    <hyperlink ref="B760" r:id="rId1208" location="'Основ'!B89" display="31/254-П УРПЗ 2017-01-31 Отчет.xls - 'Основ'!B89"/>
    <hyperlink ref="B761" r:id="rId1209" location="'Основ'!B90" display="31/254-П УРПЗ 2017-01-31 Отчет.xls - 'Основ'!B90"/>
    <hyperlink ref="B762" r:id="rId1210" location="'Основ'!B91" display="31/254-П УРПЗ 2017-01-31 Отчет.xls - 'Основ'!B91"/>
    <hyperlink ref="B1347" r:id="rId1211" location="'Основ'!B92" display="31/254-П УРПЗ 2017-01-31 Отчет.xls - 'Основ'!B92"/>
    <hyperlink ref="B1348" r:id="rId1212" location="'Основ'!B93" display="31/254-П УРПЗ 2017-01-31 Отчет.xls - 'Основ'!B93"/>
    <hyperlink ref="B1346" r:id="rId1213" location="'Основ'!B94" display="31/254-П УРПЗ 2017-01-31 Отчет.xls - 'Основ'!B94"/>
    <hyperlink ref="B944" r:id="rId1214" location="'Основ'!B95" display="31/254-П УРПЗ 2017-01-31 Отчет.xls - 'Основ'!B95"/>
    <hyperlink ref="B945" r:id="rId1215" location="'Основ'!B96" display="31/254-П УРПЗ 2017-01-31 Отчет.xls - 'Основ'!B96"/>
    <hyperlink ref="B1363" r:id="rId1216" location="'Основ'!B97" display="31/254-П УРПЗ 2017-01-31 Отчет.xls - 'Основ'!B97"/>
    <hyperlink ref="B951" r:id="rId1217" location="'Основ'!B99" display="31/254-П УРПЗ 2017-01-31 Отчет.xls - 'Основ'!B99"/>
    <hyperlink ref="B1093" r:id="rId1218" location="'Основ'!B100" display="31/254-П УРПЗ 2017-01-31 Отчет.xls - 'Основ'!B100"/>
    <hyperlink ref="B1094" r:id="rId1219" location="'Основ'!B101" display="31/254-П УРПЗ 2017-01-31 Отчет.xls - 'Основ'!B101"/>
    <hyperlink ref="B1095" r:id="rId1220" location="'Основ'!B102" display="31/254-П УРПЗ 2017-01-31 Отчет.xls - 'Основ'!B102"/>
    <hyperlink ref="B1096" r:id="rId1221" location="'Основ'!B103" display="31/254-П УРПЗ 2017-01-31 Отчет.xls - 'Основ'!B103"/>
    <hyperlink ref="B1213" r:id="rId1222" location="'Основ'!B104" display="31/254-П УРПЗ 2017-01-31 Отчет.xls - 'Основ'!B104"/>
    <hyperlink ref="B1444" r:id="rId1223" location="'Основ'!B105" display="31/254-П УРПЗ 2017-01-31 Отчет.xls - 'Основ'!B105"/>
    <hyperlink ref="B1445" r:id="rId1224" location="'Основ'!B106" display="31/254-П УРПЗ 2017-01-31 Отчет.xls - 'Основ'!B106"/>
    <hyperlink ref="B1075" r:id="rId1225" location="'Основ'!B107" display="31/254-П УРПЗ 2017-01-31 Отчет.xls - 'Основ'!B107"/>
    <hyperlink ref="B1076" r:id="rId1226" location="'Основ'!B108" display="31/254-П УРПЗ 2017-01-31 Отчет.xls - 'Основ'!B108"/>
    <hyperlink ref="B1077" r:id="rId1227" location="'Основ'!B109" display="31/254-П УРПЗ 2017-01-31 Отчет.xls - 'Основ'!B109"/>
    <hyperlink ref="B1078" r:id="rId1228" location="'Основ'!B110" display="31/254-П УРПЗ 2017-01-31 Отчет.xls - 'Основ'!B110"/>
    <hyperlink ref="B1079" r:id="rId1229" location="'Основ'!B111" display="31/254-П УРПЗ 2017-01-31 Отчет.xls - 'Основ'!B111"/>
    <hyperlink ref="B1080" r:id="rId1230" location="'Основ'!B112" display="31/254-П УРПЗ 2017-01-31 Отчет.xls - 'Основ'!B112"/>
    <hyperlink ref="B260" r:id="rId1231" location="'Основ'!B113" display="31/254-П УРПЗ 2017-01-31 Отчет.xls - 'Основ'!B113"/>
    <hyperlink ref="B844" r:id="rId1232" location="'Основ'!B114" display="31/254-П УРПЗ 2017-01-31 Отчет.xls - 'Основ'!B114"/>
    <hyperlink ref="B843" r:id="rId1233" location="'Основ'!B115" display="31/254-П УРПЗ 2017-01-31 Отчет.xls - 'Основ'!B115"/>
    <hyperlink ref="B845" r:id="rId1234" location="'Основ'!B116" display="31/254-П УРПЗ 2017-01-31 Отчет.xls - 'Основ'!B116"/>
    <hyperlink ref="B846" r:id="rId1235" location="'Основ'!B117" display="31/254-П УРПЗ 2017-01-31 Отчет.xls - 'Основ'!B117"/>
    <hyperlink ref="B847" r:id="rId1236" location="'Основ'!B118" display="31/254-П УРПЗ 2017-01-31 Отчет.xls - 'Основ'!B118"/>
    <hyperlink ref="B848" r:id="rId1237" location="'Основ'!B119" display="31/254-П УРПЗ 2017-01-31 Отчет.xls - 'Основ'!B119"/>
    <hyperlink ref="B849" r:id="rId1238" location="'Основ'!B120" display="31/254-П УРПЗ 2017-01-31 Отчет.xls - 'Основ'!B120"/>
    <hyperlink ref="B1121" r:id="rId1239" location="'Основ'!B121" display="31/254-П УРПЗ 2017-01-31 Отчет.xls - 'Основ'!B121"/>
    <hyperlink ref="B1122" r:id="rId1240" location="'Основ'!B122" display="31/254-П УРПЗ 2017-01-31 Отчет.xls - 'Основ'!B122"/>
    <hyperlink ref="B1470" r:id="rId1241" location="'Основ'!B123" display="31/254-П УРПЗ 2017-01-31 Отчет.xls - 'Основ'!B123"/>
    <hyperlink ref="B1471" r:id="rId1242" location="'Основ'!B124" display="31/254-П УРПЗ 2017-01-31 Отчет.xls - 'Основ'!B124"/>
    <hyperlink ref="B1472" r:id="rId1243" location="'Основ'!B125" display="31/254-П УРПЗ 2017-01-31 Отчет.xls - 'Основ'!B125"/>
    <hyperlink ref="B1473" r:id="rId1244" location="'Основ'!B126" display="31/254-П УРПЗ 2017-01-31 Отчет.xls - 'Основ'!B126"/>
    <hyperlink ref="B1474" r:id="rId1245" location="'Основ'!B127" display="31/254-П УРПЗ 2017-01-31 Отчет.xls - 'Основ'!B127"/>
    <hyperlink ref="B1475" r:id="rId1246" location="'Основ'!B128" display="31/254-П УРПЗ 2017-01-31 Отчет.xls - 'Основ'!B128"/>
    <hyperlink ref="B1476" r:id="rId1247" location="'Основ'!B129" display="31/254-П УРПЗ 2017-01-31 Отчет.xls - 'Основ'!B129"/>
    <hyperlink ref="B1496" r:id="rId1248" location="'Основ'!B130" display="31/254-П УРПЗ 2017-01-31 Отчет.xls - 'Основ'!B130"/>
    <hyperlink ref="B920" r:id="rId1249" location="'Основ'!B131" display="31/254-П УРПЗ 2017-01-31 Отчет.xls - 'Основ'!B131"/>
    <hyperlink ref="B921" r:id="rId1250" location="'Основ'!B132" display="31/254-П УРПЗ 2017-01-31 Отчет.xls - 'Основ'!B132"/>
    <hyperlink ref="B1026" r:id="rId1251" location="'Основ'!B133" display="31/254-П УРПЗ 2017-01-31 Отчет.xls - 'Основ'!B133"/>
    <hyperlink ref="B1027" r:id="rId1252" location="'Основ'!B134" display="31/254-П УРПЗ 2017-01-31 Отчет.xls - 'Основ'!B134"/>
    <hyperlink ref="B731" r:id="rId1253" location="'Основ'!B135" display="31/254-П УРПЗ 2017-01-31 Отчет.xls - 'Основ'!B135"/>
    <hyperlink ref="B763" r:id="rId1254" location="'Основ'!B136" display="31/254-П УРПЗ 2017-01-31 Отчет.xls - 'Основ'!B136"/>
    <hyperlink ref="B1134" r:id="rId1255" location="'Основ'!B137" display="31/254-П УРПЗ 2017-01-31 Отчет.xls - 'Основ'!B137"/>
    <hyperlink ref="B1534" r:id="rId1256" location="'Основ'!B138" display="31/254-П УРПЗ 2017-01-31 Отчет.xls - 'Основ'!B138"/>
    <hyperlink ref="B1535" r:id="rId1257" location="'Основ'!B139" display="31/254-П УРПЗ 2017-01-31 Отчет.xls - 'Основ'!B139"/>
    <hyperlink ref="B1536" r:id="rId1258" location="'Основ'!B140" display="31/254-П УРПЗ 2017-01-31 Отчет.xls - 'Основ'!B140"/>
    <hyperlink ref="B1537" r:id="rId1259" location="'Основ'!B141" display="31/254-П УРПЗ 2017-01-31 Отчет.xls - 'Основ'!B141"/>
    <hyperlink ref="B1538" r:id="rId1260" location="'Основ'!B142" display="31/254-П УРПЗ 2017-01-31 Отчет.xls - 'Основ'!B142"/>
    <hyperlink ref="B1516" r:id="rId1261" location="'Основ'!B143" display="31/254-П УРПЗ 2017-01-31 Отчет.xls - 'Основ'!B143"/>
    <hyperlink ref="B1517" r:id="rId1262" location="'Основ'!B144" display="31/254-П УРПЗ 2017-01-31 Отчет.xls - 'Основ'!B144"/>
    <hyperlink ref="B1518" r:id="rId1263" location="'Основ'!B145" display="31/254-П УРПЗ 2017-01-31 Отчет.xls - 'Основ'!B145"/>
    <hyperlink ref="B1519" r:id="rId1264" location="'Основ'!B146" display="31/254-П УРПЗ 2017-01-31 Отчет.xls - 'Основ'!B146"/>
    <hyperlink ref="B1520" r:id="rId1265" location="'Основ'!B147" display="31/254-П УРПЗ 2017-01-31 Отчет.xls - 'Основ'!B147"/>
    <hyperlink ref="B1521" r:id="rId1266" location="'Основ'!B148" display="31/254-П УРПЗ 2017-01-31 Отчет.xls - 'Основ'!B148"/>
    <hyperlink ref="B1522" r:id="rId1267" location="'Основ'!B149" display="31/254-П УРПЗ 2017-01-31 Отчет.xls - 'Основ'!B149"/>
    <hyperlink ref="B1523" r:id="rId1268" location="'Основ'!B150" display="31/254-П УРПЗ 2017-01-31 Отчет.xls - 'Основ'!B150"/>
    <hyperlink ref="B1524" r:id="rId1269" location="'Основ'!B151" display="31/254-П УРПЗ 2017-01-31 Отчет.xls - 'Основ'!B151"/>
    <hyperlink ref="B1525" r:id="rId1270" location="'Основ'!B152" display="31/254-П УРПЗ 2017-01-31 Отчет.xls - 'Основ'!B152"/>
    <hyperlink ref="B779" r:id="rId1271" location="'Основ'!B153" display="31/254-П УРПЗ 2017-01-31 Отчет.xls - 'Основ'!B153"/>
    <hyperlink ref="B710" r:id="rId1272" location="'Основ'!B154" display="31/254-П УРПЗ 2017-01-31 Отчет.xls - 'Основ'!B154"/>
    <hyperlink ref="B1081" r:id="rId1273" location="'Основ'!B155" display="31/254-П УРПЗ 2017-01-31 Отчет.xls - 'Основ'!B155"/>
    <hyperlink ref="B1178" r:id="rId1274" location="'Основ'!B156" display="31/254-П УРПЗ 2017-01-31 Отчет.xls - 'Основ'!B156"/>
    <hyperlink ref="B1403" r:id="rId1275" location="'Основ'!B157" display="31/254-П УРПЗ 2017-01-31 Отчет.xls - 'Основ'!B157"/>
    <hyperlink ref="B1404" r:id="rId1276" location="'Основ'!B158" display="31/254-П УРПЗ 2017-01-31 Отчет.xls - 'Основ'!B158"/>
    <hyperlink ref="B1364" r:id="rId1277" location="'Основ'!B159" display="31/254-П УРПЗ 2017-01-31 Отчет.xls - 'Основ'!B159"/>
    <hyperlink ref="B1569" r:id="rId1278" location="'Основ'!B160" display="31/254-П УРПЗ 2017-01-31 Отчет.xls - 'Основ'!B160"/>
    <hyperlink ref="B1570" r:id="rId1279" location="'Основ'!B161" display="31/254-П УРПЗ 2017-01-31 Отчет.xls - 'Основ'!B161"/>
    <hyperlink ref="B1571" r:id="rId1280" location="'Основ'!B162" display="31/254-П УРПЗ 2017-01-31 Отчет.xls - 'Основ'!B162"/>
    <hyperlink ref="B792" r:id="rId1281" location="'Основ'!B163" display="31/254-П УРПЗ 2017-01-31 Отчет.xls - 'Основ'!B163"/>
    <hyperlink ref="B793" r:id="rId1282" location="'Основ'!B164" display="31/254-П УРПЗ 2017-01-31 Отчет.xls - 'Основ'!B164"/>
    <hyperlink ref="B1407" r:id="rId1283" location="'Основ'!B165" display="31/254-П УРПЗ 2017-01-31 Отчет.xls - 'Основ'!B165"/>
    <hyperlink ref="B65" r:id="rId1284" location="'Основ'!B166" display="31/254-П УРПЗ 2017-01-31 Отчет.xls - 'Основ'!B166"/>
    <hyperlink ref="B69" r:id="rId1285" location="'Основ'!B167" display="31/254-П УРПЗ 2017-01-31 Отчет.xls - 'Основ'!B167"/>
    <hyperlink ref="B72" r:id="rId1286" location="'Основ'!B168" display="31/254-П УРПЗ 2017-01-31 Отчет.xls - 'Основ'!B168"/>
    <hyperlink ref="B67" r:id="rId1287" location="'Основ'!B169" display="31/254-П УРПЗ 2017-01-31 Отчет.xls - 'Основ'!B169"/>
    <hyperlink ref="B68" r:id="rId1288" location="'Основ'!B170" display="31/254-П УРПЗ 2017-01-31 Отчет.xls - 'Основ'!B170"/>
    <hyperlink ref="B70" r:id="rId1289" location="'Основ'!B171" display="31/254-П УРПЗ 2017-01-31 Отчет.xls - 'Основ'!B171"/>
    <hyperlink ref="B66" r:id="rId1290" location="'Основ'!B172" display="31/254-П УРПЗ 2017-01-31 Отчет.xls - 'Основ'!B172"/>
    <hyperlink ref="B71" r:id="rId1291" location="'Основ'!B173" display="31/254-П УРПЗ 2017-01-31 Отчет.xls - 'Основ'!B173"/>
    <hyperlink ref="B1004" r:id="rId1292" location="'Основ'!B174" display="31/254-П УРПЗ 2017-01-31 Отчет.xls - 'Основ'!B174"/>
    <hyperlink ref="B506" r:id="rId1293" location="'Основ'!B175" display="31/254-П УРПЗ 2017-01-31 Отчет.xls - 'Основ'!B175"/>
    <hyperlink ref="B507" r:id="rId1294" location="'Основ'!B176" display="31/254-П УРПЗ 2017-01-31 Отчет.xls - 'Основ'!B176"/>
    <hyperlink ref="B1636" r:id="rId1295" location="'Основ'!B177" display="31/254-П УРПЗ 2017-01-31 Отчет.xls - 'Основ'!B177"/>
    <hyperlink ref="B1413" r:id="rId1296" location="'Основ'!B178" display="31/254-П УРПЗ 2017-01-31 Отчет.xls - 'Основ'!B178"/>
    <hyperlink ref="B1414" r:id="rId1297" location="'Основ'!B179" display="31/254-П УРПЗ 2017-01-31 Отчет.xls - 'Основ'!B179"/>
    <hyperlink ref="B1415" r:id="rId1298" location="'Основ'!B180" display="31/254-П УРПЗ 2017-01-31 Отчет.xls - 'Основ'!B180"/>
    <hyperlink ref="B1551" r:id="rId1299" location="'Основ'!B181" display="31/254-П УРПЗ 2017-01-31 Отчет.xls - 'Основ'!B181"/>
    <hyperlink ref="B1552" r:id="rId1300" location="'Основ'!B182" display="31/254-П УРПЗ 2017-01-31 Отчет.xls - 'Основ'!B182"/>
    <hyperlink ref="B1553" r:id="rId1301" location="'Основ'!B183" display="31/254-П УРПЗ 2017-01-31 Отчет.xls - 'Основ'!B183"/>
    <hyperlink ref="B1554" r:id="rId1302" location="'Основ'!B184" display="31/254-П УРПЗ 2017-01-31 Отчет.xls - 'Основ'!B184"/>
    <hyperlink ref="B1555" r:id="rId1303" location="'Основ'!B185" display="31/254-П УРПЗ 2017-01-31 Отчет.xls - 'Основ'!B185"/>
    <hyperlink ref="B1556" r:id="rId1304" location="'Основ'!B186" display="31/254-П УРПЗ 2017-01-31 Отчет.xls - 'Основ'!B186"/>
    <hyperlink ref="B1557" r:id="rId1305" location="'Основ'!B187" display="31/254-П УРПЗ 2017-01-31 Отчет.xls - 'Основ'!B187"/>
    <hyperlink ref="B1558" r:id="rId1306" location="'Основ'!B188" display="31/254-П УРПЗ 2017-01-31 Отчет.xls - 'Основ'!B188"/>
    <hyperlink ref="B1724" r:id="rId1307" location="'Основ'!B189" display="31/254-П УРПЗ 2017-01-31 Отчет.xls - 'Основ'!B189"/>
    <hyperlink ref="B1716" r:id="rId1308" location="'Основ'!B191" display="31/254-П УРПЗ 2017-01-31 Отчет.xls - 'Основ'!B191"/>
    <hyperlink ref="B1717" r:id="rId1309" location="'Основ'!B192" display="31/254-П УРПЗ 2017-01-31 Отчет.xls - 'Основ'!B192"/>
    <hyperlink ref="B1718" r:id="rId1310" location="'Основ'!B193" display="31/254-П УРПЗ 2017-01-31 Отчет.xls - 'Основ'!B193"/>
    <hyperlink ref="B1719" r:id="rId1311" location="'Основ'!B194" display="31/254-П УРПЗ 2017-01-31 Отчет.xls - 'Основ'!B194"/>
    <hyperlink ref="B1307" r:id="rId1312" location="'Основ'!B195" display="31/254-П УРПЗ 2017-01-31 Отчет.xls - 'Основ'!B195"/>
    <hyperlink ref="B1308" r:id="rId1313" location="'Основ'!B196" display="31/254-П УРПЗ 2017-01-31 Отчет.xls - 'Основ'!B196"/>
    <hyperlink ref="B1309" r:id="rId1314" location="'Основ'!B197" display="31/254-П УРПЗ 2017-01-31 Отчет.xls - 'Основ'!B197"/>
    <hyperlink ref="B1310" r:id="rId1315" location="'Основ'!B198" display="31/254-П УРПЗ 2017-01-31 Отчет.xls - 'Основ'!B198"/>
    <hyperlink ref="B1734" r:id="rId1316" location="'Основ'!B199" display="31/254-П УРПЗ 2017-01-31 Отчет.xls - 'Основ'!B199"/>
    <hyperlink ref="B714" r:id="rId1317" location="'Основ'!B200" display="31/254-П УРПЗ 2017-01-31 Отчет.xls - 'Основ'!B200"/>
    <hyperlink ref="B1893" r:id="rId1318" location="'Основ'!B202" display="31/254-П УРПЗ 2017-01-31 Отчет.xls - 'Основ'!B202"/>
    <hyperlink ref="B1894" r:id="rId1319" location="'Основ'!B204" display="31/254-П УРПЗ 2017-01-31 Отчет.xls - 'Основ'!B204"/>
    <hyperlink ref="B1895" r:id="rId1320" location="'Основ'!B206" display="31/254-П УРПЗ 2017-01-31 Отчет.xls - 'Основ'!B206"/>
    <hyperlink ref="B1896" r:id="rId1321" location="'Основ'!B208" display="31/254-П УРПЗ 2017-01-31 Отчет.xls - 'Основ'!B208"/>
    <hyperlink ref="B1897" r:id="rId1322" location="'Основ'!B210" display="31/254-П УРПЗ 2017-01-31 Отчет.xls - 'Основ'!B210"/>
    <hyperlink ref="B1898" r:id="rId1323" location="'Основ'!B212" display="31/254-П УРПЗ 2017-01-31 Отчет.xls - 'Основ'!B212"/>
    <hyperlink ref="B1899" r:id="rId1324" location="'Основ'!B215" display="31/254-П УРПЗ 2017-01-31 Отчет.xls - 'Основ'!B215"/>
    <hyperlink ref="B1900" r:id="rId1325" location="'Основ'!B217" display="31/254-П УРПЗ 2017-01-31 Отчет.xls - 'Основ'!B217"/>
    <hyperlink ref="B1135" r:id="rId1326" location="'Основ'!B218" display="31/254-П УРПЗ 2017-01-31 Отчет.xls - 'Основ'!B218"/>
    <hyperlink ref="B1721" r:id="rId1327" location="'Основ'!B219" display="31/254-П УРПЗ 2017-01-31 Отчет.xls - 'Основ'!B219"/>
    <hyperlink ref="B1722" r:id="rId1328" location="'Основ'!B220" display="31/254-П УРПЗ 2017-01-31 Отчет.xls - 'Основ'!B220"/>
    <hyperlink ref="B1910" r:id="rId1329" location="'Основ'!B221" display="31/254-П УРПЗ 2017-01-31 Отчет.xls - 'Основ'!B221"/>
    <hyperlink ref="B1911" r:id="rId1330" location="'Основ'!B222" display="31/254-П УРПЗ 2017-01-31 Отчет.xls - 'Основ'!B222"/>
    <hyperlink ref="B1912" r:id="rId1331" location="'Основ'!B223" display="31/254-П УРПЗ 2017-01-31 Отчет.xls - 'Основ'!B223"/>
    <hyperlink ref="B1940" r:id="rId1332" location="'Основ'!B224" display="31/254-П УРПЗ 2017-01-31 Отчет.xls - 'Основ'!B224"/>
    <hyperlink ref="B1936" r:id="rId1333" location="'Основ'!B225" display="31/254-П УРПЗ 2017-01-31 Отчет.xls - 'Основ'!B225"/>
    <hyperlink ref="B1937" r:id="rId1334" location="'Основ'!B226" display="31/254-П УРПЗ 2017-01-31 Отчет.xls - 'Основ'!B226"/>
    <hyperlink ref="B1938" r:id="rId1335" location="'Основ'!B227" display="31/254-П УРПЗ 2017-01-31 Отчет.xls - 'Основ'!B227"/>
    <hyperlink ref="B1939" r:id="rId1336" location="'Основ'!B228" display="31/254-П УРПЗ 2017-01-31 Отчет.xls - 'Основ'!B228"/>
    <hyperlink ref="B768" r:id="rId1337" location="'Основ'!B229" display="31/254-П УРПЗ 2017-01-31 Отчет.xls - 'Основ'!B229"/>
    <hyperlink ref="B769" r:id="rId1338" location="'Основ'!B230" display="31/254-П УРПЗ 2017-01-31 Отчет.xls - 'Основ'!B230"/>
    <hyperlink ref="B1394" r:id="rId1339" location="'Основ'!B232" display="31/254-П УРПЗ 2017-01-31 Отчет.xls - 'Основ'!B232"/>
    <hyperlink ref="B715" r:id="rId1340" location="'Основ'!B233" display="31/254-П УРПЗ 2017-01-31 Отчет.xls - 'Основ'!B233"/>
    <hyperlink ref="B1019" r:id="rId1341" location="'Основ'!B234" display="31/254-П УРПЗ 2017-01-31 Отчет.xls - 'Основ'!B234"/>
    <hyperlink ref="B1018" r:id="rId1342" location="'Основ'!B235" display="31/254-П УРПЗ 2017-01-31 Отчет.xls - 'Основ'!B235"/>
    <hyperlink ref="B1209" r:id="rId1343" location="'Основ'!B236" display="31/254-П УРПЗ 2017-01-31 Отчет.xls - 'Основ'!B236"/>
    <hyperlink ref="B1210" r:id="rId1344" location="'Основ'!B237" display="31/254-П УРПЗ 2017-01-31 Отчет.xls - 'Основ'!B237"/>
    <hyperlink ref="B1735" r:id="rId1345" location="'Основ'!B238" display="31/254-П УРПЗ 2017-01-31 Отчет.xls - 'Основ'!B238"/>
    <hyperlink ref="B717" r:id="rId1346" location="'Основ'!B239" display="31/254-П УРПЗ 2017-01-31 Отчет.xls - 'Основ'!B239"/>
    <hyperlink ref="B721" r:id="rId1347" location="'Основ'!B240" display="31/254-П УРПЗ 2017-01-31 Отчет.xls - 'Основ'!B240"/>
    <hyperlink ref="B720" r:id="rId1348" location="'Основ'!B241" display="31/254-П УРПЗ 2017-01-31 Отчет.xls - 'Основ'!B241"/>
    <hyperlink ref="B716" r:id="rId1349" location="'Основ'!B242" display="31/254-П УРПЗ 2017-01-31 Отчет.xls - 'Основ'!B242"/>
    <hyperlink ref="B718" r:id="rId1350" location="'Основ'!B243" display="31/254-П УРПЗ 2017-01-31 Отчет.xls - 'Основ'!B243"/>
    <hyperlink ref="B719" r:id="rId1351" location="'Основ'!B244" display="31/254-П УРПЗ 2017-01-31 Отчет.xls - 'Основ'!B244"/>
    <hyperlink ref="B723" r:id="rId1352" location="'Основ'!B245" display="31/254-П УРПЗ 2017-01-31 Отчет.xls - 'Основ'!B245"/>
    <hyperlink ref="B724" r:id="rId1353" location="'Основ'!B246" display="31/254-П УРПЗ 2017-01-31 Отчет.xls - 'Основ'!B246"/>
    <hyperlink ref="B722" r:id="rId1354" location="'Основ'!B247" display="31/254-П УРПЗ 2017-01-31 Отчет.xls - 'Основ'!B247"/>
    <hyperlink ref="B726" r:id="rId1355" location="'Основ'!B248" display="31/254-П УРПЗ 2017-01-31 Отчет.xls - 'Основ'!B248"/>
    <hyperlink ref="B725" r:id="rId1356" location="'Основ'!B249" display="31/254-П УРПЗ 2017-01-31 Отчет.xls - 'Основ'!B249"/>
    <hyperlink ref="B727" r:id="rId1357" location="'Основ'!B250" display="31/254-П УРПЗ 2017-01-31 Отчет.xls - 'Основ'!B250"/>
    <hyperlink ref="B728" r:id="rId1358" location="'Основ'!B251" display="31/254-П УРПЗ 2017-01-31 Отчет.xls - 'Основ'!B251"/>
    <hyperlink ref="B1155" r:id="rId1359" location="'Основ'!B253" display="31/254-П УРПЗ 2017-01-31 Отчет.xls - 'Основ'!B253"/>
    <hyperlink ref="B1157" r:id="rId1360" location="'Основ'!B254" display="31/254-П УРПЗ 2017-01-31 Отчет.xls - 'Основ'!B254"/>
    <hyperlink ref="B1156" r:id="rId1361" location="'Основ'!B255" display="31/254-П УРПЗ 2017-01-31 Отчет.xls - 'Основ'!B255"/>
    <hyperlink ref="B1024" r:id="rId1362" location="'Основ'!B256" display="31/254-П УРПЗ 2017-01-31 Отчет.xls - 'Основ'!B256"/>
    <hyperlink ref="B729" r:id="rId1363" location="'Основ'!B257" display="31/254-П УРПЗ 2017-01-31 Отчет.xls - 'Основ'!B257"/>
    <hyperlink ref="B730" r:id="rId1364" location="'Основ'!B258" display="31/254-П УРПЗ 2017-01-31 Отчет.xls - 'Основ'!B258"/>
    <hyperlink ref="B1143" r:id="rId1365" location="'Основ'!B259" display="31/254-П УРПЗ 2017-01-31 Отчет.xls - 'Основ'!B259"/>
    <hyperlink ref="B255" r:id="rId1366" location="'Основ'!B260" display="31/254-П УРПЗ 2017-01-31 Отчет.xls - 'Основ'!B260"/>
    <hyperlink ref="B253" r:id="rId1367" location="'Основ'!B261" display="31/254-П УРПЗ 2017-01-31 Отчет.xls - 'Основ'!B261"/>
    <hyperlink ref="B254" r:id="rId1368" location="'Основ'!B262" display="31/254-П УРПЗ 2017-01-31 Отчет.xls - 'Основ'!B262"/>
    <hyperlink ref="B1166" r:id="rId1369" location="'Основ'!B263" display="31/254-П УРПЗ 2017-01-31 Отчет.xls - 'Основ'!B263"/>
    <hyperlink ref="B1127" r:id="rId1370" location="'Основ'!B264" display="31/254-П УРПЗ 2017-01-31 Отчет.xls - 'Основ'!B264"/>
    <hyperlink ref="B1167" r:id="rId1371" location="'Основ'!B265" display="31/254-П УРПЗ 2017-01-31 Отчет.xls - 'Основ'!B265"/>
    <hyperlink ref="B1158" r:id="rId1372" location="'Основ'!B266" display="31/254-П УРПЗ 2017-01-31 Отчет.xls - 'Основ'!B266"/>
    <hyperlink ref="B1159" r:id="rId1373" location="'Основ'!B267" display="31/254-П УРПЗ 2017-01-31 Отчет.xls - 'Основ'!B267"/>
    <hyperlink ref="B1160" r:id="rId1374" location="'Основ'!B268" display="31/254-П УРПЗ 2017-01-31 Отчет.xls - 'Основ'!B268"/>
    <hyperlink ref="B1161" r:id="rId1375" location="'Основ'!B269" display="31/254-П УРПЗ 2017-01-31 Отчет.xls - 'Основ'!B269"/>
    <hyperlink ref="B1056" r:id="rId1376" location="'Основ'!B270" display="31/254-П УРПЗ 2017-01-31 Отчет.xls - 'Основ'!B270"/>
    <hyperlink ref="B1545" r:id="rId1377" location="'Основ'!B271" display="31/254-П УРПЗ 2017-01-31 Отчет.xls - 'Основ'!B271"/>
    <hyperlink ref="B1546" r:id="rId1378" location="'Основ'!B272" display="31/254-П УРПЗ 2017-01-31 Отчет.xls - 'Основ'!B272"/>
    <hyperlink ref="B1547" r:id="rId1379" location="'Основ'!B273" display="31/254-П УРПЗ 2017-01-31 Отчет.xls - 'Основ'!B273"/>
    <hyperlink ref="B1548" r:id="rId1380" location="'Основ'!B274" display="31/254-П УРПЗ 2017-01-31 Отчет.xls - 'Основ'!B274"/>
    <hyperlink ref="B1549" r:id="rId1381" location="'Основ'!B275" display="31/254-П УРПЗ 2017-01-31 Отчет.xls - 'Основ'!B275"/>
    <hyperlink ref="B1550" r:id="rId1382" location="'Основ'!B276" display="31/254-П УРПЗ 2017-01-31 Отчет.xls - 'Основ'!B276"/>
    <hyperlink ref="B1277" r:id="rId1383" location="'Основ'!B8" display="31/254-П УСКЗДО (ДО) 2017-01-31 Отчет.xls - 'Основ'!B8"/>
    <hyperlink ref="B1691" r:id="rId1384" location="'Основ'!B29" display="31/254-П УСКЗДО (ДО) 2017-01-31 Отчет.xls - 'Основ'!B29"/>
    <hyperlink ref="B1714" r:id="rId1385" location="'Основ'!B30" display="31/254-П УСКЗДО (ДО) 2017-01-31 Отчет.xls - 'Основ'!B30"/>
    <hyperlink ref="B740" r:id="rId1386" location="'Основ'!B32" display="31/254-П УСКЗДО (ДО) 2017-01-31 Отчет.xls - 'Основ'!B32"/>
    <hyperlink ref="B738" r:id="rId1387" location="'Основ'!B33" display="31/254-П УСКЗДО (ДО) 2017-01-31 Отчет.xls - 'Основ'!B33"/>
    <hyperlink ref="B739" r:id="rId1388" location="'Основ'!B34" display="31/254-П УСКЗДО (ДО) 2017-01-31 Отчет.xls - 'Основ'!B34"/>
    <hyperlink ref="B741" r:id="rId1389" location="'Основ'!B35" display="31/254-П УСКЗДО (ДО) 2017-01-31 Отчет.xls - 'Основ'!B35"/>
    <hyperlink ref="B511" r:id="rId1390" location="'Основ'!B43" display="31/254-П УСКЗДО (ДО) 2017-01-31 Отчет.xls - 'Основ'!B43"/>
    <hyperlink ref="B509" r:id="rId1391" location="'Основ'!B44" display="31/254-П УСКЗДО (ДО) 2017-01-31 Отчет.xls - 'Основ'!B44"/>
    <hyperlink ref="B510" r:id="rId1392" location="'Основ'!B45" display="31/254-П УСКЗДО (ДО) 2017-01-31 Отчет.xls - 'Основ'!B45"/>
    <hyperlink ref="B917" r:id="rId1393" location="'Основ'!B47" display="31/254-П УСКЗДО (ДО) 2017-01-31 Отчет.xls - 'Основ'!B47"/>
    <hyperlink ref="B778" r:id="rId1394" location="'Основ'!B48" display="31/254-П УСКЗДО (ДО) 2017-01-31 Отчет.xls - 'Основ'!B48"/>
    <hyperlink ref="B776" r:id="rId1395" location="'Основ'!B49" display="31/254-П УСКЗДО (ДО) 2017-01-31 Отчет.xls - 'Основ'!B49"/>
    <hyperlink ref="B777" r:id="rId1396" location="'Основ'!B50" display="31/254-П УСКЗДО (ДО) 2017-01-31 Отчет.xls - 'Основ'!B50"/>
    <hyperlink ref="B993" r:id="rId1397" location="'Основ'!B52" display="31/254-П УСКЗДО (ДО) 2017-01-31 Отчет.xls - 'Основ'!B52"/>
    <hyperlink ref="B508" r:id="rId1398" location="'Основ'!B8" display="31/254-П УСКЗДО 2017-01-31 Отчет.xls - 'Основ'!B8"/>
    <hyperlink ref="B88" r:id="rId1399" location="'Основ'!B9" display="31/254-П УСКЗДО 2017-01-31 Отчет.xls - 'Основ'!B9"/>
    <hyperlink ref="B129" r:id="rId1400" location="'Основ'!B10" display="31/254-П УСКЗДО 2017-01-31 Отчет.xls - 'Основ'!B10"/>
    <hyperlink ref="B210" r:id="rId1401" location="'Основ'!B11" display="31/254-П УСКЗДО 2017-01-31 Отчет.xls - 'Основ'!B11"/>
    <hyperlink ref="B237" r:id="rId1402" location="'Основ'!B12" display="31/254-П УСКЗДО 2017-01-31 Отчет.xls - 'Основ'!B12"/>
    <hyperlink ref="B211" r:id="rId1403" location="'Основ'!B13" display="31/254-П УСКЗДО 2017-01-31 Отчет.xls - 'Основ'!B13"/>
    <hyperlink ref="B212" r:id="rId1404" location="'Основ'!B14" display="31/254-П УСКЗДО 2017-01-31 Отчет.xls - 'Основ'!B14"/>
    <hyperlink ref="B213" r:id="rId1405" location="'Основ'!B15" display="31/254-П УСКЗДО 2017-01-31 Отчет.xls - 'Основ'!B15"/>
    <hyperlink ref="B214" r:id="rId1406" location="'Основ'!B16" display="31/254-П УСКЗДО 2017-01-31 Отчет.xls - 'Основ'!B16"/>
    <hyperlink ref="B215" r:id="rId1407" location="'Основ'!B17" display="31/254-П УСКЗДО 2017-01-31 Отчет.xls - 'Основ'!B17"/>
    <hyperlink ref="B216" r:id="rId1408" location="'Основ'!B18" display="31/254-П УСКЗДО 2017-01-31 Отчет.xls - 'Основ'!B18"/>
    <hyperlink ref="B513" r:id="rId1409" location="'Основ'!B19" display="31/254-П УСКЗДО 2017-01-31 Отчет.xls - 'Основ'!B19"/>
    <hyperlink ref="B701" r:id="rId1410" location="'Основ'!B20" display="31/254-П УСКЗДО 2017-01-31 Отчет.xls - 'Основ'!B20"/>
    <hyperlink ref="B217" r:id="rId1411" location="'Основ'!B21" display="31/254-П УСКЗДО 2017-01-31 Отчет.xls - 'Основ'!B21"/>
    <hyperlink ref="B238" r:id="rId1412" location="'Основ'!B22" display="31/254-П УСКЗДО 2017-01-31 Отчет.xls - 'Основ'!B22"/>
    <hyperlink ref="B239" r:id="rId1413" location="'Основ'!B23" display="31/254-П УСКЗДО 2017-01-31 Отчет.xls - 'Основ'!B23"/>
    <hyperlink ref="B702" r:id="rId1414" location="'Основ'!B24" display="31/254-П УСКЗДО 2017-01-31 Отчет.xls - 'Основ'!B24"/>
    <hyperlink ref="B218" r:id="rId1415" location="'Основ'!B25" display="31/254-П УСКЗДО 2017-01-31 Отчет.xls - 'Основ'!B25"/>
    <hyperlink ref="B219" r:id="rId1416" location="'Основ'!B26" display="31/254-П УСКЗДО 2017-01-31 Отчет.xls - 'Основ'!B26"/>
    <hyperlink ref="B1229" r:id="rId1417" location="'Основ'!B27" display="31/254-П УСКЗДО 2017-01-31 Отчет.xls - 'Основ'!B27"/>
    <hyperlink ref="B220" r:id="rId1418" location="'Основ'!B28" display="31/254-П УСКЗДО 2017-01-31 Отчет.xls - 'Основ'!B28"/>
    <hyperlink ref="B703" r:id="rId1419" location="'Основ'!B29" display="31/254-П УСКЗДО 2017-01-31 Отчет.xls - 'Основ'!B29"/>
    <hyperlink ref="B240" r:id="rId1420" location="'Основ'!B30" display="31/254-П УСКЗДО 2017-01-31 Отчет.xls - 'Основ'!B30"/>
    <hyperlink ref="B785" r:id="rId1421" location="'Основ'!B31" display="31/254-П УСКЗДО 2017-01-31 Отчет.xls - 'Основ'!B31"/>
    <hyperlink ref="B1230" r:id="rId1422" location="'Основ'!B32" display="31/254-П УСКЗДО 2017-01-31 Отчет.xls - 'Основ'!B32"/>
    <hyperlink ref="B241" r:id="rId1423" location="'Основ'!B33" display="31/254-П УСКЗДО 2017-01-31 Отчет.xls - 'Основ'!B33"/>
    <hyperlink ref="B704" r:id="rId1424" location="'Основ'!B34" display="31/254-П УСКЗДО 2017-01-31 Отчет.xls - 'Основ'!B34"/>
    <hyperlink ref="B705" r:id="rId1425" location="'Основ'!B35" display="31/254-П УСКЗДО 2017-01-31 Отчет.xls - 'Основ'!B35"/>
    <hyperlink ref="B884" r:id="rId1426" location="'Основ'!B36" display="31/254-П УСКЗДО 2017-01-31 Отчет.xls - 'Основ'!B36"/>
    <hyperlink ref="B786" r:id="rId1427" location="'Основ'!B37" display="31/254-П УСКЗДО 2017-01-31 Отчет.xls - 'Основ'!B37"/>
    <hyperlink ref="B926" r:id="rId1428" location="'Основ'!B38" display="31/254-П УСКЗДО 2017-01-31 Отчет.xls - 'Основ'!B38"/>
    <hyperlink ref="B706" r:id="rId1429" location="'Основ'!B39" display="31/254-П УСКЗДО 2017-01-31 Отчет.xls - 'Основ'!B39"/>
    <hyperlink ref="B919" r:id="rId1430" location="'Основ'!B40" display="31/254-П УСКЗДО 2017-01-31 Отчет.xls - 'Основ'!B40"/>
    <hyperlink ref="B879" r:id="rId1431" location="'Основ'!B41" display="31/254-П УСКЗДО 2017-01-31 Отчет.xls - 'Основ'!B41"/>
    <hyperlink ref="B221" r:id="rId1432" location="'Основ'!B42" display="31/254-П УСКЗДО 2017-01-31 Отчет.xls - 'Основ'!B42"/>
    <hyperlink ref="B865" r:id="rId1433" location="'Основ'!B43" display="31/254-П УСКЗДО 2017-01-31 Отчет.xls - 'Основ'!B43"/>
    <hyperlink ref="B257" r:id="rId1434" location="'Основ'!B44" display="31/254-П УСКЗДО 2017-01-31 Отчет.xls - 'Основ'!B44"/>
    <hyperlink ref="B148" r:id="rId1435" location="'Основ'!B45" display="31/254-П УСКЗДО 2017-01-31 Отчет.xls - 'Основ'!B45"/>
    <hyperlink ref="B707" r:id="rId1436" location="'Основ'!B46" display="31/254-П УСКЗДО 2017-01-31 Отчет.xls - 'Основ'!B46"/>
    <hyperlink ref="B787" r:id="rId1437" location="'Основ'!B47" display="31/254-П УСКЗДО 2017-01-31 Отчет.xls - 'Основ'!B47"/>
    <hyperlink ref="B962" r:id="rId1438" location="'Основ'!B48" display="31/254-П УСКЗДО 2017-01-31 Отчет.xls - 'Основ'!B48"/>
    <hyperlink ref="B880" r:id="rId1439" location="'Основ'!B49" display="31/254-П УСКЗДО 2017-01-31 Отчет.xls - 'Основ'!B49"/>
    <hyperlink ref="B972" r:id="rId1440" location="'Основ'!B50" display="31/254-П УСКЗДО 2017-01-31 Отчет.xls - 'Основ'!B50"/>
    <hyperlink ref="B708" r:id="rId1441" location="'Основ'!B51" display="31/254-П УСКЗДО 2017-01-31 Отчет.xls - 'Основ'!B51"/>
    <hyperlink ref="B980" r:id="rId1442" location="'Основ'!B52" display="31/254-П УСКЗДО 2017-01-31 Отчет.xls - 'Основ'!B52"/>
    <hyperlink ref="B495" r:id="rId1443" location="'Основ'!B53" display="31/254-П УСКЗДО 2017-01-31 Отчет.xls - 'Основ'!B53"/>
    <hyperlink ref="B889" r:id="rId1444" location="'Основ'!B54" display="31/254-П УСКЗДО 2017-01-31 Отчет.xls - 'Основ'!B54"/>
    <hyperlink ref="B888" r:id="rId1445" location="'Основ'!B55" display="31/254-П УСКЗДО 2017-01-31 Отчет.xls - 'Основ'!B55"/>
    <hyperlink ref="B788" r:id="rId1446" location="'Основ'!B56" display="31/254-П УСКЗДО 2017-01-31 Отчет.xls - 'Основ'!B56"/>
    <hyperlink ref="B789" r:id="rId1447" location="'Основ'!B57" display="31/254-П УСКЗДО 2017-01-31 Отчет.xls - 'Основ'!B57"/>
    <hyperlink ref="B963" r:id="rId1448" location="'Основ'!B58" display="31/254-П УСКЗДО 2017-01-31 Отчет.xls - 'Основ'!B58"/>
    <hyperlink ref="B890" r:id="rId1449" location="'Основ'!B59" display="31/254-П УСКЗДО 2017-01-31 Отчет.xls - 'Основ'!B59"/>
    <hyperlink ref="B891" r:id="rId1450" location="'Основ'!B60" display="31/254-П УСКЗДО 2017-01-31 Отчет.xls - 'Основ'!B60"/>
    <hyperlink ref="B892" r:id="rId1451" location="'Основ'!B61" display="31/254-П УСКЗДО 2017-01-31 Отчет.xls - 'Основ'!B61"/>
    <hyperlink ref="B1021" r:id="rId1452" location="'Основ'!B62" display="31/254-П УСКЗДО 2017-01-31 Отчет.xls - 'Основ'!B62"/>
    <hyperlink ref="B836" r:id="rId1453" location="'Основ'!B63" display="31/254-П УСКЗДО 2017-01-31 Отчет.xls - 'Основ'!B63"/>
    <hyperlink ref="B837" r:id="rId1454" location="'Основ'!B64" display="31/254-П УСКЗДО 2017-01-31 Отчет.xls - 'Основ'!B64"/>
    <hyperlink ref="B838" r:id="rId1455" location="'Основ'!B65" display="31/254-П УСКЗДО 2017-01-31 Отчет.xls - 'Основ'!B65"/>
    <hyperlink ref="B893" r:id="rId1456" location="'Основ'!B66" display="31/254-П УСКЗДО 2017-01-31 Отчет.xls - 'Основ'!B66"/>
    <hyperlink ref="B494" r:id="rId1457" location="'Основ'!B67" display="31/254-П УСКЗДО 2017-01-31 Отчет.xls - 'Основ'!B67"/>
    <hyperlink ref="B60" r:id="rId1458" location="'Основ'!B68" display="31/254-П УСКЗДО 2017-01-31 Отчет.xls - 'Основ'!B68"/>
    <hyperlink ref="B886" r:id="rId1459" location="'Основ'!B69" display="31/254-П УСКЗДО 2017-01-31 Отчет.xls - 'Основ'!B69"/>
    <hyperlink ref="B1030" r:id="rId1460" location="'Основ'!B70" display="31/254-П УСКЗДО 2017-01-31 Отчет.xls - 'Основ'!B70"/>
    <hyperlink ref="B1031" r:id="rId1461" location="'Основ'!B71" display="31/254-П УСКЗДО 2017-01-31 Отчет.xls - 'Основ'!B71"/>
    <hyperlink ref="B1029" r:id="rId1462" location="'Основ'!B72" display="31/254-П УСКЗДО 2017-01-31 Отчет.xls - 'Основ'!B72"/>
    <hyperlink ref="B61" r:id="rId1463" location="'Основ'!B73" display="31/254-П УСКЗДО 2017-01-31 Отчет.xls - 'Основ'!B73"/>
    <hyperlink ref="B514" r:id="rId1464" location="'Основ'!B74" display="31/254-П УСКЗДО 2017-01-31 Отчет.xls - 'Основ'!B74"/>
    <hyperlink ref="B515" r:id="rId1465" location="'Основ'!B75" display="31/254-П УСКЗДО 2017-01-31 Отчет.xls - 'Основ'!B75"/>
    <hyperlink ref="B894" r:id="rId1466" location="'Основ'!B76" display="31/254-П УСКЗДО 2017-01-31 Отчет.xls - 'Основ'!B76"/>
    <hyperlink ref="B1036" r:id="rId1467" location="'Основ'!B77" display="31/254-П УСКЗДО 2017-01-31 Отчет.xls - 'Основ'!B77"/>
    <hyperlink ref="B1052" r:id="rId1468" location="'Основ'!B78" display="31/254-П УСКЗДО 2017-01-31 Отчет.xls - 'Основ'!B78"/>
    <hyperlink ref="B1037" r:id="rId1469" location="'Основ'!B79" display="31/254-П УСКЗДО 2017-01-31 Отчет.xls - 'Основ'!B79"/>
    <hyperlink ref="B1038" r:id="rId1470" location="'Основ'!B80" display="31/254-П УСКЗДО 2017-01-31 Отчет.xls - 'Основ'!B80"/>
    <hyperlink ref="B112" r:id="rId1471" location="'Основ'!B81" display="31/254-П УСКЗДО 2017-01-31 Отчет.xls - 'Основ'!B81"/>
    <hyperlink ref="B709" r:id="rId1472" location="'Основ'!B82" display="31/254-П УСКЗДО 2017-01-31 Отчет.xls - 'Основ'!B82"/>
    <hyperlink ref="B839" r:id="rId1473" location="'Основ'!B83" display="31/254-П УСКЗДО 2017-01-31 Отчет.xls - 'Основ'!B83"/>
    <hyperlink ref="B1097" r:id="rId1474" location="'Основ'!B84" display="31/254-П УСКЗДО 2017-01-31 Отчет.xls - 'Основ'!B84"/>
    <hyperlink ref="B79" r:id="rId1475" location="'Основ'!B85" display="31/254-П УСКЗДО 2017-01-31 Отчет.xls - 'Основ'!B85"/>
    <hyperlink ref="B866" r:id="rId1476" location="'Основ'!B86" display="31/254-П УСКЗДО 2017-01-31 Отчет.xls - 'Основ'!B86"/>
    <hyperlink ref="B111" r:id="rId1477" location="'Основ'!B87" display="31/254-П УСКЗДО 2017-01-31 Отчет.xls - 'Основ'!B87"/>
    <hyperlink ref="B990" r:id="rId1478" location="'Основ'!B88" display="31/254-П УСКЗДО 2017-01-31 Отчет.xls - 'Основ'!B88"/>
    <hyperlink ref="B992" r:id="rId1479" location="'Основ'!B89" display="31/254-П УСКЗДО 2017-01-31 Отчет.xls - 'Основ'!B89"/>
    <hyperlink ref="B1179" r:id="rId1480" location="'Основ'!B90" display="31/254-П УСКЗДО 2017-01-31 Отчет.xls - 'Основ'!B90"/>
    <hyperlink ref="B1204" r:id="rId1481" location="'Основ'!B91" display="31/254-П УСКЗДО 2017-01-31 Отчет.xls - 'Основ'!B91"/>
    <hyperlink ref="B496" r:id="rId1482" location="'Основ'!B92" display="31/254-П УСКЗДО 2017-01-31 Отчет.xls - 'Основ'!B92"/>
    <hyperlink ref="B1272" r:id="rId1483" location="'Основ'!B93" display="31/254-П УСКЗДО 2017-01-31 Отчет.xls - 'Основ'!B93"/>
    <hyperlink ref="B1273" r:id="rId1484" location="'Основ'!B94" display="31/254-П УСКЗДО 2017-01-31 Отчет.xls - 'Основ'!B94"/>
    <hyperlink ref="B235" r:id="rId1485" location="'Основ'!B95" display="31/254-П УСКЗДО 2017-01-31 Отчет.xls - 'Основ'!B95"/>
    <hyperlink ref="B1359" r:id="rId1486" location="'Основ'!B96" display="31/254-П УСКЗДО 2017-01-31 Отчет.xls - 'Основ'!B96"/>
    <hyperlink ref="B1360" r:id="rId1487" location="'Основ'!B97" display="31/254-П УСКЗДО 2017-01-31 Отчет.xls - 'Основ'!B97"/>
    <hyperlink ref="B896" r:id="rId1488" location="'Основ'!B98" display="31/254-П УСКЗДО 2017-01-31 Отчет.xls - 'Основ'!B98"/>
    <hyperlink ref="B897" r:id="rId1489" location="'Основ'!B99" display="31/254-П УСКЗДО 2017-01-31 Отчет.xls - 'Основ'!B99"/>
    <hyperlink ref="B895" r:id="rId1490" location="'Основ'!B100" display="31/254-П УСКЗДО 2017-01-31 Отчет.xls - 'Основ'!B100"/>
    <hyperlink ref="B1235" r:id="rId1491" location="'Основ'!B101" display="31/254-П УСКЗДО 2017-01-31 Отчет.xls - 'Основ'!B101"/>
    <hyperlink ref="B898" r:id="rId1492" location="'Основ'!B102" display="31/254-П УСКЗДО 2017-01-31 Отчет.xls - 'Основ'!B102"/>
    <hyperlink ref="B1226" r:id="rId1493" location="'Основ'!B103" display="31/254-П УСКЗДО 2017-01-31 Отчет.xls - 'Основ'!B103"/>
    <hyperlink ref="B867" r:id="rId1494" location="'Основ'!B104" display="31/254-П УСКЗДО 2017-01-31 Отчет.xls - 'Основ'!B104"/>
    <hyperlink ref="B153" r:id="rId1495" location="'Основ'!B105" display="31/254-П УСКЗДО 2017-01-31 Отчет.xls - 'Основ'!B105"/>
    <hyperlink ref="B1311" r:id="rId1496" location="'Основ'!B106" display="31/254-П УСКЗДО 2017-01-31 Отчет.xls - 'Основ'!B106"/>
    <hyperlink ref="B411" r:id="rId1497" location="'Основ'!B107" display="31/254-П УСКЗДО 2017-01-31 Отчет.xls - 'Основ'!B107"/>
    <hyperlink ref="B1224" r:id="rId1498" location="'Основ'!B108" display="31/254-П УСКЗДО 2017-01-31 Отчет.xls - 'Основ'!B108"/>
    <hyperlink ref="B743" r:id="rId1499" location="'Основ'!B109" display="31/254-П УСКЗДО 2017-01-31 Отчет.xls - 'Основ'!B109"/>
    <hyperlink ref="B258" r:id="rId1500" location="'Основ'!B110" display="31/254-П УСКЗДО 2017-01-31 Отчет.xls - 'Основ'!B110"/>
    <hyperlink ref="B1268" r:id="rId1501" location="'Основ'!B111" display="31/254-П УСКЗДО 2017-01-31 Отчет.xls - 'Основ'!B111"/>
    <hyperlink ref="B1184" r:id="rId1502" location="'Основ'!B112" display="31/254-П УСКЗДО 2017-01-31 Отчет.xls - 'Основ'!B112"/>
    <hyperlink ref="B1274" r:id="rId1503" location="'Основ'!B113" display="31/254-П УСКЗДО 2017-01-31 Отчет.xls - 'Основ'!B113"/>
    <hyperlink ref="B1175" r:id="rId1504" location="'Основ'!B114" display="31/254-П УСКЗДО 2017-01-31 Отчет.xls - 'Основ'!B114"/>
    <hyperlink ref="B259" r:id="rId1505" location="'Основ'!B115" display="31/254-П УСКЗДО 2017-01-31 Отчет.xls - 'Основ'!B115"/>
    <hyperlink ref="B1393" r:id="rId1506" location="'Основ'!B116" display="31/254-П УСКЗДО 2017-01-31 Отчет.xls - 'Основ'!B116"/>
    <hyperlink ref="B1391" r:id="rId1507" location="'Основ'!B117" display="31/254-П УСКЗДО 2017-01-31 Отчет.xls - 'Основ'!B117"/>
    <hyperlink ref="B1082" r:id="rId1508" location="'Основ'!B118" display="31/254-П УСКЗДО 2017-01-31 Отчет.xls - 'Основ'!B118"/>
    <hyperlink ref="B981" r:id="rId1509" location="'Основ'!B119" display="31/254-П УСКЗДО 2017-01-31 Отчет.xls - 'Основ'!B119"/>
    <hyperlink ref="B1305" r:id="rId1510" location="'Основ'!B120" display="31/254-П УСКЗДО 2017-01-31 Отчет.xls - 'Основ'!B120"/>
    <hyperlink ref="B236" r:id="rId1511" location="'Основ'!B121" display="31/254-П УСКЗДО 2017-01-31 Отчет.xls - 'Основ'!B121"/>
    <hyperlink ref="B870" r:id="rId1512" location="'Основ'!B122" display="31/254-П УСКЗДО 2017-01-31 Отчет.xls - 'Основ'!B122"/>
    <hyperlink ref="B697" r:id="rId1513" location="'Основ'!B123" display="31/254-П УСКЗДО 2017-01-31 Отчет.xls - 'Основ'!B123"/>
    <hyperlink ref="B1410" r:id="rId1514" location="'Основ'!B124" display="31/254-П УСКЗДО 2017-01-31 Отчет.xls - 'Основ'!B124"/>
    <hyperlink ref="B1196" r:id="rId1515" location="'Основ'!B125" display="31/254-П УСКЗДО 2017-01-31 Отчет.xls - 'Основ'!B125"/>
    <hyperlink ref="B1042" r:id="rId1516" location="'Основ'!B126" display="31/254-П УСКЗДО 2017-01-31 Отчет.xls - 'Основ'!B126"/>
    <hyperlink ref="B1455" r:id="rId1517" location="'Основ'!B127" display="31/254-П УСКЗДО 2017-01-31 Отчет.xls - 'Основ'!B127"/>
    <hyperlink ref="B881" r:id="rId1518" location="'Основ'!B128" display="31/254-П УСКЗДО 2017-01-31 Отчет.xls - 'Основ'!B128"/>
    <hyperlink ref="B882" r:id="rId1519" location="'Основ'!B129" display="31/254-П УСКЗДО 2017-01-31 Отчет.xls - 'Основ'!B129"/>
    <hyperlink ref="B243" r:id="rId1520" location="'Основ'!B130" display="31/254-П УСКЗДО 2017-01-31 Отчет.xls - 'Основ'!B130"/>
    <hyperlink ref="B1443" r:id="rId1521" location="'Основ'!B131" display="31/254-П УСКЗДО 2017-01-31 Отчет.xls - 'Основ'!B131"/>
    <hyperlink ref="B1439" r:id="rId1522" location="'Основ'!B132" display="31/254-П УСКЗДО 2017-01-31 Отчет.xls - 'Основ'!B132"/>
    <hyperlink ref="B1424" r:id="rId1523" location="'Основ'!B133" display="31/254-П УСКЗДО 2017-01-31 Отчет.xls - 'Основ'!B133"/>
    <hyperlink ref="B1405" r:id="rId1524" location="'Основ'!B134" display="31/254-П УСКЗДО 2017-01-31 Отчет.xls - 'Основ'!B134"/>
    <hyperlink ref="B1406" r:id="rId1525" location="'Основ'!B135" display="31/254-П УСКЗДО 2017-01-31 Отчет.xls - 'Основ'!B135"/>
    <hyperlink ref="B63" r:id="rId1526" location="'Основ'!B136" display="31/254-П УСКЗДО 2017-01-31 Отчет.xls - 'Основ'!B136"/>
    <hyperlink ref="B1083" r:id="rId1527" location="'Основ'!B137" display="31/254-П УСКЗДО 2017-01-31 Отчет.xls - 'Основ'!B137"/>
    <hyperlink ref="B927" r:id="rId1528" location="'Основ'!B138" display="31/254-П УСКЗДО 2017-01-31 Отчет.xls - 'Основ'!B138"/>
    <hyperlink ref="B1423" r:id="rId1529" location="'Основ'!B139" display="31/254-П УСКЗДО 2017-01-31 Отчет.xls - 'Основ'!B139"/>
    <hyperlink ref="B116" r:id="rId1530" location="'Основ'!B140" display="31/254-П УСКЗДО 2017-01-31 Отчет.xls - 'Основ'!B140"/>
    <hyperlink ref="B1108" r:id="rId1531" location="'Основ'!B141" display="31/254-П УСКЗДО 2017-01-31 Отчет.xls - 'Основ'!B141"/>
    <hyperlink ref="B1109" r:id="rId1532" location="'Основ'!B142" display="31/254-П УСКЗДО 2017-01-31 Отчет.xls - 'Основ'!B142"/>
    <hyperlink ref="B1468" r:id="rId1533" location="'Основ'!B143" display="31/254-П УСКЗДО 2017-01-31 Отчет.xls - 'Основ'!B143"/>
    <hyperlink ref="B1051" r:id="rId1534" location="'Основ'!B144" display="31/254-П УСКЗДО 2017-01-31 Отчет.xls - 'Основ'!B144"/>
    <hyperlink ref="B1180" r:id="rId1535" location="'Основ'!B145" display="31/254-П УСКЗДО 2017-01-31 Отчет.xls - 'Основ'!B145"/>
    <hyperlink ref="B1460" r:id="rId1536" location="'Основ'!B146" display="31/254-П УСКЗДО 2017-01-31 Отчет.xls - 'Основ'!B146"/>
    <hyperlink ref="B1275" r:id="rId1537" location="'Основ'!B147" display="31/254-П УСКЗДО 2017-01-31 Отчет.xls - 'Основ'!B147"/>
    <hyperlink ref="B964" r:id="rId1538" location="'Основ'!B148" display="31/254-П УСКЗДО 2017-01-31 Отчет.xls - 'Основ'!B148"/>
    <hyperlink ref="B62" r:id="rId1539" location="'Основ'!B149" display="31/254-П УСКЗДО 2017-01-31 Отчет.xls - 'Основ'!B149"/>
    <hyperlink ref="B410" r:id="rId1540" location="'Основ'!B150" display="31/254-П УСКЗДО 2017-01-31 Отчет.xls - 'Основ'!B150"/>
    <hyperlink ref="B1191" r:id="rId1541" location="'Основ'!B151" display="31/254-П УСКЗДО 2017-01-31 Отчет.xls - 'Основ'!B151"/>
    <hyperlink ref="B732" r:id="rId1542" location="'Основ'!B152" display="31/254-П УСКЗДО 2017-01-31 Отчет.xls - 'Основ'!B152"/>
    <hyperlink ref="B1436" r:id="rId1543" location="'Основ'!B153" display="31/254-П УСКЗДО 2017-01-31 Отчет.xls - 'Основ'!B153"/>
    <hyperlink ref="B1276" r:id="rId1544" location="'Основ'!B154" display="31/254-П УСКЗДО 2017-01-31 Отчет.xls - 'Основ'!B154"/>
    <hyperlink ref="B1466" r:id="rId1545" location="'Основ'!B155" display="31/254-П УСКЗДО 2017-01-31 Отчет.xls - 'Основ'!B155"/>
    <hyperlink ref="B1169" r:id="rId1546" location="'Основ'!B156" display="31/254-П УСКЗДО 2017-01-31 Отчет.xls - 'Основ'!B156"/>
    <hyperlink ref="B1170" r:id="rId1547" location="'Основ'!B157" display="31/254-П УСКЗДО 2017-01-31 Отчет.xls - 'Основ'!B157"/>
    <hyperlink ref="B782" r:id="rId1548" location="'Основ'!B158" display="31/254-П УСКЗДО 2017-01-31 Отчет.xls - 'Основ'!B158"/>
    <hyperlink ref="B1467" r:id="rId1549" location="'Основ'!B159" display="31/254-П УСКЗДО 2017-01-31 Отчет.xls - 'Основ'!B159"/>
    <hyperlink ref="B1208" r:id="rId1550" location="'Основ'!B160" display="31/254-П УСКЗДО 2017-01-31 Отчет.xls - 'Основ'!B160"/>
    <hyperlink ref="B1098" r:id="rId1551" location="'Основ'!B161" display="31/254-П УСКЗДО 2017-01-31 Отчет.xls - 'Основ'!B161"/>
    <hyperlink ref="B991" r:id="rId1552" location="'Основ'!B162" display="31/254-П УСКЗДО 2017-01-31 Отчет.xls - 'Основ'!B162"/>
    <hyperlink ref="B1001" r:id="rId1553" location="'Основ'!B163" display="31/254-П УСКЗДО 2017-01-31 Отчет.xls - 'Основ'!B163"/>
    <hyperlink ref="B1192" r:id="rId1554" location="'Основ'!B164" display="31/254-П УСКЗДО 2017-01-31 Отчет.xls - 'Основ'!B164"/>
    <hyperlink ref="B120" r:id="rId1555" location="'Основ'!B165" display="31/254-П УСКЗДО 2017-01-31 Отчет.xls - 'Основ'!B165"/>
    <hyperlink ref="B135" r:id="rId1556" location="'Основ'!B166" display="31/254-П УСКЗДО 2017-01-31 Отчет.xls - 'Основ'!B166"/>
    <hyperlink ref="B1483" r:id="rId1557" location="'Основ'!B167" display="31/254-П УСКЗДО 2017-01-31 Отчет.xls - 'Основ'!B167"/>
    <hyperlink ref="B1481" r:id="rId1558" location="'Основ'!B168" display="31/254-П УСКЗДО 2017-01-31 Отчет.xls - 'Основ'!B168"/>
    <hyperlink ref="B1482" r:id="rId1559" location="'Основ'!B169" display="31/254-П УСКЗДО 2017-01-31 Отчет.xls - 'Основ'!B169"/>
    <hyperlink ref="B136" r:id="rId1560" location="'Основ'!B170" display="31/254-П УСКЗДО 2017-01-31 Отчет.xls - 'Основ'!B170"/>
    <hyperlink ref="B498" r:id="rId1561" location="'Основ'!B171" display="31/254-П УСКЗДО 2017-01-31 Отчет.xls - 'Основ'!B171"/>
    <hyperlink ref="B138" r:id="rId1562" location="'Основ'!B172" display="31/254-П УСКЗДО 2017-01-31 Отчет.xls - 'Основ'!B172"/>
    <hyperlink ref="B137" r:id="rId1563" location="'Основ'!B173" display="31/254-П УСКЗДО 2017-01-31 Отчет.xls - 'Основ'!B173"/>
    <hyperlink ref="B139" r:id="rId1564" location="'Основ'!B174" display="31/254-П УСКЗДО 2017-01-31 Отчет.xls - 'Основ'!B174"/>
    <hyperlink ref="B140" r:id="rId1565" location="'Основ'!B175" display="31/254-П УСКЗДО 2017-01-31 Отчет.xls - 'Основ'!B175"/>
    <hyperlink ref="B1013" r:id="rId1566" location="'Основ'!B176" display="31/254-П УСКЗДО 2017-01-31 Отчет.xls - 'Основ'!B176"/>
    <hyperlink ref="B499" r:id="rId1567" location="'Основ'!B177" display="31/254-П УСКЗДО 2017-01-31 Отчет.xls - 'Основ'!B177"/>
    <hyperlink ref="B500" r:id="rId1568" location="'Основ'!B178" display="31/254-П УСКЗДО 2017-01-31 Отчет.xls - 'Основ'!B178"/>
    <hyperlink ref="B501" r:id="rId1569" location="'Основ'!B179" display="31/254-П УСКЗДО 2017-01-31 Отчет.xls - 'Основ'!B179"/>
    <hyperlink ref="B1386" r:id="rId1570" location="'Основ'!B180" display="31/254-П УСКЗДО 2017-01-31 Отчет.xls - 'Основ'!B180"/>
    <hyperlink ref="B1105" r:id="rId1571" location="'Основ'!B181" display="31/254-П УСКЗДО 2017-01-31 Отчет.xls - 'Основ'!B181"/>
    <hyperlink ref="B1106" r:id="rId1572" location="'Основ'!B182" display="31/254-П УСКЗДО 2017-01-31 Отчет.xls - 'Основ'!B182"/>
    <hyperlink ref="B1107" r:id="rId1573" location="'Основ'!B183" display="31/254-П УСКЗДО 2017-01-31 Отчет.xls - 'Основ'!B183"/>
    <hyperlink ref="B983" r:id="rId1574" location="'Основ'!B184" display="31/254-П УСКЗДО 2017-01-31 Отчет.xls - 'Основ'!B184"/>
    <hyperlink ref="B87" r:id="rId1575" location="'Основ'!B185" display="31/254-П УСКЗДО 2017-01-31 Отчет.xls - 'Основ'!B185"/>
    <hyperlink ref="B1510" r:id="rId1576" location="'Основ'!B186" display="31/254-П УСКЗДО 2017-01-31 Отчет.xls - 'Основ'!B186"/>
    <hyperlink ref="B1528" r:id="rId1577" location="'Основ'!B187" display="31/254-П УСКЗДО 2017-01-31 Отчет.xls - 'Основ'!B187"/>
    <hyperlink ref="B1500" r:id="rId1578" location="'Основ'!B188" display="31/254-П УСКЗДО 2017-01-31 Отчет.xls - 'Основ'!B188"/>
    <hyperlink ref="B1014" r:id="rId1579" location="'Основ'!B189" display="31/254-П УСКЗДО 2017-01-31 Отчет.xls - 'Основ'!B189"/>
    <hyperlink ref="B59" r:id="rId1580" location="'Основ'!B190" display="31/254-П УСКЗДО 2017-01-31 Отчет.xls - 'Основ'!B190"/>
    <hyperlink ref="B1533" r:id="rId1581" location="'Основ'!B191" display="31/254-П УСКЗДО 2017-01-31 Отчет.xls - 'Основ'!B191"/>
    <hyperlink ref="B1392" r:id="rId1582" location="'Основ'!B192" display="31/254-П УСКЗДО 2017-01-31 Отчет.xls - 'Основ'!B192"/>
    <hyperlink ref="B1101" r:id="rId1583" location="'Основ'!B193" display="31/254-П УСКЗДО 2017-01-31 Отчет.xls - 'Основ'!B193"/>
    <hyperlink ref="B1102" r:id="rId1584" location="'Основ'!B194" display="31/254-П УСКЗДО 2017-01-31 Отчет.xls - 'Основ'!B194"/>
    <hyperlink ref="B871" r:id="rId1585" location="'Основ'!B195" display="31/254-П УСКЗДО 2017-01-31 Отчет.xls - 'Основ'!B195"/>
    <hyperlink ref="B117" r:id="rId1586" location="'Основ'!B196" display="31/254-П УСКЗДО 2017-01-31 Отчет.xls - 'Основ'!B196"/>
    <hyperlink ref="B1559" r:id="rId1587" location="'Основ'!B197" display="31/254-П УСКЗДО 2017-01-31 Отчет.xls - 'Основ'!B197"/>
    <hyperlink ref="B887" r:id="rId1588" location="'Основ'!B198" display="31/254-П УСКЗДО 2017-01-31 Отчет.xls - 'Основ'!B198"/>
    <hyperlink ref="B1512" r:id="rId1589" location="'Основ'!B199" display="31/254-П УСКЗДО 2017-01-31 Отчет.xls - 'Основ'!B199"/>
    <hyperlink ref="B1513" r:id="rId1590" location="'Основ'!B200" display="31/254-П УСКЗДО 2017-01-31 Отчет.xls - 'Основ'!B200"/>
    <hyperlink ref="B1543" r:id="rId1591" location="'Основ'!B201" display="31/254-П УСКЗДО 2017-01-31 Отчет.xls - 'Основ'!B201"/>
    <hyperlink ref="B1544" r:id="rId1592" location="'Основ'!B202" display="31/254-П УСКЗДО 2017-01-31 Отчет.xls - 'Основ'!B202"/>
    <hyperlink ref="B1541" r:id="rId1593" location="'Основ'!B203" display="31/254-П УСКЗДО 2017-01-31 Отчет.xls - 'Основ'!B203"/>
    <hyperlink ref="B1542" r:id="rId1594" location="'Основ'!B204" display="31/254-П УСКЗДО 2017-01-31 Отчет.xls - 'Основ'!B204"/>
    <hyperlink ref="B1598" r:id="rId1595" location="'Основ'!B205" display="31/254-П УСКЗДО 2017-01-31 Отчет.xls - 'Основ'!B205"/>
    <hyperlink ref="B121" r:id="rId1596" location="'Основ'!B206" display="31/254-П УСКЗДО 2017-01-31 Отчет.xls - 'Основ'!B206"/>
    <hyperlink ref="B928" r:id="rId1597" location="'Основ'!B207" display="31/254-П УСКЗДО 2017-01-31 Отчет.xls - 'Основ'!B207"/>
    <hyperlink ref="B1575" r:id="rId1598" location="'Основ'!B208" display="31/254-П УСКЗДО 2017-01-31 Отчет.xls - 'Основ'!B208"/>
    <hyperlink ref="B1581" r:id="rId1599" location="'Основ'!B209" display="31/254-П УСКЗДО 2017-01-31 Отчет.xls - 'Основ'!B209"/>
    <hyperlink ref="B1578" r:id="rId1600" location="'Основ'!B210" display="31/254-П УСКЗДО 2017-01-31 Отчет.xls - 'Основ'!B210"/>
    <hyperlink ref="B1577" r:id="rId1601" location="'Основ'!B211" display="31/254-П УСКЗДО 2017-01-31 Отчет.xls - 'Основ'!B211"/>
    <hyperlink ref="B1385" r:id="rId1602" location="'Основ'!B212" display="31/254-П УСКЗДО 2017-01-31 Отчет.xls - 'Основ'!B212"/>
    <hyperlink ref="B1387" r:id="rId1603" location="'Основ'!B213" display="31/254-П УСКЗДО 2017-01-31 Отчет.xls - 'Основ'!B213"/>
    <hyperlink ref="B1388" r:id="rId1604" location="'Основ'!B214" display="31/254-П УСКЗДО 2017-01-31 Отчет.xls - 'Основ'!B214"/>
    <hyperlink ref="B1526" r:id="rId1605" location="'Основ'!B215" display="31/254-П УСКЗДО 2017-01-31 Отчет.xls - 'Основ'!B215"/>
    <hyperlink ref="B1604" r:id="rId1606" location="'Основ'!B216" display="31/254-П УСКЗДО 2017-01-31 Отчет.xls - 'Основ'!B216"/>
    <hyperlink ref="B899" r:id="rId1607" location="'Основ'!B217" display="31/254-П УСКЗДО 2017-01-31 Отчет.xls - 'Основ'!B217"/>
    <hyperlink ref="B1176" r:id="rId1608" location="'Основ'!B218" display="31/254-П УСКЗДО 2017-01-31 Отчет.xls - 'Основ'!B218"/>
    <hyperlink ref="B986" r:id="rId1609" location="'Основ'!B219" display="31/254-П УСКЗДО 2017-01-31 Отчет.xls - 'Основ'!B219"/>
    <hyperlink ref="B144" r:id="rId1610" location="'Основ'!B220" display="31/254-П УСКЗДО 2017-01-31 Отчет.xls - 'Основ'!B220"/>
    <hyperlink ref="B143" r:id="rId1611" location="'Основ'!B221" display="31/254-П УСКЗДО 2017-01-31 Отчет.xls - 'Основ'!B221"/>
    <hyperlink ref="B142" r:id="rId1612" location="'Основ'!B222" display="31/254-П УСКЗДО 2017-01-31 Отчет.xls - 'Основ'!B222"/>
    <hyperlink ref="B141" r:id="rId1613" location="'Основ'!B223" display="31/254-П УСКЗДО 2017-01-31 Отчет.xls - 'Основ'!B223"/>
    <hyperlink ref="B918" r:id="rId1614" location="'Основ'!B224" display="31/254-П УСКЗДО 2017-01-31 Отчет.xls - 'Основ'!B224"/>
    <hyperlink ref="B1043" r:id="rId1615" location="'Основ'!B225" display="31/254-П УСКЗДО 2017-01-31 Отчет.xls - 'Основ'!B225"/>
    <hyperlink ref="B81" r:id="rId1616" location="'Основ'!B226" display="31/254-П УСКЗДО 2017-01-31 Отчет.xls - 'Основ'!B226"/>
    <hyperlink ref="B1611" r:id="rId1617" location="'Основ'!B227" display="31/254-П УСКЗДО 2017-01-31 Отчет.xls - 'Основ'!B227"/>
    <hyperlink ref="B80" r:id="rId1618" location="'Основ'!B228" display="31/254-П УСКЗДО 2017-01-31 Отчет.xls - 'Основ'!B228"/>
    <hyperlink ref="B154" r:id="rId1619" location="'Основ'!B229" display="31/254-П УСКЗДО 2017-01-31 Отчет.xls - 'Основ'!B229"/>
    <hyperlink ref="B155" r:id="rId1620" location="'Основ'!B230" display="31/254-П УСКЗДО 2017-01-31 Отчет.xls - 'Основ'!B230"/>
    <hyperlink ref="B156" r:id="rId1621" location="'Основ'!B231" display="31/254-П УСКЗДО 2017-01-31 Отчет.xls - 'Основ'!B231"/>
    <hyperlink ref="B159" r:id="rId1622" location="'Основ'!B232" display="31/254-П УСКЗДО 2017-01-31 Отчет.xls - 'Основ'!B232"/>
    <hyperlink ref="B157" r:id="rId1623" location="'Основ'!B233" display="31/254-П УСКЗДО 2017-01-31 Отчет.xls - 'Основ'!B233"/>
    <hyperlink ref="B158" r:id="rId1624" location="'Основ'!B234" display="31/254-П УСКЗДО 2017-01-31 Отчет.xls - 'Основ'!B234"/>
    <hyperlink ref="B160" r:id="rId1625" location="'Основ'!B235" display="31/254-П УСКЗДО 2017-01-31 Отчет.xls - 'Основ'!B235"/>
    <hyperlink ref="B1217" r:id="rId1626" location="'Основ'!B236" display="31/254-П УСКЗДО 2017-01-31 Отчет.xls - 'Основ'!B236"/>
    <hyperlink ref="B1218" r:id="rId1627" location="'Основ'!B237" display="31/254-П УСКЗДО 2017-01-31 Отчет.xls - 'Основ'!B237"/>
    <hyperlink ref="B1425" r:id="rId1628" location="'Основ'!B238" display="31/254-П УСКЗДО 2017-01-31 Отчет.xls - 'Основ'!B238"/>
    <hyperlink ref="B1426" r:id="rId1629" location="'Основ'!B239" display="31/254-П УСКЗДО 2017-01-31 Отчет.xls - 'Основ'!B239"/>
    <hyperlink ref="B1427" r:id="rId1630" location="'Основ'!B240" display="31/254-П УСКЗДО 2017-01-31 Отчет.xls - 'Основ'!B240"/>
    <hyperlink ref="B1084" r:id="rId1631" location="'Основ'!B241" display="31/254-П УСКЗДО 2017-01-31 Отчет.xls - 'Основ'!B241"/>
    <hyperlink ref="B1219" r:id="rId1632" location="'Основ'!B242" display="31/254-П УСКЗДО 2017-01-31 Отчет.xls - 'Основ'!B242"/>
    <hyperlink ref="B1531" r:id="rId1633" location="'Основ'!B243" display="31/254-П УСКЗДО 2017-01-31 Отчет.xls - 'Основ'!B243"/>
    <hyperlink ref="B1501" r:id="rId1634" location="'Основ'!B244" display="31/254-П УСКЗДО 2017-01-31 Отчет.xls - 'Основ'!B244"/>
    <hyperlink ref="B1617" r:id="rId1635" location="'Основ'!B245" display="31/254-П УСКЗДО 2017-01-31 Отчет.xls - 'Основ'!B245"/>
    <hyperlink ref="B1326" r:id="rId1636" location="'Основ'!B246" display="31/254-П УСКЗДО 2017-01-31 Отчет.xls - 'Основ'!B246"/>
    <hyperlink ref="B1327" r:id="rId1637" location="'Основ'!B247" display="31/254-П УСКЗДО 2017-01-31 Отчет.xls - 'Основ'!B247"/>
    <hyperlink ref="B1576" r:id="rId1638" location="'Основ'!B248" display="31/254-П УСКЗДО 2017-01-31 Отчет.xls - 'Основ'!B248"/>
    <hyperlink ref="B1580" r:id="rId1639" location="'Основ'!B249" display="31/254-П УСКЗДО 2017-01-31 Отчет.xls - 'Основ'!B249"/>
    <hyperlink ref="B1502" r:id="rId1640" location="'Основ'!B250" display="31/254-П УСКЗДО 2017-01-31 Отчет.xls - 'Основ'!B250"/>
    <hyperlink ref="B1527" r:id="rId1641" location="'Основ'!B251" display="31/254-П УСКЗДО 2017-01-31 Отчет.xls - 'Основ'!B251"/>
    <hyperlink ref="B1634" r:id="rId1642" location="'Основ'!B252" display="31/254-П УСКЗДО 2017-01-31 Отчет.xls - 'Основ'!B252"/>
    <hyperlink ref="B850" r:id="rId1643" location="'Основ'!B253" display="31/254-П УСКЗДО 2017-01-31 Отчет.xls - 'Основ'!B253"/>
    <hyperlink ref="B1092" r:id="rId1644" location="'Основ'!B254" display="31/254-П УСКЗДО 2017-01-31 Отчет.xls - 'Основ'!B254"/>
    <hyperlink ref="B851" r:id="rId1645" location="'Основ'!B255" display="31/254-П УСКЗДО 2017-01-31 Отчет.xls - 'Основ'!B255"/>
    <hyperlink ref="B1317" r:id="rId1646" location="'Основ'!B256" display="31/254-П УСКЗДО 2017-01-31 Отчет.xls - 'Основ'!B256"/>
    <hyperlink ref="B1619" r:id="rId1647" location="'Основ'!B257" display="31/254-П УСКЗДО 2017-01-31 Отчет.xls - 'Основ'!B257"/>
    <hyperlink ref="B974" r:id="rId1648" location="'Основ'!B258" display="31/254-П УСКЗДО 2017-01-31 Отчет.xls - 'Основ'!B258"/>
    <hyperlink ref="B122" r:id="rId1649" location="'Основ'!B259" display="31/254-П УСКЗДО 2017-01-31 Отчет.xls - 'Основ'!B259"/>
    <hyperlink ref="B123" r:id="rId1650" location="'Основ'!B260" display="31/254-П УСКЗДО 2017-01-31 Отчет.xls - 'Основ'!B260"/>
    <hyperlink ref="B973" r:id="rId1651" location="'Основ'!B261" display="31/254-П УСКЗДО 2017-01-31 Отчет.xls - 'Основ'!B261"/>
    <hyperlink ref="B119" r:id="rId1652" location="'Основ'!B262" display="31/254-П УСКЗДО 2017-01-31 Отчет.xls - 'Основ'!B262"/>
    <hyperlink ref="B1225" r:id="rId1653" location="'Основ'!B263" display="31/254-П УСКЗДО 2017-01-31 Отчет.xls - 'Основ'!B263"/>
    <hyperlink ref="B938" r:id="rId1654" location="'Основ'!B264" display="31/254-П УСКЗДО 2017-01-31 Отчет.xls - 'Основ'!B264"/>
    <hyperlink ref="B1707" r:id="rId1655" location="'Основ'!B265" display="31/254-П УСКЗДО 2017-01-31 Отчет.xls - 'Основ'!B265"/>
    <hyperlink ref="B1064" r:id="rId1656" location="'Основ'!B266" display="31/254-П УСКЗДО 2017-01-31 Отчет.xls - 'Основ'!B266"/>
    <hyperlink ref="B1065" r:id="rId1657" location="'Основ'!B267" display="31/254-П УСКЗДО 2017-01-31 Отчет.xls - 'Основ'!B267"/>
    <hyperlink ref="B1498" r:id="rId1658" location="'Основ'!B268" display="31/254-П УСКЗДО 2017-01-31 Отчет.xls - 'Основ'!B268"/>
    <hyperlink ref="B1497" r:id="rId1659" location="'Основ'!B269" display="31/254-П УСКЗДО 2017-01-31 Отчет.xls - 'Основ'!B269"/>
    <hyperlink ref="B125" r:id="rId1660" location="'Основ'!B270" display="31/254-П УСКЗДО 2017-01-31 Отчет.xls - 'Основ'!B270"/>
    <hyperlink ref="B1698" r:id="rId1661" location="'Основ'!B271" display="31/254-П УСКЗДО 2017-01-31 Отчет.xls - 'Основ'!B271"/>
    <hyperlink ref="B862" r:id="rId1662" location="'Основ'!B272" display="31/254-П УСКЗДО 2017-01-31 Отчет.xls - 'Основ'!B272"/>
    <hyperlink ref="B1829" r:id="rId1663" location="'Основ'!B273" display="31/254-П УСКЗДО 2017-01-31 Отчет.xls - 'Основ'!B273"/>
    <hyperlink ref="B1600" r:id="rId1664" location="'Основ'!B274" display="31/254-П УСКЗДО 2017-01-31 Отчет.xls - 'Основ'!B274"/>
    <hyperlink ref="B1701" r:id="rId1665" location="'Основ'!B275" display="31/254-П УСКЗДО 2017-01-31 Отчет.xls - 'Основ'!B275"/>
    <hyperlink ref="B1612" r:id="rId1666" location="'Основ'!B276" display="31/254-П УСКЗДО 2017-01-31 Отчет.xls - 'Основ'!B276"/>
    <hyperlink ref="B900" r:id="rId1667" location="'Основ'!B277" display="31/254-П УСКЗДО 2017-01-31 Отчет.xls - 'Основ'!B277"/>
    <hyperlink ref="B82" r:id="rId1668" location="'Основ'!B278" display="31/254-П УСКЗДО 2017-01-31 Отчет.xls - 'Основ'!B278"/>
    <hyperlink ref="B1819" r:id="rId1669" location="'Основ'!B279" display="31/254-П УСКЗДО 2017-01-31 Отчет.xls - 'Основ'!B279"/>
    <hyperlink ref="B1085" r:id="rId1670" location="'Основ'!B280" display="31/254-П УСКЗДО 2017-01-31 Отчет.xls - 'Основ'!B280"/>
    <hyperlink ref="B975" r:id="rId1671" location="'Основ'!B281" display="31/254-П УСКЗДО 2017-01-31 Отчет.xls - 'Основ'!B281"/>
    <hyperlink ref="B127" r:id="rId1672" location="'Основ'!B282" display="31/254-П УСКЗДО 2017-01-31 Отчет.xls - 'Основ'!B282"/>
    <hyperlink ref="B901" r:id="rId1673" location="'Основ'!B283" display="31/254-П УСКЗДО 2017-01-31 Отчет.xls - 'Основ'!B283"/>
    <hyperlink ref="B902" r:id="rId1674" location="'Основ'!B284" display="31/254-П УСКЗДО 2017-01-31 Отчет.xls - 'Основ'!B284"/>
    <hyperlink ref="B1055" r:id="rId1675" location="'Основ'!B285" display="31/254-П УСКЗДО 2017-01-31 Отчет.xls - 'Основ'!B285"/>
    <hyperlink ref="B145" r:id="rId1676" location="'Основ'!B286" display="31/254-П УСКЗДО 2017-01-31 Отчет.xls - 'Основ'!B286"/>
    <hyperlink ref="B146" r:id="rId1677" location="'Основ'!B287" display="31/254-П УСКЗДО 2017-01-31 Отчет.xls - 'Основ'!B287"/>
    <hyperlink ref="B147" r:id="rId1678" location="'Основ'!B288" display="31/254-П УСКЗДО 2017-01-31 Отчет.xls - 'Основ'!B288"/>
    <hyperlink ref="B1700" r:id="rId1679" location="'Основ'!B289" display="31/254-П УСКЗДО 2017-01-31 Отчет.xls - 'Основ'!B289"/>
    <hyperlink ref="B1917" r:id="rId1680" location="'Основ'!B290" display="31/254-П УСКЗДО 2017-01-31 Отчет.xls - 'Основ'!B290"/>
    <hyperlink ref="B1699" r:id="rId1681" location="'Основ'!B291" display="31/254-П УСКЗДО 2017-01-31 Отчет.xls - 'Основ'!B291"/>
    <hyperlink ref="B1198" r:id="rId1682" location="'Основ'!B292" display="31/254-П УСКЗДО 2017-01-31 Отчет.xls - 'Основ'!B292"/>
    <hyperlink ref="B939" r:id="rId1683" location="'Основ'!B293" display="31/254-П УСКЗДО 2017-01-31 Отчет.xls - 'Основ'!B293"/>
    <hyperlink ref="B940" r:id="rId1684" location="'Основ'!B294" display="31/254-П УСКЗДО 2017-01-31 Отчет.xls - 'Основ'!B294"/>
    <hyperlink ref="B1883" r:id="rId1685" location="'Основ'!B295" display="31/254-П УСКЗДО 2017-01-31 Отчет.xls - 'Основ'!B295"/>
    <hyperlink ref="B734" r:id="rId1686" location="'Основ'!B296" display="31/254-П УСКЗДО 2017-01-31 Отчет.xls - 'Основ'!B296"/>
    <hyperlink ref="B1913" r:id="rId1687" location="'Основ'!B297" display="31/254-П УСКЗДО 2017-01-31 Отчет.xls - 'Основ'!B297"/>
    <hyperlink ref="B1193" r:id="rId1688" location="'Основ'!B298" display="31/254-П УСКЗДО 2017-01-31 Отчет.xls - 'Основ'!B298"/>
    <hyperlink ref="B1060" r:id="rId1689" location="'Основ'!B299" display="31/254-П УСКЗДО 2017-01-31 Отчет.xls - 'Основ'!B299"/>
    <hyperlink ref="B1171" r:id="rId1690" location="'Основ'!B300" display="31/254-П УСКЗДО 2017-01-31 Отчет.xls - 'Основ'!B300"/>
    <hyperlink ref="B982" r:id="rId1691" location="'Основ'!B301" display="31/254-П УСКЗДО 2017-01-31 Отчет.xls - 'Основ'!B301"/>
    <hyperlink ref="B1172" r:id="rId1692" location="'Основ'!B302" display="31/254-П УСКЗДО 2017-01-31 Отчет.xls - 'Основ'!B302"/>
    <hyperlink ref="B1136" r:id="rId1693" location="'Основ'!B303" display="31/254-П УСКЗДО 2017-01-31 Отчет.xls - 'Основ'!B303"/>
    <hyperlink ref="B118" r:id="rId1694" location="'Основ'!B304" display="31/254-П УСКЗДО 2017-01-31 Отчет.xls - 'Основ'!B304"/>
    <hyperlink ref="B244" r:id="rId1695" location="'Основ'!B305" display="31/254-П УСКЗДО 2017-01-31 Отчет.xls - 'Основ'!B305"/>
    <hyperlink ref="B1592" r:id="rId1696" location="'Основ'!B306" display="31/254-П УСКЗДО 2017-01-31 Отчет.xls - 'Основ'!B306"/>
    <hyperlink ref="B246" r:id="rId1697" location="'Основ'!B307" display="31/254-П УСКЗДО 2017-01-31 Отчет.xls - 'Основ'!B307"/>
    <hyperlink ref="B245" r:id="rId1698" location="'Основ'!B308" display="31/254-П УСКЗДО 2017-01-31 Отчет.xls - 'Основ'!B308"/>
    <hyperlink ref="B1560" r:id="rId1699" location="'Основ'!B309" display="31/254-П УСКЗДО 2017-01-31 Отчет.xls - 'Основ'!B309"/>
    <hyperlink ref="B1499" r:id="rId1700" location="'Основ'!B310" display="31/254-П УСКЗДО 2017-01-31 Отчет.xls - 'Основ'!B310"/>
    <hyperlink ref="B1930" r:id="rId1701" location="'Основ'!B311" display="31/254-П УСКЗДО 2017-01-31 Отчет.xls - 'Основ'!B311"/>
    <hyperlink ref="B124" r:id="rId1702" location="'Основ'!B312" display="31/254-П УСКЗДО 2017-01-31 Отчет.xls - 'Основ'!B312"/>
    <hyperlink ref="B497" r:id="rId1703" location="'Основ'!B313" display="31/254-П УСКЗДО 2017-01-31 Отчет.xls - 'Основ'!B313"/>
    <hyperlink ref="B1419" r:id="rId1704" location="'Основ'!B314" display="31/254-П УСКЗДО 2017-01-31 Отчет.xls - 'Основ'!B314"/>
    <hyperlink ref="B1420" r:id="rId1705" location="'Основ'!B315" display="31/254-П УСКЗДО 2017-01-31 Отчет.xls - 'Основ'!B315"/>
    <hyperlink ref="B746" r:id="rId1706" location="'Основ'!B316" display="31/254-П УСКЗДО 2017-01-31 Отчет.xls - 'Основ'!B316"/>
    <hyperlink ref="B1769" r:id="rId1707" location="'Основ'!B317" display="31/254-П УСКЗДО 2017-01-31 Отчет.xls - 'Основ'!B317"/>
    <hyperlink ref="B936" r:id="rId1708" location="'Основ'!B318" display="31/254-П УСКЗДО 2017-01-31 Отчет.xls - 'Основ'!B318"/>
    <hyperlink ref="B747" r:id="rId1709" location="'Основ'!B319" display="31/254-П УСКЗДО 2017-01-31 Отчет.xls - 'Основ'!B319"/>
    <hyperlink ref="B83" r:id="rId1710" location="'Основ'!B320" display="31/254-П УСКЗДО 2017-01-31 Отчет.xls - 'Основ'!B320"/>
    <hyperlink ref="B1428" r:id="rId1711" location="'Основ'!B321" display="31/254-П УСКЗДО 2017-01-31 Отчет.xls - 'Основ'!B321"/>
    <hyperlink ref="B85" r:id="rId1712" location="'Основ'!B322" display="31/254-П УСКЗДО 2017-01-31 Отчет.xls - 'Основ'!B322"/>
    <hyperlink ref="B86" r:id="rId1713" location="'Основ'!B323" display="31/254-П УСКЗДО 2017-01-31 Отчет.xls - 'Основ'!B323"/>
    <hyperlink ref="B84" r:id="rId1714" location="'Основ'!B324" display="31/254-П УСКЗДО 2017-01-31 Отчет.xls - 'Основ'!B324"/>
    <hyperlink ref="B1168" r:id="rId1715" location="'Основ'!B325" display="31/254-П УСКЗДО 2017-01-31 Отчет.xls - 'Основ'!B325"/>
    <hyperlink ref="B1601" r:id="rId1716" location="'Основ'!B326" display="31/254-П УСКЗДО 2017-01-31 Отчет.xls - 'Основ'!B326"/>
    <hyperlink ref="B502" r:id="rId1717" location="'Основ'!B327" display="31/254-П УСКЗДО 2017-01-31 Отчет.xls - 'Основ'!B327"/>
    <hyperlink ref="B504" r:id="rId1718" location="'Основ'!B328" display="31/254-П УСКЗДО 2017-01-31 Отчет.xls - 'Основ'!B328"/>
    <hyperlink ref="B503" r:id="rId1719" location="'Основ'!B329" display="31/254-П УСКЗДО 2017-01-31 Отчет.xls - 'Основ'!B329"/>
    <hyperlink ref="B852" r:id="rId1720" location="'Основ'!B330" display="31/254-П УСКЗДО 2017-01-31 Отчет.xls - 'Основ'!B330"/>
    <hyperlink ref="B853" r:id="rId1721" location="'Основ'!B331" display="31/254-П УСКЗДО 2017-01-31 Отчет.xls - 'Основ'!B331"/>
    <hyperlink ref="B854" r:id="rId1722" location="'Основ'!B332" display="31/254-П УСКЗДО 2017-01-31 Отчет.xls - 'Основ'!B332"/>
    <hyperlink ref="B855" r:id="rId1723" location="'Основ'!B333" display="31/254-П УСКЗДО 2017-01-31 Отчет.xls - 'Основ'!B333"/>
    <hyperlink ref="B64" r:id="rId1724" location="'Основ'!B334" display="31/254-П УСКЗДО 2017-01-31 Отчет.xls - 'Основ'!B334"/>
    <hyperlink ref="B1044" r:id="rId1725" location="'Основ'!B335" display="31/254-П УСКЗДО 2017-01-31 Отчет.xls - 'Основ'!B335"/>
    <hyperlink ref="B1602" r:id="rId1726" location="'Основ'!B336" display="31/254-П УСКЗДО 2017-01-31 Отчет.xls - 'Основ'!B336"/>
    <hyperlink ref="B1507" r:id="rId1727" location="'Основ'!B337" display="31/254-П УСКЗДО 2017-01-31 Отчет.xls - 'Основ'!B337"/>
    <hyperlink ref="B1879" r:id="rId1728" location="'Основ'!B338" display="31/254-П УСКЗДО 2017-01-31 Отчет.xls - 'Основ'!B338"/>
    <hyperlink ref="B1284" r:id="rId1729" location="'Основ'!B339" display="31/254-П УСКЗДО 2017-01-31 Отчет.xls - 'Основ'!B339"/>
    <hyperlink ref="B1125" r:id="rId1730" location="'Основ'!B340" display="31/254-П УСКЗДО 2017-01-31 Отчет.xls - 'Основ'!B340"/>
    <hyperlink ref="B976" r:id="rId1731" location="'Основ'!B341" display="31/254-П УСКЗДО 2017-01-31 Отчет.xls - 'Основ'!B341"/>
    <hyperlink ref="B977" r:id="rId1732" location="'Основ'!B342" display="31/254-П УСКЗДО 2017-01-31 Отчет.xls - 'Основ'!B342"/>
    <hyperlink ref="B1267" r:id="rId1733" location="'Основ'!B343" display="31/254-П УСКЗДО 2017-01-31 Отчет.xls - 'Основ'!B343"/>
    <hyperlink ref="B856" r:id="rId1734" location="'Основ'!B344" display="31/254-П УСКЗДО 2017-01-31 Отчет.xls - 'Основ'!B344"/>
    <hyperlink ref="B1006" r:id="rId1735" location="'Основ'!B345" display="31/254-П УСКЗДО 2017-01-31 Отчет.xls - 'Основ'!B345"/>
    <hyperlink ref="B965" r:id="rId1736" location="'Основ'!B346" display="31/254-П УСКЗДО 2017-01-31 Отчет.xls - 'Основ'!B346"/>
    <hyperlink ref="B1361" r:id="rId1737" location="'Основ'!B347" display="31/254-П УСКЗДО 2017-01-31 Отчет.xls - 'Основ'!B347"/>
    <hyperlink ref="B1362" r:id="rId1738" location="'Основ'!B348" display="31/254-П УСКЗДО 2017-01-31 Отчет.xls - 'Основ'!B348"/>
    <hyperlink ref="B1300" r:id="rId1739" location="'Основ'!B349" display="31/254-П УСКЗДО 2017-01-31 Отчет.xls - 'Основ'!B349"/>
    <hyperlink ref="B1301" r:id="rId1740" location="'Основ'!B350" display="31/254-П УСКЗДО 2017-01-31 Отчет.xls - 'Основ'!B350"/>
    <hyperlink ref="B1244" r:id="rId1741" location="'Основ'!B351" display="31/254-П УСКЗДО 2017-01-31 Отчет.xls - 'Основ'!B351"/>
    <hyperlink ref="B1245" r:id="rId1742" location="'Основ'!B352" display="31/254-П УСКЗДО 2017-01-31 Отчет.xls - 'Основ'!B352"/>
    <hyperlink ref="B1242" r:id="rId1743" location="'Основ'!B353" display="31/254-П УСКЗДО 2017-01-31 Отчет.xls - 'Основ'!B353"/>
    <hyperlink ref="B1243" r:id="rId1744" location="'Основ'!B354" display="31/254-П УСКЗДО 2017-01-31 Отчет.xls - 'Основ'!B354"/>
    <hyperlink ref="B988" r:id="rId1745" location="'Основ'!B355" display="31/254-П УСКЗДО 2017-01-31 Отчет.xls - 'Основ'!B355"/>
    <hyperlink ref="B989" r:id="rId1746" location="'Основ'!B356" display="31/254-П УСКЗДО 2017-01-31 Отчет.xls - 'Основ'!B356"/>
    <hyperlink ref="B1189" r:id="rId1747" location="'Основ'!B357" display="31/254-П УСКЗДО 2017-01-31 Отчет.xls - 'Основ'!B357"/>
    <hyperlink ref="B132" r:id="rId1748" location="'Основ'!B358" display="31/254-П УСКЗДО 2017-01-31 Отчет.xls - 'Основ'!B358"/>
    <hyperlink ref="B133" r:id="rId1749" location="'Основ'!B359" display="31/254-П УСКЗДО 2017-01-31 Отчет.xls - 'Основ'!B359"/>
    <hyperlink ref="B1440" r:id="rId1750" location="'Основ'!B360" display="31/254-П УСКЗДО 2017-01-31 Отчет.xls - 'Основ'!B360"/>
    <hyperlink ref="B1438" r:id="rId1751" location="'Основ'!B361" display="31/254-П УСКЗДО 2017-01-31 Отчет.xls - 'Основ'!B361"/>
    <hyperlink ref="B876" r:id="rId1752" location="'Основ'!B362" display="31/254-П УСКЗДО 2017-01-31 Отчет.xls - 'Основ'!B362"/>
    <hyperlink ref="B877" r:id="rId1753" location="'Основ'!B363" display="31/254-П УСКЗДО 2017-01-31 Отчет.xls - 'Основ'!B363"/>
    <hyperlink ref="B1202" r:id="rId1754" location="'Основ'!B364" display="31/254-П УСКЗДО 2017-01-31 Отчет.xls - 'Основ'!B364"/>
    <hyperlink ref="B1047" r:id="rId1755" location="'Основ'!B365" display="31/254-П УСКЗДО 2017-01-31 Отчет.xls - 'Основ'!B365"/>
    <hyperlink ref="B1048" r:id="rId1756" location="'Основ'!B366" display="31/254-П УСКЗДО 2017-01-31 Отчет.xls - 'Основ'!B366"/>
    <hyperlink ref="B744" r:id="rId1757" location="'Основ'!B367" display="31/254-П УСКЗДО 2017-01-31 Отчет.xls - 'Основ'!B367"/>
    <hyperlink ref="B1399" r:id="rId1758" location="'Основ'!B368" display="31/254-П УСКЗДО 2017-01-31 Отчет.xls - 'Основ'!B368"/>
    <hyperlink ref="B1395" r:id="rId1759" location="'Основ'!B369" display="31/254-П УСКЗДО 2017-01-31 Отчет.xls - 'Основ'!B369"/>
    <hyperlink ref="B1338" r:id="rId1760" location="'Основ'!B370" display="31/254-П УСКЗДО 2017-01-31 Отчет.xls - 'Основ'!B370"/>
    <hyperlink ref="B1299" r:id="rId1761" location="'Основ'!B371" display="31/254-П УСКЗДО 2017-01-31 Отчет.xls - 'Основ'!B371"/>
    <hyperlink ref="B1236" r:id="rId1762" location="'Основ'!B372" display="31/254-П УСКЗДО 2017-01-31 Отчет.xls - 'Основ'!B372"/>
    <hyperlink ref="B1237" r:id="rId1763" location="'Основ'!B373" display="31/254-П УСКЗДО 2017-01-31 Отчет.xls - 'Основ'!B373"/>
    <hyperlink ref="B1238" r:id="rId1764" location="'Основ'!B374" display="31/254-П УСКЗДО 2017-01-31 Отчет.xls - 'Основ'!B374"/>
    <hyperlink ref="B1239" r:id="rId1765" location="'Основ'!B375" display="31/254-П УСКЗДО 2017-01-31 Отчет.xls - 'Основ'!B375"/>
    <hyperlink ref="B1240" r:id="rId1766" location="'Основ'!B376" display="31/254-П УСКЗДО 2017-01-31 Отчет.xls - 'Основ'!B376"/>
    <hyperlink ref="B1241" r:id="rId1767" location="'Основ'!B377" display="31/254-П УСКЗДО 2017-01-31 Отчет.xls - 'Основ'!B377"/>
    <hyperlink ref="B115" r:id="rId1768" location="'Основ'!B378" display="31/254-П УСКЗДО 2017-01-31 Отчет.xls - 'Основ'!B378"/>
    <hyperlink ref="B1199" r:id="rId1769" location="'Основ'!B379" display="31/254-П УСКЗДО 2017-01-31 Отчет.xls - 'Основ'!B379"/>
    <hyperlink ref="B1185" r:id="rId1770" location="'Основ'!B380" display="31/254-П УСКЗДО 2017-01-31 Отчет.xls - 'Основ'!B380"/>
    <hyperlink ref="B1186" r:id="rId1771" location="'Основ'!B381" display="31/254-П УСКЗДО 2017-01-31 Отчет.xls - 'Основ'!B381"/>
    <hyperlink ref="B1187" r:id="rId1772" location="'Основ'!B382" display="31/254-П УСКЗДО 2017-01-31 Отчет.xls - 'Основ'!B382"/>
    <hyperlink ref="B1188" r:id="rId1773" location="'Основ'!B383" display="31/254-П УСКЗДО 2017-01-31 Отчет.xls - 'Основ'!B383"/>
    <hyperlink ref="B1072" r:id="rId1774" location="'Основ'!B384" display="31/254-П УСКЗДО 2017-01-31 Отчет.xls - 'Основ'!B384"/>
    <hyperlink ref="B1211" r:id="rId1775" location="'Основ'!B385" display="31/254-П УСКЗДО 2017-01-31 Отчет.xls - 'Основ'!B385"/>
    <hyperlink ref="B859" r:id="rId1776" location="'Основ'!B386" display="31/254-П УСКЗДО 2017-01-31 Отчет.xls - 'Основ'!B386"/>
    <hyperlink ref="B1023" r:id="rId1777" location="'Основ'!B387" display="31/254-П УСКЗДО 2017-01-31 Отчет.xls - 'Основ'!B387"/>
    <hyperlink ref="B1190" r:id="rId1778" location="'Основ'!B388" display="31/254-П УСКЗДО 2017-01-31 Отчет.xls - 'Основ'!B388"/>
    <hyperlink ref="B1905" r:id="rId1779" location="'Основ'!B389" display="31/254-П УСКЗДО 2017-01-31 Отчет.xls - 'Основ'!B389"/>
    <hyperlink ref="B941" r:id="rId1780" location="'Основ'!B390" display="31/254-П УСКЗДО 2017-01-31 Отчет.xls - 'Основ'!B390"/>
    <hyperlink ref="B781" r:id="rId1781" location="'Основ'!B391" display="31/254-П УСКЗДО 2017-01-31 Отчет.xls - 'Основ'!B391"/>
    <hyperlink ref="B1955" r:id="rId1782" location="'Основ'!B392" display="31/254-П УСКЗДО 2017-01-31 Отчет.xls - 'Основ'!B392"/>
    <hyperlink ref="B1956" r:id="rId1783" location="'Основ'!B393" display="31/254-П УСКЗДО 2017-01-31 Отчет.xls - 'Основ'!B393"/>
    <hyperlink ref="B1973" r:id="rId1784" location="'Основ'!B394" display="31/254-П УСКЗДО 2017-01-31 Отчет.xls - 'Основ'!B394"/>
    <hyperlink ref="B109" r:id="rId1785" location="'Основ'!B395" display="31/254-П УСКЗДО 2017-01-31 Отчет.xls - 'Основ'!B395"/>
    <hyperlink ref="B110" r:id="rId1786" location="'Основ'!B396" display="31/254-П УСКЗДО 2017-01-31 Отчет.xls - 'Основ'!B396"/>
    <hyperlink ref="B1059" r:id="rId1787" location="'Основ'!B397" display="31/254-П УСКЗДО 2017-01-31 Отчет.xls - 'Основ'!B397"/>
    <hyperlink ref="B1726" r:id="rId1788" location="'Основ'!B398" display="31/254-П УСКЗДО 2017-01-31 Отчет.xls - 'Основ'!B398"/>
    <hyperlink ref="B1725" r:id="rId1789" location="'Основ'!B399" display="31/254-П УСКЗДО 2017-01-31 Отчет.xls - 'Основ'!B399"/>
    <hyperlink ref="B273" r:id="rId1790" location="'Основ'!B400" display="31/254-П УСКЗДО 2017-01-31 Отчет.xls - 'Основ'!B400"/>
    <hyperlink ref="B274" r:id="rId1791" location="'Основ'!B401" display="31/254-П УСКЗДО 2017-01-31 Отчет.xls - 'Основ'!B401"/>
    <hyperlink ref="B1630" r:id="rId1792" location="'Основ'!B402" display="31/254-П УСКЗДО 2017-01-31 Отчет.xls - 'Основ'!B402"/>
    <hyperlink ref="B1631" r:id="rId1793" location="'Основ'!B403" display="31/254-П УСКЗДО 2017-01-31 Отчет.xls - 'Основ'!B403"/>
    <hyperlink ref="B1673" r:id="rId1794" location="'Основ'!B404" display="31/254-П УСКЗДО 2017-01-31 Отчет.xls - 'Основ'!B404"/>
    <hyperlink ref="B1212" r:id="rId1795" location="'Основ'!B405" display="31/254-П УСКЗДО 2017-01-31 Отчет.xls - 'Основ'!B405"/>
    <hyperlink ref="B73" r:id="rId1796" location="'Основ'!B406" display="31/254-П УСКЗДО 2017-01-31 Отчет.xls - 'Основ'!B406"/>
    <hyperlink ref="B74" r:id="rId1797" location="'Основ'!B407" display="31/254-П УСКЗДО 2017-01-31 Отчет.xls - 'Основ'!B407"/>
    <hyperlink ref="B75" r:id="rId1798" location="'Основ'!B408" display="31/254-П УСКЗДО 2017-01-31 Отчет.xls - 'Основ'!B408"/>
    <hyperlink ref="B76" r:id="rId1799" location="'Основ'!B409" display="31/254-П УСКЗДО 2017-01-31 Отчет.xls - 'Основ'!B409"/>
    <hyperlink ref="B77" r:id="rId1800" location="'Основ'!B410" display="31/254-П УСКЗДО 2017-01-31 Отчет.xls - 'Основ'!B410"/>
    <hyperlink ref="B78" r:id="rId1801" location="'Основ'!B411" display="31/254-П УСКЗДО 2017-01-31 Отчет.xls - 'Основ'!B411"/>
    <hyperlink ref="B860" r:id="rId1802" location="'Основ'!B412" display="31/254-П УСКЗДО 2017-01-31 Отчет.xls - 'Основ'!B412"/>
    <hyperlink ref="B861" r:id="rId1803" location="'Основ'!B413" display="31/254-П УСКЗДО 2017-01-31 Отчет.xls - 'Основ'!B413"/>
    <hyperlink ref="B750" r:id="rId1804" location="'Основ'!B414" display="31/254-П УСКЗДО 2017-01-31 Отчет.xls - 'Основ'!B414"/>
    <hyperlink ref="B1011" r:id="rId1805" location="'Основ'!B415" display="31/254-П УСКЗДО 2017-01-31 Отчет.xls - 'Основ'!B415"/>
    <hyperlink ref="B1811" r:id="rId1806" location="'Основ'!B416" display="31/254-П УСКЗДО 2017-01-31 Отчет.xls - 'Основ'!B416"/>
    <hyperlink ref="B1869" r:id="rId1807" location="'Основ'!B417" display="31/254-П УСКЗДО 2017-01-31 Отчет.xls - 'Основ'!B417"/>
    <hyperlink ref="B1012" r:id="rId1808" location="'Основ'!B418" display="31/254-П УСКЗДО 2017-01-31 Отчет.xls - 'Основ'!B418"/>
    <hyperlink ref="B1342" r:id="rId1809" location="'Основ'!B419" display="31/254-П УСКЗДО 2017-01-31 Отчет.xls - 'Основ'!B419"/>
    <hyperlink ref="B1396" r:id="rId1810" location="'Основ'!B420" display="31/254-П УСКЗДО 2017-01-31 Отчет.xls - 'Основ'!B420"/>
    <hyperlink ref="B1397" r:id="rId1811" location="'Основ'!B421" display="31/254-П УСКЗДО 2017-01-31 Отчет.xls - 'Основ'!B421"/>
    <hyperlink ref="B1398" r:id="rId1812" location="'Основ'!B422" display="31/254-П УСКЗДО 2017-01-31 Отчет.xls - 'Основ'!B422"/>
    <hyperlink ref="B1032" r:id="rId1813" location="'Основ'!B423" display="31/254-П УСКЗДО 2017-01-31 Отчет.xls - 'Основ'!B423"/>
    <hyperlink ref="B1033" r:id="rId1814" location="'Основ'!B424" display="31/254-П УСКЗДО 2017-01-31 Отчет.xls - 'Основ'!B424"/>
    <hyperlink ref="B1035" r:id="rId1815" location="'Основ'!B425" display="31/254-П УСКЗДО 2017-01-31 Отчет.xls - 'Основ'!B425"/>
    <hyperlink ref="B1034" r:id="rId1816" location="'Основ'!B426" display="31/254-П УСКЗДО 2017-01-31 Отчет.xls - 'Основ'!B426"/>
    <hyperlink ref="B114" r:id="rId1817" location="'Основ'!B427" display="31/254-П УСКЗДО 2017-01-31 Отчет.xls - 'Основ'!B427"/>
    <hyperlink ref="B1628" r:id="rId1818" location="'Основ'!B428" display="31/254-П УСКЗДО 2017-01-31 Отчет.xls - 'Основ'!B428"/>
    <hyperlink ref="B1629" r:id="rId1819" location="'Основ'!B429" display="31/254-П УСКЗДО 2017-01-31 Отчет.xls - 'Основ'!B429"/>
    <hyperlink ref="B770" r:id="rId1820" location="'Основ'!B430" display="31/254-П УСКЗДО 2017-01-31 Отчет.xls - 'Основ'!B430"/>
    <hyperlink ref="B512" r:id="rId1821" location="'Основ'!B431" display="31/254-П УСКЗДО 2017-01-31 Отчет.xls - 'Основ'!B431"/>
    <hyperlink ref="B1591" r:id="rId1822" location="'Основ'!B432" display="31/254-П УСКЗДО 2017-01-31 Отчет.xls - 'Основ'!B432"/>
    <hyperlink ref="B1761" r:id="rId1823" location="'Основ'!B433" display="31/254-П УСКЗДО 2017-01-31 Отчет.xls - 'Основ'!B433"/>
    <hyperlink ref="B1736" r:id="rId1824" location="'Основ'!B434" display="31/254-П УСКЗДО 2017-01-31 Отчет.xls - 'Основ'!B434"/>
    <hyperlink ref="B1737" r:id="rId1825" location="'Основ'!B435" display="31/254-П УСКЗДО 2017-01-31 Отчет.xls - 'Основ'!B435"/>
    <hyperlink ref="B735" r:id="rId1826" location="'Основ'!B436" display="31/254-П УСКЗДО 2017-01-31 Отчет.xls - 'Основ'!B436"/>
    <hyperlink ref="B780" r:id="rId1827" location="'Основ'!B437" display="31/254-П УСКЗДО 2017-01-31 Отчет.xls - 'Основ'!B437"/>
    <hyperlink ref="B1618" r:id="rId1828" location="'Основ'!B438" display="31/254-П УСКЗДО 2017-01-31 Отчет.xls - 'Основ'!B438"/>
    <hyperlink ref="B1676" r:id="rId1829" location="'Основ'!B439" display="31/254-П УСКЗДО 2017-01-31 Отчет.xls - 'Основ'!B439"/>
    <hyperlink ref="B748" r:id="rId1830" location="'Основ'!B440" display="31/254-П УСКЗДО 2017-01-31 Отчет.xls - 'Основ'!B440"/>
    <hyperlink ref="B1801" r:id="rId1831" location="'Основ'!B441" display="31/254-П УСКЗДО 2017-01-31 Отчет.xls - 'Основ'!B441"/>
    <hyperlink ref="B749" r:id="rId1832" location="'Основ'!B442" display="31/254-П УСКЗДО 2017-01-31 Отчет.xls - 'Основ'!B442"/>
    <hyperlink ref="B1824" r:id="rId1833" location="'Основ'!B443" display="31/254-П УСКЗДО 2017-01-31 Отчет.xls - 'Основ'!B443"/>
    <hyperlink ref="B1825" r:id="rId1834" location="'Основ'!B444" display="31/254-П УСКЗДО 2017-01-31 Отчет.xls - 'Основ'!B444"/>
    <hyperlink ref="B736" r:id="rId1835" location="'Основ'!B445" display="31/254-П УСКЗДО 2017-01-31 Отчет.xls - 'Основ'!B445"/>
    <hyperlink ref="B775" r:id="rId1836" location="'Основ'!B446" display="31/254-П УСКЗДО 2017-01-31 Отчет.xls - 'Основ'!B446"/>
    <hyperlink ref="B1677" r:id="rId1837" location="'Основ'!B447" display="31/254-П УСКЗДО 2017-01-31 Отчет.xls - 'Основ'!B447"/>
    <hyperlink ref="B1746" r:id="rId1838" location="'Основ'!B448" display="31/254-П УСКЗДО 2017-01-31 Отчет.xls - 'Основ'!B448"/>
    <hyperlink ref="B516" r:id="rId1839" location="'Основ'!B449" display="31/254-П УСКЗДО 2017-01-31 Отчет.xls - 'Основ'!B449"/>
    <hyperlink ref="B517" r:id="rId1840" location="'Основ'!B450" display="31/254-П УСКЗДО 2017-01-31 Отчет.xls - 'Основ'!B450"/>
    <hyperlink ref="B772" r:id="rId1841" location="'Основ'!B451" display="31/254-П УСКЗДО 2017-01-31 Отчет.xls - 'Основ'!B451"/>
    <hyperlink ref="B771" r:id="rId1842" location="'Основ'!B452" display="31/254-П УСКЗДО 2017-01-31 Отчет.xls - 'Основ'!B452"/>
    <hyperlink ref="B773" r:id="rId1843" location="'Основ'!B453" display="31/254-П УСКЗДО 2017-01-31 Отчет.xls - 'Основ'!B453"/>
    <hyperlink ref="B1774" r:id="rId1844" location="'Основ'!B454" display="31/254-П УСКЗДО 2017-01-31 Отчет.xls - 'Основ'!B454"/>
    <hyperlink ref="B774" r:id="rId1845" location="'Основ'!B455" display="31/254-П УСКЗДО 2017-01-31 Отчет.xls - 'Основ'!B455"/>
    <hyperlink ref="B1783" r:id="rId1846" location="'Основ'!B456" display="31/254-П УСКЗДО 2017-01-31 Отчет.xls - 'Основ'!B456"/>
    <hyperlink ref="B1807" r:id="rId1847" location="'Основ'!B457" display="31/254-П УСКЗДО 2017-01-31 Отчет.xls - 'Основ'!B457"/>
    <hyperlink ref="B1763" r:id="rId1848" location="'Основ'!B458" display="31/254-П УСКЗДО 2017-01-31 Отчет.xls - 'Основ'!B458"/>
    <hyperlink ref="B1620" r:id="rId1849" location="'Основ'!B459" display="31/254-П УСКЗДО 2017-01-31 Отчет.xls - 'Основ'!B459"/>
    <hyperlink ref="B1775" r:id="rId1850" location="'Основ'!B460" display="31/254-П УСКЗДО 2017-01-31 Отчет.xls - 'Основ'!B460"/>
    <hyperlink ref="B1776" r:id="rId1851" location="'Основ'!B461" display="31/254-П УСКЗДО 2017-01-31 Отчет.xls - 'Основ'!B461"/>
    <hyperlink ref="B1621" r:id="rId1852" location="'Основ'!B462" display="31/254-П УСКЗДО 2017-01-31 Отчет.xls - 'Основ'!B462"/>
    <hyperlink ref="B1738" r:id="rId1853" location="'Основ'!B463" display="31/254-П УСКЗДО 2017-01-31 Отчет.xls - 'Основ'!B463"/>
    <hyperlink ref="B1823" r:id="rId1854" location="'Основ'!B464" display="31/254-П УСКЗДО 2017-01-31 Отчет.xls - 'Основ'!B464"/>
    <hyperlink ref="B1773" r:id="rId1855" location="'Основ'!B465" display="31/254-П УСКЗДО 2017-01-31 Отчет.xls - 'Основ'!B465"/>
    <hyperlink ref="B1871" r:id="rId1856" location="'Основ'!B466" display="31/254-П УСКЗДО 2017-01-31 Отчет.xls - 'Основ'!B466"/>
    <hyperlink ref="B1791" r:id="rId1857" location="'Основ'!B467" display="31/254-П УСКЗДО 2017-01-31 Отчет.xls - 'Основ'!B467"/>
    <hyperlink ref="B1821" r:id="rId1858" location="'Основ'!B468" display="31/254-П УСКЗДО 2017-01-31 Отчет.xls - 'Основ'!B468"/>
    <hyperlink ref="B256" r:id="rId1859" location="'Основ'!B469" display="31/254-П УСКЗДО 2017-01-31 Отчет.xls - 'Основ'!B469"/>
    <hyperlink ref="B1622" r:id="rId1860" location="'Основ'!B470" display="31/254-П УСКЗДО 2017-01-31 Отчет.xls - 'Основ'!B470"/>
    <hyperlink ref="B1815" r:id="rId1861" location="'Основ'!B471" display="31/254-П УСКЗДО 2017-01-31 Отчет.xls - 'Основ'!B471"/>
    <hyperlink ref="B1816" r:id="rId1862" location="'Основ'!B472" display="31/254-П УСКЗДО 2017-01-31 Отчет.xls - 'Основ'!B472"/>
    <hyperlink ref="B1838" r:id="rId1863" location="'Основ'!B473" display="31/254-П УСКЗДО 2017-01-31 Отчет.xls - 'Основ'!B473"/>
    <hyperlink ref="B1687" r:id="rId1864" location="'Основ'!B474" display="31/254-П УСКЗДО 2017-01-31 Отчет.xls - 'Основ'!B474"/>
    <hyperlink ref="B696" r:id="rId1865" location="'Основ'!B475" display="31/254-П УСКЗДО 2017-01-31 Отчет.xls - 'Основ'!B475"/>
    <hyperlink ref="B266" r:id="rId1866" location="'Основ'!B476" display="31/254-П УСКЗДО 2017-01-31 Отчет.xls - 'Основ'!B476"/>
    <hyperlink ref="B1177" r:id="rId1867" location="'Основ'!B477" display="31/254-П УСКЗДО 2017-01-31 Отчет.xls - 'Основ'!B477"/>
    <hyperlink ref="B1022" r:id="rId1868" location="'Основ'!B478" display="31/254-П УСКЗДО 2017-01-31 Отчет.xls - 'Основ'!B478"/>
    <hyperlink ref="B695" r:id="rId1869" location="'Основ'!B479" display="31/254-П УСКЗДО 2017-01-31 Отчет.xls - 'Основ'!B479"/>
    <hyperlink ref="B966" r:id="rId1870" location="'Основ'!B480" display="31/254-П УСКЗДО 2017-01-31 Отчет.xls - 'Основ'!B480"/>
    <hyperlink ref="B1046" r:id="rId1871" location="'Основ'!B481" display="31/254-П УСКЗДО 2017-01-31 Отчет.xls - 'Основ'!B481"/>
    <hyperlink ref="B1073" r:id="rId1872" location="'Основ'!B482" display="31/254-П УСКЗДО 2017-01-31 Отчет.xls - 'Основ'!B482"/>
    <hyperlink ref="B967" r:id="rId1873" location="'Основ'!B483" display="31/254-П УСКЗДО 2017-01-31 Отчет.xls - 'Основ'!B483"/>
    <hyperlink ref="B1283" r:id="rId1874" location="'Основ'!B484" display="31/254-П УСКЗДО 2017-01-31 Отчет.xls - 'Основ'!B484"/>
    <hyperlink ref="B745" r:id="rId1875" location="'Основ'!B485" display="31/254-П УСКЗДО 2017-01-31 Отчет.xls - 'Основ'!B485"/>
    <hyperlink ref="B1446" r:id="rId1876" location="'Основ'!B486" display="31/254-П УСКЗДО 2017-01-31 Отчет.xls - 'Основ'!B486"/>
    <hyperlink ref="B1447" r:id="rId1877" location="'Основ'!B487" display="31/254-П УСКЗДО 2017-01-31 Отчет.xls - 'Основ'!B487"/>
    <hyperlink ref="B1049" r:id="rId1878" location="'Основ'!B488" display="31/254-П УСКЗДО 2017-01-31 Отчет.xls - 'Основ'!B488"/>
    <hyperlink ref="B134" r:id="rId1879" location="'Основ'!B489" display="31/254-П УСКЗДО 2017-01-31 Отчет.xls - 'Основ'!B489"/>
    <hyperlink ref="B878" r:id="rId1880" location="'Основ'!B490" display="31/254-П УСКЗДО 2017-01-31 Отчет.xls - 'Основ'!B490"/>
    <hyperlink ref="B791" r:id="rId1881" location="'Основ'!B491" display="31/254-П УСКЗДО 2017-01-31 Отчет.xls - 'Основ'!B491"/>
    <hyperlink ref="B1201" r:id="rId1882" location="'Основ'!B492" display="31/254-П УСКЗДО 2017-01-31 Отчет.xls - 'Основ'!B492"/>
    <hyperlink ref="B1303" r:id="rId1883" location="'Основ'!B493" display="31/254-П УСКЗДО 2017-01-31 Отчет.xls - 'Основ'!B493"/>
    <hyperlink ref="B1304" r:id="rId1884" location="'Основ'!B494" display="31/254-П УСКЗДО 2017-01-31 Отчет.xls - 'Основ'!B494"/>
    <hyperlink ref="B872" r:id="rId1885" location="'Основ'!B495" display="31/254-П УСКЗДО 2017-01-31 Отчет.xls - 'Основ'!B495"/>
    <hyperlink ref="B130" r:id="rId1886" location="'Основ'!B496" display="31/254-П УСКЗДО 2017-01-31 Отчет.xls - 'Основ'!B496"/>
    <hyperlink ref="B1416" r:id="rId1887" location="'Основ'!B497" display="31/254-П УСКЗДО 2017-01-31 Отчет.xls - 'Основ'!B497"/>
    <hyperlink ref="B1594" r:id="rId1888" location="'Основ'!B498" display="31/254-П УСКЗДО 2017-01-31 Отчет.xls - 'Основ'!B498"/>
    <hyperlink ref="B1074" r:id="rId1889" location="'Основ'!B499" display="31/254-П УСКЗДО 2017-01-31 Отчет.xls - 'Основ'!B499"/>
    <hyperlink ref="B937" r:id="rId1890" location="'Основ'!B500" display="31/254-П УСКЗДО 2017-01-31 Отчет.xls - 'Основ'!B500"/>
    <hyperlink ref="B1593" r:id="rId1891" location="'Основ'!B501" display="31/254-П УСКЗДО 2017-01-31 Отчет.xls - 'Основ'!B501"/>
    <hyperlink ref="B1678" r:id="rId1892" location="'Основ'!B502" display="31/254-П УСКЗДО 2017-01-31 Отчет.xls - 'Основ'!B502"/>
    <hyperlink ref="B1679" r:id="rId1893" location="'Основ'!B503" display="31/254-П УСКЗДО 2017-01-31 Отчет.xls - 'Основ'!B503"/>
    <hyperlink ref="B883" r:id="rId1894" location="'Основ'!B504" display="31/254-П УСКЗДО 2017-01-31 Отчет.xls - 'Основ'!B504"/>
    <hyperlink ref="B113" r:id="rId1895" location="'Основ'!B505" display="31/254-П УСКЗДО 2017-01-31 Отчет.xls - 'Основ'!B505"/>
    <hyperlink ref="B1799" r:id="rId1896" location="'Основ'!B506" display="31/254-П УСКЗДО 2017-01-31 Отчет.xls - 'Основ'!B506"/>
    <hyperlink ref="B1831" r:id="rId1897" location="'Основ'!B507" display="31/254-П УСКЗДО 2017-01-31 Отчет.xls - 'Основ'!B507"/>
    <hyperlink ref="B1832" r:id="rId1898" location="'Основ'!B508" display="31/254-П УСКЗДО 2017-01-31 Отчет.xls - 'Основ'!B508"/>
    <hyperlink ref="B1302" r:id="rId1899" location="'Основ'!B509" display="31/254-П УСКЗДО 2017-01-31 Отчет.xls - 'Основ'!B509"/>
    <hyperlink ref="B868" r:id="rId1900" location="'Основ'!B510" display="31/254-П УСКЗДО 2017-01-31 Отчет.xls - 'Основ'!B510"/>
    <hyperlink ref="B1566" r:id="rId1901" location="'Основ'!B511" display="31/254-П УСКЗДО 2017-01-31 Отчет.xls - 'Основ'!B511"/>
    <hyperlink ref="B1564" r:id="rId1902" location="'Основ'!B512" display="31/254-П УСКЗДО 2017-01-31 Отчет.xls - 'Основ'!B512"/>
    <hyperlink ref="B1565" r:id="rId1903" location="'Основ'!B513" display="31/254-П УСКЗДО 2017-01-31 Отчет.xls - 'Основ'!B513"/>
    <hyperlink ref="B247" r:id="rId1904" location="'Основ'!B514" display="31/254-П УСКЗДО 2017-01-31 Отчет.xls - 'Основ'!B514"/>
    <hyperlink ref="B1504" r:id="rId1905" location="'Основ'!B515" display="31/254-П УСКЗДО 2017-01-31 Отчет.xls - 'Основ'!B515"/>
    <hyperlink ref="B737" r:id="rId1906" location="'Основ'!B516" display="31/254-П УСКЗДО 2017-01-31 Отчет.xls - 'Основ'!B516"/>
    <hyperlink ref="B1197" r:id="rId1907" location="'Основ'!B517" display="31/254-П УСКЗДО 2017-01-31 Отчет.xls - 'Основ'!B517"/>
    <hyperlink ref="B1114" r:id="rId1908" location="'Основ'!B518" display="31/254-П УСКЗДО 2017-01-31 Отчет.xls - 'Основ'!B518"/>
    <hyperlink ref="B1115" r:id="rId1909" location="'Основ'!B519" display="31/254-П УСКЗДО 2017-01-31 Отчет.xls - 'Основ'!B519"/>
    <hyperlink ref="B1110" r:id="rId1910" location="'Основ'!B520" display="31/254-П УСКЗДО 2017-01-31 Отчет.xls - 'Основ'!B520"/>
    <hyperlink ref="B1111" r:id="rId1911" location="'Основ'!B521" display="31/254-П УСКЗДО 2017-01-31 Отчет.xls - 'Основ'!B521"/>
    <hyperlink ref="B1112" r:id="rId1912" location="'Основ'!B522" display="31/254-П УСКЗДО 2017-01-31 Отчет.xls - 'Основ'!B522"/>
    <hyperlink ref="B1113" r:id="rId1913" location="'Основ'!B523" display="31/254-П УСКЗДО 2017-01-31 Отчет.xls - 'Основ'!B523"/>
    <hyperlink ref="B1116" r:id="rId1914" location="'Основ'!B524" display="31/254-П УСКЗДО 2017-01-31 Отчет.xls - 'Основ'!B524"/>
    <hyperlink ref="B1892" r:id="rId1915" location="'Основ'!B525" display="31/254-П УСКЗДО 2017-01-31 Отчет.xls - 'Основ'!B525"/>
    <hyperlink ref="B1627" r:id="rId1916" location="'Основ'!B526" display="31/254-П УСКЗДО 2017-01-31 Отчет.xls - 'Основ'!B526"/>
    <hyperlink ref="B835" r:id="rId1917" location="'Основ'!B527" display="31/254-П УСКЗДО 2017-01-31 Отчет.xls - 'Основ'!B527"/>
    <hyperlink ref="B1579" r:id="rId1918" location="'Основ'!B528" display="31/254-П УСКЗДО 2017-01-31 Отчет.xls - 'Основ'!B528"/>
    <hyperlink ref="B1670" r:id="rId1919" location="'Основ'!B529" display="31/254-П УСКЗДО 2017-01-31 Отчет.xls - 'Основ'!B529"/>
    <hyperlink ref="B1671" r:id="rId1920" location="'Основ'!B530" display="31/254-П УСКЗДО 2017-01-31 Отчет.xls - 'Основ'!B530"/>
    <hyperlink ref="B910" r:id="rId1921" location="'Основ'!B531" display="31/254-П УСКЗДО 2017-01-31 Отчет.xls - 'Основ'!B531"/>
    <hyperlink ref="B911" r:id="rId1922" location="'Основ'!B532" display="31/254-П УСКЗДО 2017-01-31 Отчет.xls - 'Основ'!B532"/>
    <hyperlink ref="B912" r:id="rId1923" location="'Основ'!B533" display="31/254-П УСКЗДО 2017-01-31 Отчет.xls - 'Основ'!B533"/>
    <hyperlink ref="B913" r:id="rId1924" location="'Основ'!B534" display="31/254-П УСКЗДО 2017-01-31 Отчет.xls - 'Основ'!B534"/>
    <hyperlink ref="B757" r:id="rId1925" location="'Основ'!B535" display="31/254-П УСКЗДО 2017-01-31 Отчет.xls - 'Основ'!B535"/>
    <hyperlink ref="B758" r:id="rId1926" location="'Основ'!B536" display="31/254-П УСКЗДО 2017-01-31 Отчет.xls - 'Основ'!B536"/>
    <hyperlink ref="B759" r:id="rId1927" location="'Основ'!B537" display="31/254-П УСКЗДО 2017-01-31 Отчет.xls - 'Основ'!B537"/>
    <hyperlink ref="B733" r:id="rId1928" location="'Основ'!B538" display="31/254-П УСКЗДО 2017-01-31 Отчет.xls - 'Основ'!B538"/>
    <hyperlink ref="B1099" r:id="rId1929" location="'Основ'!B539" display="31/254-П УСКЗДО 2017-01-31 Отчет.xls - 'Основ'!B539"/>
    <hyperlink ref="B1100" r:id="rId1930" location="'Основ'!B540" display="31/254-П УСКЗДО 2017-01-31 Отчет.xls - 'Основ'!B540"/>
    <hyperlink ref="B1144" r:id="rId1931" location="'Основ'!B541" display="31/254-П УСКЗДО 2017-01-31 Отчет.xls - 'Основ'!B541"/>
    <hyperlink ref="B874" r:id="rId1932" location="'Основ'!B542" display="31/254-П УСКЗДО 2017-01-31 Отчет.xls - 'Основ'!B542"/>
    <hyperlink ref="B875" r:id="rId1933" location="'Основ'!B543" display="31/254-П УСКЗДО 2017-01-31 Отчет.xls - 'Основ'!B543"/>
    <hyperlink ref="B105" r:id="rId1934" location="'Основ'!B544" display="31/254-П УСКЗДО 2017-01-31 Отчет.xls - 'Основ'!B544"/>
    <hyperlink ref="B98" r:id="rId1935" location="'Основ'!B545" display="31/254-П УСКЗДО 2017-01-31 Отчет.xls - 'Основ'!B545"/>
    <hyperlink ref="B106" r:id="rId1936" location="'Основ'!B546" display="31/254-П УСКЗДО 2017-01-31 Отчет.xls - 'Основ'!B546"/>
    <hyperlink ref="B103" r:id="rId1937" location="'Основ'!B547" display="31/254-П УСКЗДО 2017-01-31 Отчет.xls - 'Основ'!B547"/>
    <hyperlink ref="B91" r:id="rId1938" location="'Основ'!B548" display="31/254-П УСКЗДО 2017-01-31 Отчет.xls - 'Основ'!B548"/>
    <hyperlink ref="B101" r:id="rId1939" location="'Основ'!B549" display="31/254-П УСКЗДО 2017-01-31 Отчет.xls - 'Основ'!B549"/>
    <hyperlink ref="B1145" r:id="rId1940" location="'Основ'!B550" display="31/254-П УСКЗДО 2017-01-31 Отчет.xls - 'Основ'!B550"/>
    <hyperlink ref="B102" r:id="rId1941" location="'Основ'!B551" display="31/254-П УСКЗДО 2017-01-31 Отчет.xls - 'Основ'!B551"/>
    <hyperlink ref="B96" r:id="rId1942" location="'Основ'!B552" display="31/254-П УСКЗДО 2017-01-31 Отчет.xls - 'Основ'!B552"/>
    <hyperlink ref="B94" r:id="rId1943" location="'Основ'!B553" display="31/254-П УСКЗДО 2017-01-31 Отчет.xls - 'Основ'!B553"/>
    <hyperlink ref="B108" r:id="rId1944" location="'Основ'!B554" display="31/254-П УСКЗДО 2017-01-31 Отчет.xls - 'Основ'!B554"/>
    <hyperlink ref="B95" r:id="rId1945" location="'Основ'!B555" display="31/254-П УСКЗДО 2017-01-31 Отчет.xls - 'Основ'!B555"/>
    <hyperlink ref="B1123" r:id="rId1946" location="'Основ'!B556" display="31/254-П УСКЗДО 2017-01-31 Отчет.xls - 'Основ'!B556"/>
    <hyperlink ref="B1124" r:id="rId1947" location="'Основ'!B557" display="31/254-П УСКЗДО 2017-01-31 Отчет.xls - 'Основ'!B557"/>
    <hyperlink ref="B100" r:id="rId1948" location="'Основ'!B558" display="31/254-П УСКЗДО 2017-01-31 Отчет.xls - 'Основ'!B558"/>
    <hyperlink ref="B107" r:id="rId1949" location="'Основ'!B559" display="31/254-П УСКЗДО 2017-01-31 Отчет.xls - 'Основ'!B559"/>
    <hyperlink ref="B93" r:id="rId1950" location="'Основ'!B560" display="31/254-П УСКЗДО 2017-01-31 Отчет.xls - 'Основ'!B560"/>
    <hyperlink ref="B99" r:id="rId1951" location="'Основ'!B561" display="31/254-П УСКЗДО 2017-01-31 Отчет.xls - 'Основ'!B561"/>
    <hyperlink ref="B1154" r:id="rId1952" location="'Основ'!B562" display="31/254-П УСКЗДО 2017-01-31 Отчет.xls - 'Основ'!B562"/>
    <hyperlink ref="B104" r:id="rId1953" location="'Основ'!B563" display="31/254-П УСКЗДО 2017-01-31 Отчет.xls - 'Основ'!B563"/>
    <hyperlink ref="B1061" r:id="rId1954" location="'Основ'!B564" display="31/254-П УСКЗДО 2017-01-31 Отчет.xls - 'Основ'!B564"/>
    <hyperlink ref="B1062" r:id="rId1955" location="'Основ'!B565" display="31/254-П УСКЗДО 2017-01-31 Отчет.xls - 'Основ'!B565"/>
    <hyperlink ref="B97" r:id="rId1956" location="'Основ'!B566" display="31/254-П УСКЗДО 2017-01-31 Отчет.xls - 'Основ'!B566"/>
    <hyperlink ref="B1119" r:id="rId1957" location="'Основ'!B567" display="31/254-П УСКЗДО 2017-01-31 Отчет.xls - 'Основ'!B567"/>
    <hyperlink ref="B1120" r:id="rId1958" location="'Основ'!B568" display="31/254-П УСКЗДО 2017-01-31 Отчет.xls - 'Основ'!B568"/>
    <hyperlink ref="B1126" r:id="rId1959" location="'Основ'!B569" display="31/254-П УСКЗДО 2017-01-31 Отчет.xls - 'Основ'!B569"/>
    <hyperlink ref="B90" r:id="rId1960" location="'Основ'!B570" display="31/254-П УСКЗДО 2017-01-31 Отчет.xls - 'Основ'!B570"/>
    <hyperlink ref="B1063" r:id="rId1961" location="'Основ'!B571" display="31/254-П УСКЗДО 2017-01-31 Отчет.xls - 'Основ'!B571"/>
    <hyperlink ref="B1118" r:id="rId1962" location="'Основ'!B572" display="31/254-П УСКЗДО 2017-01-31 Отчет.xls - 'Основ'!B572"/>
    <hyperlink ref="B92" r:id="rId1963" location="'Основ'!B573" display="31/254-П УСКЗДО 2017-01-31 Отчет.xls - 'Основ'!B573"/>
    <hyperlink ref="B89" r:id="rId1964" location="'Основ'!B574" display="31/254-П УСКЗДО 2017-01-31 Отчет.xls - 'Основ'!B574"/>
    <hyperlink ref="B1686" r:id="rId1965" location="'Основ'!B575" display="31/254-П УСКЗДО 2017-01-31 Отчет.xls - 'Основ'!B575"/>
    <hyperlink ref="B834" r:id="rId1966" location="'Основ'!B576" display="31/254-П УСКЗДО 2017-01-31 Отчет.xls - 'Основ'!B576"/>
    <hyperlink ref="B873" r:id="rId1967" location="'Основ'!B577" display="31/254-П УСКЗДО 2017-01-31 Отчет.xls - 'Основ'!B577"/>
    <hyperlink ref="B131" r:id="rId1968" location="'Основ'!B578" display="31/254-П УСКЗДО 2017-01-31 Отчет.xls - 'Основ'!B578"/>
  </hyperlinks>
  <pageMargins left="0.75" right="0.75" top="1" bottom="1" header="0.5" footer="0.5"/>
  <pageSetup paperSize="9" orientation="portrait" r:id="rId1969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6"/>
  <sheetViews>
    <sheetView workbookViewId="0">
      <selection activeCell="B6" sqref="B6"/>
    </sheetView>
  </sheetViews>
  <sheetFormatPr defaultRowHeight="13.2" x14ac:dyDescent="0.25"/>
  <sheetData>
    <row r="1" spans="1:3" x14ac:dyDescent="0.25">
      <c r="A1" s="101" t="s">
        <v>29</v>
      </c>
    </row>
    <row r="2" spans="1:3" x14ac:dyDescent="0.25">
      <c r="A2">
        <v>4835</v>
      </c>
      <c r="B2">
        <v>1</v>
      </c>
      <c r="C2" t="s">
        <v>36</v>
      </c>
    </row>
    <row r="3" spans="1:3" x14ac:dyDescent="0.25">
      <c r="A3">
        <v>7065</v>
      </c>
      <c r="B3">
        <v>1</v>
      </c>
      <c r="C3" t="s">
        <v>253</v>
      </c>
    </row>
    <row r="4" spans="1:3" x14ac:dyDescent="0.25">
      <c r="A4">
        <v>18435</v>
      </c>
      <c r="B4">
        <v>1</v>
      </c>
      <c r="C4" t="s">
        <v>4228</v>
      </c>
    </row>
    <row r="5" spans="1:3" x14ac:dyDescent="0.25">
      <c r="A5">
        <v>17609</v>
      </c>
      <c r="B5">
        <v>1</v>
      </c>
      <c r="C5" t="s">
        <v>4228</v>
      </c>
    </row>
    <row r="6" spans="1:3" x14ac:dyDescent="0.25">
      <c r="A6">
        <v>18247</v>
      </c>
      <c r="B6">
        <v>1</v>
      </c>
      <c r="C6" t="s">
        <v>4309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K86"/>
  <sheetViews>
    <sheetView workbookViewId="0">
      <selection activeCell="A8" sqref="A8"/>
    </sheetView>
  </sheetViews>
  <sheetFormatPr defaultRowHeight="13.2" x14ac:dyDescent="0.25"/>
  <cols>
    <col min="1" max="1" width="23.5546875" style="34" customWidth="1"/>
    <col min="4" max="4" width="28" customWidth="1"/>
  </cols>
  <sheetData>
    <row r="1" spans="1:9" x14ac:dyDescent="0.25">
      <c r="A1" s="50" t="s">
        <v>98</v>
      </c>
    </row>
    <row r="2" spans="1:9" x14ac:dyDescent="0.25">
      <c r="A2" s="34" t="s">
        <v>3126</v>
      </c>
      <c r="B2" t="s">
        <v>4385</v>
      </c>
      <c r="C2" t="s">
        <v>3127</v>
      </c>
    </row>
    <row r="4" spans="1:9" x14ac:dyDescent="0.25">
      <c r="A4" s="50" t="s">
        <v>159</v>
      </c>
    </row>
    <row r="5" spans="1:9" x14ac:dyDescent="0.25">
      <c r="A5" s="34" t="s">
        <v>5645</v>
      </c>
      <c r="B5" t="s">
        <v>4386</v>
      </c>
      <c r="C5" t="s">
        <v>453</v>
      </c>
      <c r="D5" s="34" t="s">
        <v>1793</v>
      </c>
      <c r="E5" s="34" t="s">
        <v>1794</v>
      </c>
      <c r="I5" s="34"/>
    </row>
    <row r="7" spans="1:9" x14ac:dyDescent="0.25">
      <c r="A7" s="50" t="s">
        <v>5469</v>
      </c>
    </row>
    <row r="8" spans="1:9" x14ac:dyDescent="0.25">
      <c r="A8" s="34" t="s">
        <v>5471</v>
      </c>
      <c r="B8" t="s">
        <v>5470</v>
      </c>
      <c r="D8" s="34" t="s">
        <v>5472</v>
      </c>
      <c r="E8" s="34"/>
      <c r="I8" s="34"/>
    </row>
    <row r="10" spans="1:9" x14ac:dyDescent="0.25">
      <c r="A10" s="50" t="s">
        <v>1790</v>
      </c>
    </row>
    <row r="11" spans="1:9" x14ac:dyDescent="0.25">
      <c r="A11" s="34" t="s">
        <v>1788</v>
      </c>
      <c r="B11" t="s">
        <v>1786</v>
      </c>
      <c r="C11" s="34"/>
    </row>
    <row r="13" spans="1:9" x14ac:dyDescent="0.25">
      <c r="A13" s="50" t="s">
        <v>1798</v>
      </c>
    </row>
    <row r="14" spans="1:9" x14ac:dyDescent="0.25">
      <c r="A14" s="34" t="s">
        <v>2468</v>
      </c>
      <c r="B14" t="s">
        <v>4387</v>
      </c>
      <c r="C14" t="s">
        <v>1800</v>
      </c>
    </row>
    <row r="16" spans="1:9" x14ac:dyDescent="0.25">
      <c r="A16" s="50" t="s">
        <v>1791</v>
      </c>
    </row>
    <row r="17" spans="1:11" x14ac:dyDescent="0.25">
      <c r="A17" s="34" t="s">
        <v>1789</v>
      </c>
      <c r="B17" t="s">
        <v>4388</v>
      </c>
      <c r="C17" t="s">
        <v>1787</v>
      </c>
    </row>
    <row r="19" spans="1:11" x14ac:dyDescent="0.25">
      <c r="A19" s="50" t="s">
        <v>72</v>
      </c>
    </row>
    <row r="20" spans="1:11" x14ac:dyDescent="0.25">
      <c r="A20" s="34" t="s">
        <v>2812</v>
      </c>
      <c r="B20" t="s">
        <v>4389</v>
      </c>
      <c r="C20" t="s">
        <v>264</v>
      </c>
    </row>
    <row r="22" spans="1:11" x14ac:dyDescent="0.25">
      <c r="A22" s="50" t="s">
        <v>97</v>
      </c>
    </row>
    <row r="23" spans="1:11" x14ac:dyDescent="0.25">
      <c r="A23" s="34" t="s">
        <v>1336</v>
      </c>
      <c r="B23" t="s">
        <v>4390</v>
      </c>
      <c r="C23" t="s">
        <v>392</v>
      </c>
    </row>
    <row r="25" spans="1:11" ht="13.8" thickBot="1" x14ac:dyDescent="0.3">
      <c r="A25" s="103" t="s">
        <v>527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</row>
    <row r="26" spans="1:11" x14ac:dyDescent="0.25">
      <c r="A26" s="50" t="s">
        <v>260</v>
      </c>
    </row>
    <row r="27" spans="1:11" x14ac:dyDescent="0.25">
      <c r="A27" s="34" t="s">
        <v>3766</v>
      </c>
      <c r="B27" t="s">
        <v>454</v>
      </c>
    </row>
    <row r="29" spans="1:11" x14ac:dyDescent="0.25">
      <c r="A29" s="50" t="s">
        <v>49</v>
      </c>
    </row>
    <row r="30" spans="1:11" x14ac:dyDescent="0.25">
      <c r="A30" s="34" t="s">
        <v>226</v>
      </c>
      <c r="B30" t="s">
        <v>30</v>
      </c>
    </row>
    <row r="32" spans="1:11" x14ac:dyDescent="0.25">
      <c r="A32" s="50" t="s">
        <v>227</v>
      </c>
    </row>
    <row r="33" spans="1:2" x14ac:dyDescent="0.25">
      <c r="A33" s="34" t="s">
        <v>4069</v>
      </c>
      <c r="B33" t="s">
        <v>31</v>
      </c>
    </row>
    <row r="35" spans="1:2" x14ac:dyDescent="0.25">
      <c r="A35" s="50" t="s">
        <v>518</v>
      </c>
    </row>
    <row r="36" spans="1:2" x14ac:dyDescent="0.25">
      <c r="A36" s="34" t="s">
        <v>9</v>
      </c>
      <c r="B36" t="s">
        <v>519</v>
      </c>
    </row>
    <row r="38" spans="1:2" x14ac:dyDescent="0.25">
      <c r="A38" s="50" t="s">
        <v>396</v>
      </c>
    </row>
    <row r="39" spans="1:2" x14ac:dyDescent="0.25">
      <c r="A39" s="34" t="s">
        <v>2968</v>
      </c>
      <c r="B39" t="s">
        <v>73</v>
      </c>
    </row>
    <row r="41" spans="1:2" x14ac:dyDescent="0.25">
      <c r="A41" s="50" t="s">
        <v>74</v>
      </c>
    </row>
    <row r="42" spans="1:2" x14ac:dyDescent="0.25">
      <c r="A42" s="34" t="s">
        <v>2969</v>
      </c>
      <c r="B42" t="s">
        <v>32</v>
      </c>
    </row>
    <row r="44" spans="1:2" x14ac:dyDescent="0.25">
      <c r="A44" s="50" t="s">
        <v>233</v>
      </c>
    </row>
    <row r="45" spans="1:2" x14ac:dyDescent="0.25">
      <c r="A45" s="34" t="s">
        <v>2930</v>
      </c>
      <c r="B45" t="s">
        <v>234</v>
      </c>
    </row>
    <row r="47" spans="1:2" x14ac:dyDescent="0.25">
      <c r="A47" s="50" t="s">
        <v>91</v>
      </c>
    </row>
    <row r="48" spans="1:2" x14ac:dyDescent="0.25">
      <c r="A48" s="34" t="s">
        <v>293</v>
      </c>
      <c r="B48" t="s">
        <v>33</v>
      </c>
    </row>
    <row r="50" spans="1:10" x14ac:dyDescent="0.25">
      <c r="A50" s="50" t="s">
        <v>67</v>
      </c>
    </row>
    <row r="51" spans="1:10" x14ac:dyDescent="0.25">
      <c r="A51" s="34" t="s">
        <v>2725</v>
      </c>
      <c r="B51" t="s">
        <v>92</v>
      </c>
    </row>
    <row r="52" spans="1:10" x14ac:dyDescent="0.25">
      <c r="J52" s="34"/>
    </row>
    <row r="53" spans="1:10" x14ac:dyDescent="0.25">
      <c r="A53" s="50" t="s">
        <v>327</v>
      </c>
    </row>
    <row r="54" spans="1:10" x14ac:dyDescent="0.25">
      <c r="A54" s="34" t="s">
        <v>503</v>
      </c>
      <c r="B54" t="s">
        <v>92</v>
      </c>
    </row>
    <row r="56" spans="1:10" x14ac:dyDescent="0.25">
      <c r="A56" s="50" t="s">
        <v>316</v>
      </c>
    </row>
    <row r="57" spans="1:10" x14ac:dyDescent="0.25">
      <c r="A57" s="34" t="s">
        <v>318</v>
      </c>
      <c r="B57" t="s">
        <v>317</v>
      </c>
    </row>
    <row r="59" spans="1:10" x14ac:dyDescent="0.25">
      <c r="A59" s="50" t="s">
        <v>243</v>
      </c>
    </row>
    <row r="60" spans="1:10" x14ac:dyDescent="0.25">
      <c r="A60" s="34" t="s">
        <v>38</v>
      </c>
      <c r="B60" t="s">
        <v>34</v>
      </c>
    </row>
    <row r="62" spans="1:10" x14ac:dyDescent="0.25">
      <c r="A62" s="50" t="s">
        <v>5</v>
      </c>
    </row>
    <row r="63" spans="1:10" x14ac:dyDescent="0.25">
      <c r="A63" s="34" t="s">
        <v>368</v>
      </c>
      <c r="B63" t="s">
        <v>35</v>
      </c>
    </row>
    <row r="65" spans="1:11" ht="13.8" thickBot="1" x14ac:dyDescent="0.3">
      <c r="A65" s="103" t="s">
        <v>526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</row>
    <row r="66" spans="1:11" x14ac:dyDescent="0.25">
      <c r="A66" s="104" t="s">
        <v>528</v>
      </c>
    </row>
    <row r="67" spans="1:11" x14ac:dyDescent="0.25">
      <c r="A67" s="75" t="s">
        <v>4889</v>
      </c>
      <c r="B67" t="s">
        <v>246</v>
      </c>
    </row>
    <row r="69" spans="1:11" x14ac:dyDescent="0.25">
      <c r="A69" s="104" t="s">
        <v>3130</v>
      </c>
    </row>
    <row r="70" spans="1:11" x14ac:dyDescent="0.25">
      <c r="A70" s="75" t="s">
        <v>4890</v>
      </c>
      <c r="B70" t="s">
        <v>246</v>
      </c>
    </row>
    <row r="72" spans="1:11" x14ac:dyDescent="0.25">
      <c r="A72" s="104" t="s">
        <v>494</v>
      </c>
    </row>
    <row r="73" spans="1:11" x14ac:dyDescent="0.25">
      <c r="A73" s="75" t="s">
        <v>555</v>
      </c>
      <c r="B73" t="s">
        <v>250</v>
      </c>
    </row>
    <row r="75" spans="1:11" ht="13.8" thickBot="1" x14ac:dyDescent="0.3">
      <c r="A75" s="103" t="s">
        <v>245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</row>
    <row r="76" spans="1:11" x14ac:dyDescent="0.25">
      <c r="A76" s="104" t="s">
        <v>528</v>
      </c>
    </row>
    <row r="77" spans="1:11" x14ac:dyDescent="0.25">
      <c r="A77" s="75" t="s">
        <v>4891</v>
      </c>
      <c r="B77" t="s">
        <v>3603</v>
      </c>
    </row>
    <row r="79" spans="1:11" x14ac:dyDescent="0.25">
      <c r="A79" s="104" t="s">
        <v>533</v>
      </c>
    </row>
    <row r="80" spans="1:11" x14ac:dyDescent="0.25">
      <c r="A80" s="75" t="s">
        <v>3801</v>
      </c>
      <c r="B80" t="s">
        <v>534</v>
      </c>
    </row>
    <row r="82" spans="1:2" x14ac:dyDescent="0.25">
      <c r="A82" s="104" t="s">
        <v>4916</v>
      </c>
    </row>
    <row r="83" spans="1:2" x14ac:dyDescent="0.25">
      <c r="A83" s="75" t="s">
        <v>4917</v>
      </c>
      <c r="B83" t="s">
        <v>4915</v>
      </c>
    </row>
    <row r="85" spans="1:2" x14ac:dyDescent="0.25">
      <c r="A85" s="104" t="s">
        <v>494</v>
      </c>
    </row>
    <row r="86" spans="1:2" x14ac:dyDescent="0.25">
      <c r="A86" s="75" t="s">
        <v>3605</v>
      </c>
      <c r="B86" t="s">
        <v>3604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7"/>
  <sheetViews>
    <sheetView workbookViewId="0">
      <selection activeCell="B6" sqref="B6"/>
    </sheetView>
  </sheetViews>
  <sheetFormatPr defaultRowHeight="13.2" x14ac:dyDescent="0.25"/>
  <sheetData>
    <row r="1" spans="1:5" x14ac:dyDescent="0.25">
      <c r="A1" s="35" t="s">
        <v>98</v>
      </c>
    </row>
    <row r="2" spans="1:5" x14ac:dyDescent="0.25">
      <c r="A2" s="34" t="s">
        <v>491</v>
      </c>
      <c r="B2" t="s">
        <v>236</v>
      </c>
      <c r="C2" t="s">
        <v>492</v>
      </c>
    </row>
    <row r="3" spans="1:5" x14ac:dyDescent="0.25">
      <c r="A3" s="52" t="s">
        <v>540</v>
      </c>
      <c r="B3" s="52"/>
      <c r="C3" s="52"/>
      <c r="D3" s="52"/>
      <c r="E3" s="52"/>
    </row>
    <row r="4" spans="1:5" x14ac:dyDescent="0.25">
      <c r="A4" s="52"/>
      <c r="B4" s="52" t="s">
        <v>541</v>
      </c>
      <c r="C4" s="52"/>
      <c r="D4" s="52"/>
      <c r="E4" s="52"/>
    </row>
    <row r="5" spans="1:5" x14ac:dyDescent="0.25">
      <c r="A5" s="53"/>
      <c r="B5" s="52" t="s">
        <v>6</v>
      </c>
      <c r="C5" s="52"/>
      <c r="D5" s="52"/>
      <c r="E5" s="52"/>
    </row>
    <row r="6" spans="1:5" x14ac:dyDescent="0.25">
      <c r="A6" s="53"/>
      <c r="B6" s="52"/>
      <c r="C6" s="52" t="s">
        <v>7</v>
      </c>
      <c r="D6" s="52"/>
      <c r="E6" s="52"/>
    </row>
    <row r="7" spans="1:5" x14ac:dyDescent="0.25">
      <c r="A7" s="53"/>
      <c r="B7" s="52"/>
      <c r="C7" s="52"/>
      <c r="D7" s="52" t="s">
        <v>328</v>
      </c>
      <c r="E7" s="52"/>
    </row>
    <row r="8" spans="1:5" x14ac:dyDescent="0.25">
      <c r="A8" s="53"/>
      <c r="B8" s="52"/>
      <c r="C8" s="52"/>
      <c r="D8" s="52" t="s">
        <v>329</v>
      </c>
      <c r="E8" s="52"/>
    </row>
    <row r="9" spans="1:5" x14ac:dyDescent="0.25">
      <c r="A9" s="53"/>
      <c r="B9" s="52"/>
      <c r="C9" s="52" t="s">
        <v>6</v>
      </c>
      <c r="D9" s="52"/>
      <c r="E9" s="52"/>
    </row>
    <row r="10" spans="1:5" x14ac:dyDescent="0.25">
      <c r="A10" s="53"/>
      <c r="B10" s="52"/>
      <c r="C10" s="52"/>
      <c r="D10" s="52" t="s">
        <v>136</v>
      </c>
      <c r="E10" s="52"/>
    </row>
    <row r="11" spans="1:5" x14ac:dyDescent="0.25">
      <c r="A11" s="53"/>
      <c r="B11" s="52"/>
      <c r="C11" s="52"/>
      <c r="D11" s="52"/>
      <c r="E11" s="52" t="s">
        <v>443</v>
      </c>
    </row>
    <row r="12" spans="1:5" x14ac:dyDescent="0.25">
      <c r="A12" s="53"/>
      <c r="B12" s="52"/>
      <c r="C12" s="52"/>
      <c r="D12" s="52"/>
      <c r="E12" s="52" t="s">
        <v>26</v>
      </c>
    </row>
    <row r="13" spans="1:5" x14ac:dyDescent="0.25">
      <c r="A13" s="53"/>
      <c r="B13" s="52"/>
      <c r="C13" s="52"/>
      <c r="D13" s="52" t="s">
        <v>291</v>
      </c>
      <c r="E13" s="52"/>
    </row>
    <row r="14" spans="1:5" x14ac:dyDescent="0.25">
      <c r="A14" s="53"/>
      <c r="B14" s="52"/>
      <c r="C14" s="52"/>
      <c r="D14" s="52" t="s">
        <v>292</v>
      </c>
      <c r="E14" s="52"/>
    </row>
    <row r="15" spans="1:5" x14ac:dyDescent="0.25">
      <c r="A15" s="52"/>
      <c r="B15" s="52"/>
      <c r="C15" s="52" t="s">
        <v>347</v>
      </c>
      <c r="D15" s="52"/>
      <c r="E15" s="52"/>
    </row>
    <row r="16" spans="1:5" x14ac:dyDescent="0.25">
      <c r="A16" s="52"/>
      <c r="B16" s="52"/>
      <c r="C16" s="52" t="s">
        <v>348</v>
      </c>
      <c r="D16" s="52"/>
      <c r="E16" s="52"/>
    </row>
    <row r="17" spans="1:5" x14ac:dyDescent="0.25">
      <c r="A17" s="53"/>
      <c r="B17" s="52" t="s">
        <v>124</v>
      </c>
      <c r="C17" s="52"/>
      <c r="D17" s="52"/>
      <c r="E17" s="52"/>
    </row>
    <row r="18" spans="1:5" x14ac:dyDescent="0.25">
      <c r="A18" s="52"/>
      <c r="B18" s="52" t="s">
        <v>125</v>
      </c>
      <c r="C18" s="52"/>
      <c r="D18" s="52"/>
      <c r="E18" s="52"/>
    </row>
    <row r="19" spans="1:5" x14ac:dyDescent="0.25">
      <c r="A19" s="35"/>
    </row>
    <row r="20" spans="1:5" x14ac:dyDescent="0.25">
      <c r="A20" s="34"/>
    </row>
    <row r="22" spans="1:5" x14ac:dyDescent="0.25">
      <c r="A22" s="35"/>
    </row>
    <row r="23" spans="1:5" x14ac:dyDescent="0.25">
      <c r="A23" s="34"/>
    </row>
    <row r="25" spans="1:5" x14ac:dyDescent="0.25">
      <c r="A25" s="35"/>
    </row>
    <row r="26" spans="1:5" x14ac:dyDescent="0.25">
      <c r="A26" s="34"/>
    </row>
    <row r="28" spans="1:5" x14ac:dyDescent="0.25">
      <c r="A28" s="35"/>
    </row>
    <row r="29" spans="1:5" x14ac:dyDescent="0.25">
      <c r="A29" s="34"/>
    </row>
    <row r="31" spans="1:5" x14ac:dyDescent="0.25">
      <c r="A31" s="35"/>
    </row>
    <row r="32" spans="1:5" x14ac:dyDescent="0.25">
      <c r="A32" s="34"/>
    </row>
    <row r="34" spans="1:1" x14ac:dyDescent="0.25">
      <c r="A34" s="35"/>
    </row>
    <row r="35" spans="1:1" x14ac:dyDescent="0.25">
      <c r="A35" s="34"/>
    </row>
    <row r="37" spans="1:1" x14ac:dyDescent="0.25">
      <c r="A37" s="35"/>
    </row>
    <row r="38" spans="1:1" x14ac:dyDescent="0.25">
      <c r="A38" s="34"/>
    </row>
    <row r="40" spans="1:1" x14ac:dyDescent="0.25">
      <c r="A40" s="35"/>
    </row>
    <row r="41" spans="1:1" x14ac:dyDescent="0.25">
      <c r="A41" s="34"/>
    </row>
    <row r="43" spans="1:1" x14ac:dyDescent="0.25">
      <c r="A43" s="35"/>
    </row>
    <row r="44" spans="1:1" x14ac:dyDescent="0.25">
      <c r="A44" s="34"/>
    </row>
    <row r="46" spans="1:1" x14ac:dyDescent="0.25">
      <c r="A46" s="35"/>
    </row>
    <row r="47" spans="1:1" x14ac:dyDescent="0.25">
      <c r="A47" s="34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26"/>
  <sheetViews>
    <sheetView workbookViewId="0">
      <selection activeCell="A21" sqref="A21:A26"/>
    </sheetView>
  </sheetViews>
  <sheetFormatPr defaultRowHeight="13.2" x14ac:dyDescent="0.25"/>
  <cols>
    <col min="1" max="1" width="28" customWidth="1"/>
  </cols>
  <sheetData>
    <row r="1" spans="1:2" x14ac:dyDescent="0.25">
      <c r="A1" s="35" t="s">
        <v>176</v>
      </c>
    </row>
    <row r="2" spans="1:2" x14ac:dyDescent="0.25">
      <c r="A2" s="50" t="s">
        <v>290</v>
      </c>
      <c r="B2" s="9"/>
    </row>
    <row r="3" spans="1:2" x14ac:dyDescent="0.25">
      <c r="A3" s="51" t="s">
        <v>175</v>
      </c>
    </row>
    <row r="4" spans="1:2" x14ac:dyDescent="0.25">
      <c r="A4" s="50" t="s">
        <v>242</v>
      </c>
    </row>
    <row r="5" spans="1:2" x14ac:dyDescent="0.25">
      <c r="A5" s="137" t="s">
        <v>1082</v>
      </c>
    </row>
    <row r="6" spans="1:2" x14ac:dyDescent="0.25">
      <c r="A6" s="34"/>
    </row>
    <row r="7" spans="1:2" x14ac:dyDescent="0.25">
      <c r="A7" s="50" t="s">
        <v>179</v>
      </c>
    </row>
    <row r="8" spans="1:2" x14ac:dyDescent="0.25">
      <c r="A8" s="34" t="s">
        <v>472</v>
      </c>
    </row>
    <row r="11" spans="1:2" x14ac:dyDescent="0.25">
      <c r="A11" s="134" t="s">
        <v>190</v>
      </c>
    </row>
    <row r="12" spans="1:2" x14ac:dyDescent="0.25">
      <c r="A12" t="s">
        <v>182</v>
      </c>
    </row>
    <row r="14" spans="1:2" x14ac:dyDescent="0.25">
      <c r="A14" t="s">
        <v>183</v>
      </c>
    </row>
    <row r="15" spans="1:2" x14ac:dyDescent="0.25">
      <c r="A15" t="s">
        <v>184</v>
      </c>
    </row>
    <row r="16" spans="1:2" x14ac:dyDescent="0.25">
      <c r="A16" t="s">
        <v>185</v>
      </c>
    </row>
    <row r="17" spans="1:1" x14ac:dyDescent="0.25">
      <c r="A17" t="s">
        <v>186</v>
      </c>
    </row>
    <row r="18" spans="1:1" x14ac:dyDescent="0.25">
      <c r="A18" t="s">
        <v>187</v>
      </c>
    </row>
    <row r="19" spans="1:1" x14ac:dyDescent="0.25">
      <c r="A19" t="s">
        <v>188</v>
      </c>
    </row>
    <row r="21" spans="1:1" x14ac:dyDescent="0.25">
      <c r="A21" t="s">
        <v>189</v>
      </c>
    </row>
    <row r="22" spans="1:1" x14ac:dyDescent="0.25">
      <c r="A22" t="s">
        <v>1405</v>
      </c>
    </row>
    <row r="23" spans="1:1" x14ac:dyDescent="0.25">
      <c r="A23" t="s">
        <v>1406</v>
      </c>
    </row>
    <row r="24" spans="1:1" x14ac:dyDescent="0.25">
      <c r="A24" t="s">
        <v>186</v>
      </c>
    </row>
    <row r="25" spans="1:1" x14ac:dyDescent="0.25">
      <c r="A25" t="s">
        <v>187</v>
      </c>
    </row>
    <row r="26" spans="1:1" x14ac:dyDescent="0.25">
      <c r="A26" t="s">
        <v>188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53</vt:i4>
      </vt:variant>
    </vt:vector>
  </HeadingPairs>
  <TitlesOfParts>
    <vt:vector size="64" baseType="lpstr">
      <vt:lpstr>Классификация клиентов</vt:lpstr>
      <vt:lpstr>Классификация КС</vt:lpstr>
      <vt:lpstr>SVOD</vt:lpstr>
      <vt:lpstr>115-Ф</vt:lpstr>
      <vt:lpstr>ПрофСуж</vt:lpstr>
      <vt:lpstr>Лист3</vt:lpstr>
      <vt:lpstr>подразделения</vt:lpstr>
      <vt:lpstr>исключения</vt:lpstr>
      <vt:lpstr>Запросы</vt:lpstr>
      <vt:lpstr>Запр_ПрофСужд</vt:lpstr>
      <vt:lpstr>доп. запросы</vt:lpstr>
      <vt:lpstr>aid_exc</vt:lpstr>
      <vt:lpstr>DtActPer</vt:lpstr>
      <vt:lpstr>DtAn</vt:lpstr>
      <vt:lpstr>DtAn2</vt:lpstr>
      <vt:lpstr>DtOst</vt:lpstr>
      <vt:lpstr>q_ACC</vt:lpstr>
      <vt:lpstr>q_ACC_NewAID</vt:lpstr>
      <vt:lpstr>q_ACC_OB</vt:lpstr>
      <vt:lpstr>Запр_ПрофСужд!q_AID</vt:lpstr>
      <vt:lpstr>q_AID</vt:lpstr>
      <vt:lpstr>Запр_ПрофСужд!q_AID_1P</vt:lpstr>
      <vt:lpstr>q_AID_1P</vt:lpstr>
      <vt:lpstr>Запр_ПрофСужд!q_AID_313</vt:lpstr>
      <vt:lpstr>q_AID_313</vt:lpstr>
      <vt:lpstr>Запр_ПрофСужд!q_AID_314</vt:lpstr>
      <vt:lpstr>q_AID_314</vt:lpstr>
      <vt:lpstr>Запр_ПрофСужд!q_AID_393_1</vt:lpstr>
      <vt:lpstr>q_AID_393_1</vt:lpstr>
      <vt:lpstr>Запр_ПрофСужд!q_AID_393_2</vt:lpstr>
      <vt:lpstr>q_AID_393_2</vt:lpstr>
      <vt:lpstr>Запр_ПрофСужд!q_AID_Analog</vt:lpstr>
      <vt:lpstr>q_AID_Analog</vt:lpstr>
      <vt:lpstr>q_AID_CQ_IND</vt:lpstr>
      <vt:lpstr>q_AID_Det</vt:lpstr>
      <vt:lpstr>Запр_ПрофСужд!q_AID_Pros</vt:lpstr>
      <vt:lpstr>q_AID_Pros</vt:lpstr>
      <vt:lpstr>Запр_ПрофСужд!q_AID_PRVS</vt:lpstr>
      <vt:lpstr>q_AID_PRVS</vt:lpstr>
      <vt:lpstr>Запр_ПрофСужд!q_AID_PRVS3L</vt:lpstr>
      <vt:lpstr>q_AID_PRVS3L</vt:lpstr>
      <vt:lpstr>Запр_ПрофСужд!q_AID_Restr</vt:lpstr>
      <vt:lpstr>q_AID_Restr</vt:lpstr>
      <vt:lpstr>Запр_ПрофСужд!q_CID</vt:lpstr>
      <vt:lpstr>q_CID</vt:lpstr>
      <vt:lpstr>Запр_ПрофСужд!q_CID_393</vt:lpstr>
      <vt:lpstr>q_CID_393</vt:lpstr>
      <vt:lpstr>q_CID_Conditions</vt:lpstr>
      <vt:lpstr>Запр_ПрофСужд!q_CID_CQ</vt:lpstr>
      <vt:lpstr>q_CID_CQ</vt:lpstr>
      <vt:lpstr>q_CID_Decision</vt:lpstr>
      <vt:lpstr>q_CID_DTFS_wo_LETTER</vt:lpstr>
      <vt:lpstr>Запр_ПрофСужд!q_CID_FS</vt:lpstr>
      <vt:lpstr>q_CID_FS</vt:lpstr>
      <vt:lpstr>q_CID_FS_Exc</vt:lpstr>
      <vt:lpstr>Запр_ПрофСужд!q_CID_Norm</vt:lpstr>
      <vt:lpstr>q_CID_Norm</vt:lpstr>
      <vt:lpstr>q115_ACC</vt:lpstr>
      <vt:lpstr>q115_COD</vt:lpstr>
      <vt:lpstr>q115_OB</vt:lpstr>
      <vt:lpstr>q115_TP</vt:lpstr>
      <vt:lpstr>Report</vt:lpstr>
      <vt:lpstr>ПрофСуж!Заголовки_для_печати</vt:lpstr>
      <vt:lpstr>обл_Сорт</vt:lpstr>
    </vt:vector>
  </TitlesOfParts>
  <Company>ВТБ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Вячеслав Вацик</dc:creator>
  <cp:lastModifiedBy>Дмитрий Балиев</cp:lastModifiedBy>
  <cp:lastPrinted>2017-02-17T12:45:49Z</cp:lastPrinted>
  <dcterms:created xsi:type="dcterms:W3CDTF">2011-11-18T05:49:02Z</dcterms:created>
  <dcterms:modified xsi:type="dcterms:W3CDTF">2017-03-06T19:46:34Z</dcterms:modified>
</cp:coreProperties>
</file>